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threadedComments/threadedComment7.xml" ContentType="application/vnd.ms-excel.threadedcomments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tables/table1.xml" ContentType="application/vnd.openxmlformats-officedocument.spreadsheetml.tab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14.xml" ContentType="application/vnd.openxmlformats-officedocument.spreadsheetml.comments+xml"/>
  <Override PartName="/xl/threadedComments/threadedComment9.xml" ContentType="application/vnd.ms-excel.threaded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omments15.xml" ContentType="application/vnd.openxmlformats-officedocument.spreadsheetml.comments+xml"/>
  <Override PartName="/xl/threadedComments/threadedComment10.xml" ContentType="application/vnd.ms-excel.threadedcomments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userName="Kim, Myeong Soo - Machine Managing" algorithmName="SHA-512" hashValue="zoOQZk8eKCB0kf/MpxH5l+uf0J2N5Y4ISRbbckAk2fWdotcX1PMKvtcBVX9D0Ytr6UvA4KoCeCKWzTVFPilH+A==" saltValue="qLHbwtrrwylG11grym4HLQ==" spinCount="10000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ysoo\Desktop\SPL 앱 만들기\"/>
    </mc:Choice>
  </mc:AlternateContent>
  <xr:revisionPtr revIDLastSave="0" documentId="13_ncr:10001_{DEA5460C-DB12-4729-A260-6155C8D9ADD2}" xr6:coauthVersionLast="47" xr6:coauthVersionMax="47" xr10:uidLastSave="{00000000-0000-0000-0000-000000000000}"/>
  <bookViews>
    <workbookView xWindow="-5520" yWindow="-21720" windowWidth="51840" windowHeight="21120" tabRatio="905" xr2:uid="{2308D770-4D91-428C-B9D1-9FB33335C2F2}"/>
  </bookViews>
  <sheets>
    <sheet name="HOME" sheetId="81" r:id="rId1"/>
    <sheet name="합금1" sheetId="52" r:id="rId2"/>
    <sheet name="합금2" sheetId="53" r:id="rId3"/>
    <sheet name="금형1" sheetId="79" r:id="rId4"/>
    <sheet name="금형2" sheetId="55" r:id="rId5"/>
    <sheet name="연삭1" sheetId="56" r:id="rId6"/>
    <sheet name="연삭2" sheetId="57" r:id="rId7"/>
    <sheet name="코팅1" sheetId="58" r:id="rId8"/>
    <sheet name="코팅2" sheetId="59" r:id="rId9"/>
    <sheet name="가공" sheetId="60" r:id="rId10"/>
    <sheet name="MC" sheetId="61" r:id="rId11"/>
    <sheet name="드릴" sheetId="62" r:id="rId12"/>
    <sheet name="세라믹" sheetId="63" r:id="rId13"/>
    <sheet name="QA" sheetId="64" r:id="rId14"/>
    <sheet name="성능" sheetId="65" r:id="rId15"/>
    <sheet name="Tech-Office" sheetId="66" r:id="rId16"/>
    <sheet name="Robot" sheetId="151" r:id="rId17"/>
    <sheet name="Ref.Data" sheetId="152" r:id="rId18"/>
    <sheet name="전기" sheetId="191" r:id="rId19"/>
    <sheet name="공통" sheetId="204" r:id="rId20"/>
    <sheet name="RawData" sheetId="250" r:id="rId21"/>
    <sheet name="현황개요" sheetId="262" r:id="rId22"/>
    <sheet name="CT세부사항" sheetId="263" r:id="rId23"/>
    <sheet name="IP세부사항" sheetId="264" r:id="rId24"/>
    <sheet name="종합현황" sheetId="266" r:id="rId25"/>
    <sheet name="폐기장비" sheetId="270" r:id="rId26"/>
    <sheet name="Sample" sheetId="84" r:id="rId27"/>
    <sheet name="CVD Unloading (Okano)" sheetId="247" r:id="rId28"/>
    <sheet name="Lasertec 50" sheetId="265" r:id="rId29"/>
    <sheet name="Feeder Cleaner" sheetId="233" r:id="rId30"/>
    <sheet name="CVD Loading (Bi-Tech)" sheetId="232" r:id="rId31"/>
    <sheet name="NP30" sheetId="228" r:id="rId32"/>
    <sheet name="LASIT" sheetId="227" r:id="rId33"/>
    <sheet name="MP1200" sheetId="226" r:id="rId34"/>
    <sheet name="Mazak Inte200" sheetId="224" r:id="rId35"/>
    <sheet name="Mazak HQR" sheetId="223" r:id="rId36"/>
    <sheet name="Cable" sheetId="203" r:id="rId37"/>
    <sheet name="Contactor" sheetId="202" r:id="rId38"/>
    <sheet name="UPS" sheetId="201" r:id="rId39"/>
    <sheet name="Sensor" sheetId="200" r:id="rId40"/>
    <sheet name="Relay" sheetId="199" r:id="rId41"/>
    <sheet name="PLC" sheetId="198" r:id="rId42"/>
    <sheet name="Power Supply" sheetId="197" r:id="rId43"/>
    <sheet name="Lamp" sheetId="196" r:id="rId44"/>
    <sheet name="저장매체" sheetId="195" r:id="rId45"/>
    <sheet name="Battery" sheetId="194" r:id="rId46"/>
    <sheet name="차단기" sheetId="193" r:id="rId47"/>
    <sheet name="EOCR" sheetId="208" r:id="rId48"/>
    <sheet name="Axial Fan" sheetId="209" r:id="rId49"/>
    <sheet name="Robot - Yaskawa" sheetId="177" r:id="rId50"/>
    <sheet name="Robot - Yamaha" sheetId="176" r:id="rId51"/>
    <sheet name="Robot - Toshiba (TH850A)" sheetId="175" r:id="rId52"/>
    <sheet name="Robot - Shafir Hermle Beckhoff" sheetId="174" r:id="rId53"/>
    <sheet name="Robot - Shafir Hermle Siemens" sheetId="179" r:id="rId54"/>
    <sheet name="Sheet1" sheetId="268" r:id="rId55"/>
    <sheet name="Robot - Manz" sheetId="173" r:id="rId56"/>
    <sheet name="Robot - IAI NNW7020" sheetId="172" r:id="rId57"/>
    <sheet name="Robot - Fanuc LR Mate 200iD" sheetId="171" r:id="rId58"/>
    <sheet name="Robot - Erowa (Makino)" sheetId="170" r:id="rId59"/>
    <sheet name="Robot - Adept S600 S800" sheetId="169" r:id="rId60"/>
    <sheet name="Wire Cutting (3D Print)" sheetId="168" r:id="rId61"/>
    <sheet name="GE 3D Print" sheetId="167" r:id="rId62"/>
    <sheet name="AVIM #6" sheetId="166" r:id="rId63"/>
    <sheet name="AVIM #4, #5" sheetId="165" r:id="rId64"/>
    <sheet name="AVIM (#1~#3)" sheetId="164" r:id="rId65"/>
    <sheet name="FCT SinterHIP" sheetId="163" r:id="rId66"/>
    <sheet name="Kobe HIP" sheetId="162" r:id="rId67"/>
    <sheet name="Kobe Sinter" sheetId="161" r:id="rId68"/>
    <sheet name="Twist" sheetId="160" r:id="rId69"/>
    <sheet name="Gun drill - Shinil" sheetId="159" r:id="rId70"/>
    <sheet name="Gun drill - Sugino" sheetId="158" r:id="rId71"/>
    <sheet name="DMG MORI NZX2000" sheetId="157" r:id="rId72"/>
    <sheet name="Studer S20" sheetId="156" r:id="rId73"/>
    <sheet name="Studer S40" sheetId="155" r:id="rId74"/>
    <sheet name="Studer S33" sheetId="154" r:id="rId75"/>
    <sheet name="Studer S36" sheetId="153" r:id="rId76"/>
    <sheet name="Makino a51" sheetId="150" r:id="rId77"/>
    <sheet name="Makino a51 - Automation" sheetId="217" r:id="rId78"/>
    <sheet name="Hermle C30U" sheetId="139" r:id="rId79"/>
    <sheet name="Hermle C32U" sheetId="147" r:id="rId80"/>
    <sheet name="Hermle C40U" sheetId="149" r:id="rId81"/>
    <sheet name="Hermle C42U" sheetId="148" r:id="rId82"/>
    <sheet name="Hermle Siemens" sheetId="186" r:id="rId83"/>
    <sheet name="Hermle Beckhoff" sheetId="187" r:id="rId84"/>
    <sheet name="Hermle Yaskawa" sheetId="188" r:id="rId85"/>
    <sheet name="Hermle Cellro" sheetId="190" r:id="rId86"/>
    <sheet name="Hermle Raon" sheetId="189" r:id="rId87"/>
    <sheet name="Walter Heli" sheetId="140" r:id="rId88"/>
    <sheet name="Walter Vision" sheetId="141" r:id="rId89"/>
    <sheet name="ANCA MX7" sheetId="142" r:id="rId90"/>
    <sheet name="ANCA TX7" sheetId="143" r:id="rId91"/>
    <sheet name="620XS" sheetId="144" r:id="rId92"/>
    <sheet name="629XW" sheetId="145" r:id="rId93"/>
    <sheet name="628XS" sheetId="146" r:id="rId94"/>
    <sheet name="Kobe" sheetId="137" r:id="rId95"/>
    <sheet name="Bernex" sheetId="136" r:id="rId96"/>
    <sheet name="Bernex #7 (LAP)" sheetId="248" r:id="rId97"/>
    <sheet name="EWAG (Comp)" sheetId="135" r:id="rId98"/>
    <sheet name="SIRON A108" sheetId="133" r:id="rId99"/>
    <sheet name="SIRON A107" sheetId="132" r:id="rId100"/>
    <sheet name="Sand (Ludia)" sheetId="129" r:id="rId101"/>
    <sheet name="Sand (Macoho)" sheetId="134" r:id="rId102"/>
    <sheet name="Sand (Fuji)" sheetId="128" r:id="rId103"/>
    <sheet name="DURR" sheetId="127" r:id="rId104"/>
    <sheet name="FLM602" sheetId="126" r:id="rId105"/>
    <sheet name="DLM705" sheetId="125" r:id="rId106"/>
    <sheet name="DLM705 (#3, #4)" sheetId="229" r:id="rId107"/>
    <sheet name="DLM705 (#3, #4) (Automation)" sheetId="230" r:id="rId108"/>
    <sheet name="Okano Packing" sheetId="124" r:id="rId109"/>
    <sheet name="271RF" sheetId="123" r:id="rId110"/>
    <sheet name="APX105" sheetId="122" r:id="rId111"/>
    <sheet name="APX103" sheetId="130" r:id="rId112"/>
    <sheet name="APX-F50" sheetId="219" r:id="rId113"/>
    <sheet name="AP710" sheetId="131" r:id="rId114"/>
    <sheet name="GIG21" sheetId="121" r:id="rId115"/>
    <sheet name="AP460" sheetId="120" r:id="rId116"/>
    <sheet name="Wendt Quattro" sheetId="119" r:id="rId117"/>
    <sheet name="Wendt Centro" sheetId="118" r:id="rId118"/>
    <sheet name="Wendt Combi" sheetId="117" r:id="rId119"/>
    <sheet name="Roders" sheetId="116" r:id="rId120"/>
    <sheet name="Wire 240CC" sheetId="114" r:id="rId121"/>
    <sheet name="EDM35P" sheetId="113" r:id="rId122"/>
    <sheet name="EDM350SP" sheetId="112" r:id="rId123"/>
    <sheet name="EDM350" sheetId="111" r:id="rId124"/>
    <sheet name="Makino MSJX" sheetId="110" r:id="rId125"/>
    <sheet name="Makino V22" sheetId="109" r:id="rId126"/>
    <sheet name="Sinter Loading (SungRim)" sheetId="108" r:id="rId127"/>
    <sheet name="Sand (Nicolis)" sheetId="105" r:id="rId128"/>
    <sheet name="Sand (Iscar)" sheetId="104" r:id="rId129"/>
    <sheet name="TiN" sheetId="103" r:id="rId130"/>
    <sheet name="Iscar Sinter (manz)" sheetId="101" r:id="rId131"/>
    <sheet name="Iscar Sinter Load (new)" sheetId="100" r:id="rId132"/>
    <sheet name="COD733RL" sheetId="95" r:id="rId133"/>
    <sheet name="COD733RL (D)" sheetId="99" r:id="rId134"/>
    <sheet name="Cont Fur(3)" sheetId="94" r:id="rId135"/>
    <sheet name="Cont Fur(1,2)" sheetId="92" r:id="rId136"/>
    <sheet name="Kobayashi" sheetId="90" r:id="rId137"/>
    <sheet name="Iscar 12t" sheetId="89" r:id="rId138"/>
    <sheet name="Iscar 32t" sheetId="91" r:id="rId139"/>
    <sheet name="Hyd. Press" sheetId="80" r:id="rId140"/>
    <sheet name="Hyd. Press Automation" sheetId="207" r:id="rId141"/>
    <sheet name="EP Press" sheetId="85" r:id="rId142"/>
    <sheet name="SP160" sheetId="87" r:id="rId143"/>
    <sheet name="SP160 Automation" sheetId="220" r:id="rId144"/>
    <sheet name="SC640" sheetId="88" r:id="rId145"/>
    <sheet name="Shafir Automation List" sheetId="231" r:id="rId146"/>
    <sheet name="Hermle Automation" sheetId="185" r:id="rId147"/>
  </sheets>
  <definedNames>
    <definedName name="_xlnm._FilterDatabase" localSheetId="109" hidden="1">'271RF'!$B$3:$L$98</definedName>
    <definedName name="_xlnm._FilterDatabase" localSheetId="91" hidden="1">'620XS'!$B$3:$L$3</definedName>
    <definedName name="_xlnm._FilterDatabase" localSheetId="93" hidden="1">'628XS'!$B$3:$L$93</definedName>
    <definedName name="_xlnm._FilterDatabase" localSheetId="92" hidden="1">'629XW'!$B$3:$L$3</definedName>
    <definedName name="_xlnm._FilterDatabase" localSheetId="89" hidden="1">'ANCA MX7'!$B$3:$L$3</definedName>
    <definedName name="_xlnm._FilterDatabase" localSheetId="90" hidden="1">'ANCA TX7'!$B$3:$L$3</definedName>
    <definedName name="_xlnm._FilterDatabase" localSheetId="115" hidden="1">'AP460'!$B$3:$L$3</definedName>
    <definedName name="_xlnm._FilterDatabase" localSheetId="113" hidden="1">'AP710'!$B$3:$L$157</definedName>
    <definedName name="_xlnm._FilterDatabase" localSheetId="111" hidden="1">'APX103'!$B$3:$L$54</definedName>
    <definedName name="_xlnm._FilterDatabase" localSheetId="110" hidden="1">'APX105'!$B$3:$L$3</definedName>
    <definedName name="_xlnm._FilterDatabase" localSheetId="112" hidden="1">'APX-F50'!$B$3:$L$57</definedName>
    <definedName name="_xlnm._FilterDatabase" localSheetId="63" hidden="1">'AVIM #4, #5'!$B$3:$L$3</definedName>
    <definedName name="_xlnm._FilterDatabase" localSheetId="62" hidden="1">'AVIM #6'!$B$3:$L$3</definedName>
    <definedName name="_xlnm._FilterDatabase" localSheetId="64" hidden="1">'AVIM (#1~#3)'!$B$3:$L$3</definedName>
    <definedName name="_xlnm._FilterDatabase" localSheetId="48" hidden="1">'Axial Fan'!$B$3:$Q$3</definedName>
    <definedName name="_xlnm._FilterDatabase" localSheetId="45" hidden="1">Battery!$B$3:$O$3</definedName>
    <definedName name="_xlnm._FilterDatabase" localSheetId="95" hidden="1">Bernex!$B$3:$L$3</definedName>
    <definedName name="_xlnm._FilterDatabase" localSheetId="96" hidden="1">'Bernex #7 (LAP)'!$B$3:$L$3</definedName>
    <definedName name="_xlnm._FilterDatabase" localSheetId="36" hidden="1">Cable!$B$3:$O$3</definedName>
    <definedName name="_xlnm._FilterDatabase" localSheetId="132" hidden="1">COD733RL!$B$3:$L$3</definedName>
    <definedName name="_xlnm._FilterDatabase" localSheetId="133" hidden="1">'COD733RL (D)'!$B$3:$L$3</definedName>
    <definedName name="_xlnm._FilterDatabase" localSheetId="135" hidden="1">'Cont Fur(1,2)'!$B$3:$L$3</definedName>
    <definedName name="_xlnm._FilterDatabase" localSheetId="134" hidden="1">'Cont Fur(3)'!$B$3:$L$3</definedName>
    <definedName name="_xlnm._FilterDatabase" localSheetId="37" hidden="1">Contactor!$B$3:$L$3</definedName>
    <definedName name="_xlnm._FilterDatabase" localSheetId="22" hidden="1">CT세부사항!$B$119:$R$119</definedName>
    <definedName name="_xlnm._FilterDatabase" localSheetId="30" hidden="1">'CVD Loading (Bi-Tech)'!$B$3:$L$3</definedName>
    <definedName name="_xlnm._FilterDatabase" localSheetId="27" hidden="1">'CVD Unloading (Okano)'!$B$3:$L$3</definedName>
    <definedName name="_xlnm._FilterDatabase" localSheetId="105" hidden="1">'DLM705'!$B$3:$L$85</definedName>
    <definedName name="_xlnm._FilterDatabase" localSheetId="106" hidden="1">'DLM705 (#3, #4)'!$B$3:$L$83</definedName>
    <definedName name="_xlnm._FilterDatabase" localSheetId="107" hidden="1">'DLM705 (#3, #4) (Automation)'!$B$3:$L$82</definedName>
    <definedName name="_xlnm._FilterDatabase" localSheetId="71" hidden="1">'DMG MORI NZX2000'!$B$3:$L$3</definedName>
    <definedName name="_xlnm._FilterDatabase" localSheetId="103" hidden="1">DURR!$B$3:$L$3</definedName>
    <definedName name="_xlnm._FilterDatabase" localSheetId="123" hidden="1">'EDM350'!$B$3:$L$3</definedName>
    <definedName name="_xlnm._FilterDatabase" localSheetId="122" hidden="1">EDM350SP!$B$3:$L$3</definedName>
    <definedName name="_xlnm._FilterDatabase" localSheetId="121" hidden="1">EDM35P!$B$3:$L$3</definedName>
    <definedName name="_xlnm._FilterDatabase" localSheetId="47" hidden="1">EOCR!$B$3:$L$3</definedName>
    <definedName name="_xlnm._FilterDatabase" localSheetId="141" hidden="1">'EP Press'!$B$3:$L$3</definedName>
    <definedName name="_xlnm._FilterDatabase" localSheetId="97" hidden="1">'EWAG (Comp)'!$B$3:$L$3</definedName>
    <definedName name="_xlnm._FilterDatabase" localSheetId="65" hidden="1">'FCT SinterHIP'!$B$3:$L$3</definedName>
    <definedName name="_xlnm._FilterDatabase" localSheetId="29" hidden="1">'Feeder Cleaner'!$B$3:$L$3</definedName>
    <definedName name="_xlnm._FilterDatabase" localSheetId="104" hidden="1">'FLM602'!$B$3:$L$3</definedName>
    <definedName name="_xlnm._FilterDatabase" localSheetId="61" hidden="1">'GE 3D Print'!$B$3:$L$3</definedName>
    <definedName name="_xlnm._FilterDatabase" localSheetId="114" hidden="1">'GIG21'!$B$3:$L$3</definedName>
    <definedName name="_xlnm._FilterDatabase" localSheetId="69" hidden="1">'Gun drill - Shinil'!$B$3:$L$3</definedName>
    <definedName name="_xlnm._FilterDatabase" localSheetId="70" hidden="1">'Gun drill - Sugino'!$B$3:$L$3</definedName>
    <definedName name="_xlnm._FilterDatabase" localSheetId="83" hidden="1">'Hermle Beckhoff'!$B$3:$L$30</definedName>
    <definedName name="_xlnm._FilterDatabase" localSheetId="78" hidden="1">'Hermle C30U'!$B$3:$L$3</definedName>
    <definedName name="_xlnm._FilterDatabase" localSheetId="79" hidden="1">'Hermle C32U'!$B$3:$L$40</definedName>
    <definedName name="_xlnm._FilterDatabase" localSheetId="80" hidden="1">'Hermle C40U'!$B$3:$L$3</definedName>
    <definedName name="_xlnm._FilterDatabase" localSheetId="81" hidden="1">'Hermle C42U'!$B$3:$L$3</definedName>
    <definedName name="_xlnm._FilterDatabase" localSheetId="85" hidden="1">'Hermle Cellro'!$B$3:$L$3</definedName>
    <definedName name="_xlnm._FilterDatabase" localSheetId="86" hidden="1">'Hermle Raon'!$B$3:$L$3</definedName>
    <definedName name="_xlnm._FilterDatabase" localSheetId="82" hidden="1">'Hermle Siemens'!$B$3:$L$3</definedName>
    <definedName name="_xlnm._FilterDatabase" localSheetId="84" hidden="1">'Hermle Yaskawa'!$B$3:$L$3</definedName>
    <definedName name="_xlnm._FilterDatabase" localSheetId="139" hidden="1">'Hyd. Press'!$B$3:$L$3</definedName>
    <definedName name="_xlnm._FilterDatabase" localSheetId="140" hidden="1">'Hyd. Press Automation'!$B$3:$L$3</definedName>
    <definedName name="_xlnm._FilterDatabase" localSheetId="137" hidden="1">'Iscar 12t'!$B$3:$L$3</definedName>
    <definedName name="_xlnm._FilterDatabase" localSheetId="138" hidden="1">'Iscar 32t'!$B$3:$L$3</definedName>
    <definedName name="_xlnm._FilterDatabase" localSheetId="130" hidden="1">'Iscar Sinter (manz)'!$B$3:$L$41</definedName>
    <definedName name="_xlnm._FilterDatabase" localSheetId="131" hidden="1">'Iscar Sinter Load (new)'!$B$3:$L$3</definedName>
    <definedName name="_xlnm._FilterDatabase" localSheetId="136" hidden="1">Kobayashi!$B$3:$L$105</definedName>
    <definedName name="_xlnm._FilterDatabase" localSheetId="94" hidden="1">Kobe!$B$3:$L$3</definedName>
    <definedName name="_xlnm._FilterDatabase" localSheetId="66" hidden="1">'Kobe HIP'!$B$3:$L$3</definedName>
    <definedName name="_xlnm._FilterDatabase" localSheetId="67" hidden="1">'Kobe Sinter'!$B$3:$L$3</definedName>
    <definedName name="_xlnm._FilterDatabase" localSheetId="43" hidden="1">Lamp!$B$3:$L$3</definedName>
    <definedName name="_xlnm._FilterDatabase" localSheetId="28" hidden="1">'Lasertec 50'!$B$3:$L$3</definedName>
    <definedName name="_xlnm._FilterDatabase" localSheetId="32" hidden="1">LASIT!$B$3:$L$3</definedName>
    <definedName name="_xlnm._FilterDatabase" localSheetId="76" hidden="1">'Makino a51'!$B$3:$L$3</definedName>
    <definedName name="_xlnm._FilterDatabase" localSheetId="77" hidden="1">'Makino a51 - Automation'!$B$3:$L$3</definedName>
    <definedName name="_xlnm._FilterDatabase" localSheetId="124" hidden="1">'Makino MSJX'!$B$3:$L$3</definedName>
    <definedName name="_xlnm._FilterDatabase" localSheetId="125" hidden="1">'Makino V22'!$B$3:$L$3</definedName>
    <definedName name="_xlnm._FilterDatabase" localSheetId="35" hidden="1">'Mazak HQR'!$B$3:$L$3</definedName>
    <definedName name="_xlnm._FilterDatabase" localSheetId="34" hidden="1">'Mazak Inte200'!$B$3:$L$50</definedName>
    <definedName name="_xlnm._FilterDatabase" localSheetId="33" hidden="1">'MP1200'!$B$3:$L$3</definedName>
    <definedName name="_xlnm._FilterDatabase" localSheetId="31" hidden="1">'NP30'!$B$3:$L$3</definedName>
    <definedName name="_xlnm._FilterDatabase" localSheetId="108" hidden="1">'Okano Packing'!$B$3:$L$3</definedName>
    <definedName name="_xlnm._FilterDatabase" localSheetId="41" hidden="1">PLC!$B$3:$L$3</definedName>
    <definedName name="_xlnm._FilterDatabase" localSheetId="42" hidden="1">'Power Supply'!$B$3:$P$3</definedName>
    <definedName name="_xlnm._FilterDatabase" localSheetId="20" hidden="1">RawData!$A$1:$B$1</definedName>
    <definedName name="_xlnm._FilterDatabase" localSheetId="17" hidden="1">'Ref.Data'!$B$2:$H$299</definedName>
    <definedName name="_xlnm._FilterDatabase" localSheetId="40" hidden="1">Relay!$B$3:$L$3</definedName>
    <definedName name="_xlnm._FilterDatabase" localSheetId="16" hidden="1">Robot!$E$4:$H$4</definedName>
    <definedName name="_xlnm._FilterDatabase" localSheetId="59" hidden="1">'Robot - Adept S600 S800'!$B$3:$L$3</definedName>
    <definedName name="_xlnm._FilterDatabase" localSheetId="58" hidden="1">'Robot - Erowa (Makino)'!$B$3:$L$3</definedName>
    <definedName name="_xlnm._FilterDatabase" localSheetId="57" hidden="1">'Robot - Fanuc LR Mate 200iD'!$B$3:$L$3</definedName>
    <definedName name="_xlnm._FilterDatabase" localSheetId="56" hidden="1">'Robot - IAI NNW7020'!$B$3:$L$3</definedName>
    <definedName name="_xlnm._FilterDatabase" localSheetId="55" hidden="1">'Robot - Manz'!$B$3:$L$3</definedName>
    <definedName name="_xlnm._FilterDatabase" localSheetId="52" hidden="1">'Robot - Shafir Hermle Beckhoff'!$B$3:$L$3</definedName>
    <definedName name="_xlnm._FilterDatabase" localSheetId="53" hidden="1">'Robot - Shafir Hermle Siemens'!$B$3:$L$3</definedName>
    <definedName name="_xlnm._FilterDatabase" localSheetId="51" hidden="1">'Robot - Toshiba (TH850A)'!$B$3:$L$3</definedName>
    <definedName name="_xlnm._FilterDatabase" localSheetId="50" hidden="1">'Robot - Yamaha'!$B$3:$L$3</definedName>
    <definedName name="_xlnm._FilterDatabase" localSheetId="49" hidden="1">'Robot - Yaskawa'!$B$3:$L$3</definedName>
    <definedName name="_xlnm._FilterDatabase" localSheetId="119" hidden="1">Roders!$B$3:$L$3</definedName>
    <definedName name="_xlnm._FilterDatabase" localSheetId="26" hidden="1">Sample!$B$3:$L$3</definedName>
    <definedName name="_xlnm._FilterDatabase" localSheetId="102" hidden="1">'Sand (Fuji)'!$B$3:$L$3</definedName>
    <definedName name="_xlnm._FilterDatabase" localSheetId="128" hidden="1">'Sand (Iscar)'!$B$3:$L$3</definedName>
    <definedName name="_xlnm._FilterDatabase" localSheetId="100" hidden="1">'Sand (Ludia)'!$B$3:$L$3</definedName>
    <definedName name="_xlnm._FilterDatabase" localSheetId="101" hidden="1">'Sand (Macoho)'!$B$3:$L$3</definedName>
    <definedName name="_xlnm._FilterDatabase" localSheetId="127" hidden="1">'Sand (Nicolis)'!$B$3:$L$3</definedName>
    <definedName name="_xlnm._FilterDatabase" localSheetId="144" hidden="1">'SC640'!$B$3:$L$3</definedName>
    <definedName name="_xlnm._FilterDatabase" localSheetId="39" hidden="1">Sensor!$B$3:$S$3</definedName>
    <definedName name="_xlnm._FilterDatabase" localSheetId="126" hidden="1">'Sinter Loading (SungRim)'!$B$3:$L$3</definedName>
    <definedName name="_xlnm._FilterDatabase" localSheetId="99" hidden="1">'SIRON A107'!$B$3:$L$3</definedName>
    <definedName name="_xlnm._FilterDatabase" localSheetId="98" hidden="1">'SIRON A108'!$B$3:$L$3</definedName>
    <definedName name="_xlnm._FilterDatabase" localSheetId="142" hidden="1">'SP160'!$B$3:$L$3</definedName>
    <definedName name="_xlnm._FilterDatabase" localSheetId="143" hidden="1">'SP160 Automation'!$B$3:$L$3</definedName>
    <definedName name="_xlnm._FilterDatabase" localSheetId="72" hidden="1">'Studer S20'!$B$3:$L$3</definedName>
    <definedName name="_xlnm._FilterDatabase" localSheetId="74" hidden="1">'Studer S33'!$B$3:$L$3</definedName>
    <definedName name="_xlnm._FilterDatabase" localSheetId="75" hidden="1">'Studer S36'!$B$3:$L$3</definedName>
    <definedName name="_xlnm._FilterDatabase" localSheetId="73" hidden="1">'Studer S40'!$B$3:$L$3</definedName>
    <definedName name="_xlnm._FilterDatabase" localSheetId="129" hidden="1">TiN!$B$3:$L$3</definedName>
    <definedName name="_xlnm._FilterDatabase" localSheetId="68" hidden="1">Twist!$B$3:$L$3</definedName>
    <definedName name="_xlnm._FilterDatabase" localSheetId="38" hidden="1">UPS!$B$3:$L$3</definedName>
    <definedName name="_xlnm._FilterDatabase" localSheetId="87" hidden="1">'Walter Heli'!$B$3:$L$30</definedName>
    <definedName name="_xlnm._FilterDatabase" localSheetId="88" hidden="1">'Walter Vision'!$B$3:$L$3</definedName>
    <definedName name="_xlnm._FilterDatabase" localSheetId="117" hidden="1">'Wendt Centro'!$B$3:$L$124</definedName>
    <definedName name="_xlnm._FilterDatabase" localSheetId="118" hidden="1">'Wendt Combi'!$B$3:$L$3</definedName>
    <definedName name="_xlnm._FilterDatabase" localSheetId="116" hidden="1">'Wendt Quattro'!$B$3:$L$3</definedName>
    <definedName name="_xlnm._FilterDatabase" localSheetId="120" hidden="1">'Wire 240CC'!$B$3:$L$3</definedName>
    <definedName name="_xlnm._FilterDatabase" localSheetId="60" hidden="1">'Wire Cutting (3D Print)'!$B$3:$L$3</definedName>
    <definedName name="_xlnm._FilterDatabase" localSheetId="19" hidden="1">공통!#REF!</definedName>
    <definedName name="_xlnm._FilterDatabase" localSheetId="44" hidden="1">저장매체!$B$3:$L$3</definedName>
    <definedName name="_xlnm._FilterDatabase" localSheetId="18" hidden="1">전기!#REF!</definedName>
    <definedName name="_xlnm._FilterDatabase" localSheetId="46" hidden="1">차단기!$B$3:$P$3</definedName>
    <definedName name="_xlnm.Print_Area" localSheetId="10">MC!$B$2:$L$50</definedName>
    <definedName name="_xlnm.Print_Area" localSheetId="13">QA!$A$1:$Z$33</definedName>
    <definedName name="_xlnm.Print_Area" localSheetId="145">'Shafir Automation List'!$A$1:$J$91</definedName>
    <definedName name="_xlnm.Print_Area" localSheetId="15">'Tech-Office'!$B$2:$M$26</definedName>
    <definedName name="_xlnm.Print_Area" localSheetId="9">가공!$C$2:$W$95</definedName>
    <definedName name="_xlnm.Print_Area" localSheetId="3">금형1!$B$2:$R$22</definedName>
    <definedName name="_xlnm.Print_Area" localSheetId="4">금형2!$B$2:$R$24</definedName>
    <definedName name="_xlnm.Print_Area" localSheetId="11">드릴!$B$2:$V$44</definedName>
    <definedName name="_xlnm.Print_Area" localSheetId="14">성능!$B$2:$Q$48</definedName>
    <definedName name="_xlnm.Print_Area" localSheetId="12">세라믹!$Y$3:$AN$30</definedName>
    <definedName name="_xlnm.Print_Area" localSheetId="5">연삭1!$B$2:$W$99</definedName>
    <definedName name="_xlnm.Print_Area" localSheetId="6">연삭2!$B$2:$W$75</definedName>
    <definedName name="_xlnm.Print_Area" localSheetId="7">코팅1!$B$2:$Q$28</definedName>
    <definedName name="_xlnm.Print_Area" localSheetId="8">코팅2!$B$2:$Q$27</definedName>
    <definedName name="_xlnm.Print_Area" localSheetId="1">합금1!$B$2:$V$58</definedName>
    <definedName name="_xlnm.Print_Area" localSheetId="2">합금2!$B$2:$Q$37</definedName>
    <definedName name="_xlnm.Print_Area" localSheetId="21">현황개요!$B$3:$H$40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7" i="150" l="1"/>
  <c r="I186" i="150"/>
  <c r="E8" i="270"/>
  <c r="E7" i="270"/>
  <c r="I15" i="207" l="1"/>
  <c r="I15" i="90"/>
  <c r="I104" i="139"/>
  <c r="I68" i="139"/>
  <c r="I4" i="90"/>
  <c r="I13" i="88"/>
  <c r="I551" i="139" a="1"/>
  <c r="I551" i="139" s="1"/>
  <c r="I550" i="139" a="1"/>
  <c r="I550" i="139" s="1"/>
  <c r="I549" i="139" a="1"/>
  <c r="I549" i="139" s="1"/>
  <c r="I220" i="150"/>
  <c r="I219" i="150"/>
  <c r="I218" i="150"/>
  <c r="I217" i="150"/>
  <c r="I216" i="150"/>
  <c r="I215" i="150"/>
  <c r="I214" i="150"/>
  <c r="I213" i="150"/>
  <c r="I212" i="150"/>
  <c r="I211" i="150"/>
  <c r="I210" i="150"/>
  <c r="I209" i="150"/>
  <c r="I208" i="150"/>
  <c r="I207" i="150"/>
  <c r="I206" i="150"/>
  <c r="I205" i="150"/>
  <c r="I204" i="150"/>
  <c r="I203" i="150"/>
  <c r="I202" i="150"/>
  <c r="I201" i="150"/>
  <c r="I200" i="150"/>
  <c r="I199" i="150"/>
  <c r="I198" i="150"/>
  <c r="I197" i="150"/>
  <c r="I196" i="150"/>
  <c r="I195" i="150"/>
  <c r="I194" i="150"/>
  <c r="I193" i="150"/>
  <c r="I192" i="150"/>
  <c r="I191" i="150"/>
  <c r="I190" i="150"/>
  <c r="I189" i="150"/>
  <c r="I188" i="150"/>
  <c r="I548" i="139" a="1"/>
  <c r="I548" i="139" s="1"/>
  <c r="I547" i="139" a="1"/>
  <c r="I547" i="139" s="1"/>
  <c r="I102" i="146"/>
  <c r="I24" i="172"/>
  <c r="I25" i="172"/>
  <c r="I26" i="172"/>
  <c r="I220" i="265" a="1"/>
  <c r="I220" i="265" s="1"/>
  <c r="I219" i="265" a="1"/>
  <c r="I219" i="265" s="1"/>
  <c r="I218" i="265" a="1"/>
  <c r="I218" i="265" s="1"/>
  <c r="I217" i="265" a="1"/>
  <c r="I217" i="265" s="1"/>
  <c r="I216" i="265" a="1"/>
  <c r="I216" i="265" s="1"/>
  <c r="I215" i="265" a="1"/>
  <c r="I215" i="265" s="1"/>
  <c r="I214" i="265" a="1"/>
  <c r="I214" i="265" s="1"/>
  <c r="I213" i="265" a="1"/>
  <c r="I213" i="265" s="1"/>
  <c r="I212" i="265" a="1"/>
  <c r="I212" i="265" s="1"/>
  <c r="I211" i="265" a="1"/>
  <c r="I211" i="265" s="1"/>
  <c r="I210" i="265" a="1"/>
  <c r="I210" i="265" s="1"/>
  <c r="I209" i="265" a="1"/>
  <c r="I209" i="265" s="1"/>
  <c r="I208" i="265" a="1"/>
  <c r="I208" i="265" s="1"/>
  <c r="I207" i="265" a="1"/>
  <c r="I207" i="265" s="1"/>
  <c r="I206" i="265" a="1"/>
  <c r="I206" i="265" s="1"/>
  <c r="I205" i="265" a="1"/>
  <c r="I205" i="265" s="1"/>
  <c r="I204" i="265" a="1"/>
  <c r="I204" i="265" s="1"/>
  <c r="I203" i="265" a="1"/>
  <c r="I203" i="265" s="1"/>
  <c r="I202" i="265" a="1"/>
  <c r="I202" i="265" s="1"/>
  <c r="I201" i="265" a="1"/>
  <c r="I201" i="265" s="1"/>
  <c r="I200" i="265" a="1"/>
  <c r="I200" i="265" s="1"/>
  <c r="I199" i="265" a="1"/>
  <c r="I199" i="265" s="1"/>
  <c r="I198" i="265" a="1"/>
  <c r="I198" i="265" s="1"/>
  <c r="I197" i="265" a="1"/>
  <c r="I197" i="265" s="1"/>
  <c r="I196" i="265" a="1"/>
  <c r="I196" i="265" s="1"/>
  <c r="I195" i="265" a="1"/>
  <c r="I195" i="265" s="1"/>
  <c r="I194" i="265" a="1"/>
  <c r="I194" i="265" s="1"/>
  <c r="I193" i="265" a="1"/>
  <c r="I193" i="265" s="1"/>
  <c r="I192" i="265" a="1"/>
  <c r="I192" i="265" s="1"/>
  <c r="I191" i="265" a="1"/>
  <c r="I191" i="265" s="1"/>
  <c r="I190" i="265" a="1"/>
  <c r="I190" i="265" s="1"/>
  <c r="I189" i="265" a="1"/>
  <c r="I189" i="265" s="1"/>
  <c r="I188" i="265" a="1"/>
  <c r="I188" i="265" s="1"/>
  <c r="I187" i="265" a="1"/>
  <c r="I187" i="265" s="1"/>
  <c r="I186" i="265" a="1"/>
  <c r="I186" i="265" s="1"/>
  <c r="I185" i="265" a="1"/>
  <c r="I185" i="265" s="1"/>
  <c r="I184" i="265" a="1"/>
  <c r="I184" i="265" s="1"/>
  <c r="I183" i="265" a="1"/>
  <c r="I183" i="265" s="1"/>
  <c r="I182" i="265" a="1"/>
  <c r="I182" i="265" s="1"/>
  <c r="I181" i="265" a="1"/>
  <c r="I181" i="265" s="1"/>
  <c r="I180" i="265" a="1"/>
  <c r="I180" i="265" s="1"/>
  <c r="I179" i="265" a="1"/>
  <c r="I179" i="265" s="1"/>
  <c r="I178" i="265" a="1"/>
  <c r="I178" i="265" s="1"/>
  <c r="I177" i="265" a="1"/>
  <c r="I177" i="265" s="1"/>
  <c r="I176" i="265" a="1"/>
  <c r="I176" i="265" s="1"/>
  <c r="I175" i="265" a="1"/>
  <c r="I175" i="265" s="1"/>
  <c r="I174" i="265" a="1"/>
  <c r="I174" i="265" s="1"/>
  <c r="I173" i="265" a="1"/>
  <c r="I173" i="265" s="1"/>
  <c r="I172" i="265" a="1"/>
  <c r="I172" i="265" s="1"/>
  <c r="I171" i="265" a="1"/>
  <c r="I171" i="265" s="1"/>
  <c r="I170" i="265" a="1"/>
  <c r="I170" i="265" s="1"/>
  <c r="I169" i="265" a="1"/>
  <c r="I169" i="265" s="1"/>
  <c r="I168" i="265" a="1"/>
  <c r="I168" i="265" s="1"/>
  <c r="I167" i="265" a="1"/>
  <c r="I167" i="265" s="1"/>
  <c r="I166" i="265" a="1"/>
  <c r="I166" i="265" s="1"/>
  <c r="I165" i="265" a="1"/>
  <c r="I165" i="265" s="1"/>
  <c r="I164" i="265" a="1"/>
  <c r="I164" i="265" s="1"/>
  <c r="I163" i="265" a="1"/>
  <c r="I163" i="265" s="1"/>
  <c r="I162" i="265" a="1"/>
  <c r="I162" i="265" s="1"/>
  <c r="I161" i="265" a="1"/>
  <c r="I161" i="265" s="1"/>
  <c r="I160" i="265" a="1"/>
  <c r="I160" i="265" s="1"/>
  <c r="I159" i="265" a="1"/>
  <c r="I159" i="265" s="1"/>
  <c r="I158" i="265" a="1"/>
  <c r="I158" i="265" s="1"/>
  <c r="I157" i="265" a="1"/>
  <c r="I157" i="265" s="1"/>
  <c r="I156" i="265" a="1"/>
  <c r="I156" i="265" s="1"/>
  <c r="I155" i="265" a="1"/>
  <c r="I155" i="265" s="1"/>
  <c r="I154" i="265" a="1"/>
  <c r="I154" i="265" s="1"/>
  <c r="I153" i="265" a="1"/>
  <c r="I153" i="265" s="1"/>
  <c r="I152" i="265" a="1"/>
  <c r="I152" i="265" s="1"/>
  <c r="I151" i="265" a="1"/>
  <c r="I151" i="265" s="1"/>
  <c r="I150" i="265" a="1"/>
  <c r="I150" i="265" s="1"/>
  <c r="I149" i="265" a="1"/>
  <c r="I149" i="265" s="1"/>
  <c r="I148" i="265" a="1"/>
  <c r="I148" i="265" s="1"/>
  <c r="I147" i="265" a="1"/>
  <c r="I147" i="265" s="1"/>
  <c r="I146" i="265" a="1"/>
  <c r="I146" i="265" s="1"/>
  <c r="I145" i="265" a="1"/>
  <c r="I145" i="265" s="1"/>
  <c r="I144" i="265" a="1"/>
  <c r="I144" i="265" s="1"/>
  <c r="I143" i="265" a="1"/>
  <c r="I143" i="265" s="1"/>
  <c r="I142" i="265" a="1"/>
  <c r="I142" i="265" s="1"/>
  <c r="I141" i="265" a="1"/>
  <c r="I141" i="265" s="1"/>
  <c r="I140" i="265" a="1"/>
  <c r="I140" i="265" s="1"/>
  <c r="I139" i="265" a="1"/>
  <c r="I139" i="265" s="1"/>
  <c r="I138" i="265" a="1"/>
  <c r="I138" i="265" s="1"/>
  <c r="I137" i="265" a="1"/>
  <c r="I137" i="265" s="1"/>
  <c r="I136" i="265" a="1"/>
  <c r="I136" i="265" s="1"/>
  <c r="I135" i="265" a="1"/>
  <c r="I135" i="265" s="1"/>
  <c r="I134" i="265" a="1"/>
  <c r="I134" i="265" s="1"/>
  <c r="I133" i="265" a="1"/>
  <c r="I133" i="265" s="1"/>
  <c r="I132" i="265" a="1"/>
  <c r="I132" i="265" s="1"/>
  <c r="I131" i="265" a="1"/>
  <c r="I131" i="265" s="1"/>
  <c r="I130" i="265" a="1"/>
  <c r="I130" i="265" s="1"/>
  <c r="I129" i="265" a="1"/>
  <c r="I129" i="265" s="1"/>
  <c r="I128" i="265" a="1"/>
  <c r="I128" i="265" s="1"/>
  <c r="I127" i="265" a="1"/>
  <c r="I127" i="265" s="1"/>
  <c r="I126" i="265" a="1"/>
  <c r="I126" i="265" s="1"/>
  <c r="I125" i="265" a="1"/>
  <c r="I125" i="265" s="1"/>
  <c r="I124" i="265" a="1"/>
  <c r="I124" i="265" s="1"/>
  <c r="I123" i="265" a="1"/>
  <c r="I123" i="265" s="1"/>
  <c r="I122" i="265" a="1"/>
  <c r="I122" i="265" s="1"/>
  <c r="I121" i="265" a="1"/>
  <c r="I121" i="265" s="1"/>
  <c r="I120" i="265" a="1"/>
  <c r="I120" i="265" s="1"/>
  <c r="I119" i="265" a="1"/>
  <c r="I119" i="265" s="1"/>
  <c r="I118" i="265" a="1"/>
  <c r="I118" i="265" s="1"/>
  <c r="I117" i="265" a="1"/>
  <c r="I117" i="265" s="1"/>
  <c r="I116" i="265" a="1"/>
  <c r="I116" i="265" s="1"/>
  <c r="I115" i="265" a="1"/>
  <c r="I115" i="265" s="1"/>
  <c r="I114" i="265" a="1"/>
  <c r="I114" i="265" s="1"/>
  <c r="I113" i="265" a="1"/>
  <c r="I113" i="265" s="1"/>
  <c r="I112" i="265" a="1"/>
  <c r="I112" i="265" s="1"/>
  <c r="I111" i="265" a="1"/>
  <c r="I111" i="265" s="1"/>
  <c r="I110" i="265" a="1"/>
  <c r="I110" i="265" s="1"/>
  <c r="I109" i="265" a="1"/>
  <c r="I109" i="265" s="1"/>
  <c r="I108" i="265" a="1"/>
  <c r="I108" i="265" s="1"/>
  <c r="I107" i="265" a="1"/>
  <c r="I107" i="265" s="1"/>
  <c r="I106" i="265" a="1"/>
  <c r="I106" i="265" s="1"/>
  <c r="I105" i="265" a="1"/>
  <c r="I105" i="265" s="1"/>
  <c r="I104" i="265" a="1"/>
  <c r="I104" i="265" s="1"/>
  <c r="I103" i="265" a="1"/>
  <c r="I103" i="265" s="1"/>
  <c r="I102" i="265" a="1"/>
  <c r="I102" i="265" s="1"/>
  <c r="I101" i="265" a="1"/>
  <c r="I101" i="265" s="1"/>
  <c r="I100" i="265" a="1"/>
  <c r="I100" i="265" s="1"/>
  <c r="I99" i="265" a="1"/>
  <c r="I99" i="265" s="1"/>
  <c r="I98" i="265" a="1"/>
  <c r="I98" i="265" s="1"/>
  <c r="I97" i="265" a="1"/>
  <c r="I97" i="265" s="1"/>
  <c r="I96" i="265" a="1"/>
  <c r="I96" i="265" s="1"/>
  <c r="I95" i="265" a="1"/>
  <c r="I95" i="265" s="1"/>
  <c r="I94" i="265" a="1"/>
  <c r="I94" i="265" s="1"/>
  <c r="I93" i="265" a="1"/>
  <c r="I93" i="265" s="1"/>
  <c r="I92" i="265" a="1"/>
  <c r="I92" i="265" s="1"/>
  <c r="I91" i="265" a="1"/>
  <c r="I91" i="265" s="1"/>
  <c r="I90" i="265" a="1"/>
  <c r="I90" i="265" s="1"/>
  <c r="I89" i="265" a="1"/>
  <c r="I89" i="265" s="1"/>
  <c r="I88" i="265" a="1"/>
  <c r="I88" i="265" s="1"/>
  <c r="I87" i="265" a="1"/>
  <c r="I87" i="265" s="1"/>
  <c r="I86" i="265" a="1"/>
  <c r="I86" i="265" s="1"/>
  <c r="I85" i="265" a="1"/>
  <c r="I85" i="265" s="1"/>
  <c r="I84" i="265" a="1"/>
  <c r="I84" i="265" s="1"/>
  <c r="I83" i="265" a="1"/>
  <c r="I83" i="265" s="1"/>
  <c r="I82" i="265" a="1"/>
  <c r="I82" i="265" s="1"/>
  <c r="I81" i="265" a="1"/>
  <c r="I81" i="265" s="1"/>
  <c r="I80" i="265" a="1"/>
  <c r="I80" i="265" s="1"/>
  <c r="I79" i="265" a="1"/>
  <c r="I79" i="265" s="1"/>
  <c r="I78" i="265" a="1"/>
  <c r="I78" i="265" s="1"/>
  <c r="I77" i="265" a="1"/>
  <c r="I77" i="265" s="1"/>
  <c r="I76" i="265" a="1"/>
  <c r="I76" i="265" s="1"/>
  <c r="I75" i="265" a="1"/>
  <c r="I75" i="265" s="1"/>
  <c r="I74" i="265" a="1"/>
  <c r="I74" i="265" s="1"/>
  <c r="I73" i="265" a="1"/>
  <c r="I73" i="265" s="1"/>
  <c r="I72" i="265" a="1"/>
  <c r="I72" i="265" s="1"/>
  <c r="I71" i="265" a="1"/>
  <c r="I71" i="265" s="1"/>
  <c r="I70" i="265" a="1"/>
  <c r="I70" i="265" s="1"/>
  <c r="I69" i="265" a="1"/>
  <c r="I69" i="265" s="1"/>
  <c r="I68" i="265" a="1"/>
  <c r="I68" i="265" s="1"/>
  <c r="I67" i="265" a="1"/>
  <c r="I67" i="265" s="1"/>
  <c r="I66" i="265" a="1"/>
  <c r="I66" i="265" s="1"/>
  <c r="I65" i="265" a="1"/>
  <c r="I65" i="265" s="1"/>
  <c r="I64" i="265" a="1"/>
  <c r="I64" i="265" s="1"/>
  <c r="I63" i="265" a="1"/>
  <c r="I63" i="265" s="1"/>
  <c r="I62" i="265" a="1"/>
  <c r="I62" i="265" s="1"/>
  <c r="I61" i="265" a="1"/>
  <c r="I61" i="265" s="1"/>
  <c r="I60" i="265" a="1"/>
  <c r="I60" i="265" s="1"/>
  <c r="I59" i="265" a="1"/>
  <c r="I59" i="265" s="1"/>
  <c r="I58" i="265" a="1"/>
  <c r="I58" i="265" s="1"/>
  <c r="I57" i="265" a="1"/>
  <c r="I57" i="265" s="1"/>
  <c r="I56" i="265" a="1"/>
  <c r="I56" i="265" s="1"/>
  <c r="I55" i="265" a="1"/>
  <c r="I55" i="265" s="1"/>
  <c r="I54" i="265" a="1"/>
  <c r="I54" i="265" s="1"/>
  <c r="I53" i="265" a="1"/>
  <c r="I53" i="265" s="1"/>
  <c r="I52" i="265" a="1"/>
  <c r="I52" i="265" s="1"/>
  <c r="I51" i="265" a="1"/>
  <c r="I51" i="265" s="1"/>
  <c r="I50" i="265" a="1"/>
  <c r="I50" i="265" s="1"/>
  <c r="I49" i="265" a="1"/>
  <c r="I49" i="265" s="1"/>
  <c r="I48" i="265" a="1"/>
  <c r="I48" i="265" s="1"/>
  <c r="I47" i="265" a="1"/>
  <c r="I47" i="265" s="1"/>
  <c r="I46" i="265" a="1"/>
  <c r="I46" i="265" s="1"/>
  <c r="I45" i="265" a="1"/>
  <c r="I45" i="265" s="1"/>
  <c r="I44" i="265" a="1"/>
  <c r="I44" i="265" s="1"/>
  <c r="I43" i="265" a="1"/>
  <c r="I43" i="265" s="1"/>
  <c r="I42" i="265" a="1"/>
  <c r="I42" i="265" s="1"/>
  <c r="I41" i="265" a="1"/>
  <c r="I41" i="265" s="1"/>
  <c r="I40" i="265" a="1"/>
  <c r="I40" i="265" s="1"/>
  <c r="I39" i="265" a="1"/>
  <c r="I39" i="265" s="1"/>
  <c r="I38" i="265" a="1"/>
  <c r="I38" i="265" s="1"/>
  <c r="I37" i="265" a="1"/>
  <c r="I37" i="265" s="1"/>
  <c r="I36" i="265" a="1"/>
  <c r="I36" i="265" s="1"/>
  <c r="I35" i="265" a="1"/>
  <c r="I35" i="265" s="1"/>
  <c r="I34" i="265" a="1"/>
  <c r="I34" i="265" s="1"/>
  <c r="I33" i="265" a="1"/>
  <c r="I33" i="265" s="1"/>
  <c r="I32" i="265" a="1"/>
  <c r="I32" i="265" s="1"/>
  <c r="I31" i="265" a="1"/>
  <c r="I31" i="265" s="1"/>
  <c r="I30" i="265" a="1"/>
  <c r="I30" i="265" s="1"/>
  <c r="I29" i="265" a="1"/>
  <c r="I29" i="265" s="1"/>
  <c r="I28" i="265" a="1"/>
  <c r="I28" i="265" s="1"/>
  <c r="I27" i="265" a="1"/>
  <c r="I27" i="265" s="1"/>
  <c r="I26" i="265" a="1"/>
  <c r="I26" i="265" s="1"/>
  <c r="I25" i="265" a="1"/>
  <c r="I25" i="265" s="1"/>
  <c r="I24" i="265" a="1"/>
  <c r="I24" i="265" s="1"/>
  <c r="I23" i="265" a="1"/>
  <c r="I23" i="265" s="1"/>
  <c r="I22" i="265" a="1"/>
  <c r="I22" i="265" s="1"/>
  <c r="I21" i="265" a="1"/>
  <c r="I21" i="265" s="1"/>
  <c r="I20" i="265" a="1"/>
  <c r="I20" i="265" s="1"/>
  <c r="I19" i="265" a="1"/>
  <c r="I19" i="265" s="1"/>
  <c r="I18" i="265" a="1"/>
  <c r="I18" i="265" s="1"/>
  <c r="I17" i="265" a="1"/>
  <c r="I17" i="265" s="1"/>
  <c r="I16" i="265" a="1"/>
  <c r="I16" i="265" s="1"/>
  <c r="I15" i="265" a="1"/>
  <c r="I15" i="265" s="1"/>
  <c r="I14" i="265" a="1"/>
  <c r="I14" i="265" s="1"/>
  <c r="I13" i="265" a="1"/>
  <c r="I13" i="265" s="1"/>
  <c r="I12" i="265" a="1"/>
  <c r="I12" i="265" s="1"/>
  <c r="I11" i="265" a="1"/>
  <c r="I11" i="265" s="1"/>
  <c r="I10" i="265" a="1"/>
  <c r="I10" i="265" s="1"/>
  <c r="I9" i="265" a="1"/>
  <c r="I9" i="265" s="1"/>
  <c r="I8" i="265" a="1"/>
  <c r="I8" i="265" s="1"/>
  <c r="I7" i="265" a="1"/>
  <c r="I7" i="265" s="1"/>
  <c r="I6" i="265" a="1"/>
  <c r="I6" i="265" s="1"/>
  <c r="I5" i="265"/>
  <c r="I4" i="265"/>
  <c r="D35" i="264"/>
  <c r="G22" i="264"/>
  <c r="G20" i="264"/>
  <c r="D17" i="264"/>
  <c r="G12" i="264"/>
  <c r="G24" i="264" s="1"/>
  <c r="G26" i="264" s="1"/>
  <c r="R146" i="263"/>
  <c r="Q146" i="263"/>
  <c r="T58" i="263"/>
  <c r="L33" i="262" s="1"/>
  <c r="R16" i="262" s="1"/>
  <c r="L58" i="263"/>
  <c r="W20" i="263" s="1"/>
  <c r="D56" i="263"/>
  <c r="W10" i="263" s="1"/>
  <c r="H54" i="263"/>
  <c r="W14" i="263" s="1"/>
  <c r="T53" i="263"/>
  <c r="L29" i="262" s="1"/>
  <c r="R14" i="262" s="1"/>
  <c r="D47" i="263"/>
  <c r="D19" i="262" s="1"/>
  <c r="O8" i="262" s="1"/>
  <c r="P46" i="263"/>
  <c r="W24" i="263" s="1"/>
  <c r="T43" i="263"/>
  <c r="W28" i="263" s="1"/>
  <c r="T37" i="263"/>
  <c r="L21" i="262" s="1"/>
  <c r="R10" i="262" s="1"/>
  <c r="H32" i="263"/>
  <c r="H7" i="262" s="1"/>
  <c r="O12" i="262" s="1"/>
  <c r="W30" i="263"/>
  <c r="L30" i="263"/>
  <c r="W18" i="263" s="1"/>
  <c r="D29" i="263"/>
  <c r="W6" i="263" s="1"/>
  <c r="P27" i="263"/>
  <c r="W22" i="263" s="1"/>
  <c r="W26" i="263"/>
  <c r="D21" i="263"/>
  <c r="D8" i="262" s="1"/>
  <c r="O4" i="262" s="1"/>
  <c r="L16" i="263"/>
  <c r="W16" i="263" s="1"/>
  <c r="H53" i="262"/>
  <c r="R49" i="262"/>
  <c r="O42" i="262"/>
  <c r="O38" i="262"/>
  <c r="R36" i="262"/>
  <c r="I5" i="232"/>
  <c r="I5" i="228"/>
  <c r="I5" i="227"/>
  <c r="I5" i="226"/>
  <c r="I5" i="224"/>
  <c r="I5" i="223"/>
  <c r="I5" i="203"/>
  <c r="I5" i="202"/>
  <c r="I5" i="201"/>
  <c r="I5" i="200"/>
  <c r="I5" i="199"/>
  <c r="I5" i="198"/>
  <c r="I5" i="197"/>
  <c r="I5" i="196"/>
  <c r="I5" i="195"/>
  <c r="I5" i="194"/>
  <c r="I5" i="193"/>
  <c r="I5" i="208"/>
  <c r="I5" i="209"/>
  <c r="I5" i="177"/>
  <c r="I5" i="176"/>
  <c r="I5" i="175"/>
  <c r="I5" i="174"/>
  <c r="I5" i="179"/>
  <c r="I5" i="173"/>
  <c r="I5" i="172"/>
  <c r="I5" i="171"/>
  <c r="I5" i="170"/>
  <c r="I5" i="169"/>
  <c r="I5" i="168"/>
  <c r="I5" i="167"/>
  <c r="I5" i="166"/>
  <c r="I5" i="165"/>
  <c r="I5" i="164"/>
  <c r="I5" i="163"/>
  <c r="I5" i="162"/>
  <c r="I5" i="161"/>
  <c r="I5" i="160"/>
  <c r="I5" i="159"/>
  <c r="I5" i="158"/>
  <c r="I5" i="157"/>
  <c r="I5" i="156"/>
  <c r="I5" i="155"/>
  <c r="I5" i="154"/>
  <c r="I5" i="153"/>
  <c r="I5" i="150"/>
  <c r="I5" i="217"/>
  <c r="I5" i="139"/>
  <c r="I5" i="147"/>
  <c r="I5" i="149"/>
  <c r="I5" i="148"/>
  <c r="I5" i="186"/>
  <c r="I5" i="187"/>
  <c r="I5" i="188"/>
  <c r="I5" i="190"/>
  <c r="I5" i="189"/>
  <c r="I5" i="140"/>
  <c r="I5" i="141"/>
  <c r="I5" i="142"/>
  <c r="I5" i="143"/>
  <c r="I36" i="144"/>
  <c r="I5" i="145"/>
  <c r="I5" i="146"/>
  <c r="I5" i="137"/>
  <c r="I5" i="136"/>
  <c r="I5" i="248"/>
  <c r="I5" i="135"/>
  <c r="I5" i="133"/>
  <c r="I5" i="132"/>
  <c r="I5" i="129"/>
  <c r="I5" i="134"/>
  <c r="I5" i="128"/>
  <c r="I5" i="127"/>
  <c r="I5" i="126"/>
  <c r="I5" i="125"/>
  <c r="I5" i="229"/>
  <c r="I5" i="230"/>
  <c r="I5" i="124"/>
  <c r="I5" i="123"/>
  <c r="I5" i="122"/>
  <c r="I5" i="130"/>
  <c r="I5" i="219"/>
  <c r="I5" i="131"/>
  <c r="I5" i="121"/>
  <c r="I5" i="120"/>
  <c r="I5" i="119"/>
  <c r="I5" i="118"/>
  <c r="I5" i="117"/>
  <c r="I5" i="116"/>
  <c r="I5" i="114"/>
  <c r="I5" i="113"/>
  <c r="I5" i="112"/>
  <c r="I5" i="111"/>
  <c r="I5" i="110"/>
  <c r="I5" i="109"/>
  <c r="I5" i="108"/>
  <c r="I5" i="105"/>
  <c r="I5" i="104"/>
  <c r="I5" i="103"/>
  <c r="I5" i="101"/>
  <c r="I5" i="100"/>
  <c r="I5" i="95"/>
  <c r="I5" i="99"/>
  <c r="I5" i="94"/>
  <c r="I5" i="92"/>
  <c r="I5" i="89"/>
  <c r="I38" i="91"/>
  <c r="I5" i="80"/>
  <c r="I5" i="207"/>
  <c r="I5" i="85"/>
  <c r="I5" i="220"/>
  <c r="I5" i="88"/>
  <c r="I5" i="233"/>
  <c r="I6" i="232"/>
  <c r="I7" i="232"/>
  <c r="I8" i="232"/>
  <c r="I9" i="232"/>
  <c r="I10" i="232"/>
  <c r="I11" i="232"/>
  <c r="I12" i="232"/>
  <c r="I13" i="232"/>
  <c r="I14" i="232"/>
  <c r="I15" i="232"/>
  <c r="I16" i="232"/>
  <c r="I17" i="232"/>
  <c r="I18" i="232"/>
  <c r="I19" i="232"/>
  <c r="I20" i="232"/>
  <c r="I21" i="232"/>
  <c r="I22" i="232"/>
  <c r="I23" i="232"/>
  <c r="I24" i="232"/>
  <c r="I25" i="232"/>
  <c r="I26" i="232"/>
  <c r="I27" i="232"/>
  <c r="I28" i="232"/>
  <c r="I29" i="232"/>
  <c r="I30" i="232"/>
  <c r="I31" i="232"/>
  <c r="I32" i="232"/>
  <c r="I33" i="232"/>
  <c r="I34" i="232"/>
  <c r="I35" i="232"/>
  <c r="I36" i="232"/>
  <c r="I37" i="232"/>
  <c r="I38" i="232"/>
  <c r="I39" i="232"/>
  <c r="I40" i="232"/>
  <c r="I41" i="232"/>
  <c r="I42" i="232"/>
  <c r="I43" i="232"/>
  <c r="I44" i="232"/>
  <c r="I45" i="232"/>
  <c r="I46" i="232"/>
  <c r="I47" i="232"/>
  <c r="I48" i="232"/>
  <c r="I49" i="232"/>
  <c r="I50" i="232"/>
  <c r="I51" i="232"/>
  <c r="I52" i="232"/>
  <c r="I53" i="232"/>
  <c r="I54" i="232"/>
  <c r="I55" i="232"/>
  <c r="I56" i="232"/>
  <c r="I57" i="232"/>
  <c r="I58" i="232"/>
  <c r="I59" i="232"/>
  <c r="I60" i="232"/>
  <c r="I61" i="232"/>
  <c r="I62" i="232"/>
  <c r="I63" i="232"/>
  <c r="I64" i="232"/>
  <c r="I65" i="232"/>
  <c r="I66" i="232"/>
  <c r="I67" i="232"/>
  <c r="I68" i="232"/>
  <c r="I69" i="232"/>
  <c r="I70" i="232"/>
  <c r="I71" i="232"/>
  <c r="I72" i="232"/>
  <c r="I73" i="232"/>
  <c r="I74" i="232"/>
  <c r="I75" i="232"/>
  <c r="I76" i="232"/>
  <c r="I77" i="232"/>
  <c r="I78" i="232"/>
  <c r="I79" i="232"/>
  <c r="I80" i="232"/>
  <c r="I81" i="232"/>
  <c r="I82" i="232"/>
  <c r="I83" i="232"/>
  <c r="I84" i="232"/>
  <c r="I85" i="232"/>
  <c r="I86" i="232"/>
  <c r="I87" i="232"/>
  <c r="I88" i="232"/>
  <c r="I89" i="232"/>
  <c r="I90" i="232"/>
  <c r="I91" i="232"/>
  <c r="I92" i="232"/>
  <c r="I93" i="232"/>
  <c r="I94" i="232"/>
  <c r="I95" i="232"/>
  <c r="I96" i="232"/>
  <c r="I97" i="232"/>
  <c r="I98" i="232"/>
  <c r="I99" i="232"/>
  <c r="I100" i="232"/>
  <c r="I101" i="232"/>
  <c r="I102" i="232"/>
  <c r="I103" i="232"/>
  <c r="I104" i="232"/>
  <c r="I105" i="232"/>
  <c r="I106" i="232"/>
  <c r="I107" i="232"/>
  <c r="I108" i="232"/>
  <c r="I109" i="232"/>
  <c r="I110" i="232"/>
  <c r="I111" i="232"/>
  <c r="I112" i="232"/>
  <c r="I113" i="232"/>
  <c r="I114" i="232"/>
  <c r="I115" i="232"/>
  <c r="I116" i="232"/>
  <c r="I117" i="232"/>
  <c r="I118" i="232"/>
  <c r="I119" i="232"/>
  <c r="I120" i="232"/>
  <c r="I121" i="232"/>
  <c r="I122" i="232"/>
  <c r="I123" i="232"/>
  <c r="I124" i="232"/>
  <c r="I125" i="232"/>
  <c r="I126" i="232"/>
  <c r="I127" i="232"/>
  <c r="I128" i="232"/>
  <c r="I129" i="232"/>
  <c r="I130" i="232"/>
  <c r="I131" i="232"/>
  <c r="I132" i="232"/>
  <c r="I133" i="232"/>
  <c r="I134" i="232"/>
  <c r="I135" i="232"/>
  <c r="I136" i="232"/>
  <c r="I137" i="232"/>
  <c r="I138" i="232"/>
  <c r="I139" i="232"/>
  <c r="I140" i="232"/>
  <c r="I141" i="232"/>
  <c r="I142" i="232"/>
  <c r="I143" i="232"/>
  <c r="I144" i="232"/>
  <c r="I145" i="232"/>
  <c r="I146" i="232"/>
  <c r="I147" i="232"/>
  <c r="I148" i="232"/>
  <c r="I149" i="232"/>
  <c r="I150" i="232"/>
  <c r="I151" i="232"/>
  <c r="I152" i="232"/>
  <c r="I153" i="232"/>
  <c r="I154" i="232"/>
  <c r="I155" i="232"/>
  <c r="I156" i="232"/>
  <c r="I157" i="232"/>
  <c r="I158" i="232"/>
  <c r="I159" i="232"/>
  <c r="I160" i="232"/>
  <c r="I161" i="232"/>
  <c r="I162" i="232"/>
  <c r="I163" i="232"/>
  <c r="I164" i="232"/>
  <c r="I165" i="232"/>
  <c r="I166" i="232"/>
  <c r="I167" i="232"/>
  <c r="I168" i="232"/>
  <c r="I169" i="232"/>
  <c r="I170" i="232"/>
  <c r="I171" i="232"/>
  <c r="I172" i="232"/>
  <c r="I173" i="232"/>
  <c r="I174" i="232"/>
  <c r="I175" i="232"/>
  <c r="I176" i="232"/>
  <c r="I177" i="232"/>
  <c r="I178" i="232"/>
  <c r="I179" i="232"/>
  <c r="I180" i="232"/>
  <c r="I181" i="232"/>
  <c r="I182" i="232"/>
  <c r="I183" i="232"/>
  <c r="I184" i="232"/>
  <c r="I185" i="232"/>
  <c r="I186" i="232"/>
  <c r="I187" i="232"/>
  <c r="I188" i="232"/>
  <c r="I189" i="232"/>
  <c r="I190" i="232"/>
  <c r="I191" i="232"/>
  <c r="I192" i="232"/>
  <c r="I193" i="232"/>
  <c r="I194" i="232"/>
  <c r="I195" i="232"/>
  <c r="I196" i="232"/>
  <c r="I197" i="232"/>
  <c r="I198" i="232"/>
  <c r="I199" i="232"/>
  <c r="I200" i="232"/>
  <c r="I201" i="232"/>
  <c r="I202" i="232"/>
  <c r="I203" i="232"/>
  <c r="I204" i="232"/>
  <c r="I205" i="232"/>
  <c r="I206" i="232"/>
  <c r="I207" i="232"/>
  <c r="I208" i="232"/>
  <c r="I209" i="232"/>
  <c r="I210" i="232"/>
  <c r="I211" i="232"/>
  <c r="I212" i="232"/>
  <c r="I213" i="232"/>
  <c r="I214" i="232"/>
  <c r="I215" i="232"/>
  <c r="I216" i="232"/>
  <c r="I217" i="232"/>
  <c r="I218" i="232"/>
  <c r="I219" i="232"/>
  <c r="I220" i="232"/>
  <c r="I6" i="228"/>
  <c r="I7" i="228"/>
  <c r="I8" i="228"/>
  <c r="I9" i="228"/>
  <c r="I10" i="228"/>
  <c r="I11" i="228"/>
  <c r="I12" i="228"/>
  <c r="I13" i="228"/>
  <c r="I14" i="228"/>
  <c r="I15" i="228"/>
  <c r="I16" i="228"/>
  <c r="I17" i="228"/>
  <c r="I18" i="228"/>
  <c r="I19" i="228"/>
  <c r="I20" i="228"/>
  <c r="I21" i="228"/>
  <c r="I22" i="228"/>
  <c r="I23" i="228"/>
  <c r="I24" i="228"/>
  <c r="I25" i="228"/>
  <c r="I26" i="228"/>
  <c r="I27" i="228"/>
  <c r="I28" i="228"/>
  <c r="I29" i="228"/>
  <c r="I30" i="228"/>
  <c r="I31" i="228"/>
  <c r="I32" i="228"/>
  <c r="I33" i="228"/>
  <c r="I34" i="228"/>
  <c r="I35" i="228"/>
  <c r="I36" i="228"/>
  <c r="I37" i="228"/>
  <c r="I38" i="228"/>
  <c r="I39" i="228"/>
  <c r="I40" i="228"/>
  <c r="I41" i="228"/>
  <c r="I42" i="228"/>
  <c r="I43" i="228"/>
  <c r="I44" i="228"/>
  <c r="I45" i="228"/>
  <c r="I46" i="228"/>
  <c r="I47" i="228"/>
  <c r="I48" i="228"/>
  <c r="I49" i="228"/>
  <c r="I50" i="228"/>
  <c r="I51" i="228"/>
  <c r="I52" i="228"/>
  <c r="I53" i="228"/>
  <c r="I54" i="228"/>
  <c r="I55" i="228"/>
  <c r="I56" i="228"/>
  <c r="I57" i="228"/>
  <c r="I58" i="228"/>
  <c r="I59" i="228"/>
  <c r="I60" i="228"/>
  <c r="I61" i="228"/>
  <c r="I62" i="228"/>
  <c r="I63" i="228"/>
  <c r="I64" i="228"/>
  <c r="I65" i="228"/>
  <c r="I66" i="228"/>
  <c r="I67" i="228"/>
  <c r="I68" i="228"/>
  <c r="I69" i="228"/>
  <c r="I70" i="228"/>
  <c r="I71" i="228"/>
  <c r="I72" i="228"/>
  <c r="I73" i="228"/>
  <c r="I74" i="228"/>
  <c r="I75" i="228"/>
  <c r="I76" i="228"/>
  <c r="I77" i="228"/>
  <c r="I78" i="228"/>
  <c r="I79" i="228"/>
  <c r="I80" i="228"/>
  <c r="I81" i="228"/>
  <c r="I82" i="228"/>
  <c r="I83" i="228"/>
  <c r="I84" i="228"/>
  <c r="I85" i="228"/>
  <c r="I86" i="228"/>
  <c r="I87" i="228"/>
  <c r="I88" i="228"/>
  <c r="I89" i="228"/>
  <c r="I90" i="228"/>
  <c r="I91" i="228"/>
  <c r="I92" i="228"/>
  <c r="I93" i="228"/>
  <c r="I94" i="228"/>
  <c r="I95" i="228"/>
  <c r="I96" i="228"/>
  <c r="I97" i="228"/>
  <c r="I98" i="228"/>
  <c r="I99" i="228"/>
  <c r="I100" i="228"/>
  <c r="I101" i="228"/>
  <c r="I102" i="228"/>
  <c r="I103" i="228"/>
  <c r="I104" i="228"/>
  <c r="I105" i="228"/>
  <c r="I106" i="228"/>
  <c r="I107" i="228"/>
  <c r="I108" i="228"/>
  <c r="I109" i="228"/>
  <c r="I110" i="228"/>
  <c r="I111" i="228"/>
  <c r="I112" i="228"/>
  <c r="I113" i="228"/>
  <c r="I114" i="228"/>
  <c r="I115" i="228"/>
  <c r="I116" i="228"/>
  <c r="I117" i="228"/>
  <c r="I118" i="228"/>
  <c r="I119" i="228"/>
  <c r="I120" i="228"/>
  <c r="I121" i="228"/>
  <c r="I122" i="228"/>
  <c r="I123" i="228"/>
  <c r="I124" i="228"/>
  <c r="I125" i="228"/>
  <c r="I126" i="228"/>
  <c r="I127" i="228"/>
  <c r="I128" i="228"/>
  <c r="I129" i="228"/>
  <c r="I130" i="228"/>
  <c r="I131" i="228"/>
  <c r="I132" i="228"/>
  <c r="I133" i="228"/>
  <c r="I134" i="228"/>
  <c r="I135" i="228"/>
  <c r="I136" i="228"/>
  <c r="I137" i="228"/>
  <c r="I138" i="228"/>
  <c r="I139" i="228"/>
  <c r="I140" i="228"/>
  <c r="I141" i="228"/>
  <c r="I142" i="228"/>
  <c r="I143" i="228"/>
  <c r="I144" i="228"/>
  <c r="I145" i="228"/>
  <c r="I146" i="228"/>
  <c r="I147" i="228"/>
  <c r="I148" i="228"/>
  <c r="I149" i="228"/>
  <c r="I150" i="228"/>
  <c r="I151" i="228"/>
  <c r="I152" i="228"/>
  <c r="I153" i="228"/>
  <c r="I154" i="228"/>
  <c r="I155" i="228"/>
  <c r="I156" i="228"/>
  <c r="I157" i="228"/>
  <c r="I158" i="228"/>
  <c r="I159" i="228"/>
  <c r="I160" i="228"/>
  <c r="I161" i="228"/>
  <c r="I162" i="228"/>
  <c r="I163" i="228"/>
  <c r="I164" i="228"/>
  <c r="I165" i="228"/>
  <c r="I166" i="228"/>
  <c r="I167" i="228"/>
  <c r="I168" i="228"/>
  <c r="I169" i="228"/>
  <c r="I170" i="228"/>
  <c r="I171" i="228"/>
  <c r="I172" i="228"/>
  <c r="I173" i="228"/>
  <c r="I174" i="228"/>
  <c r="I175" i="228"/>
  <c r="I176" i="228"/>
  <c r="I177" i="228"/>
  <c r="I178" i="228"/>
  <c r="I179" i="228"/>
  <c r="I180" i="228"/>
  <c r="I181" i="228"/>
  <c r="I182" i="228"/>
  <c r="I183" i="228"/>
  <c r="I184" i="228"/>
  <c r="I185" i="228"/>
  <c r="I186" i="228"/>
  <c r="I187" i="228"/>
  <c r="I188" i="228"/>
  <c r="I189" i="228"/>
  <c r="I190" i="228"/>
  <c r="I191" i="228"/>
  <c r="I192" i="228"/>
  <c r="I193" i="228"/>
  <c r="I194" i="228"/>
  <c r="I195" i="228"/>
  <c r="I196" i="228"/>
  <c r="I197" i="228"/>
  <c r="I198" i="228"/>
  <c r="I199" i="228"/>
  <c r="I200" i="228"/>
  <c r="I201" i="228"/>
  <c r="I202" i="228"/>
  <c r="I203" i="228"/>
  <c r="I204" i="228"/>
  <c r="I205" i="228"/>
  <c r="I206" i="228"/>
  <c r="I207" i="228"/>
  <c r="I208" i="228"/>
  <c r="I209" i="228"/>
  <c r="I210" i="228"/>
  <c r="I211" i="228"/>
  <c r="I212" i="228"/>
  <c r="I213" i="228"/>
  <c r="I214" i="228"/>
  <c r="I215" i="228"/>
  <c r="I216" i="228"/>
  <c r="I217" i="228"/>
  <c r="I218" i="228"/>
  <c r="I219" i="228"/>
  <c r="I220" i="228"/>
  <c r="I6" i="227"/>
  <c r="I7" i="227"/>
  <c r="I8" i="227"/>
  <c r="I9" i="227"/>
  <c r="I10" i="227"/>
  <c r="I11" i="227"/>
  <c r="I12" i="227"/>
  <c r="I13" i="227"/>
  <c r="I14" i="227"/>
  <c r="I15" i="227"/>
  <c r="I16" i="227"/>
  <c r="I17" i="227"/>
  <c r="I18" i="227"/>
  <c r="I19" i="227"/>
  <c r="I20" i="227"/>
  <c r="I21" i="227"/>
  <c r="I22" i="227"/>
  <c r="I23" i="227"/>
  <c r="I24" i="227"/>
  <c r="I25" i="227"/>
  <c r="I26" i="227"/>
  <c r="I27" i="227"/>
  <c r="I28" i="227"/>
  <c r="I29" i="227"/>
  <c r="I30" i="227"/>
  <c r="I31" i="227"/>
  <c r="I32" i="227"/>
  <c r="I33" i="227"/>
  <c r="I34" i="227"/>
  <c r="I35" i="227"/>
  <c r="I36" i="227"/>
  <c r="I37" i="227"/>
  <c r="I38" i="227"/>
  <c r="I39" i="227"/>
  <c r="I40" i="227"/>
  <c r="I41" i="227"/>
  <c r="I42" i="227"/>
  <c r="I43" i="227"/>
  <c r="I44" i="227"/>
  <c r="I45" i="227"/>
  <c r="I46" i="227"/>
  <c r="I47" i="227"/>
  <c r="I48" i="227"/>
  <c r="I49" i="227"/>
  <c r="I50" i="227"/>
  <c r="I51" i="227"/>
  <c r="I52" i="227"/>
  <c r="I53" i="227"/>
  <c r="I54" i="227"/>
  <c r="I55" i="227"/>
  <c r="I56" i="227"/>
  <c r="I57" i="227"/>
  <c r="I58" i="227"/>
  <c r="I59" i="227"/>
  <c r="I60" i="227"/>
  <c r="I61" i="227"/>
  <c r="I62" i="227"/>
  <c r="I63" i="227"/>
  <c r="I64" i="227"/>
  <c r="I65" i="227"/>
  <c r="I66" i="227"/>
  <c r="I67" i="227"/>
  <c r="I68" i="227"/>
  <c r="I69" i="227"/>
  <c r="I70" i="227"/>
  <c r="I71" i="227"/>
  <c r="I72" i="227"/>
  <c r="I73" i="227"/>
  <c r="I74" i="227"/>
  <c r="I75" i="227"/>
  <c r="I76" i="227"/>
  <c r="I77" i="227"/>
  <c r="I78" i="227"/>
  <c r="I79" i="227"/>
  <c r="I80" i="227"/>
  <c r="I81" i="227"/>
  <c r="I82" i="227"/>
  <c r="I83" i="227"/>
  <c r="I84" i="227"/>
  <c r="I85" i="227"/>
  <c r="I86" i="227"/>
  <c r="I87" i="227"/>
  <c r="I88" i="227"/>
  <c r="I89" i="227"/>
  <c r="I90" i="227"/>
  <c r="I91" i="227"/>
  <c r="I92" i="227"/>
  <c r="I93" i="227"/>
  <c r="I94" i="227"/>
  <c r="I95" i="227"/>
  <c r="I96" i="227"/>
  <c r="I97" i="227"/>
  <c r="I98" i="227"/>
  <c r="I99" i="227"/>
  <c r="I100" i="227"/>
  <c r="I101" i="227"/>
  <c r="I102" i="227"/>
  <c r="I103" i="227"/>
  <c r="I104" i="227"/>
  <c r="I105" i="227"/>
  <c r="I106" i="227"/>
  <c r="I107" i="227"/>
  <c r="I108" i="227"/>
  <c r="I109" i="227"/>
  <c r="I110" i="227"/>
  <c r="I111" i="227"/>
  <c r="I112" i="227"/>
  <c r="I113" i="227"/>
  <c r="I114" i="227"/>
  <c r="I115" i="227"/>
  <c r="I116" i="227"/>
  <c r="I117" i="227"/>
  <c r="I118" i="227"/>
  <c r="I119" i="227"/>
  <c r="I120" i="227"/>
  <c r="I121" i="227"/>
  <c r="I122" i="227"/>
  <c r="I123" i="227"/>
  <c r="I124" i="227"/>
  <c r="I125" i="227"/>
  <c r="I126" i="227"/>
  <c r="I127" i="227"/>
  <c r="I128" i="227"/>
  <c r="I129" i="227"/>
  <c r="I130" i="227"/>
  <c r="I131" i="227"/>
  <c r="I132" i="227"/>
  <c r="I133" i="227"/>
  <c r="I134" i="227"/>
  <c r="I135" i="227"/>
  <c r="I136" i="227"/>
  <c r="I137" i="227"/>
  <c r="I138" i="227"/>
  <c r="I139" i="227"/>
  <c r="I140" i="227"/>
  <c r="I141" i="227"/>
  <c r="I142" i="227"/>
  <c r="I143" i="227"/>
  <c r="I144" i="227"/>
  <c r="I145" i="227"/>
  <c r="I146" i="227"/>
  <c r="I147" i="227"/>
  <c r="I148" i="227"/>
  <c r="I149" i="227"/>
  <c r="I150" i="227"/>
  <c r="I151" i="227"/>
  <c r="I152" i="227"/>
  <c r="I153" i="227"/>
  <c r="I154" i="227"/>
  <c r="I155" i="227"/>
  <c r="I156" i="227"/>
  <c r="I157" i="227"/>
  <c r="I158" i="227"/>
  <c r="I159" i="227"/>
  <c r="I160" i="227"/>
  <c r="I161" i="227"/>
  <c r="I162" i="227"/>
  <c r="I163" i="227"/>
  <c r="I164" i="227"/>
  <c r="I165" i="227"/>
  <c r="I166" i="227"/>
  <c r="I167" i="227"/>
  <c r="I168" i="227"/>
  <c r="I169" i="227"/>
  <c r="I170" i="227"/>
  <c r="I171" i="227"/>
  <c r="I172" i="227"/>
  <c r="I173" i="227"/>
  <c r="I174" i="227"/>
  <c r="I175" i="227"/>
  <c r="I176" i="227"/>
  <c r="I177" i="227"/>
  <c r="I178" i="227"/>
  <c r="I179" i="227"/>
  <c r="I180" i="227"/>
  <c r="I181" i="227"/>
  <c r="I182" i="227"/>
  <c r="I183" i="227"/>
  <c r="I184" i="227"/>
  <c r="I185" i="227"/>
  <c r="I186" i="227"/>
  <c r="I187" i="227"/>
  <c r="I188" i="227"/>
  <c r="I189" i="227"/>
  <c r="I190" i="227"/>
  <c r="I191" i="227"/>
  <c r="I192" i="227"/>
  <c r="I193" i="227"/>
  <c r="I194" i="227"/>
  <c r="I195" i="227"/>
  <c r="I196" i="227"/>
  <c r="I197" i="227"/>
  <c r="I198" i="227"/>
  <c r="I199" i="227"/>
  <c r="I200" i="227"/>
  <c r="I201" i="227"/>
  <c r="I202" i="227"/>
  <c r="I203" i="227"/>
  <c r="I204" i="227"/>
  <c r="I205" i="227"/>
  <c r="I206" i="227"/>
  <c r="I207" i="227"/>
  <c r="I208" i="227"/>
  <c r="I209" i="227"/>
  <c r="I210" i="227"/>
  <c r="I211" i="227"/>
  <c r="I212" i="227"/>
  <c r="I213" i="227"/>
  <c r="I214" i="227"/>
  <c r="I215" i="227"/>
  <c r="I216" i="227"/>
  <c r="I217" i="227"/>
  <c r="I218" i="227"/>
  <c r="I219" i="227"/>
  <c r="I220" i="227"/>
  <c r="I6" i="226"/>
  <c r="I7" i="226"/>
  <c r="I8" i="226"/>
  <c r="I9" i="226"/>
  <c r="I10" i="226"/>
  <c r="I11" i="226"/>
  <c r="I12" i="226"/>
  <c r="I13" i="226"/>
  <c r="I14" i="226"/>
  <c r="I15" i="226"/>
  <c r="I16" i="226"/>
  <c r="I17" i="226"/>
  <c r="I18" i="226"/>
  <c r="I19" i="226"/>
  <c r="I20" i="226"/>
  <c r="I21" i="226"/>
  <c r="I22" i="226"/>
  <c r="I23" i="226"/>
  <c r="I24" i="226"/>
  <c r="I25" i="226"/>
  <c r="I26" i="226"/>
  <c r="I27" i="226"/>
  <c r="I28" i="226"/>
  <c r="I29" i="226"/>
  <c r="I30" i="226"/>
  <c r="I31" i="226"/>
  <c r="I32" i="226"/>
  <c r="I33" i="226"/>
  <c r="I34" i="226"/>
  <c r="I35" i="226"/>
  <c r="I36" i="226"/>
  <c r="I37" i="226"/>
  <c r="I38" i="226"/>
  <c r="I39" i="226"/>
  <c r="I40" i="226"/>
  <c r="I41" i="226"/>
  <c r="I42" i="226"/>
  <c r="I43" i="226"/>
  <c r="I44" i="226"/>
  <c r="I45" i="226"/>
  <c r="I46" i="226"/>
  <c r="I47" i="226"/>
  <c r="I48" i="226"/>
  <c r="I49" i="226"/>
  <c r="I50" i="226"/>
  <c r="I51" i="226"/>
  <c r="I52" i="226"/>
  <c r="I53" i="226"/>
  <c r="I54" i="226"/>
  <c r="I55" i="226"/>
  <c r="I56" i="226"/>
  <c r="I57" i="226"/>
  <c r="I58" i="226"/>
  <c r="I59" i="226"/>
  <c r="I60" i="226"/>
  <c r="I61" i="226"/>
  <c r="I62" i="226"/>
  <c r="I63" i="226"/>
  <c r="I64" i="226"/>
  <c r="I65" i="226"/>
  <c r="I66" i="226"/>
  <c r="I67" i="226"/>
  <c r="I68" i="226"/>
  <c r="I69" i="226"/>
  <c r="I70" i="226"/>
  <c r="I71" i="226"/>
  <c r="I72" i="226"/>
  <c r="I73" i="226"/>
  <c r="I74" i="226"/>
  <c r="I75" i="226"/>
  <c r="I76" i="226"/>
  <c r="I77" i="226"/>
  <c r="I78" i="226"/>
  <c r="I79" i="226"/>
  <c r="I80" i="226"/>
  <c r="I81" i="226"/>
  <c r="I82" i="226"/>
  <c r="I83" i="226"/>
  <c r="I84" i="226"/>
  <c r="I85" i="226"/>
  <c r="I86" i="226"/>
  <c r="I87" i="226"/>
  <c r="I88" i="226"/>
  <c r="I89" i="226"/>
  <c r="I90" i="226"/>
  <c r="I91" i="226"/>
  <c r="I92" i="226"/>
  <c r="I93" i="226"/>
  <c r="I94" i="226"/>
  <c r="I95" i="226"/>
  <c r="I96" i="226"/>
  <c r="I97" i="226"/>
  <c r="I98" i="226"/>
  <c r="I99" i="226"/>
  <c r="I100" i="226"/>
  <c r="I101" i="226"/>
  <c r="I102" i="226"/>
  <c r="I103" i="226"/>
  <c r="I104" i="226"/>
  <c r="I105" i="226"/>
  <c r="I106" i="226"/>
  <c r="I107" i="226"/>
  <c r="I108" i="226"/>
  <c r="I109" i="226"/>
  <c r="I110" i="226"/>
  <c r="I111" i="226"/>
  <c r="I112" i="226"/>
  <c r="I113" i="226"/>
  <c r="I114" i="226"/>
  <c r="I115" i="226"/>
  <c r="I116" i="226"/>
  <c r="I117" i="226"/>
  <c r="I118" i="226"/>
  <c r="I119" i="226"/>
  <c r="I120" i="226"/>
  <c r="I121" i="226"/>
  <c r="I122" i="226"/>
  <c r="I123" i="226"/>
  <c r="I124" i="226"/>
  <c r="I125" i="226"/>
  <c r="I126" i="226"/>
  <c r="I127" i="226"/>
  <c r="I128" i="226"/>
  <c r="I129" i="226"/>
  <c r="I130" i="226"/>
  <c r="I131" i="226"/>
  <c r="I132" i="226"/>
  <c r="I133" i="226"/>
  <c r="I134" i="226"/>
  <c r="I135" i="226"/>
  <c r="I136" i="226"/>
  <c r="I137" i="226"/>
  <c r="I138" i="226"/>
  <c r="I139" i="226"/>
  <c r="I140" i="226"/>
  <c r="I141" i="226"/>
  <c r="I142" i="226"/>
  <c r="I143" i="226"/>
  <c r="I144" i="226"/>
  <c r="I145" i="226"/>
  <c r="I146" i="226"/>
  <c r="I147" i="226"/>
  <c r="I148" i="226"/>
  <c r="I149" i="226"/>
  <c r="I150" i="226"/>
  <c r="I151" i="226"/>
  <c r="I152" i="226"/>
  <c r="I153" i="226"/>
  <c r="I154" i="226"/>
  <c r="I155" i="226"/>
  <c r="I156" i="226"/>
  <c r="I157" i="226"/>
  <c r="I158" i="226"/>
  <c r="I159" i="226"/>
  <c r="I160" i="226"/>
  <c r="I161" i="226"/>
  <c r="I162" i="226"/>
  <c r="I163" i="226"/>
  <c r="I164" i="226"/>
  <c r="I165" i="226"/>
  <c r="I166" i="226"/>
  <c r="I167" i="226"/>
  <c r="I168" i="226"/>
  <c r="I169" i="226"/>
  <c r="I170" i="226"/>
  <c r="I171" i="226"/>
  <c r="I172" i="226"/>
  <c r="I173" i="226"/>
  <c r="I174" i="226"/>
  <c r="I175" i="226"/>
  <c r="I176" i="226"/>
  <c r="I177" i="226"/>
  <c r="I178" i="226"/>
  <c r="I179" i="226"/>
  <c r="I180" i="226"/>
  <c r="I181" i="226"/>
  <c r="I182" i="226"/>
  <c r="I183" i="226"/>
  <c r="I184" i="226"/>
  <c r="I185" i="226"/>
  <c r="I186" i="226"/>
  <c r="I187" i="226"/>
  <c r="I188" i="226"/>
  <c r="I189" i="226"/>
  <c r="I190" i="226"/>
  <c r="I191" i="226"/>
  <c r="I192" i="226"/>
  <c r="I193" i="226"/>
  <c r="I194" i="226"/>
  <c r="I195" i="226"/>
  <c r="I196" i="226"/>
  <c r="I197" i="226"/>
  <c r="I198" i="226"/>
  <c r="I199" i="226"/>
  <c r="I200" i="226"/>
  <c r="I201" i="226"/>
  <c r="I202" i="226"/>
  <c r="I203" i="226"/>
  <c r="I204" i="226"/>
  <c r="I205" i="226"/>
  <c r="I206" i="226"/>
  <c r="I207" i="226"/>
  <c r="I208" i="226"/>
  <c r="I209" i="226"/>
  <c r="I210" i="226"/>
  <c r="I211" i="226"/>
  <c r="I212" i="226"/>
  <c r="I213" i="226"/>
  <c r="I214" i="226"/>
  <c r="I215" i="226"/>
  <c r="I216" i="226"/>
  <c r="I217" i="226"/>
  <c r="I218" i="226"/>
  <c r="I219" i="226"/>
  <c r="I220" i="226"/>
  <c r="I6" i="224"/>
  <c r="I7" i="224"/>
  <c r="I8" i="224"/>
  <c r="I9" i="224"/>
  <c r="I10" i="224"/>
  <c r="I11" i="224"/>
  <c r="I12" i="224"/>
  <c r="I13" i="224"/>
  <c r="I14" i="224"/>
  <c r="I15" i="224"/>
  <c r="I16" i="224"/>
  <c r="I17" i="224"/>
  <c r="I18" i="224"/>
  <c r="I19" i="224"/>
  <c r="I20" i="224"/>
  <c r="I21" i="224"/>
  <c r="I22" i="224"/>
  <c r="I23" i="224"/>
  <c r="I24" i="224"/>
  <c r="I25" i="224"/>
  <c r="I26" i="224"/>
  <c r="I27" i="224"/>
  <c r="I28" i="224"/>
  <c r="I29" i="224"/>
  <c r="I30" i="224"/>
  <c r="I31" i="224"/>
  <c r="I32" i="224"/>
  <c r="I33" i="224"/>
  <c r="I34" i="224"/>
  <c r="I35" i="224"/>
  <c r="I36" i="224"/>
  <c r="I37" i="224"/>
  <c r="I38" i="224"/>
  <c r="I39" i="224"/>
  <c r="I40" i="224"/>
  <c r="I41" i="224"/>
  <c r="I42" i="224"/>
  <c r="I43" i="224"/>
  <c r="I44" i="224"/>
  <c r="I45" i="224"/>
  <c r="I46" i="224"/>
  <c r="I47" i="224"/>
  <c r="I48" i="224"/>
  <c r="I49" i="224"/>
  <c r="I50" i="224"/>
  <c r="I51" i="224"/>
  <c r="I52" i="224"/>
  <c r="I53" i="224"/>
  <c r="I54" i="224"/>
  <c r="I55" i="224"/>
  <c r="I56" i="224"/>
  <c r="I57" i="224"/>
  <c r="I58" i="224"/>
  <c r="I59" i="224"/>
  <c r="I60" i="224"/>
  <c r="I61" i="224"/>
  <c r="I62" i="224"/>
  <c r="I63" i="224"/>
  <c r="I64" i="224"/>
  <c r="I65" i="224"/>
  <c r="I66" i="224"/>
  <c r="I67" i="224"/>
  <c r="I68" i="224"/>
  <c r="I69" i="224"/>
  <c r="I70" i="224"/>
  <c r="I71" i="224"/>
  <c r="I72" i="224"/>
  <c r="I73" i="224"/>
  <c r="I74" i="224"/>
  <c r="I75" i="224"/>
  <c r="I76" i="224"/>
  <c r="I77" i="224"/>
  <c r="I78" i="224"/>
  <c r="I79" i="224"/>
  <c r="I80" i="224"/>
  <c r="I81" i="224"/>
  <c r="I82" i="224"/>
  <c r="I83" i="224"/>
  <c r="I84" i="224"/>
  <c r="I85" i="224"/>
  <c r="I86" i="224"/>
  <c r="I87" i="224"/>
  <c r="I88" i="224"/>
  <c r="I89" i="224"/>
  <c r="I90" i="224"/>
  <c r="I91" i="224"/>
  <c r="I92" i="224"/>
  <c r="I93" i="224"/>
  <c r="I94" i="224"/>
  <c r="I95" i="224"/>
  <c r="I96" i="224"/>
  <c r="I97" i="224"/>
  <c r="I98" i="224"/>
  <c r="I99" i="224"/>
  <c r="I100" i="224"/>
  <c r="I101" i="224"/>
  <c r="I102" i="224"/>
  <c r="I103" i="224"/>
  <c r="I104" i="224"/>
  <c r="I105" i="224"/>
  <c r="I106" i="224"/>
  <c r="I107" i="224"/>
  <c r="I108" i="224"/>
  <c r="I109" i="224"/>
  <c r="I110" i="224"/>
  <c r="I111" i="224"/>
  <c r="I112" i="224"/>
  <c r="I113" i="224"/>
  <c r="I114" i="224"/>
  <c r="I115" i="224"/>
  <c r="I116" i="224"/>
  <c r="I117" i="224"/>
  <c r="I118" i="224"/>
  <c r="I119" i="224"/>
  <c r="I120" i="224"/>
  <c r="I121" i="224"/>
  <c r="I122" i="224"/>
  <c r="I123" i="224"/>
  <c r="I124" i="224"/>
  <c r="I125" i="224"/>
  <c r="I126" i="224"/>
  <c r="I127" i="224"/>
  <c r="I128" i="224"/>
  <c r="I129" i="224"/>
  <c r="I130" i="224"/>
  <c r="I131" i="224"/>
  <c r="I132" i="224"/>
  <c r="I133" i="224"/>
  <c r="I134" i="224"/>
  <c r="I135" i="224"/>
  <c r="I136" i="224"/>
  <c r="I137" i="224"/>
  <c r="I138" i="224"/>
  <c r="I139" i="224"/>
  <c r="I140" i="224"/>
  <c r="I141" i="224"/>
  <c r="I142" i="224"/>
  <c r="I143" i="224"/>
  <c r="I144" i="224"/>
  <c r="I145" i="224"/>
  <c r="I146" i="224"/>
  <c r="I147" i="224"/>
  <c r="I148" i="224"/>
  <c r="I149" i="224"/>
  <c r="I150" i="224"/>
  <c r="I151" i="224"/>
  <c r="I152" i="224"/>
  <c r="I153" i="224"/>
  <c r="I154" i="224"/>
  <c r="I155" i="224"/>
  <c r="I156" i="224"/>
  <c r="I157" i="224"/>
  <c r="I158" i="224"/>
  <c r="I159" i="224"/>
  <c r="I160" i="224"/>
  <c r="I161" i="224"/>
  <c r="I162" i="224"/>
  <c r="I163" i="224"/>
  <c r="I164" i="224"/>
  <c r="I165" i="224"/>
  <c r="I166" i="224"/>
  <c r="I167" i="224"/>
  <c r="I168" i="224"/>
  <c r="I169" i="224"/>
  <c r="I170" i="224"/>
  <c r="I171" i="224"/>
  <c r="I172" i="224"/>
  <c r="I173" i="224"/>
  <c r="I174" i="224"/>
  <c r="I175" i="224"/>
  <c r="I176" i="224"/>
  <c r="I177" i="224"/>
  <c r="I178" i="224"/>
  <c r="I179" i="224"/>
  <c r="I180" i="224"/>
  <c r="I181" i="224"/>
  <c r="I182" i="224"/>
  <c r="I183" i="224"/>
  <c r="I184" i="224"/>
  <c r="I185" i="224"/>
  <c r="I186" i="224"/>
  <c r="I187" i="224"/>
  <c r="I188" i="224"/>
  <c r="I189" i="224"/>
  <c r="I190" i="224"/>
  <c r="I191" i="224"/>
  <c r="I192" i="224"/>
  <c r="I193" i="224"/>
  <c r="I194" i="224"/>
  <c r="I195" i="224"/>
  <c r="I196" i="224"/>
  <c r="I197" i="224"/>
  <c r="I198" i="224"/>
  <c r="I199" i="224"/>
  <c r="I200" i="224"/>
  <c r="I201" i="224"/>
  <c r="I202" i="224"/>
  <c r="I203" i="224"/>
  <c r="I204" i="224"/>
  <c r="I205" i="224"/>
  <c r="I206" i="224"/>
  <c r="I207" i="224"/>
  <c r="I208" i="224"/>
  <c r="I209" i="224"/>
  <c r="I210" i="224"/>
  <c r="I211" i="224"/>
  <c r="I212" i="224"/>
  <c r="I213" i="224"/>
  <c r="I214" i="224"/>
  <c r="I215" i="224"/>
  <c r="I216" i="224"/>
  <c r="I217" i="224"/>
  <c r="I218" i="224"/>
  <c r="I219" i="224"/>
  <c r="I220" i="224"/>
  <c r="I6" i="223"/>
  <c r="I7" i="223"/>
  <c r="I8" i="223"/>
  <c r="I9" i="223"/>
  <c r="I10" i="223"/>
  <c r="I11" i="223"/>
  <c r="I12" i="223"/>
  <c r="I13" i="223"/>
  <c r="I14" i="223"/>
  <c r="I15" i="223"/>
  <c r="I16" i="223"/>
  <c r="I17" i="223"/>
  <c r="I18" i="223"/>
  <c r="I19" i="223"/>
  <c r="I20" i="223"/>
  <c r="I21" i="223"/>
  <c r="I22" i="223"/>
  <c r="I23" i="223"/>
  <c r="I24" i="223"/>
  <c r="I25" i="223"/>
  <c r="I26" i="223"/>
  <c r="I27" i="223"/>
  <c r="I28" i="223"/>
  <c r="I29" i="223"/>
  <c r="I30" i="223"/>
  <c r="I31" i="223"/>
  <c r="I32" i="223"/>
  <c r="I33" i="223"/>
  <c r="I34" i="223"/>
  <c r="I35" i="223"/>
  <c r="I36" i="223"/>
  <c r="I37" i="223"/>
  <c r="I38" i="223"/>
  <c r="I39" i="223"/>
  <c r="I40" i="223"/>
  <c r="I41" i="223"/>
  <c r="I42" i="223"/>
  <c r="I43" i="223"/>
  <c r="I44" i="223"/>
  <c r="I45" i="223"/>
  <c r="I46" i="223"/>
  <c r="I47" i="223"/>
  <c r="I48" i="223"/>
  <c r="I49" i="223"/>
  <c r="I50" i="223"/>
  <c r="I51" i="223"/>
  <c r="I52" i="223"/>
  <c r="I53" i="223"/>
  <c r="I54" i="223"/>
  <c r="I55" i="223"/>
  <c r="I56" i="223"/>
  <c r="I57" i="223"/>
  <c r="I58" i="223"/>
  <c r="I59" i="223"/>
  <c r="I60" i="223"/>
  <c r="I61" i="223"/>
  <c r="I62" i="223"/>
  <c r="I63" i="223"/>
  <c r="I64" i="223"/>
  <c r="I65" i="223"/>
  <c r="I66" i="223"/>
  <c r="I67" i="223"/>
  <c r="I68" i="223"/>
  <c r="I69" i="223"/>
  <c r="I70" i="223"/>
  <c r="I71" i="223"/>
  <c r="I72" i="223"/>
  <c r="I73" i="223"/>
  <c r="I74" i="223"/>
  <c r="I75" i="223"/>
  <c r="I76" i="223"/>
  <c r="I77" i="223"/>
  <c r="I78" i="223"/>
  <c r="I79" i="223"/>
  <c r="I80" i="223"/>
  <c r="I81" i="223"/>
  <c r="I82" i="223"/>
  <c r="I83" i="223"/>
  <c r="I84" i="223"/>
  <c r="I85" i="223"/>
  <c r="I86" i="223"/>
  <c r="I87" i="223"/>
  <c r="I88" i="223"/>
  <c r="I89" i="223"/>
  <c r="I90" i="223"/>
  <c r="I91" i="223"/>
  <c r="I92" i="223"/>
  <c r="I93" i="223"/>
  <c r="I94" i="223"/>
  <c r="I95" i="223"/>
  <c r="I96" i="223"/>
  <c r="I97" i="223"/>
  <c r="I98" i="223"/>
  <c r="I99" i="223"/>
  <c r="I100" i="223"/>
  <c r="I101" i="223"/>
  <c r="I102" i="223"/>
  <c r="I103" i="223"/>
  <c r="I104" i="223"/>
  <c r="I105" i="223"/>
  <c r="I106" i="223"/>
  <c r="I107" i="223"/>
  <c r="I108" i="223"/>
  <c r="I109" i="223"/>
  <c r="I110" i="223"/>
  <c r="I111" i="223"/>
  <c r="I112" i="223"/>
  <c r="I113" i="223"/>
  <c r="I114" i="223"/>
  <c r="I115" i="223"/>
  <c r="I116" i="223"/>
  <c r="I117" i="223"/>
  <c r="I118" i="223"/>
  <c r="I119" i="223"/>
  <c r="I120" i="223"/>
  <c r="I121" i="223"/>
  <c r="I122" i="223"/>
  <c r="I123" i="223"/>
  <c r="I124" i="223"/>
  <c r="I125" i="223"/>
  <c r="I126" i="223"/>
  <c r="I127" i="223"/>
  <c r="I128" i="223"/>
  <c r="I129" i="223"/>
  <c r="I130" i="223"/>
  <c r="I131" i="223"/>
  <c r="I132" i="223"/>
  <c r="I133" i="223"/>
  <c r="I134" i="223"/>
  <c r="I135" i="223"/>
  <c r="I136" i="223"/>
  <c r="I137" i="223"/>
  <c r="I138" i="223"/>
  <c r="I139" i="223"/>
  <c r="I140" i="223"/>
  <c r="I141" i="223"/>
  <c r="I142" i="223"/>
  <c r="I143" i="223"/>
  <c r="I144" i="223"/>
  <c r="I145" i="223"/>
  <c r="I146" i="223"/>
  <c r="I147" i="223"/>
  <c r="I148" i="223"/>
  <c r="I149" i="223"/>
  <c r="I150" i="223"/>
  <c r="I151" i="223"/>
  <c r="I152" i="223"/>
  <c r="I153" i="223"/>
  <c r="I154" i="223"/>
  <c r="I155" i="223"/>
  <c r="I156" i="223"/>
  <c r="I157" i="223"/>
  <c r="I158" i="223"/>
  <c r="I159" i="223"/>
  <c r="I160" i="223"/>
  <c r="I161" i="223"/>
  <c r="I162" i="223"/>
  <c r="I163" i="223"/>
  <c r="I164" i="223"/>
  <c r="I165" i="223"/>
  <c r="I166" i="223"/>
  <c r="I167" i="223"/>
  <c r="I168" i="223"/>
  <c r="I169" i="223"/>
  <c r="I170" i="223"/>
  <c r="I171" i="223"/>
  <c r="I172" i="223"/>
  <c r="I173" i="223"/>
  <c r="I174" i="223"/>
  <c r="I175" i="223"/>
  <c r="I176" i="223"/>
  <c r="I177" i="223"/>
  <c r="I178" i="223"/>
  <c r="I179" i="223"/>
  <c r="I180" i="223"/>
  <c r="I181" i="223"/>
  <c r="I182" i="223"/>
  <c r="I183" i="223"/>
  <c r="I184" i="223"/>
  <c r="I185" i="223"/>
  <c r="I186" i="223"/>
  <c r="I187" i="223"/>
  <c r="I188" i="223"/>
  <c r="I189" i="223"/>
  <c r="I190" i="223"/>
  <c r="I191" i="223"/>
  <c r="I192" i="223"/>
  <c r="I193" i="223"/>
  <c r="I194" i="223"/>
  <c r="I195" i="223"/>
  <c r="I196" i="223"/>
  <c r="I197" i="223"/>
  <c r="I198" i="223"/>
  <c r="I199" i="223"/>
  <c r="I200" i="223"/>
  <c r="I201" i="223"/>
  <c r="I202" i="223"/>
  <c r="I203" i="223"/>
  <c r="I204" i="223"/>
  <c r="I205" i="223"/>
  <c r="I206" i="223"/>
  <c r="I207" i="223"/>
  <c r="I208" i="223"/>
  <c r="I209" i="223"/>
  <c r="I210" i="223"/>
  <c r="I211" i="223"/>
  <c r="I212" i="223"/>
  <c r="I213" i="223"/>
  <c r="I214" i="223"/>
  <c r="I215" i="223"/>
  <c r="I216" i="223"/>
  <c r="I217" i="223"/>
  <c r="I218" i="223"/>
  <c r="I219" i="223"/>
  <c r="I220" i="223"/>
  <c r="I6" i="203"/>
  <c r="I7" i="203"/>
  <c r="I8" i="203"/>
  <c r="I9" i="203"/>
  <c r="I10" i="203"/>
  <c r="I11" i="203"/>
  <c r="I12" i="203"/>
  <c r="I13" i="203"/>
  <c r="I14" i="203"/>
  <c r="I15" i="203"/>
  <c r="I16" i="203"/>
  <c r="I17" i="203"/>
  <c r="I18" i="203"/>
  <c r="I19" i="203"/>
  <c r="I20" i="203"/>
  <c r="I21" i="203"/>
  <c r="I22" i="203"/>
  <c r="I23" i="203"/>
  <c r="I24" i="203"/>
  <c r="I25" i="203"/>
  <c r="I26" i="203"/>
  <c r="I27" i="203"/>
  <c r="I28" i="203"/>
  <c r="I29" i="203"/>
  <c r="I30" i="203"/>
  <c r="I31" i="203"/>
  <c r="I32" i="203"/>
  <c r="I33" i="203"/>
  <c r="I34" i="203"/>
  <c r="I35" i="203"/>
  <c r="I36" i="203"/>
  <c r="I37" i="203"/>
  <c r="I38" i="203"/>
  <c r="I39" i="203"/>
  <c r="I40" i="203"/>
  <c r="I41" i="203"/>
  <c r="I42" i="203"/>
  <c r="I43" i="203"/>
  <c r="I44" i="203"/>
  <c r="I45" i="203"/>
  <c r="I46" i="203"/>
  <c r="I47" i="203"/>
  <c r="I48" i="203"/>
  <c r="I49" i="203"/>
  <c r="I50" i="203"/>
  <c r="I51" i="203"/>
  <c r="I52" i="203"/>
  <c r="I53" i="203"/>
  <c r="I54" i="203"/>
  <c r="I55" i="203"/>
  <c r="I56" i="203"/>
  <c r="I57" i="203"/>
  <c r="I58" i="203"/>
  <c r="I59" i="203"/>
  <c r="I60" i="203"/>
  <c r="I61" i="203"/>
  <c r="I62" i="203"/>
  <c r="I63" i="203"/>
  <c r="I64" i="203"/>
  <c r="I65" i="203"/>
  <c r="I66" i="203"/>
  <c r="I67" i="203"/>
  <c r="I68" i="203"/>
  <c r="I69" i="203"/>
  <c r="I70" i="203"/>
  <c r="I71" i="203"/>
  <c r="I72" i="203"/>
  <c r="I73" i="203"/>
  <c r="I74" i="203"/>
  <c r="I75" i="203"/>
  <c r="I76" i="203"/>
  <c r="I77" i="203"/>
  <c r="I78" i="203"/>
  <c r="I79" i="203"/>
  <c r="I80" i="203"/>
  <c r="I81" i="203"/>
  <c r="I82" i="203"/>
  <c r="I83" i="203"/>
  <c r="I84" i="203"/>
  <c r="I85" i="203"/>
  <c r="I86" i="203"/>
  <c r="I87" i="203"/>
  <c r="I88" i="203"/>
  <c r="I89" i="203"/>
  <c r="I90" i="203"/>
  <c r="I91" i="203"/>
  <c r="I92" i="203"/>
  <c r="I93" i="203"/>
  <c r="I94" i="203"/>
  <c r="I95" i="203"/>
  <c r="I96" i="203"/>
  <c r="I97" i="203"/>
  <c r="I98" i="203"/>
  <c r="I99" i="203"/>
  <c r="I100" i="203"/>
  <c r="I101" i="203"/>
  <c r="I102" i="203"/>
  <c r="I103" i="203"/>
  <c r="I104" i="203"/>
  <c r="I105" i="203"/>
  <c r="I106" i="203"/>
  <c r="I107" i="203"/>
  <c r="I108" i="203"/>
  <c r="I109" i="203"/>
  <c r="I110" i="203"/>
  <c r="I111" i="203"/>
  <c r="I112" i="203"/>
  <c r="I113" i="203"/>
  <c r="I114" i="203"/>
  <c r="I115" i="203"/>
  <c r="I116" i="203"/>
  <c r="I117" i="203"/>
  <c r="I118" i="203"/>
  <c r="I119" i="203"/>
  <c r="I120" i="203"/>
  <c r="I121" i="203"/>
  <c r="I122" i="203"/>
  <c r="I123" i="203"/>
  <c r="I124" i="203"/>
  <c r="I125" i="203"/>
  <c r="I126" i="203"/>
  <c r="I127" i="203"/>
  <c r="I128" i="203"/>
  <c r="I129" i="203"/>
  <c r="I130" i="203"/>
  <c r="I131" i="203"/>
  <c r="I132" i="203"/>
  <c r="I133" i="203"/>
  <c r="I134" i="203"/>
  <c r="I135" i="203"/>
  <c r="I136" i="203"/>
  <c r="I137" i="203"/>
  <c r="I138" i="203"/>
  <c r="I139" i="203"/>
  <c r="I140" i="203"/>
  <c r="I141" i="203"/>
  <c r="I142" i="203"/>
  <c r="I143" i="203"/>
  <c r="I144" i="203"/>
  <c r="I145" i="203"/>
  <c r="I146" i="203"/>
  <c r="I147" i="203"/>
  <c r="I148" i="203"/>
  <c r="I149" i="203"/>
  <c r="I150" i="203"/>
  <c r="I151" i="203"/>
  <c r="I152" i="203"/>
  <c r="I153" i="203"/>
  <c r="I154" i="203"/>
  <c r="I155" i="203"/>
  <c r="I156" i="203"/>
  <c r="I157" i="203"/>
  <c r="I158" i="203"/>
  <c r="I159" i="203"/>
  <c r="I160" i="203"/>
  <c r="I161" i="203"/>
  <c r="I162" i="203"/>
  <c r="I163" i="203"/>
  <c r="I164" i="203"/>
  <c r="I165" i="203"/>
  <c r="I166" i="203"/>
  <c r="I167" i="203"/>
  <c r="I168" i="203"/>
  <c r="I169" i="203"/>
  <c r="I170" i="203"/>
  <c r="I171" i="203"/>
  <c r="I172" i="203"/>
  <c r="I173" i="203"/>
  <c r="I174" i="203"/>
  <c r="I175" i="203"/>
  <c r="I176" i="203"/>
  <c r="I177" i="203"/>
  <c r="I178" i="203"/>
  <c r="I179" i="203"/>
  <c r="I180" i="203"/>
  <c r="I181" i="203"/>
  <c r="I182" i="203"/>
  <c r="I183" i="203"/>
  <c r="I184" i="203"/>
  <c r="I185" i="203"/>
  <c r="I186" i="203"/>
  <c r="I187" i="203"/>
  <c r="I188" i="203"/>
  <c r="I189" i="203"/>
  <c r="I190" i="203"/>
  <c r="I191" i="203"/>
  <c r="I192" i="203"/>
  <c r="I193" i="203"/>
  <c r="I194" i="203"/>
  <c r="I195" i="203"/>
  <c r="I196" i="203"/>
  <c r="I197" i="203"/>
  <c r="I198" i="203"/>
  <c r="I199" i="203"/>
  <c r="I200" i="203"/>
  <c r="I201" i="203"/>
  <c r="I202" i="203"/>
  <c r="I203" i="203"/>
  <c r="I204" i="203"/>
  <c r="I205" i="203"/>
  <c r="I206" i="203"/>
  <c r="I207" i="203"/>
  <c r="I208" i="203"/>
  <c r="I209" i="203"/>
  <c r="I210" i="203"/>
  <c r="I211" i="203"/>
  <c r="I212" i="203"/>
  <c r="I213" i="203"/>
  <c r="I214" i="203"/>
  <c r="I215" i="203"/>
  <c r="I216" i="203"/>
  <c r="I217" i="203"/>
  <c r="I218" i="203"/>
  <c r="I219" i="203"/>
  <c r="I220" i="203"/>
  <c r="I6" i="202"/>
  <c r="I7" i="202"/>
  <c r="I8" i="202"/>
  <c r="I9" i="202"/>
  <c r="I10" i="202"/>
  <c r="I11" i="202"/>
  <c r="I12" i="202"/>
  <c r="I13" i="202"/>
  <c r="I14" i="202"/>
  <c r="I15" i="202"/>
  <c r="I16" i="202"/>
  <c r="I17" i="202"/>
  <c r="I18" i="202"/>
  <c r="I19" i="202"/>
  <c r="I20" i="202"/>
  <c r="I21" i="202"/>
  <c r="I22" i="202"/>
  <c r="I23" i="202"/>
  <c r="I24" i="202"/>
  <c r="I25" i="202"/>
  <c r="I26" i="202"/>
  <c r="I27" i="202"/>
  <c r="I28" i="202"/>
  <c r="I29" i="202"/>
  <c r="I30" i="202"/>
  <c r="I31" i="202"/>
  <c r="I32" i="202"/>
  <c r="I33" i="202"/>
  <c r="I34" i="202"/>
  <c r="I35" i="202"/>
  <c r="I36" i="202"/>
  <c r="I37" i="202"/>
  <c r="I38" i="202"/>
  <c r="I39" i="202"/>
  <c r="I40" i="202"/>
  <c r="I41" i="202"/>
  <c r="I42" i="202"/>
  <c r="I43" i="202"/>
  <c r="I44" i="202"/>
  <c r="I45" i="202"/>
  <c r="I46" i="202"/>
  <c r="I47" i="202"/>
  <c r="I48" i="202"/>
  <c r="I49" i="202"/>
  <c r="I50" i="202"/>
  <c r="I51" i="202"/>
  <c r="I52" i="202"/>
  <c r="I53" i="202"/>
  <c r="I54" i="202"/>
  <c r="I55" i="202"/>
  <c r="I56" i="202"/>
  <c r="I57" i="202"/>
  <c r="I58" i="202"/>
  <c r="I59" i="202"/>
  <c r="I60" i="202"/>
  <c r="I61" i="202"/>
  <c r="I62" i="202"/>
  <c r="I63" i="202"/>
  <c r="I64" i="202"/>
  <c r="I65" i="202"/>
  <c r="I66" i="202"/>
  <c r="I67" i="202"/>
  <c r="I68" i="202"/>
  <c r="I69" i="202"/>
  <c r="I70" i="202"/>
  <c r="I71" i="202"/>
  <c r="I72" i="202"/>
  <c r="I73" i="202"/>
  <c r="I74" i="202"/>
  <c r="I75" i="202"/>
  <c r="I76" i="202"/>
  <c r="I77" i="202"/>
  <c r="I78" i="202"/>
  <c r="I79" i="202"/>
  <c r="I80" i="202"/>
  <c r="I81" i="202"/>
  <c r="I82" i="202"/>
  <c r="I83" i="202"/>
  <c r="I84" i="202"/>
  <c r="I85" i="202"/>
  <c r="I86" i="202"/>
  <c r="I87" i="202"/>
  <c r="I88" i="202"/>
  <c r="I89" i="202"/>
  <c r="I90" i="202"/>
  <c r="I91" i="202"/>
  <c r="I92" i="202"/>
  <c r="I93" i="202"/>
  <c r="I94" i="202"/>
  <c r="I95" i="202"/>
  <c r="I96" i="202"/>
  <c r="I97" i="202"/>
  <c r="I98" i="202"/>
  <c r="I99" i="202"/>
  <c r="I100" i="202"/>
  <c r="I101" i="202"/>
  <c r="I102" i="202"/>
  <c r="I103" i="202"/>
  <c r="I104" i="202"/>
  <c r="I105" i="202"/>
  <c r="I106" i="202"/>
  <c r="I107" i="202"/>
  <c r="I108" i="202"/>
  <c r="I109" i="202"/>
  <c r="I110" i="202"/>
  <c r="I111" i="202"/>
  <c r="I112" i="202"/>
  <c r="I113" i="202"/>
  <c r="I114" i="202"/>
  <c r="I115" i="202"/>
  <c r="I116" i="202"/>
  <c r="I117" i="202"/>
  <c r="I118" i="202"/>
  <c r="I119" i="202"/>
  <c r="I120" i="202"/>
  <c r="I121" i="202"/>
  <c r="I122" i="202"/>
  <c r="I123" i="202"/>
  <c r="I124" i="202"/>
  <c r="I125" i="202"/>
  <c r="I126" i="202"/>
  <c r="I127" i="202"/>
  <c r="I128" i="202"/>
  <c r="I129" i="202"/>
  <c r="I130" i="202"/>
  <c r="I131" i="202"/>
  <c r="I132" i="202"/>
  <c r="I133" i="202"/>
  <c r="I134" i="202"/>
  <c r="I135" i="202"/>
  <c r="I136" i="202"/>
  <c r="I137" i="202"/>
  <c r="I138" i="202"/>
  <c r="I139" i="202"/>
  <c r="I140" i="202"/>
  <c r="I141" i="202"/>
  <c r="I142" i="202"/>
  <c r="I143" i="202"/>
  <c r="I144" i="202"/>
  <c r="I145" i="202"/>
  <c r="I146" i="202"/>
  <c r="I147" i="202"/>
  <c r="I148" i="202"/>
  <c r="I149" i="202"/>
  <c r="I150" i="202"/>
  <c r="I151" i="202"/>
  <c r="I152" i="202"/>
  <c r="I153" i="202"/>
  <c r="I154" i="202"/>
  <c r="I155" i="202"/>
  <c r="I156" i="202"/>
  <c r="I157" i="202"/>
  <c r="I158" i="202"/>
  <c r="I159" i="202"/>
  <c r="I160" i="202"/>
  <c r="I161" i="202"/>
  <c r="I162" i="202"/>
  <c r="I163" i="202"/>
  <c r="I164" i="202"/>
  <c r="I165" i="202"/>
  <c r="I166" i="202"/>
  <c r="I167" i="202"/>
  <c r="I168" i="202"/>
  <c r="I169" i="202"/>
  <c r="I170" i="202"/>
  <c r="I171" i="202"/>
  <c r="I172" i="202"/>
  <c r="I173" i="202"/>
  <c r="I174" i="202"/>
  <c r="I175" i="202"/>
  <c r="I176" i="202"/>
  <c r="I177" i="202"/>
  <c r="I178" i="202"/>
  <c r="I179" i="202"/>
  <c r="I180" i="202"/>
  <c r="I181" i="202"/>
  <c r="I182" i="202"/>
  <c r="I183" i="202"/>
  <c r="I184" i="202"/>
  <c r="I185" i="202"/>
  <c r="I186" i="202"/>
  <c r="I187" i="202"/>
  <c r="I188" i="202"/>
  <c r="I189" i="202"/>
  <c r="I190" i="202"/>
  <c r="I191" i="202"/>
  <c r="I192" i="202"/>
  <c r="I193" i="202"/>
  <c r="I194" i="202"/>
  <c r="I195" i="202"/>
  <c r="I196" i="202"/>
  <c r="I197" i="202"/>
  <c r="I198" i="202"/>
  <c r="I199" i="202"/>
  <c r="I200" i="202"/>
  <c r="I201" i="202"/>
  <c r="I202" i="202"/>
  <c r="I203" i="202"/>
  <c r="I204" i="202"/>
  <c r="I205" i="202"/>
  <c r="I206" i="202"/>
  <c r="I207" i="202"/>
  <c r="I208" i="202"/>
  <c r="I209" i="202"/>
  <c r="I210" i="202"/>
  <c r="I211" i="202"/>
  <c r="I212" i="202"/>
  <c r="I213" i="202"/>
  <c r="I214" i="202"/>
  <c r="I215" i="202"/>
  <c r="I216" i="202"/>
  <c r="I217" i="202"/>
  <c r="I218" i="202"/>
  <c r="I219" i="202"/>
  <c r="I220" i="202"/>
  <c r="I6" i="201"/>
  <c r="I7" i="201"/>
  <c r="I8" i="201"/>
  <c r="I9" i="201"/>
  <c r="I10" i="201"/>
  <c r="I11" i="201"/>
  <c r="I12" i="201"/>
  <c r="I13" i="201"/>
  <c r="I14" i="201"/>
  <c r="I15" i="201"/>
  <c r="I16" i="201"/>
  <c r="I17" i="201"/>
  <c r="I18" i="201"/>
  <c r="I19" i="201"/>
  <c r="I20" i="201"/>
  <c r="I21" i="201"/>
  <c r="I22" i="201"/>
  <c r="I23" i="201"/>
  <c r="I24" i="201"/>
  <c r="I25" i="201"/>
  <c r="I26" i="201"/>
  <c r="I27" i="201"/>
  <c r="I28" i="201"/>
  <c r="I29" i="201"/>
  <c r="I30" i="201"/>
  <c r="I31" i="201"/>
  <c r="I32" i="201"/>
  <c r="I33" i="201"/>
  <c r="I34" i="201"/>
  <c r="I35" i="201"/>
  <c r="I36" i="201"/>
  <c r="I37" i="201"/>
  <c r="I38" i="201"/>
  <c r="I39" i="201"/>
  <c r="I40" i="201"/>
  <c r="I41" i="201"/>
  <c r="I42" i="201"/>
  <c r="I43" i="201"/>
  <c r="I44" i="201"/>
  <c r="I45" i="201"/>
  <c r="I46" i="201"/>
  <c r="I47" i="201"/>
  <c r="I48" i="201"/>
  <c r="I49" i="201"/>
  <c r="I50" i="201"/>
  <c r="I51" i="201"/>
  <c r="I52" i="201"/>
  <c r="I53" i="201"/>
  <c r="I54" i="201"/>
  <c r="I55" i="201"/>
  <c r="I56" i="201"/>
  <c r="I57" i="201"/>
  <c r="I58" i="201"/>
  <c r="I59" i="201"/>
  <c r="I60" i="201"/>
  <c r="I61" i="201"/>
  <c r="I62" i="201"/>
  <c r="I63" i="201"/>
  <c r="I64" i="201"/>
  <c r="I65" i="201"/>
  <c r="I66" i="201"/>
  <c r="I67" i="201"/>
  <c r="I68" i="201"/>
  <c r="I69" i="201"/>
  <c r="I70" i="201"/>
  <c r="I71" i="201"/>
  <c r="I72" i="201"/>
  <c r="I73" i="201"/>
  <c r="I74" i="201"/>
  <c r="I75" i="201"/>
  <c r="I76" i="201"/>
  <c r="I77" i="201"/>
  <c r="I78" i="201"/>
  <c r="I79" i="201"/>
  <c r="I80" i="201"/>
  <c r="I81" i="201"/>
  <c r="I82" i="201"/>
  <c r="I83" i="201"/>
  <c r="I84" i="201"/>
  <c r="I85" i="201"/>
  <c r="I86" i="201"/>
  <c r="I87" i="201"/>
  <c r="I88" i="201"/>
  <c r="I89" i="201"/>
  <c r="I90" i="201"/>
  <c r="I91" i="201"/>
  <c r="I92" i="201"/>
  <c r="I93" i="201"/>
  <c r="I94" i="201"/>
  <c r="I95" i="201"/>
  <c r="I96" i="201"/>
  <c r="I97" i="201"/>
  <c r="I98" i="201"/>
  <c r="I99" i="201"/>
  <c r="I100" i="201"/>
  <c r="I101" i="201"/>
  <c r="I102" i="201"/>
  <c r="I103" i="201"/>
  <c r="I104" i="201"/>
  <c r="I105" i="201"/>
  <c r="I106" i="201"/>
  <c r="I107" i="201"/>
  <c r="I108" i="201"/>
  <c r="I109" i="201"/>
  <c r="I110" i="201"/>
  <c r="I111" i="201"/>
  <c r="I112" i="201"/>
  <c r="I113" i="201"/>
  <c r="I114" i="201"/>
  <c r="I115" i="201"/>
  <c r="I116" i="201"/>
  <c r="I117" i="201"/>
  <c r="I118" i="201"/>
  <c r="I119" i="201"/>
  <c r="I120" i="201"/>
  <c r="I121" i="201"/>
  <c r="I122" i="201"/>
  <c r="I123" i="201"/>
  <c r="I124" i="201"/>
  <c r="I125" i="201"/>
  <c r="I126" i="201"/>
  <c r="I127" i="201"/>
  <c r="I128" i="201"/>
  <c r="I129" i="201"/>
  <c r="I130" i="201"/>
  <c r="I131" i="201"/>
  <c r="I132" i="201"/>
  <c r="I133" i="201"/>
  <c r="I134" i="201"/>
  <c r="I135" i="201"/>
  <c r="I136" i="201"/>
  <c r="I137" i="201"/>
  <c r="I138" i="201"/>
  <c r="I139" i="201"/>
  <c r="I140" i="201"/>
  <c r="I141" i="201"/>
  <c r="I142" i="201"/>
  <c r="I143" i="201"/>
  <c r="I144" i="201"/>
  <c r="I145" i="201"/>
  <c r="I146" i="201"/>
  <c r="I147" i="201"/>
  <c r="I148" i="201"/>
  <c r="I149" i="201"/>
  <c r="I150" i="201"/>
  <c r="I151" i="201"/>
  <c r="I152" i="201"/>
  <c r="I153" i="201"/>
  <c r="I154" i="201"/>
  <c r="I155" i="201"/>
  <c r="I156" i="201"/>
  <c r="I157" i="201"/>
  <c r="I158" i="201"/>
  <c r="I159" i="201"/>
  <c r="I160" i="201"/>
  <c r="I161" i="201"/>
  <c r="I162" i="201"/>
  <c r="I163" i="201"/>
  <c r="I164" i="201"/>
  <c r="I165" i="201"/>
  <c r="I166" i="201"/>
  <c r="I167" i="201"/>
  <c r="I168" i="201"/>
  <c r="I169" i="201"/>
  <c r="I170" i="201"/>
  <c r="I171" i="201"/>
  <c r="I172" i="201"/>
  <c r="I173" i="201"/>
  <c r="I174" i="201"/>
  <c r="I175" i="201"/>
  <c r="I176" i="201"/>
  <c r="I177" i="201"/>
  <c r="I178" i="201"/>
  <c r="I179" i="201"/>
  <c r="I180" i="201"/>
  <c r="I181" i="201"/>
  <c r="I182" i="201"/>
  <c r="I183" i="201"/>
  <c r="I184" i="201"/>
  <c r="I185" i="201"/>
  <c r="I186" i="201"/>
  <c r="I187" i="201"/>
  <c r="I188" i="201"/>
  <c r="I189" i="201"/>
  <c r="I190" i="201"/>
  <c r="I191" i="201"/>
  <c r="I192" i="201"/>
  <c r="I193" i="201"/>
  <c r="I194" i="201"/>
  <c r="I195" i="201"/>
  <c r="I196" i="201"/>
  <c r="I197" i="201"/>
  <c r="I198" i="201"/>
  <c r="I199" i="201"/>
  <c r="I200" i="201"/>
  <c r="I201" i="201"/>
  <c r="I202" i="201"/>
  <c r="I203" i="201"/>
  <c r="I204" i="201"/>
  <c r="I205" i="201"/>
  <c r="I206" i="201"/>
  <c r="I207" i="201"/>
  <c r="I208" i="201"/>
  <c r="I209" i="201"/>
  <c r="I210" i="201"/>
  <c r="I211" i="201"/>
  <c r="I212" i="201"/>
  <c r="I213" i="201"/>
  <c r="I214" i="201"/>
  <c r="I215" i="201"/>
  <c r="I216" i="201"/>
  <c r="I217" i="201"/>
  <c r="I218" i="201"/>
  <c r="I219" i="201"/>
  <c r="I220" i="201"/>
  <c r="I6" i="200"/>
  <c r="I7" i="200"/>
  <c r="I8" i="200"/>
  <c r="I9" i="200"/>
  <c r="I10" i="200"/>
  <c r="I11" i="200"/>
  <c r="I12" i="200"/>
  <c r="I13" i="200"/>
  <c r="I14" i="200"/>
  <c r="I15" i="200"/>
  <c r="I16" i="200"/>
  <c r="I17" i="200"/>
  <c r="I18" i="200"/>
  <c r="I19" i="200"/>
  <c r="I20" i="200"/>
  <c r="I21" i="200"/>
  <c r="I22" i="200"/>
  <c r="I23" i="200"/>
  <c r="I24" i="200"/>
  <c r="I25" i="200"/>
  <c r="I26" i="200"/>
  <c r="I27" i="200"/>
  <c r="I28" i="200"/>
  <c r="I29" i="200"/>
  <c r="I30" i="200"/>
  <c r="I31" i="200"/>
  <c r="I32" i="200"/>
  <c r="I33" i="200"/>
  <c r="I34" i="200"/>
  <c r="I35" i="200"/>
  <c r="I36" i="200"/>
  <c r="I37" i="200"/>
  <c r="I38" i="200"/>
  <c r="I39" i="200"/>
  <c r="I40" i="200"/>
  <c r="I41" i="200"/>
  <c r="I42" i="200"/>
  <c r="I43" i="200"/>
  <c r="I44" i="200"/>
  <c r="I45" i="200"/>
  <c r="I46" i="200"/>
  <c r="I47" i="200"/>
  <c r="I48" i="200"/>
  <c r="I49" i="200"/>
  <c r="I50" i="200"/>
  <c r="I51" i="200"/>
  <c r="I52" i="200"/>
  <c r="I53" i="200"/>
  <c r="I54" i="200"/>
  <c r="I55" i="200"/>
  <c r="I56" i="200"/>
  <c r="I57" i="200"/>
  <c r="I58" i="200"/>
  <c r="I59" i="200"/>
  <c r="I60" i="200"/>
  <c r="I61" i="200"/>
  <c r="I62" i="200"/>
  <c r="I63" i="200"/>
  <c r="I64" i="200"/>
  <c r="I65" i="200"/>
  <c r="I66" i="200"/>
  <c r="I67" i="200"/>
  <c r="I68" i="200"/>
  <c r="I69" i="200"/>
  <c r="I70" i="200"/>
  <c r="I71" i="200"/>
  <c r="I72" i="200"/>
  <c r="I73" i="200"/>
  <c r="I74" i="200"/>
  <c r="I75" i="200"/>
  <c r="I76" i="200"/>
  <c r="I77" i="200"/>
  <c r="I78" i="200"/>
  <c r="I79" i="200"/>
  <c r="I80" i="200"/>
  <c r="I81" i="200"/>
  <c r="I82" i="200"/>
  <c r="I83" i="200"/>
  <c r="I84" i="200"/>
  <c r="I85" i="200"/>
  <c r="I86" i="200"/>
  <c r="I87" i="200"/>
  <c r="I88" i="200"/>
  <c r="I89" i="200"/>
  <c r="I90" i="200"/>
  <c r="I91" i="200"/>
  <c r="I92" i="200"/>
  <c r="I93" i="200"/>
  <c r="I94" i="200"/>
  <c r="I95" i="200"/>
  <c r="I96" i="200"/>
  <c r="I97" i="200"/>
  <c r="I98" i="200"/>
  <c r="I99" i="200"/>
  <c r="I100" i="200"/>
  <c r="I101" i="200"/>
  <c r="I102" i="200"/>
  <c r="I103" i="200"/>
  <c r="I104" i="200"/>
  <c r="I105" i="200"/>
  <c r="I106" i="200"/>
  <c r="I107" i="200"/>
  <c r="I108" i="200"/>
  <c r="I109" i="200"/>
  <c r="I110" i="200"/>
  <c r="I111" i="200"/>
  <c r="I112" i="200"/>
  <c r="I113" i="200"/>
  <c r="I114" i="200"/>
  <c r="I115" i="200"/>
  <c r="I116" i="200"/>
  <c r="I117" i="200"/>
  <c r="I118" i="200"/>
  <c r="I119" i="200"/>
  <c r="I120" i="200"/>
  <c r="I121" i="200"/>
  <c r="I122" i="200"/>
  <c r="I123" i="200"/>
  <c r="I124" i="200"/>
  <c r="I125" i="200"/>
  <c r="I126" i="200"/>
  <c r="I127" i="200"/>
  <c r="I128" i="200"/>
  <c r="I129" i="200"/>
  <c r="I130" i="200"/>
  <c r="I131" i="200"/>
  <c r="I132" i="200"/>
  <c r="I133" i="200"/>
  <c r="I134" i="200"/>
  <c r="I135" i="200"/>
  <c r="I136" i="200"/>
  <c r="I137" i="200"/>
  <c r="I138" i="200"/>
  <c r="I139" i="200"/>
  <c r="I140" i="200"/>
  <c r="I141" i="200"/>
  <c r="I142" i="200"/>
  <c r="I143" i="200"/>
  <c r="I144" i="200"/>
  <c r="I145" i="200"/>
  <c r="I146" i="200"/>
  <c r="I147" i="200"/>
  <c r="I148" i="200"/>
  <c r="I149" i="200"/>
  <c r="I150" i="200"/>
  <c r="I151" i="200"/>
  <c r="I152" i="200"/>
  <c r="I153" i="200"/>
  <c r="I154" i="200"/>
  <c r="I155" i="200"/>
  <c r="I156" i="200"/>
  <c r="I157" i="200"/>
  <c r="I158" i="200"/>
  <c r="I159" i="200"/>
  <c r="I160" i="200"/>
  <c r="I161" i="200"/>
  <c r="I162" i="200"/>
  <c r="I163" i="200"/>
  <c r="I164" i="200"/>
  <c r="I165" i="200"/>
  <c r="I166" i="200"/>
  <c r="I167" i="200"/>
  <c r="I168" i="200"/>
  <c r="I169" i="200"/>
  <c r="I170" i="200"/>
  <c r="I171" i="200"/>
  <c r="I172" i="200"/>
  <c r="I173" i="200"/>
  <c r="I174" i="200"/>
  <c r="I175" i="200"/>
  <c r="I176" i="200"/>
  <c r="I177" i="200"/>
  <c r="I178" i="200"/>
  <c r="I179" i="200"/>
  <c r="I180" i="200"/>
  <c r="I181" i="200"/>
  <c r="I182" i="200"/>
  <c r="I183" i="200"/>
  <c r="I184" i="200"/>
  <c r="I185" i="200"/>
  <c r="I186" i="200"/>
  <c r="I187" i="200"/>
  <c r="I188" i="200"/>
  <c r="I189" i="200"/>
  <c r="I190" i="200"/>
  <c r="I191" i="200"/>
  <c r="I192" i="200"/>
  <c r="I193" i="200"/>
  <c r="I194" i="200"/>
  <c r="I195" i="200"/>
  <c r="I196" i="200"/>
  <c r="I197" i="200"/>
  <c r="I198" i="200"/>
  <c r="I199" i="200"/>
  <c r="I200" i="200"/>
  <c r="I201" i="200"/>
  <c r="I202" i="200"/>
  <c r="I203" i="200"/>
  <c r="I204" i="200"/>
  <c r="I205" i="200"/>
  <c r="I206" i="200"/>
  <c r="I207" i="200"/>
  <c r="I208" i="200"/>
  <c r="I209" i="200"/>
  <c r="I210" i="200"/>
  <c r="I211" i="200"/>
  <c r="I212" i="200"/>
  <c r="I213" i="200"/>
  <c r="I214" i="200"/>
  <c r="I215" i="200"/>
  <c r="I216" i="200"/>
  <c r="I217" i="200"/>
  <c r="I218" i="200"/>
  <c r="I219" i="200"/>
  <c r="I6" i="199"/>
  <c r="I7" i="199"/>
  <c r="I8" i="199"/>
  <c r="I9" i="199"/>
  <c r="I10" i="199"/>
  <c r="I11" i="199"/>
  <c r="I12" i="199"/>
  <c r="I13" i="199"/>
  <c r="I14" i="199"/>
  <c r="I15" i="199"/>
  <c r="I16" i="199"/>
  <c r="I17" i="199"/>
  <c r="I18" i="199"/>
  <c r="I19" i="199"/>
  <c r="I20" i="199"/>
  <c r="I21" i="199"/>
  <c r="I22" i="199"/>
  <c r="I23" i="199"/>
  <c r="I24" i="199"/>
  <c r="I25" i="199"/>
  <c r="I26" i="199"/>
  <c r="I27" i="199"/>
  <c r="I28" i="199"/>
  <c r="I29" i="199"/>
  <c r="I30" i="199"/>
  <c r="I31" i="199"/>
  <c r="I32" i="199"/>
  <c r="I33" i="199"/>
  <c r="I34" i="199"/>
  <c r="I35" i="199"/>
  <c r="I36" i="199"/>
  <c r="I37" i="199"/>
  <c r="I38" i="199"/>
  <c r="I39" i="199"/>
  <c r="I40" i="199"/>
  <c r="I41" i="199"/>
  <c r="I42" i="199"/>
  <c r="I43" i="199"/>
  <c r="I44" i="199"/>
  <c r="I45" i="199"/>
  <c r="I46" i="199"/>
  <c r="I47" i="199"/>
  <c r="I48" i="199"/>
  <c r="I49" i="199"/>
  <c r="I50" i="199"/>
  <c r="I51" i="199"/>
  <c r="I52" i="199"/>
  <c r="I53" i="199"/>
  <c r="I54" i="199"/>
  <c r="I55" i="199"/>
  <c r="I56" i="199"/>
  <c r="I57" i="199"/>
  <c r="I58" i="199"/>
  <c r="I59" i="199"/>
  <c r="I60" i="199"/>
  <c r="I61" i="199"/>
  <c r="I62" i="199"/>
  <c r="I63" i="199"/>
  <c r="I64" i="199"/>
  <c r="I65" i="199"/>
  <c r="I66" i="199"/>
  <c r="I67" i="199"/>
  <c r="I68" i="199"/>
  <c r="I69" i="199"/>
  <c r="I70" i="199"/>
  <c r="I71" i="199"/>
  <c r="I72" i="199"/>
  <c r="I73" i="199"/>
  <c r="I74" i="199"/>
  <c r="I75" i="199"/>
  <c r="I76" i="199"/>
  <c r="I77" i="199"/>
  <c r="I78" i="199"/>
  <c r="I79" i="199"/>
  <c r="I80" i="199"/>
  <c r="I81" i="199"/>
  <c r="I82" i="199"/>
  <c r="I83" i="199"/>
  <c r="I84" i="199"/>
  <c r="I85" i="199"/>
  <c r="I86" i="199"/>
  <c r="I87" i="199"/>
  <c r="I88" i="199"/>
  <c r="I89" i="199"/>
  <c r="I90" i="199"/>
  <c r="I91" i="199"/>
  <c r="I92" i="199"/>
  <c r="I93" i="199"/>
  <c r="I94" i="199"/>
  <c r="I95" i="199"/>
  <c r="I96" i="199"/>
  <c r="I97" i="199"/>
  <c r="I98" i="199"/>
  <c r="I99" i="199"/>
  <c r="I100" i="199"/>
  <c r="I101" i="199"/>
  <c r="I102" i="199"/>
  <c r="I103" i="199"/>
  <c r="I104" i="199"/>
  <c r="I105" i="199"/>
  <c r="I106" i="199"/>
  <c r="I107" i="199"/>
  <c r="I108" i="199"/>
  <c r="I109" i="199"/>
  <c r="I110" i="199"/>
  <c r="I111" i="199"/>
  <c r="I112" i="199"/>
  <c r="I113" i="199"/>
  <c r="I114" i="199"/>
  <c r="I115" i="199"/>
  <c r="I116" i="199"/>
  <c r="I117" i="199"/>
  <c r="I118" i="199"/>
  <c r="I119" i="199"/>
  <c r="I120" i="199"/>
  <c r="I121" i="199"/>
  <c r="I122" i="199"/>
  <c r="I123" i="199"/>
  <c r="I124" i="199"/>
  <c r="I125" i="199"/>
  <c r="I126" i="199"/>
  <c r="I127" i="199"/>
  <c r="I128" i="199"/>
  <c r="I129" i="199"/>
  <c r="I130" i="199"/>
  <c r="I131" i="199"/>
  <c r="I132" i="199"/>
  <c r="I133" i="199"/>
  <c r="I134" i="199"/>
  <c r="I135" i="199"/>
  <c r="I136" i="199"/>
  <c r="I137" i="199"/>
  <c r="I138" i="199"/>
  <c r="I139" i="199"/>
  <c r="I140" i="199"/>
  <c r="I141" i="199"/>
  <c r="I142" i="199"/>
  <c r="I143" i="199"/>
  <c r="I144" i="199"/>
  <c r="I145" i="199"/>
  <c r="I146" i="199"/>
  <c r="I147" i="199"/>
  <c r="I148" i="199"/>
  <c r="I149" i="199"/>
  <c r="I150" i="199"/>
  <c r="I151" i="199"/>
  <c r="I152" i="199"/>
  <c r="I153" i="199"/>
  <c r="I154" i="199"/>
  <c r="I155" i="199"/>
  <c r="I156" i="199"/>
  <c r="I157" i="199"/>
  <c r="I158" i="199"/>
  <c r="I159" i="199"/>
  <c r="I160" i="199"/>
  <c r="I161" i="199"/>
  <c r="I162" i="199"/>
  <c r="I163" i="199"/>
  <c r="I164" i="199"/>
  <c r="I165" i="199"/>
  <c r="I166" i="199"/>
  <c r="I167" i="199"/>
  <c r="I168" i="199"/>
  <c r="I169" i="199"/>
  <c r="I170" i="199"/>
  <c r="I171" i="199"/>
  <c r="I172" i="199"/>
  <c r="I173" i="199"/>
  <c r="I174" i="199"/>
  <c r="I175" i="199"/>
  <c r="I176" i="199"/>
  <c r="I177" i="199"/>
  <c r="I178" i="199"/>
  <c r="I179" i="199"/>
  <c r="I180" i="199"/>
  <c r="I181" i="199"/>
  <c r="I182" i="199"/>
  <c r="I183" i="199"/>
  <c r="I184" i="199"/>
  <c r="I185" i="199"/>
  <c r="I186" i="199"/>
  <c r="I187" i="199"/>
  <c r="I188" i="199"/>
  <c r="I189" i="199"/>
  <c r="I190" i="199"/>
  <c r="I191" i="199"/>
  <c r="I192" i="199"/>
  <c r="I193" i="199"/>
  <c r="I194" i="199"/>
  <c r="I195" i="199"/>
  <c r="I196" i="199"/>
  <c r="I197" i="199"/>
  <c r="I198" i="199"/>
  <c r="I199" i="199"/>
  <c r="I200" i="199"/>
  <c r="I201" i="199"/>
  <c r="I202" i="199"/>
  <c r="I203" i="199"/>
  <c r="I204" i="199"/>
  <c r="I205" i="199"/>
  <c r="I206" i="199"/>
  <c r="I207" i="199"/>
  <c r="I208" i="199"/>
  <c r="I209" i="199"/>
  <c r="I210" i="199"/>
  <c r="I211" i="199"/>
  <c r="I212" i="199"/>
  <c r="I213" i="199"/>
  <c r="I214" i="199"/>
  <c r="I215" i="199"/>
  <c r="I216" i="199"/>
  <c r="I217" i="199"/>
  <c r="I218" i="199"/>
  <c r="I219" i="199"/>
  <c r="I220" i="199"/>
  <c r="I6" i="198"/>
  <c r="I7" i="198"/>
  <c r="I8" i="198"/>
  <c r="I9" i="198"/>
  <c r="I10" i="198"/>
  <c r="I11" i="198"/>
  <c r="I12" i="198"/>
  <c r="I13" i="198"/>
  <c r="I14" i="198"/>
  <c r="I15" i="198"/>
  <c r="I16" i="198"/>
  <c r="I17" i="198"/>
  <c r="I18" i="198"/>
  <c r="I19" i="198"/>
  <c r="I20" i="198"/>
  <c r="I21" i="198"/>
  <c r="I22" i="198"/>
  <c r="I23" i="198"/>
  <c r="I24" i="198"/>
  <c r="I25" i="198"/>
  <c r="I26" i="198"/>
  <c r="I27" i="198"/>
  <c r="I28" i="198"/>
  <c r="I29" i="198"/>
  <c r="I30" i="198"/>
  <c r="I31" i="198"/>
  <c r="I32" i="198"/>
  <c r="I33" i="198"/>
  <c r="I34" i="198"/>
  <c r="I35" i="198"/>
  <c r="I36" i="198"/>
  <c r="I37" i="198"/>
  <c r="I38" i="198"/>
  <c r="I39" i="198"/>
  <c r="I40" i="198"/>
  <c r="I41" i="198"/>
  <c r="I42" i="198"/>
  <c r="I43" i="198"/>
  <c r="I44" i="198"/>
  <c r="I45" i="198"/>
  <c r="I46" i="198"/>
  <c r="I47" i="198"/>
  <c r="I48" i="198"/>
  <c r="I49" i="198"/>
  <c r="I50" i="198"/>
  <c r="I51" i="198"/>
  <c r="I52" i="198"/>
  <c r="I53" i="198"/>
  <c r="I54" i="198"/>
  <c r="I55" i="198"/>
  <c r="I56" i="198"/>
  <c r="I57" i="198"/>
  <c r="I58" i="198"/>
  <c r="I59" i="198"/>
  <c r="I60" i="198"/>
  <c r="I61" i="198"/>
  <c r="I62" i="198"/>
  <c r="I63" i="198"/>
  <c r="I64" i="198"/>
  <c r="I65" i="198"/>
  <c r="I66" i="198"/>
  <c r="I67" i="198"/>
  <c r="I68" i="198"/>
  <c r="I69" i="198"/>
  <c r="I70" i="198"/>
  <c r="I71" i="198"/>
  <c r="I72" i="198"/>
  <c r="I73" i="198"/>
  <c r="I74" i="198"/>
  <c r="I75" i="198"/>
  <c r="I76" i="198"/>
  <c r="I77" i="198"/>
  <c r="I78" i="198"/>
  <c r="I79" i="198"/>
  <c r="I80" i="198"/>
  <c r="I81" i="198"/>
  <c r="I82" i="198"/>
  <c r="I83" i="198"/>
  <c r="I84" i="198"/>
  <c r="I85" i="198"/>
  <c r="I86" i="198"/>
  <c r="I87" i="198"/>
  <c r="I88" i="198"/>
  <c r="I89" i="198"/>
  <c r="I90" i="198"/>
  <c r="I91" i="198"/>
  <c r="I92" i="198"/>
  <c r="I93" i="198"/>
  <c r="I94" i="198"/>
  <c r="I95" i="198"/>
  <c r="I96" i="198"/>
  <c r="I97" i="198"/>
  <c r="I98" i="198"/>
  <c r="I99" i="198"/>
  <c r="I100" i="198"/>
  <c r="I101" i="198"/>
  <c r="I102" i="198"/>
  <c r="I103" i="198"/>
  <c r="I104" i="198"/>
  <c r="I105" i="198"/>
  <c r="I106" i="198"/>
  <c r="I107" i="198"/>
  <c r="I108" i="198"/>
  <c r="I109" i="198"/>
  <c r="I110" i="198"/>
  <c r="I111" i="198"/>
  <c r="I112" i="198"/>
  <c r="I113" i="198"/>
  <c r="I114" i="198"/>
  <c r="I115" i="198"/>
  <c r="I116" i="198"/>
  <c r="I117" i="198"/>
  <c r="I118" i="198"/>
  <c r="I119" i="198"/>
  <c r="I120" i="198"/>
  <c r="I121" i="198"/>
  <c r="I122" i="198"/>
  <c r="I123" i="198"/>
  <c r="I124" i="198"/>
  <c r="I125" i="198"/>
  <c r="I126" i="198"/>
  <c r="I127" i="198"/>
  <c r="I128" i="198"/>
  <c r="I129" i="198"/>
  <c r="I130" i="198"/>
  <c r="I131" i="198"/>
  <c r="I132" i="198"/>
  <c r="I133" i="198"/>
  <c r="I134" i="198"/>
  <c r="I135" i="198"/>
  <c r="I136" i="198"/>
  <c r="I137" i="198"/>
  <c r="I138" i="198"/>
  <c r="I139" i="198"/>
  <c r="I140" i="198"/>
  <c r="I141" i="198"/>
  <c r="I142" i="198"/>
  <c r="I143" i="198"/>
  <c r="I144" i="198"/>
  <c r="I145" i="198"/>
  <c r="I146" i="198"/>
  <c r="I147" i="198"/>
  <c r="I148" i="198"/>
  <c r="I149" i="198"/>
  <c r="I150" i="198"/>
  <c r="I151" i="198"/>
  <c r="I152" i="198"/>
  <c r="I153" i="198"/>
  <c r="I154" i="198"/>
  <c r="I155" i="198"/>
  <c r="I156" i="198"/>
  <c r="I157" i="198"/>
  <c r="I158" i="198"/>
  <c r="I159" i="198"/>
  <c r="I160" i="198"/>
  <c r="I161" i="198"/>
  <c r="I162" i="198"/>
  <c r="I163" i="198"/>
  <c r="I164" i="198"/>
  <c r="I165" i="198"/>
  <c r="I166" i="198"/>
  <c r="I167" i="198"/>
  <c r="I168" i="198"/>
  <c r="I169" i="198"/>
  <c r="I170" i="198"/>
  <c r="I171" i="198"/>
  <c r="I172" i="198"/>
  <c r="I173" i="198"/>
  <c r="I174" i="198"/>
  <c r="I175" i="198"/>
  <c r="I176" i="198"/>
  <c r="I177" i="198"/>
  <c r="I178" i="198"/>
  <c r="I179" i="198"/>
  <c r="I180" i="198"/>
  <c r="I181" i="198"/>
  <c r="I182" i="198"/>
  <c r="I183" i="198"/>
  <c r="I184" i="198"/>
  <c r="I185" i="198"/>
  <c r="I186" i="198"/>
  <c r="I187" i="198"/>
  <c r="I188" i="198"/>
  <c r="I189" i="198"/>
  <c r="I190" i="198"/>
  <c r="I191" i="198"/>
  <c r="I192" i="198"/>
  <c r="I193" i="198"/>
  <c r="I194" i="198"/>
  <c r="I195" i="198"/>
  <c r="I196" i="198"/>
  <c r="I197" i="198"/>
  <c r="I198" i="198"/>
  <c r="I199" i="198"/>
  <c r="I200" i="198"/>
  <c r="I201" i="198"/>
  <c r="I202" i="198"/>
  <c r="I203" i="198"/>
  <c r="I204" i="198"/>
  <c r="I205" i="198"/>
  <c r="I206" i="198"/>
  <c r="I207" i="198"/>
  <c r="I208" i="198"/>
  <c r="I209" i="198"/>
  <c r="I210" i="198"/>
  <c r="I211" i="198"/>
  <c r="I212" i="198"/>
  <c r="I213" i="198"/>
  <c r="I214" i="198"/>
  <c r="I215" i="198"/>
  <c r="I216" i="198"/>
  <c r="I217" i="198"/>
  <c r="I218" i="198"/>
  <c r="I219" i="198"/>
  <c r="I220" i="198"/>
  <c r="I6" i="197"/>
  <c r="I7" i="197"/>
  <c r="I8" i="197"/>
  <c r="I9" i="197"/>
  <c r="I10" i="197"/>
  <c r="I11" i="197"/>
  <c r="I12" i="197"/>
  <c r="I13" i="197"/>
  <c r="I14" i="197"/>
  <c r="I15" i="197"/>
  <c r="I16" i="197"/>
  <c r="I17" i="197"/>
  <c r="I18" i="197"/>
  <c r="I19" i="197"/>
  <c r="I20" i="197"/>
  <c r="I21" i="197"/>
  <c r="I22" i="197"/>
  <c r="I23" i="197"/>
  <c r="I24" i="197"/>
  <c r="I25" i="197"/>
  <c r="I26" i="197"/>
  <c r="I27" i="197"/>
  <c r="I28" i="197"/>
  <c r="I29" i="197"/>
  <c r="I30" i="197"/>
  <c r="I31" i="197"/>
  <c r="I32" i="197"/>
  <c r="I33" i="197"/>
  <c r="I34" i="197"/>
  <c r="I35" i="197"/>
  <c r="I36" i="197"/>
  <c r="I37" i="197"/>
  <c r="I38" i="197"/>
  <c r="I39" i="197"/>
  <c r="I40" i="197"/>
  <c r="I41" i="197"/>
  <c r="I42" i="197"/>
  <c r="I43" i="197"/>
  <c r="I44" i="197"/>
  <c r="I45" i="197"/>
  <c r="I46" i="197"/>
  <c r="I47" i="197"/>
  <c r="I48" i="197"/>
  <c r="I49" i="197"/>
  <c r="I50" i="197"/>
  <c r="I51" i="197"/>
  <c r="I52" i="197"/>
  <c r="I53" i="197"/>
  <c r="I54" i="197"/>
  <c r="I55" i="197"/>
  <c r="I56" i="197"/>
  <c r="I57" i="197"/>
  <c r="I58" i="197"/>
  <c r="I59" i="197"/>
  <c r="I60" i="197"/>
  <c r="I61" i="197"/>
  <c r="I62" i="197"/>
  <c r="I63" i="197"/>
  <c r="I64" i="197"/>
  <c r="I65" i="197"/>
  <c r="I66" i="197"/>
  <c r="I67" i="197"/>
  <c r="I68" i="197"/>
  <c r="I69" i="197"/>
  <c r="I70" i="197"/>
  <c r="I71" i="197"/>
  <c r="I72" i="197"/>
  <c r="I73" i="197"/>
  <c r="I74" i="197"/>
  <c r="I75" i="197"/>
  <c r="I76" i="197"/>
  <c r="I77" i="197"/>
  <c r="I78" i="197"/>
  <c r="I79" i="197"/>
  <c r="I80" i="197"/>
  <c r="I81" i="197"/>
  <c r="I82" i="197"/>
  <c r="I83" i="197"/>
  <c r="I84" i="197"/>
  <c r="I85" i="197"/>
  <c r="I86" i="197"/>
  <c r="I87" i="197"/>
  <c r="I88" i="197"/>
  <c r="I89" i="197"/>
  <c r="I90" i="197"/>
  <c r="I91" i="197"/>
  <c r="I92" i="197"/>
  <c r="I93" i="197"/>
  <c r="I94" i="197"/>
  <c r="I95" i="197"/>
  <c r="I96" i="197"/>
  <c r="I97" i="197"/>
  <c r="I98" i="197"/>
  <c r="I99" i="197"/>
  <c r="I100" i="197"/>
  <c r="I101" i="197"/>
  <c r="I102" i="197"/>
  <c r="I103" i="197"/>
  <c r="I104" i="197"/>
  <c r="I105" i="197"/>
  <c r="I106" i="197"/>
  <c r="I107" i="197"/>
  <c r="I108" i="197"/>
  <c r="I109" i="197"/>
  <c r="I110" i="197"/>
  <c r="I111" i="197"/>
  <c r="I112" i="197"/>
  <c r="I113" i="197"/>
  <c r="I114" i="197"/>
  <c r="I115" i="197"/>
  <c r="I116" i="197"/>
  <c r="I117" i="197"/>
  <c r="I118" i="197"/>
  <c r="I119" i="197"/>
  <c r="I120" i="197"/>
  <c r="I121" i="197"/>
  <c r="I122" i="197"/>
  <c r="I123" i="197"/>
  <c r="I124" i="197"/>
  <c r="I125" i="197"/>
  <c r="I126" i="197"/>
  <c r="I127" i="197"/>
  <c r="I128" i="197"/>
  <c r="I129" i="197"/>
  <c r="I130" i="197"/>
  <c r="I131" i="197"/>
  <c r="I132" i="197"/>
  <c r="I133" i="197"/>
  <c r="I134" i="197"/>
  <c r="I135" i="197"/>
  <c r="I136" i="197"/>
  <c r="I137" i="197"/>
  <c r="I138" i="197"/>
  <c r="I139" i="197"/>
  <c r="I140" i="197"/>
  <c r="I141" i="197"/>
  <c r="I142" i="197"/>
  <c r="I143" i="197"/>
  <c r="I144" i="197"/>
  <c r="I145" i="197"/>
  <c r="I146" i="197"/>
  <c r="I147" i="197"/>
  <c r="I148" i="197"/>
  <c r="I149" i="197"/>
  <c r="I150" i="197"/>
  <c r="I151" i="197"/>
  <c r="I152" i="197"/>
  <c r="I153" i="197"/>
  <c r="I154" i="197"/>
  <c r="I155" i="197"/>
  <c r="I156" i="197"/>
  <c r="I157" i="197"/>
  <c r="I158" i="197"/>
  <c r="I159" i="197"/>
  <c r="I160" i="197"/>
  <c r="I161" i="197"/>
  <c r="I162" i="197"/>
  <c r="I163" i="197"/>
  <c r="I164" i="197"/>
  <c r="I165" i="197"/>
  <c r="I166" i="197"/>
  <c r="I167" i="197"/>
  <c r="I168" i="197"/>
  <c r="I169" i="197"/>
  <c r="I170" i="197"/>
  <c r="I171" i="197"/>
  <c r="I172" i="197"/>
  <c r="I173" i="197"/>
  <c r="I174" i="197"/>
  <c r="I175" i="197"/>
  <c r="I176" i="197"/>
  <c r="I177" i="197"/>
  <c r="I178" i="197"/>
  <c r="I179" i="197"/>
  <c r="I180" i="197"/>
  <c r="I181" i="197"/>
  <c r="I182" i="197"/>
  <c r="I183" i="197"/>
  <c r="I184" i="197"/>
  <c r="I185" i="197"/>
  <c r="I186" i="197"/>
  <c r="I187" i="197"/>
  <c r="I188" i="197"/>
  <c r="I189" i="197"/>
  <c r="I190" i="197"/>
  <c r="I191" i="197"/>
  <c r="I192" i="197"/>
  <c r="I193" i="197"/>
  <c r="I194" i="197"/>
  <c r="I195" i="197"/>
  <c r="I196" i="197"/>
  <c r="I197" i="197"/>
  <c r="I198" i="197"/>
  <c r="I199" i="197"/>
  <c r="I200" i="197"/>
  <c r="I201" i="197"/>
  <c r="I202" i="197"/>
  <c r="I203" i="197"/>
  <c r="I204" i="197"/>
  <c r="I205" i="197"/>
  <c r="I206" i="197"/>
  <c r="I207" i="197"/>
  <c r="I208" i="197"/>
  <c r="I209" i="197"/>
  <c r="I210" i="197"/>
  <c r="I211" i="197"/>
  <c r="I212" i="197"/>
  <c r="I213" i="197"/>
  <c r="I214" i="197"/>
  <c r="I215" i="197"/>
  <c r="I216" i="197"/>
  <c r="I217" i="197"/>
  <c r="I218" i="197"/>
  <c r="I219" i="197"/>
  <c r="I220" i="197"/>
  <c r="I6" i="196"/>
  <c r="I7" i="196"/>
  <c r="I8" i="196"/>
  <c r="I9" i="196"/>
  <c r="I10" i="196"/>
  <c r="I11" i="196"/>
  <c r="I12" i="196"/>
  <c r="I13" i="196"/>
  <c r="I14" i="196"/>
  <c r="I15" i="196"/>
  <c r="I16" i="196"/>
  <c r="I17" i="196"/>
  <c r="I18" i="196"/>
  <c r="I19" i="196"/>
  <c r="I20" i="196"/>
  <c r="I21" i="196"/>
  <c r="I22" i="196"/>
  <c r="I23" i="196"/>
  <c r="I24" i="196"/>
  <c r="I25" i="196"/>
  <c r="I26" i="196"/>
  <c r="I27" i="196"/>
  <c r="I28" i="196"/>
  <c r="I29" i="196"/>
  <c r="I30" i="196"/>
  <c r="I31" i="196"/>
  <c r="I32" i="196"/>
  <c r="I33" i="196"/>
  <c r="I34" i="196"/>
  <c r="I35" i="196"/>
  <c r="I36" i="196"/>
  <c r="I37" i="196"/>
  <c r="I38" i="196"/>
  <c r="I39" i="196"/>
  <c r="I40" i="196"/>
  <c r="I41" i="196"/>
  <c r="I42" i="196"/>
  <c r="I43" i="196"/>
  <c r="I44" i="196"/>
  <c r="I45" i="196"/>
  <c r="I46" i="196"/>
  <c r="I47" i="196"/>
  <c r="I48" i="196"/>
  <c r="I49" i="196"/>
  <c r="I50" i="196"/>
  <c r="I51" i="196"/>
  <c r="I52" i="196"/>
  <c r="I53" i="196"/>
  <c r="I54" i="196"/>
  <c r="I55" i="196"/>
  <c r="I56" i="196"/>
  <c r="I57" i="196"/>
  <c r="I58" i="196"/>
  <c r="I59" i="196"/>
  <c r="I60" i="196"/>
  <c r="I61" i="196"/>
  <c r="I62" i="196"/>
  <c r="I63" i="196"/>
  <c r="I64" i="196"/>
  <c r="I65" i="196"/>
  <c r="I66" i="196"/>
  <c r="I67" i="196"/>
  <c r="I68" i="196"/>
  <c r="I69" i="196"/>
  <c r="I70" i="196"/>
  <c r="I71" i="196"/>
  <c r="I72" i="196"/>
  <c r="I73" i="196"/>
  <c r="I74" i="196"/>
  <c r="I75" i="196"/>
  <c r="I76" i="196"/>
  <c r="I77" i="196"/>
  <c r="I78" i="196"/>
  <c r="I79" i="196"/>
  <c r="I80" i="196"/>
  <c r="I81" i="196"/>
  <c r="I82" i="196"/>
  <c r="I83" i="196"/>
  <c r="I84" i="196"/>
  <c r="I85" i="196"/>
  <c r="I86" i="196"/>
  <c r="I87" i="196"/>
  <c r="I88" i="196"/>
  <c r="I89" i="196"/>
  <c r="I90" i="196"/>
  <c r="I91" i="196"/>
  <c r="I92" i="196"/>
  <c r="I93" i="196"/>
  <c r="I94" i="196"/>
  <c r="I95" i="196"/>
  <c r="I96" i="196"/>
  <c r="I97" i="196"/>
  <c r="I98" i="196"/>
  <c r="I99" i="196"/>
  <c r="I100" i="196"/>
  <c r="I101" i="196"/>
  <c r="I102" i="196"/>
  <c r="I103" i="196"/>
  <c r="I104" i="196"/>
  <c r="I105" i="196"/>
  <c r="I106" i="196"/>
  <c r="I107" i="196"/>
  <c r="I108" i="196"/>
  <c r="I109" i="196"/>
  <c r="I110" i="196"/>
  <c r="I111" i="196"/>
  <c r="I112" i="196"/>
  <c r="I113" i="196"/>
  <c r="I114" i="196"/>
  <c r="I115" i="196"/>
  <c r="I116" i="196"/>
  <c r="I117" i="196"/>
  <c r="I118" i="196"/>
  <c r="I119" i="196"/>
  <c r="I120" i="196"/>
  <c r="I121" i="196"/>
  <c r="I122" i="196"/>
  <c r="I123" i="196"/>
  <c r="I124" i="196"/>
  <c r="I125" i="196"/>
  <c r="I126" i="196"/>
  <c r="I127" i="196"/>
  <c r="I128" i="196"/>
  <c r="I129" i="196"/>
  <c r="I130" i="196"/>
  <c r="I131" i="196"/>
  <c r="I132" i="196"/>
  <c r="I133" i="196"/>
  <c r="I134" i="196"/>
  <c r="I135" i="196"/>
  <c r="I136" i="196"/>
  <c r="I137" i="196"/>
  <c r="I138" i="196"/>
  <c r="I139" i="196"/>
  <c r="I140" i="196"/>
  <c r="I141" i="196"/>
  <c r="I142" i="196"/>
  <c r="I143" i="196"/>
  <c r="I144" i="196"/>
  <c r="I145" i="196"/>
  <c r="I146" i="196"/>
  <c r="I147" i="196"/>
  <c r="I148" i="196"/>
  <c r="I149" i="196"/>
  <c r="I150" i="196"/>
  <c r="I151" i="196"/>
  <c r="I152" i="196"/>
  <c r="I153" i="196"/>
  <c r="I154" i="196"/>
  <c r="I155" i="196"/>
  <c r="I156" i="196"/>
  <c r="I157" i="196"/>
  <c r="I158" i="196"/>
  <c r="I159" i="196"/>
  <c r="I160" i="196"/>
  <c r="I161" i="196"/>
  <c r="I162" i="196"/>
  <c r="I163" i="196"/>
  <c r="I164" i="196"/>
  <c r="I165" i="196"/>
  <c r="I166" i="196"/>
  <c r="I167" i="196"/>
  <c r="I168" i="196"/>
  <c r="I169" i="196"/>
  <c r="I170" i="196"/>
  <c r="I171" i="196"/>
  <c r="I172" i="196"/>
  <c r="I173" i="196"/>
  <c r="I174" i="196"/>
  <c r="I175" i="196"/>
  <c r="I176" i="196"/>
  <c r="I177" i="196"/>
  <c r="I178" i="196"/>
  <c r="I179" i="196"/>
  <c r="I180" i="196"/>
  <c r="I181" i="196"/>
  <c r="I182" i="196"/>
  <c r="I183" i="196"/>
  <c r="I184" i="196"/>
  <c r="I185" i="196"/>
  <c r="I186" i="196"/>
  <c r="I187" i="196"/>
  <c r="I188" i="196"/>
  <c r="I189" i="196"/>
  <c r="I190" i="196"/>
  <c r="I191" i="196"/>
  <c r="I192" i="196"/>
  <c r="I193" i="196"/>
  <c r="I194" i="196"/>
  <c r="I195" i="196"/>
  <c r="I196" i="196"/>
  <c r="I197" i="196"/>
  <c r="I198" i="196"/>
  <c r="I199" i="196"/>
  <c r="I200" i="196"/>
  <c r="I201" i="196"/>
  <c r="I202" i="196"/>
  <c r="I203" i="196"/>
  <c r="I204" i="196"/>
  <c r="I205" i="196"/>
  <c r="I206" i="196"/>
  <c r="I207" i="196"/>
  <c r="I208" i="196"/>
  <c r="I209" i="196"/>
  <c r="I210" i="196"/>
  <c r="I211" i="196"/>
  <c r="I212" i="196"/>
  <c r="I213" i="196"/>
  <c r="I214" i="196"/>
  <c r="I215" i="196"/>
  <c r="I216" i="196"/>
  <c r="I217" i="196"/>
  <c r="I218" i="196"/>
  <c r="I219" i="196"/>
  <c r="I220" i="196"/>
  <c r="I6" i="195"/>
  <c r="I7" i="195"/>
  <c r="I8" i="195"/>
  <c r="I9" i="195"/>
  <c r="I10" i="195"/>
  <c r="I11" i="195"/>
  <c r="I12" i="195"/>
  <c r="I13" i="195"/>
  <c r="I14" i="195"/>
  <c r="I15" i="195"/>
  <c r="I16" i="195"/>
  <c r="I17" i="195"/>
  <c r="I18" i="195"/>
  <c r="I19" i="195"/>
  <c r="I20" i="195"/>
  <c r="I21" i="195"/>
  <c r="I22" i="195"/>
  <c r="I23" i="195"/>
  <c r="I24" i="195"/>
  <c r="I25" i="195"/>
  <c r="I26" i="195"/>
  <c r="I27" i="195"/>
  <c r="I28" i="195"/>
  <c r="I29" i="195"/>
  <c r="I30" i="195"/>
  <c r="I31" i="195"/>
  <c r="I32" i="195"/>
  <c r="I33" i="195"/>
  <c r="I34" i="195"/>
  <c r="I35" i="195"/>
  <c r="I36" i="195"/>
  <c r="I37" i="195"/>
  <c r="I38" i="195"/>
  <c r="I39" i="195"/>
  <c r="I40" i="195"/>
  <c r="I41" i="195"/>
  <c r="I42" i="195"/>
  <c r="I43" i="195"/>
  <c r="I44" i="195"/>
  <c r="I45" i="195"/>
  <c r="I46" i="195"/>
  <c r="I47" i="195"/>
  <c r="I48" i="195"/>
  <c r="I49" i="195"/>
  <c r="I50" i="195"/>
  <c r="I51" i="195"/>
  <c r="I52" i="195"/>
  <c r="I53" i="195"/>
  <c r="I54" i="195"/>
  <c r="I55" i="195"/>
  <c r="I56" i="195"/>
  <c r="I57" i="195"/>
  <c r="I58" i="195"/>
  <c r="I59" i="195"/>
  <c r="I60" i="195"/>
  <c r="I61" i="195"/>
  <c r="I62" i="195"/>
  <c r="I63" i="195"/>
  <c r="I64" i="195"/>
  <c r="I65" i="195"/>
  <c r="I66" i="195"/>
  <c r="I67" i="195"/>
  <c r="I68" i="195"/>
  <c r="I69" i="195"/>
  <c r="I70" i="195"/>
  <c r="I71" i="195"/>
  <c r="I72" i="195"/>
  <c r="I73" i="195"/>
  <c r="I74" i="195"/>
  <c r="I75" i="195"/>
  <c r="I76" i="195"/>
  <c r="I77" i="195"/>
  <c r="I78" i="195"/>
  <c r="I79" i="195"/>
  <c r="I80" i="195"/>
  <c r="I81" i="195"/>
  <c r="I82" i="195"/>
  <c r="I83" i="195"/>
  <c r="I84" i="195"/>
  <c r="I85" i="195"/>
  <c r="I86" i="195"/>
  <c r="I87" i="195"/>
  <c r="I88" i="195"/>
  <c r="I89" i="195"/>
  <c r="I90" i="195"/>
  <c r="I91" i="195"/>
  <c r="I92" i="195"/>
  <c r="I93" i="195"/>
  <c r="I94" i="195"/>
  <c r="I95" i="195"/>
  <c r="I96" i="195"/>
  <c r="I97" i="195"/>
  <c r="I98" i="195"/>
  <c r="I99" i="195"/>
  <c r="I100" i="195"/>
  <c r="I101" i="195"/>
  <c r="I102" i="195"/>
  <c r="I103" i="195"/>
  <c r="I104" i="195"/>
  <c r="I105" i="195"/>
  <c r="I106" i="195"/>
  <c r="I107" i="195"/>
  <c r="I108" i="195"/>
  <c r="I109" i="195"/>
  <c r="I110" i="195"/>
  <c r="I111" i="195"/>
  <c r="I112" i="195"/>
  <c r="I113" i="195"/>
  <c r="I114" i="195"/>
  <c r="I115" i="195"/>
  <c r="I116" i="195"/>
  <c r="I117" i="195"/>
  <c r="I118" i="195"/>
  <c r="I119" i="195"/>
  <c r="I120" i="195"/>
  <c r="I121" i="195"/>
  <c r="I122" i="195"/>
  <c r="I123" i="195"/>
  <c r="I124" i="195"/>
  <c r="I125" i="195"/>
  <c r="I126" i="195"/>
  <c r="I127" i="195"/>
  <c r="I128" i="195"/>
  <c r="I129" i="195"/>
  <c r="I130" i="195"/>
  <c r="I131" i="195"/>
  <c r="I132" i="195"/>
  <c r="I133" i="195"/>
  <c r="I134" i="195"/>
  <c r="I135" i="195"/>
  <c r="I136" i="195"/>
  <c r="I137" i="195"/>
  <c r="I138" i="195"/>
  <c r="I139" i="195"/>
  <c r="I140" i="195"/>
  <c r="I141" i="195"/>
  <c r="I142" i="195"/>
  <c r="I143" i="195"/>
  <c r="I144" i="195"/>
  <c r="I145" i="195"/>
  <c r="I146" i="195"/>
  <c r="I147" i="195"/>
  <c r="I148" i="195"/>
  <c r="I149" i="195"/>
  <c r="I150" i="195"/>
  <c r="I151" i="195"/>
  <c r="I152" i="195"/>
  <c r="I153" i="195"/>
  <c r="I154" i="195"/>
  <c r="I155" i="195"/>
  <c r="I156" i="195"/>
  <c r="I157" i="195"/>
  <c r="I158" i="195"/>
  <c r="I159" i="195"/>
  <c r="I160" i="195"/>
  <c r="I161" i="195"/>
  <c r="I162" i="195"/>
  <c r="I163" i="195"/>
  <c r="I164" i="195"/>
  <c r="I165" i="195"/>
  <c r="I166" i="195"/>
  <c r="I167" i="195"/>
  <c r="I168" i="195"/>
  <c r="I169" i="195"/>
  <c r="I170" i="195"/>
  <c r="I171" i="195"/>
  <c r="I172" i="195"/>
  <c r="I173" i="195"/>
  <c r="I174" i="195"/>
  <c r="I175" i="195"/>
  <c r="I176" i="195"/>
  <c r="I177" i="195"/>
  <c r="I178" i="195"/>
  <c r="I179" i="195"/>
  <c r="I180" i="195"/>
  <c r="I181" i="195"/>
  <c r="I182" i="195"/>
  <c r="I183" i="195"/>
  <c r="I184" i="195"/>
  <c r="I185" i="195"/>
  <c r="I186" i="195"/>
  <c r="I187" i="195"/>
  <c r="I188" i="195"/>
  <c r="I189" i="195"/>
  <c r="I190" i="195"/>
  <c r="I191" i="195"/>
  <c r="I192" i="195"/>
  <c r="I193" i="195"/>
  <c r="I194" i="195"/>
  <c r="I195" i="195"/>
  <c r="I196" i="195"/>
  <c r="I197" i="195"/>
  <c r="I198" i="195"/>
  <c r="I199" i="195"/>
  <c r="I200" i="195"/>
  <c r="I201" i="195"/>
  <c r="I202" i="195"/>
  <c r="I203" i="195"/>
  <c r="I204" i="195"/>
  <c r="I205" i="195"/>
  <c r="I206" i="195"/>
  <c r="I207" i="195"/>
  <c r="I208" i="195"/>
  <c r="I209" i="195"/>
  <c r="I210" i="195"/>
  <c r="I211" i="195"/>
  <c r="I212" i="195"/>
  <c r="I213" i="195"/>
  <c r="I214" i="195"/>
  <c r="I215" i="195"/>
  <c r="I216" i="195"/>
  <c r="I217" i="195"/>
  <c r="I218" i="195"/>
  <c r="I219" i="195"/>
  <c r="I220" i="195"/>
  <c r="I6" i="194"/>
  <c r="I7" i="194"/>
  <c r="I8" i="194"/>
  <c r="I9" i="194"/>
  <c r="I10" i="194"/>
  <c r="I11" i="194"/>
  <c r="I12" i="194"/>
  <c r="I13" i="194"/>
  <c r="I14" i="194"/>
  <c r="I15" i="194"/>
  <c r="I16" i="194"/>
  <c r="I17" i="194"/>
  <c r="I18" i="194"/>
  <c r="I19" i="194"/>
  <c r="I20" i="194"/>
  <c r="I21" i="194"/>
  <c r="I22" i="194"/>
  <c r="I23" i="194"/>
  <c r="I24" i="194"/>
  <c r="I25" i="194"/>
  <c r="I26" i="194"/>
  <c r="I27" i="194"/>
  <c r="I28" i="194"/>
  <c r="I29" i="194"/>
  <c r="I30" i="194"/>
  <c r="I31" i="194"/>
  <c r="I32" i="194"/>
  <c r="I33" i="194"/>
  <c r="I34" i="194"/>
  <c r="I35" i="194"/>
  <c r="I36" i="194"/>
  <c r="I37" i="194"/>
  <c r="I38" i="194"/>
  <c r="I39" i="194"/>
  <c r="I40" i="194"/>
  <c r="I41" i="194"/>
  <c r="I42" i="194"/>
  <c r="I43" i="194"/>
  <c r="I44" i="194"/>
  <c r="I45" i="194"/>
  <c r="I46" i="194"/>
  <c r="I47" i="194"/>
  <c r="I48" i="194"/>
  <c r="I49" i="194"/>
  <c r="I50" i="194"/>
  <c r="I51" i="194"/>
  <c r="I52" i="194"/>
  <c r="I53" i="194"/>
  <c r="I54" i="194"/>
  <c r="I55" i="194"/>
  <c r="I56" i="194"/>
  <c r="I57" i="194"/>
  <c r="I58" i="194"/>
  <c r="I59" i="194"/>
  <c r="I60" i="194"/>
  <c r="I61" i="194"/>
  <c r="I62" i="194"/>
  <c r="I63" i="194"/>
  <c r="I64" i="194"/>
  <c r="I65" i="194"/>
  <c r="I66" i="194"/>
  <c r="I67" i="194"/>
  <c r="I68" i="194"/>
  <c r="I69" i="194"/>
  <c r="I70" i="194"/>
  <c r="I71" i="194"/>
  <c r="I72" i="194"/>
  <c r="I73" i="194"/>
  <c r="I74" i="194"/>
  <c r="I75" i="194"/>
  <c r="I76" i="194"/>
  <c r="I77" i="194"/>
  <c r="I78" i="194"/>
  <c r="I79" i="194"/>
  <c r="I80" i="194"/>
  <c r="I81" i="194"/>
  <c r="I82" i="194"/>
  <c r="I83" i="194"/>
  <c r="I84" i="194"/>
  <c r="I85" i="194"/>
  <c r="I86" i="194"/>
  <c r="I87" i="194"/>
  <c r="I88" i="194"/>
  <c r="I89" i="194"/>
  <c r="I90" i="194"/>
  <c r="I91" i="194"/>
  <c r="I92" i="194"/>
  <c r="I93" i="194"/>
  <c r="I94" i="194"/>
  <c r="I95" i="194"/>
  <c r="I96" i="194"/>
  <c r="I97" i="194"/>
  <c r="I98" i="194"/>
  <c r="I99" i="194"/>
  <c r="I100" i="194"/>
  <c r="I101" i="194"/>
  <c r="I102" i="194"/>
  <c r="I103" i="194"/>
  <c r="I104" i="194"/>
  <c r="I105" i="194"/>
  <c r="I106" i="194"/>
  <c r="I107" i="194"/>
  <c r="I108" i="194"/>
  <c r="I109" i="194"/>
  <c r="I110" i="194"/>
  <c r="I111" i="194"/>
  <c r="I112" i="194"/>
  <c r="I113" i="194"/>
  <c r="I114" i="194"/>
  <c r="I115" i="194"/>
  <c r="I116" i="194"/>
  <c r="I117" i="194"/>
  <c r="I118" i="194"/>
  <c r="I119" i="194"/>
  <c r="I120" i="194"/>
  <c r="I121" i="194"/>
  <c r="I122" i="194"/>
  <c r="I123" i="194"/>
  <c r="I124" i="194"/>
  <c r="I125" i="194"/>
  <c r="I126" i="194"/>
  <c r="I127" i="194"/>
  <c r="I128" i="194"/>
  <c r="I129" i="194"/>
  <c r="I130" i="194"/>
  <c r="I131" i="194"/>
  <c r="I132" i="194"/>
  <c r="I133" i="194"/>
  <c r="I134" i="194"/>
  <c r="I135" i="194"/>
  <c r="I136" i="194"/>
  <c r="I137" i="194"/>
  <c r="I138" i="194"/>
  <c r="I139" i="194"/>
  <c r="I140" i="194"/>
  <c r="I141" i="194"/>
  <c r="I142" i="194"/>
  <c r="I143" i="194"/>
  <c r="I144" i="194"/>
  <c r="I145" i="194"/>
  <c r="I146" i="194"/>
  <c r="I147" i="194"/>
  <c r="I148" i="194"/>
  <c r="I149" i="194"/>
  <c r="I150" i="194"/>
  <c r="I151" i="194"/>
  <c r="I152" i="194"/>
  <c r="I153" i="194"/>
  <c r="I154" i="194"/>
  <c r="I155" i="194"/>
  <c r="I156" i="194"/>
  <c r="I157" i="194"/>
  <c r="I158" i="194"/>
  <c r="I159" i="194"/>
  <c r="I160" i="194"/>
  <c r="I161" i="194"/>
  <c r="I162" i="194"/>
  <c r="I163" i="194"/>
  <c r="I164" i="194"/>
  <c r="I165" i="194"/>
  <c r="I166" i="194"/>
  <c r="I167" i="194"/>
  <c r="I168" i="194"/>
  <c r="I169" i="194"/>
  <c r="I170" i="194"/>
  <c r="I171" i="194"/>
  <c r="I172" i="194"/>
  <c r="I173" i="194"/>
  <c r="I174" i="194"/>
  <c r="I175" i="194"/>
  <c r="I176" i="194"/>
  <c r="I177" i="194"/>
  <c r="I178" i="194"/>
  <c r="I179" i="194"/>
  <c r="I180" i="194"/>
  <c r="I181" i="194"/>
  <c r="I182" i="194"/>
  <c r="I183" i="194"/>
  <c r="I184" i="194"/>
  <c r="I185" i="194"/>
  <c r="I186" i="194"/>
  <c r="I187" i="194"/>
  <c r="I188" i="194"/>
  <c r="I189" i="194"/>
  <c r="I190" i="194"/>
  <c r="I191" i="194"/>
  <c r="I192" i="194"/>
  <c r="I193" i="194"/>
  <c r="I194" i="194"/>
  <c r="I195" i="194"/>
  <c r="I196" i="194"/>
  <c r="I197" i="194"/>
  <c r="I198" i="194"/>
  <c r="I199" i="194"/>
  <c r="I200" i="194"/>
  <c r="I201" i="194"/>
  <c r="I202" i="194"/>
  <c r="I203" i="194"/>
  <c r="I204" i="194"/>
  <c r="I205" i="194"/>
  <c r="I206" i="194"/>
  <c r="I207" i="194"/>
  <c r="I208" i="194"/>
  <c r="I209" i="194"/>
  <c r="I210" i="194"/>
  <c r="I211" i="194"/>
  <c r="I212" i="194"/>
  <c r="I213" i="194"/>
  <c r="I214" i="194"/>
  <c r="I215" i="194"/>
  <c r="I216" i="194"/>
  <c r="I217" i="194"/>
  <c r="I218" i="194"/>
  <c r="I219" i="194"/>
  <c r="I220" i="194"/>
  <c r="I6" i="193"/>
  <c r="I7" i="193"/>
  <c r="I8" i="193"/>
  <c r="I9" i="193"/>
  <c r="I10" i="193"/>
  <c r="I11" i="193"/>
  <c r="I12" i="193"/>
  <c r="I13" i="193"/>
  <c r="I14" i="193"/>
  <c r="I15" i="193"/>
  <c r="I16" i="193"/>
  <c r="I17" i="193"/>
  <c r="I18" i="193"/>
  <c r="I19" i="193"/>
  <c r="I20" i="193"/>
  <c r="I21" i="193"/>
  <c r="I22" i="193"/>
  <c r="I23" i="193"/>
  <c r="I24" i="193"/>
  <c r="I25" i="193"/>
  <c r="I26" i="193"/>
  <c r="I27" i="193"/>
  <c r="I28" i="193"/>
  <c r="I29" i="193"/>
  <c r="I30" i="193"/>
  <c r="I31" i="193"/>
  <c r="I32" i="193"/>
  <c r="I33" i="193"/>
  <c r="I34" i="193"/>
  <c r="I35" i="193"/>
  <c r="I36" i="193"/>
  <c r="I37" i="193"/>
  <c r="I38" i="193"/>
  <c r="I39" i="193"/>
  <c r="I40" i="193"/>
  <c r="I41" i="193"/>
  <c r="I42" i="193"/>
  <c r="I43" i="193"/>
  <c r="I44" i="193"/>
  <c r="I45" i="193"/>
  <c r="I46" i="193"/>
  <c r="I47" i="193"/>
  <c r="I48" i="193"/>
  <c r="I49" i="193"/>
  <c r="I50" i="193"/>
  <c r="I51" i="193"/>
  <c r="I52" i="193"/>
  <c r="I53" i="193"/>
  <c r="I54" i="193"/>
  <c r="I55" i="193"/>
  <c r="I56" i="193"/>
  <c r="I57" i="193"/>
  <c r="I58" i="193"/>
  <c r="I59" i="193"/>
  <c r="I60" i="193"/>
  <c r="I61" i="193"/>
  <c r="I62" i="193"/>
  <c r="I63" i="193"/>
  <c r="I64" i="193"/>
  <c r="I65" i="193"/>
  <c r="I66" i="193"/>
  <c r="I67" i="193"/>
  <c r="I68" i="193"/>
  <c r="I69" i="193"/>
  <c r="I70" i="193"/>
  <c r="I71" i="193"/>
  <c r="I72" i="193"/>
  <c r="I73" i="193"/>
  <c r="I74" i="193"/>
  <c r="I75" i="193"/>
  <c r="I76" i="193"/>
  <c r="I77" i="193"/>
  <c r="I78" i="193"/>
  <c r="I79" i="193"/>
  <c r="I80" i="193"/>
  <c r="I81" i="193"/>
  <c r="I82" i="193"/>
  <c r="I83" i="193"/>
  <c r="I84" i="193"/>
  <c r="I85" i="193"/>
  <c r="I86" i="193"/>
  <c r="I87" i="193"/>
  <c r="I88" i="193"/>
  <c r="I89" i="193"/>
  <c r="I90" i="193"/>
  <c r="I91" i="193"/>
  <c r="I92" i="193"/>
  <c r="I93" i="193"/>
  <c r="I94" i="193"/>
  <c r="I95" i="193"/>
  <c r="I96" i="193"/>
  <c r="I97" i="193"/>
  <c r="I98" i="193"/>
  <c r="I99" i="193"/>
  <c r="I100" i="193"/>
  <c r="I101" i="193"/>
  <c r="I102" i="193"/>
  <c r="I103" i="193"/>
  <c r="I104" i="193"/>
  <c r="I105" i="193"/>
  <c r="I106" i="193"/>
  <c r="I107" i="193"/>
  <c r="I108" i="193"/>
  <c r="I109" i="193"/>
  <c r="I110" i="193"/>
  <c r="I111" i="193"/>
  <c r="I112" i="193"/>
  <c r="I113" i="193"/>
  <c r="I114" i="193"/>
  <c r="I115" i="193"/>
  <c r="I116" i="193"/>
  <c r="I117" i="193"/>
  <c r="I118" i="193"/>
  <c r="I119" i="193"/>
  <c r="I120" i="193"/>
  <c r="I121" i="193"/>
  <c r="I122" i="193"/>
  <c r="I123" i="193"/>
  <c r="I124" i="193"/>
  <c r="I125" i="193"/>
  <c r="I126" i="193"/>
  <c r="I127" i="193"/>
  <c r="I128" i="193"/>
  <c r="I129" i="193"/>
  <c r="I130" i="193"/>
  <c r="I131" i="193"/>
  <c r="I132" i="193"/>
  <c r="I133" i="193"/>
  <c r="I134" i="193"/>
  <c r="I135" i="193"/>
  <c r="I136" i="193"/>
  <c r="I137" i="193"/>
  <c r="I138" i="193"/>
  <c r="I139" i="193"/>
  <c r="I140" i="193"/>
  <c r="I141" i="193"/>
  <c r="I142" i="193"/>
  <c r="I143" i="193"/>
  <c r="I144" i="193"/>
  <c r="I145" i="193"/>
  <c r="I146" i="193"/>
  <c r="I147" i="193"/>
  <c r="I148" i="193"/>
  <c r="I149" i="193"/>
  <c r="I150" i="193"/>
  <c r="I151" i="193"/>
  <c r="I152" i="193"/>
  <c r="I153" i="193"/>
  <c r="I154" i="193"/>
  <c r="I155" i="193"/>
  <c r="I156" i="193"/>
  <c r="I157" i="193"/>
  <c r="I158" i="193"/>
  <c r="I159" i="193"/>
  <c r="I160" i="193"/>
  <c r="I161" i="193"/>
  <c r="I162" i="193"/>
  <c r="I163" i="193"/>
  <c r="I164" i="193"/>
  <c r="I165" i="193"/>
  <c r="I166" i="193"/>
  <c r="I167" i="193"/>
  <c r="I168" i="193"/>
  <c r="I169" i="193"/>
  <c r="I170" i="193"/>
  <c r="I171" i="193"/>
  <c r="I172" i="193"/>
  <c r="I173" i="193"/>
  <c r="I174" i="193"/>
  <c r="I175" i="193"/>
  <c r="I176" i="193"/>
  <c r="I177" i="193"/>
  <c r="I178" i="193"/>
  <c r="I179" i="193"/>
  <c r="I180" i="193"/>
  <c r="I181" i="193"/>
  <c r="I182" i="193"/>
  <c r="I183" i="193"/>
  <c r="I184" i="193"/>
  <c r="I185" i="193"/>
  <c r="I186" i="193"/>
  <c r="I187" i="193"/>
  <c r="I188" i="193"/>
  <c r="I189" i="193"/>
  <c r="I190" i="193"/>
  <c r="I191" i="193"/>
  <c r="I192" i="193"/>
  <c r="I193" i="193"/>
  <c r="I194" i="193"/>
  <c r="I195" i="193"/>
  <c r="I196" i="193"/>
  <c r="I197" i="193"/>
  <c r="I198" i="193"/>
  <c r="I199" i="193"/>
  <c r="I200" i="193"/>
  <c r="I201" i="193"/>
  <c r="I202" i="193"/>
  <c r="I203" i="193"/>
  <c r="I204" i="193"/>
  <c r="I205" i="193"/>
  <c r="I206" i="193"/>
  <c r="I207" i="193"/>
  <c r="I208" i="193"/>
  <c r="I209" i="193"/>
  <c r="I210" i="193"/>
  <c r="I211" i="193"/>
  <c r="I212" i="193"/>
  <c r="I213" i="193"/>
  <c r="I214" i="193"/>
  <c r="I215" i="193"/>
  <c r="I216" i="193"/>
  <c r="I217" i="193"/>
  <c r="I218" i="193"/>
  <c r="I219" i="193"/>
  <c r="I220" i="193"/>
  <c r="I6" i="208"/>
  <c r="I7" i="208"/>
  <c r="I8" i="208"/>
  <c r="I9" i="208"/>
  <c r="I10" i="208"/>
  <c r="I11" i="208"/>
  <c r="I12" i="208"/>
  <c r="I13" i="208"/>
  <c r="I14" i="208"/>
  <c r="I15" i="208"/>
  <c r="I16" i="208"/>
  <c r="I17" i="208"/>
  <c r="I18" i="208"/>
  <c r="I19" i="208"/>
  <c r="I20" i="208"/>
  <c r="I21" i="208"/>
  <c r="I22" i="208"/>
  <c r="I23" i="208"/>
  <c r="I24" i="208"/>
  <c r="I25" i="208"/>
  <c r="I26" i="208"/>
  <c r="I27" i="208"/>
  <c r="I28" i="208"/>
  <c r="I29" i="208"/>
  <c r="I30" i="208"/>
  <c r="I31" i="208"/>
  <c r="I32" i="208"/>
  <c r="I33" i="208"/>
  <c r="I34" i="208"/>
  <c r="I35" i="208"/>
  <c r="I36" i="208"/>
  <c r="I37" i="208"/>
  <c r="I38" i="208"/>
  <c r="I39" i="208"/>
  <c r="I40" i="208"/>
  <c r="I41" i="208"/>
  <c r="I42" i="208"/>
  <c r="I43" i="208"/>
  <c r="I44" i="208"/>
  <c r="I45" i="208"/>
  <c r="I46" i="208"/>
  <c r="I47" i="208"/>
  <c r="I48" i="208"/>
  <c r="I49" i="208"/>
  <c r="I50" i="208"/>
  <c r="I51" i="208"/>
  <c r="I52" i="208"/>
  <c r="I53" i="208"/>
  <c r="I54" i="208"/>
  <c r="I55" i="208"/>
  <c r="I56" i="208"/>
  <c r="I57" i="208"/>
  <c r="I58" i="208"/>
  <c r="I59" i="208"/>
  <c r="I60" i="208"/>
  <c r="I61" i="208"/>
  <c r="I62" i="208"/>
  <c r="I63" i="208"/>
  <c r="I64" i="208"/>
  <c r="I65" i="208"/>
  <c r="I66" i="208"/>
  <c r="I67" i="208"/>
  <c r="I68" i="208"/>
  <c r="I69" i="208"/>
  <c r="I70" i="208"/>
  <c r="I71" i="208"/>
  <c r="I72" i="208"/>
  <c r="I73" i="208"/>
  <c r="I74" i="208"/>
  <c r="I75" i="208"/>
  <c r="I76" i="208"/>
  <c r="I77" i="208"/>
  <c r="I78" i="208"/>
  <c r="I79" i="208"/>
  <c r="I80" i="208"/>
  <c r="I81" i="208"/>
  <c r="I82" i="208"/>
  <c r="I83" i="208"/>
  <c r="I84" i="208"/>
  <c r="I85" i="208"/>
  <c r="I86" i="208"/>
  <c r="I87" i="208"/>
  <c r="I88" i="208"/>
  <c r="I89" i="208"/>
  <c r="I90" i="208"/>
  <c r="I91" i="208"/>
  <c r="I92" i="208"/>
  <c r="I93" i="208"/>
  <c r="I94" i="208"/>
  <c r="I95" i="208"/>
  <c r="I96" i="208"/>
  <c r="I97" i="208"/>
  <c r="I98" i="208"/>
  <c r="I99" i="208"/>
  <c r="I100" i="208"/>
  <c r="I101" i="208"/>
  <c r="I102" i="208"/>
  <c r="I103" i="208"/>
  <c r="I104" i="208"/>
  <c r="I105" i="208"/>
  <c r="I106" i="208"/>
  <c r="I107" i="208"/>
  <c r="I108" i="208"/>
  <c r="I109" i="208"/>
  <c r="I110" i="208"/>
  <c r="I111" i="208"/>
  <c r="I112" i="208"/>
  <c r="I113" i="208"/>
  <c r="I114" i="208"/>
  <c r="I115" i="208"/>
  <c r="I116" i="208"/>
  <c r="I117" i="208"/>
  <c r="I118" i="208"/>
  <c r="I119" i="208"/>
  <c r="I120" i="208"/>
  <c r="I121" i="208"/>
  <c r="I122" i="208"/>
  <c r="I123" i="208"/>
  <c r="I124" i="208"/>
  <c r="I125" i="208"/>
  <c r="I126" i="208"/>
  <c r="I127" i="208"/>
  <c r="I128" i="208"/>
  <c r="I129" i="208"/>
  <c r="I130" i="208"/>
  <c r="I131" i="208"/>
  <c r="I132" i="208"/>
  <c r="I133" i="208"/>
  <c r="I134" i="208"/>
  <c r="I135" i="208"/>
  <c r="I136" i="208"/>
  <c r="I137" i="208"/>
  <c r="I138" i="208"/>
  <c r="I139" i="208"/>
  <c r="I140" i="208"/>
  <c r="I141" i="208"/>
  <c r="I142" i="208"/>
  <c r="I143" i="208"/>
  <c r="I144" i="208"/>
  <c r="I145" i="208"/>
  <c r="I146" i="208"/>
  <c r="I147" i="208"/>
  <c r="I148" i="208"/>
  <c r="I149" i="208"/>
  <c r="I150" i="208"/>
  <c r="I151" i="208"/>
  <c r="I152" i="208"/>
  <c r="I153" i="208"/>
  <c r="I154" i="208"/>
  <c r="I155" i="208"/>
  <c r="I156" i="208"/>
  <c r="I157" i="208"/>
  <c r="I158" i="208"/>
  <c r="I159" i="208"/>
  <c r="I160" i="208"/>
  <c r="I161" i="208"/>
  <c r="I162" i="208"/>
  <c r="I163" i="208"/>
  <c r="I164" i="208"/>
  <c r="I165" i="208"/>
  <c r="I166" i="208"/>
  <c r="I167" i="208"/>
  <c r="I168" i="208"/>
  <c r="I169" i="208"/>
  <c r="I170" i="208"/>
  <c r="I171" i="208"/>
  <c r="I172" i="208"/>
  <c r="I173" i="208"/>
  <c r="I174" i="208"/>
  <c r="I175" i="208"/>
  <c r="I176" i="208"/>
  <c r="I177" i="208"/>
  <c r="I178" i="208"/>
  <c r="I179" i="208"/>
  <c r="I180" i="208"/>
  <c r="I181" i="208"/>
  <c r="I182" i="208"/>
  <c r="I183" i="208"/>
  <c r="I184" i="208"/>
  <c r="I185" i="208"/>
  <c r="I186" i="208"/>
  <c r="I187" i="208"/>
  <c r="I188" i="208"/>
  <c r="I189" i="208"/>
  <c r="I190" i="208"/>
  <c r="I191" i="208"/>
  <c r="I192" i="208"/>
  <c r="I193" i="208"/>
  <c r="I194" i="208"/>
  <c r="I195" i="208"/>
  <c r="I196" i="208"/>
  <c r="I197" i="208"/>
  <c r="I198" i="208"/>
  <c r="I199" i="208"/>
  <c r="I200" i="208"/>
  <c r="I201" i="208"/>
  <c r="I202" i="208"/>
  <c r="I203" i="208"/>
  <c r="I204" i="208"/>
  <c r="I205" i="208"/>
  <c r="I206" i="208"/>
  <c r="I207" i="208"/>
  <c r="I208" i="208"/>
  <c r="I209" i="208"/>
  <c r="I210" i="208"/>
  <c r="I211" i="208"/>
  <c r="I212" i="208"/>
  <c r="I213" i="208"/>
  <c r="I214" i="208"/>
  <c r="I215" i="208"/>
  <c r="I216" i="208"/>
  <c r="I217" i="208"/>
  <c r="I218" i="208"/>
  <c r="I219" i="208"/>
  <c r="I220" i="208"/>
  <c r="I6" i="209"/>
  <c r="I7" i="209"/>
  <c r="I8" i="209"/>
  <c r="I9" i="209"/>
  <c r="I10" i="209"/>
  <c r="I11" i="209"/>
  <c r="I12" i="209"/>
  <c r="I13" i="209"/>
  <c r="I14" i="209"/>
  <c r="I15" i="209"/>
  <c r="I16" i="209"/>
  <c r="I17" i="209"/>
  <c r="I18" i="209"/>
  <c r="I19" i="209"/>
  <c r="I20" i="209"/>
  <c r="I21" i="209"/>
  <c r="I22" i="209"/>
  <c r="I23" i="209"/>
  <c r="I24" i="209"/>
  <c r="I25" i="209"/>
  <c r="I26" i="209"/>
  <c r="I27" i="209"/>
  <c r="I28" i="209"/>
  <c r="I29" i="209"/>
  <c r="I30" i="209"/>
  <c r="I31" i="209"/>
  <c r="I32" i="209"/>
  <c r="I33" i="209"/>
  <c r="I34" i="209"/>
  <c r="I35" i="209"/>
  <c r="I36" i="209"/>
  <c r="I37" i="209"/>
  <c r="I38" i="209"/>
  <c r="I39" i="209"/>
  <c r="I40" i="209"/>
  <c r="I41" i="209"/>
  <c r="I42" i="209"/>
  <c r="I43" i="209"/>
  <c r="I44" i="209"/>
  <c r="I45" i="209"/>
  <c r="I46" i="209"/>
  <c r="I47" i="209"/>
  <c r="I48" i="209"/>
  <c r="I49" i="209"/>
  <c r="I50" i="209"/>
  <c r="I51" i="209"/>
  <c r="I52" i="209"/>
  <c r="I53" i="209"/>
  <c r="I54" i="209"/>
  <c r="I55" i="209"/>
  <c r="I56" i="209"/>
  <c r="I57" i="209"/>
  <c r="I58" i="209"/>
  <c r="I59" i="209"/>
  <c r="I60" i="209"/>
  <c r="I61" i="209"/>
  <c r="I62" i="209"/>
  <c r="I63" i="209"/>
  <c r="I64" i="209"/>
  <c r="I65" i="209"/>
  <c r="I66" i="209"/>
  <c r="I67" i="209"/>
  <c r="I68" i="209"/>
  <c r="I69" i="209"/>
  <c r="I70" i="209"/>
  <c r="I71" i="209"/>
  <c r="I72" i="209"/>
  <c r="I73" i="209"/>
  <c r="I74" i="209"/>
  <c r="I75" i="209"/>
  <c r="I76" i="209"/>
  <c r="I77" i="209"/>
  <c r="I78" i="209"/>
  <c r="I79" i="209"/>
  <c r="I80" i="209"/>
  <c r="I81" i="209"/>
  <c r="I82" i="209"/>
  <c r="I83" i="209"/>
  <c r="I84" i="209"/>
  <c r="I85" i="209"/>
  <c r="I86" i="209"/>
  <c r="I87" i="209"/>
  <c r="I88" i="209"/>
  <c r="I89" i="209"/>
  <c r="I90" i="209"/>
  <c r="I91" i="209"/>
  <c r="I92" i="209"/>
  <c r="I93" i="209"/>
  <c r="I94" i="209"/>
  <c r="I95" i="209"/>
  <c r="I96" i="209"/>
  <c r="I97" i="209"/>
  <c r="I98" i="209"/>
  <c r="I99" i="209"/>
  <c r="I100" i="209"/>
  <c r="I101" i="209"/>
  <c r="I102" i="209"/>
  <c r="I103" i="209"/>
  <c r="I104" i="209"/>
  <c r="I105" i="209"/>
  <c r="I106" i="209"/>
  <c r="I107" i="209"/>
  <c r="I108" i="209"/>
  <c r="I109" i="209"/>
  <c r="I110" i="209"/>
  <c r="I111" i="209"/>
  <c r="I112" i="209"/>
  <c r="I113" i="209"/>
  <c r="I114" i="209"/>
  <c r="I115" i="209"/>
  <c r="I116" i="209"/>
  <c r="I117" i="209"/>
  <c r="I118" i="209"/>
  <c r="I119" i="209"/>
  <c r="I120" i="209"/>
  <c r="I121" i="209"/>
  <c r="I122" i="209"/>
  <c r="I123" i="209"/>
  <c r="I124" i="209"/>
  <c r="I125" i="209"/>
  <c r="I126" i="209"/>
  <c r="I127" i="209"/>
  <c r="I128" i="209"/>
  <c r="I129" i="209"/>
  <c r="I130" i="209"/>
  <c r="I131" i="209"/>
  <c r="I132" i="209"/>
  <c r="I133" i="209"/>
  <c r="I134" i="209"/>
  <c r="I135" i="209"/>
  <c r="I136" i="209"/>
  <c r="I137" i="209"/>
  <c r="I138" i="209"/>
  <c r="I139" i="209"/>
  <c r="I140" i="209"/>
  <c r="I141" i="209"/>
  <c r="I142" i="209"/>
  <c r="I143" i="209"/>
  <c r="I144" i="209"/>
  <c r="I145" i="209"/>
  <c r="I146" i="209"/>
  <c r="I147" i="209"/>
  <c r="I148" i="209"/>
  <c r="I149" i="209"/>
  <c r="I150" i="209"/>
  <c r="I151" i="209"/>
  <c r="I152" i="209"/>
  <c r="I153" i="209"/>
  <c r="I154" i="209"/>
  <c r="I155" i="209"/>
  <c r="I156" i="209"/>
  <c r="I157" i="209"/>
  <c r="I158" i="209"/>
  <c r="I159" i="209"/>
  <c r="I160" i="209"/>
  <c r="I161" i="209"/>
  <c r="I162" i="209"/>
  <c r="I163" i="209"/>
  <c r="I164" i="209"/>
  <c r="I165" i="209"/>
  <c r="I166" i="209"/>
  <c r="I167" i="209"/>
  <c r="I168" i="209"/>
  <c r="I169" i="209"/>
  <c r="I170" i="209"/>
  <c r="I171" i="209"/>
  <c r="I172" i="209"/>
  <c r="I173" i="209"/>
  <c r="I174" i="209"/>
  <c r="I175" i="209"/>
  <c r="I176" i="209"/>
  <c r="I177" i="209"/>
  <c r="I178" i="209"/>
  <c r="I179" i="209"/>
  <c r="I180" i="209"/>
  <c r="I181" i="209"/>
  <c r="I182" i="209"/>
  <c r="I183" i="209"/>
  <c r="I184" i="209"/>
  <c r="I185" i="209"/>
  <c r="I186" i="209"/>
  <c r="I187" i="209"/>
  <c r="I188" i="209"/>
  <c r="I189" i="209"/>
  <c r="I190" i="209"/>
  <c r="I191" i="209"/>
  <c r="I192" i="209"/>
  <c r="I193" i="209"/>
  <c r="I194" i="209"/>
  <c r="I195" i="209"/>
  <c r="I196" i="209"/>
  <c r="I197" i="209"/>
  <c r="I198" i="209"/>
  <c r="I199" i="209"/>
  <c r="I200" i="209"/>
  <c r="I201" i="209"/>
  <c r="I202" i="209"/>
  <c r="I203" i="209"/>
  <c r="I204" i="209"/>
  <c r="I205" i="209"/>
  <c r="I206" i="209"/>
  <c r="I207" i="209"/>
  <c r="I208" i="209"/>
  <c r="I209" i="209"/>
  <c r="I210" i="209"/>
  <c r="I211" i="209"/>
  <c r="I212" i="209"/>
  <c r="I213" i="209"/>
  <c r="I214" i="209"/>
  <c r="I215" i="209"/>
  <c r="I216" i="209"/>
  <c r="I217" i="209"/>
  <c r="I218" i="209"/>
  <c r="I219" i="209"/>
  <c r="I220" i="209"/>
  <c r="I6" i="177"/>
  <c r="I7" i="177"/>
  <c r="I8" i="177"/>
  <c r="I9" i="177"/>
  <c r="I10" i="177"/>
  <c r="I11" i="177"/>
  <c r="I12" i="177"/>
  <c r="I13" i="177"/>
  <c r="I14" i="177"/>
  <c r="I15" i="177"/>
  <c r="I16" i="177"/>
  <c r="I17" i="177"/>
  <c r="I18" i="177"/>
  <c r="I19" i="177"/>
  <c r="I20" i="177"/>
  <c r="I21" i="177"/>
  <c r="I22" i="177"/>
  <c r="I23" i="177"/>
  <c r="I24" i="177"/>
  <c r="I25" i="177"/>
  <c r="I26" i="177"/>
  <c r="I27" i="177"/>
  <c r="I28" i="177"/>
  <c r="I29" i="177"/>
  <c r="I30" i="177"/>
  <c r="I31" i="177"/>
  <c r="I32" i="177"/>
  <c r="I33" i="177"/>
  <c r="I34" i="177"/>
  <c r="I35" i="177"/>
  <c r="I36" i="177"/>
  <c r="I37" i="177"/>
  <c r="I38" i="177"/>
  <c r="I39" i="177"/>
  <c r="I40" i="177"/>
  <c r="I41" i="177"/>
  <c r="I42" i="177"/>
  <c r="I43" i="177"/>
  <c r="I44" i="177"/>
  <c r="I45" i="177"/>
  <c r="I46" i="177"/>
  <c r="I47" i="177"/>
  <c r="I48" i="177"/>
  <c r="I49" i="177"/>
  <c r="I50" i="177"/>
  <c r="I51" i="177"/>
  <c r="I52" i="177"/>
  <c r="I53" i="177"/>
  <c r="I54" i="177"/>
  <c r="I55" i="177"/>
  <c r="I56" i="177"/>
  <c r="I57" i="177"/>
  <c r="I58" i="177"/>
  <c r="I59" i="177"/>
  <c r="I60" i="177"/>
  <c r="I61" i="177"/>
  <c r="I62" i="177"/>
  <c r="I63" i="177"/>
  <c r="I64" i="177"/>
  <c r="I65" i="177"/>
  <c r="I66" i="177"/>
  <c r="I67" i="177"/>
  <c r="I68" i="177"/>
  <c r="I69" i="177"/>
  <c r="I70" i="177"/>
  <c r="I71" i="177"/>
  <c r="I72" i="177"/>
  <c r="I73" i="177"/>
  <c r="I74" i="177"/>
  <c r="I75" i="177"/>
  <c r="I76" i="177"/>
  <c r="I77" i="177"/>
  <c r="I78" i="177"/>
  <c r="I79" i="177"/>
  <c r="I80" i="177"/>
  <c r="I81" i="177"/>
  <c r="I82" i="177"/>
  <c r="I83" i="177"/>
  <c r="I84" i="177"/>
  <c r="I85" i="177"/>
  <c r="I86" i="177"/>
  <c r="I87" i="177"/>
  <c r="I88" i="177"/>
  <c r="I89" i="177"/>
  <c r="I90" i="177"/>
  <c r="I91" i="177"/>
  <c r="I92" i="177"/>
  <c r="I93" i="177"/>
  <c r="I94" i="177"/>
  <c r="I95" i="177"/>
  <c r="I96" i="177"/>
  <c r="I97" i="177"/>
  <c r="I98" i="177"/>
  <c r="I99" i="177"/>
  <c r="I100" i="177"/>
  <c r="I101" i="177"/>
  <c r="I102" i="177"/>
  <c r="I103" i="177"/>
  <c r="I104" i="177"/>
  <c r="I105" i="177"/>
  <c r="I106" i="177"/>
  <c r="I107" i="177"/>
  <c r="I108" i="177"/>
  <c r="I109" i="177"/>
  <c r="I110" i="177"/>
  <c r="I111" i="177"/>
  <c r="I112" i="177"/>
  <c r="I113" i="177"/>
  <c r="I114" i="177"/>
  <c r="I115" i="177"/>
  <c r="I116" i="177"/>
  <c r="I117" i="177"/>
  <c r="I118" i="177"/>
  <c r="I119" i="177"/>
  <c r="I120" i="177"/>
  <c r="I121" i="177"/>
  <c r="I122" i="177"/>
  <c r="I123" i="177"/>
  <c r="I124" i="177"/>
  <c r="I125" i="177"/>
  <c r="I126" i="177"/>
  <c r="I127" i="177"/>
  <c r="I128" i="177"/>
  <c r="I129" i="177"/>
  <c r="I130" i="177"/>
  <c r="I131" i="177"/>
  <c r="I132" i="177"/>
  <c r="I133" i="177"/>
  <c r="I134" i="177"/>
  <c r="I135" i="177"/>
  <c r="I136" i="177"/>
  <c r="I137" i="177"/>
  <c r="I138" i="177"/>
  <c r="I139" i="177"/>
  <c r="I140" i="177"/>
  <c r="I141" i="177"/>
  <c r="I142" i="177"/>
  <c r="I143" i="177"/>
  <c r="I144" i="177"/>
  <c r="I145" i="177"/>
  <c r="I146" i="177"/>
  <c r="I147" i="177"/>
  <c r="I148" i="177"/>
  <c r="I149" i="177"/>
  <c r="I150" i="177"/>
  <c r="I151" i="177"/>
  <c r="I152" i="177"/>
  <c r="I153" i="177"/>
  <c r="I154" i="177"/>
  <c r="I155" i="177"/>
  <c r="I156" i="177"/>
  <c r="I157" i="177"/>
  <c r="I158" i="177"/>
  <c r="I159" i="177"/>
  <c r="I160" i="177"/>
  <c r="I161" i="177"/>
  <c r="I162" i="177"/>
  <c r="I163" i="177"/>
  <c r="I164" i="177"/>
  <c r="I165" i="177"/>
  <c r="I166" i="177"/>
  <c r="I167" i="177"/>
  <c r="I168" i="177"/>
  <c r="I169" i="177"/>
  <c r="I170" i="177"/>
  <c r="I171" i="177"/>
  <c r="I172" i="177"/>
  <c r="I173" i="177"/>
  <c r="I174" i="177"/>
  <c r="I175" i="177"/>
  <c r="I176" i="177"/>
  <c r="I177" i="177"/>
  <c r="I178" i="177"/>
  <c r="I179" i="177"/>
  <c r="I180" i="177"/>
  <c r="I181" i="177"/>
  <c r="I182" i="177"/>
  <c r="I183" i="177"/>
  <c r="I184" i="177"/>
  <c r="I185" i="177"/>
  <c r="I186" i="177"/>
  <c r="I187" i="177"/>
  <c r="I188" i="177"/>
  <c r="I189" i="177"/>
  <c r="I190" i="177"/>
  <c r="I191" i="177"/>
  <c r="I192" i="177"/>
  <c r="I193" i="177"/>
  <c r="I194" i="177"/>
  <c r="I195" i="177"/>
  <c r="I196" i="177"/>
  <c r="I197" i="177"/>
  <c r="I198" i="177"/>
  <c r="I199" i="177"/>
  <c r="I200" i="177"/>
  <c r="I201" i="177"/>
  <c r="I202" i="177"/>
  <c r="I203" i="177"/>
  <c r="I204" i="177"/>
  <c r="I205" i="177"/>
  <c r="I206" i="177"/>
  <c r="I207" i="177"/>
  <c r="I208" i="177"/>
  <c r="I209" i="177"/>
  <c r="I210" i="177"/>
  <c r="I211" i="177"/>
  <c r="I212" i="177"/>
  <c r="I213" i="177"/>
  <c r="I214" i="177"/>
  <c r="I215" i="177"/>
  <c r="I216" i="177"/>
  <c r="I217" i="177"/>
  <c r="I218" i="177"/>
  <c r="I219" i="177"/>
  <c r="I220" i="177"/>
  <c r="I6" i="176"/>
  <c r="I7" i="176"/>
  <c r="I8" i="176"/>
  <c r="I9" i="176"/>
  <c r="I10" i="176"/>
  <c r="I11" i="176"/>
  <c r="I12" i="176"/>
  <c r="I13" i="176"/>
  <c r="I14" i="176"/>
  <c r="I15" i="176"/>
  <c r="I16" i="176"/>
  <c r="I17" i="176"/>
  <c r="I18" i="176"/>
  <c r="I19" i="176"/>
  <c r="I20" i="176"/>
  <c r="I21" i="176"/>
  <c r="I22" i="176"/>
  <c r="I23" i="176"/>
  <c r="I24" i="176"/>
  <c r="I25" i="176"/>
  <c r="I26" i="176"/>
  <c r="I27" i="176"/>
  <c r="I28" i="176"/>
  <c r="I29" i="176"/>
  <c r="I30" i="176"/>
  <c r="I31" i="176"/>
  <c r="I32" i="176"/>
  <c r="I33" i="176"/>
  <c r="I34" i="176"/>
  <c r="I35" i="176"/>
  <c r="I36" i="176"/>
  <c r="I37" i="176"/>
  <c r="I38" i="176"/>
  <c r="I39" i="176"/>
  <c r="I40" i="176"/>
  <c r="I41" i="176"/>
  <c r="I42" i="176"/>
  <c r="I43" i="176"/>
  <c r="I44" i="176"/>
  <c r="I45" i="176"/>
  <c r="I46" i="176"/>
  <c r="I47" i="176"/>
  <c r="I48" i="176"/>
  <c r="I49" i="176"/>
  <c r="I50" i="176"/>
  <c r="I51" i="176"/>
  <c r="I52" i="176"/>
  <c r="I53" i="176"/>
  <c r="I54" i="176"/>
  <c r="I55" i="176"/>
  <c r="I56" i="176"/>
  <c r="I57" i="176"/>
  <c r="I58" i="176"/>
  <c r="I59" i="176"/>
  <c r="I60" i="176"/>
  <c r="I61" i="176"/>
  <c r="I62" i="176"/>
  <c r="I63" i="176"/>
  <c r="I64" i="176"/>
  <c r="I65" i="176"/>
  <c r="I66" i="176"/>
  <c r="I67" i="176"/>
  <c r="I68" i="176"/>
  <c r="I69" i="176"/>
  <c r="I70" i="176"/>
  <c r="I71" i="176"/>
  <c r="I72" i="176"/>
  <c r="I73" i="176"/>
  <c r="I74" i="176"/>
  <c r="I75" i="176"/>
  <c r="I76" i="176"/>
  <c r="I77" i="176"/>
  <c r="I78" i="176"/>
  <c r="I79" i="176"/>
  <c r="I80" i="176"/>
  <c r="I81" i="176"/>
  <c r="I82" i="176"/>
  <c r="I83" i="176"/>
  <c r="I84" i="176"/>
  <c r="I85" i="176"/>
  <c r="I86" i="176"/>
  <c r="I87" i="176"/>
  <c r="I88" i="176"/>
  <c r="I89" i="176"/>
  <c r="I90" i="176"/>
  <c r="I91" i="176"/>
  <c r="I92" i="176"/>
  <c r="I93" i="176"/>
  <c r="I94" i="176"/>
  <c r="I95" i="176"/>
  <c r="I96" i="176"/>
  <c r="I97" i="176"/>
  <c r="I98" i="176"/>
  <c r="I99" i="176"/>
  <c r="I100" i="176"/>
  <c r="I101" i="176"/>
  <c r="I102" i="176"/>
  <c r="I103" i="176"/>
  <c r="I104" i="176"/>
  <c r="I105" i="176"/>
  <c r="I106" i="176"/>
  <c r="I107" i="176"/>
  <c r="I108" i="176"/>
  <c r="I109" i="176"/>
  <c r="I110" i="176"/>
  <c r="I111" i="176"/>
  <c r="I112" i="176"/>
  <c r="I113" i="176"/>
  <c r="I114" i="176"/>
  <c r="I115" i="176"/>
  <c r="I116" i="176"/>
  <c r="I117" i="176"/>
  <c r="I118" i="176"/>
  <c r="I119" i="176"/>
  <c r="I120" i="176"/>
  <c r="I121" i="176"/>
  <c r="I122" i="176"/>
  <c r="I123" i="176"/>
  <c r="I124" i="176"/>
  <c r="I125" i="176"/>
  <c r="I126" i="176"/>
  <c r="I127" i="176"/>
  <c r="I128" i="176"/>
  <c r="I129" i="176"/>
  <c r="I130" i="176"/>
  <c r="I131" i="176"/>
  <c r="I132" i="176"/>
  <c r="I133" i="176"/>
  <c r="I134" i="176"/>
  <c r="I135" i="176"/>
  <c r="I136" i="176"/>
  <c r="I137" i="176"/>
  <c r="I138" i="176"/>
  <c r="I139" i="176"/>
  <c r="I140" i="176"/>
  <c r="I141" i="176"/>
  <c r="I142" i="176"/>
  <c r="I143" i="176"/>
  <c r="I144" i="176"/>
  <c r="I145" i="176"/>
  <c r="I146" i="176"/>
  <c r="I147" i="176"/>
  <c r="I148" i="176"/>
  <c r="I149" i="176"/>
  <c r="I150" i="176"/>
  <c r="I151" i="176"/>
  <c r="I152" i="176"/>
  <c r="I153" i="176"/>
  <c r="I154" i="176"/>
  <c r="I155" i="176"/>
  <c r="I156" i="176"/>
  <c r="I157" i="176"/>
  <c r="I158" i="176"/>
  <c r="I159" i="176"/>
  <c r="I160" i="176"/>
  <c r="I161" i="176"/>
  <c r="I162" i="176"/>
  <c r="I163" i="176"/>
  <c r="I164" i="176"/>
  <c r="I165" i="176"/>
  <c r="I166" i="176"/>
  <c r="I167" i="176"/>
  <c r="I168" i="176"/>
  <c r="I169" i="176"/>
  <c r="I170" i="176"/>
  <c r="I171" i="176"/>
  <c r="I172" i="176"/>
  <c r="I173" i="176"/>
  <c r="I174" i="176"/>
  <c r="I175" i="176"/>
  <c r="I176" i="176"/>
  <c r="I177" i="176"/>
  <c r="I178" i="176"/>
  <c r="I179" i="176"/>
  <c r="I180" i="176"/>
  <c r="I181" i="176"/>
  <c r="I182" i="176"/>
  <c r="I183" i="176"/>
  <c r="I184" i="176"/>
  <c r="I185" i="176"/>
  <c r="I186" i="176"/>
  <c r="I187" i="176"/>
  <c r="I188" i="176"/>
  <c r="I189" i="176"/>
  <c r="I190" i="176"/>
  <c r="I191" i="176"/>
  <c r="I192" i="176"/>
  <c r="I193" i="176"/>
  <c r="I194" i="176"/>
  <c r="I195" i="176"/>
  <c r="I196" i="176"/>
  <c r="I197" i="176"/>
  <c r="I198" i="176"/>
  <c r="I199" i="176"/>
  <c r="I200" i="176"/>
  <c r="I201" i="176"/>
  <c r="I202" i="176"/>
  <c r="I203" i="176"/>
  <c r="I204" i="176"/>
  <c r="I205" i="176"/>
  <c r="I206" i="176"/>
  <c r="I207" i="176"/>
  <c r="I208" i="176"/>
  <c r="I209" i="176"/>
  <c r="I210" i="176"/>
  <c r="I211" i="176"/>
  <c r="I212" i="176"/>
  <c r="I213" i="176"/>
  <c r="I214" i="176"/>
  <c r="I215" i="176"/>
  <c r="I216" i="176"/>
  <c r="I217" i="176"/>
  <c r="I218" i="176"/>
  <c r="I219" i="176"/>
  <c r="I220" i="176"/>
  <c r="I6" i="175"/>
  <c r="I7" i="175"/>
  <c r="I8" i="175"/>
  <c r="I9" i="175"/>
  <c r="I10" i="175"/>
  <c r="I11" i="175"/>
  <c r="I12" i="175"/>
  <c r="I13" i="175"/>
  <c r="I14" i="175"/>
  <c r="I15" i="175"/>
  <c r="I16" i="175"/>
  <c r="I17" i="175"/>
  <c r="I18" i="175"/>
  <c r="I19" i="175"/>
  <c r="I20" i="175"/>
  <c r="I21" i="175"/>
  <c r="I22" i="175"/>
  <c r="I23" i="175"/>
  <c r="I24" i="175"/>
  <c r="I25" i="175"/>
  <c r="I26" i="175"/>
  <c r="I27" i="175"/>
  <c r="I28" i="175"/>
  <c r="I29" i="175"/>
  <c r="I30" i="175"/>
  <c r="I31" i="175"/>
  <c r="I32" i="175"/>
  <c r="I33" i="175"/>
  <c r="I34" i="175"/>
  <c r="I35" i="175"/>
  <c r="I36" i="175"/>
  <c r="I37" i="175"/>
  <c r="I38" i="175"/>
  <c r="I39" i="175"/>
  <c r="I40" i="175"/>
  <c r="I41" i="175"/>
  <c r="I42" i="175"/>
  <c r="I43" i="175"/>
  <c r="I44" i="175"/>
  <c r="I45" i="175"/>
  <c r="I46" i="175"/>
  <c r="I47" i="175"/>
  <c r="I48" i="175"/>
  <c r="I49" i="175"/>
  <c r="I50" i="175"/>
  <c r="I51" i="175"/>
  <c r="I52" i="175"/>
  <c r="I53" i="175"/>
  <c r="I54" i="175"/>
  <c r="I55" i="175"/>
  <c r="I56" i="175"/>
  <c r="I57" i="175"/>
  <c r="I58" i="175"/>
  <c r="I59" i="175"/>
  <c r="I60" i="175"/>
  <c r="I61" i="175"/>
  <c r="I62" i="175"/>
  <c r="I63" i="175"/>
  <c r="I64" i="175"/>
  <c r="I65" i="175"/>
  <c r="I66" i="175"/>
  <c r="I67" i="175"/>
  <c r="I68" i="175"/>
  <c r="I69" i="175"/>
  <c r="I70" i="175"/>
  <c r="I71" i="175"/>
  <c r="I72" i="175"/>
  <c r="I73" i="175"/>
  <c r="I74" i="175"/>
  <c r="I75" i="175"/>
  <c r="I76" i="175"/>
  <c r="I77" i="175"/>
  <c r="I78" i="175"/>
  <c r="I79" i="175"/>
  <c r="I80" i="175"/>
  <c r="I81" i="175"/>
  <c r="I82" i="175"/>
  <c r="I83" i="175"/>
  <c r="I84" i="175"/>
  <c r="I85" i="175"/>
  <c r="I86" i="175"/>
  <c r="I87" i="175"/>
  <c r="I88" i="175"/>
  <c r="I89" i="175"/>
  <c r="I90" i="175"/>
  <c r="I91" i="175"/>
  <c r="I92" i="175"/>
  <c r="I93" i="175"/>
  <c r="I94" i="175"/>
  <c r="I95" i="175"/>
  <c r="I96" i="175"/>
  <c r="I97" i="175"/>
  <c r="I98" i="175"/>
  <c r="I99" i="175"/>
  <c r="I100" i="175"/>
  <c r="I101" i="175"/>
  <c r="I102" i="175"/>
  <c r="I103" i="175"/>
  <c r="I104" i="175"/>
  <c r="I105" i="175"/>
  <c r="I106" i="175"/>
  <c r="I107" i="175"/>
  <c r="I108" i="175"/>
  <c r="I109" i="175"/>
  <c r="I110" i="175"/>
  <c r="I111" i="175"/>
  <c r="I112" i="175"/>
  <c r="I113" i="175"/>
  <c r="I114" i="175"/>
  <c r="I115" i="175"/>
  <c r="I116" i="175"/>
  <c r="I117" i="175"/>
  <c r="I118" i="175"/>
  <c r="I119" i="175"/>
  <c r="I120" i="175"/>
  <c r="I121" i="175"/>
  <c r="I122" i="175"/>
  <c r="I123" i="175"/>
  <c r="I124" i="175"/>
  <c r="I125" i="175"/>
  <c r="I126" i="175"/>
  <c r="I127" i="175"/>
  <c r="I128" i="175"/>
  <c r="I129" i="175"/>
  <c r="I130" i="175"/>
  <c r="I131" i="175"/>
  <c r="I132" i="175"/>
  <c r="I133" i="175"/>
  <c r="I134" i="175"/>
  <c r="I135" i="175"/>
  <c r="I136" i="175"/>
  <c r="I137" i="175"/>
  <c r="I138" i="175"/>
  <c r="I139" i="175"/>
  <c r="I140" i="175"/>
  <c r="I141" i="175"/>
  <c r="I142" i="175"/>
  <c r="I143" i="175"/>
  <c r="I144" i="175"/>
  <c r="I145" i="175"/>
  <c r="I146" i="175"/>
  <c r="I147" i="175"/>
  <c r="I148" i="175"/>
  <c r="I149" i="175"/>
  <c r="I150" i="175"/>
  <c r="I151" i="175"/>
  <c r="I152" i="175"/>
  <c r="I153" i="175"/>
  <c r="I154" i="175"/>
  <c r="I155" i="175"/>
  <c r="I156" i="175"/>
  <c r="I157" i="175"/>
  <c r="I158" i="175"/>
  <c r="I159" i="175"/>
  <c r="I160" i="175"/>
  <c r="I161" i="175"/>
  <c r="I162" i="175"/>
  <c r="I163" i="175"/>
  <c r="I164" i="175"/>
  <c r="I165" i="175"/>
  <c r="I166" i="175"/>
  <c r="I167" i="175"/>
  <c r="I168" i="175"/>
  <c r="I169" i="175"/>
  <c r="I170" i="175"/>
  <c r="I171" i="175"/>
  <c r="I172" i="175"/>
  <c r="I173" i="175"/>
  <c r="I174" i="175"/>
  <c r="I175" i="175"/>
  <c r="I176" i="175"/>
  <c r="I177" i="175"/>
  <c r="I178" i="175"/>
  <c r="I179" i="175"/>
  <c r="I180" i="175"/>
  <c r="I181" i="175"/>
  <c r="I182" i="175"/>
  <c r="I183" i="175"/>
  <c r="I184" i="175"/>
  <c r="I185" i="175"/>
  <c r="I186" i="175"/>
  <c r="I187" i="175"/>
  <c r="I188" i="175"/>
  <c r="I189" i="175"/>
  <c r="I190" i="175"/>
  <c r="I191" i="175"/>
  <c r="I192" i="175"/>
  <c r="I193" i="175"/>
  <c r="I194" i="175"/>
  <c r="I195" i="175"/>
  <c r="I196" i="175"/>
  <c r="I197" i="175"/>
  <c r="I198" i="175"/>
  <c r="I199" i="175"/>
  <c r="I200" i="175"/>
  <c r="I201" i="175"/>
  <c r="I202" i="175"/>
  <c r="I203" i="175"/>
  <c r="I204" i="175"/>
  <c r="I205" i="175"/>
  <c r="I206" i="175"/>
  <c r="I207" i="175"/>
  <c r="I208" i="175"/>
  <c r="I209" i="175"/>
  <c r="I210" i="175"/>
  <c r="I211" i="175"/>
  <c r="I212" i="175"/>
  <c r="I213" i="175"/>
  <c r="I214" i="175"/>
  <c r="I215" i="175"/>
  <c r="I216" i="175"/>
  <c r="I217" i="175"/>
  <c r="I218" i="175"/>
  <c r="I219" i="175"/>
  <c r="I220" i="175"/>
  <c r="I6" i="174"/>
  <c r="I7" i="174"/>
  <c r="I8" i="174"/>
  <c r="I9" i="174"/>
  <c r="I10" i="174"/>
  <c r="I11" i="174"/>
  <c r="I12" i="174"/>
  <c r="I13" i="174"/>
  <c r="I14" i="174"/>
  <c r="I15" i="174"/>
  <c r="I16" i="174"/>
  <c r="I17" i="174"/>
  <c r="I18" i="174"/>
  <c r="I19" i="174"/>
  <c r="I20" i="174"/>
  <c r="I21" i="174"/>
  <c r="I22" i="174"/>
  <c r="I23" i="174"/>
  <c r="I24" i="174"/>
  <c r="I25" i="174"/>
  <c r="I26" i="174"/>
  <c r="I27" i="174"/>
  <c r="I28" i="174"/>
  <c r="I29" i="174"/>
  <c r="I30" i="174"/>
  <c r="I31" i="174"/>
  <c r="I32" i="174"/>
  <c r="I33" i="174"/>
  <c r="I34" i="174"/>
  <c r="I35" i="174"/>
  <c r="I36" i="174"/>
  <c r="I37" i="174"/>
  <c r="I38" i="174"/>
  <c r="I39" i="174"/>
  <c r="I40" i="174"/>
  <c r="I41" i="174"/>
  <c r="I42" i="174"/>
  <c r="I43" i="174"/>
  <c r="I44" i="174"/>
  <c r="I45" i="174"/>
  <c r="I46" i="174"/>
  <c r="I47" i="174"/>
  <c r="I48" i="174"/>
  <c r="I49" i="174"/>
  <c r="I50" i="174"/>
  <c r="I51" i="174"/>
  <c r="I52" i="174"/>
  <c r="I53" i="174"/>
  <c r="I54" i="174"/>
  <c r="I55" i="174"/>
  <c r="I56" i="174"/>
  <c r="I57" i="174"/>
  <c r="I58" i="174"/>
  <c r="I59" i="174"/>
  <c r="I60" i="174"/>
  <c r="I61" i="174"/>
  <c r="I62" i="174"/>
  <c r="I63" i="174"/>
  <c r="I64" i="174"/>
  <c r="I65" i="174"/>
  <c r="I66" i="174"/>
  <c r="I67" i="174"/>
  <c r="I68" i="174"/>
  <c r="I69" i="174"/>
  <c r="I70" i="174"/>
  <c r="I71" i="174"/>
  <c r="I72" i="174"/>
  <c r="I73" i="174"/>
  <c r="I74" i="174"/>
  <c r="I75" i="174"/>
  <c r="I76" i="174"/>
  <c r="I77" i="174"/>
  <c r="I78" i="174"/>
  <c r="I79" i="174"/>
  <c r="I80" i="174"/>
  <c r="I81" i="174"/>
  <c r="I82" i="174"/>
  <c r="I83" i="174"/>
  <c r="I84" i="174"/>
  <c r="I85" i="174"/>
  <c r="I86" i="174"/>
  <c r="I87" i="174"/>
  <c r="I88" i="174"/>
  <c r="I89" i="174"/>
  <c r="I90" i="174"/>
  <c r="I91" i="174"/>
  <c r="I92" i="174"/>
  <c r="I93" i="174"/>
  <c r="I94" i="174"/>
  <c r="I95" i="174"/>
  <c r="I96" i="174"/>
  <c r="I97" i="174"/>
  <c r="I98" i="174"/>
  <c r="I99" i="174"/>
  <c r="I100" i="174"/>
  <c r="I101" i="174"/>
  <c r="I102" i="174"/>
  <c r="I103" i="174"/>
  <c r="I104" i="174"/>
  <c r="I105" i="174"/>
  <c r="I106" i="174"/>
  <c r="I107" i="174"/>
  <c r="I108" i="174"/>
  <c r="I109" i="174"/>
  <c r="I110" i="174"/>
  <c r="I111" i="174"/>
  <c r="I112" i="174"/>
  <c r="I113" i="174"/>
  <c r="I114" i="174"/>
  <c r="I115" i="174"/>
  <c r="I116" i="174"/>
  <c r="I117" i="174"/>
  <c r="I118" i="174"/>
  <c r="I119" i="174"/>
  <c r="I120" i="174"/>
  <c r="I121" i="174"/>
  <c r="I122" i="174"/>
  <c r="I123" i="174"/>
  <c r="I124" i="174"/>
  <c r="I125" i="174"/>
  <c r="I126" i="174"/>
  <c r="I127" i="174"/>
  <c r="I128" i="174"/>
  <c r="I129" i="174"/>
  <c r="I130" i="174"/>
  <c r="I131" i="174"/>
  <c r="I132" i="174"/>
  <c r="I133" i="174"/>
  <c r="I134" i="174"/>
  <c r="I135" i="174"/>
  <c r="I136" i="174"/>
  <c r="I137" i="174"/>
  <c r="I138" i="174"/>
  <c r="I139" i="174"/>
  <c r="I140" i="174"/>
  <c r="I141" i="174"/>
  <c r="I142" i="174"/>
  <c r="I143" i="174"/>
  <c r="I144" i="174"/>
  <c r="I145" i="174"/>
  <c r="I146" i="174"/>
  <c r="I147" i="174"/>
  <c r="I148" i="174"/>
  <c r="I149" i="174"/>
  <c r="I150" i="174"/>
  <c r="I151" i="174"/>
  <c r="I152" i="174"/>
  <c r="I153" i="174"/>
  <c r="I154" i="174"/>
  <c r="I155" i="174"/>
  <c r="I156" i="174"/>
  <c r="I157" i="174"/>
  <c r="I158" i="174"/>
  <c r="I159" i="174"/>
  <c r="I160" i="174"/>
  <c r="I161" i="174"/>
  <c r="I162" i="174"/>
  <c r="I163" i="174"/>
  <c r="I164" i="174"/>
  <c r="I165" i="174"/>
  <c r="I166" i="174"/>
  <c r="I167" i="174"/>
  <c r="I168" i="174"/>
  <c r="I169" i="174"/>
  <c r="I170" i="174"/>
  <c r="I171" i="174"/>
  <c r="I172" i="174"/>
  <c r="I173" i="174"/>
  <c r="I174" i="174"/>
  <c r="I175" i="174"/>
  <c r="I176" i="174"/>
  <c r="I177" i="174"/>
  <c r="I178" i="174"/>
  <c r="I179" i="174"/>
  <c r="I180" i="174"/>
  <c r="I181" i="174"/>
  <c r="I182" i="174"/>
  <c r="I183" i="174"/>
  <c r="I184" i="174"/>
  <c r="I185" i="174"/>
  <c r="I186" i="174"/>
  <c r="I187" i="174"/>
  <c r="I188" i="174"/>
  <c r="I189" i="174"/>
  <c r="I190" i="174"/>
  <c r="I191" i="174"/>
  <c r="I192" i="174"/>
  <c r="I193" i="174"/>
  <c r="I194" i="174"/>
  <c r="I195" i="174"/>
  <c r="I196" i="174"/>
  <c r="I197" i="174"/>
  <c r="I198" i="174"/>
  <c r="I199" i="174"/>
  <c r="I200" i="174"/>
  <c r="I201" i="174"/>
  <c r="I202" i="174"/>
  <c r="I203" i="174"/>
  <c r="I204" i="174"/>
  <c r="I205" i="174"/>
  <c r="I206" i="174"/>
  <c r="I207" i="174"/>
  <c r="I208" i="174"/>
  <c r="I209" i="174"/>
  <c r="I210" i="174"/>
  <c r="I211" i="174"/>
  <c r="I212" i="174"/>
  <c r="I213" i="174"/>
  <c r="I214" i="174"/>
  <c r="I215" i="174"/>
  <c r="I216" i="174"/>
  <c r="I217" i="174"/>
  <c r="I218" i="174"/>
  <c r="I219" i="174"/>
  <c r="I220" i="174"/>
  <c r="I6" i="179"/>
  <c r="I7" i="179"/>
  <c r="I8" i="179"/>
  <c r="I9" i="179"/>
  <c r="I10" i="179"/>
  <c r="I11" i="179"/>
  <c r="I12" i="179"/>
  <c r="I13" i="179"/>
  <c r="I14" i="179"/>
  <c r="I15" i="179"/>
  <c r="I16" i="179"/>
  <c r="I17" i="179"/>
  <c r="I18" i="179"/>
  <c r="I19" i="179"/>
  <c r="I20" i="179"/>
  <c r="I21" i="179"/>
  <c r="I22" i="179"/>
  <c r="I23" i="179"/>
  <c r="I24" i="179"/>
  <c r="I25" i="179"/>
  <c r="I26" i="179"/>
  <c r="I27" i="179"/>
  <c r="I28" i="179"/>
  <c r="I29" i="179"/>
  <c r="I30" i="179"/>
  <c r="I31" i="179"/>
  <c r="I32" i="179"/>
  <c r="I33" i="179"/>
  <c r="I34" i="179"/>
  <c r="I35" i="179"/>
  <c r="I36" i="179"/>
  <c r="I37" i="179"/>
  <c r="I38" i="179"/>
  <c r="I39" i="179"/>
  <c r="I40" i="179"/>
  <c r="I41" i="179"/>
  <c r="I42" i="179"/>
  <c r="I43" i="179"/>
  <c r="I44" i="179"/>
  <c r="I45" i="179"/>
  <c r="I46" i="179"/>
  <c r="I47" i="179"/>
  <c r="I48" i="179"/>
  <c r="I49" i="179"/>
  <c r="I50" i="179"/>
  <c r="I51" i="179"/>
  <c r="I52" i="179"/>
  <c r="I53" i="179"/>
  <c r="I54" i="179"/>
  <c r="I55" i="179"/>
  <c r="I56" i="179"/>
  <c r="I57" i="179"/>
  <c r="I58" i="179"/>
  <c r="I59" i="179"/>
  <c r="I60" i="179"/>
  <c r="I61" i="179"/>
  <c r="I62" i="179"/>
  <c r="I63" i="179"/>
  <c r="I64" i="179"/>
  <c r="I65" i="179"/>
  <c r="I66" i="179"/>
  <c r="I67" i="179"/>
  <c r="I68" i="179"/>
  <c r="I69" i="179"/>
  <c r="I70" i="179"/>
  <c r="I71" i="179"/>
  <c r="I72" i="179"/>
  <c r="I73" i="179"/>
  <c r="I74" i="179"/>
  <c r="I75" i="179"/>
  <c r="I76" i="179"/>
  <c r="I77" i="179"/>
  <c r="I78" i="179"/>
  <c r="I79" i="179"/>
  <c r="I80" i="179"/>
  <c r="I81" i="179"/>
  <c r="I82" i="179"/>
  <c r="I83" i="179"/>
  <c r="I84" i="179"/>
  <c r="I85" i="179"/>
  <c r="I86" i="179"/>
  <c r="I87" i="179"/>
  <c r="I88" i="179"/>
  <c r="I89" i="179"/>
  <c r="I90" i="179"/>
  <c r="I91" i="179"/>
  <c r="I92" i="179"/>
  <c r="I93" i="179"/>
  <c r="I94" i="179"/>
  <c r="I95" i="179"/>
  <c r="I96" i="179"/>
  <c r="I97" i="179"/>
  <c r="I98" i="179"/>
  <c r="I99" i="179"/>
  <c r="I100" i="179"/>
  <c r="I101" i="179"/>
  <c r="I102" i="179"/>
  <c r="I103" i="179"/>
  <c r="I104" i="179"/>
  <c r="I105" i="179"/>
  <c r="I106" i="179"/>
  <c r="I107" i="179"/>
  <c r="I108" i="179"/>
  <c r="I109" i="179"/>
  <c r="I110" i="179"/>
  <c r="I111" i="179"/>
  <c r="I112" i="179"/>
  <c r="I113" i="179"/>
  <c r="I114" i="179"/>
  <c r="I115" i="179"/>
  <c r="I116" i="179"/>
  <c r="I117" i="179"/>
  <c r="I118" i="179"/>
  <c r="I119" i="179"/>
  <c r="I120" i="179"/>
  <c r="I121" i="179"/>
  <c r="I122" i="179"/>
  <c r="I123" i="179"/>
  <c r="I124" i="179"/>
  <c r="I125" i="179"/>
  <c r="I126" i="179"/>
  <c r="I127" i="179"/>
  <c r="I128" i="179"/>
  <c r="I129" i="179"/>
  <c r="I130" i="179"/>
  <c r="I131" i="179"/>
  <c r="I132" i="179"/>
  <c r="I133" i="179"/>
  <c r="I134" i="179"/>
  <c r="I135" i="179"/>
  <c r="I136" i="179"/>
  <c r="I137" i="179"/>
  <c r="I138" i="179"/>
  <c r="I139" i="179"/>
  <c r="I140" i="179"/>
  <c r="I141" i="179"/>
  <c r="I142" i="179"/>
  <c r="I143" i="179"/>
  <c r="I144" i="179"/>
  <c r="I145" i="179"/>
  <c r="I146" i="179"/>
  <c r="I147" i="179"/>
  <c r="I148" i="179"/>
  <c r="I149" i="179"/>
  <c r="I150" i="179"/>
  <c r="I151" i="179"/>
  <c r="I152" i="179"/>
  <c r="I153" i="179"/>
  <c r="I154" i="179"/>
  <c r="I155" i="179"/>
  <c r="I156" i="179"/>
  <c r="I157" i="179"/>
  <c r="I158" i="179"/>
  <c r="I159" i="179"/>
  <c r="I160" i="179"/>
  <c r="I161" i="179"/>
  <c r="I162" i="179"/>
  <c r="I163" i="179"/>
  <c r="I164" i="179"/>
  <c r="I165" i="179"/>
  <c r="I166" i="179"/>
  <c r="I167" i="179"/>
  <c r="I168" i="179"/>
  <c r="I169" i="179"/>
  <c r="I170" i="179"/>
  <c r="I171" i="179"/>
  <c r="I172" i="179"/>
  <c r="I173" i="179"/>
  <c r="I174" i="179"/>
  <c r="I175" i="179"/>
  <c r="I176" i="179"/>
  <c r="I177" i="179"/>
  <c r="I178" i="179"/>
  <c r="I179" i="179"/>
  <c r="I180" i="179"/>
  <c r="I181" i="179"/>
  <c r="I182" i="179"/>
  <c r="I183" i="179"/>
  <c r="I184" i="179"/>
  <c r="I185" i="179"/>
  <c r="I186" i="179"/>
  <c r="I187" i="179"/>
  <c r="I188" i="179"/>
  <c r="I189" i="179"/>
  <c r="I190" i="179"/>
  <c r="I191" i="179"/>
  <c r="I192" i="179"/>
  <c r="I193" i="179"/>
  <c r="I194" i="179"/>
  <c r="I195" i="179"/>
  <c r="I196" i="179"/>
  <c r="I197" i="179"/>
  <c r="I198" i="179"/>
  <c r="I199" i="179"/>
  <c r="I200" i="179"/>
  <c r="I201" i="179"/>
  <c r="I202" i="179"/>
  <c r="I203" i="179"/>
  <c r="I204" i="179"/>
  <c r="I205" i="179"/>
  <c r="I206" i="179"/>
  <c r="I207" i="179"/>
  <c r="I208" i="179"/>
  <c r="I209" i="179"/>
  <c r="I210" i="179"/>
  <c r="I211" i="179"/>
  <c r="I212" i="179"/>
  <c r="I213" i="179"/>
  <c r="I214" i="179"/>
  <c r="I215" i="179"/>
  <c r="I216" i="179"/>
  <c r="I217" i="179"/>
  <c r="I218" i="179"/>
  <c r="I219" i="179"/>
  <c r="I220" i="179"/>
  <c r="I6" i="173"/>
  <c r="I7" i="173"/>
  <c r="I8" i="173"/>
  <c r="I9" i="173"/>
  <c r="I10" i="173"/>
  <c r="I11" i="173"/>
  <c r="I12" i="173"/>
  <c r="I13" i="173"/>
  <c r="I14" i="173"/>
  <c r="I15" i="173"/>
  <c r="I16" i="173"/>
  <c r="I17" i="173"/>
  <c r="I18" i="173"/>
  <c r="I19" i="173"/>
  <c r="I20" i="173"/>
  <c r="I21" i="173"/>
  <c r="I22" i="173"/>
  <c r="I23" i="173"/>
  <c r="I24" i="173"/>
  <c r="I25" i="173"/>
  <c r="I26" i="173"/>
  <c r="I27" i="173"/>
  <c r="I28" i="173"/>
  <c r="I29" i="173"/>
  <c r="I30" i="173"/>
  <c r="I31" i="173"/>
  <c r="I32" i="173"/>
  <c r="I33" i="173"/>
  <c r="I34" i="173"/>
  <c r="I35" i="173"/>
  <c r="I36" i="173"/>
  <c r="I37" i="173"/>
  <c r="I38" i="173"/>
  <c r="I39" i="173"/>
  <c r="I40" i="173"/>
  <c r="I41" i="173"/>
  <c r="I42" i="173"/>
  <c r="I43" i="173"/>
  <c r="I44" i="173"/>
  <c r="I45" i="173"/>
  <c r="I46" i="173"/>
  <c r="I47" i="173"/>
  <c r="I48" i="173"/>
  <c r="I49" i="173"/>
  <c r="I50" i="173"/>
  <c r="I51" i="173"/>
  <c r="I52" i="173"/>
  <c r="I53" i="173"/>
  <c r="I54" i="173"/>
  <c r="I55" i="173"/>
  <c r="I56" i="173"/>
  <c r="I57" i="173"/>
  <c r="I58" i="173"/>
  <c r="I59" i="173"/>
  <c r="I60" i="173"/>
  <c r="I61" i="173"/>
  <c r="I62" i="173"/>
  <c r="I63" i="173"/>
  <c r="I64" i="173"/>
  <c r="I65" i="173"/>
  <c r="I66" i="173"/>
  <c r="I67" i="173"/>
  <c r="I68" i="173"/>
  <c r="I69" i="173"/>
  <c r="I70" i="173"/>
  <c r="I71" i="173"/>
  <c r="I72" i="173"/>
  <c r="I73" i="173"/>
  <c r="I74" i="173"/>
  <c r="I75" i="173"/>
  <c r="I76" i="173"/>
  <c r="I77" i="173"/>
  <c r="I78" i="173"/>
  <c r="I79" i="173"/>
  <c r="I80" i="173"/>
  <c r="I81" i="173"/>
  <c r="I82" i="173"/>
  <c r="I83" i="173"/>
  <c r="I84" i="173"/>
  <c r="I85" i="173"/>
  <c r="I86" i="173"/>
  <c r="I87" i="173"/>
  <c r="I88" i="173"/>
  <c r="I89" i="173"/>
  <c r="I90" i="173"/>
  <c r="I91" i="173"/>
  <c r="I92" i="173"/>
  <c r="I93" i="173"/>
  <c r="I94" i="173"/>
  <c r="I95" i="173"/>
  <c r="I96" i="173"/>
  <c r="I97" i="173"/>
  <c r="I98" i="173"/>
  <c r="I99" i="173"/>
  <c r="I100" i="173"/>
  <c r="I101" i="173"/>
  <c r="I102" i="173"/>
  <c r="I103" i="173"/>
  <c r="I104" i="173"/>
  <c r="I105" i="173"/>
  <c r="I106" i="173"/>
  <c r="I107" i="173"/>
  <c r="I108" i="173"/>
  <c r="I109" i="173"/>
  <c r="I110" i="173"/>
  <c r="I111" i="173"/>
  <c r="I112" i="173"/>
  <c r="I113" i="173"/>
  <c r="I114" i="173"/>
  <c r="I115" i="173"/>
  <c r="I116" i="173"/>
  <c r="I117" i="173"/>
  <c r="I118" i="173"/>
  <c r="I119" i="173"/>
  <c r="I120" i="173"/>
  <c r="I121" i="173"/>
  <c r="I122" i="173"/>
  <c r="I123" i="173"/>
  <c r="I124" i="173"/>
  <c r="I125" i="173"/>
  <c r="I126" i="173"/>
  <c r="I127" i="173"/>
  <c r="I128" i="173"/>
  <c r="I129" i="173"/>
  <c r="I130" i="173"/>
  <c r="I131" i="173"/>
  <c r="I132" i="173"/>
  <c r="I133" i="173"/>
  <c r="I134" i="173"/>
  <c r="I135" i="173"/>
  <c r="I136" i="173"/>
  <c r="I137" i="173"/>
  <c r="I138" i="173"/>
  <c r="I139" i="173"/>
  <c r="I140" i="173"/>
  <c r="I141" i="173"/>
  <c r="I142" i="173"/>
  <c r="I143" i="173"/>
  <c r="I144" i="173"/>
  <c r="I145" i="173"/>
  <c r="I146" i="173"/>
  <c r="I147" i="173"/>
  <c r="I148" i="173"/>
  <c r="I149" i="173"/>
  <c r="I150" i="173"/>
  <c r="I151" i="173"/>
  <c r="I152" i="173"/>
  <c r="I153" i="173"/>
  <c r="I154" i="173"/>
  <c r="I155" i="173"/>
  <c r="I156" i="173"/>
  <c r="I157" i="173"/>
  <c r="I158" i="173"/>
  <c r="I159" i="173"/>
  <c r="I160" i="173"/>
  <c r="I161" i="173"/>
  <c r="I162" i="173"/>
  <c r="I163" i="173"/>
  <c r="I164" i="173"/>
  <c r="I165" i="173"/>
  <c r="I166" i="173"/>
  <c r="I167" i="173"/>
  <c r="I168" i="173"/>
  <c r="I169" i="173"/>
  <c r="I170" i="173"/>
  <c r="I171" i="173"/>
  <c r="I172" i="173"/>
  <c r="I173" i="173"/>
  <c r="I174" i="173"/>
  <c r="I175" i="173"/>
  <c r="I176" i="173"/>
  <c r="I177" i="173"/>
  <c r="I178" i="173"/>
  <c r="I179" i="173"/>
  <c r="I180" i="173"/>
  <c r="I181" i="173"/>
  <c r="I182" i="173"/>
  <c r="I183" i="173"/>
  <c r="I184" i="173"/>
  <c r="I185" i="173"/>
  <c r="I186" i="173"/>
  <c r="I187" i="173"/>
  <c r="I188" i="173"/>
  <c r="I189" i="173"/>
  <c r="I190" i="173"/>
  <c r="I191" i="173"/>
  <c r="I192" i="173"/>
  <c r="I193" i="173"/>
  <c r="I194" i="173"/>
  <c r="I195" i="173"/>
  <c r="I196" i="173"/>
  <c r="I197" i="173"/>
  <c r="I198" i="173"/>
  <c r="I199" i="173"/>
  <c r="I200" i="173"/>
  <c r="I201" i="173"/>
  <c r="I202" i="173"/>
  <c r="I203" i="173"/>
  <c r="I204" i="173"/>
  <c r="I205" i="173"/>
  <c r="I206" i="173"/>
  <c r="I207" i="173"/>
  <c r="I208" i="173"/>
  <c r="I209" i="173"/>
  <c r="I210" i="173"/>
  <c r="I211" i="173"/>
  <c r="I212" i="173"/>
  <c r="I213" i="173"/>
  <c r="I214" i="173"/>
  <c r="I215" i="173"/>
  <c r="I216" i="173"/>
  <c r="I217" i="173"/>
  <c r="I218" i="173"/>
  <c r="I219" i="173"/>
  <c r="I220" i="173"/>
  <c r="I6" i="172"/>
  <c r="I7" i="172"/>
  <c r="I8" i="172"/>
  <c r="I9" i="172"/>
  <c r="I10" i="172"/>
  <c r="I11" i="172"/>
  <c r="I12" i="172"/>
  <c r="I13" i="172"/>
  <c r="I14" i="172"/>
  <c r="I15" i="172"/>
  <c r="I16" i="172"/>
  <c r="I17" i="172"/>
  <c r="I18" i="172"/>
  <c r="I19" i="172"/>
  <c r="I20" i="172"/>
  <c r="I21" i="172"/>
  <c r="I22" i="172"/>
  <c r="I23" i="172"/>
  <c r="I27" i="172"/>
  <c r="I28" i="172"/>
  <c r="I29" i="172"/>
  <c r="I30" i="172"/>
  <c r="I31" i="172"/>
  <c r="I32" i="172"/>
  <c r="I33" i="172"/>
  <c r="I34" i="172"/>
  <c r="I35" i="172"/>
  <c r="I36" i="172"/>
  <c r="I37" i="172"/>
  <c r="I38" i="172"/>
  <c r="I39" i="172"/>
  <c r="I40" i="172"/>
  <c r="I41" i="172"/>
  <c r="I42" i="172"/>
  <c r="I43" i="172"/>
  <c r="I44" i="172"/>
  <c r="I45" i="172"/>
  <c r="I46" i="172"/>
  <c r="I47" i="172"/>
  <c r="I48" i="172"/>
  <c r="I49" i="172"/>
  <c r="I50" i="172"/>
  <c r="I51" i="172"/>
  <c r="I52" i="172"/>
  <c r="I53" i="172"/>
  <c r="I54" i="172"/>
  <c r="I55" i="172"/>
  <c r="I56" i="172"/>
  <c r="I57" i="172"/>
  <c r="I58" i="172"/>
  <c r="I59" i="172"/>
  <c r="I60" i="172"/>
  <c r="I61" i="172"/>
  <c r="I62" i="172"/>
  <c r="I63" i="172"/>
  <c r="I64" i="172"/>
  <c r="I65" i="172"/>
  <c r="I66" i="172"/>
  <c r="I67" i="172"/>
  <c r="I68" i="172"/>
  <c r="I69" i="172"/>
  <c r="I70" i="172"/>
  <c r="I71" i="172"/>
  <c r="I72" i="172"/>
  <c r="I73" i="172"/>
  <c r="I74" i="172"/>
  <c r="I75" i="172"/>
  <c r="I76" i="172"/>
  <c r="I77" i="172"/>
  <c r="I78" i="172"/>
  <c r="I79" i="172"/>
  <c r="I80" i="172"/>
  <c r="I81" i="172"/>
  <c r="I82" i="172"/>
  <c r="I83" i="172"/>
  <c r="I84" i="172"/>
  <c r="I85" i="172"/>
  <c r="I86" i="172"/>
  <c r="I87" i="172"/>
  <c r="I88" i="172"/>
  <c r="I89" i="172"/>
  <c r="I90" i="172"/>
  <c r="I91" i="172"/>
  <c r="I92" i="172"/>
  <c r="I93" i="172"/>
  <c r="I94" i="172"/>
  <c r="I95" i="172"/>
  <c r="I96" i="172"/>
  <c r="I97" i="172"/>
  <c r="I98" i="172"/>
  <c r="I99" i="172"/>
  <c r="I100" i="172"/>
  <c r="I101" i="172"/>
  <c r="I102" i="172"/>
  <c r="I103" i="172"/>
  <c r="I104" i="172"/>
  <c r="I105" i="172"/>
  <c r="I106" i="172"/>
  <c r="I107" i="172"/>
  <c r="I108" i="172"/>
  <c r="I109" i="172"/>
  <c r="I110" i="172"/>
  <c r="I111" i="172"/>
  <c r="I112" i="172"/>
  <c r="I113" i="172"/>
  <c r="I114" i="172"/>
  <c r="I115" i="172"/>
  <c r="I116" i="172"/>
  <c r="I117" i="172"/>
  <c r="I118" i="172"/>
  <c r="I119" i="172"/>
  <c r="I120" i="172"/>
  <c r="I121" i="172"/>
  <c r="I122" i="172"/>
  <c r="I123" i="172"/>
  <c r="I124" i="172"/>
  <c r="I125" i="172"/>
  <c r="I126" i="172"/>
  <c r="I127" i="172"/>
  <c r="I128" i="172"/>
  <c r="I129" i="172"/>
  <c r="I130" i="172"/>
  <c r="I131" i="172"/>
  <c r="I132" i="172"/>
  <c r="I133" i="172"/>
  <c r="I134" i="172"/>
  <c r="I135" i="172"/>
  <c r="I136" i="172"/>
  <c r="I137" i="172"/>
  <c r="I138" i="172"/>
  <c r="I139" i="172"/>
  <c r="I140" i="172"/>
  <c r="I141" i="172"/>
  <c r="I142" i="172"/>
  <c r="I143" i="172"/>
  <c r="I144" i="172"/>
  <c r="I145" i="172"/>
  <c r="I146" i="172"/>
  <c r="I147" i="172"/>
  <c r="I148" i="172"/>
  <c r="I149" i="172"/>
  <c r="I150" i="172"/>
  <c r="I151" i="172"/>
  <c r="I152" i="172"/>
  <c r="I153" i="172"/>
  <c r="I154" i="172"/>
  <c r="I155" i="172"/>
  <c r="I156" i="172"/>
  <c r="I157" i="172"/>
  <c r="I158" i="172"/>
  <c r="I159" i="172"/>
  <c r="I160" i="172"/>
  <c r="I161" i="172"/>
  <c r="I162" i="172"/>
  <c r="I163" i="172"/>
  <c r="I164" i="172"/>
  <c r="I165" i="172"/>
  <c r="I166" i="172"/>
  <c r="I167" i="172"/>
  <c r="I168" i="172"/>
  <c r="I169" i="172"/>
  <c r="I170" i="172"/>
  <c r="I171" i="172"/>
  <c r="I172" i="172"/>
  <c r="I173" i="172"/>
  <c r="I174" i="172"/>
  <c r="I175" i="172"/>
  <c r="I176" i="172"/>
  <c r="I177" i="172"/>
  <c r="I178" i="172"/>
  <c r="I179" i="172"/>
  <c r="I180" i="172"/>
  <c r="I181" i="172"/>
  <c r="I182" i="172"/>
  <c r="I183" i="172"/>
  <c r="I184" i="172"/>
  <c r="I185" i="172"/>
  <c r="I186" i="172"/>
  <c r="I187" i="172"/>
  <c r="I188" i="172"/>
  <c r="I189" i="172"/>
  <c r="I190" i="172"/>
  <c r="I191" i="172"/>
  <c r="I192" i="172"/>
  <c r="I193" i="172"/>
  <c r="I194" i="172"/>
  <c r="I195" i="172"/>
  <c r="I196" i="172"/>
  <c r="I197" i="172"/>
  <c r="I198" i="172"/>
  <c r="I199" i="172"/>
  <c r="I200" i="172"/>
  <c r="I201" i="172"/>
  <c r="I202" i="172"/>
  <c r="I203" i="172"/>
  <c r="I204" i="172"/>
  <c r="I205" i="172"/>
  <c r="I206" i="172"/>
  <c r="I207" i="172"/>
  <c r="I208" i="172"/>
  <c r="I209" i="172"/>
  <c r="I210" i="172"/>
  <c r="I211" i="172"/>
  <c r="I212" i="172"/>
  <c r="I213" i="172"/>
  <c r="I214" i="172"/>
  <c r="I215" i="172"/>
  <c r="I216" i="172"/>
  <c r="I217" i="172"/>
  <c r="I218" i="172"/>
  <c r="I219" i="172"/>
  <c r="I220" i="172"/>
  <c r="I221" i="172"/>
  <c r="I222" i="172"/>
  <c r="I223" i="172"/>
  <c r="I6" i="171"/>
  <c r="I7" i="171"/>
  <c r="I8" i="171"/>
  <c r="I9" i="171"/>
  <c r="I10" i="171"/>
  <c r="I11" i="171"/>
  <c r="I12" i="171"/>
  <c r="I13" i="171"/>
  <c r="I14" i="171"/>
  <c r="I15" i="171"/>
  <c r="I16" i="171"/>
  <c r="I17" i="171"/>
  <c r="I18" i="171"/>
  <c r="I19" i="171"/>
  <c r="I20" i="171"/>
  <c r="I21" i="171"/>
  <c r="I22" i="171"/>
  <c r="I23" i="171"/>
  <c r="I24" i="171"/>
  <c r="I25" i="171"/>
  <c r="I26" i="171"/>
  <c r="I27" i="171"/>
  <c r="I28" i="171"/>
  <c r="I29" i="171"/>
  <c r="I30" i="171"/>
  <c r="I31" i="171"/>
  <c r="I32" i="171"/>
  <c r="I33" i="171"/>
  <c r="I34" i="171"/>
  <c r="I35" i="171"/>
  <c r="I36" i="171"/>
  <c r="I37" i="171"/>
  <c r="I38" i="171"/>
  <c r="I39" i="171"/>
  <c r="I40" i="171"/>
  <c r="I41" i="171"/>
  <c r="I42" i="171"/>
  <c r="I43" i="171"/>
  <c r="I44" i="171"/>
  <c r="I45" i="171"/>
  <c r="I46" i="171"/>
  <c r="I47" i="171"/>
  <c r="I48" i="171"/>
  <c r="I49" i="171"/>
  <c r="I50" i="171"/>
  <c r="I51" i="171"/>
  <c r="I52" i="171"/>
  <c r="I53" i="171"/>
  <c r="I54" i="171"/>
  <c r="I55" i="171"/>
  <c r="I56" i="171"/>
  <c r="I57" i="171"/>
  <c r="I58" i="171"/>
  <c r="I59" i="171"/>
  <c r="I60" i="171"/>
  <c r="I61" i="171"/>
  <c r="I62" i="171"/>
  <c r="I63" i="171"/>
  <c r="I64" i="171"/>
  <c r="I65" i="171"/>
  <c r="I66" i="171"/>
  <c r="I67" i="171"/>
  <c r="I68" i="171"/>
  <c r="I69" i="171"/>
  <c r="I70" i="171"/>
  <c r="I71" i="171"/>
  <c r="I72" i="171"/>
  <c r="I73" i="171"/>
  <c r="I74" i="171"/>
  <c r="I75" i="171"/>
  <c r="I76" i="171"/>
  <c r="I77" i="171"/>
  <c r="I78" i="171"/>
  <c r="I79" i="171"/>
  <c r="I80" i="171"/>
  <c r="I81" i="171"/>
  <c r="I82" i="171"/>
  <c r="I83" i="171"/>
  <c r="I84" i="171"/>
  <c r="I85" i="171"/>
  <c r="I86" i="171"/>
  <c r="I87" i="171"/>
  <c r="I88" i="171"/>
  <c r="I89" i="171"/>
  <c r="I90" i="171"/>
  <c r="I91" i="171"/>
  <c r="I92" i="171"/>
  <c r="I93" i="171"/>
  <c r="I94" i="171"/>
  <c r="I95" i="171"/>
  <c r="I96" i="171"/>
  <c r="I97" i="171"/>
  <c r="I98" i="171"/>
  <c r="I99" i="171"/>
  <c r="I100" i="171"/>
  <c r="I101" i="171"/>
  <c r="I102" i="171"/>
  <c r="I103" i="171"/>
  <c r="I104" i="171"/>
  <c r="I105" i="171"/>
  <c r="I106" i="171"/>
  <c r="I107" i="171"/>
  <c r="I108" i="171"/>
  <c r="I109" i="171"/>
  <c r="I110" i="171"/>
  <c r="I111" i="171"/>
  <c r="I112" i="171"/>
  <c r="I113" i="171"/>
  <c r="I114" i="171"/>
  <c r="I115" i="171"/>
  <c r="I116" i="171"/>
  <c r="I117" i="171"/>
  <c r="I118" i="171"/>
  <c r="I119" i="171"/>
  <c r="I120" i="171"/>
  <c r="I121" i="171"/>
  <c r="I122" i="171"/>
  <c r="I123" i="171"/>
  <c r="I124" i="171"/>
  <c r="I125" i="171"/>
  <c r="I126" i="171"/>
  <c r="I127" i="171"/>
  <c r="I128" i="171"/>
  <c r="I129" i="171"/>
  <c r="I130" i="171"/>
  <c r="I131" i="171"/>
  <c r="I132" i="171"/>
  <c r="I133" i="171"/>
  <c r="I134" i="171"/>
  <c r="I135" i="171"/>
  <c r="I136" i="171"/>
  <c r="I137" i="171"/>
  <c r="I138" i="171"/>
  <c r="I139" i="171"/>
  <c r="I140" i="171"/>
  <c r="I141" i="171"/>
  <c r="I142" i="171"/>
  <c r="I143" i="171"/>
  <c r="I144" i="171"/>
  <c r="I145" i="171"/>
  <c r="I146" i="171"/>
  <c r="I147" i="171"/>
  <c r="I148" i="171"/>
  <c r="I149" i="171"/>
  <c r="I150" i="171"/>
  <c r="I151" i="171"/>
  <c r="I152" i="171"/>
  <c r="I153" i="171"/>
  <c r="I154" i="171"/>
  <c r="I155" i="171"/>
  <c r="I156" i="171"/>
  <c r="I157" i="171"/>
  <c r="I158" i="171"/>
  <c r="I159" i="171"/>
  <c r="I160" i="171"/>
  <c r="I161" i="171"/>
  <c r="I162" i="171"/>
  <c r="I163" i="171"/>
  <c r="I164" i="171"/>
  <c r="I165" i="171"/>
  <c r="I166" i="171"/>
  <c r="I167" i="171"/>
  <c r="I168" i="171"/>
  <c r="I169" i="171"/>
  <c r="I170" i="171"/>
  <c r="I171" i="171"/>
  <c r="I172" i="171"/>
  <c r="I173" i="171"/>
  <c r="I174" i="171"/>
  <c r="I175" i="171"/>
  <c r="I176" i="171"/>
  <c r="I177" i="171"/>
  <c r="I178" i="171"/>
  <c r="I179" i="171"/>
  <c r="I180" i="171"/>
  <c r="I181" i="171"/>
  <c r="I182" i="171"/>
  <c r="I183" i="171"/>
  <c r="I184" i="171"/>
  <c r="I185" i="171"/>
  <c r="I186" i="171"/>
  <c r="I187" i="171"/>
  <c r="I188" i="171"/>
  <c r="I189" i="171"/>
  <c r="I190" i="171"/>
  <c r="I191" i="171"/>
  <c r="I192" i="171"/>
  <c r="I193" i="171"/>
  <c r="I194" i="171"/>
  <c r="I195" i="171"/>
  <c r="I196" i="171"/>
  <c r="I197" i="171"/>
  <c r="I198" i="171"/>
  <c r="I199" i="171"/>
  <c r="I200" i="171"/>
  <c r="I201" i="171"/>
  <c r="I202" i="171"/>
  <c r="I203" i="171"/>
  <c r="I204" i="171"/>
  <c r="I205" i="171"/>
  <c r="I206" i="171"/>
  <c r="I207" i="171"/>
  <c r="I208" i="171"/>
  <c r="I209" i="171"/>
  <c r="I210" i="171"/>
  <c r="I211" i="171"/>
  <c r="I212" i="171"/>
  <c r="I213" i="171"/>
  <c r="I214" i="171"/>
  <c r="I215" i="171"/>
  <c r="I216" i="171"/>
  <c r="I217" i="171"/>
  <c r="I218" i="171"/>
  <c r="I219" i="171"/>
  <c r="I220" i="171"/>
  <c r="I6" i="170"/>
  <c r="I7" i="170"/>
  <c r="I8" i="170"/>
  <c r="I9" i="170"/>
  <c r="I10" i="170"/>
  <c r="I11" i="170"/>
  <c r="I12" i="170"/>
  <c r="I13" i="170"/>
  <c r="I14" i="170"/>
  <c r="I15" i="170"/>
  <c r="I16" i="170"/>
  <c r="I17" i="170"/>
  <c r="I18" i="170"/>
  <c r="I19" i="170"/>
  <c r="I20" i="170"/>
  <c r="I21" i="170"/>
  <c r="I22" i="170"/>
  <c r="I23" i="170"/>
  <c r="I24" i="170"/>
  <c r="I25" i="170"/>
  <c r="I26" i="170"/>
  <c r="I27" i="170"/>
  <c r="I28" i="170"/>
  <c r="I29" i="170"/>
  <c r="I30" i="170"/>
  <c r="I31" i="170"/>
  <c r="I32" i="170"/>
  <c r="I33" i="170"/>
  <c r="I34" i="170"/>
  <c r="I35" i="170"/>
  <c r="I36" i="170"/>
  <c r="I37" i="170"/>
  <c r="I38" i="170"/>
  <c r="I39" i="170"/>
  <c r="I40" i="170"/>
  <c r="I41" i="170"/>
  <c r="I42" i="170"/>
  <c r="I43" i="170"/>
  <c r="I44" i="170"/>
  <c r="I45" i="170"/>
  <c r="I46" i="170"/>
  <c r="I47" i="170"/>
  <c r="I48" i="170"/>
  <c r="I49" i="170"/>
  <c r="I50" i="170"/>
  <c r="I51" i="170"/>
  <c r="I52" i="170"/>
  <c r="I53" i="170"/>
  <c r="I54" i="170"/>
  <c r="I55" i="170"/>
  <c r="I56" i="170"/>
  <c r="I57" i="170"/>
  <c r="I58" i="170"/>
  <c r="I59" i="170"/>
  <c r="I60" i="170"/>
  <c r="I61" i="170"/>
  <c r="I62" i="170"/>
  <c r="I63" i="170"/>
  <c r="I64" i="170"/>
  <c r="I65" i="170"/>
  <c r="I66" i="170"/>
  <c r="I67" i="170"/>
  <c r="I68" i="170"/>
  <c r="I69" i="170"/>
  <c r="I70" i="170"/>
  <c r="I71" i="170"/>
  <c r="I72" i="170"/>
  <c r="I73" i="170"/>
  <c r="I74" i="170"/>
  <c r="I75" i="170"/>
  <c r="I76" i="170"/>
  <c r="I77" i="170"/>
  <c r="I78" i="170"/>
  <c r="I79" i="170"/>
  <c r="I80" i="170"/>
  <c r="I81" i="170"/>
  <c r="I82" i="170"/>
  <c r="I83" i="170"/>
  <c r="I84" i="170"/>
  <c r="I85" i="170"/>
  <c r="I86" i="170"/>
  <c r="I87" i="170"/>
  <c r="I88" i="170"/>
  <c r="I89" i="170"/>
  <c r="I90" i="170"/>
  <c r="I91" i="170"/>
  <c r="I92" i="170"/>
  <c r="I93" i="170"/>
  <c r="I94" i="170"/>
  <c r="I95" i="170"/>
  <c r="I96" i="170"/>
  <c r="I97" i="170"/>
  <c r="I98" i="170"/>
  <c r="I99" i="170"/>
  <c r="I100" i="170"/>
  <c r="I101" i="170"/>
  <c r="I102" i="170"/>
  <c r="I103" i="170"/>
  <c r="I104" i="170"/>
  <c r="I105" i="170"/>
  <c r="I106" i="170"/>
  <c r="I107" i="170"/>
  <c r="I108" i="170"/>
  <c r="I109" i="170"/>
  <c r="I110" i="170"/>
  <c r="I111" i="170"/>
  <c r="I112" i="170"/>
  <c r="I113" i="170"/>
  <c r="I114" i="170"/>
  <c r="I115" i="170"/>
  <c r="I116" i="170"/>
  <c r="I117" i="170"/>
  <c r="I118" i="170"/>
  <c r="I119" i="170"/>
  <c r="I120" i="170"/>
  <c r="I121" i="170"/>
  <c r="I122" i="170"/>
  <c r="I123" i="170"/>
  <c r="I124" i="170"/>
  <c r="I125" i="170"/>
  <c r="I126" i="170"/>
  <c r="I127" i="170"/>
  <c r="I128" i="170"/>
  <c r="I129" i="170"/>
  <c r="I130" i="170"/>
  <c r="I131" i="170"/>
  <c r="I132" i="170"/>
  <c r="I133" i="170"/>
  <c r="I134" i="170"/>
  <c r="I135" i="170"/>
  <c r="I136" i="170"/>
  <c r="I137" i="170"/>
  <c r="I138" i="170"/>
  <c r="I139" i="170"/>
  <c r="I140" i="170"/>
  <c r="I141" i="170"/>
  <c r="I142" i="170"/>
  <c r="I143" i="170"/>
  <c r="I144" i="170"/>
  <c r="I145" i="170"/>
  <c r="I146" i="170"/>
  <c r="I147" i="170"/>
  <c r="I148" i="170"/>
  <c r="I149" i="170"/>
  <c r="I150" i="170"/>
  <c r="I151" i="170"/>
  <c r="I152" i="170"/>
  <c r="I153" i="170"/>
  <c r="I154" i="170"/>
  <c r="I155" i="170"/>
  <c r="I156" i="170"/>
  <c r="I157" i="170"/>
  <c r="I158" i="170"/>
  <c r="I159" i="170"/>
  <c r="I160" i="170"/>
  <c r="I161" i="170"/>
  <c r="I162" i="170"/>
  <c r="I163" i="170"/>
  <c r="I164" i="170"/>
  <c r="I165" i="170"/>
  <c r="I166" i="170"/>
  <c r="I167" i="170"/>
  <c r="I168" i="170"/>
  <c r="I169" i="170"/>
  <c r="I170" i="170"/>
  <c r="I171" i="170"/>
  <c r="I172" i="170"/>
  <c r="I173" i="170"/>
  <c r="I174" i="170"/>
  <c r="I175" i="170"/>
  <c r="I176" i="170"/>
  <c r="I177" i="170"/>
  <c r="I178" i="170"/>
  <c r="I179" i="170"/>
  <c r="I180" i="170"/>
  <c r="I181" i="170"/>
  <c r="I182" i="170"/>
  <c r="I183" i="170"/>
  <c r="I184" i="170"/>
  <c r="I185" i="170"/>
  <c r="I186" i="170"/>
  <c r="I187" i="170"/>
  <c r="I188" i="170"/>
  <c r="I189" i="170"/>
  <c r="I190" i="170"/>
  <c r="I191" i="170"/>
  <c r="I192" i="170"/>
  <c r="I193" i="170"/>
  <c r="I194" i="170"/>
  <c r="I195" i="170"/>
  <c r="I196" i="170"/>
  <c r="I197" i="170"/>
  <c r="I198" i="170"/>
  <c r="I199" i="170"/>
  <c r="I200" i="170"/>
  <c r="I201" i="170"/>
  <c r="I202" i="170"/>
  <c r="I203" i="170"/>
  <c r="I204" i="170"/>
  <c r="I205" i="170"/>
  <c r="I206" i="170"/>
  <c r="I207" i="170"/>
  <c r="I208" i="170"/>
  <c r="I209" i="170"/>
  <c r="I210" i="170"/>
  <c r="I211" i="170"/>
  <c r="I212" i="170"/>
  <c r="I213" i="170"/>
  <c r="I214" i="170"/>
  <c r="I215" i="170"/>
  <c r="I216" i="170"/>
  <c r="I217" i="170"/>
  <c r="I218" i="170"/>
  <c r="I219" i="170"/>
  <c r="I220" i="170"/>
  <c r="I6" i="169"/>
  <c r="I7" i="169"/>
  <c r="I8" i="169"/>
  <c r="I9" i="169"/>
  <c r="I10" i="169"/>
  <c r="I11" i="169"/>
  <c r="I12" i="169"/>
  <c r="I13" i="169"/>
  <c r="I14" i="169"/>
  <c r="I15" i="169"/>
  <c r="I16" i="169"/>
  <c r="I17" i="169"/>
  <c r="I18" i="169"/>
  <c r="I19" i="169"/>
  <c r="I20" i="169"/>
  <c r="I21" i="169"/>
  <c r="I22" i="169"/>
  <c r="I23" i="169"/>
  <c r="I24" i="169"/>
  <c r="I25" i="169"/>
  <c r="I26" i="169"/>
  <c r="I27" i="169"/>
  <c r="I28" i="169"/>
  <c r="I29" i="169"/>
  <c r="I30" i="169"/>
  <c r="I31" i="169"/>
  <c r="I32" i="169"/>
  <c r="I33" i="169"/>
  <c r="I34" i="169"/>
  <c r="I35" i="169"/>
  <c r="I36" i="169"/>
  <c r="I37" i="169"/>
  <c r="I38" i="169"/>
  <c r="I39" i="169"/>
  <c r="I40" i="169"/>
  <c r="I41" i="169"/>
  <c r="I42" i="169"/>
  <c r="I43" i="169"/>
  <c r="I44" i="169"/>
  <c r="I45" i="169"/>
  <c r="I46" i="169"/>
  <c r="I47" i="169"/>
  <c r="I48" i="169"/>
  <c r="I49" i="169"/>
  <c r="I50" i="169"/>
  <c r="I51" i="169"/>
  <c r="I52" i="169"/>
  <c r="I53" i="169"/>
  <c r="I54" i="169"/>
  <c r="I55" i="169"/>
  <c r="I56" i="169"/>
  <c r="I57" i="169"/>
  <c r="I58" i="169"/>
  <c r="I59" i="169"/>
  <c r="I60" i="169"/>
  <c r="I61" i="169"/>
  <c r="I62" i="169"/>
  <c r="I63" i="169"/>
  <c r="I64" i="169"/>
  <c r="I65" i="169"/>
  <c r="I66" i="169"/>
  <c r="I67" i="169"/>
  <c r="I68" i="169"/>
  <c r="I69" i="169"/>
  <c r="I70" i="169"/>
  <c r="I71" i="169"/>
  <c r="I72" i="169"/>
  <c r="I73" i="169"/>
  <c r="I74" i="169"/>
  <c r="I75" i="169"/>
  <c r="I76" i="169"/>
  <c r="I77" i="169"/>
  <c r="I78" i="169"/>
  <c r="I79" i="169"/>
  <c r="I80" i="169"/>
  <c r="I81" i="169"/>
  <c r="I82" i="169"/>
  <c r="I83" i="169"/>
  <c r="I84" i="169"/>
  <c r="I85" i="169"/>
  <c r="I86" i="169"/>
  <c r="I87" i="169"/>
  <c r="I88" i="169"/>
  <c r="I89" i="169"/>
  <c r="I90" i="169"/>
  <c r="I91" i="169"/>
  <c r="I92" i="169"/>
  <c r="I93" i="169"/>
  <c r="I94" i="169"/>
  <c r="I95" i="169"/>
  <c r="I96" i="169"/>
  <c r="I97" i="169"/>
  <c r="I98" i="169"/>
  <c r="I99" i="169"/>
  <c r="I100" i="169"/>
  <c r="I101" i="169"/>
  <c r="I102" i="169"/>
  <c r="I103" i="169"/>
  <c r="I104" i="169"/>
  <c r="I105" i="169"/>
  <c r="I106" i="169"/>
  <c r="I107" i="169"/>
  <c r="I108" i="169"/>
  <c r="I109" i="169"/>
  <c r="I110" i="169"/>
  <c r="I111" i="169"/>
  <c r="I112" i="169"/>
  <c r="I113" i="169"/>
  <c r="I114" i="169"/>
  <c r="I115" i="169"/>
  <c r="I116" i="169"/>
  <c r="I117" i="169"/>
  <c r="I118" i="169"/>
  <c r="I119" i="169"/>
  <c r="I120" i="169"/>
  <c r="I121" i="169"/>
  <c r="I122" i="169"/>
  <c r="I123" i="169"/>
  <c r="I124" i="169"/>
  <c r="I125" i="169"/>
  <c r="I126" i="169"/>
  <c r="I127" i="169"/>
  <c r="I128" i="169"/>
  <c r="I129" i="169"/>
  <c r="I130" i="169"/>
  <c r="I131" i="169"/>
  <c r="I132" i="169"/>
  <c r="I133" i="169"/>
  <c r="I134" i="169"/>
  <c r="I135" i="169"/>
  <c r="I136" i="169"/>
  <c r="I137" i="169"/>
  <c r="I138" i="169"/>
  <c r="I139" i="169"/>
  <c r="I140" i="169"/>
  <c r="I141" i="169"/>
  <c r="I142" i="169"/>
  <c r="I143" i="169"/>
  <c r="I144" i="169"/>
  <c r="I145" i="169"/>
  <c r="I146" i="169"/>
  <c r="I147" i="169"/>
  <c r="I148" i="169"/>
  <c r="I149" i="169"/>
  <c r="I150" i="169"/>
  <c r="I151" i="169"/>
  <c r="I152" i="169"/>
  <c r="I153" i="169"/>
  <c r="I154" i="169"/>
  <c r="I155" i="169"/>
  <c r="I156" i="169"/>
  <c r="I157" i="169"/>
  <c r="I158" i="169"/>
  <c r="I159" i="169"/>
  <c r="I160" i="169"/>
  <c r="I161" i="169"/>
  <c r="I162" i="169"/>
  <c r="I163" i="169"/>
  <c r="I164" i="169"/>
  <c r="I165" i="169"/>
  <c r="I166" i="169"/>
  <c r="I167" i="169"/>
  <c r="I168" i="169"/>
  <c r="I169" i="169"/>
  <c r="I170" i="169"/>
  <c r="I171" i="169"/>
  <c r="I172" i="169"/>
  <c r="I173" i="169"/>
  <c r="I174" i="169"/>
  <c r="I175" i="169"/>
  <c r="I176" i="169"/>
  <c r="I177" i="169"/>
  <c r="I178" i="169"/>
  <c r="I179" i="169"/>
  <c r="I180" i="169"/>
  <c r="I181" i="169"/>
  <c r="I182" i="169"/>
  <c r="I183" i="169"/>
  <c r="I184" i="169"/>
  <c r="I185" i="169"/>
  <c r="I186" i="169"/>
  <c r="I187" i="169"/>
  <c r="I188" i="169"/>
  <c r="I189" i="169"/>
  <c r="I190" i="169"/>
  <c r="I191" i="169"/>
  <c r="I192" i="169"/>
  <c r="I193" i="169"/>
  <c r="I194" i="169"/>
  <c r="I195" i="169"/>
  <c r="I196" i="169"/>
  <c r="I197" i="169"/>
  <c r="I198" i="169"/>
  <c r="I199" i="169"/>
  <c r="I200" i="169"/>
  <c r="I201" i="169"/>
  <c r="I202" i="169"/>
  <c r="I203" i="169"/>
  <c r="I204" i="169"/>
  <c r="I205" i="169"/>
  <c r="I206" i="169"/>
  <c r="I207" i="169"/>
  <c r="I208" i="169"/>
  <c r="I209" i="169"/>
  <c r="I210" i="169"/>
  <c r="I211" i="169"/>
  <c r="I212" i="169"/>
  <c r="I213" i="169"/>
  <c r="I214" i="169"/>
  <c r="I215" i="169"/>
  <c r="I216" i="169"/>
  <c r="I6" i="168"/>
  <c r="I7" i="168"/>
  <c r="I8" i="168"/>
  <c r="I9" i="168"/>
  <c r="I10" i="168"/>
  <c r="I11" i="168"/>
  <c r="I12" i="168"/>
  <c r="I13" i="168"/>
  <c r="I14" i="168"/>
  <c r="I15" i="168"/>
  <c r="I16" i="168"/>
  <c r="I17" i="168"/>
  <c r="I18" i="168"/>
  <c r="I19" i="168"/>
  <c r="I20" i="168"/>
  <c r="I21" i="168"/>
  <c r="I22" i="168"/>
  <c r="I23" i="168"/>
  <c r="I24" i="168"/>
  <c r="I25" i="168"/>
  <c r="I26" i="168"/>
  <c r="I27" i="168"/>
  <c r="I28" i="168"/>
  <c r="I29" i="168"/>
  <c r="I30" i="168"/>
  <c r="I31" i="168"/>
  <c r="I32" i="168"/>
  <c r="I33" i="168"/>
  <c r="I34" i="168"/>
  <c r="I35" i="168"/>
  <c r="I36" i="168"/>
  <c r="I37" i="168"/>
  <c r="I38" i="168"/>
  <c r="I39" i="168"/>
  <c r="I40" i="168"/>
  <c r="I41" i="168"/>
  <c r="I42" i="168"/>
  <c r="I43" i="168"/>
  <c r="I44" i="168"/>
  <c r="I45" i="168"/>
  <c r="I46" i="168"/>
  <c r="I47" i="168"/>
  <c r="I48" i="168"/>
  <c r="I49" i="168"/>
  <c r="I50" i="168"/>
  <c r="I51" i="168"/>
  <c r="I52" i="168"/>
  <c r="I53" i="168"/>
  <c r="I54" i="168"/>
  <c r="I55" i="168"/>
  <c r="I56" i="168"/>
  <c r="I57" i="168"/>
  <c r="I58" i="168"/>
  <c r="I59" i="168"/>
  <c r="I60" i="168"/>
  <c r="I61" i="168"/>
  <c r="I62" i="168"/>
  <c r="I63" i="168"/>
  <c r="I64" i="168"/>
  <c r="I65" i="168"/>
  <c r="I66" i="168"/>
  <c r="I67" i="168"/>
  <c r="I68" i="168"/>
  <c r="I69" i="168"/>
  <c r="I70" i="168"/>
  <c r="I71" i="168"/>
  <c r="I72" i="168"/>
  <c r="I73" i="168"/>
  <c r="I74" i="168"/>
  <c r="I75" i="168"/>
  <c r="I76" i="168"/>
  <c r="I77" i="168"/>
  <c r="I78" i="168"/>
  <c r="I79" i="168"/>
  <c r="I80" i="168"/>
  <c r="I81" i="168"/>
  <c r="I82" i="168"/>
  <c r="I83" i="168"/>
  <c r="I84" i="168"/>
  <c r="I85" i="168"/>
  <c r="I86" i="168"/>
  <c r="I87" i="168"/>
  <c r="I88" i="168"/>
  <c r="I89" i="168"/>
  <c r="I90" i="168"/>
  <c r="I91" i="168"/>
  <c r="I92" i="168"/>
  <c r="I93" i="168"/>
  <c r="I94" i="168"/>
  <c r="I95" i="168"/>
  <c r="I96" i="168"/>
  <c r="I97" i="168"/>
  <c r="I98" i="168"/>
  <c r="I99" i="168"/>
  <c r="I100" i="168"/>
  <c r="I101" i="168"/>
  <c r="I102" i="168"/>
  <c r="I103" i="168"/>
  <c r="I104" i="168"/>
  <c r="I105" i="168"/>
  <c r="I106" i="168"/>
  <c r="I107" i="168"/>
  <c r="I108" i="168"/>
  <c r="I109" i="168"/>
  <c r="I110" i="168"/>
  <c r="I111" i="168"/>
  <c r="I112" i="168"/>
  <c r="I113" i="168"/>
  <c r="I114" i="168"/>
  <c r="I115" i="168"/>
  <c r="I116" i="168"/>
  <c r="I117" i="168"/>
  <c r="I118" i="168"/>
  <c r="I119" i="168"/>
  <c r="I120" i="168"/>
  <c r="I121" i="168"/>
  <c r="I122" i="168"/>
  <c r="I123" i="168"/>
  <c r="I124" i="168"/>
  <c r="I125" i="168"/>
  <c r="I126" i="168"/>
  <c r="I127" i="168"/>
  <c r="I128" i="168"/>
  <c r="I129" i="168"/>
  <c r="I130" i="168"/>
  <c r="I131" i="168"/>
  <c r="I132" i="168"/>
  <c r="I133" i="168"/>
  <c r="I134" i="168"/>
  <c r="I135" i="168"/>
  <c r="I136" i="168"/>
  <c r="I137" i="168"/>
  <c r="I138" i="168"/>
  <c r="I139" i="168"/>
  <c r="I140" i="168"/>
  <c r="I141" i="168"/>
  <c r="I142" i="168"/>
  <c r="I143" i="168"/>
  <c r="I144" i="168"/>
  <c r="I145" i="168"/>
  <c r="I146" i="168"/>
  <c r="I147" i="168"/>
  <c r="I148" i="168"/>
  <c r="I149" i="168"/>
  <c r="I150" i="168"/>
  <c r="I151" i="168"/>
  <c r="I152" i="168"/>
  <c r="I153" i="168"/>
  <c r="I154" i="168"/>
  <c r="I155" i="168"/>
  <c r="I156" i="168"/>
  <c r="I157" i="168"/>
  <c r="I158" i="168"/>
  <c r="I159" i="168"/>
  <c r="I160" i="168"/>
  <c r="I161" i="168"/>
  <c r="I162" i="168"/>
  <c r="I163" i="168"/>
  <c r="I164" i="168"/>
  <c r="I165" i="168"/>
  <c r="I166" i="168"/>
  <c r="I167" i="168"/>
  <c r="I168" i="168"/>
  <c r="I169" i="168"/>
  <c r="I170" i="168"/>
  <c r="I171" i="168"/>
  <c r="I172" i="168"/>
  <c r="I173" i="168"/>
  <c r="I174" i="168"/>
  <c r="I175" i="168"/>
  <c r="I176" i="168"/>
  <c r="I177" i="168"/>
  <c r="I178" i="168"/>
  <c r="I179" i="168"/>
  <c r="I180" i="168"/>
  <c r="I181" i="168"/>
  <c r="I182" i="168"/>
  <c r="I183" i="168"/>
  <c r="I184" i="168"/>
  <c r="I185" i="168"/>
  <c r="I186" i="168"/>
  <c r="I187" i="168"/>
  <c r="I188" i="168"/>
  <c r="I189" i="168"/>
  <c r="I190" i="168"/>
  <c r="I191" i="168"/>
  <c r="I192" i="168"/>
  <c r="I193" i="168"/>
  <c r="I194" i="168"/>
  <c r="I195" i="168"/>
  <c r="I196" i="168"/>
  <c r="I197" i="168"/>
  <c r="I198" i="168"/>
  <c r="I199" i="168"/>
  <c r="I200" i="168"/>
  <c r="I201" i="168"/>
  <c r="I202" i="168"/>
  <c r="I203" i="168"/>
  <c r="I204" i="168"/>
  <c r="I205" i="168"/>
  <c r="I206" i="168"/>
  <c r="I207" i="168"/>
  <c r="I208" i="168"/>
  <c r="I209" i="168"/>
  <c r="I210" i="168"/>
  <c r="I211" i="168"/>
  <c r="I212" i="168"/>
  <c r="I213" i="168"/>
  <c r="I214" i="168"/>
  <c r="I215" i="168"/>
  <c r="I216" i="168"/>
  <c r="I217" i="168"/>
  <c r="I218" i="168"/>
  <c r="I219" i="168"/>
  <c r="I220" i="168"/>
  <c r="I6" i="167"/>
  <c r="I7" i="167"/>
  <c r="I8" i="167"/>
  <c r="I9" i="167"/>
  <c r="I10" i="167"/>
  <c r="I11" i="167"/>
  <c r="I12" i="167"/>
  <c r="I13" i="167"/>
  <c r="I14" i="167"/>
  <c r="I15" i="167"/>
  <c r="I16" i="167"/>
  <c r="I17" i="167"/>
  <c r="I18" i="167"/>
  <c r="I19" i="167"/>
  <c r="I20" i="167"/>
  <c r="I21" i="167"/>
  <c r="I22" i="167"/>
  <c r="I23" i="167"/>
  <c r="I24" i="167"/>
  <c r="I25" i="167"/>
  <c r="I26" i="167"/>
  <c r="I27" i="167"/>
  <c r="I28" i="167"/>
  <c r="I29" i="167"/>
  <c r="I30" i="167"/>
  <c r="I31" i="167"/>
  <c r="I32" i="167"/>
  <c r="I33" i="167"/>
  <c r="I34" i="167"/>
  <c r="I35" i="167"/>
  <c r="I36" i="167"/>
  <c r="I37" i="167"/>
  <c r="I38" i="167"/>
  <c r="I39" i="167"/>
  <c r="I40" i="167"/>
  <c r="I41" i="167"/>
  <c r="I42" i="167"/>
  <c r="I43" i="167"/>
  <c r="I44" i="167"/>
  <c r="I45" i="167"/>
  <c r="I46" i="167"/>
  <c r="I47" i="167"/>
  <c r="I48" i="167"/>
  <c r="I49" i="167"/>
  <c r="I50" i="167"/>
  <c r="I51" i="167"/>
  <c r="I52" i="167"/>
  <c r="I53" i="167"/>
  <c r="I54" i="167"/>
  <c r="I55" i="167"/>
  <c r="I56" i="167"/>
  <c r="I57" i="167"/>
  <c r="I58" i="167"/>
  <c r="I59" i="167"/>
  <c r="I60" i="167"/>
  <c r="I61" i="167"/>
  <c r="I62" i="167"/>
  <c r="I63" i="167"/>
  <c r="I64" i="167"/>
  <c r="I65" i="167"/>
  <c r="I66" i="167"/>
  <c r="I67" i="167"/>
  <c r="I68" i="167"/>
  <c r="I69" i="167"/>
  <c r="I70" i="167"/>
  <c r="I71" i="167"/>
  <c r="I72" i="167"/>
  <c r="I73" i="167"/>
  <c r="I74" i="167"/>
  <c r="I75" i="167"/>
  <c r="I76" i="167"/>
  <c r="I77" i="167"/>
  <c r="I78" i="167"/>
  <c r="I79" i="167"/>
  <c r="I80" i="167"/>
  <c r="I81" i="167"/>
  <c r="I82" i="167"/>
  <c r="I83" i="167"/>
  <c r="I84" i="167"/>
  <c r="I85" i="167"/>
  <c r="I86" i="167"/>
  <c r="I87" i="167"/>
  <c r="I88" i="167"/>
  <c r="I89" i="167"/>
  <c r="I90" i="167"/>
  <c r="I91" i="167"/>
  <c r="I92" i="167"/>
  <c r="I93" i="167"/>
  <c r="I94" i="167"/>
  <c r="I95" i="167"/>
  <c r="I96" i="167"/>
  <c r="I97" i="167"/>
  <c r="I98" i="167"/>
  <c r="I99" i="167"/>
  <c r="I100" i="167"/>
  <c r="I101" i="167"/>
  <c r="I102" i="167"/>
  <c r="I103" i="167"/>
  <c r="I104" i="167"/>
  <c r="I105" i="167"/>
  <c r="I106" i="167"/>
  <c r="I107" i="167"/>
  <c r="I108" i="167"/>
  <c r="I109" i="167"/>
  <c r="I110" i="167"/>
  <c r="I111" i="167"/>
  <c r="I112" i="167"/>
  <c r="I113" i="167"/>
  <c r="I114" i="167"/>
  <c r="I115" i="167"/>
  <c r="I116" i="167"/>
  <c r="I117" i="167"/>
  <c r="I118" i="167"/>
  <c r="I119" i="167"/>
  <c r="I120" i="167"/>
  <c r="I121" i="167"/>
  <c r="I122" i="167"/>
  <c r="I123" i="167"/>
  <c r="I124" i="167"/>
  <c r="I125" i="167"/>
  <c r="I126" i="167"/>
  <c r="I127" i="167"/>
  <c r="I128" i="167"/>
  <c r="I129" i="167"/>
  <c r="I130" i="167"/>
  <c r="I131" i="167"/>
  <c r="I132" i="167"/>
  <c r="I133" i="167"/>
  <c r="I134" i="167"/>
  <c r="I135" i="167"/>
  <c r="I136" i="167"/>
  <c r="I137" i="167"/>
  <c r="I138" i="167"/>
  <c r="I139" i="167"/>
  <c r="I140" i="167"/>
  <c r="I141" i="167"/>
  <c r="I142" i="167"/>
  <c r="I143" i="167"/>
  <c r="I144" i="167"/>
  <c r="I145" i="167"/>
  <c r="I146" i="167"/>
  <c r="I147" i="167"/>
  <c r="I148" i="167"/>
  <c r="I149" i="167"/>
  <c r="I150" i="167"/>
  <c r="I151" i="167"/>
  <c r="I152" i="167"/>
  <c r="I153" i="167"/>
  <c r="I154" i="167"/>
  <c r="I155" i="167"/>
  <c r="I156" i="167"/>
  <c r="I157" i="167"/>
  <c r="I158" i="167"/>
  <c r="I159" i="167"/>
  <c r="I160" i="167"/>
  <c r="I161" i="167"/>
  <c r="I162" i="167"/>
  <c r="I163" i="167"/>
  <c r="I164" i="167"/>
  <c r="I165" i="167"/>
  <c r="I166" i="167"/>
  <c r="I167" i="167"/>
  <c r="I168" i="167"/>
  <c r="I169" i="167"/>
  <c r="I170" i="167"/>
  <c r="I171" i="167"/>
  <c r="I172" i="167"/>
  <c r="I173" i="167"/>
  <c r="I174" i="167"/>
  <c r="I175" i="167"/>
  <c r="I176" i="167"/>
  <c r="I177" i="167"/>
  <c r="I178" i="167"/>
  <c r="I179" i="167"/>
  <c r="I180" i="167"/>
  <c r="I181" i="167"/>
  <c r="I182" i="167"/>
  <c r="I183" i="167"/>
  <c r="I184" i="167"/>
  <c r="I185" i="167"/>
  <c r="I186" i="167"/>
  <c r="I187" i="167"/>
  <c r="I188" i="167"/>
  <c r="I189" i="167"/>
  <c r="I190" i="167"/>
  <c r="I191" i="167"/>
  <c r="I192" i="167"/>
  <c r="I193" i="167"/>
  <c r="I194" i="167"/>
  <c r="I195" i="167"/>
  <c r="I196" i="167"/>
  <c r="I197" i="167"/>
  <c r="I198" i="167"/>
  <c r="I199" i="167"/>
  <c r="I200" i="167"/>
  <c r="I201" i="167"/>
  <c r="I202" i="167"/>
  <c r="I203" i="167"/>
  <c r="I204" i="167"/>
  <c r="I205" i="167"/>
  <c r="I206" i="167"/>
  <c r="I207" i="167"/>
  <c r="I208" i="167"/>
  <c r="I209" i="167"/>
  <c r="I210" i="167"/>
  <c r="I211" i="167"/>
  <c r="I212" i="167"/>
  <c r="I213" i="167"/>
  <c r="I214" i="167"/>
  <c r="I215" i="167"/>
  <c r="I216" i="167"/>
  <c r="I217" i="167"/>
  <c r="I218" i="167"/>
  <c r="I219" i="167"/>
  <c r="I220" i="167"/>
  <c r="I6" i="166"/>
  <c r="I7" i="166"/>
  <c r="I8" i="166"/>
  <c r="I9" i="166"/>
  <c r="I10" i="166"/>
  <c r="I11" i="166"/>
  <c r="I12" i="166"/>
  <c r="I13" i="166"/>
  <c r="I14" i="166"/>
  <c r="I15" i="166"/>
  <c r="I16" i="166"/>
  <c r="I17" i="166"/>
  <c r="I18" i="166"/>
  <c r="I19" i="166"/>
  <c r="I20" i="166"/>
  <c r="I21" i="166"/>
  <c r="I22" i="166"/>
  <c r="I23" i="166"/>
  <c r="I24" i="166"/>
  <c r="I25" i="166"/>
  <c r="I26" i="166"/>
  <c r="I27" i="166"/>
  <c r="I28" i="166"/>
  <c r="I29" i="166"/>
  <c r="I30" i="166"/>
  <c r="I31" i="166"/>
  <c r="I32" i="166"/>
  <c r="I33" i="166"/>
  <c r="I34" i="166"/>
  <c r="I35" i="166"/>
  <c r="I36" i="166"/>
  <c r="I37" i="166"/>
  <c r="I38" i="166"/>
  <c r="I39" i="166"/>
  <c r="I40" i="166"/>
  <c r="I41" i="166"/>
  <c r="I42" i="166"/>
  <c r="I43" i="166"/>
  <c r="I44" i="166"/>
  <c r="I45" i="166"/>
  <c r="I46" i="166"/>
  <c r="I47" i="166"/>
  <c r="I48" i="166"/>
  <c r="I49" i="166"/>
  <c r="I50" i="166"/>
  <c r="I51" i="166"/>
  <c r="I52" i="166"/>
  <c r="I53" i="166"/>
  <c r="I54" i="166"/>
  <c r="I55" i="166"/>
  <c r="I56" i="166"/>
  <c r="I57" i="166"/>
  <c r="I58" i="166"/>
  <c r="I59" i="166"/>
  <c r="I60" i="166"/>
  <c r="I61" i="166"/>
  <c r="I62" i="166"/>
  <c r="I63" i="166"/>
  <c r="I64" i="166"/>
  <c r="I65" i="166"/>
  <c r="I66" i="166"/>
  <c r="I67" i="166"/>
  <c r="I68" i="166"/>
  <c r="I69" i="166"/>
  <c r="I70" i="166"/>
  <c r="I71" i="166"/>
  <c r="I72" i="166"/>
  <c r="I73" i="166"/>
  <c r="I74" i="166"/>
  <c r="I75" i="166"/>
  <c r="I76" i="166"/>
  <c r="I77" i="166"/>
  <c r="I78" i="166"/>
  <c r="I79" i="166"/>
  <c r="I80" i="166"/>
  <c r="I81" i="166"/>
  <c r="I82" i="166"/>
  <c r="I83" i="166"/>
  <c r="I84" i="166"/>
  <c r="I85" i="166"/>
  <c r="I86" i="166"/>
  <c r="I87" i="166"/>
  <c r="I88" i="166"/>
  <c r="I89" i="166"/>
  <c r="I90" i="166"/>
  <c r="I91" i="166"/>
  <c r="I92" i="166"/>
  <c r="I93" i="166"/>
  <c r="I94" i="166"/>
  <c r="I95" i="166"/>
  <c r="I96" i="166"/>
  <c r="I97" i="166"/>
  <c r="I98" i="166"/>
  <c r="I99" i="166"/>
  <c r="I100" i="166"/>
  <c r="I101" i="166"/>
  <c r="I102" i="166"/>
  <c r="I103" i="166"/>
  <c r="I104" i="166"/>
  <c r="I105" i="166"/>
  <c r="I106" i="166"/>
  <c r="I107" i="166"/>
  <c r="I108" i="166"/>
  <c r="I109" i="166"/>
  <c r="I110" i="166"/>
  <c r="I111" i="166"/>
  <c r="I112" i="166"/>
  <c r="I113" i="166"/>
  <c r="I114" i="166"/>
  <c r="I115" i="166"/>
  <c r="I116" i="166"/>
  <c r="I117" i="166"/>
  <c r="I118" i="166"/>
  <c r="I119" i="166"/>
  <c r="I120" i="166"/>
  <c r="I121" i="166"/>
  <c r="I122" i="166"/>
  <c r="I123" i="166"/>
  <c r="I124" i="166"/>
  <c r="I125" i="166"/>
  <c r="I126" i="166"/>
  <c r="I127" i="166"/>
  <c r="I128" i="166"/>
  <c r="I129" i="166"/>
  <c r="I130" i="166"/>
  <c r="I131" i="166"/>
  <c r="I132" i="166"/>
  <c r="I133" i="166"/>
  <c r="I134" i="166"/>
  <c r="I135" i="166"/>
  <c r="I136" i="166"/>
  <c r="I137" i="166"/>
  <c r="I138" i="166"/>
  <c r="I139" i="166"/>
  <c r="I140" i="166"/>
  <c r="I141" i="166"/>
  <c r="I142" i="166"/>
  <c r="I143" i="166"/>
  <c r="I144" i="166"/>
  <c r="I145" i="166"/>
  <c r="I146" i="166"/>
  <c r="I147" i="166"/>
  <c r="I148" i="166"/>
  <c r="I149" i="166"/>
  <c r="I150" i="166"/>
  <c r="I151" i="166"/>
  <c r="I152" i="166"/>
  <c r="I153" i="166"/>
  <c r="I154" i="166"/>
  <c r="I155" i="166"/>
  <c r="I156" i="166"/>
  <c r="I157" i="166"/>
  <c r="I158" i="166"/>
  <c r="I159" i="166"/>
  <c r="I160" i="166"/>
  <c r="I161" i="166"/>
  <c r="I162" i="166"/>
  <c r="I163" i="166"/>
  <c r="I164" i="166"/>
  <c r="I165" i="166"/>
  <c r="I166" i="166"/>
  <c r="I167" i="166"/>
  <c r="I168" i="166"/>
  <c r="I169" i="166"/>
  <c r="I170" i="166"/>
  <c r="I171" i="166"/>
  <c r="I172" i="166"/>
  <c r="I173" i="166"/>
  <c r="I174" i="166"/>
  <c r="I175" i="166"/>
  <c r="I176" i="166"/>
  <c r="I177" i="166"/>
  <c r="I178" i="166"/>
  <c r="I179" i="166"/>
  <c r="I180" i="166"/>
  <c r="I181" i="166"/>
  <c r="I182" i="166"/>
  <c r="I183" i="166"/>
  <c r="I184" i="166"/>
  <c r="I185" i="166"/>
  <c r="I186" i="166"/>
  <c r="I187" i="166"/>
  <c r="I188" i="166"/>
  <c r="I189" i="166"/>
  <c r="I190" i="166"/>
  <c r="I191" i="166"/>
  <c r="I192" i="166"/>
  <c r="I193" i="166"/>
  <c r="I194" i="166"/>
  <c r="I195" i="166"/>
  <c r="I196" i="166"/>
  <c r="I197" i="166"/>
  <c r="I198" i="166"/>
  <c r="I199" i="166"/>
  <c r="I200" i="166"/>
  <c r="I201" i="166"/>
  <c r="I202" i="166"/>
  <c r="I203" i="166"/>
  <c r="I204" i="166"/>
  <c r="I205" i="166"/>
  <c r="I206" i="166"/>
  <c r="I207" i="166"/>
  <c r="I208" i="166"/>
  <c r="I209" i="166"/>
  <c r="I210" i="166"/>
  <c r="I211" i="166"/>
  <c r="I212" i="166"/>
  <c r="I213" i="166"/>
  <c r="I214" i="166"/>
  <c r="I215" i="166"/>
  <c r="I216" i="166"/>
  <c r="I217" i="166"/>
  <c r="I218" i="166"/>
  <c r="I219" i="166"/>
  <c r="I220" i="166"/>
  <c r="I6" i="165"/>
  <c r="I7" i="165"/>
  <c r="I8" i="165"/>
  <c r="I9" i="165"/>
  <c r="I10" i="165"/>
  <c r="I11" i="165"/>
  <c r="I12" i="165"/>
  <c r="I13" i="165"/>
  <c r="I14" i="165"/>
  <c r="I15" i="165"/>
  <c r="I16" i="165"/>
  <c r="I17" i="165"/>
  <c r="I18" i="165"/>
  <c r="I19" i="165"/>
  <c r="I20" i="165"/>
  <c r="I21" i="165"/>
  <c r="I22" i="165"/>
  <c r="I23" i="165"/>
  <c r="I24" i="165"/>
  <c r="I25" i="165"/>
  <c r="I26" i="165"/>
  <c r="I27" i="165"/>
  <c r="I28" i="165"/>
  <c r="I29" i="165"/>
  <c r="I30" i="165"/>
  <c r="I31" i="165"/>
  <c r="I32" i="165"/>
  <c r="I33" i="165"/>
  <c r="I34" i="165"/>
  <c r="I35" i="165"/>
  <c r="I36" i="165"/>
  <c r="I37" i="165"/>
  <c r="I38" i="165"/>
  <c r="I39" i="165"/>
  <c r="I40" i="165"/>
  <c r="I41" i="165"/>
  <c r="I42" i="165"/>
  <c r="I43" i="165"/>
  <c r="I44" i="165"/>
  <c r="I45" i="165"/>
  <c r="I46" i="165"/>
  <c r="I47" i="165"/>
  <c r="I48" i="165"/>
  <c r="I49" i="165"/>
  <c r="I50" i="165"/>
  <c r="I51" i="165"/>
  <c r="I52" i="165"/>
  <c r="I53" i="165"/>
  <c r="I54" i="165"/>
  <c r="I55" i="165"/>
  <c r="I56" i="165"/>
  <c r="I57" i="165"/>
  <c r="I58" i="165"/>
  <c r="I59" i="165"/>
  <c r="I60" i="165"/>
  <c r="I61" i="165"/>
  <c r="I62" i="165"/>
  <c r="I63" i="165"/>
  <c r="I64" i="165"/>
  <c r="I65" i="165"/>
  <c r="I66" i="165"/>
  <c r="I67" i="165"/>
  <c r="I68" i="165"/>
  <c r="I69" i="165"/>
  <c r="I70" i="165"/>
  <c r="I71" i="165"/>
  <c r="I72" i="165"/>
  <c r="I73" i="165"/>
  <c r="I74" i="165"/>
  <c r="I75" i="165"/>
  <c r="I76" i="165"/>
  <c r="I77" i="165"/>
  <c r="I78" i="165"/>
  <c r="I79" i="165"/>
  <c r="I80" i="165"/>
  <c r="I81" i="165"/>
  <c r="I82" i="165"/>
  <c r="I83" i="165"/>
  <c r="I84" i="165"/>
  <c r="I85" i="165"/>
  <c r="I86" i="165"/>
  <c r="I87" i="165"/>
  <c r="I88" i="165"/>
  <c r="I89" i="165"/>
  <c r="I90" i="165"/>
  <c r="I91" i="165"/>
  <c r="I92" i="165"/>
  <c r="I93" i="165"/>
  <c r="I94" i="165"/>
  <c r="I95" i="165"/>
  <c r="I96" i="165"/>
  <c r="I97" i="165"/>
  <c r="I98" i="165"/>
  <c r="I99" i="165"/>
  <c r="I100" i="165"/>
  <c r="I101" i="165"/>
  <c r="I102" i="165"/>
  <c r="I103" i="165"/>
  <c r="I104" i="165"/>
  <c r="I105" i="165"/>
  <c r="I106" i="165"/>
  <c r="I107" i="165"/>
  <c r="I108" i="165"/>
  <c r="I109" i="165"/>
  <c r="I110" i="165"/>
  <c r="I111" i="165"/>
  <c r="I112" i="165"/>
  <c r="I113" i="165"/>
  <c r="I114" i="165"/>
  <c r="I115" i="165"/>
  <c r="I116" i="165"/>
  <c r="I117" i="165"/>
  <c r="I118" i="165"/>
  <c r="I119" i="165"/>
  <c r="I120" i="165"/>
  <c r="I121" i="165"/>
  <c r="I122" i="165"/>
  <c r="I123" i="165"/>
  <c r="I124" i="165"/>
  <c r="I125" i="165"/>
  <c r="I126" i="165"/>
  <c r="I127" i="165"/>
  <c r="I128" i="165"/>
  <c r="I129" i="165"/>
  <c r="I130" i="165"/>
  <c r="I131" i="165"/>
  <c r="I132" i="165"/>
  <c r="I133" i="165"/>
  <c r="I134" i="165"/>
  <c r="I135" i="165"/>
  <c r="I136" i="165"/>
  <c r="I137" i="165"/>
  <c r="I138" i="165"/>
  <c r="I139" i="165"/>
  <c r="I140" i="165"/>
  <c r="I141" i="165"/>
  <c r="I142" i="165"/>
  <c r="I143" i="165"/>
  <c r="I144" i="165"/>
  <c r="I145" i="165"/>
  <c r="I146" i="165"/>
  <c r="I147" i="165"/>
  <c r="I148" i="165"/>
  <c r="I149" i="165"/>
  <c r="I150" i="165"/>
  <c r="I151" i="165"/>
  <c r="I152" i="165"/>
  <c r="I153" i="165"/>
  <c r="I154" i="165"/>
  <c r="I155" i="165"/>
  <c r="I156" i="165"/>
  <c r="I157" i="165"/>
  <c r="I158" i="165"/>
  <c r="I159" i="165"/>
  <c r="I160" i="165"/>
  <c r="I161" i="165"/>
  <c r="I162" i="165"/>
  <c r="I163" i="165"/>
  <c r="I164" i="165"/>
  <c r="I165" i="165"/>
  <c r="I166" i="165"/>
  <c r="I167" i="165"/>
  <c r="I168" i="165"/>
  <c r="I169" i="165"/>
  <c r="I170" i="165"/>
  <c r="I171" i="165"/>
  <c r="I172" i="165"/>
  <c r="I173" i="165"/>
  <c r="I174" i="165"/>
  <c r="I175" i="165"/>
  <c r="I176" i="165"/>
  <c r="I177" i="165"/>
  <c r="I178" i="165"/>
  <c r="I179" i="165"/>
  <c r="I180" i="165"/>
  <c r="I181" i="165"/>
  <c r="I182" i="165"/>
  <c r="I183" i="165"/>
  <c r="I184" i="165"/>
  <c r="I185" i="165"/>
  <c r="I186" i="165"/>
  <c r="I187" i="165"/>
  <c r="I188" i="165"/>
  <c r="I189" i="165"/>
  <c r="I190" i="165"/>
  <c r="I191" i="165"/>
  <c r="I192" i="165"/>
  <c r="I193" i="165"/>
  <c r="I194" i="165"/>
  <c r="I195" i="165"/>
  <c r="I196" i="165"/>
  <c r="I197" i="165"/>
  <c r="I198" i="165"/>
  <c r="I199" i="165"/>
  <c r="I200" i="165"/>
  <c r="I201" i="165"/>
  <c r="I202" i="165"/>
  <c r="I203" i="165"/>
  <c r="I204" i="165"/>
  <c r="I205" i="165"/>
  <c r="I206" i="165"/>
  <c r="I207" i="165"/>
  <c r="I208" i="165"/>
  <c r="I209" i="165"/>
  <c r="I210" i="165"/>
  <c r="I211" i="165"/>
  <c r="I212" i="165"/>
  <c r="I213" i="165"/>
  <c r="I214" i="165"/>
  <c r="I215" i="165"/>
  <c r="I216" i="165"/>
  <c r="I217" i="165"/>
  <c r="I218" i="165"/>
  <c r="I219" i="165"/>
  <c r="I220" i="165"/>
  <c r="I6" i="164"/>
  <c r="I7" i="164"/>
  <c r="I8" i="164"/>
  <c r="I9" i="164"/>
  <c r="I10" i="164"/>
  <c r="I11" i="164"/>
  <c r="I12" i="164"/>
  <c r="I13" i="164"/>
  <c r="I14" i="164"/>
  <c r="I15" i="164"/>
  <c r="I16" i="164"/>
  <c r="I17" i="164"/>
  <c r="I18" i="164"/>
  <c r="I19" i="164"/>
  <c r="I20" i="164"/>
  <c r="I21" i="164"/>
  <c r="I22" i="164"/>
  <c r="I23" i="164"/>
  <c r="I24" i="164"/>
  <c r="I25" i="164"/>
  <c r="I26" i="164"/>
  <c r="I27" i="164"/>
  <c r="I28" i="164"/>
  <c r="I29" i="164"/>
  <c r="I30" i="164"/>
  <c r="I31" i="164"/>
  <c r="I32" i="164"/>
  <c r="I33" i="164"/>
  <c r="I34" i="164"/>
  <c r="I35" i="164"/>
  <c r="I36" i="164"/>
  <c r="I37" i="164"/>
  <c r="I38" i="164"/>
  <c r="I39" i="164"/>
  <c r="I40" i="164"/>
  <c r="I41" i="164"/>
  <c r="I42" i="164"/>
  <c r="I43" i="164"/>
  <c r="I44" i="164"/>
  <c r="I45" i="164"/>
  <c r="I46" i="164"/>
  <c r="I47" i="164"/>
  <c r="I48" i="164"/>
  <c r="I49" i="164"/>
  <c r="I50" i="164"/>
  <c r="I51" i="164"/>
  <c r="I52" i="164"/>
  <c r="I53" i="164"/>
  <c r="I54" i="164"/>
  <c r="I55" i="164"/>
  <c r="I56" i="164"/>
  <c r="I57" i="164"/>
  <c r="I58" i="164"/>
  <c r="I59" i="164"/>
  <c r="I60" i="164"/>
  <c r="I61" i="164"/>
  <c r="I62" i="164"/>
  <c r="I63" i="164"/>
  <c r="I64" i="164"/>
  <c r="I65" i="164"/>
  <c r="I66" i="164"/>
  <c r="I67" i="164"/>
  <c r="I68" i="164"/>
  <c r="I69" i="164"/>
  <c r="I70" i="164"/>
  <c r="I71" i="164"/>
  <c r="I72" i="164"/>
  <c r="I73" i="164"/>
  <c r="I74" i="164"/>
  <c r="I75" i="164"/>
  <c r="I76" i="164"/>
  <c r="I77" i="164"/>
  <c r="I78" i="164"/>
  <c r="I79" i="164"/>
  <c r="I80" i="164"/>
  <c r="I81" i="164"/>
  <c r="I82" i="164"/>
  <c r="I83" i="164"/>
  <c r="I84" i="164"/>
  <c r="I85" i="164"/>
  <c r="I86" i="164"/>
  <c r="I87" i="164"/>
  <c r="I88" i="164"/>
  <c r="I89" i="164"/>
  <c r="I90" i="164"/>
  <c r="I91" i="164"/>
  <c r="I92" i="164"/>
  <c r="I93" i="164"/>
  <c r="I94" i="164"/>
  <c r="I95" i="164"/>
  <c r="I96" i="164"/>
  <c r="I97" i="164"/>
  <c r="I98" i="164"/>
  <c r="I99" i="164"/>
  <c r="I100" i="164"/>
  <c r="I101" i="164"/>
  <c r="I102" i="164"/>
  <c r="I103" i="164"/>
  <c r="I104" i="164"/>
  <c r="I105" i="164"/>
  <c r="I106" i="164"/>
  <c r="I107" i="164"/>
  <c r="I108" i="164"/>
  <c r="I109" i="164"/>
  <c r="I110" i="164"/>
  <c r="I111" i="164"/>
  <c r="I112" i="164"/>
  <c r="I113" i="164"/>
  <c r="I114" i="164"/>
  <c r="I115" i="164"/>
  <c r="I116" i="164"/>
  <c r="I117" i="164"/>
  <c r="I118" i="164"/>
  <c r="I119" i="164"/>
  <c r="I120" i="164"/>
  <c r="I121" i="164"/>
  <c r="I122" i="164"/>
  <c r="I123" i="164"/>
  <c r="I124" i="164"/>
  <c r="I125" i="164"/>
  <c r="I126" i="164"/>
  <c r="I127" i="164"/>
  <c r="I128" i="164"/>
  <c r="I129" i="164"/>
  <c r="I130" i="164"/>
  <c r="I131" i="164"/>
  <c r="I132" i="164"/>
  <c r="I133" i="164"/>
  <c r="I134" i="164"/>
  <c r="I135" i="164"/>
  <c r="I136" i="164"/>
  <c r="I137" i="164"/>
  <c r="I138" i="164"/>
  <c r="I139" i="164"/>
  <c r="I140" i="164"/>
  <c r="I141" i="164"/>
  <c r="I142" i="164"/>
  <c r="I143" i="164"/>
  <c r="I144" i="164"/>
  <c r="I145" i="164"/>
  <c r="I146" i="164"/>
  <c r="I147" i="164"/>
  <c r="I148" i="164"/>
  <c r="I149" i="164"/>
  <c r="I150" i="164"/>
  <c r="I151" i="164"/>
  <c r="I152" i="164"/>
  <c r="I153" i="164"/>
  <c r="I154" i="164"/>
  <c r="I155" i="164"/>
  <c r="I156" i="164"/>
  <c r="I157" i="164"/>
  <c r="I158" i="164"/>
  <c r="I159" i="164"/>
  <c r="I160" i="164"/>
  <c r="I161" i="164"/>
  <c r="I162" i="164"/>
  <c r="I163" i="164"/>
  <c r="I164" i="164"/>
  <c r="I165" i="164"/>
  <c r="I166" i="164"/>
  <c r="I167" i="164"/>
  <c r="I168" i="164"/>
  <c r="I169" i="164"/>
  <c r="I170" i="164"/>
  <c r="I171" i="164"/>
  <c r="I172" i="164"/>
  <c r="I173" i="164"/>
  <c r="I174" i="164"/>
  <c r="I175" i="164"/>
  <c r="I176" i="164"/>
  <c r="I177" i="164"/>
  <c r="I178" i="164"/>
  <c r="I179" i="164"/>
  <c r="I180" i="164"/>
  <c r="I181" i="164"/>
  <c r="I182" i="164"/>
  <c r="I183" i="164"/>
  <c r="I184" i="164"/>
  <c r="I185" i="164"/>
  <c r="I186" i="164"/>
  <c r="I187" i="164"/>
  <c r="I188" i="164"/>
  <c r="I189" i="164"/>
  <c r="I190" i="164"/>
  <c r="I191" i="164"/>
  <c r="I192" i="164"/>
  <c r="I193" i="164"/>
  <c r="I194" i="164"/>
  <c r="I195" i="164"/>
  <c r="I196" i="164"/>
  <c r="I197" i="164"/>
  <c r="I198" i="164"/>
  <c r="I199" i="164"/>
  <c r="I200" i="164"/>
  <c r="I201" i="164"/>
  <c r="I202" i="164"/>
  <c r="I203" i="164"/>
  <c r="I204" i="164"/>
  <c r="I205" i="164"/>
  <c r="I206" i="164"/>
  <c r="I207" i="164"/>
  <c r="I208" i="164"/>
  <c r="I209" i="164"/>
  <c r="I210" i="164"/>
  <c r="I211" i="164"/>
  <c r="I212" i="164"/>
  <c r="I213" i="164"/>
  <c r="I214" i="164"/>
  <c r="I215" i="164"/>
  <c r="I216" i="164"/>
  <c r="I217" i="164"/>
  <c r="I218" i="164"/>
  <c r="I219" i="164"/>
  <c r="I220" i="164"/>
  <c r="I6" i="163"/>
  <c r="I7" i="163"/>
  <c r="I8" i="163"/>
  <c r="I9" i="163"/>
  <c r="I10" i="163"/>
  <c r="I11" i="163"/>
  <c r="I12" i="163"/>
  <c r="I13" i="163"/>
  <c r="I14" i="163"/>
  <c r="I15" i="163"/>
  <c r="I16" i="163"/>
  <c r="I17" i="163"/>
  <c r="I18" i="163"/>
  <c r="I19" i="163"/>
  <c r="I20" i="163"/>
  <c r="I21" i="163"/>
  <c r="I22" i="163"/>
  <c r="I23" i="163"/>
  <c r="I24" i="163"/>
  <c r="I25" i="163"/>
  <c r="I26" i="163"/>
  <c r="I27" i="163"/>
  <c r="I28" i="163"/>
  <c r="I29" i="163"/>
  <c r="I30" i="163"/>
  <c r="I31" i="163"/>
  <c r="I32" i="163"/>
  <c r="I33" i="163"/>
  <c r="I34" i="163"/>
  <c r="I35" i="163"/>
  <c r="I36" i="163"/>
  <c r="I37" i="163"/>
  <c r="I38" i="163"/>
  <c r="I39" i="163"/>
  <c r="I40" i="163"/>
  <c r="I41" i="163"/>
  <c r="I42" i="163"/>
  <c r="I43" i="163"/>
  <c r="I44" i="163"/>
  <c r="I45" i="163"/>
  <c r="I46" i="163"/>
  <c r="I47" i="163"/>
  <c r="I48" i="163"/>
  <c r="I49" i="163"/>
  <c r="I50" i="163"/>
  <c r="I51" i="163"/>
  <c r="I52" i="163"/>
  <c r="I53" i="163"/>
  <c r="I54" i="163"/>
  <c r="I55" i="163"/>
  <c r="I56" i="163"/>
  <c r="I57" i="163"/>
  <c r="I58" i="163"/>
  <c r="I59" i="163"/>
  <c r="I60" i="163"/>
  <c r="I61" i="163"/>
  <c r="I62" i="163"/>
  <c r="I63" i="163"/>
  <c r="I64" i="163"/>
  <c r="I65" i="163"/>
  <c r="I66" i="163"/>
  <c r="I67" i="163"/>
  <c r="I68" i="163"/>
  <c r="I69" i="163"/>
  <c r="I70" i="163"/>
  <c r="I71" i="163"/>
  <c r="I72" i="163"/>
  <c r="I73" i="163"/>
  <c r="I74" i="163"/>
  <c r="I75" i="163"/>
  <c r="I76" i="163"/>
  <c r="I77" i="163"/>
  <c r="I78" i="163"/>
  <c r="I79" i="163"/>
  <c r="I80" i="163"/>
  <c r="I81" i="163"/>
  <c r="I82" i="163"/>
  <c r="I83" i="163"/>
  <c r="I84" i="163"/>
  <c r="I85" i="163"/>
  <c r="I86" i="163"/>
  <c r="I87" i="163"/>
  <c r="I88" i="163"/>
  <c r="I89" i="163"/>
  <c r="I90" i="163"/>
  <c r="I91" i="163"/>
  <c r="I92" i="163"/>
  <c r="I93" i="163"/>
  <c r="I94" i="163"/>
  <c r="I95" i="163"/>
  <c r="I96" i="163"/>
  <c r="I97" i="163"/>
  <c r="I98" i="163"/>
  <c r="I99" i="163"/>
  <c r="I100" i="163"/>
  <c r="I101" i="163"/>
  <c r="I102" i="163"/>
  <c r="I103" i="163"/>
  <c r="I104" i="163"/>
  <c r="I105" i="163"/>
  <c r="I106" i="163"/>
  <c r="I107" i="163"/>
  <c r="I108" i="163"/>
  <c r="I109" i="163"/>
  <c r="I110" i="163"/>
  <c r="I111" i="163"/>
  <c r="I112" i="163"/>
  <c r="I113" i="163"/>
  <c r="I114" i="163"/>
  <c r="I115" i="163"/>
  <c r="I116" i="163"/>
  <c r="I117" i="163"/>
  <c r="I118" i="163"/>
  <c r="I119" i="163"/>
  <c r="I120" i="163"/>
  <c r="I121" i="163"/>
  <c r="I122" i="163"/>
  <c r="I123" i="163"/>
  <c r="I124" i="163"/>
  <c r="I125" i="163"/>
  <c r="I126" i="163"/>
  <c r="I127" i="163"/>
  <c r="I128" i="163"/>
  <c r="I129" i="163"/>
  <c r="I130" i="163"/>
  <c r="I131" i="163"/>
  <c r="I132" i="163"/>
  <c r="I157" i="163"/>
  <c r="I158" i="163"/>
  <c r="I159" i="163"/>
  <c r="I160" i="163"/>
  <c r="I161" i="163"/>
  <c r="I162" i="163"/>
  <c r="I163" i="163"/>
  <c r="I164" i="163"/>
  <c r="I165" i="163"/>
  <c r="I166" i="163"/>
  <c r="I167" i="163"/>
  <c r="I168" i="163"/>
  <c r="I169" i="163"/>
  <c r="I170" i="163"/>
  <c r="I171" i="163"/>
  <c r="I172" i="163"/>
  <c r="I173" i="163"/>
  <c r="I174" i="163"/>
  <c r="I175" i="163"/>
  <c r="I176" i="163"/>
  <c r="I177" i="163"/>
  <c r="I178" i="163"/>
  <c r="I179" i="163"/>
  <c r="I180" i="163"/>
  <c r="I181" i="163"/>
  <c r="I182" i="163"/>
  <c r="I183" i="163"/>
  <c r="I184" i="163"/>
  <c r="I185" i="163"/>
  <c r="I186" i="163"/>
  <c r="I187" i="163"/>
  <c r="I188" i="163"/>
  <c r="I189" i="163"/>
  <c r="I190" i="163"/>
  <c r="I191" i="163"/>
  <c r="I192" i="163"/>
  <c r="I193" i="163"/>
  <c r="I194" i="163"/>
  <c r="I195" i="163"/>
  <c r="I196" i="163"/>
  <c r="I197" i="163"/>
  <c r="I198" i="163"/>
  <c r="I199" i="163"/>
  <c r="I200" i="163"/>
  <c r="I201" i="163"/>
  <c r="I202" i="163"/>
  <c r="I203" i="163"/>
  <c r="I204" i="163"/>
  <c r="I205" i="163"/>
  <c r="I206" i="163"/>
  <c r="I207" i="163"/>
  <c r="I208" i="163"/>
  <c r="I209" i="163"/>
  <c r="I210" i="163"/>
  <c r="I211" i="163"/>
  <c r="I212" i="163"/>
  <c r="I213" i="163"/>
  <c r="I214" i="163"/>
  <c r="I215" i="163"/>
  <c r="I216" i="163"/>
  <c r="I217" i="163"/>
  <c r="I218" i="163"/>
  <c r="I219" i="163"/>
  <c r="I220" i="163"/>
  <c r="I6" i="162"/>
  <c r="I7" i="162"/>
  <c r="I8" i="162"/>
  <c r="I9" i="162"/>
  <c r="I10" i="162"/>
  <c r="I11" i="162"/>
  <c r="I12" i="162"/>
  <c r="I13" i="162"/>
  <c r="I14" i="162"/>
  <c r="I15" i="162"/>
  <c r="I16" i="162"/>
  <c r="I17" i="162"/>
  <c r="I18" i="162"/>
  <c r="I19" i="162"/>
  <c r="I20" i="162"/>
  <c r="I21" i="162"/>
  <c r="I22" i="162"/>
  <c r="I23" i="162"/>
  <c r="I24" i="162"/>
  <c r="I25" i="162"/>
  <c r="I26" i="162"/>
  <c r="I27" i="162"/>
  <c r="I28" i="162"/>
  <c r="I29" i="162"/>
  <c r="I30" i="162"/>
  <c r="I31" i="162"/>
  <c r="I32" i="162"/>
  <c r="I33" i="162"/>
  <c r="I34" i="162"/>
  <c r="I35" i="162"/>
  <c r="I36" i="162"/>
  <c r="I37" i="162"/>
  <c r="I38" i="162"/>
  <c r="I39" i="162"/>
  <c r="I40" i="162"/>
  <c r="I41" i="162"/>
  <c r="I42" i="162"/>
  <c r="I43" i="162"/>
  <c r="I44" i="162"/>
  <c r="I45" i="162"/>
  <c r="I46" i="162"/>
  <c r="I47" i="162"/>
  <c r="I48" i="162"/>
  <c r="I49" i="162"/>
  <c r="I50" i="162"/>
  <c r="I51" i="162"/>
  <c r="I52" i="162"/>
  <c r="I53" i="162"/>
  <c r="I54" i="162"/>
  <c r="I55" i="162"/>
  <c r="I56" i="162"/>
  <c r="I57" i="162"/>
  <c r="I58" i="162"/>
  <c r="I59" i="162"/>
  <c r="I60" i="162"/>
  <c r="I61" i="162"/>
  <c r="I62" i="162"/>
  <c r="I63" i="162"/>
  <c r="I64" i="162"/>
  <c r="I65" i="162"/>
  <c r="I66" i="162"/>
  <c r="I67" i="162"/>
  <c r="I68" i="162"/>
  <c r="I69" i="162"/>
  <c r="I70" i="162"/>
  <c r="I71" i="162"/>
  <c r="I72" i="162"/>
  <c r="I73" i="162"/>
  <c r="I74" i="162"/>
  <c r="I75" i="162"/>
  <c r="I76" i="162"/>
  <c r="I77" i="162"/>
  <c r="I78" i="162"/>
  <c r="I79" i="162"/>
  <c r="I80" i="162"/>
  <c r="I81" i="162"/>
  <c r="I82" i="162"/>
  <c r="I83" i="162"/>
  <c r="I84" i="162"/>
  <c r="I85" i="162"/>
  <c r="I86" i="162"/>
  <c r="I87" i="162"/>
  <c r="I88" i="162"/>
  <c r="I89" i="162"/>
  <c r="I90" i="162"/>
  <c r="I91" i="162"/>
  <c r="I92" i="162"/>
  <c r="I93" i="162"/>
  <c r="I94" i="162"/>
  <c r="I95" i="162"/>
  <c r="I96" i="162"/>
  <c r="I97" i="162"/>
  <c r="I98" i="162"/>
  <c r="I99" i="162"/>
  <c r="I100" i="162"/>
  <c r="I101" i="162"/>
  <c r="I102" i="162"/>
  <c r="I103" i="162"/>
  <c r="I104" i="162"/>
  <c r="I105" i="162"/>
  <c r="I106" i="162"/>
  <c r="I107" i="162"/>
  <c r="I108" i="162"/>
  <c r="I109" i="162"/>
  <c r="I110" i="162"/>
  <c r="I111" i="162"/>
  <c r="I112" i="162"/>
  <c r="I113" i="162"/>
  <c r="I114" i="162"/>
  <c r="I115" i="162"/>
  <c r="I116" i="162"/>
  <c r="I117" i="162"/>
  <c r="I118" i="162"/>
  <c r="I119" i="162"/>
  <c r="I120" i="162"/>
  <c r="I121" i="162"/>
  <c r="I122" i="162"/>
  <c r="I123" i="162"/>
  <c r="I124" i="162"/>
  <c r="I125" i="162"/>
  <c r="I126" i="162"/>
  <c r="I127" i="162"/>
  <c r="I128" i="162"/>
  <c r="I129" i="162"/>
  <c r="I130" i="162"/>
  <c r="I131" i="162"/>
  <c r="I132" i="162"/>
  <c r="I133" i="162"/>
  <c r="I134" i="162"/>
  <c r="I135" i="162"/>
  <c r="I136" i="162"/>
  <c r="I137" i="162"/>
  <c r="I138" i="162"/>
  <c r="I139" i="162"/>
  <c r="I140" i="162"/>
  <c r="I141" i="162"/>
  <c r="I142" i="162"/>
  <c r="I143" i="162"/>
  <c r="I144" i="162"/>
  <c r="I145" i="162"/>
  <c r="I146" i="162"/>
  <c r="I147" i="162"/>
  <c r="I148" i="162"/>
  <c r="I149" i="162"/>
  <c r="I150" i="162"/>
  <c r="I151" i="162"/>
  <c r="I152" i="162"/>
  <c r="I153" i="162"/>
  <c r="I154" i="162"/>
  <c r="I155" i="162"/>
  <c r="I156" i="162"/>
  <c r="I157" i="162"/>
  <c r="I158" i="162"/>
  <c r="I159" i="162"/>
  <c r="I160" i="162"/>
  <c r="I161" i="162"/>
  <c r="I162" i="162"/>
  <c r="I163" i="162"/>
  <c r="I164" i="162"/>
  <c r="I165" i="162"/>
  <c r="I166" i="162"/>
  <c r="I167" i="162"/>
  <c r="I168" i="162"/>
  <c r="I169" i="162"/>
  <c r="I170" i="162"/>
  <c r="I171" i="162"/>
  <c r="I172" i="162"/>
  <c r="I173" i="162"/>
  <c r="I174" i="162"/>
  <c r="I175" i="162"/>
  <c r="I176" i="162"/>
  <c r="I177" i="162"/>
  <c r="I178" i="162"/>
  <c r="I179" i="162"/>
  <c r="I180" i="162"/>
  <c r="I181" i="162"/>
  <c r="I182" i="162"/>
  <c r="I183" i="162"/>
  <c r="I184" i="162"/>
  <c r="I185" i="162"/>
  <c r="I186" i="162"/>
  <c r="I187" i="162"/>
  <c r="I188" i="162"/>
  <c r="I189" i="162"/>
  <c r="I190" i="162"/>
  <c r="I191" i="162"/>
  <c r="I192" i="162"/>
  <c r="I193" i="162"/>
  <c r="I194" i="162"/>
  <c r="I195" i="162"/>
  <c r="I196" i="162"/>
  <c r="I197" i="162"/>
  <c r="I198" i="162"/>
  <c r="I199" i="162"/>
  <c r="I200" i="162"/>
  <c r="I201" i="162"/>
  <c r="I202" i="162"/>
  <c r="I203" i="162"/>
  <c r="I204" i="162"/>
  <c r="I205" i="162"/>
  <c r="I206" i="162"/>
  <c r="I207" i="162"/>
  <c r="I208" i="162"/>
  <c r="I209" i="162"/>
  <c r="I210" i="162"/>
  <c r="I211" i="162"/>
  <c r="I212" i="162"/>
  <c r="I213" i="162"/>
  <c r="I214" i="162"/>
  <c r="I215" i="162"/>
  <c r="I216" i="162"/>
  <c r="I217" i="162"/>
  <c r="I218" i="162"/>
  <c r="I219" i="162"/>
  <c r="I220" i="162"/>
  <c r="I6" i="161"/>
  <c r="I7" i="161"/>
  <c r="I8" i="161"/>
  <c r="I9" i="161"/>
  <c r="I10" i="161"/>
  <c r="I11" i="161"/>
  <c r="I12" i="161"/>
  <c r="I13" i="161"/>
  <c r="I14" i="161"/>
  <c r="I15" i="161"/>
  <c r="I16" i="161"/>
  <c r="I17" i="161"/>
  <c r="I18" i="161"/>
  <c r="I19" i="161"/>
  <c r="I20" i="161"/>
  <c r="I21" i="161"/>
  <c r="I22" i="161"/>
  <c r="I23" i="161"/>
  <c r="I24" i="161"/>
  <c r="I25" i="161"/>
  <c r="I26" i="161"/>
  <c r="I27" i="161"/>
  <c r="I28" i="161"/>
  <c r="I29" i="161"/>
  <c r="I30" i="161"/>
  <c r="I31" i="161"/>
  <c r="I32" i="161"/>
  <c r="I33" i="161"/>
  <c r="I34" i="161"/>
  <c r="I35" i="161"/>
  <c r="I36" i="161"/>
  <c r="I37" i="161"/>
  <c r="I38" i="161"/>
  <c r="I39" i="161"/>
  <c r="I40" i="161"/>
  <c r="I41" i="161"/>
  <c r="I42" i="161"/>
  <c r="I43" i="161"/>
  <c r="I44" i="161"/>
  <c r="I45" i="161"/>
  <c r="I46" i="161"/>
  <c r="I47" i="161"/>
  <c r="I48" i="161"/>
  <c r="I49" i="161"/>
  <c r="I50" i="161"/>
  <c r="I51" i="161"/>
  <c r="I52" i="161"/>
  <c r="I53" i="161"/>
  <c r="I54" i="161"/>
  <c r="I55" i="161"/>
  <c r="I56" i="161"/>
  <c r="I57" i="161"/>
  <c r="I58" i="161"/>
  <c r="I59" i="161"/>
  <c r="I60" i="161"/>
  <c r="I61" i="161"/>
  <c r="I62" i="161"/>
  <c r="I63" i="161"/>
  <c r="I64" i="161"/>
  <c r="I65" i="161"/>
  <c r="I66" i="161"/>
  <c r="I67" i="161"/>
  <c r="I68" i="161"/>
  <c r="I69" i="161"/>
  <c r="I70" i="161"/>
  <c r="I71" i="161"/>
  <c r="I72" i="161"/>
  <c r="I73" i="161"/>
  <c r="I74" i="161"/>
  <c r="I75" i="161"/>
  <c r="I76" i="161"/>
  <c r="I77" i="161"/>
  <c r="I78" i="161"/>
  <c r="I79" i="161"/>
  <c r="I80" i="161"/>
  <c r="I81" i="161"/>
  <c r="I82" i="161"/>
  <c r="I83" i="161"/>
  <c r="I84" i="161"/>
  <c r="I85" i="161"/>
  <c r="I86" i="161"/>
  <c r="I87" i="161"/>
  <c r="I88" i="161"/>
  <c r="I89" i="161"/>
  <c r="I90" i="161"/>
  <c r="I91" i="161"/>
  <c r="I92" i="161"/>
  <c r="I93" i="161"/>
  <c r="I94" i="161"/>
  <c r="I95" i="161"/>
  <c r="I96" i="161"/>
  <c r="I97" i="161"/>
  <c r="I98" i="161"/>
  <c r="I99" i="161"/>
  <c r="I100" i="161"/>
  <c r="I101" i="161"/>
  <c r="I102" i="161"/>
  <c r="I103" i="161"/>
  <c r="I104" i="161"/>
  <c r="I105" i="161"/>
  <c r="I106" i="161"/>
  <c r="I107" i="161"/>
  <c r="I108" i="161"/>
  <c r="I109" i="161"/>
  <c r="I110" i="161"/>
  <c r="I111" i="161"/>
  <c r="I112" i="161"/>
  <c r="I113" i="161"/>
  <c r="I114" i="161"/>
  <c r="I115" i="161"/>
  <c r="I116" i="161"/>
  <c r="I117" i="161"/>
  <c r="I118" i="161"/>
  <c r="I119" i="161"/>
  <c r="I120" i="161"/>
  <c r="I121" i="161"/>
  <c r="I122" i="161"/>
  <c r="I123" i="161"/>
  <c r="I124" i="161"/>
  <c r="I125" i="161"/>
  <c r="I126" i="161"/>
  <c r="I127" i="161"/>
  <c r="I128" i="161"/>
  <c r="I129" i="161"/>
  <c r="I130" i="161"/>
  <c r="I131" i="161"/>
  <c r="I132" i="161"/>
  <c r="I133" i="161"/>
  <c r="I134" i="161"/>
  <c r="I135" i="161"/>
  <c r="I136" i="161"/>
  <c r="I137" i="161"/>
  <c r="I138" i="161"/>
  <c r="I139" i="161"/>
  <c r="I140" i="161"/>
  <c r="I141" i="161"/>
  <c r="I142" i="161"/>
  <c r="I143" i="161"/>
  <c r="I144" i="161"/>
  <c r="I145" i="161"/>
  <c r="I146" i="161"/>
  <c r="I147" i="161"/>
  <c r="I148" i="161"/>
  <c r="I149" i="161"/>
  <c r="I150" i="161"/>
  <c r="I151" i="161"/>
  <c r="I152" i="161"/>
  <c r="I153" i="161"/>
  <c r="I154" i="161"/>
  <c r="I155" i="161"/>
  <c r="I156" i="161"/>
  <c r="I157" i="161"/>
  <c r="I158" i="161"/>
  <c r="I159" i="161"/>
  <c r="I160" i="161"/>
  <c r="I161" i="161"/>
  <c r="I162" i="161"/>
  <c r="I163" i="161"/>
  <c r="I164" i="161"/>
  <c r="I165" i="161"/>
  <c r="I166" i="161"/>
  <c r="I167" i="161"/>
  <c r="I168" i="161"/>
  <c r="I169" i="161"/>
  <c r="I170" i="161"/>
  <c r="I171" i="161"/>
  <c r="I172" i="161"/>
  <c r="I173" i="161"/>
  <c r="I174" i="161"/>
  <c r="I175" i="161"/>
  <c r="I176" i="161"/>
  <c r="I177" i="161"/>
  <c r="I178" i="161"/>
  <c r="I179" i="161"/>
  <c r="I180" i="161"/>
  <c r="I181" i="161"/>
  <c r="I182" i="161"/>
  <c r="I183" i="161"/>
  <c r="I184" i="161"/>
  <c r="I185" i="161"/>
  <c r="I186" i="161"/>
  <c r="I187" i="161"/>
  <c r="I188" i="161"/>
  <c r="I189" i="161"/>
  <c r="I190" i="161"/>
  <c r="I191" i="161"/>
  <c r="I192" i="161"/>
  <c r="I193" i="161"/>
  <c r="I194" i="161"/>
  <c r="I195" i="161"/>
  <c r="I196" i="161"/>
  <c r="I197" i="161"/>
  <c r="I198" i="161"/>
  <c r="I199" i="161"/>
  <c r="I200" i="161"/>
  <c r="I201" i="161"/>
  <c r="I202" i="161"/>
  <c r="I203" i="161"/>
  <c r="I204" i="161"/>
  <c r="I205" i="161"/>
  <c r="I206" i="161"/>
  <c r="I207" i="161"/>
  <c r="I208" i="161"/>
  <c r="I209" i="161"/>
  <c r="I210" i="161"/>
  <c r="I211" i="161"/>
  <c r="I212" i="161"/>
  <c r="I213" i="161"/>
  <c r="I214" i="161"/>
  <c r="I215" i="161"/>
  <c r="I216" i="161"/>
  <c r="I217" i="161"/>
  <c r="I218" i="161"/>
  <c r="I219" i="161"/>
  <c r="I220" i="161"/>
  <c r="I6" i="160"/>
  <c r="I7" i="160"/>
  <c r="I8" i="160"/>
  <c r="I9" i="160"/>
  <c r="I10" i="160"/>
  <c r="I11" i="160"/>
  <c r="I12" i="160"/>
  <c r="I13" i="160"/>
  <c r="I14" i="160"/>
  <c r="I15" i="160"/>
  <c r="I16" i="160"/>
  <c r="I17" i="160"/>
  <c r="I18" i="160"/>
  <c r="I19" i="160"/>
  <c r="I20" i="160"/>
  <c r="I21" i="160"/>
  <c r="I22" i="160"/>
  <c r="I23" i="160"/>
  <c r="I24" i="160"/>
  <c r="I25" i="160"/>
  <c r="I26" i="160"/>
  <c r="I27" i="160"/>
  <c r="I28" i="160"/>
  <c r="I29" i="160"/>
  <c r="I30" i="160"/>
  <c r="I31" i="160"/>
  <c r="I32" i="160"/>
  <c r="I33" i="160"/>
  <c r="I34" i="160"/>
  <c r="I35" i="160"/>
  <c r="I36" i="160"/>
  <c r="I37" i="160"/>
  <c r="I38" i="160"/>
  <c r="I39" i="160"/>
  <c r="I40" i="160"/>
  <c r="I41" i="160"/>
  <c r="I42" i="160"/>
  <c r="I43" i="160"/>
  <c r="I44" i="160"/>
  <c r="I45" i="160"/>
  <c r="I46" i="160"/>
  <c r="I47" i="160"/>
  <c r="I48" i="160"/>
  <c r="I49" i="160"/>
  <c r="I50" i="160"/>
  <c r="I51" i="160"/>
  <c r="I52" i="160"/>
  <c r="I53" i="160"/>
  <c r="I54" i="160"/>
  <c r="I55" i="160"/>
  <c r="I56" i="160"/>
  <c r="I57" i="160"/>
  <c r="I58" i="160"/>
  <c r="I59" i="160"/>
  <c r="I60" i="160"/>
  <c r="I61" i="160"/>
  <c r="I62" i="160"/>
  <c r="I63" i="160"/>
  <c r="I64" i="160"/>
  <c r="I65" i="160"/>
  <c r="I66" i="160"/>
  <c r="I67" i="160"/>
  <c r="I68" i="160"/>
  <c r="I69" i="160"/>
  <c r="I70" i="160"/>
  <c r="I71" i="160"/>
  <c r="I72" i="160"/>
  <c r="I73" i="160"/>
  <c r="I74" i="160"/>
  <c r="I75" i="160"/>
  <c r="I76" i="160"/>
  <c r="I77" i="160"/>
  <c r="I78" i="160"/>
  <c r="I79" i="160"/>
  <c r="I80" i="160"/>
  <c r="I81" i="160"/>
  <c r="I82" i="160"/>
  <c r="I83" i="160"/>
  <c r="I84" i="160"/>
  <c r="I85" i="160"/>
  <c r="I86" i="160"/>
  <c r="I87" i="160"/>
  <c r="I88" i="160"/>
  <c r="I89" i="160"/>
  <c r="I90" i="160"/>
  <c r="I91" i="160"/>
  <c r="I92" i="160"/>
  <c r="I93" i="160"/>
  <c r="I94" i="160"/>
  <c r="I95" i="160"/>
  <c r="I96" i="160"/>
  <c r="I131" i="160"/>
  <c r="I132" i="160"/>
  <c r="I133" i="160"/>
  <c r="I134" i="160"/>
  <c r="I135" i="160"/>
  <c r="I136" i="160"/>
  <c r="I137" i="160"/>
  <c r="I138" i="160"/>
  <c r="I139" i="160"/>
  <c r="I140" i="160"/>
  <c r="I141" i="160"/>
  <c r="I142" i="160"/>
  <c r="I143" i="160"/>
  <c r="I144" i="160"/>
  <c r="I145" i="160"/>
  <c r="I146" i="160"/>
  <c r="I147" i="160"/>
  <c r="I148" i="160"/>
  <c r="I149" i="160"/>
  <c r="I150" i="160"/>
  <c r="I151" i="160"/>
  <c r="I152" i="160"/>
  <c r="I153" i="160"/>
  <c r="I154" i="160"/>
  <c r="I155" i="160"/>
  <c r="I156" i="160"/>
  <c r="I157" i="160"/>
  <c r="I158" i="160"/>
  <c r="I159" i="160"/>
  <c r="I160" i="160"/>
  <c r="I161" i="160"/>
  <c r="I162" i="160"/>
  <c r="I163" i="160"/>
  <c r="I164" i="160"/>
  <c r="I165" i="160"/>
  <c r="I166" i="160"/>
  <c r="I167" i="160"/>
  <c r="I168" i="160"/>
  <c r="I169" i="160"/>
  <c r="I170" i="160"/>
  <c r="I171" i="160"/>
  <c r="I172" i="160"/>
  <c r="I173" i="160"/>
  <c r="I174" i="160"/>
  <c r="I175" i="160"/>
  <c r="I176" i="160"/>
  <c r="I177" i="160"/>
  <c r="I178" i="160"/>
  <c r="I179" i="160"/>
  <c r="I180" i="160"/>
  <c r="I181" i="160"/>
  <c r="I182" i="160"/>
  <c r="I183" i="160"/>
  <c r="I184" i="160"/>
  <c r="I185" i="160"/>
  <c r="I186" i="160"/>
  <c r="I187" i="160"/>
  <c r="I188" i="160"/>
  <c r="I189" i="160"/>
  <c r="I190" i="160"/>
  <c r="I191" i="160"/>
  <c r="I192" i="160"/>
  <c r="I193" i="160"/>
  <c r="I194" i="160"/>
  <c r="I195" i="160"/>
  <c r="I196" i="160"/>
  <c r="I197" i="160"/>
  <c r="I198" i="160"/>
  <c r="I199" i="160"/>
  <c r="I200" i="160"/>
  <c r="I201" i="160"/>
  <c r="I202" i="160"/>
  <c r="I203" i="160"/>
  <c r="I204" i="160"/>
  <c r="I205" i="160"/>
  <c r="I206" i="160"/>
  <c r="I207" i="160"/>
  <c r="I208" i="160"/>
  <c r="I209" i="160"/>
  <c r="I210" i="160"/>
  <c r="I211" i="160"/>
  <c r="I212" i="160"/>
  <c r="I213" i="160"/>
  <c r="I214" i="160"/>
  <c r="I215" i="160"/>
  <c r="I216" i="160"/>
  <c r="I217" i="160"/>
  <c r="I218" i="160"/>
  <c r="I219" i="160"/>
  <c r="I220" i="160"/>
  <c r="I6" i="159"/>
  <c r="I7" i="159"/>
  <c r="I8" i="159"/>
  <c r="I9" i="159"/>
  <c r="I10" i="159"/>
  <c r="I11" i="159"/>
  <c r="I12" i="159"/>
  <c r="I13" i="159"/>
  <c r="I14" i="159"/>
  <c r="I15" i="159"/>
  <c r="I16" i="159"/>
  <c r="I17" i="159"/>
  <c r="I18" i="159"/>
  <c r="I19" i="159"/>
  <c r="I20" i="159"/>
  <c r="I21" i="159"/>
  <c r="I22" i="159"/>
  <c r="I23" i="159"/>
  <c r="I24" i="159"/>
  <c r="I25" i="159"/>
  <c r="I26" i="159"/>
  <c r="I27" i="159"/>
  <c r="I28" i="159"/>
  <c r="I29" i="159"/>
  <c r="I30" i="159"/>
  <c r="I31" i="159"/>
  <c r="I32" i="159"/>
  <c r="I33" i="159"/>
  <c r="I34" i="159"/>
  <c r="I35" i="159"/>
  <c r="I36" i="159"/>
  <c r="I37" i="159"/>
  <c r="I38" i="159"/>
  <c r="I39" i="159"/>
  <c r="I40" i="159"/>
  <c r="I41" i="159"/>
  <c r="I42" i="159"/>
  <c r="I43" i="159"/>
  <c r="I44" i="159"/>
  <c r="I45" i="159"/>
  <c r="I46" i="159"/>
  <c r="I47" i="159"/>
  <c r="I48" i="159"/>
  <c r="I49" i="159"/>
  <c r="I50" i="159"/>
  <c r="I51" i="159"/>
  <c r="I52" i="159"/>
  <c r="I53" i="159"/>
  <c r="I54" i="159"/>
  <c r="I55" i="159"/>
  <c r="I56" i="159"/>
  <c r="I57" i="159"/>
  <c r="I58" i="159"/>
  <c r="I59" i="159"/>
  <c r="I60" i="159"/>
  <c r="I61" i="159"/>
  <c r="I62" i="159"/>
  <c r="I63" i="159"/>
  <c r="I64" i="159"/>
  <c r="I65" i="159"/>
  <c r="I66" i="159"/>
  <c r="I67" i="159"/>
  <c r="I68" i="159"/>
  <c r="I69" i="159"/>
  <c r="I70" i="159"/>
  <c r="I71" i="159"/>
  <c r="I72" i="159"/>
  <c r="I73" i="159"/>
  <c r="I74" i="159"/>
  <c r="I75" i="159"/>
  <c r="I76" i="159"/>
  <c r="I77" i="159"/>
  <c r="I78" i="159"/>
  <c r="I79" i="159"/>
  <c r="I80" i="159"/>
  <c r="I81" i="159"/>
  <c r="I82" i="159"/>
  <c r="I83" i="159"/>
  <c r="I84" i="159"/>
  <c r="I85" i="159"/>
  <c r="I86" i="159"/>
  <c r="I87" i="159"/>
  <c r="I88" i="159"/>
  <c r="I89" i="159"/>
  <c r="I90" i="159"/>
  <c r="I91" i="159"/>
  <c r="I92" i="159"/>
  <c r="I93" i="159"/>
  <c r="I94" i="159"/>
  <c r="I95" i="159"/>
  <c r="I96" i="159"/>
  <c r="I97" i="159"/>
  <c r="I98" i="159"/>
  <c r="I99" i="159"/>
  <c r="I100" i="159"/>
  <c r="I101" i="159"/>
  <c r="I102" i="159"/>
  <c r="I103" i="159"/>
  <c r="I104" i="159"/>
  <c r="I105" i="159"/>
  <c r="I106" i="159"/>
  <c r="I107" i="159"/>
  <c r="I108" i="159"/>
  <c r="I109" i="159"/>
  <c r="I110" i="159"/>
  <c r="I111" i="159"/>
  <c r="I112" i="159"/>
  <c r="I113" i="159"/>
  <c r="I114" i="159"/>
  <c r="I115" i="159"/>
  <c r="I116" i="159"/>
  <c r="I117" i="159"/>
  <c r="I118" i="159"/>
  <c r="I119" i="159"/>
  <c r="I120" i="159"/>
  <c r="I121" i="159"/>
  <c r="I122" i="159"/>
  <c r="I123" i="159"/>
  <c r="I124" i="159"/>
  <c r="I125" i="159"/>
  <c r="I126" i="159"/>
  <c r="I127" i="159"/>
  <c r="I128" i="159"/>
  <c r="I129" i="159"/>
  <c r="I130" i="159"/>
  <c r="I131" i="159"/>
  <c r="I132" i="159"/>
  <c r="I133" i="159"/>
  <c r="I134" i="159"/>
  <c r="I135" i="159"/>
  <c r="I136" i="159"/>
  <c r="I137" i="159"/>
  <c r="I138" i="159"/>
  <c r="I139" i="159"/>
  <c r="I140" i="159"/>
  <c r="I141" i="159"/>
  <c r="I142" i="159"/>
  <c r="I143" i="159"/>
  <c r="I144" i="159"/>
  <c r="I145" i="159"/>
  <c r="I146" i="159"/>
  <c r="I147" i="159"/>
  <c r="I148" i="159"/>
  <c r="I149" i="159"/>
  <c r="I150" i="159"/>
  <c r="I151" i="159"/>
  <c r="I152" i="159"/>
  <c r="I153" i="159"/>
  <c r="I154" i="159"/>
  <c r="I155" i="159"/>
  <c r="I156" i="159"/>
  <c r="I157" i="159"/>
  <c r="I158" i="159"/>
  <c r="I159" i="159"/>
  <c r="I160" i="159"/>
  <c r="I161" i="159"/>
  <c r="I162" i="159"/>
  <c r="I163" i="159"/>
  <c r="I164" i="159"/>
  <c r="I165" i="159"/>
  <c r="I166" i="159"/>
  <c r="I167" i="159"/>
  <c r="I168" i="159"/>
  <c r="I169" i="159"/>
  <c r="I170" i="159"/>
  <c r="I171" i="159"/>
  <c r="I172" i="159"/>
  <c r="I173" i="159"/>
  <c r="I174" i="159"/>
  <c r="I175" i="159"/>
  <c r="I176" i="159"/>
  <c r="I177" i="159"/>
  <c r="I178" i="159"/>
  <c r="I179" i="159"/>
  <c r="I180" i="159"/>
  <c r="I181" i="159"/>
  <c r="I182" i="159"/>
  <c r="I183" i="159"/>
  <c r="I184" i="159"/>
  <c r="I185" i="159"/>
  <c r="I186" i="159"/>
  <c r="I187" i="159"/>
  <c r="I188" i="159"/>
  <c r="I189" i="159"/>
  <c r="I190" i="159"/>
  <c r="I191" i="159"/>
  <c r="I192" i="159"/>
  <c r="I193" i="159"/>
  <c r="I194" i="159"/>
  <c r="I195" i="159"/>
  <c r="I196" i="159"/>
  <c r="I197" i="159"/>
  <c r="I198" i="159"/>
  <c r="I199" i="159"/>
  <c r="I200" i="159"/>
  <c r="I201" i="159"/>
  <c r="I202" i="159"/>
  <c r="I203" i="159"/>
  <c r="I204" i="159"/>
  <c r="I205" i="159"/>
  <c r="I206" i="159"/>
  <c r="I207" i="159"/>
  <c r="I208" i="159"/>
  <c r="I209" i="159"/>
  <c r="I210" i="159"/>
  <c r="I211" i="159"/>
  <c r="I212" i="159"/>
  <c r="I213" i="159"/>
  <c r="I214" i="159"/>
  <c r="I215" i="159"/>
  <c r="I216" i="159"/>
  <c r="I217" i="159"/>
  <c r="I218" i="159"/>
  <c r="I219" i="159"/>
  <c r="I220" i="159"/>
  <c r="I6" i="158"/>
  <c r="I7" i="158"/>
  <c r="I8" i="158"/>
  <c r="I9" i="158"/>
  <c r="I10" i="158"/>
  <c r="I11" i="158"/>
  <c r="I12" i="158"/>
  <c r="I13" i="158"/>
  <c r="I14" i="158"/>
  <c r="I15" i="158"/>
  <c r="I16" i="158"/>
  <c r="I17" i="158"/>
  <c r="I18" i="158"/>
  <c r="I19" i="158"/>
  <c r="I20" i="158"/>
  <c r="I21" i="158"/>
  <c r="I22" i="158"/>
  <c r="I23" i="158"/>
  <c r="I24" i="158"/>
  <c r="I25" i="158"/>
  <c r="I26" i="158"/>
  <c r="I27" i="158"/>
  <c r="I28" i="158"/>
  <c r="I29" i="158"/>
  <c r="I30" i="158"/>
  <c r="I31" i="158"/>
  <c r="I32" i="158"/>
  <c r="I33" i="158"/>
  <c r="I34" i="158"/>
  <c r="I35" i="158"/>
  <c r="I36" i="158"/>
  <c r="I37" i="158"/>
  <c r="I38" i="158"/>
  <c r="I39" i="158"/>
  <c r="I40" i="158"/>
  <c r="I41" i="158"/>
  <c r="I42" i="158"/>
  <c r="I43" i="158"/>
  <c r="I44" i="158"/>
  <c r="I45" i="158"/>
  <c r="I46" i="158"/>
  <c r="I47" i="158"/>
  <c r="I48" i="158"/>
  <c r="I49" i="158"/>
  <c r="I50" i="158"/>
  <c r="I51" i="158"/>
  <c r="I52" i="158"/>
  <c r="I53" i="158"/>
  <c r="I54" i="158"/>
  <c r="I55" i="158"/>
  <c r="I56" i="158"/>
  <c r="I57" i="158"/>
  <c r="I58" i="158"/>
  <c r="I59" i="158"/>
  <c r="I60" i="158"/>
  <c r="I61" i="158"/>
  <c r="I62" i="158"/>
  <c r="I63" i="158"/>
  <c r="I64" i="158"/>
  <c r="I65" i="158"/>
  <c r="I66" i="158"/>
  <c r="I67" i="158"/>
  <c r="I68" i="158"/>
  <c r="I69" i="158"/>
  <c r="I70" i="158"/>
  <c r="I71" i="158"/>
  <c r="I72" i="158"/>
  <c r="I73" i="158"/>
  <c r="I74" i="158"/>
  <c r="I75" i="158"/>
  <c r="I76" i="158"/>
  <c r="I77" i="158"/>
  <c r="I78" i="158"/>
  <c r="I79" i="158"/>
  <c r="I80" i="158"/>
  <c r="I81" i="158"/>
  <c r="I82" i="158"/>
  <c r="I83" i="158"/>
  <c r="I84" i="158"/>
  <c r="I85" i="158"/>
  <c r="I86" i="158"/>
  <c r="I87" i="158"/>
  <c r="I88" i="158"/>
  <c r="I89" i="158"/>
  <c r="I90" i="158"/>
  <c r="I91" i="158"/>
  <c r="I92" i="158"/>
  <c r="I93" i="158"/>
  <c r="I94" i="158"/>
  <c r="I95" i="158"/>
  <c r="I96" i="158"/>
  <c r="I97" i="158"/>
  <c r="I98" i="158"/>
  <c r="I99" i="158"/>
  <c r="I100" i="158"/>
  <c r="I101" i="158"/>
  <c r="I102" i="158"/>
  <c r="I103" i="158"/>
  <c r="I104" i="158"/>
  <c r="I105" i="158"/>
  <c r="I106" i="158"/>
  <c r="I107" i="158"/>
  <c r="I108" i="158"/>
  <c r="I109" i="158"/>
  <c r="I110" i="158"/>
  <c r="I111" i="158"/>
  <c r="I112" i="158"/>
  <c r="I113" i="158"/>
  <c r="I114" i="158"/>
  <c r="I115" i="158"/>
  <c r="I116" i="158"/>
  <c r="I117" i="158"/>
  <c r="I118" i="158"/>
  <c r="I119" i="158"/>
  <c r="I120" i="158"/>
  <c r="I121" i="158"/>
  <c r="I122" i="158"/>
  <c r="I123" i="158"/>
  <c r="I124" i="158"/>
  <c r="I125" i="158"/>
  <c r="I126" i="158"/>
  <c r="I127" i="158"/>
  <c r="I128" i="158"/>
  <c r="I129" i="158"/>
  <c r="I130" i="158"/>
  <c r="I131" i="158"/>
  <c r="I132" i="158"/>
  <c r="I133" i="158"/>
  <c r="I134" i="158"/>
  <c r="I135" i="158"/>
  <c r="I136" i="158"/>
  <c r="I137" i="158"/>
  <c r="I138" i="158"/>
  <c r="I139" i="158"/>
  <c r="I140" i="158"/>
  <c r="I141" i="158"/>
  <c r="I142" i="158"/>
  <c r="I143" i="158"/>
  <c r="I144" i="158"/>
  <c r="I145" i="158"/>
  <c r="I146" i="158"/>
  <c r="I147" i="158"/>
  <c r="I148" i="158"/>
  <c r="I149" i="158"/>
  <c r="I150" i="158"/>
  <c r="I151" i="158"/>
  <c r="I152" i="158"/>
  <c r="I153" i="158"/>
  <c r="I154" i="158"/>
  <c r="I155" i="158"/>
  <c r="I156" i="158"/>
  <c r="I157" i="158"/>
  <c r="I158" i="158"/>
  <c r="I159" i="158"/>
  <c r="I160" i="158"/>
  <c r="I161" i="158"/>
  <c r="I162" i="158"/>
  <c r="I163" i="158"/>
  <c r="I164" i="158"/>
  <c r="I165" i="158"/>
  <c r="I166" i="158"/>
  <c r="I167" i="158"/>
  <c r="I168" i="158"/>
  <c r="I169" i="158"/>
  <c r="I170" i="158"/>
  <c r="I171" i="158"/>
  <c r="I172" i="158"/>
  <c r="I173" i="158"/>
  <c r="I174" i="158"/>
  <c r="I175" i="158"/>
  <c r="I176" i="158"/>
  <c r="I177" i="158"/>
  <c r="I178" i="158"/>
  <c r="I179" i="158"/>
  <c r="I180" i="158"/>
  <c r="I181" i="158"/>
  <c r="I182" i="158"/>
  <c r="I183" i="158"/>
  <c r="I184" i="158"/>
  <c r="I185" i="158"/>
  <c r="I186" i="158"/>
  <c r="I187" i="158"/>
  <c r="I188" i="158"/>
  <c r="I189" i="158"/>
  <c r="I190" i="158"/>
  <c r="I191" i="158"/>
  <c r="I192" i="158"/>
  <c r="I193" i="158"/>
  <c r="I194" i="158"/>
  <c r="I195" i="158"/>
  <c r="I196" i="158"/>
  <c r="I197" i="158"/>
  <c r="I198" i="158"/>
  <c r="I199" i="158"/>
  <c r="I200" i="158"/>
  <c r="I201" i="158"/>
  <c r="I202" i="158"/>
  <c r="I203" i="158"/>
  <c r="I204" i="158"/>
  <c r="I205" i="158"/>
  <c r="I206" i="158"/>
  <c r="I207" i="158"/>
  <c r="I208" i="158"/>
  <c r="I209" i="158"/>
  <c r="I210" i="158"/>
  <c r="I211" i="158"/>
  <c r="I212" i="158"/>
  <c r="I213" i="158"/>
  <c r="I214" i="158"/>
  <c r="I215" i="158"/>
  <c r="I216" i="158"/>
  <c r="I217" i="158"/>
  <c r="I218" i="158"/>
  <c r="I219" i="158"/>
  <c r="I220" i="158"/>
  <c r="I6" i="157"/>
  <c r="I7" i="157"/>
  <c r="I8" i="157"/>
  <c r="I9" i="157"/>
  <c r="I10" i="157"/>
  <c r="I11" i="157"/>
  <c r="I12" i="157"/>
  <c r="I13" i="157"/>
  <c r="I14" i="157"/>
  <c r="I15" i="157"/>
  <c r="I16" i="157"/>
  <c r="I17" i="157"/>
  <c r="I18" i="157"/>
  <c r="I19" i="157"/>
  <c r="I20" i="157"/>
  <c r="I21" i="157"/>
  <c r="I22" i="157"/>
  <c r="I23" i="157"/>
  <c r="I24" i="157"/>
  <c r="I25" i="157"/>
  <c r="I26" i="157"/>
  <c r="I27" i="157"/>
  <c r="I28" i="157"/>
  <c r="I29" i="157"/>
  <c r="I30" i="157"/>
  <c r="I31" i="157"/>
  <c r="I32" i="157"/>
  <c r="I33" i="157"/>
  <c r="I34" i="157"/>
  <c r="I35" i="157"/>
  <c r="I36" i="157"/>
  <c r="I37" i="157"/>
  <c r="I38" i="157"/>
  <c r="I39" i="157"/>
  <c r="I40" i="157"/>
  <c r="I41" i="157"/>
  <c r="I42" i="157"/>
  <c r="I43" i="157"/>
  <c r="I44" i="157"/>
  <c r="I45" i="157"/>
  <c r="I46" i="157"/>
  <c r="I47" i="157"/>
  <c r="I48" i="157"/>
  <c r="I49" i="157"/>
  <c r="I50" i="157"/>
  <c r="I51" i="157"/>
  <c r="I52" i="157"/>
  <c r="I53" i="157"/>
  <c r="I54" i="157"/>
  <c r="I55" i="157"/>
  <c r="I56" i="157"/>
  <c r="I57" i="157"/>
  <c r="I58" i="157"/>
  <c r="I59" i="157"/>
  <c r="I60" i="157"/>
  <c r="I61" i="157"/>
  <c r="I62" i="157"/>
  <c r="I63" i="157"/>
  <c r="I64" i="157"/>
  <c r="I65" i="157"/>
  <c r="I66" i="157"/>
  <c r="I67" i="157"/>
  <c r="I68" i="157"/>
  <c r="I69" i="157"/>
  <c r="I70" i="157"/>
  <c r="I71" i="157"/>
  <c r="I72" i="157"/>
  <c r="I73" i="157"/>
  <c r="I74" i="157"/>
  <c r="I75" i="157"/>
  <c r="I76" i="157"/>
  <c r="I77" i="157"/>
  <c r="I78" i="157"/>
  <c r="I79" i="157"/>
  <c r="I80" i="157"/>
  <c r="I81" i="157"/>
  <c r="I82" i="157"/>
  <c r="I83" i="157"/>
  <c r="I84" i="157"/>
  <c r="I85" i="157"/>
  <c r="I86" i="157"/>
  <c r="I87" i="157"/>
  <c r="I88" i="157"/>
  <c r="I89" i="157"/>
  <c r="I90" i="157"/>
  <c r="I91" i="157"/>
  <c r="I92" i="157"/>
  <c r="I93" i="157"/>
  <c r="I94" i="157"/>
  <c r="I95" i="157"/>
  <c r="I96" i="157"/>
  <c r="I97" i="157"/>
  <c r="I98" i="157"/>
  <c r="I99" i="157"/>
  <c r="I100" i="157"/>
  <c r="I101" i="157"/>
  <c r="I102" i="157"/>
  <c r="I103" i="157"/>
  <c r="I104" i="157"/>
  <c r="I105" i="157"/>
  <c r="I106" i="157"/>
  <c r="I107" i="157"/>
  <c r="I108" i="157"/>
  <c r="I109" i="157"/>
  <c r="I110" i="157"/>
  <c r="I111" i="157"/>
  <c r="I112" i="157"/>
  <c r="I113" i="157"/>
  <c r="I114" i="157"/>
  <c r="I115" i="157"/>
  <c r="I116" i="157"/>
  <c r="I117" i="157"/>
  <c r="I118" i="157"/>
  <c r="I119" i="157"/>
  <c r="I120" i="157"/>
  <c r="I121" i="157"/>
  <c r="I122" i="157"/>
  <c r="I123" i="157"/>
  <c r="I124" i="157"/>
  <c r="I125" i="157"/>
  <c r="I126" i="157"/>
  <c r="I127" i="157"/>
  <c r="I128" i="157"/>
  <c r="I129" i="157"/>
  <c r="I130" i="157"/>
  <c r="I131" i="157"/>
  <c r="I132" i="157"/>
  <c r="I133" i="157"/>
  <c r="I134" i="157"/>
  <c r="I135" i="157"/>
  <c r="I136" i="157"/>
  <c r="I137" i="157"/>
  <c r="I138" i="157"/>
  <c r="I139" i="157"/>
  <c r="I140" i="157"/>
  <c r="I141" i="157"/>
  <c r="I142" i="157"/>
  <c r="I143" i="157"/>
  <c r="I144" i="157"/>
  <c r="I145" i="157"/>
  <c r="I146" i="157"/>
  <c r="I147" i="157"/>
  <c r="I148" i="157"/>
  <c r="I149" i="157"/>
  <c r="I150" i="157"/>
  <c r="I151" i="157"/>
  <c r="I152" i="157"/>
  <c r="I153" i="157"/>
  <c r="I154" i="157"/>
  <c r="I155" i="157"/>
  <c r="I156" i="157"/>
  <c r="I157" i="157"/>
  <c r="I158" i="157"/>
  <c r="I159" i="157"/>
  <c r="I160" i="157"/>
  <c r="I161" i="157"/>
  <c r="I162" i="157"/>
  <c r="I163" i="157"/>
  <c r="I164" i="157"/>
  <c r="I165" i="157"/>
  <c r="I166" i="157"/>
  <c r="I167" i="157"/>
  <c r="I168" i="157"/>
  <c r="I169" i="157"/>
  <c r="I170" i="157"/>
  <c r="I171" i="157"/>
  <c r="I172" i="157"/>
  <c r="I173" i="157"/>
  <c r="I174" i="157"/>
  <c r="I175" i="157"/>
  <c r="I176" i="157"/>
  <c r="I177" i="157"/>
  <c r="I178" i="157"/>
  <c r="I179" i="157"/>
  <c r="I180" i="157"/>
  <c r="I181" i="157"/>
  <c r="I182" i="157"/>
  <c r="I183" i="157"/>
  <c r="I184" i="157"/>
  <c r="I185" i="157"/>
  <c r="I186" i="157"/>
  <c r="I187" i="157"/>
  <c r="I188" i="157"/>
  <c r="I189" i="157"/>
  <c r="I190" i="157"/>
  <c r="I191" i="157"/>
  <c r="I192" i="157"/>
  <c r="I193" i="157"/>
  <c r="I194" i="157"/>
  <c r="I195" i="157"/>
  <c r="I196" i="157"/>
  <c r="I197" i="157"/>
  <c r="I198" i="157"/>
  <c r="I199" i="157"/>
  <c r="I200" i="157"/>
  <c r="I201" i="157"/>
  <c r="I202" i="157"/>
  <c r="I203" i="157"/>
  <c r="I204" i="157"/>
  <c r="I205" i="157"/>
  <c r="I206" i="157"/>
  <c r="I207" i="157"/>
  <c r="I208" i="157"/>
  <c r="I209" i="157"/>
  <c r="I210" i="157"/>
  <c r="I211" i="157"/>
  <c r="I212" i="157"/>
  <c r="I213" i="157"/>
  <c r="I214" i="157"/>
  <c r="I215" i="157"/>
  <c r="I216" i="157"/>
  <c r="I217" i="157"/>
  <c r="I218" i="157"/>
  <c r="I219" i="157"/>
  <c r="I220" i="157"/>
  <c r="I6" i="156"/>
  <c r="I7" i="156"/>
  <c r="I8" i="156"/>
  <c r="I9" i="156"/>
  <c r="I10" i="156"/>
  <c r="I11" i="156"/>
  <c r="I12" i="156"/>
  <c r="I13" i="156"/>
  <c r="I14" i="156"/>
  <c r="I15" i="156"/>
  <c r="I16" i="156"/>
  <c r="I17" i="156"/>
  <c r="I18" i="156"/>
  <c r="I19" i="156"/>
  <c r="I20" i="156"/>
  <c r="I21" i="156"/>
  <c r="I22" i="156"/>
  <c r="I23" i="156"/>
  <c r="I24" i="156"/>
  <c r="I25" i="156"/>
  <c r="I26" i="156"/>
  <c r="I27" i="156"/>
  <c r="I28" i="156"/>
  <c r="I29" i="156"/>
  <c r="I30" i="156"/>
  <c r="I31" i="156"/>
  <c r="I32" i="156"/>
  <c r="I33" i="156"/>
  <c r="I34" i="156"/>
  <c r="I35" i="156"/>
  <c r="I36" i="156"/>
  <c r="I37" i="156"/>
  <c r="I38" i="156"/>
  <c r="I39" i="156"/>
  <c r="I40" i="156"/>
  <c r="I41" i="156"/>
  <c r="I42" i="156"/>
  <c r="I43" i="156"/>
  <c r="I44" i="156"/>
  <c r="I45" i="156"/>
  <c r="I46" i="156"/>
  <c r="I47" i="156"/>
  <c r="I48" i="156"/>
  <c r="I49" i="156"/>
  <c r="I50" i="156"/>
  <c r="I51" i="156"/>
  <c r="I52" i="156"/>
  <c r="I53" i="156"/>
  <c r="I54" i="156"/>
  <c r="I55" i="156"/>
  <c r="I56" i="156"/>
  <c r="I57" i="156"/>
  <c r="I58" i="156"/>
  <c r="I59" i="156"/>
  <c r="I60" i="156"/>
  <c r="I61" i="156"/>
  <c r="I62" i="156"/>
  <c r="I63" i="156"/>
  <c r="I64" i="156"/>
  <c r="I65" i="156"/>
  <c r="I66" i="156"/>
  <c r="I67" i="156"/>
  <c r="I68" i="156"/>
  <c r="I69" i="156"/>
  <c r="I70" i="156"/>
  <c r="I71" i="156"/>
  <c r="I72" i="156"/>
  <c r="I73" i="156"/>
  <c r="I74" i="156"/>
  <c r="I75" i="156"/>
  <c r="I76" i="156"/>
  <c r="I77" i="156"/>
  <c r="I78" i="156"/>
  <c r="I79" i="156"/>
  <c r="I80" i="156"/>
  <c r="I81" i="156"/>
  <c r="I82" i="156"/>
  <c r="I83" i="156"/>
  <c r="I84" i="156"/>
  <c r="I85" i="156"/>
  <c r="I86" i="156"/>
  <c r="I87" i="156"/>
  <c r="I88" i="156"/>
  <c r="I89" i="156"/>
  <c r="I90" i="156"/>
  <c r="I91" i="156"/>
  <c r="I92" i="156"/>
  <c r="I93" i="156"/>
  <c r="I94" i="156"/>
  <c r="I95" i="156"/>
  <c r="I96" i="156"/>
  <c r="I97" i="156"/>
  <c r="I98" i="156"/>
  <c r="I99" i="156"/>
  <c r="I100" i="156"/>
  <c r="I101" i="156"/>
  <c r="I102" i="156"/>
  <c r="I103" i="156"/>
  <c r="I104" i="156"/>
  <c r="I105" i="156"/>
  <c r="I106" i="156"/>
  <c r="I107" i="156"/>
  <c r="I108" i="156"/>
  <c r="I109" i="156"/>
  <c r="I110" i="156"/>
  <c r="I111" i="156"/>
  <c r="I112" i="156"/>
  <c r="I113" i="156"/>
  <c r="I114" i="156"/>
  <c r="I115" i="156"/>
  <c r="I116" i="156"/>
  <c r="I117" i="156"/>
  <c r="I118" i="156"/>
  <c r="I119" i="156"/>
  <c r="I120" i="156"/>
  <c r="I121" i="156"/>
  <c r="I122" i="156"/>
  <c r="I123" i="156"/>
  <c r="I124" i="156"/>
  <c r="I125" i="156"/>
  <c r="I126" i="156"/>
  <c r="I127" i="156"/>
  <c r="I128" i="156"/>
  <c r="I129" i="156"/>
  <c r="I130" i="156"/>
  <c r="I131" i="156"/>
  <c r="I132" i="156"/>
  <c r="I133" i="156"/>
  <c r="I134" i="156"/>
  <c r="I135" i="156"/>
  <c r="I136" i="156"/>
  <c r="I137" i="156"/>
  <c r="I138" i="156"/>
  <c r="I139" i="156"/>
  <c r="I140" i="156"/>
  <c r="I141" i="156"/>
  <c r="I142" i="156"/>
  <c r="I143" i="156"/>
  <c r="I144" i="156"/>
  <c r="I145" i="156"/>
  <c r="I146" i="156"/>
  <c r="I147" i="156"/>
  <c r="I148" i="156"/>
  <c r="I149" i="156"/>
  <c r="I150" i="156"/>
  <c r="I151" i="156"/>
  <c r="I152" i="156"/>
  <c r="I153" i="156"/>
  <c r="I154" i="156"/>
  <c r="I155" i="156"/>
  <c r="I156" i="156"/>
  <c r="I157" i="156"/>
  <c r="I158" i="156"/>
  <c r="I159" i="156"/>
  <c r="I160" i="156"/>
  <c r="I161" i="156"/>
  <c r="I162" i="156"/>
  <c r="I163" i="156"/>
  <c r="I164" i="156"/>
  <c r="I165" i="156"/>
  <c r="I166" i="156"/>
  <c r="I167" i="156"/>
  <c r="I168" i="156"/>
  <c r="I169" i="156"/>
  <c r="I170" i="156"/>
  <c r="I171" i="156"/>
  <c r="I172" i="156"/>
  <c r="I173" i="156"/>
  <c r="I174" i="156"/>
  <c r="I175" i="156"/>
  <c r="I176" i="156"/>
  <c r="I177" i="156"/>
  <c r="I178" i="156"/>
  <c r="I179" i="156"/>
  <c r="I180" i="156"/>
  <c r="I181" i="156"/>
  <c r="I182" i="156"/>
  <c r="I183" i="156"/>
  <c r="I184" i="156"/>
  <c r="I185" i="156"/>
  <c r="I186" i="156"/>
  <c r="I187" i="156"/>
  <c r="I188" i="156"/>
  <c r="I189" i="156"/>
  <c r="I190" i="156"/>
  <c r="I191" i="156"/>
  <c r="I192" i="156"/>
  <c r="I193" i="156"/>
  <c r="I194" i="156"/>
  <c r="I195" i="156"/>
  <c r="I196" i="156"/>
  <c r="I197" i="156"/>
  <c r="I198" i="156"/>
  <c r="I199" i="156"/>
  <c r="I200" i="156"/>
  <c r="I201" i="156"/>
  <c r="I202" i="156"/>
  <c r="I203" i="156"/>
  <c r="I204" i="156"/>
  <c r="I205" i="156"/>
  <c r="I206" i="156"/>
  <c r="I207" i="156"/>
  <c r="I208" i="156"/>
  <c r="I209" i="156"/>
  <c r="I210" i="156"/>
  <c r="I211" i="156"/>
  <c r="I212" i="156"/>
  <c r="I213" i="156"/>
  <c r="I214" i="156"/>
  <c r="I215" i="156"/>
  <c r="I216" i="156"/>
  <c r="I217" i="156"/>
  <c r="I218" i="156"/>
  <c r="I219" i="156"/>
  <c r="I220" i="156"/>
  <c r="I6" i="155"/>
  <c r="I7" i="155"/>
  <c r="I8" i="155"/>
  <c r="I9" i="155"/>
  <c r="I10" i="155"/>
  <c r="I11" i="155"/>
  <c r="I12" i="155"/>
  <c r="I13" i="155"/>
  <c r="I14" i="155"/>
  <c r="I15" i="155"/>
  <c r="I16" i="155"/>
  <c r="I17" i="155"/>
  <c r="I18" i="155"/>
  <c r="I19" i="155"/>
  <c r="I20" i="155"/>
  <c r="I21" i="155"/>
  <c r="I22" i="155"/>
  <c r="I23" i="155"/>
  <c r="I24" i="155"/>
  <c r="I25" i="155"/>
  <c r="I26" i="155"/>
  <c r="I27" i="155"/>
  <c r="I28" i="155"/>
  <c r="I29" i="155"/>
  <c r="I30" i="155"/>
  <c r="I31" i="155"/>
  <c r="I32" i="155"/>
  <c r="I33" i="155"/>
  <c r="I34" i="155"/>
  <c r="I35" i="155"/>
  <c r="I36" i="155"/>
  <c r="I37" i="155"/>
  <c r="I38" i="155"/>
  <c r="I39" i="155"/>
  <c r="I40" i="155"/>
  <c r="I41" i="155"/>
  <c r="I42" i="155"/>
  <c r="I43" i="155"/>
  <c r="I44" i="155"/>
  <c r="I45" i="155"/>
  <c r="I46" i="155"/>
  <c r="I47" i="155"/>
  <c r="I48" i="155"/>
  <c r="I49" i="155"/>
  <c r="I50" i="155"/>
  <c r="I51" i="155"/>
  <c r="I52" i="155"/>
  <c r="I53" i="155"/>
  <c r="I54" i="155"/>
  <c r="I55" i="155"/>
  <c r="I56" i="155"/>
  <c r="I57" i="155"/>
  <c r="I58" i="155"/>
  <c r="I59" i="155"/>
  <c r="I60" i="155"/>
  <c r="I61" i="155"/>
  <c r="I62" i="155"/>
  <c r="I63" i="155"/>
  <c r="I64" i="155"/>
  <c r="I65" i="155"/>
  <c r="I66" i="155"/>
  <c r="I67" i="155"/>
  <c r="I68" i="155"/>
  <c r="I69" i="155"/>
  <c r="I70" i="155"/>
  <c r="I71" i="155"/>
  <c r="I72" i="155"/>
  <c r="I73" i="155"/>
  <c r="I74" i="155"/>
  <c r="I75" i="155"/>
  <c r="I76" i="155"/>
  <c r="I77" i="155"/>
  <c r="I78" i="155"/>
  <c r="I79" i="155"/>
  <c r="I80" i="155"/>
  <c r="I81" i="155"/>
  <c r="I82" i="155"/>
  <c r="I83" i="155"/>
  <c r="I84" i="155"/>
  <c r="I85" i="155"/>
  <c r="I86" i="155"/>
  <c r="I87" i="155"/>
  <c r="I88" i="155"/>
  <c r="I89" i="155"/>
  <c r="I90" i="155"/>
  <c r="I91" i="155"/>
  <c r="I92" i="155"/>
  <c r="I93" i="155"/>
  <c r="I94" i="155"/>
  <c r="I95" i="155"/>
  <c r="I96" i="155"/>
  <c r="I97" i="155"/>
  <c r="I98" i="155"/>
  <c r="I99" i="155"/>
  <c r="I100" i="155"/>
  <c r="I101" i="155"/>
  <c r="I102" i="155"/>
  <c r="I103" i="155"/>
  <c r="I104" i="155"/>
  <c r="I105" i="155"/>
  <c r="I106" i="155"/>
  <c r="I107" i="155"/>
  <c r="I108" i="155"/>
  <c r="I109" i="155"/>
  <c r="I110" i="155"/>
  <c r="I111" i="155"/>
  <c r="I112" i="155"/>
  <c r="I113" i="155"/>
  <c r="I114" i="155"/>
  <c r="I115" i="155"/>
  <c r="I116" i="155"/>
  <c r="I117" i="155"/>
  <c r="I118" i="155"/>
  <c r="I119" i="155"/>
  <c r="I120" i="155"/>
  <c r="I121" i="155"/>
  <c r="I122" i="155"/>
  <c r="I123" i="155"/>
  <c r="I124" i="155"/>
  <c r="I125" i="155"/>
  <c r="I126" i="155"/>
  <c r="I127" i="155"/>
  <c r="I128" i="155"/>
  <c r="I129" i="155"/>
  <c r="I130" i="155"/>
  <c r="I131" i="155"/>
  <c r="I132" i="155"/>
  <c r="I133" i="155"/>
  <c r="I134" i="155"/>
  <c r="I135" i="155"/>
  <c r="I136" i="155"/>
  <c r="I137" i="155"/>
  <c r="I138" i="155"/>
  <c r="I139" i="155"/>
  <c r="I140" i="155"/>
  <c r="I141" i="155"/>
  <c r="I142" i="155"/>
  <c r="I143" i="155"/>
  <c r="I144" i="155"/>
  <c r="I145" i="155"/>
  <c r="I146" i="155"/>
  <c r="I147" i="155"/>
  <c r="I148" i="155"/>
  <c r="I149" i="155"/>
  <c r="I150" i="155"/>
  <c r="I151" i="155"/>
  <c r="I152" i="155"/>
  <c r="I153" i="155"/>
  <c r="I154" i="155"/>
  <c r="I155" i="155"/>
  <c r="I156" i="155"/>
  <c r="I157" i="155"/>
  <c r="I158" i="155"/>
  <c r="I159" i="155"/>
  <c r="I160" i="155"/>
  <c r="I161" i="155"/>
  <c r="I162" i="155"/>
  <c r="I163" i="155"/>
  <c r="I164" i="155"/>
  <c r="I165" i="155"/>
  <c r="I166" i="155"/>
  <c r="I167" i="155"/>
  <c r="I168" i="155"/>
  <c r="I169" i="155"/>
  <c r="I170" i="155"/>
  <c r="I171" i="155"/>
  <c r="I172" i="155"/>
  <c r="I173" i="155"/>
  <c r="I174" i="155"/>
  <c r="I175" i="155"/>
  <c r="I176" i="155"/>
  <c r="I177" i="155"/>
  <c r="I178" i="155"/>
  <c r="I179" i="155"/>
  <c r="I180" i="155"/>
  <c r="I181" i="155"/>
  <c r="I182" i="155"/>
  <c r="I183" i="155"/>
  <c r="I184" i="155"/>
  <c r="I185" i="155"/>
  <c r="I186" i="155"/>
  <c r="I187" i="155"/>
  <c r="I188" i="155"/>
  <c r="I189" i="155"/>
  <c r="I190" i="155"/>
  <c r="I191" i="155"/>
  <c r="I192" i="155"/>
  <c r="I193" i="155"/>
  <c r="I194" i="155"/>
  <c r="I195" i="155"/>
  <c r="I196" i="155"/>
  <c r="I197" i="155"/>
  <c r="I198" i="155"/>
  <c r="I199" i="155"/>
  <c r="I200" i="155"/>
  <c r="I201" i="155"/>
  <c r="I202" i="155"/>
  <c r="I203" i="155"/>
  <c r="I204" i="155"/>
  <c r="I205" i="155"/>
  <c r="I206" i="155"/>
  <c r="I207" i="155"/>
  <c r="I208" i="155"/>
  <c r="I209" i="155"/>
  <c r="I210" i="155"/>
  <c r="I211" i="155"/>
  <c r="I212" i="155"/>
  <c r="I213" i="155"/>
  <c r="I214" i="155"/>
  <c r="I215" i="155"/>
  <c r="I216" i="155"/>
  <c r="I217" i="155"/>
  <c r="I218" i="155"/>
  <c r="I219" i="155"/>
  <c r="I220" i="155"/>
  <c r="I6" i="154"/>
  <c r="I7" i="154"/>
  <c r="I8" i="154"/>
  <c r="I9" i="154"/>
  <c r="I10" i="154"/>
  <c r="I11" i="154"/>
  <c r="I12" i="154"/>
  <c r="I13" i="154"/>
  <c r="I14" i="154"/>
  <c r="I15" i="154"/>
  <c r="I16" i="154"/>
  <c r="I17" i="154"/>
  <c r="I18" i="154"/>
  <c r="I19" i="154"/>
  <c r="I20" i="154"/>
  <c r="I21" i="154"/>
  <c r="I22" i="154"/>
  <c r="I23" i="154"/>
  <c r="I24" i="154"/>
  <c r="I25" i="154"/>
  <c r="I26" i="154"/>
  <c r="I27" i="154"/>
  <c r="I28" i="154"/>
  <c r="I29" i="154"/>
  <c r="I30" i="154"/>
  <c r="I31" i="154"/>
  <c r="I32" i="154"/>
  <c r="I33" i="154"/>
  <c r="I34" i="154"/>
  <c r="I35" i="154"/>
  <c r="I36" i="154"/>
  <c r="I37" i="154"/>
  <c r="I38" i="154"/>
  <c r="I39" i="154"/>
  <c r="I40" i="154"/>
  <c r="I41" i="154"/>
  <c r="I42" i="154"/>
  <c r="I43" i="154"/>
  <c r="I44" i="154"/>
  <c r="I45" i="154"/>
  <c r="I46" i="154"/>
  <c r="I47" i="154"/>
  <c r="I48" i="154"/>
  <c r="I49" i="154"/>
  <c r="I50" i="154"/>
  <c r="I51" i="154"/>
  <c r="I52" i="154"/>
  <c r="I53" i="154"/>
  <c r="I54" i="154"/>
  <c r="I55" i="154"/>
  <c r="I56" i="154"/>
  <c r="I57" i="154"/>
  <c r="I58" i="154"/>
  <c r="I59" i="154"/>
  <c r="I60" i="154"/>
  <c r="I61" i="154"/>
  <c r="I62" i="154"/>
  <c r="I63" i="154"/>
  <c r="I64" i="154"/>
  <c r="I65" i="154"/>
  <c r="I66" i="154"/>
  <c r="I67" i="154"/>
  <c r="I68" i="154"/>
  <c r="I69" i="154"/>
  <c r="I70" i="154"/>
  <c r="I71" i="154"/>
  <c r="I72" i="154"/>
  <c r="I73" i="154"/>
  <c r="I74" i="154"/>
  <c r="I75" i="154"/>
  <c r="I76" i="154"/>
  <c r="I77" i="154"/>
  <c r="I78" i="154"/>
  <c r="I79" i="154"/>
  <c r="I80" i="154"/>
  <c r="I81" i="154"/>
  <c r="I82" i="154"/>
  <c r="I83" i="154"/>
  <c r="I84" i="154"/>
  <c r="I85" i="154"/>
  <c r="I86" i="154"/>
  <c r="I87" i="154"/>
  <c r="I88" i="154"/>
  <c r="I89" i="154"/>
  <c r="I90" i="154"/>
  <c r="I91" i="154"/>
  <c r="I92" i="154"/>
  <c r="I93" i="154"/>
  <c r="I94" i="154"/>
  <c r="I95" i="154"/>
  <c r="I96" i="154"/>
  <c r="I97" i="154"/>
  <c r="I98" i="154"/>
  <c r="I99" i="154"/>
  <c r="I100" i="154"/>
  <c r="I101" i="154"/>
  <c r="I102" i="154"/>
  <c r="I103" i="154"/>
  <c r="I104" i="154"/>
  <c r="I105" i="154"/>
  <c r="I106" i="154"/>
  <c r="I107" i="154"/>
  <c r="I108" i="154"/>
  <c r="I109" i="154"/>
  <c r="I110" i="154"/>
  <c r="I111" i="154"/>
  <c r="I112" i="154"/>
  <c r="I113" i="154"/>
  <c r="I114" i="154"/>
  <c r="I115" i="154"/>
  <c r="I116" i="154"/>
  <c r="I117" i="154"/>
  <c r="I118" i="154"/>
  <c r="I119" i="154"/>
  <c r="I120" i="154"/>
  <c r="I121" i="154"/>
  <c r="I122" i="154"/>
  <c r="I123" i="154"/>
  <c r="I124" i="154"/>
  <c r="I125" i="154"/>
  <c r="I126" i="154"/>
  <c r="I127" i="154"/>
  <c r="I128" i="154"/>
  <c r="I129" i="154"/>
  <c r="I130" i="154"/>
  <c r="I131" i="154"/>
  <c r="I132" i="154"/>
  <c r="I133" i="154"/>
  <c r="I134" i="154"/>
  <c r="I135" i="154"/>
  <c r="I136" i="154"/>
  <c r="I137" i="154"/>
  <c r="I138" i="154"/>
  <c r="I139" i="154"/>
  <c r="I140" i="154"/>
  <c r="I141" i="154"/>
  <c r="I142" i="154"/>
  <c r="I143" i="154"/>
  <c r="I144" i="154"/>
  <c r="I145" i="154"/>
  <c r="I146" i="154"/>
  <c r="I147" i="154"/>
  <c r="I148" i="154"/>
  <c r="I149" i="154"/>
  <c r="I150" i="154"/>
  <c r="I151" i="154"/>
  <c r="I152" i="154"/>
  <c r="I153" i="154"/>
  <c r="I154" i="154"/>
  <c r="I155" i="154"/>
  <c r="I156" i="154"/>
  <c r="I157" i="154"/>
  <c r="I158" i="154"/>
  <c r="I159" i="154"/>
  <c r="I160" i="154"/>
  <c r="I161" i="154"/>
  <c r="I162" i="154"/>
  <c r="I163" i="154"/>
  <c r="I164" i="154"/>
  <c r="I165" i="154"/>
  <c r="I166" i="154"/>
  <c r="I167" i="154"/>
  <c r="I168" i="154"/>
  <c r="I169" i="154"/>
  <c r="I170" i="154"/>
  <c r="I171" i="154"/>
  <c r="I172" i="154"/>
  <c r="I173" i="154"/>
  <c r="I174" i="154"/>
  <c r="I175" i="154"/>
  <c r="I176" i="154"/>
  <c r="I177" i="154"/>
  <c r="I178" i="154"/>
  <c r="I179" i="154"/>
  <c r="I180" i="154"/>
  <c r="I181" i="154"/>
  <c r="I182" i="154"/>
  <c r="I183" i="154"/>
  <c r="I184" i="154"/>
  <c r="I185" i="154"/>
  <c r="I186" i="154"/>
  <c r="I187" i="154"/>
  <c r="I188" i="154"/>
  <c r="I189" i="154"/>
  <c r="I190" i="154"/>
  <c r="I191" i="154"/>
  <c r="I192" i="154"/>
  <c r="I193" i="154"/>
  <c r="I194" i="154"/>
  <c r="I195" i="154"/>
  <c r="I196" i="154"/>
  <c r="I197" i="154"/>
  <c r="I198" i="154"/>
  <c r="I199" i="154"/>
  <c r="I200" i="154"/>
  <c r="I201" i="154"/>
  <c r="I202" i="154"/>
  <c r="I203" i="154"/>
  <c r="I204" i="154"/>
  <c r="I205" i="154"/>
  <c r="I206" i="154"/>
  <c r="I207" i="154"/>
  <c r="I208" i="154"/>
  <c r="I209" i="154"/>
  <c r="I210" i="154"/>
  <c r="I211" i="154"/>
  <c r="I212" i="154"/>
  <c r="I213" i="154"/>
  <c r="I214" i="154"/>
  <c r="I215" i="154"/>
  <c r="I216" i="154"/>
  <c r="I217" i="154"/>
  <c r="I218" i="154"/>
  <c r="I219" i="154"/>
  <c r="I220" i="154"/>
  <c r="I6" i="153"/>
  <c r="I7" i="153"/>
  <c r="I8" i="153"/>
  <c r="I9" i="153"/>
  <c r="I10" i="153"/>
  <c r="I11" i="153"/>
  <c r="I12" i="153"/>
  <c r="I13" i="153"/>
  <c r="I14" i="153"/>
  <c r="I15" i="153"/>
  <c r="I16" i="153"/>
  <c r="I17" i="153"/>
  <c r="I18" i="153"/>
  <c r="I19" i="153"/>
  <c r="I20" i="153"/>
  <c r="I21" i="153"/>
  <c r="I22" i="153"/>
  <c r="I23" i="153"/>
  <c r="I24" i="153"/>
  <c r="I25" i="153"/>
  <c r="I26" i="153"/>
  <c r="I27" i="153"/>
  <c r="I28" i="153"/>
  <c r="I29" i="153"/>
  <c r="I30" i="153"/>
  <c r="I31" i="153"/>
  <c r="I32" i="153"/>
  <c r="I33" i="153"/>
  <c r="I34" i="153"/>
  <c r="I35" i="153"/>
  <c r="I36" i="153"/>
  <c r="I37" i="153"/>
  <c r="I38" i="153"/>
  <c r="I39" i="153"/>
  <c r="I40" i="153"/>
  <c r="I41" i="153"/>
  <c r="I42" i="153"/>
  <c r="I43" i="153"/>
  <c r="I44" i="153"/>
  <c r="I45" i="153"/>
  <c r="I46" i="153"/>
  <c r="I47" i="153"/>
  <c r="I48" i="153"/>
  <c r="I49" i="153"/>
  <c r="I50" i="153"/>
  <c r="I51" i="153"/>
  <c r="I52" i="153"/>
  <c r="I53" i="153"/>
  <c r="I54" i="153"/>
  <c r="I55" i="153"/>
  <c r="I56" i="153"/>
  <c r="I57" i="153"/>
  <c r="I58" i="153"/>
  <c r="I59" i="153"/>
  <c r="I60" i="153"/>
  <c r="I61" i="153"/>
  <c r="I62" i="153"/>
  <c r="I63" i="153"/>
  <c r="I64" i="153"/>
  <c r="I65" i="153"/>
  <c r="I66" i="153"/>
  <c r="I67" i="153"/>
  <c r="I68" i="153"/>
  <c r="I69" i="153"/>
  <c r="I70" i="153"/>
  <c r="I71" i="153"/>
  <c r="I72" i="153"/>
  <c r="I73" i="153"/>
  <c r="I74" i="153"/>
  <c r="I75" i="153"/>
  <c r="I76" i="153"/>
  <c r="I77" i="153"/>
  <c r="I78" i="153"/>
  <c r="I79" i="153"/>
  <c r="I80" i="153"/>
  <c r="I81" i="153"/>
  <c r="I82" i="153"/>
  <c r="I83" i="153"/>
  <c r="I84" i="153"/>
  <c r="I85" i="153"/>
  <c r="I86" i="153"/>
  <c r="I87" i="153"/>
  <c r="I88" i="153"/>
  <c r="I89" i="153"/>
  <c r="I90" i="153"/>
  <c r="I91" i="153"/>
  <c r="I92" i="153"/>
  <c r="I93" i="153"/>
  <c r="I94" i="153"/>
  <c r="I95" i="153"/>
  <c r="I96" i="153"/>
  <c r="I97" i="153"/>
  <c r="I98" i="153"/>
  <c r="I99" i="153"/>
  <c r="I100" i="153"/>
  <c r="I101" i="153"/>
  <c r="I102" i="153"/>
  <c r="I103" i="153"/>
  <c r="I104" i="153"/>
  <c r="I105" i="153"/>
  <c r="I106" i="153"/>
  <c r="I107" i="153"/>
  <c r="I108" i="153"/>
  <c r="I109" i="153"/>
  <c r="I110" i="153"/>
  <c r="I111" i="153"/>
  <c r="I112" i="153"/>
  <c r="I113" i="153"/>
  <c r="I114" i="153"/>
  <c r="I115" i="153"/>
  <c r="I116" i="153"/>
  <c r="I117" i="153"/>
  <c r="I118" i="153"/>
  <c r="I119" i="153"/>
  <c r="I120" i="153"/>
  <c r="I121" i="153"/>
  <c r="I122" i="153"/>
  <c r="I123" i="153"/>
  <c r="I124" i="153"/>
  <c r="I125" i="153"/>
  <c r="I126" i="153"/>
  <c r="I127" i="153"/>
  <c r="I128" i="153"/>
  <c r="I129" i="153"/>
  <c r="I130" i="153"/>
  <c r="I131" i="153"/>
  <c r="I132" i="153"/>
  <c r="I133" i="153"/>
  <c r="I134" i="153"/>
  <c r="I135" i="153"/>
  <c r="I136" i="153"/>
  <c r="I137" i="153"/>
  <c r="I138" i="153"/>
  <c r="I139" i="153"/>
  <c r="I140" i="153"/>
  <c r="I141" i="153"/>
  <c r="I142" i="153"/>
  <c r="I143" i="153"/>
  <c r="I144" i="153"/>
  <c r="I145" i="153"/>
  <c r="I146" i="153"/>
  <c r="I147" i="153"/>
  <c r="I148" i="153"/>
  <c r="I149" i="153"/>
  <c r="I150" i="153"/>
  <c r="I151" i="153"/>
  <c r="I152" i="153"/>
  <c r="I153" i="153"/>
  <c r="I154" i="153"/>
  <c r="I155" i="153"/>
  <c r="I156" i="153"/>
  <c r="I157" i="153"/>
  <c r="I158" i="153"/>
  <c r="I159" i="153"/>
  <c r="I160" i="153"/>
  <c r="I161" i="153"/>
  <c r="I162" i="153"/>
  <c r="I163" i="153"/>
  <c r="I164" i="153"/>
  <c r="I165" i="153"/>
  <c r="I166" i="153"/>
  <c r="I167" i="153"/>
  <c r="I168" i="153"/>
  <c r="I169" i="153"/>
  <c r="I170" i="153"/>
  <c r="I171" i="153"/>
  <c r="I172" i="153"/>
  <c r="I173" i="153"/>
  <c r="I174" i="153"/>
  <c r="I175" i="153"/>
  <c r="I176" i="153"/>
  <c r="I177" i="153"/>
  <c r="I178" i="153"/>
  <c r="I179" i="153"/>
  <c r="I180" i="153"/>
  <c r="I181" i="153"/>
  <c r="I182" i="153"/>
  <c r="I183" i="153"/>
  <c r="I184" i="153"/>
  <c r="I185" i="153"/>
  <c r="I186" i="153"/>
  <c r="I187" i="153"/>
  <c r="I188" i="153"/>
  <c r="I189" i="153"/>
  <c r="I190" i="153"/>
  <c r="I191" i="153"/>
  <c r="I192" i="153"/>
  <c r="I193" i="153"/>
  <c r="I194" i="153"/>
  <c r="I195" i="153"/>
  <c r="I196" i="153"/>
  <c r="I197" i="153"/>
  <c r="I198" i="153"/>
  <c r="I199" i="153"/>
  <c r="I200" i="153"/>
  <c r="I201" i="153"/>
  <c r="I202" i="153"/>
  <c r="I203" i="153"/>
  <c r="I204" i="153"/>
  <c r="I205" i="153"/>
  <c r="I206" i="153"/>
  <c r="I207" i="153"/>
  <c r="I208" i="153"/>
  <c r="I209" i="153"/>
  <c r="I210" i="153"/>
  <c r="I211" i="153"/>
  <c r="I212" i="153"/>
  <c r="I213" i="153"/>
  <c r="I214" i="153"/>
  <c r="I215" i="153"/>
  <c r="I216" i="153"/>
  <c r="I217" i="153"/>
  <c r="I218" i="153"/>
  <c r="I219" i="153"/>
  <c r="I220" i="153"/>
  <c r="I6" i="150"/>
  <c r="I7" i="150"/>
  <c r="I8" i="150"/>
  <c r="I9" i="150"/>
  <c r="I10" i="150"/>
  <c r="I11" i="150"/>
  <c r="I12" i="150"/>
  <c r="I13" i="150"/>
  <c r="I14" i="150"/>
  <c r="I15" i="150"/>
  <c r="I16" i="150"/>
  <c r="I17" i="150"/>
  <c r="I18" i="150"/>
  <c r="I19" i="150"/>
  <c r="I20" i="150"/>
  <c r="I21" i="150"/>
  <c r="I22" i="150"/>
  <c r="I23" i="150"/>
  <c r="I24" i="150"/>
  <c r="I25" i="150"/>
  <c r="I26" i="150"/>
  <c r="I27" i="150"/>
  <c r="I28" i="150"/>
  <c r="I29" i="150"/>
  <c r="I30" i="150"/>
  <c r="I31" i="150"/>
  <c r="I32" i="150"/>
  <c r="I33" i="150"/>
  <c r="I34" i="150"/>
  <c r="I35" i="150"/>
  <c r="I36" i="150"/>
  <c r="I37" i="150"/>
  <c r="I38" i="150"/>
  <c r="I39" i="150"/>
  <c r="I40" i="150"/>
  <c r="I41" i="150"/>
  <c r="I42" i="150"/>
  <c r="I43" i="150"/>
  <c r="I44" i="150"/>
  <c r="I45" i="150"/>
  <c r="I46" i="150"/>
  <c r="I47" i="150"/>
  <c r="I48" i="150"/>
  <c r="I49" i="150"/>
  <c r="I50" i="150"/>
  <c r="I51" i="150"/>
  <c r="I52" i="150"/>
  <c r="I53" i="150"/>
  <c r="I54" i="150"/>
  <c r="I55" i="150"/>
  <c r="I56" i="150"/>
  <c r="I57" i="150"/>
  <c r="I58" i="150"/>
  <c r="I59" i="150"/>
  <c r="I60" i="150"/>
  <c r="I61" i="150"/>
  <c r="I62" i="150"/>
  <c r="I63" i="150"/>
  <c r="I64" i="150"/>
  <c r="I65" i="150"/>
  <c r="I66" i="150"/>
  <c r="I67" i="150"/>
  <c r="I68" i="150"/>
  <c r="I69" i="150"/>
  <c r="I70" i="150"/>
  <c r="I71" i="150"/>
  <c r="I72" i="150"/>
  <c r="I73" i="150"/>
  <c r="I74" i="150"/>
  <c r="I75" i="150"/>
  <c r="I76" i="150"/>
  <c r="I77" i="150"/>
  <c r="I78" i="150"/>
  <c r="I79" i="150"/>
  <c r="I80" i="150"/>
  <c r="I81" i="150"/>
  <c r="I82" i="150"/>
  <c r="I83" i="150"/>
  <c r="I84" i="150"/>
  <c r="I85" i="150"/>
  <c r="I86" i="150"/>
  <c r="I87" i="150"/>
  <c r="I88" i="150"/>
  <c r="I89" i="150"/>
  <c r="I90" i="150"/>
  <c r="I91" i="150"/>
  <c r="I92" i="150"/>
  <c r="I93" i="150"/>
  <c r="I94" i="150"/>
  <c r="I95" i="150"/>
  <c r="I96" i="150"/>
  <c r="I97" i="150"/>
  <c r="I98" i="150"/>
  <c r="I99" i="150"/>
  <c r="I100" i="150"/>
  <c r="I101" i="150"/>
  <c r="I102" i="150"/>
  <c r="I103" i="150"/>
  <c r="I104" i="150"/>
  <c r="I105" i="150"/>
  <c r="I106" i="150"/>
  <c r="I107" i="150"/>
  <c r="I108" i="150"/>
  <c r="I109" i="150"/>
  <c r="I110" i="150"/>
  <c r="I111" i="150"/>
  <c r="I112" i="150"/>
  <c r="I113" i="150"/>
  <c r="I114" i="150"/>
  <c r="I115" i="150"/>
  <c r="I116" i="150"/>
  <c r="I117" i="150"/>
  <c r="I118" i="150"/>
  <c r="I119" i="150"/>
  <c r="I120" i="150"/>
  <c r="I121" i="150"/>
  <c r="I122" i="150"/>
  <c r="I123" i="150"/>
  <c r="I124" i="150"/>
  <c r="I125" i="150"/>
  <c r="I126" i="150"/>
  <c r="I127" i="150"/>
  <c r="I128" i="150"/>
  <c r="I129" i="150"/>
  <c r="I130" i="150"/>
  <c r="I131" i="150"/>
  <c r="I132" i="150"/>
  <c r="I133" i="150"/>
  <c r="I134" i="150"/>
  <c r="I135" i="150"/>
  <c r="I136" i="150"/>
  <c r="I137" i="150"/>
  <c r="I138" i="150"/>
  <c r="I139" i="150"/>
  <c r="I140" i="150"/>
  <c r="I141" i="150"/>
  <c r="I142" i="150"/>
  <c r="I143" i="150"/>
  <c r="I144" i="150"/>
  <c r="I145" i="150"/>
  <c r="I146" i="150"/>
  <c r="I147" i="150"/>
  <c r="I148" i="150"/>
  <c r="I149" i="150"/>
  <c r="I150" i="150"/>
  <c r="I151" i="150"/>
  <c r="I152" i="150"/>
  <c r="I153" i="150"/>
  <c r="I154" i="150"/>
  <c r="I155" i="150"/>
  <c r="I156" i="150"/>
  <c r="I157" i="150"/>
  <c r="I158" i="150"/>
  <c r="I159" i="150"/>
  <c r="I160" i="150"/>
  <c r="I161" i="150"/>
  <c r="I162" i="150"/>
  <c r="I163" i="150"/>
  <c r="I164" i="150"/>
  <c r="I165" i="150"/>
  <c r="I166" i="150"/>
  <c r="I167" i="150"/>
  <c r="I168" i="150"/>
  <c r="I169" i="150"/>
  <c r="I170" i="150"/>
  <c r="I171" i="150"/>
  <c r="I172" i="150"/>
  <c r="I173" i="150"/>
  <c r="I174" i="150"/>
  <c r="I175" i="150"/>
  <c r="I176" i="150"/>
  <c r="I177" i="150"/>
  <c r="I178" i="150"/>
  <c r="I179" i="150"/>
  <c r="I180" i="150"/>
  <c r="I181" i="150"/>
  <c r="I182" i="150"/>
  <c r="I183" i="150"/>
  <c r="I184" i="150"/>
  <c r="I185" i="150"/>
  <c r="I6" i="217"/>
  <c r="I7" i="217"/>
  <c r="I8" i="217"/>
  <c r="I9" i="217"/>
  <c r="I10" i="217"/>
  <c r="I11" i="217"/>
  <c r="I12" i="217"/>
  <c r="I13" i="217"/>
  <c r="I14" i="217"/>
  <c r="I15" i="217"/>
  <c r="I16" i="217"/>
  <c r="I17" i="217"/>
  <c r="I18" i="217"/>
  <c r="I19" i="217"/>
  <c r="I20" i="217"/>
  <c r="I21" i="217"/>
  <c r="I22" i="217"/>
  <c r="I23" i="217"/>
  <c r="I24" i="217"/>
  <c r="I25" i="217"/>
  <c r="I26" i="217"/>
  <c r="I27" i="217"/>
  <c r="I28" i="217"/>
  <c r="I29" i="217"/>
  <c r="I30" i="217"/>
  <c r="I31" i="217"/>
  <c r="I32" i="217"/>
  <c r="I33" i="217"/>
  <c r="I34" i="217"/>
  <c r="I35" i="217"/>
  <c r="I36" i="217"/>
  <c r="I37" i="217"/>
  <c r="I38" i="217"/>
  <c r="I39" i="217"/>
  <c r="I40" i="217"/>
  <c r="I41" i="217"/>
  <c r="I42" i="217"/>
  <c r="I43" i="217"/>
  <c r="I44" i="217"/>
  <c r="I45" i="217"/>
  <c r="I46" i="217"/>
  <c r="I47" i="217"/>
  <c r="I48" i="217"/>
  <c r="I49" i="217"/>
  <c r="I50" i="217"/>
  <c r="I51" i="217"/>
  <c r="I52" i="217"/>
  <c r="I53" i="217"/>
  <c r="I54" i="217"/>
  <c r="I55" i="217"/>
  <c r="I56" i="217"/>
  <c r="I57" i="217"/>
  <c r="I58" i="217"/>
  <c r="I59" i="217"/>
  <c r="I60" i="217"/>
  <c r="I61" i="217"/>
  <c r="I62" i="217"/>
  <c r="I63" i="217"/>
  <c r="I64" i="217"/>
  <c r="I65" i="217"/>
  <c r="I66" i="217"/>
  <c r="I67" i="217"/>
  <c r="I68" i="217"/>
  <c r="I69" i="217"/>
  <c r="I70" i="217"/>
  <c r="I71" i="217"/>
  <c r="I72" i="217"/>
  <c r="I73" i="217"/>
  <c r="I74" i="217"/>
  <c r="I75" i="217"/>
  <c r="I76" i="217"/>
  <c r="I77" i="217"/>
  <c r="I78" i="217"/>
  <c r="I79" i="217"/>
  <c r="I80" i="217"/>
  <c r="I81" i="217"/>
  <c r="I82" i="217"/>
  <c r="I83" i="217"/>
  <c r="I84" i="217"/>
  <c r="I85" i="217"/>
  <c r="I86" i="217"/>
  <c r="I87" i="217"/>
  <c r="I88" i="217"/>
  <c r="I89" i="217"/>
  <c r="I90" i="217"/>
  <c r="I91" i="217"/>
  <c r="I92" i="217"/>
  <c r="I93" i="217"/>
  <c r="I94" i="217"/>
  <c r="I95" i="217"/>
  <c r="I96" i="217"/>
  <c r="I97" i="217"/>
  <c r="I98" i="217"/>
  <c r="I99" i="217"/>
  <c r="I100" i="217"/>
  <c r="I101" i="217"/>
  <c r="I102" i="217"/>
  <c r="I103" i="217"/>
  <c r="I104" i="217"/>
  <c r="I105" i="217"/>
  <c r="I106" i="217"/>
  <c r="I107" i="217"/>
  <c r="I108" i="217"/>
  <c r="I109" i="217"/>
  <c r="I110" i="217"/>
  <c r="I111" i="217"/>
  <c r="I112" i="217"/>
  <c r="I113" i="217"/>
  <c r="I114" i="217"/>
  <c r="I115" i="217"/>
  <c r="I116" i="217"/>
  <c r="I117" i="217"/>
  <c r="I118" i="217"/>
  <c r="I119" i="217"/>
  <c r="I120" i="217"/>
  <c r="I121" i="217"/>
  <c r="I122" i="217"/>
  <c r="I123" i="217"/>
  <c r="I124" i="217"/>
  <c r="I125" i="217"/>
  <c r="I126" i="217"/>
  <c r="I127" i="217"/>
  <c r="I128" i="217"/>
  <c r="I129" i="217"/>
  <c r="I130" i="217"/>
  <c r="I131" i="217"/>
  <c r="I132" i="217"/>
  <c r="I133" i="217"/>
  <c r="I134" i="217"/>
  <c r="I135" i="217"/>
  <c r="I136" i="217"/>
  <c r="I137" i="217"/>
  <c r="I138" i="217"/>
  <c r="I139" i="217"/>
  <c r="I140" i="217"/>
  <c r="I141" i="217"/>
  <c r="I142" i="217"/>
  <c r="I143" i="217"/>
  <c r="I144" i="217"/>
  <c r="I145" i="217"/>
  <c r="I146" i="217"/>
  <c r="I147" i="217"/>
  <c r="I148" i="217"/>
  <c r="I149" i="217"/>
  <c r="I150" i="217"/>
  <c r="I151" i="217"/>
  <c r="I152" i="217"/>
  <c r="I153" i="217"/>
  <c r="I154" i="217"/>
  <c r="I155" i="217"/>
  <c r="I156" i="217"/>
  <c r="I157" i="217"/>
  <c r="I158" i="217"/>
  <c r="I159" i="217"/>
  <c r="I160" i="217"/>
  <c r="I161" i="217"/>
  <c r="I162" i="217"/>
  <c r="I163" i="217"/>
  <c r="I164" i="217"/>
  <c r="I165" i="217"/>
  <c r="I166" i="217"/>
  <c r="I167" i="217"/>
  <c r="I168" i="217"/>
  <c r="I169" i="217"/>
  <c r="I170" i="217"/>
  <c r="I171" i="217"/>
  <c r="I172" i="217"/>
  <c r="I173" i="217"/>
  <c r="I174" i="217"/>
  <c r="I175" i="217"/>
  <c r="I176" i="217"/>
  <c r="I177" i="217"/>
  <c r="I178" i="217"/>
  <c r="I179" i="217"/>
  <c r="I180" i="217"/>
  <c r="I181" i="217"/>
  <c r="I182" i="217"/>
  <c r="I183" i="217"/>
  <c r="I184" i="217"/>
  <c r="I185" i="217"/>
  <c r="I186" i="217"/>
  <c r="I187" i="217"/>
  <c r="I188" i="217"/>
  <c r="I189" i="217"/>
  <c r="I190" i="217"/>
  <c r="I191" i="217"/>
  <c r="I192" i="217"/>
  <c r="I193" i="217"/>
  <c r="I194" i="217"/>
  <c r="I195" i="217"/>
  <c r="I196" i="217"/>
  <c r="I197" i="217"/>
  <c r="I198" i="217"/>
  <c r="I199" i="217"/>
  <c r="I200" i="217"/>
  <c r="I201" i="217"/>
  <c r="I202" i="217"/>
  <c r="I203" i="217"/>
  <c r="I204" i="217"/>
  <c r="I205" i="217"/>
  <c r="I206" i="217"/>
  <c r="I207" i="217"/>
  <c r="I208" i="217"/>
  <c r="I209" i="217"/>
  <c r="I210" i="217"/>
  <c r="I211" i="217"/>
  <c r="I212" i="217"/>
  <c r="I213" i="217"/>
  <c r="I214" i="217"/>
  <c r="I215" i="217"/>
  <c r="I216" i="217"/>
  <c r="I217" i="217"/>
  <c r="I218" i="217"/>
  <c r="I219" i="217"/>
  <c r="I220" i="217"/>
  <c r="I6" i="139"/>
  <c r="I8" i="139"/>
  <c r="I7" i="139"/>
  <c r="I9" i="139"/>
  <c r="I11" i="139"/>
  <c r="I12" i="139"/>
  <c r="I10" i="139"/>
  <c r="I13" i="139"/>
  <c r="I14" i="139"/>
  <c r="I15" i="139"/>
  <c r="I18" i="139"/>
  <c r="I16" i="139"/>
  <c r="I17" i="139"/>
  <c r="I19" i="139"/>
  <c r="I20" i="139"/>
  <c r="I21" i="139"/>
  <c r="I22" i="139"/>
  <c r="I23" i="139"/>
  <c r="I24" i="139"/>
  <c r="I25" i="139"/>
  <c r="I26" i="139"/>
  <c r="I27" i="139"/>
  <c r="I28" i="139"/>
  <c r="I32" i="139"/>
  <c r="I29" i="139"/>
  <c r="I30" i="139"/>
  <c r="I31" i="139"/>
  <c r="I33" i="139"/>
  <c r="I34" i="139"/>
  <c r="I35" i="139"/>
  <c r="I36" i="139"/>
  <c r="I37" i="139"/>
  <c r="I38" i="139"/>
  <c r="I39" i="139"/>
  <c r="I40" i="139"/>
  <c r="I41" i="139"/>
  <c r="I42" i="139"/>
  <c r="I43" i="139"/>
  <c r="I44" i="139"/>
  <c r="I45" i="139"/>
  <c r="I47" i="139"/>
  <c r="I46" i="139"/>
  <c r="I48" i="139"/>
  <c r="I49" i="139"/>
  <c r="I50" i="139"/>
  <c r="I51" i="139"/>
  <c r="I52" i="139"/>
  <c r="I53" i="139"/>
  <c r="I54" i="139"/>
  <c r="I55" i="139"/>
  <c r="I56" i="139"/>
  <c r="I57" i="139"/>
  <c r="I58" i="139"/>
  <c r="I59" i="139"/>
  <c r="I60" i="139"/>
  <c r="I61" i="139"/>
  <c r="I62" i="139"/>
  <c r="I63" i="139"/>
  <c r="I64" i="139"/>
  <c r="I65" i="139"/>
  <c r="I67" i="139"/>
  <c r="I69" i="139"/>
  <c r="I66" i="139"/>
  <c r="I70" i="139"/>
  <c r="I71" i="139"/>
  <c r="I72" i="139"/>
  <c r="I73" i="139"/>
  <c r="I74" i="139"/>
  <c r="I75" i="139"/>
  <c r="I76" i="139"/>
  <c r="I77" i="139"/>
  <c r="I78" i="139"/>
  <c r="I79" i="139"/>
  <c r="I80" i="139"/>
  <c r="I81" i="139"/>
  <c r="I82" i="139"/>
  <c r="I93" i="139"/>
  <c r="I83" i="139"/>
  <c r="I84" i="139"/>
  <c r="I86" i="139"/>
  <c r="I85" i="139"/>
  <c r="I87" i="139"/>
  <c r="I88" i="139"/>
  <c r="I89" i="139"/>
  <c r="I90" i="139"/>
  <c r="I91" i="139"/>
  <c r="I92" i="139"/>
  <c r="I94" i="139"/>
  <c r="I95" i="139"/>
  <c r="I96" i="139"/>
  <c r="I97" i="139"/>
  <c r="I98" i="139"/>
  <c r="I99" i="139"/>
  <c r="I100" i="139"/>
  <c r="I101" i="139"/>
  <c r="I102" i="139"/>
  <c r="I103" i="139"/>
  <c r="I105" i="139"/>
  <c r="I106" i="139"/>
  <c r="I107" i="139"/>
  <c r="I108" i="139"/>
  <c r="I113" i="139"/>
  <c r="I114" i="139"/>
  <c r="I115" i="139"/>
  <c r="I118" i="139"/>
  <c r="I116" i="139"/>
  <c r="I117" i="139"/>
  <c r="I109" i="139"/>
  <c r="I119" i="139"/>
  <c r="I120" i="139"/>
  <c r="I121" i="139"/>
  <c r="I122" i="139"/>
  <c r="I110" i="139"/>
  <c r="I111" i="139"/>
  <c r="I112" i="139"/>
  <c r="I123" i="139"/>
  <c r="I124" i="139"/>
  <c r="I125" i="139"/>
  <c r="I126" i="139"/>
  <c r="I127" i="139"/>
  <c r="I128" i="139"/>
  <c r="I129" i="139"/>
  <c r="I130" i="139"/>
  <c r="I131" i="139"/>
  <c r="I132" i="139"/>
  <c r="I133" i="139"/>
  <c r="I134" i="139"/>
  <c r="I135" i="139"/>
  <c r="I136" i="139"/>
  <c r="I137" i="139"/>
  <c r="I138" i="139"/>
  <c r="I139" i="139"/>
  <c r="I141" i="139"/>
  <c r="I140" i="139"/>
  <c r="I144" i="139"/>
  <c r="I142" i="139"/>
  <c r="I143" i="139"/>
  <c r="I148" i="139"/>
  <c r="I146" i="139"/>
  <c r="I147" i="139"/>
  <c r="I145" i="139"/>
  <c r="I149" i="139"/>
  <c r="I150" i="139"/>
  <c r="I151" i="139"/>
  <c r="I152" i="139"/>
  <c r="I153" i="139"/>
  <c r="I154" i="139"/>
  <c r="I155" i="139"/>
  <c r="I156" i="139"/>
  <c r="I157" i="139"/>
  <c r="I161" i="139"/>
  <c r="I158" i="139"/>
  <c r="I162" i="139"/>
  <c r="I163" i="139"/>
  <c r="I159" i="139"/>
  <c r="I160" i="139"/>
  <c r="I164" i="139"/>
  <c r="I165" i="139"/>
  <c r="I166" i="139"/>
  <c r="I168" i="139"/>
  <c r="I167" i="139"/>
  <c r="I169" i="139"/>
  <c r="I170" i="139"/>
  <c r="I172" i="139"/>
  <c r="I171" i="139"/>
  <c r="I173" i="139"/>
  <c r="I174" i="139"/>
  <c r="I175" i="139"/>
  <c r="I182" i="139"/>
  <c r="I183" i="139"/>
  <c r="I184" i="139"/>
  <c r="I176" i="139"/>
  <c r="I177" i="139"/>
  <c r="I178" i="139"/>
  <c r="I180" i="139"/>
  <c r="I181" i="139"/>
  <c r="I179" i="139"/>
  <c r="I185" i="139"/>
  <c r="I186" i="139"/>
  <c r="I187" i="139"/>
  <c r="I188" i="139"/>
  <c r="I189" i="139"/>
  <c r="I190" i="139"/>
  <c r="I191" i="139"/>
  <c r="I192" i="139"/>
  <c r="I193" i="139"/>
  <c r="I194" i="139"/>
  <c r="I195" i="139"/>
  <c r="I196" i="139"/>
  <c r="I197" i="139"/>
  <c r="I198" i="139"/>
  <c r="I199" i="139"/>
  <c r="I200" i="139"/>
  <c r="I201" i="139"/>
  <c r="I202" i="139"/>
  <c r="I203" i="139"/>
  <c r="I204" i="139"/>
  <c r="I205" i="139"/>
  <c r="I206" i="139"/>
  <c r="I207" i="139"/>
  <c r="I208" i="139"/>
  <c r="I209" i="139"/>
  <c r="I216" i="139"/>
  <c r="I210" i="139"/>
  <c r="I211" i="139"/>
  <c r="I212" i="139"/>
  <c r="I213" i="139"/>
  <c r="I214" i="139"/>
  <c r="I217" i="139"/>
  <c r="I218" i="139"/>
  <c r="I215" i="139"/>
  <c r="I219" i="139"/>
  <c r="I220" i="139"/>
  <c r="I6" i="147"/>
  <c r="I7" i="147"/>
  <c r="I8" i="147"/>
  <c r="I9" i="147"/>
  <c r="I10" i="147"/>
  <c r="I11" i="147"/>
  <c r="I12" i="147"/>
  <c r="I13" i="147"/>
  <c r="I14" i="147"/>
  <c r="I15" i="147"/>
  <c r="I16" i="147"/>
  <c r="I17" i="147"/>
  <c r="I18" i="147"/>
  <c r="I19" i="147"/>
  <c r="I20" i="147"/>
  <c r="I21" i="147"/>
  <c r="I22" i="147"/>
  <c r="I23" i="147"/>
  <c r="I24" i="147"/>
  <c r="I25" i="147"/>
  <c r="I26" i="147"/>
  <c r="I27" i="147"/>
  <c r="I28" i="147"/>
  <c r="I29" i="147"/>
  <c r="I30" i="147"/>
  <c r="I31" i="147"/>
  <c r="I32" i="147"/>
  <c r="I33" i="147"/>
  <c r="I34" i="147"/>
  <c r="I35" i="147"/>
  <c r="I36" i="147"/>
  <c r="I37" i="147"/>
  <c r="I38" i="147"/>
  <c r="I39" i="147"/>
  <c r="I40" i="147"/>
  <c r="I41" i="147"/>
  <c r="I42" i="147"/>
  <c r="I43" i="147"/>
  <c r="I44" i="147"/>
  <c r="I45" i="147"/>
  <c r="I46" i="147"/>
  <c r="I47" i="147"/>
  <c r="I48" i="147"/>
  <c r="I49" i="147"/>
  <c r="I50" i="147"/>
  <c r="I51" i="147"/>
  <c r="I52" i="147"/>
  <c r="I53" i="147"/>
  <c r="I54" i="147"/>
  <c r="I55" i="147"/>
  <c r="I56" i="147"/>
  <c r="I57" i="147"/>
  <c r="I58" i="147"/>
  <c r="I59" i="147"/>
  <c r="I60" i="147"/>
  <c r="I61" i="147"/>
  <c r="I62" i="147"/>
  <c r="I63" i="147"/>
  <c r="I64" i="147"/>
  <c r="I65" i="147"/>
  <c r="I66" i="147"/>
  <c r="I67" i="147"/>
  <c r="I68" i="147"/>
  <c r="I69" i="147"/>
  <c r="I70" i="147"/>
  <c r="I71" i="147"/>
  <c r="I72" i="147"/>
  <c r="I73" i="147"/>
  <c r="I74" i="147"/>
  <c r="I75" i="147"/>
  <c r="I76" i="147"/>
  <c r="I77" i="147"/>
  <c r="I78" i="147"/>
  <c r="I79" i="147"/>
  <c r="I80" i="147"/>
  <c r="I81" i="147"/>
  <c r="I82" i="147"/>
  <c r="I83" i="147"/>
  <c r="I84" i="147"/>
  <c r="I85" i="147"/>
  <c r="I86" i="147"/>
  <c r="I87" i="147"/>
  <c r="I88" i="147"/>
  <c r="I89" i="147"/>
  <c r="I90" i="147"/>
  <c r="I91" i="147"/>
  <c r="I92" i="147"/>
  <c r="I93" i="147"/>
  <c r="I94" i="147"/>
  <c r="I95" i="147"/>
  <c r="I96" i="147"/>
  <c r="I97" i="147"/>
  <c r="I98" i="147"/>
  <c r="I99" i="147"/>
  <c r="I100" i="147"/>
  <c r="I101" i="147"/>
  <c r="I102" i="147"/>
  <c r="I103" i="147"/>
  <c r="I104" i="147"/>
  <c r="I105" i="147"/>
  <c r="I106" i="147"/>
  <c r="I107" i="147"/>
  <c r="I108" i="147"/>
  <c r="I109" i="147"/>
  <c r="I110" i="147"/>
  <c r="I111" i="147"/>
  <c r="I112" i="147"/>
  <c r="I113" i="147"/>
  <c r="I114" i="147"/>
  <c r="I115" i="147"/>
  <c r="I116" i="147"/>
  <c r="I117" i="147"/>
  <c r="I118" i="147"/>
  <c r="I119" i="147"/>
  <c r="I120" i="147"/>
  <c r="I121" i="147"/>
  <c r="I122" i="147"/>
  <c r="I123" i="147"/>
  <c r="I124" i="147"/>
  <c r="I125" i="147"/>
  <c r="I126" i="147"/>
  <c r="I127" i="147"/>
  <c r="I128" i="147"/>
  <c r="I129" i="147"/>
  <c r="I130" i="147"/>
  <c r="I131" i="147"/>
  <c r="I132" i="147"/>
  <c r="I133" i="147"/>
  <c r="I134" i="147"/>
  <c r="I135" i="147"/>
  <c r="I136" i="147"/>
  <c r="I137" i="147"/>
  <c r="I138" i="147"/>
  <c r="I139" i="147"/>
  <c r="I140" i="147"/>
  <c r="I141" i="147"/>
  <c r="I142" i="147"/>
  <c r="I143" i="147"/>
  <c r="I144" i="147"/>
  <c r="I145" i="147"/>
  <c r="I146" i="147"/>
  <c r="I147" i="147"/>
  <c r="I148" i="147"/>
  <c r="I149" i="147"/>
  <c r="I150" i="147"/>
  <c r="I151" i="147"/>
  <c r="I152" i="147"/>
  <c r="I153" i="147"/>
  <c r="I154" i="147"/>
  <c r="I155" i="147"/>
  <c r="I156" i="147"/>
  <c r="I157" i="147"/>
  <c r="I158" i="147"/>
  <c r="I159" i="147"/>
  <c r="I160" i="147"/>
  <c r="I161" i="147"/>
  <c r="I162" i="147"/>
  <c r="I163" i="147"/>
  <c r="I164" i="147"/>
  <c r="I165" i="147"/>
  <c r="I166" i="147"/>
  <c r="I167" i="147"/>
  <c r="I168" i="147"/>
  <c r="I169" i="147"/>
  <c r="I170" i="147"/>
  <c r="I171" i="147"/>
  <c r="I172" i="147"/>
  <c r="I173" i="147"/>
  <c r="I174" i="147"/>
  <c r="I175" i="147"/>
  <c r="I176" i="147"/>
  <c r="I177" i="147"/>
  <c r="I178" i="147"/>
  <c r="I179" i="147"/>
  <c r="I180" i="147"/>
  <c r="I181" i="147"/>
  <c r="I182" i="147"/>
  <c r="I183" i="147"/>
  <c r="I184" i="147"/>
  <c r="I185" i="147"/>
  <c r="I186" i="147"/>
  <c r="I187" i="147"/>
  <c r="I188" i="147"/>
  <c r="I189" i="147"/>
  <c r="I190" i="147"/>
  <c r="I191" i="147"/>
  <c r="I192" i="147"/>
  <c r="I193" i="147"/>
  <c r="I194" i="147"/>
  <c r="I195" i="147"/>
  <c r="I196" i="147"/>
  <c r="I197" i="147"/>
  <c r="I198" i="147"/>
  <c r="I199" i="147"/>
  <c r="I200" i="147"/>
  <c r="I201" i="147"/>
  <c r="I202" i="147"/>
  <c r="I203" i="147"/>
  <c r="I204" i="147"/>
  <c r="I205" i="147"/>
  <c r="I206" i="147"/>
  <c r="I207" i="147"/>
  <c r="I208" i="147"/>
  <c r="I209" i="147"/>
  <c r="I210" i="147"/>
  <c r="I211" i="147"/>
  <c r="I212" i="147"/>
  <c r="I213" i="147"/>
  <c r="I214" i="147"/>
  <c r="I215" i="147"/>
  <c r="I216" i="147"/>
  <c r="I217" i="147"/>
  <c r="I218" i="147"/>
  <c r="I219" i="147"/>
  <c r="I220" i="147"/>
  <c r="I6" i="149"/>
  <c r="I7" i="149"/>
  <c r="I8" i="149"/>
  <c r="I9" i="149"/>
  <c r="I10" i="149"/>
  <c r="I11" i="149"/>
  <c r="I12" i="149"/>
  <c r="I13" i="149"/>
  <c r="I14" i="149"/>
  <c r="I15" i="149"/>
  <c r="I16" i="149"/>
  <c r="I17" i="149"/>
  <c r="I18" i="149"/>
  <c r="I19" i="149"/>
  <c r="I20" i="149"/>
  <c r="I21" i="149"/>
  <c r="I22" i="149"/>
  <c r="I23" i="149"/>
  <c r="I24" i="149"/>
  <c r="I25" i="149"/>
  <c r="I26" i="149"/>
  <c r="I27" i="149"/>
  <c r="I28" i="149"/>
  <c r="I29" i="149"/>
  <c r="I30" i="149"/>
  <c r="I31" i="149"/>
  <c r="I32" i="149"/>
  <c r="I33" i="149"/>
  <c r="I34" i="149"/>
  <c r="I35" i="149"/>
  <c r="I36" i="149"/>
  <c r="I37" i="149"/>
  <c r="I38" i="149"/>
  <c r="I39" i="149"/>
  <c r="I40" i="149"/>
  <c r="I41" i="149"/>
  <c r="I42" i="149"/>
  <c r="I43" i="149"/>
  <c r="I44" i="149"/>
  <c r="I45" i="149"/>
  <c r="I46" i="149"/>
  <c r="I47" i="149"/>
  <c r="I48" i="149"/>
  <c r="I49" i="149"/>
  <c r="I50" i="149"/>
  <c r="I51" i="149"/>
  <c r="I52" i="149"/>
  <c r="I53" i="149"/>
  <c r="I54" i="149"/>
  <c r="I55" i="149"/>
  <c r="I56" i="149"/>
  <c r="I57" i="149"/>
  <c r="I58" i="149"/>
  <c r="I59" i="149"/>
  <c r="I60" i="149"/>
  <c r="I61" i="149"/>
  <c r="I62" i="149"/>
  <c r="I63" i="149"/>
  <c r="I64" i="149"/>
  <c r="I65" i="149"/>
  <c r="I66" i="149"/>
  <c r="I67" i="149"/>
  <c r="I68" i="149"/>
  <c r="I69" i="149"/>
  <c r="I70" i="149"/>
  <c r="I71" i="149"/>
  <c r="I72" i="149"/>
  <c r="I73" i="149"/>
  <c r="I74" i="149"/>
  <c r="I75" i="149"/>
  <c r="I76" i="149"/>
  <c r="I77" i="149"/>
  <c r="I78" i="149"/>
  <c r="I79" i="149"/>
  <c r="I80" i="149"/>
  <c r="I81" i="149"/>
  <c r="I82" i="149"/>
  <c r="I83" i="149"/>
  <c r="I84" i="149"/>
  <c r="I85" i="149"/>
  <c r="I86" i="149"/>
  <c r="I87" i="149"/>
  <c r="I88" i="149"/>
  <c r="I89" i="149"/>
  <c r="I90" i="149"/>
  <c r="I91" i="149"/>
  <c r="I92" i="149"/>
  <c r="I93" i="149"/>
  <c r="I94" i="149"/>
  <c r="I95" i="149"/>
  <c r="I96" i="149"/>
  <c r="I97" i="149"/>
  <c r="I98" i="149"/>
  <c r="I99" i="149"/>
  <c r="I100" i="149"/>
  <c r="I101" i="149"/>
  <c r="I102" i="149"/>
  <c r="I103" i="149"/>
  <c r="I104" i="149"/>
  <c r="I105" i="149"/>
  <c r="I106" i="149"/>
  <c r="I107" i="149"/>
  <c r="I108" i="149"/>
  <c r="I109" i="149"/>
  <c r="I110" i="149"/>
  <c r="I111" i="149"/>
  <c r="I112" i="149"/>
  <c r="I113" i="149"/>
  <c r="I114" i="149"/>
  <c r="I115" i="149"/>
  <c r="I116" i="149"/>
  <c r="I117" i="149"/>
  <c r="I118" i="149"/>
  <c r="I119" i="149"/>
  <c r="I120" i="149"/>
  <c r="I121" i="149"/>
  <c r="I122" i="149"/>
  <c r="I123" i="149"/>
  <c r="I124" i="149"/>
  <c r="I125" i="149"/>
  <c r="I126" i="149"/>
  <c r="I127" i="149"/>
  <c r="I128" i="149"/>
  <c r="I129" i="149"/>
  <c r="I130" i="149"/>
  <c r="I131" i="149"/>
  <c r="I132" i="149"/>
  <c r="I133" i="149"/>
  <c r="I134" i="149"/>
  <c r="I135" i="149"/>
  <c r="I136" i="149"/>
  <c r="I137" i="149"/>
  <c r="I138" i="149"/>
  <c r="I139" i="149"/>
  <c r="I140" i="149"/>
  <c r="I141" i="149"/>
  <c r="I142" i="149"/>
  <c r="I143" i="149"/>
  <c r="I144" i="149"/>
  <c r="I145" i="149"/>
  <c r="I146" i="149"/>
  <c r="I147" i="149"/>
  <c r="I148" i="149"/>
  <c r="I149" i="149"/>
  <c r="I150" i="149"/>
  <c r="I151" i="149"/>
  <c r="I152" i="149"/>
  <c r="I153" i="149"/>
  <c r="I154" i="149"/>
  <c r="I155" i="149"/>
  <c r="I156" i="149"/>
  <c r="I157" i="149"/>
  <c r="I158" i="149"/>
  <c r="I159" i="149"/>
  <c r="I160" i="149"/>
  <c r="I161" i="149"/>
  <c r="I162" i="149"/>
  <c r="I163" i="149"/>
  <c r="I164" i="149"/>
  <c r="I165" i="149"/>
  <c r="I166" i="149"/>
  <c r="I167" i="149"/>
  <c r="I168" i="149"/>
  <c r="I169" i="149"/>
  <c r="I170" i="149"/>
  <c r="I171" i="149"/>
  <c r="I172" i="149"/>
  <c r="I173" i="149"/>
  <c r="I174" i="149"/>
  <c r="I175" i="149"/>
  <c r="I176" i="149"/>
  <c r="I177" i="149"/>
  <c r="I178" i="149"/>
  <c r="I179" i="149"/>
  <c r="I180" i="149"/>
  <c r="I181" i="149"/>
  <c r="I182" i="149"/>
  <c r="I183" i="149"/>
  <c r="I184" i="149"/>
  <c r="I185" i="149"/>
  <c r="I186" i="149"/>
  <c r="I187" i="149"/>
  <c r="I188" i="149"/>
  <c r="I189" i="149"/>
  <c r="I190" i="149"/>
  <c r="I191" i="149"/>
  <c r="I192" i="149"/>
  <c r="I193" i="149"/>
  <c r="I194" i="149"/>
  <c r="I195" i="149"/>
  <c r="I196" i="149"/>
  <c r="I197" i="149"/>
  <c r="I198" i="149"/>
  <c r="I199" i="149"/>
  <c r="I200" i="149"/>
  <c r="I201" i="149"/>
  <c r="I202" i="149"/>
  <c r="I203" i="149"/>
  <c r="I204" i="149"/>
  <c r="I205" i="149"/>
  <c r="I206" i="149"/>
  <c r="I207" i="149"/>
  <c r="I208" i="149"/>
  <c r="I209" i="149"/>
  <c r="I210" i="149"/>
  <c r="I211" i="149"/>
  <c r="I212" i="149"/>
  <c r="I213" i="149"/>
  <c r="I214" i="149"/>
  <c r="I215" i="149"/>
  <c r="I216" i="149"/>
  <c r="I217" i="149"/>
  <c r="I218" i="149"/>
  <c r="I219" i="149"/>
  <c r="I220" i="149"/>
  <c r="I6" i="148"/>
  <c r="I7" i="148"/>
  <c r="I8" i="148"/>
  <c r="I9" i="148"/>
  <c r="I10" i="148"/>
  <c r="I11" i="148"/>
  <c r="I12" i="148"/>
  <c r="I13" i="148"/>
  <c r="I14" i="148"/>
  <c r="I15" i="148"/>
  <c r="I16" i="148"/>
  <c r="I17" i="148"/>
  <c r="I18" i="148"/>
  <c r="I19" i="148"/>
  <c r="I20" i="148"/>
  <c r="I21" i="148"/>
  <c r="I22" i="148"/>
  <c r="I23" i="148"/>
  <c r="I24" i="148"/>
  <c r="I25" i="148"/>
  <c r="I26" i="148"/>
  <c r="I27" i="148"/>
  <c r="I28" i="148"/>
  <c r="I29" i="148"/>
  <c r="I30" i="148"/>
  <c r="I31" i="148"/>
  <c r="I32" i="148"/>
  <c r="I33" i="148"/>
  <c r="I34" i="148"/>
  <c r="I35" i="148"/>
  <c r="I36" i="148"/>
  <c r="I37" i="148"/>
  <c r="I38" i="148"/>
  <c r="I39" i="148"/>
  <c r="I40" i="148"/>
  <c r="I41" i="148"/>
  <c r="I42" i="148"/>
  <c r="I43" i="148"/>
  <c r="I44" i="148"/>
  <c r="I45" i="148"/>
  <c r="I46" i="148"/>
  <c r="I47" i="148"/>
  <c r="I48" i="148"/>
  <c r="I49" i="148"/>
  <c r="I50" i="148"/>
  <c r="I51" i="148"/>
  <c r="I52" i="148"/>
  <c r="I53" i="148"/>
  <c r="I54" i="148"/>
  <c r="I55" i="148"/>
  <c r="I56" i="148"/>
  <c r="I57" i="148"/>
  <c r="I58" i="148"/>
  <c r="I59" i="148"/>
  <c r="I60" i="148"/>
  <c r="I61" i="148"/>
  <c r="I62" i="148"/>
  <c r="I63" i="148"/>
  <c r="I64" i="148"/>
  <c r="I65" i="148"/>
  <c r="I66" i="148"/>
  <c r="I67" i="148"/>
  <c r="I68" i="148"/>
  <c r="I69" i="148"/>
  <c r="I70" i="148"/>
  <c r="I71" i="148"/>
  <c r="I72" i="148"/>
  <c r="I73" i="148"/>
  <c r="I74" i="148"/>
  <c r="I75" i="148"/>
  <c r="I76" i="148"/>
  <c r="I77" i="148"/>
  <c r="I78" i="148"/>
  <c r="I79" i="148"/>
  <c r="I80" i="148"/>
  <c r="I81" i="148"/>
  <c r="I82" i="148"/>
  <c r="I83" i="148"/>
  <c r="I84" i="148"/>
  <c r="I85" i="148"/>
  <c r="I86" i="148"/>
  <c r="I87" i="148"/>
  <c r="I88" i="148"/>
  <c r="I89" i="148"/>
  <c r="I90" i="148"/>
  <c r="I91" i="148"/>
  <c r="I92" i="148"/>
  <c r="I93" i="148"/>
  <c r="I94" i="148"/>
  <c r="I95" i="148"/>
  <c r="I96" i="148"/>
  <c r="I97" i="148"/>
  <c r="I98" i="148"/>
  <c r="I99" i="148"/>
  <c r="I100" i="148"/>
  <c r="I101" i="148"/>
  <c r="I102" i="148"/>
  <c r="I103" i="148"/>
  <c r="I104" i="148"/>
  <c r="I105" i="148"/>
  <c r="I106" i="148"/>
  <c r="I107" i="148"/>
  <c r="I108" i="148"/>
  <c r="I109" i="148"/>
  <c r="I110" i="148"/>
  <c r="I111" i="148"/>
  <c r="I112" i="148"/>
  <c r="I113" i="148"/>
  <c r="I114" i="148"/>
  <c r="I115" i="148"/>
  <c r="I116" i="148"/>
  <c r="I117" i="148"/>
  <c r="I118" i="148"/>
  <c r="I119" i="148"/>
  <c r="I120" i="148"/>
  <c r="I121" i="148"/>
  <c r="I122" i="148"/>
  <c r="I123" i="148"/>
  <c r="I124" i="148"/>
  <c r="I125" i="148"/>
  <c r="I126" i="148"/>
  <c r="I127" i="148"/>
  <c r="I128" i="148"/>
  <c r="I129" i="148"/>
  <c r="I130" i="148"/>
  <c r="I131" i="148"/>
  <c r="I132" i="148"/>
  <c r="I133" i="148"/>
  <c r="I134" i="148"/>
  <c r="I135" i="148"/>
  <c r="I136" i="148"/>
  <c r="I137" i="148"/>
  <c r="I138" i="148"/>
  <c r="I139" i="148"/>
  <c r="I140" i="148"/>
  <c r="I141" i="148"/>
  <c r="I142" i="148"/>
  <c r="I143" i="148"/>
  <c r="I144" i="148"/>
  <c r="I145" i="148"/>
  <c r="I146" i="148"/>
  <c r="I147" i="148"/>
  <c r="I148" i="148"/>
  <c r="I149" i="148"/>
  <c r="I150" i="148"/>
  <c r="I151" i="148"/>
  <c r="I152" i="148"/>
  <c r="I153" i="148"/>
  <c r="I154" i="148"/>
  <c r="I155" i="148"/>
  <c r="I156" i="148"/>
  <c r="I157" i="148"/>
  <c r="I158" i="148"/>
  <c r="I159" i="148"/>
  <c r="I160" i="148"/>
  <c r="I161" i="148"/>
  <c r="I162" i="148"/>
  <c r="I163" i="148"/>
  <c r="I164" i="148"/>
  <c r="I165" i="148"/>
  <c r="I166" i="148"/>
  <c r="I167" i="148"/>
  <c r="I168" i="148"/>
  <c r="I169" i="148"/>
  <c r="I170" i="148"/>
  <c r="I171" i="148"/>
  <c r="I172" i="148"/>
  <c r="I173" i="148"/>
  <c r="I174" i="148"/>
  <c r="I175" i="148"/>
  <c r="I176" i="148"/>
  <c r="I177" i="148"/>
  <c r="I178" i="148"/>
  <c r="I179" i="148"/>
  <c r="I180" i="148"/>
  <c r="I181" i="148"/>
  <c r="I182" i="148"/>
  <c r="I183" i="148"/>
  <c r="I184" i="148"/>
  <c r="I185" i="148"/>
  <c r="I186" i="148"/>
  <c r="I187" i="148"/>
  <c r="I188" i="148"/>
  <c r="I189" i="148"/>
  <c r="I190" i="148"/>
  <c r="I191" i="148"/>
  <c r="I192" i="148"/>
  <c r="I193" i="148"/>
  <c r="I194" i="148"/>
  <c r="I195" i="148"/>
  <c r="I196" i="148"/>
  <c r="I197" i="148"/>
  <c r="I198" i="148"/>
  <c r="I199" i="148"/>
  <c r="I200" i="148"/>
  <c r="I201" i="148"/>
  <c r="I202" i="148"/>
  <c r="I203" i="148"/>
  <c r="I204" i="148"/>
  <c r="I205" i="148"/>
  <c r="I206" i="148"/>
  <c r="I207" i="148"/>
  <c r="I208" i="148"/>
  <c r="I209" i="148"/>
  <c r="I210" i="148"/>
  <c r="I211" i="148"/>
  <c r="I212" i="148"/>
  <c r="I213" i="148"/>
  <c r="I214" i="148"/>
  <c r="I215" i="148"/>
  <c r="I216" i="148"/>
  <c r="I217" i="148"/>
  <c r="I218" i="148"/>
  <c r="I219" i="148"/>
  <c r="I220" i="148"/>
  <c r="I6" i="186"/>
  <c r="I7" i="186"/>
  <c r="I8" i="186"/>
  <c r="I9" i="186"/>
  <c r="I10" i="186"/>
  <c r="I11" i="186"/>
  <c r="I12" i="186"/>
  <c r="I13" i="186"/>
  <c r="I14" i="186"/>
  <c r="I15" i="186"/>
  <c r="I16" i="186"/>
  <c r="I17" i="186"/>
  <c r="I18" i="186"/>
  <c r="I19" i="186"/>
  <c r="I20" i="186"/>
  <c r="I21" i="186"/>
  <c r="I22" i="186"/>
  <c r="I23" i="186"/>
  <c r="I24" i="186"/>
  <c r="I25" i="186"/>
  <c r="I26" i="186"/>
  <c r="I27" i="186"/>
  <c r="I28" i="186"/>
  <c r="I29" i="186"/>
  <c r="I30" i="186"/>
  <c r="I31" i="186"/>
  <c r="I32" i="186"/>
  <c r="I33" i="186"/>
  <c r="I34" i="186"/>
  <c r="I35" i="186"/>
  <c r="I36" i="186"/>
  <c r="I37" i="186"/>
  <c r="I38" i="186"/>
  <c r="I39" i="186"/>
  <c r="I40" i="186"/>
  <c r="I41" i="186"/>
  <c r="I42" i="186"/>
  <c r="I43" i="186"/>
  <c r="I44" i="186"/>
  <c r="I45" i="186"/>
  <c r="I46" i="186"/>
  <c r="I47" i="186"/>
  <c r="I48" i="186"/>
  <c r="I49" i="186"/>
  <c r="I50" i="186"/>
  <c r="I51" i="186"/>
  <c r="I52" i="186"/>
  <c r="I53" i="186"/>
  <c r="I54" i="186"/>
  <c r="I55" i="186"/>
  <c r="I56" i="186"/>
  <c r="I57" i="186"/>
  <c r="I58" i="186"/>
  <c r="I59" i="186"/>
  <c r="I60" i="186"/>
  <c r="I61" i="186"/>
  <c r="I62" i="186"/>
  <c r="I63" i="186"/>
  <c r="I64" i="186"/>
  <c r="I65" i="186"/>
  <c r="I66" i="186"/>
  <c r="I67" i="186"/>
  <c r="I68" i="186"/>
  <c r="I69" i="186"/>
  <c r="I70" i="186"/>
  <c r="I71" i="186"/>
  <c r="I72" i="186"/>
  <c r="I73" i="186"/>
  <c r="I74" i="186"/>
  <c r="I75" i="186"/>
  <c r="I76" i="186"/>
  <c r="I77" i="186"/>
  <c r="I78" i="186"/>
  <c r="I79" i="186"/>
  <c r="I80" i="186"/>
  <c r="I81" i="186"/>
  <c r="I82" i="186"/>
  <c r="I83" i="186"/>
  <c r="I84" i="186"/>
  <c r="I85" i="186"/>
  <c r="I86" i="186"/>
  <c r="I87" i="186"/>
  <c r="I88" i="186"/>
  <c r="I89" i="186"/>
  <c r="I90" i="186"/>
  <c r="I91" i="186"/>
  <c r="I92" i="186"/>
  <c r="I93" i="186"/>
  <c r="I94" i="186"/>
  <c r="I95" i="186"/>
  <c r="I96" i="186"/>
  <c r="I97" i="186"/>
  <c r="I98" i="186"/>
  <c r="I99" i="186"/>
  <c r="I100" i="186"/>
  <c r="I101" i="186"/>
  <c r="I102" i="186"/>
  <c r="I103" i="186"/>
  <c r="I104" i="186"/>
  <c r="I105" i="186"/>
  <c r="I106" i="186"/>
  <c r="I107" i="186"/>
  <c r="I108" i="186"/>
  <c r="I109" i="186"/>
  <c r="I110" i="186"/>
  <c r="I111" i="186"/>
  <c r="I112" i="186"/>
  <c r="I113" i="186"/>
  <c r="I114" i="186"/>
  <c r="I115" i="186"/>
  <c r="I116" i="186"/>
  <c r="I117" i="186"/>
  <c r="I118" i="186"/>
  <c r="I119" i="186"/>
  <c r="I120" i="186"/>
  <c r="I121" i="186"/>
  <c r="I122" i="186"/>
  <c r="I123" i="186"/>
  <c r="I124" i="186"/>
  <c r="I125" i="186"/>
  <c r="I126" i="186"/>
  <c r="I127" i="186"/>
  <c r="I128" i="186"/>
  <c r="I129" i="186"/>
  <c r="I130" i="186"/>
  <c r="I131" i="186"/>
  <c r="I132" i="186"/>
  <c r="I133" i="186"/>
  <c r="I134" i="186"/>
  <c r="I135" i="186"/>
  <c r="I136" i="186"/>
  <c r="I137" i="186"/>
  <c r="I138" i="186"/>
  <c r="I139" i="186"/>
  <c r="I140" i="186"/>
  <c r="I141" i="186"/>
  <c r="I142" i="186"/>
  <c r="I143" i="186"/>
  <c r="I144" i="186"/>
  <c r="I145" i="186"/>
  <c r="I146" i="186"/>
  <c r="I147" i="186"/>
  <c r="I148" i="186"/>
  <c r="I149" i="186"/>
  <c r="I150" i="186"/>
  <c r="I151" i="186"/>
  <c r="I152" i="186"/>
  <c r="I153" i="186"/>
  <c r="I154" i="186"/>
  <c r="I155" i="186"/>
  <c r="I156" i="186"/>
  <c r="I157" i="186"/>
  <c r="I158" i="186"/>
  <c r="I159" i="186"/>
  <c r="I160" i="186"/>
  <c r="I161" i="186"/>
  <c r="I162" i="186"/>
  <c r="I163" i="186"/>
  <c r="I164" i="186"/>
  <c r="I165" i="186"/>
  <c r="I166" i="186"/>
  <c r="I167" i="186"/>
  <c r="I168" i="186"/>
  <c r="I169" i="186"/>
  <c r="I170" i="186"/>
  <c r="I171" i="186"/>
  <c r="I172" i="186"/>
  <c r="I173" i="186"/>
  <c r="I174" i="186"/>
  <c r="I175" i="186"/>
  <c r="I176" i="186"/>
  <c r="I177" i="186"/>
  <c r="I178" i="186"/>
  <c r="I179" i="186"/>
  <c r="I180" i="186"/>
  <c r="I181" i="186"/>
  <c r="I182" i="186"/>
  <c r="I183" i="186"/>
  <c r="I184" i="186"/>
  <c r="I185" i="186"/>
  <c r="I186" i="186"/>
  <c r="I187" i="186"/>
  <c r="I188" i="186"/>
  <c r="I189" i="186"/>
  <c r="I190" i="186"/>
  <c r="I191" i="186"/>
  <c r="I192" i="186"/>
  <c r="I193" i="186"/>
  <c r="I194" i="186"/>
  <c r="I195" i="186"/>
  <c r="I196" i="186"/>
  <c r="I197" i="186"/>
  <c r="I198" i="186"/>
  <c r="I199" i="186"/>
  <c r="I200" i="186"/>
  <c r="I201" i="186"/>
  <c r="I202" i="186"/>
  <c r="I203" i="186"/>
  <c r="I204" i="186"/>
  <c r="I205" i="186"/>
  <c r="I206" i="186"/>
  <c r="I207" i="186"/>
  <c r="I208" i="186"/>
  <c r="I209" i="186"/>
  <c r="I210" i="186"/>
  <c r="I211" i="186"/>
  <c r="I212" i="186"/>
  <c r="I213" i="186"/>
  <c r="I214" i="186"/>
  <c r="I215" i="186"/>
  <c r="I216" i="186"/>
  <c r="I217" i="186"/>
  <c r="I218" i="186"/>
  <c r="I219" i="186"/>
  <c r="I220" i="186"/>
  <c r="I4" i="187"/>
  <c r="I21" i="187"/>
  <c r="I22" i="187"/>
  <c r="I18" i="187"/>
  <c r="I17" i="187"/>
  <c r="I28" i="187"/>
  <c r="I29" i="187"/>
  <c r="I15" i="187"/>
  <c r="I14" i="187"/>
  <c r="I24" i="187"/>
  <c r="I26" i="187"/>
  <c r="I23" i="187"/>
  <c r="I30" i="187"/>
  <c r="I27" i="187"/>
  <c r="I19" i="187"/>
  <c r="I16" i="187"/>
  <c r="I6" i="187"/>
  <c r="I10" i="187"/>
  <c r="I9" i="187"/>
  <c r="I12" i="187"/>
  <c r="I13" i="187"/>
  <c r="I11" i="187"/>
  <c r="I20" i="187"/>
  <c r="I8" i="187"/>
  <c r="I7" i="187"/>
  <c r="I31" i="187"/>
  <c r="I32" i="187"/>
  <c r="I33" i="187"/>
  <c r="I34" i="187"/>
  <c r="I35" i="187"/>
  <c r="I36" i="187"/>
  <c r="I37" i="187"/>
  <c r="I38" i="187"/>
  <c r="I39" i="187"/>
  <c r="I40" i="187"/>
  <c r="I41" i="187"/>
  <c r="I42" i="187"/>
  <c r="I43" i="187"/>
  <c r="I44" i="187"/>
  <c r="I45" i="187"/>
  <c r="I46" i="187"/>
  <c r="I47" i="187"/>
  <c r="I48" i="187"/>
  <c r="I49" i="187"/>
  <c r="I50" i="187"/>
  <c r="I51" i="187"/>
  <c r="I52" i="187"/>
  <c r="I53" i="187"/>
  <c r="I54" i="187"/>
  <c r="I55" i="187"/>
  <c r="I56" i="187"/>
  <c r="I57" i="187"/>
  <c r="I58" i="187"/>
  <c r="I59" i="187"/>
  <c r="I60" i="187"/>
  <c r="I61" i="187"/>
  <c r="I62" i="187"/>
  <c r="I63" i="187"/>
  <c r="I64" i="187"/>
  <c r="I65" i="187"/>
  <c r="I66" i="187"/>
  <c r="I67" i="187"/>
  <c r="I68" i="187"/>
  <c r="I69" i="187"/>
  <c r="I70" i="187"/>
  <c r="I71" i="187"/>
  <c r="I72" i="187"/>
  <c r="I73" i="187"/>
  <c r="I74" i="187"/>
  <c r="I75" i="187"/>
  <c r="I76" i="187"/>
  <c r="I77" i="187"/>
  <c r="I78" i="187"/>
  <c r="I79" i="187"/>
  <c r="I80" i="187"/>
  <c r="I81" i="187"/>
  <c r="I82" i="187"/>
  <c r="I83" i="187"/>
  <c r="I84" i="187"/>
  <c r="I85" i="187"/>
  <c r="I86" i="187"/>
  <c r="I87" i="187"/>
  <c r="I88" i="187"/>
  <c r="I89" i="187"/>
  <c r="I90" i="187"/>
  <c r="I91" i="187"/>
  <c r="I92" i="187"/>
  <c r="I93" i="187"/>
  <c r="I94" i="187"/>
  <c r="I95" i="187"/>
  <c r="I96" i="187"/>
  <c r="I97" i="187"/>
  <c r="I98" i="187"/>
  <c r="I99" i="187"/>
  <c r="I100" i="187"/>
  <c r="I101" i="187"/>
  <c r="I102" i="187"/>
  <c r="I103" i="187"/>
  <c r="I104" i="187"/>
  <c r="I105" i="187"/>
  <c r="I106" i="187"/>
  <c r="I107" i="187"/>
  <c r="I108" i="187"/>
  <c r="I109" i="187"/>
  <c r="I110" i="187"/>
  <c r="I111" i="187"/>
  <c r="I112" i="187"/>
  <c r="I113" i="187"/>
  <c r="I114" i="187"/>
  <c r="I115" i="187"/>
  <c r="I116" i="187"/>
  <c r="I117" i="187"/>
  <c r="I118" i="187"/>
  <c r="I119" i="187"/>
  <c r="I120" i="187"/>
  <c r="I121" i="187"/>
  <c r="I122" i="187"/>
  <c r="I123" i="187"/>
  <c r="I124" i="187"/>
  <c r="I125" i="187"/>
  <c r="I126" i="187"/>
  <c r="I127" i="187"/>
  <c r="I128" i="187"/>
  <c r="I129" i="187"/>
  <c r="I130" i="187"/>
  <c r="I131" i="187"/>
  <c r="I132" i="187"/>
  <c r="I133" i="187"/>
  <c r="I134" i="187"/>
  <c r="I135" i="187"/>
  <c r="I136" i="187"/>
  <c r="I137" i="187"/>
  <c r="I138" i="187"/>
  <c r="I139" i="187"/>
  <c r="I140" i="187"/>
  <c r="I141" i="187"/>
  <c r="I142" i="187"/>
  <c r="I143" i="187"/>
  <c r="I144" i="187"/>
  <c r="I145" i="187"/>
  <c r="I146" i="187"/>
  <c r="I147" i="187"/>
  <c r="I148" i="187"/>
  <c r="I149" i="187"/>
  <c r="I150" i="187"/>
  <c r="I151" i="187"/>
  <c r="I152" i="187"/>
  <c r="I153" i="187"/>
  <c r="I154" i="187"/>
  <c r="I155" i="187"/>
  <c r="I156" i="187"/>
  <c r="I157" i="187"/>
  <c r="I158" i="187"/>
  <c r="I159" i="187"/>
  <c r="I160" i="187"/>
  <c r="I161" i="187"/>
  <c r="I162" i="187"/>
  <c r="I163" i="187"/>
  <c r="I164" i="187"/>
  <c r="I165" i="187"/>
  <c r="I166" i="187"/>
  <c r="I167" i="187"/>
  <c r="I168" i="187"/>
  <c r="I169" i="187"/>
  <c r="I170" i="187"/>
  <c r="I171" i="187"/>
  <c r="I172" i="187"/>
  <c r="I173" i="187"/>
  <c r="I174" i="187"/>
  <c r="I175" i="187"/>
  <c r="I176" i="187"/>
  <c r="I177" i="187"/>
  <c r="I178" i="187"/>
  <c r="I179" i="187"/>
  <c r="I180" i="187"/>
  <c r="I181" i="187"/>
  <c r="I182" i="187"/>
  <c r="I183" i="187"/>
  <c r="I184" i="187"/>
  <c r="I185" i="187"/>
  <c r="I186" i="187"/>
  <c r="I187" i="187"/>
  <c r="I188" i="187"/>
  <c r="I189" i="187"/>
  <c r="I190" i="187"/>
  <c r="I191" i="187"/>
  <c r="I192" i="187"/>
  <c r="I193" i="187"/>
  <c r="I194" i="187"/>
  <c r="I195" i="187"/>
  <c r="I196" i="187"/>
  <c r="I197" i="187"/>
  <c r="I198" i="187"/>
  <c r="I199" i="187"/>
  <c r="I200" i="187"/>
  <c r="I201" i="187"/>
  <c r="I202" i="187"/>
  <c r="I203" i="187"/>
  <c r="I204" i="187"/>
  <c r="I205" i="187"/>
  <c r="I206" i="187"/>
  <c r="I207" i="187"/>
  <c r="I208" i="187"/>
  <c r="I209" i="187"/>
  <c r="I210" i="187"/>
  <c r="I211" i="187"/>
  <c r="I212" i="187"/>
  <c r="I213" i="187"/>
  <c r="I214" i="187"/>
  <c r="I215" i="187"/>
  <c r="I216" i="187"/>
  <c r="I217" i="187"/>
  <c r="I218" i="187"/>
  <c r="I219" i="187"/>
  <c r="I220" i="187"/>
  <c r="I6" i="188"/>
  <c r="I7" i="188"/>
  <c r="I8" i="188"/>
  <c r="I9" i="188"/>
  <c r="I10" i="188"/>
  <c r="I11" i="188"/>
  <c r="I12" i="188"/>
  <c r="I13" i="188"/>
  <c r="I14" i="188"/>
  <c r="I15" i="188"/>
  <c r="I16" i="188"/>
  <c r="I17" i="188"/>
  <c r="I18" i="188"/>
  <c r="I19" i="188"/>
  <c r="I20" i="188"/>
  <c r="I21" i="188"/>
  <c r="I22" i="188"/>
  <c r="I23" i="188"/>
  <c r="I24" i="188"/>
  <c r="I25" i="188"/>
  <c r="I26" i="188"/>
  <c r="I27" i="188"/>
  <c r="I28" i="188"/>
  <c r="I29" i="188"/>
  <c r="I30" i="188"/>
  <c r="I31" i="188"/>
  <c r="I32" i="188"/>
  <c r="I33" i="188"/>
  <c r="I34" i="188"/>
  <c r="I35" i="188"/>
  <c r="I36" i="188"/>
  <c r="I37" i="188"/>
  <c r="I38" i="188"/>
  <c r="I39" i="188"/>
  <c r="I40" i="188"/>
  <c r="I41" i="188"/>
  <c r="I42" i="188"/>
  <c r="I43" i="188"/>
  <c r="I44" i="188"/>
  <c r="I45" i="188"/>
  <c r="I46" i="188"/>
  <c r="I47" i="188"/>
  <c r="I48" i="188"/>
  <c r="I49" i="188"/>
  <c r="I50" i="188"/>
  <c r="I51" i="188"/>
  <c r="I52" i="188"/>
  <c r="I53" i="188"/>
  <c r="I54" i="188"/>
  <c r="I55" i="188"/>
  <c r="I56" i="188"/>
  <c r="I57" i="188"/>
  <c r="I58" i="188"/>
  <c r="I59" i="188"/>
  <c r="I60" i="188"/>
  <c r="I61" i="188"/>
  <c r="I62" i="188"/>
  <c r="I63" i="188"/>
  <c r="I64" i="188"/>
  <c r="I65" i="188"/>
  <c r="I66" i="188"/>
  <c r="I67" i="188"/>
  <c r="I68" i="188"/>
  <c r="I69" i="188"/>
  <c r="I70" i="188"/>
  <c r="I71" i="188"/>
  <c r="I72" i="188"/>
  <c r="I73" i="188"/>
  <c r="I74" i="188"/>
  <c r="I75" i="188"/>
  <c r="I76" i="188"/>
  <c r="I77" i="188"/>
  <c r="I78" i="188"/>
  <c r="I79" i="188"/>
  <c r="I80" i="188"/>
  <c r="I81" i="188"/>
  <c r="I82" i="188"/>
  <c r="I83" i="188"/>
  <c r="I84" i="188"/>
  <c r="I85" i="188"/>
  <c r="I86" i="188"/>
  <c r="I87" i="188"/>
  <c r="I88" i="188"/>
  <c r="I89" i="188"/>
  <c r="I90" i="188"/>
  <c r="I91" i="188"/>
  <c r="I92" i="188"/>
  <c r="I93" i="188"/>
  <c r="I94" i="188"/>
  <c r="I95" i="188"/>
  <c r="I96" i="188"/>
  <c r="I97" i="188"/>
  <c r="I98" i="188"/>
  <c r="I99" i="188"/>
  <c r="I100" i="188"/>
  <c r="I101" i="188"/>
  <c r="I102" i="188"/>
  <c r="I103" i="188"/>
  <c r="I104" i="188"/>
  <c r="I105" i="188"/>
  <c r="I106" i="188"/>
  <c r="I107" i="188"/>
  <c r="I108" i="188"/>
  <c r="I109" i="188"/>
  <c r="I110" i="188"/>
  <c r="I111" i="188"/>
  <c r="I112" i="188"/>
  <c r="I113" i="188"/>
  <c r="I114" i="188"/>
  <c r="I115" i="188"/>
  <c r="I116" i="188"/>
  <c r="I117" i="188"/>
  <c r="I118" i="188"/>
  <c r="I119" i="188"/>
  <c r="I120" i="188"/>
  <c r="I121" i="188"/>
  <c r="I122" i="188"/>
  <c r="I123" i="188"/>
  <c r="I124" i="188"/>
  <c r="I125" i="188"/>
  <c r="I126" i="188"/>
  <c r="I127" i="188"/>
  <c r="I128" i="188"/>
  <c r="I129" i="188"/>
  <c r="I130" i="188"/>
  <c r="I131" i="188"/>
  <c r="I132" i="188"/>
  <c r="I133" i="188"/>
  <c r="I134" i="188"/>
  <c r="I135" i="188"/>
  <c r="I136" i="188"/>
  <c r="I137" i="188"/>
  <c r="I138" i="188"/>
  <c r="I139" i="188"/>
  <c r="I140" i="188"/>
  <c r="I141" i="188"/>
  <c r="I142" i="188"/>
  <c r="I143" i="188"/>
  <c r="I144" i="188"/>
  <c r="I145" i="188"/>
  <c r="I146" i="188"/>
  <c r="I147" i="188"/>
  <c r="I148" i="188"/>
  <c r="I149" i="188"/>
  <c r="I150" i="188"/>
  <c r="I151" i="188"/>
  <c r="I152" i="188"/>
  <c r="I153" i="188"/>
  <c r="I154" i="188"/>
  <c r="I155" i="188"/>
  <c r="I156" i="188"/>
  <c r="I157" i="188"/>
  <c r="I158" i="188"/>
  <c r="I159" i="188"/>
  <c r="I160" i="188"/>
  <c r="I161" i="188"/>
  <c r="I162" i="188"/>
  <c r="I163" i="188"/>
  <c r="I164" i="188"/>
  <c r="I165" i="188"/>
  <c r="I166" i="188"/>
  <c r="I167" i="188"/>
  <c r="I168" i="188"/>
  <c r="I169" i="188"/>
  <c r="I170" i="188"/>
  <c r="I171" i="188"/>
  <c r="I172" i="188"/>
  <c r="I173" i="188"/>
  <c r="I174" i="188"/>
  <c r="I175" i="188"/>
  <c r="I176" i="188"/>
  <c r="I177" i="188"/>
  <c r="I178" i="188"/>
  <c r="I179" i="188"/>
  <c r="I180" i="188"/>
  <c r="I181" i="188"/>
  <c r="I182" i="188"/>
  <c r="I183" i="188"/>
  <c r="I184" i="188"/>
  <c r="I185" i="188"/>
  <c r="I186" i="188"/>
  <c r="I187" i="188"/>
  <c r="I188" i="188"/>
  <c r="I189" i="188"/>
  <c r="I190" i="188"/>
  <c r="I191" i="188"/>
  <c r="I192" i="188"/>
  <c r="I193" i="188"/>
  <c r="I194" i="188"/>
  <c r="I195" i="188"/>
  <c r="I196" i="188"/>
  <c r="I197" i="188"/>
  <c r="I198" i="188"/>
  <c r="I199" i="188"/>
  <c r="I200" i="188"/>
  <c r="I201" i="188"/>
  <c r="I202" i="188"/>
  <c r="I203" i="188"/>
  <c r="I204" i="188"/>
  <c r="I205" i="188"/>
  <c r="I206" i="188"/>
  <c r="I207" i="188"/>
  <c r="I208" i="188"/>
  <c r="I209" i="188"/>
  <c r="I210" i="188"/>
  <c r="I211" i="188"/>
  <c r="I212" i="188"/>
  <c r="I213" i="188"/>
  <c r="I214" i="188"/>
  <c r="I215" i="188"/>
  <c r="I216" i="188"/>
  <c r="I217" i="188"/>
  <c r="I218" i="188"/>
  <c r="I219" i="188"/>
  <c r="I220" i="188"/>
  <c r="I6" i="190"/>
  <c r="I7" i="190"/>
  <c r="I8" i="190"/>
  <c r="I9" i="190"/>
  <c r="I10" i="190"/>
  <c r="I11" i="190"/>
  <c r="I12" i="190"/>
  <c r="I13" i="190"/>
  <c r="I14" i="190"/>
  <c r="I15" i="190"/>
  <c r="I16" i="190"/>
  <c r="I17" i="190"/>
  <c r="I18" i="190"/>
  <c r="I19" i="190"/>
  <c r="I20" i="190"/>
  <c r="I21" i="190"/>
  <c r="I22" i="190"/>
  <c r="I23" i="190"/>
  <c r="I24" i="190"/>
  <c r="I25" i="190"/>
  <c r="I26" i="190"/>
  <c r="I27" i="190"/>
  <c r="I28" i="190"/>
  <c r="I29" i="190"/>
  <c r="I30" i="190"/>
  <c r="I31" i="190"/>
  <c r="I32" i="190"/>
  <c r="I33" i="190"/>
  <c r="I34" i="190"/>
  <c r="I35" i="190"/>
  <c r="I36" i="190"/>
  <c r="I37" i="190"/>
  <c r="I38" i="190"/>
  <c r="I39" i="190"/>
  <c r="I40" i="190"/>
  <c r="I41" i="190"/>
  <c r="I42" i="190"/>
  <c r="I43" i="190"/>
  <c r="I44" i="190"/>
  <c r="I45" i="190"/>
  <c r="I46" i="190"/>
  <c r="I47" i="190"/>
  <c r="I48" i="190"/>
  <c r="I49" i="190"/>
  <c r="I50" i="190"/>
  <c r="I51" i="190"/>
  <c r="I52" i="190"/>
  <c r="I53" i="190"/>
  <c r="I54" i="190"/>
  <c r="I55" i="190"/>
  <c r="I56" i="190"/>
  <c r="I57" i="190"/>
  <c r="I58" i="190"/>
  <c r="I59" i="190"/>
  <c r="I60" i="190"/>
  <c r="I61" i="190"/>
  <c r="I62" i="190"/>
  <c r="I63" i="190"/>
  <c r="I64" i="190"/>
  <c r="I65" i="190"/>
  <c r="I66" i="190"/>
  <c r="I67" i="190"/>
  <c r="I68" i="190"/>
  <c r="I69" i="190"/>
  <c r="I70" i="190"/>
  <c r="I71" i="190"/>
  <c r="I72" i="190"/>
  <c r="I73" i="190"/>
  <c r="I74" i="190"/>
  <c r="I75" i="190"/>
  <c r="I76" i="190"/>
  <c r="I77" i="190"/>
  <c r="I78" i="190"/>
  <c r="I79" i="190"/>
  <c r="I80" i="190"/>
  <c r="I81" i="190"/>
  <c r="I82" i="190"/>
  <c r="I83" i="190"/>
  <c r="I84" i="190"/>
  <c r="I85" i="190"/>
  <c r="I86" i="190"/>
  <c r="I87" i="190"/>
  <c r="I88" i="190"/>
  <c r="I89" i="190"/>
  <c r="I90" i="190"/>
  <c r="I91" i="190"/>
  <c r="I92" i="190"/>
  <c r="I93" i="190"/>
  <c r="I94" i="190"/>
  <c r="I95" i="190"/>
  <c r="I96" i="190"/>
  <c r="I97" i="190"/>
  <c r="I98" i="190"/>
  <c r="I99" i="190"/>
  <c r="I100" i="190"/>
  <c r="I101" i="190"/>
  <c r="I102" i="190"/>
  <c r="I103" i="190"/>
  <c r="I104" i="190"/>
  <c r="I105" i="190"/>
  <c r="I106" i="190"/>
  <c r="I107" i="190"/>
  <c r="I108" i="190"/>
  <c r="I109" i="190"/>
  <c r="I110" i="190"/>
  <c r="I111" i="190"/>
  <c r="I112" i="190"/>
  <c r="I113" i="190"/>
  <c r="I114" i="190"/>
  <c r="I115" i="190"/>
  <c r="I116" i="190"/>
  <c r="I117" i="190"/>
  <c r="I118" i="190"/>
  <c r="I119" i="190"/>
  <c r="I120" i="190"/>
  <c r="I121" i="190"/>
  <c r="I122" i="190"/>
  <c r="I123" i="190"/>
  <c r="I124" i="190"/>
  <c r="I125" i="190"/>
  <c r="I126" i="190"/>
  <c r="I127" i="190"/>
  <c r="I128" i="190"/>
  <c r="I129" i="190"/>
  <c r="I130" i="190"/>
  <c r="I131" i="190"/>
  <c r="I132" i="190"/>
  <c r="I133" i="190"/>
  <c r="I134" i="190"/>
  <c r="I135" i="190"/>
  <c r="I136" i="190"/>
  <c r="I137" i="190"/>
  <c r="I138" i="190"/>
  <c r="I139" i="190"/>
  <c r="I140" i="190"/>
  <c r="I141" i="190"/>
  <c r="I142" i="190"/>
  <c r="I143" i="190"/>
  <c r="I144" i="190"/>
  <c r="I145" i="190"/>
  <c r="I146" i="190"/>
  <c r="I147" i="190"/>
  <c r="I148" i="190"/>
  <c r="I149" i="190"/>
  <c r="I150" i="190"/>
  <c r="I151" i="190"/>
  <c r="I152" i="190"/>
  <c r="I153" i="190"/>
  <c r="I154" i="190"/>
  <c r="I155" i="190"/>
  <c r="I156" i="190"/>
  <c r="I157" i="190"/>
  <c r="I158" i="190"/>
  <c r="I159" i="190"/>
  <c r="I160" i="190"/>
  <c r="I161" i="190"/>
  <c r="I162" i="190"/>
  <c r="I163" i="190"/>
  <c r="I164" i="190"/>
  <c r="I165" i="190"/>
  <c r="I166" i="190"/>
  <c r="I167" i="190"/>
  <c r="I168" i="190"/>
  <c r="I169" i="190"/>
  <c r="I170" i="190"/>
  <c r="I171" i="190"/>
  <c r="I172" i="190"/>
  <c r="I173" i="190"/>
  <c r="I174" i="190"/>
  <c r="I175" i="190"/>
  <c r="I176" i="190"/>
  <c r="I177" i="190"/>
  <c r="I178" i="190"/>
  <c r="I179" i="190"/>
  <c r="I180" i="190"/>
  <c r="I181" i="190"/>
  <c r="I182" i="190"/>
  <c r="I183" i="190"/>
  <c r="I184" i="190"/>
  <c r="I185" i="190"/>
  <c r="I186" i="190"/>
  <c r="I187" i="190"/>
  <c r="I188" i="190"/>
  <c r="I189" i="190"/>
  <c r="I190" i="190"/>
  <c r="I191" i="190"/>
  <c r="I192" i="190"/>
  <c r="I193" i="190"/>
  <c r="I194" i="190"/>
  <c r="I195" i="190"/>
  <c r="I196" i="190"/>
  <c r="I197" i="190"/>
  <c r="I198" i="190"/>
  <c r="I199" i="190"/>
  <c r="I200" i="190"/>
  <c r="I201" i="190"/>
  <c r="I202" i="190"/>
  <c r="I203" i="190"/>
  <c r="I204" i="190"/>
  <c r="I205" i="190"/>
  <c r="I206" i="190"/>
  <c r="I207" i="190"/>
  <c r="I208" i="190"/>
  <c r="I209" i="190"/>
  <c r="I210" i="190"/>
  <c r="I211" i="190"/>
  <c r="I212" i="190"/>
  <c r="I213" i="190"/>
  <c r="I214" i="190"/>
  <c r="I215" i="190"/>
  <c r="I216" i="190"/>
  <c r="I217" i="190"/>
  <c r="I218" i="190"/>
  <c r="I219" i="190"/>
  <c r="I220" i="190"/>
  <c r="I6" i="189"/>
  <c r="I7" i="189"/>
  <c r="I8" i="189"/>
  <c r="I9" i="189"/>
  <c r="I10" i="189"/>
  <c r="I11" i="189"/>
  <c r="I12" i="189"/>
  <c r="I13" i="189"/>
  <c r="I14" i="189"/>
  <c r="I15" i="189"/>
  <c r="I16" i="189"/>
  <c r="I17" i="189"/>
  <c r="I18" i="189"/>
  <c r="I19" i="189"/>
  <c r="I20" i="189"/>
  <c r="I21" i="189"/>
  <c r="I22" i="189"/>
  <c r="I23" i="189"/>
  <c r="I24" i="189"/>
  <c r="I25" i="189"/>
  <c r="I26" i="189"/>
  <c r="I27" i="189"/>
  <c r="I28" i="189"/>
  <c r="I29" i="189"/>
  <c r="I30" i="189"/>
  <c r="I31" i="189"/>
  <c r="I32" i="189"/>
  <c r="I33" i="189"/>
  <c r="I34" i="189"/>
  <c r="I35" i="189"/>
  <c r="I36" i="189"/>
  <c r="I37" i="189"/>
  <c r="I38" i="189"/>
  <c r="I39" i="189"/>
  <c r="I40" i="189"/>
  <c r="I41" i="189"/>
  <c r="I42" i="189"/>
  <c r="I43" i="189"/>
  <c r="I44" i="189"/>
  <c r="I45" i="189"/>
  <c r="I46" i="189"/>
  <c r="I47" i="189"/>
  <c r="I48" i="189"/>
  <c r="I49" i="189"/>
  <c r="I50" i="189"/>
  <c r="I51" i="189"/>
  <c r="I52" i="189"/>
  <c r="I53" i="189"/>
  <c r="I54" i="189"/>
  <c r="I55" i="189"/>
  <c r="I56" i="189"/>
  <c r="I57" i="189"/>
  <c r="I58" i="189"/>
  <c r="I59" i="189"/>
  <c r="I60" i="189"/>
  <c r="I61" i="189"/>
  <c r="I62" i="189"/>
  <c r="I63" i="189"/>
  <c r="I64" i="189"/>
  <c r="I65" i="189"/>
  <c r="I66" i="189"/>
  <c r="I67" i="189"/>
  <c r="I68" i="189"/>
  <c r="I69" i="189"/>
  <c r="I70" i="189"/>
  <c r="I71" i="189"/>
  <c r="I72" i="189"/>
  <c r="I73" i="189"/>
  <c r="I74" i="189"/>
  <c r="I75" i="189"/>
  <c r="I76" i="189"/>
  <c r="I77" i="189"/>
  <c r="I78" i="189"/>
  <c r="I79" i="189"/>
  <c r="I80" i="189"/>
  <c r="I81" i="189"/>
  <c r="I82" i="189"/>
  <c r="I83" i="189"/>
  <c r="I84" i="189"/>
  <c r="I85" i="189"/>
  <c r="I86" i="189"/>
  <c r="I87" i="189"/>
  <c r="I88" i="189"/>
  <c r="I89" i="189"/>
  <c r="I90" i="189"/>
  <c r="I91" i="189"/>
  <c r="I92" i="189"/>
  <c r="I93" i="189"/>
  <c r="I94" i="189"/>
  <c r="I95" i="189"/>
  <c r="I96" i="189"/>
  <c r="I97" i="189"/>
  <c r="I98" i="189"/>
  <c r="I99" i="189"/>
  <c r="I100" i="189"/>
  <c r="I101" i="189"/>
  <c r="I102" i="189"/>
  <c r="I103" i="189"/>
  <c r="I104" i="189"/>
  <c r="I105" i="189"/>
  <c r="I106" i="189"/>
  <c r="I107" i="189"/>
  <c r="I108" i="189"/>
  <c r="I109" i="189"/>
  <c r="I110" i="189"/>
  <c r="I111" i="189"/>
  <c r="I112" i="189"/>
  <c r="I113" i="189"/>
  <c r="I114" i="189"/>
  <c r="I115" i="189"/>
  <c r="I116" i="189"/>
  <c r="I117" i="189"/>
  <c r="I118" i="189"/>
  <c r="I119" i="189"/>
  <c r="I120" i="189"/>
  <c r="I121" i="189"/>
  <c r="I122" i="189"/>
  <c r="I123" i="189"/>
  <c r="I124" i="189"/>
  <c r="I125" i="189"/>
  <c r="I126" i="189"/>
  <c r="I127" i="189"/>
  <c r="I128" i="189"/>
  <c r="I129" i="189"/>
  <c r="I130" i="189"/>
  <c r="I131" i="189"/>
  <c r="I132" i="189"/>
  <c r="I133" i="189"/>
  <c r="I134" i="189"/>
  <c r="I135" i="189"/>
  <c r="I136" i="189"/>
  <c r="I137" i="189"/>
  <c r="I138" i="189"/>
  <c r="I139" i="189"/>
  <c r="I140" i="189"/>
  <c r="I141" i="189"/>
  <c r="I142" i="189"/>
  <c r="I143" i="189"/>
  <c r="I144" i="189"/>
  <c r="I145" i="189"/>
  <c r="I146" i="189"/>
  <c r="I147" i="189"/>
  <c r="I148" i="189"/>
  <c r="I149" i="189"/>
  <c r="I150" i="189"/>
  <c r="I151" i="189"/>
  <c r="I152" i="189"/>
  <c r="I153" i="189"/>
  <c r="I154" i="189"/>
  <c r="I155" i="189"/>
  <c r="I156" i="189"/>
  <c r="I157" i="189"/>
  <c r="I158" i="189"/>
  <c r="I159" i="189"/>
  <c r="I160" i="189"/>
  <c r="I161" i="189"/>
  <c r="I162" i="189"/>
  <c r="I163" i="189"/>
  <c r="I164" i="189"/>
  <c r="I165" i="189"/>
  <c r="I166" i="189"/>
  <c r="I167" i="189"/>
  <c r="I168" i="189"/>
  <c r="I169" i="189"/>
  <c r="I170" i="189"/>
  <c r="I171" i="189"/>
  <c r="I172" i="189"/>
  <c r="I173" i="189"/>
  <c r="I174" i="189"/>
  <c r="I175" i="189"/>
  <c r="I176" i="189"/>
  <c r="I177" i="189"/>
  <c r="I178" i="189"/>
  <c r="I179" i="189"/>
  <c r="I180" i="189"/>
  <c r="I181" i="189"/>
  <c r="I182" i="189"/>
  <c r="I183" i="189"/>
  <c r="I184" i="189"/>
  <c r="I185" i="189"/>
  <c r="I186" i="189"/>
  <c r="I187" i="189"/>
  <c r="I188" i="189"/>
  <c r="I189" i="189"/>
  <c r="I190" i="189"/>
  <c r="I191" i="189"/>
  <c r="I192" i="189"/>
  <c r="I193" i="189"/>
  <c r="I194" i="189"/>
  <c r="I195" i="189"/>
  <c r="I196" i="189"/>
  <c r="I197" i="189"/>
  <c r="I198" i="189"/>
  <c r="I199" i="189"/>
  <c r="I200" i="189"/>
  <c r="I201" i="189"/>
  <c r="I202" i="189"/>
  <c r="I203" i="189"/>
  <c r="I204" i="189"/>
  <c r="I205" i="189"/>
  <c r="I206" i="189"/>
  <c r="I207" i="189"/>
  <c r="I208" i="189"/>
  <c r="I209" i="189"/>
  <c r="I210" i="189"/>
  <c r="I211" i="189"/>
  <c r="I212" i="189"/>
  <c r="I213" i="189"/>
  <c r="I214" i="189"/>
  <c r="I215" i="189"/>
  <c r="I216" i="189"/>
  <c r="I217" i="189"/>
  <c r="I218" i="189"/>
  <c r="I219" i="189"/>
  <c r="I220" i="189"/>
  <c r="I6" i="140"/>
  <c r="I7" i="140"/>
  <c r="I8" i="140"/>
  <c r="I9" i="140"/>
  <c r="I10" i="140"/>
  <c r="I11" i="140"/>
  <c r="I12" i="140"/>
  <c r="I13" i="140"/>
  <c r="I14" i="140"/>
  <c r="I15" i="140"/>
  <c r="I16" i="140"/>
  <c r="I17" i="140"/>
  <c r="I18" i="140"/>
  <c r="I19" i="140"/>
  <c r="I20" i="140"/>
  <c r="I21" i="140"/>
  <c r="I22" i="140"/>
  <c r="I23" i="140"/>
  <c r="I24" i="140"/>
  <c r="I25" i="140"/>
  <c r="I26" i="140"/>
  <c r="I27" i="140"/>
  <c r="I28" i="140"/>
  <c r="I29" i="140"/>
  <c r="I30" i="140"/>
  <c r="I31" i="140"/>
  <c r="I32" i="140"/>
  <c r="I33" i="140"/>
  <c r="I34" i="140"/>
  <c r="I35" i="140"/>
  <c r="I36" i="140"/>
  <c r="I37" i="140"/>
  <c r="I38" i="140"/>
  <c r="I39" i="140"/>
  <c r="I40" i="140"/>
  <c r="I41" i="140"/>
  <c r="I42" i="140"/>
  <c r="I43" i="140"/>
  <c r="I44" i="140"/>
  <c r="I45" i="140"/>
  <c r="I46" i="140"/>
  <c r="I47" i="140"/>
  <c r="I48" i="140"/>
  <c r="I49" i="140"/>
  <c r="I50" i="140"/>
  <c r="I51" i="140"/>
  <c r="I52" i="140"/>
  <c r="I53" i="140"/>
  <c r="I54" i="140"/>
  <c r="I55" i="140"/>
  <c r="I56" i="140"/>
  <c r="I57" i="140"/>
  <c r="I58" i="140"/>
  <c r="I59" i="140"/>
  <c r="I60" i="140"/>
  <c r="I61" i="140"/>
  <c r="I62" i="140"/>
  <c r="I63" i="140"/>
  <c r="I64" i="140"/>
  <c r="I65" i="140"/>
  <c r="I66" i="140"/>
  <c r="I67" i="140"/>
  <c r="I68" i="140"/>
  <c r="I69" i="140"/>
  <c r="I70" i="140"/>
  <c r="I71" i="140"/>
  <c r="I72" i="140"/>
  <c r="I73" i="140"/>
  <c r="I74" i="140"/>
  <c r="I75" i="140"/>
  <c r="I76" i="140"/>
  <c r="I77" i="140"/>
  <c r="I78" i="140"/>
  <c r="I79" i="140"/>
  <c r="I80" i="140"/>
  <c r="I81" i="140"/>
  <c r="I82" i="140"/>
  <c r="I83" i="140"/>
  <c r="I84" i="140"/>
  <c r="I85" i="140"/>
  <c r="I86" i="140"/>
  <c r="I87" i="140"/>
  <c r="I88" i="140"/>
  <c r="I89" i="140"/>
  <c r="I90" i="140"/>
  <c r="I91" i="140"/>
  <c r="I92" i="140"/>
  <c r="I93" i="140"/>
  <c r="I94" i="140"/>
  <c r="I95" i="140"/>
  <c r="I96" i="140"/>
  <c r="I97" i="140"/>
  <c r="I98" i="140"/>
  <c r="I99" i="140"/>
  <c r="I100" i="140"/>
  <c r="I101" i="140"/>
  <c r="I102" i="140"/>
  <c r="I103" i="140"/>
  <c r="I104" i="140"/>
  <c r="I105" i="140"/>
  <c r="I106" i="140"/>
  <c r="I107" i="140"/>
  <c r="I108" i="140"/>
  <c r="I109" i="140"/>
  <c r="I110" i="140"/>
  <c r="I111" i="140"/>
  <c r="I112" i="140"/>
  <c r="I113" i="140"/>
  <c r="I114" i="140"/>
  <c r="I115" i="140"/>
  <c r="I116" i="140"/>
  <c r="I117" i="140"/>
  <c r="I118" i="140"/>
  <c r="I119" i="140"/>
  <c r="I120" i="140"/>
  <c r="I121" i="140"/>
  <c r="I122" i="140"/>
  <c r="I123" i="140"/>
  <c r="I124" i="140"/>
  <c r="I125" i="140"/>
  <c r="I126" i="140"/>
  <c r="I127" i="140"/>
  <c r="I128" i="140"/>
  <c r="I129" i="140"/>
  <c r="I130" i="140"/>
  <c r="I131" i="140"/>
  <c r="I132" i="140"/>
  <c r="I133" i="140"/>
  <c r="I134" i="140"/>
  <c r="I135" i="140"/>
  <c r="I136" i="140"/>
  <c r="I137" i="140"/>
  <c r="I138" i="140"/>
  <c r="I139" i="140"/>
  <c r="I140" i="140"/>
  <c r="I141" i="140"/>
  <c r="I142" i="140"/>
  <c r="I143" i="140"/>
  <c r="I144" i="140"/>
  <c r="I145" i="140"/>
  <c r="I146" i="140"/>
  <c r="I147" i="140"/>
  <c r="I148" i="140"/>
  <c r="I149" i="140"/>
  <c r="I150" i="140"/>
  <c r="I151" i="140"/>
  <c r="I152" i="140"/>
  <c r="I153" i="140"/>
  <c r="I154" i="140"/>
  <c r="I155" i="140"/>
  <c r="I156" i="140"/>
  <c r="I157" i="140"/>
  <c r="I158" i="140"/>
  <c r="I159" i="140"/>
  <c r="I160" i="140"/>
  <c r="I161" i="140"/>
  <c r="I162" i="140"/>
  <c r="I163" i="140"/>
  <c r="I164" i="140"/>
  <c r="I165" i="140"/>
  <c r="I166" i="140"/>
  <c r="I167" i="140"/>
  <c r="I168" i="140"/>
  <c r="I169" i="140"/>
  <c r="I170" i="140"/>
  <c r="I171" i="140"/>
  <c r="I172" i="140"/>
  <c r="I173" i="140"/>
  <c r="I174" i="140"/>
  <c r="I175" i="140"/>
  <c r="I176" i="140"/>
  <c r="I177" i="140"/>
  <c r="I178" i="140"/>
  <c r="I179" i="140"/>
  <c r="I180" i="140"/>
  <c r="I181" i="140"/>
  <c r="I182" i="140"/>
  <c r="I183" i="140"/>
  <c r="I184" i="140"/>
  <c r="I185" i="140"/>
  <c r="I186" i="140"/>
  <c r="I187" i="140"/>
  <c r="I188" i="140"/>
  <c r="I189" i="140"/>
  <c r="I190" i="140"/>
  <c r="I191" i="140"/>
  <c r="I192" i="140"/>
  <c r="I193" i="140"/>
  <c r="I194" i="140"/>
  <c r="I195" i="140"/>
  <c r="I196" i="140"/>
  <c r="I197" i="140"/>
  <c r="I198" i="140"/>
  <c r="I199" i="140"/>
  <c r="I200" i="140"/>
  <c r="I201" i="140"/>
  <c r="I202" i="140"/>
  <c r="I203" i="140"/>
  <c r="I204" i="140"/>
  <c r="I205" i="140"/>
  <c r="I206" i="140"/>
  <c r="I207" i="140"/>
  <c r="I208" i="140"/>
  <c r="I209" i="140"/>
  <c r="I210" i="140"/>
  <c r="I211" i="140"/>
  <c r="I212" i="140"/>
  <c r="I213" i="140"/>
  <c r="I214" i="140"/>
  <c r="I215" i="140"/>
  <c r="I216" i="140"/>
  <c r="I217" i="140"/>
  <c r="I218" i="140"/>
  <c r="I219" i="140"/>
  <c r="I220" i="140"/>
  <c r="I6" i="141"/>
  <c r="I7" i="141"/>
  <c r="I8" i="141"/>
  <c r="I9" i="141"/>
  <c r="I10" i="141"/>
  <c r="I11" i="141"/>
  <c r="I12" i="141"/>
  <c r="I13" i="141"/>
  <c r="I14" i="141"/>
  <c r="I15" i="141"/>
  <c r="I16" i="141"/>
  <c r="I17" i="141"/>
  <c r="I18" i="141"/>
  <c r="I19" i="141"/>
  <c r="I20" i="141"/>
  <c r="I21" i="141"/>
  <c r="I22" i="141"/>
  <c r="I23" i="141"/>
  <c r="I24" i="141"/>
  <c r="I25" i="141"/>
  <c r="I26" i="141"/>
  <c r="I27" i="141"/>
  <c r="I28" i="141"/>
  <c r="I29" i="141"/>
  <c r="I30" i="141"/>
  <c r="I31" i="141"/>
  <c r="I32" i="141"/>
  <c r="I33" i="141"/>
  <c r="I34" i="141"/>
  <c r="I35" i="141"/>
  <c r="I36" i="141"/>
  <c r="I37" i="141"/>
  <c r="I38" i="141"/>
  <c r="I39" i="141"/>
  <c r="I40" i="141"/>
  <c r="I41" i="141"/>
  <c r="I42" i="141"/>
  <c r="I43" i="141"/>
  <c r="I44" i="141"/>
  <c r="I45" i="141"/>
  <c r="I46" i="141"/>
  <c r="I47" i="141"/>
  <c r="I48" i="141"/>
  <c r="I49" i="141"/>
  <c r="I50" i="141"/>
  <c r="I51" i="141"/>
  <c r="I52" i="141"/>
  <c r="I53" i="141"/>
  <c r="I54" i="141"/>
  <c r="I55" i="141"/>
  <c r="I56" i="141"/>
  <c r="I57" i="141"/>
  <c r="I58" i="141"/>
  <c r="I59" i="141"/>
  <c r="I60" i="141"/>
  <c r="I61" i="141"/>
  <c r="I62" i="141"/>
  <c r="I63" i="141"/>
  <c r="I64" i="141"/>
  <c r="I65" i="141"/>
  <c r="I66" i="141"/>
  <c r="I67" i="141"/>
  <c r="I68" i="141"/>
  <c r="I69" i="141"/>
  <c r="I70" i="141"/>
  <c r="I71" i="141"/>
  <c r="I72" i="141"/>
  <c r="I73" i="141"/>
  <c r="I74" i="141"/>
  <c r="I75" i="141"/>
  <c r="I76" i="141"/>
  <c r="I77" i="141"/>
  <c r="I78" i="141"/>
  <c r="I79" i="141"/>
  <c r="I80" i="141"/>
  <c r="I81" i="141"/>
  <c r="I82" i="141"/>
  <c r="I83" i="141"/>
  <c r="I84" i="141"/>
  <c r="I85" i="141"/>
  <c r="I86" i="141"/>
  <c r="I87" i="141"/>
  <c r="I88" i="141"/>
  <c r="I89" i="141"/>
  <c r="I90" i="141"/>
  <c r="I91" i="141"/>
  <c r="I92" i="141"/>
  <c r="I93" i="141"/>
  <c r="I94" i="141"/>
  <c r="I95" i="141"/>
  <c r="I96" i="141"/>
  <c r="I97" i="141"/>
  <c r="I98" i="141"/>
  <c r="I99" i="141"/>
  <c r="I100" i="141"/>
  <c r="I101" i="141"/>
  <c r="I102" i="141"/>
  <c r="I103" i="141"/>
  <c r="I104" i="141"/>
  <c r="I105" i="141"/>
  <c r="I106" i="141"/>
  <c r="I107" i="141"/>
  <c r="I108" i="141"/>
  <c r="I109" i="141"/>
  <c r="I110" i="141"/>
  <c r="I111" i="141"/>
  <c r="I112" i="141"/>
  <c r="I113" i="141"/>
  <c r="I114" i="141"/>
  <c r="I115" i="141"/>
  <c r="I116" i="141"/>
  <c r="I117" i="141"/>
  <c r="I118" i="141"/>
  <c r="I119" i="141"/>
  <c r="I120" i="141"/>
  <c r="I121" i="141"/>
  <c r="I122" i="141"/>
  <c r="I123" i="141"/>
  <c r="I124" i="141"/>
  <c r="I125" i="141"/>
  <c r="I126" i="141"/>
  <c r="I127" i="141"/>
  <c r="I128" i="141"/>
  <c r="I129" i="141"/>
  <c r="I130" i="141"/>
  <c r="I131" i="141"/>
  <c r="I132" i="141"/>
  <c r="I133" i="141"/>
  <c r="I134" i="141"/>
  <c r="I135" i="141"/>
  <c r="I136" i="141"/>
  <c r="I137" i="141"/>
  <c r="I138" i="141"/>
  <c r="I139" i="141"/>
  <c r="I140" i="141"/>
  <c r="I141" i="141"/>
  <c r="I142" i="141"/>
  <c r="I143" i="141"/>
  <c r="I144" i="141"/>
  <c r="I145" i="141"/>
  <c r="I146" i="141"/>
  <c r="I147" i="141"/>
  <c r="I148" i="141"/>
  <c r="I149" i="141"/>
  <c r="I150" i="141"/>
  <c r="I151" i="141"/>
  <c r="I152" i="141"/>
  <c r="I153" i="141"/>
  <c r="I154" i="141"/>
  <c r="I155" i="141"/>
  <c r="I156" i="141"/>
  <c r="I157" i="141"/>
  <c r="I158" i="141"/>
  <c r="I159" i="141"/>
  <c r="I160" i="141"/>
  <c r="I161" i="141"/>
  <c r="I162" i="141"/>
  <c r="I163" i="141"/>
  <c r="I164" i="141"/>
  <c r="I165" i="141"/>
  <c r="I166" i="141"/>
  <c r="I167" i="141"/>
  <c r="I168" i="141"/>
  <c r="I169" i="141"/>
  <c r="I170" i="141"/>
  <c r="I171" i="141"/>
  <c r="I172" i="141"/>
  <c r="I173" i="141"/>
  <c r="I174" i="141"/>
  <c r="I175" i="141"/>
  <c r="I176" i="141"/>
  <c r="I177" i="141"/>
  <c r="I178" i="141"/>
  <c r="I179" i="141"/>
  <c r="I180" i="141"/>
  <c r="I181" i="141"/>
  <c r="I182" i="141"/>
  <c r="I183" i="141"/>
  <c r="I184" i="141"/>
  <c r="I185" i="141"/>
  <c r="I186" i="141"/>
  <c r="I187" i="141"/>
  <c r="I188" i="141"/>
  <c r="I189" i="141"/>
  <c r="I190" i="141"/>
  <c r="I191" i="141"/>
  <c r="I192" i="141"/>
  <c r="I193" i="141"/>
  <c r="I194" i="141"/>
  <c r="I195" i="141"/>
  <c r="I196" i="141"/>
  <c r="I197" i="141"/>
  <c r="I198" i="141"/>
  <c r="I199" i="141"/>
  <c r="I200" i="141"/>
  <c r="I201" i="141"/>
  <c r="I202" i="141"/>
  <c r="I203" i="141"/>
  <c r="I204" i="141"/>
  <c r="I205" i="141"/>
  <c r="I206" i="141"/>
  <c r="I207" i="141"/>
  <c r="I208" i="141"/>
  <c r="I209" i="141"/>
  <c r="I210" i="141"/>
  <c r="I211" i="141"/>
  <c r="I212" i="141"/>
  <c r="I213" i="141"/>
  <c r="I214" i="141"/>
  <c r="I215" i="141"/>
  <c r="I216" i="141"/>
  <c r="I217" i="141"/>
  <c r="I218" i="141"/>
  <c r="I219" i="141"/>
  <c r="I220" i="141"/>
  <c r="I6" i="142"/>
  <c r="I7" i="142"/>
  <c r="I8" i="142"/>
  <c r="I9" i="142"/>
  <c r="I10" i="142"/>
  <c r="I11" i="142"/>
  <c r="I12" i="142"/>
  <c r="I13" i="142"/>
  <c r="I14" i="142"/>
  <c r="I15" i="142"/>
  <c r="I16" i="142"/>
  <c r="I17" i="142"/>
  <c r="I18" i="142"/>
  <c r="I19" i="142"/>
  <c r="I20" i="142"/>
  <c r="I21" i="142"/>
  <c r="I22" i="142"/>
  <c r="I23" i="142"/>
  <c r="I24" i="142"/>
  <c r="I25" i="142"/>
  <c r="I26" i="142"/>
  <c r="I27" i="142"/>
  <c r="I28" i="142"/>
  <c r="I29" i="142"/>
  <c r="I30" i="142"/>
  <c r="I31" i="142"/>
  <c r="I32" i="142"/>
  <c r="I33" i="142"/>
  <c r="I34" i="142"/>
  <c r="I35" i="142"/>
  <c r="I36" i="142"/>
  <c r="I37" i="142"/>
  <c r="I38" i="142"/>
  <c r="I39" i="142"/>
  <c r="I40" i="142"/>
  <c r="I41" i="142"/>
  <c r="I42" i="142"/>
  <c r="I43" i="142"/>
  <c r="I44" i="142"/>
  <c r="I45" i="142"/>
  <c r="I46" i="142"/>
  <c r="I47" i="142"/>
  <c r="I48" i="142"/>
  <c r="I49" i="142"/>
  <c r="I50" i="142"/>
  <c r="I51" i="142"/>
  <c r="I52" i="142"/>
  <c r="I53" i="142"/>
  <c r="I54" i="142"/>
  <c r="I55" i="142"/>
  <c r="I56" i="142"/>
  <c r="I57" i="142"/>
  <c r="I58" i="142"/>
  <c r="I59" i="142"/>
  <c r="I60" i="142"/>
  <c r="I61" i="142"/>
  <c r="I62" i="142"/>
  <c r="I63" i="142"/>
  <c r="I64" i="142"/>
  <c r="I65" i="142"/>
  <c r="I66" i="142"/>
  <c r="I67" i="142"/>
  <c r="I68" i="142"/>
  <c r="I69" i="142"/>
  <c r="I70" i="142"/>
  <c r="I71" i="142"/>
  <c r="I72" i="142"/>
  <c r="I73" i="142"/>
  <c r="I74" i="142"/>
  <c r="I75" i="142"/>
  <c r="I76" i="142"/>
  <c r="I77" i="142"/>
  <c r="I78" i="142"/>
  <c r="I79" i="142"/>
  <c r="I80" i="142"/>
  <c r="I81" i="142"/>
  <c r="I82" i="142"/>
  <c r="I83" i="142"/>
  <c r="I84" i="142"/>
  <c r="I85" i="142"/>
  <c r="I86" i="142"/>
  <c r="I87" i="142"/>
  <c r="I88" i="142"/>
  <c r="I89" i="142"/>
  <c r="I90" i="142"/>
  <c r="I91" i="142"/>
  <c r="I92" i="142"/>
  <c r="I93" i="142"/>
  <c r="I94" i="142"/>
  <c r="I95" i="142"/>
  <c r="I96" i="142"/>
  <c r="I97" i="142"/>
  <c r="I98" i="142"/>
  <c r="I99" i="142"/>
  <c r="I100" i="142"/>
  <c r="I101" i="142"/>
  <c r="I102" i="142"/>
  <c r="I103" i="142"/>
  <c r="I104" i="142"/>
  <c r="I105" i="142"/>
  <c r="I106" i="142"/>
  <c r="I107" i="142"/>
  <c r="I108" i="142"/>
  <c r="I109" i="142"/>
  <c r="I110" i="142"/>
  <c r="I111" i="142"/>
  <c r="I112" i="142"/>
  <c r="I113" i="142"/>
  <c r="I114" i="142"/>
  <c r="I115" i="142"/>
  <c r="I116" i="142"/>
  <c r="I117" i="142"/>
  <c r="I118" i="142"/>
  <c r="I119" i="142"/>
  <c r="I120" i="142"/>
  <c r="I121" i="142"/>
  <c r="I122" i="142"/>
  <c r="I123" i="142"/>
  <c r="I124" i="142"/>
  <c r="I125" i="142"/>
  <c r="I126" i="142"/>
  <c r="I127" i="142"/>
  <c r="I128" i="142"/>
  <c r="I129" i="142"/>
  <c r="I130" i="142"/>
  <c r="I131" i="142"/>
  <c r="I132" i="142"/>
  <c r="I133" i="142"/>
  <c r="I134" i="142"/>
  <c r="I135" i="142"/>
  <c r="I136" i="142"/>
  <c r="I137" i="142"/>
  <c r="I138" i="142"/>
  <c r="I139" i="142"/>
  <c r="I140" i="142"/>
  <c r="I141" i="142"/>
  <c r="I142" i="142"/>
  <c r="I143" i="142"/>
  <c r="I144" i="142"/>
  <c r="I145" i="142"/>
  <c r="I146" i="142"/>
  <c r="I147" i="142"/>
  <c r="I148" i="142"/>
  <c r="I149" i="142"/>
  <c r="I150" i="142"/>
  <c r="I151" i="142"/>
  <c r="I152" i="142"/>
  <c r="I153" i="142"/>
  <c r="I154" i="142"/>
  <c r="I155" i="142"/>
  <c r="I156" i="142"/>
  <c r="I157" i="142"/>
  <c r="I158" i="142"/>
  <c r="I159" i="142"/>
  <c r="I160" i="142"/>
  <c r="I161" i="142"/>
  <c r="I162" i="142"/>
  <c r="I163" i="142"/>
  <c r="I164" i="142"/>
  <c r="I165" i="142"/>
  <c r="I166" i="142"/>
  <c r="I167" i="142"/>
  <c r="I168" i="142"/>
  <c r="I169" i="142"/>
  <c r="I170" i="142"/>
  <c r="I171" i="142"/>
  <c r="I172" i="142"/>
  <c r="I173" i="142"/>
  <c r="I174" i="142"/>
  <c r="I175" i="142"/>
  <c r="I176" i="142"/>
  <c r="I177" i="142"/>
  <c r="I178" i="142"/>
  <c r="I179" i="142"/>
  <c r="I180" i="142"/>
  <c r="I181" i="142"/>
  <c r="I182" i="142"/>
  <c r="I183" i="142"/>
  <c r="I184" i="142"/>
  <c r="I185" i="142"/>
  <c r="I186" i="142"/>
  <c r="I187" i="142"/>
  <c r="I188" i="142"/>
  <c r="I189" i="142"/>
  <c r="I190" i="142"/>
  <c r="I191" i="142"/>
  <c r="I192" i="142"/>
  <c r="I193" i="142"/>
  <c r="I194" i="142"/>
  <c r="I195" i="142"/>
  <c r="I196" i="142"/>
  <c r="I197" i="142"/>
  <c r="I198" i="142"/>
  <c r="I199" i="142"/>
  <c r="I200" i="142"/>
  <c r="I201" i="142"/>
  <c r="I202" i="142"/>
  <c r="I203" i="142"/>
  <c r="I204" i="142"/>
  <c r="I205" i="142"/>
  <c r="I206" i="142"/>
  <c r="I207" i="142"/>
  <c r="I208" i="142"/>
  <c r="I209" i="142"/>
  <c r="I210" i="142"/>
  <c r="I211" i="142"/>
  <c r="I212" i="142"/>
  <c r="I213" i="142"/>
  <c r="I214" i="142"/>
  <c r="I215" i="142"/>
  <c r="I216" i="142"/>
  <c r="I217" i="142"/>
  <c r="I218" i="142"/>
  <c r="I219" i="142"/>
  <c r="I220" i="142"/>
  <c r="I6" i="143"/>
  <c r="I7" i="143"/>
  <c r="I8" i="143"/>
  <c r="I9" i="143"/>
  <c r="I10" i="143"/>
  <c r="I11" i="143"/>
  <c r="I12" i="143"/>
  <c r="I13" i="143"/>
  <c r="I14" i="143"/>
  <c r="I15" i="143"/>
  <c r="I16" i="143"/>
  <c r="I17" i="143"/>
  <c r="I18" i="143"/>
  <c r="I19" i="143"/>
  <c r="I20" i="143"/>
  <c r="I21" i="143"/>
  <c r="I22" i="143"/>
  <c r="I23" i="143"/>
  <c r="I24" i="143"/>
  <c r="I25" i="143"/>
  <c r="I26" i="143"/>
  <c r="I27" i="143"/>
  <c r="I28" i="143"/>
  <c r="I29" i="143"/>
  <c r="I30" i="143"/>
  <c r="I31" i="143"/>
  <c r="I32" i="143"/>
  <c r="I33" i="143"/>
  <c r="I34" i="143"/>
  <c r="I35" i="143"/>
  <c r="I36" i="143"/>
  <c r="I37" i="143"/>
  <c r="I38" i="143"/>
  <c r="I39" i="143"/>
  <c r="I40" i="143"/>
  <c r="I41" i="143"/>
  <c r="I42" i="143"/>
  <c r="I43" i="143"/>
  <c r="I44" i="143"/>
  <c r="I45" i="143"/>
  <c r="I46" i="143"/>
  <c r="I47" i="143"/>
  <c r="I48" i="143"/>
  <c r="I49" i="143"/>
  <c r="I50" i="143"/>
  <c r="I51" i="143"/>
  <c r="I52" i="143"/>
  <c r="I53" i="143"/>
  <c r="I54" i="143"/>
  <c r="I55" i="143"/>
  <c r="I56" i="143"/>
  <c r="I57" i="143"/>
  <c r="I58" i="143"/>
  <c r="I59" i="143"/>
  <c r="I60" i="143"/>
  <c r="I61" i="143"/>
  <c r="I62" i="143"/>
  <c r="I63" i="143"/>
  <c r="I64" i="143"/>
  <c r="I65" i="143"/>
  <c r="I66" i="143"/>
  <c r="I67" i="143"/>
  <c r="I68" i="143"/>
  <c r="I69" i="143"/>
  <c r="I70" i="143"/>
  <c r="I71" i="143"/>
  <c r="I72" i="143"/>
  <c r="I73" i="143"/>
  <c r="I74" i="143"/>
  <c r="I75" i="143"/>
  <c r="I76" i="143"/>
  <c r="I77" i="143"/>
  <c r="I78" i="143"/>
  <c r="I79" i="143"/>
  <c r="I80" i="143"/>
  <c r="I81" i="143"/>
  <c r="I82" i="143"/>
  <c r="I83" i="143"/>
  <c r="I84" i="143"/>
  <c r="I85" i="143"/>
  <c r="I86" i="143"/>
  <c r="I87" i="143"/>
  <c r="I88" i="143"/>
  <c r="I89" i="143"/>
  <c r="I90" i="143"/>
  <c r="I91" i="143"/>
  <c r="I92" i="143"/>
  <c r="I93" i="143"/>
  <c r="I94" i="143"/>
  <c r="I95" i="143"/>
  <c r="I96" i="143"/>
  <c r="I97" i="143"/>
  <c r="I98" i="143"/>
  <c r="I99" i="143"/>
  <c r="I100" i="143"/>
  <c r="I101" i="143"/>
  <c r="I102" i="143"/>
  <c r="I103" i="143"/>
  <c r="I104" i="143"/>
  <c r="I105" i="143"/>
  <c r="I106" i="143"/>
  <c r="I107" i="143"/>
  <c r="I108" i="143"/>
  <c r="I109" i="143"/>
  <c r="I110" i="143"/>
  <c r="I111" i="143"/>
  <c r="I112" i="143"/>
  <c r="I113" i="143"/>
  <c r="I114" i="143"/>
  <c r="I115" i="143"/>
  <c r="I116" i="143"/>
  <c r="I117" i="143"/>
  <c r="I118" i="143"/>
  <c r="I119" i="143"/>
  <c r="I120" i="143"/>
  <c r="I121" i="143"/>
  <c r="I122" i="143"/>
  <c r="I123" i="143"/>
  <c r="I124" i="143"/>
  <c r="I125" i="143"/>
  <c r="I126" i="143"/>
  <c r="I127" i="143"/>
  <c r="I128" i="143"/>
  <c r="I129" i="143"/>
  <c r="I130" i="143"/>
  <c r="I131" i="143"/>
  <c r="I132" i="143"/>
  <c r="I133" i="143"/>
  <c r="I134" i="143"/>
  <c r="I135" i="143"/>
  <c r="I136" i="143"/>
  <c r="I137" i="143"/>
  <c r="I138" i="143"/>
  <c r="I139" i="143"/>
  <c r="I140" i="143"/>
  <c r="I141" i="143"/>
  <c r="I142" i="143"/>
  <c r="I143" i="143"/>
  <c r="I144" i="143"/>
  <c r="I145" i="143"/>
  <c r="I146" i="143"/>
  <c r="I147" i="143"/>
  <c r="I148" i="143"/>
  <c r="I149" i="143"/>
  <c r="I150" i="143"/>
  <c r="I151" i="143"/>
  <c r="I152" i="143"/>
  <c r="I153" i="143"/>
  <c r="I154" i="143"/>
  <c r="I155" i="143"/>
  <c r="I156" i="143"/>
  <c r="I157" i="143"/>
  <c r="I158" i="143"/>
  <c r="I159" i="143"/>
  <c r="I160" i="143"/>
  <c r="I161" i="143"/>
  <c r="I162" i="143"/>
  <c r="I163" i="143"/>
  <c r="I164" i="143"/>
  <c r="I165" i="143"/>
  <c r="I166" i="143"/>
  <c r="I167" i="143"/>
  <c r="I168" i="143"/>
  <c r="I169" i="143"/>
  <c r="I170" i="143"/>
  <c r="I171" i="143"/>
  <c r="I172" i="143"/>
  <c r="I173" i="143"/>
  <c r="I174" i="143"/>
  <c r="I175" i="143"/>
  <c r="I176" i="143"/>
  <c r="I177" i="143"/>
  <c r="I178" i="143"/>
  <c r="I179" i="143"/>
  <c r="I180" i="143"/>
  <c r="I181" i="143"/>
  <c r="I182" i="143"/>
  <c r="I183" i="143"/>
  <c r="I184" i="143"/>
  <c r="I185" i="143"/>
  <c r="I186" i="143"/>
  <c r="I187" i="143"/>
  <c r="I188" i="143"/>
  <c r="I189" i="143"/>
  <c r="I190" i="143"/>
  <c r="I191" i="143"/>
  <c r="I192" i="143"/>
  <c r="I193" i="143"/>
  <c r="I194" i="143"/>
  <c r="I195" i="143"/>
  <c r="I196" i="143"/>
  <c r="I197" i="143"/>
  <c r="I198" i="143"/>
  <c r="I199" i="143"/>
  <c r="I200" i="143"/>
  <c r="I201" i="143"/>
  <c r="I202" i="143"/>
  <c r="I203" i="143"/>
  <c r="I204" i="143"/>
  <c r="I205" i="143"/>
  <c r="I206" i="143"/>
  <c r="I207" i="143"/>
  <c r="I208" i="143"/>
  <c r="I209" i="143"/>
  <c r="I210" i="143"/>
  <c r="I211" i="143"/>
  <c r="I212" i="143"/>
  <c r="I213" i="143"/>
  <c r="I214" i="143"/>
  <c r="I215" i="143"/>
  <c r="I216" i="143"/>
  <c r="I217" i="143"/>
  <c r="I218" i="143"/>
  <c r="I219" i="143"/>
  <c r="I220" i="143"/>
  <c r="I54" i="144"/>
  <c r="I55" i="144"/>
  <c r="I38" i="144"/>
  <c r="I40" i="144"/>
  <c r="I45" i="144"/>
  <c r="I37" i="144"/>
  <c r="I46" i="144"/>
  <c r="I22" i="144"/>
  <c r="I50" i="144"/>
  <c r="I19" i="144"/>
  <c r="I25" i="144"/>
  <c r="I27" i="144"/>
  <c r="I26" i="144"/>
  <c r="I23" i="144"/>
  <c r="I41" i="144"/>
  <c r="I56" i="144"/>
  <c r="I57" i="144"/>
  <c r="I29" i="144"/>
  <c r="I48" i="144"/>
  <c r="I10" i="144"/>
  <c r="I30" i="144"/>
  <c r="I51" i="144"/>
  <c r="I31" i="144"/>
  <c r="I6" i="144"/>
  <c r="I7" i="144"/>
  <c r="I42" i="144"/>
  <c r="I47" i="144"/>
  <c r="I11" i="144"/>
  <c r="I58" i="144"/>
  <c r="I20" i="144"/>
  <c r="I5" i="144"/>
  <c r="I28" i="144"/>
  <c r="I8" i="144"/>
  <c r="I17" i="144"/>
  <c r="I14" i="144"/>
  <c r="I59" i="144"/>
  <c r="I60" i="144"/>
  <c r="I61" i="144"/>
  <c r="I52" i="144"/>
  <c r="I4" i="144"/>
  <c r="I15" i="144"/>
  <c r="I12" i="144"/>
  <c r="I62" i="144"/>
  <c r="I24" i="144"/>
  <c r="I53" i="144"/>
  <c r="I9" i="144"/>
  <c r="I49" i="144"/>
  <c r="I63" i="144"/>
  <c r="I64" i="144"/>
  <c r="I32" i="144"/>
  <c r="I13" i="144"/>
  <c r="I16" i="144"/>
  <c r="I33" i="144"/>
  <c r="I34" i="144"/>
  <c r="I21" i="144"/>
  <c r="I35" i="144"/>
  <c r="I43" i="144"/>
  <c r="I44" i="144"/>
  <c r="I39" i="144"/>
  <c r="I65" i="144"/>
  <c r="I66" i="144"/>
  <c r="I67" i="144"/>
  <c r="I68" i="144"/>
  <c r="I69" i="144"/>
  <c r="I70" i="144"/>
  <c r="I71" i="144"/>
  <c r="I72" i="144"/>
  <c r="I73" i="144"/>
  <c r="I74" i="144"/>
  <c r="I75" i="144"/>
  <c r="I76" i="144"/>
  <c r="I77" i="144"/>
  <c r="I78" i="144"/>
  <c r="I79" i="144"/>
  <c r="I80" i="144"/>
  <c r="I81" i="144"/>
  <c r="I82" i="144"/>
  <c r="I83" i="144"/>
  <c r="I84" i="144"/>
  <c r="I85" i="144"/>
  <c r="I86" i="144"/>
  <c r="I87" i="144"/>
  <c r="I88" i="144"/>
  <c r="I89" i="144"/>
  <c r="I90" i="144"/>
  <c r="I91" i="144"/>
  <c r="I92" i="144"/>
  <c r="I93" i="144"/>
  <c r="I94" i="144"/>
  <c r="I95" i="144"/>
  <c r="I96" i="144"/>
  <c r="I97" i="144"/>
  <c r="I98" i="144"/>
  <c r="I99" i="144"/>
  <c r="I100" i="144"/>
  <c r="I101" i="144"/>
  <c r="I102" i="144"/>
  <c r="I103" i="144"/>
  <c r="I104" i="144"/>
  <c r="I105" i="144"/>
  <c r="I106" i="144"/>
  <c r="I107" i="144"/>
  <c r="I108" i="144"/>
  <c r="I109" i="144"/>
  <c r="I110" i="144"/>
  <c r="I111" i="144"/>
  <c r="I112" i="144"/>
  <c r="I113" i="144"/>
  <c r="I114" i="144"/>
  <c r="I115" i="144"/>
  <c r="I116" i="144"/>
  <c r="I117" i="144"/>
  <c r="I118" i="144"/>
  <c r="I119" i="144"/>
  <c r="I120" i="144"/>
  <c r="I121" i="144"/>
  <c r="I122" i="144"/>
  <c r="I123" i="144"/>
  <c r="I124" i="144"/>
  <c r="I125" i="144"/>
  <c r="I126" i="144"/>
  <c r="I127" i="144"/>
  <c r="I128" i="144"/>
  <c r="I129" i="144"/>
  <c r="I130" i="144"/>
  <c r="I131" i="144"/>
  <c r="I132" i="144"/>
  <c r="I133" i="144"/>
  <c r="I134" i="144"/>
  <c r="I135" i="144"/>
  <c r="I136" i="144"/>
  <c r="I137" i="144"/>
  <c r="I138" i="144"/>
  <c r="I139" i="144"/>
  <c r="I140" i="144"/>
  <c r="I141" i="144"/>
  <c r="I142" i="144"/>
  <c r="I143" i="144"/>
  <c r="I144" i="144"/>
  <c r="I145" i="144"/>
  <c r="I146" i="144"/>
  <c r="I147" i="144"/>
  <c r="I148" i="144"/>
  <c r="I149" i="144"/>
  <c r="I150" i="144"/>
  <c r="I151" i="144"/>
  <c r="I152" i="144"/>
  <c r="I153" i="144"/>
  <c r="I154" i="144"/>
  <c r="I155" i="144"/>
  <c r="I156" i="144"/>
  <c r="I157" i="144"/>
  <c r="I158" i="144"/>
  <c r="I159" i="144"/>
  <c r="I160" i="144"/>
  <c r="I161" i="144"/>
  <c r="I162" i="144"/>
  <c r="I163" i="144"/>
  <c r="I164" i="144"/>
  <c r="I165" i="144"/>
  <c r="I166" i="144"/>
  <c r="I167" i="144"/>
  <c r="I168" i="144"/>
  <c r="I169" i="144"/>
  <c r="I170" i="144"/>
  <c r="I171" i="144"/>
  <c r="I172" i="144"/>
  <c r="I173" i="144"/>
  <c r="I174" i="144"/>
  <c r="I175" i="144"/>
  <c r="I176" i="144"/>
  <c r="I177" i="144"/>
  <c r="I178" i="144"/>
  <c r="I179" i="144"/>
  <c r="I180" i="144"/>
  <c r="I181" i="144"/>
  <c r="I182" i="144"/>
  <c r="I183" i="144"/>
  <c r="I184" i="144"/>
  <c r="I185" i="144"/>
  <c r="I186" i="144"/>
  <c r="I187" i="144"/>
  <c r="I188" i="144"/>
  <c r="I189" i="144"/>
  <c r="I190" i="144"/>
  <c r="I191" i="144"/>
  <c r="I192" i="144"/>
  <c r="I193" i="144"/>
  <c r="I194" i="144"/>
  <c r="I195" i="144"/>
  <c r="I196" i="144"/>
  <c r="I197" i="144"/>
  <c r="I198" i="144"/>
  <c r="I199" i="144"/>
  <c r="I200" i="144"/>
  <c r="I201" i="144"/>
  <c r="I202" i="144"/>
  <c r="I203" i="144"/>
  <c r="I204" i="144"/>
  <c r="I205" i="144"/>
  <c r="I206" i="144"/>
  <c r="I207" i="144"/>
  <c r="I208" i="144"/>
  <c r="I209" i="144"/>
  <c r="I210" i="144"/>
  <c r="I211" i="144"/>
  <c r="I212" i="144"/>
  <c r="I213" i="144"/>
  <c r="I214" i="144"/>
  <c r="I215" i="144"/>
  <c r="I216" i="144"/>
  <c r="I217" i="144"/>
  <c r="I218" i="144"/>
  <c r="I219" i="144"/>
  <c r="I220" i="144"/>
  <c r="I6" i="145"/>
  <c r="I7" i="145"/>
  <c r="I8" i="145"/>
  <c r="I9" i="145"/>
  <c r="I10" i="145"/>
  <c r="I11" i="145"/>
  <c r="I12" i="145"/>
  <c r="I13" i="145"/>
  <c r="I14" i="145"/>
  <c r="I15" i="145"/>
  <c r="I16" i="145"/>
  <c r="I17" i="145"/>
  <c r="I18" i="145"/>
  <c r="I19" i="145"/>
  <c r="I20" i="145"/>
  <c r="I21" i="145"/>
  <c r="I22" i="145"/>
  <c r="I23" i="145"/>
  <c r="I24" i="145"/>
  <c r="I25" i="145"/>
  <c r="I26" i="145"/>
  <c r="I27" i="145"/>
  <c r="I28" i="145"/>
  <c r="I29" i="145"/>
  <c r="I30" i="145"/>
  <c r="I31" i="145"/>
  <c r="I32" i="145"/>
  <c r="I33" i="145"/>
  <c r="I34" i="145"/>
  <c r="I35" i="145"/>
  <c r="I36" i="145"/>
  <c r="I37" i="145"/>
  <c r="I38" i="145"/>
  <c r="I39" i="145"/>
  <c r="I40" i="145"/>
  <c r="I41" i="145"/>
  <c r="I42" i="145"/>
  <c r="I43" i="145"/>
  <c r="I44" i="145"/>
  <c r="I45" i="145"/>
  <c r="I46" i="145"/>
  <c r="I47" i="145"/>
  <c r="I48" i="145"/>
  <c r="I49" i="145"/>
  <c r="I50" i="145"/>
  <c r="I51" i="145"/>
  <c r="I52" i="145"/>
  <c r="I53" i="145"/>
  <c r="I54" i="145"/>
  <c r="I55" i="145"/>
  <c r="I56" i="145"/>
  <c r="I57" i="145"/>
  <c r="I58" i="145"/>
  <c r="I59" i="145"/>
  <c r="I60" i="145"/>
  <c r="I61" i="145"/>
  <c r="I62" i="145"/>
  <c r="I63" i="145"/>
  <c r="I64" i="145"/>
  <c r="I65" i="145"/>
  <c r="I66" i="145"/>
  <c r="I67" i="145"/>
  <c r="I68" i="145"/>
  <c r="I69" i="145"/>
  <c r="I70" i="145"/>
  <c r="I71" i="145"/>
  <c r="I72" i="145"/>
  <c r="I73" i="145"/>
  <c r="I74" i="145"/>
  <c r="I75" i="145"/>
  <c r="I76" i="145"/>
  <c r="I77" i="145"/>
  <c r="I78" i="145"/>
  <c r="I79" i="145"/>
  <c r="I80" i="145"/>
  <c r="I81" i="145"/>
  <c r="I82" i="145"/>
  <c r="I83" i="145"/>
  <c r="I84" i="145"/>
  <c r="I85" i="145"/>
  <c r="I86" i="145"/>
  <c r="I87" i="145"/>
  <c r="I88" i="145"/>
  <c r="I89" i="145"/>
  <c r="I90" i="145"/>
  <c r="I91" i="145"/>
  <c r="I92" i="145"/>
  <c r="I93" i="145"/>
  <c r="I94" i="145"/>
  <c r="I95" i="145"/>
  <c r="I96" i="145"/>
  <c r="I97" i="145"/>
  <c r="I98" i="145"/>
  <c r="I99" i="145"/>
  <c r="I100" i="145"/>
  <c r="I101" i="145"/>
  <c r="I102" i="145"/>
  <c r="I103" i="145"/>
  <c r="I104" i="145"/>
  <c r="I105" i="145"/>
  <c r="I106" i="145"/>
  <c r="I107" i="145"/>
  <c r="I108" i="145"/>
  <c r="I109" i="145"/>
  <c r="I110" i="145"/>
  <c r="I111" i="145"/>
  <c r="I112" i="145"/>
  <c r="I113" i="145"/>
  <c r="I114" i="145"/>
  <c r="I115" i="145"/>
  <c r="I116" i="145"/>
  <c r="I117" i="145"/>
  <c r="I118" i="145"/>
  <c r="I119" i="145"/>
  <c r="I120" i="145"/>
  <c r="I121" i="145"/>
  <c r="I122" i="145"/>
  <c r="I123" i="145"/>
  <c r="I124" i="145"/>
  <c r="I125" i="145"/>
  <c r="I126" i="145"/>
  <c r="I127" i="145"/>
  <c r="I128" i="145"/>
  <c r="I129" i="145"/>
  <c r="I130" i="145"/>
  <c r="I131" i="145"/>
  <c r="I132" i="145"/>
  <c r="I133" i="145"/>
  <c r="I134" i="145"/>
  <c r="I135" i="145"/>
  <c r="I136" i="145"/>
  <c r="I137" i="145"/>
  <c r="I138" i="145"/>
  <c r="I139" i="145"/>
  <c r="I140" i="145"/>
  <c r="I141" i="145"/>
  <c r="I142" i="145"/>
  <c r="I143" i="145"/>
  <c r="I144" i="145"/>
  <c r="I145" i="145"/>
  <c r="I146" i="145"/>
  <c r="I147" i="145"/>
  <c r="I148" i="145"/>
  <c r="I149" i="145"/>
  <c r="I150" i="145"/>
  <c r="I151" i="145"/>
  <c r="I152" i="145"/>
  <c r="I153" i="145"/>
  <c r="I154" i="145"/>
  <c r="I155" i="145"/>
  <c r="I156" i="145"/>
  <c r="I157" i="145"/>
  <c r="I158" i="145"/>
  <c r="I159" i="145"/>
  <c r="I160" i="145"/>
  <c r="I161" i="145"/>
  <c r="I162" i="145"/>
  <c r="I163" i="145"/>
  <c r="I164" i="145"/>
  <c r="I165" i="145"/>
  <c r="I166" i="145"/>
  <c r="I167" i="145"/>
  <c r="I168" i="145"/>
  <c r="I169" i="145"/>
  <c r="I170" i="145"/>
  <c r="I171" i="145"/>
  <c r="I172" i="145"/>
  <c r="I173" i="145"/>
  <c r="I174" i="145"/>
  <c r="I175" i="145"/>
  <c r="I176" i="145"/>
  <c r="I177" i="145"/>
  <c r="I178" i="145"/>
  <c r="I179" i="145"/>
  <c r="I180" i="145"/>
  <c r="I181" i="145"/>
  <c r="I182" i="145"/>
  <c r="I183" i="145"/>
  <c r="I184" i="145"/>
  <c r="I185" i="145"/>
  <c r="I186" i="145"/>
  <c r="I187" i="145"/>
  <c r="I188" i="145"/>
  <c r="I189" i="145"/>
  <c r="I190" i="145"/>
  <c r="I191" i="145"/>
  <c r="I192" i="145"/>
  <c r="I193" i="145"/>
  <c r="I194" i="145"/>
  <c r="I195" i="145"/>
  <c r="I196" i="145"/>
  <c r="I197" i="145"/>
  <c r="I198" i="145"/>
  <c r="I199" i="145"/>
  <c r="I200" i="145"/>
  <c r="I201" i="145"/>
  <c r="I202" i="145"/>
  <c r="I203" i="145"/>
  <c r="I204" i="145"/>
  <c r="I205" i="145"/>
  <c r="I206" i="145"/>
  <c r="I207" i="145"/>
  <c r="I208" i="145"/>
  <c r="I209" i="145"/>
  <c r="I210" i="145"/>
  <c r="I211" i="145"/>
  <c r="I212" i="145"/>
  <c r="I213" i="145"/>
  <c r="I214" i="145"/>
  <c r="I215" i="145"/>
  <c r="I216" i="145"/>
  <c r="I217" i="145"/>
  <c r="I218" i="145"/>
  <c r="I219" i="145"/>
  <c r="I220" i="145"/>
  <c r="I6" i="146"/>
  <c r="I7" i="146"/>
  <c r="I8" i="146"/>
  <c r="I9" i="146"/>
  <c r="I10" i="146"/>
  <c r="I11" i="146"/>
  <c r="I12" i="146"/>
  <c r="I13" i="146"/>
  <c r="I14" i="146"/>
  <c r="I15" i="146"/>
  <c r="I16" i="146"/>
  <c r="I17" i="146"/>
  <c r="I18" i="146"/>
  <c r="I19" i="146"/>
  <c r="I20" i="146"/>
  <c r="I21" i="146"/>
  <c r="I22" i="146"/>
  <c r="I23" i="146"/>
  <c r="I24" i="146"/>
  <c r="I25" i="146"/>
  <c r="I26" i="146"/>
  <c r="I27" i="146"/>
  <c r="I28" i="146"/>
  <c r="I29" i="146"/>
  <c r="I30" i="146"/>
  <c r="I31" i="146"/>
  <c r="I32" i="146"/>
  <c r="I33" i="146"/>
  <c r="I34" i="146"/>
  <c r="I35" i="146"/>
  <c r="I36" i="146"/>
  <c r="I37" i="146"/>
  <c r="I38" i="146"/>
  <c r="I39" i="146"/>
  <c r="I40" i="146"/>
  <c r="I41" i="146"/>
  <c r="I42" i="146"/>
  <c r="I43" i="146"/>
  <c r="I44" i="146"/>
  <c r="I45" i="146"/>
  <c r="I46" i="146"/>
  <c r="I47" i="146"/>
  <c r="I48" i="146"/>
  <c r="I49" i="146"/>
  <c r="I50" i="146"/>
  <c r="I51" i="146"/>
  <c r="I52" i="146"/>
  <c r="I53" i="146"/>
  <c r="I54" i="146"/>
  <c r="I55" i="146"/>
  <c r="I56" i="146"/>
  <c r="I57" i="146"/>
  <c r="I58" i="146"/>
  <c r="I59" i="146"/>
  <c r="I60" i="146"/>
  <c r="I61" i="146"/>
  <c r="I62" i="146"/>
  <c r="I63" i="146"/>
  <c r="I64" i="146"/>
  <c r="I65" i="146"/>
  <c r="I66" i="146"/>
  <c r="I67" i="146"/>
  <c r="I68" i="146"/>
  <c r="I69" i="146"/>
  <c r="I70" i="146"/>
  <c r="I71" i="146"/>
  <c r="I72" i="146"/>
  <c r="I73" i="146"/>
  <c r="I74" i="146"/>
  <c r="I75" i="146"/>
  <c r="I76" i="146"/>
  <c r="I77" i="146"/>
  <c r="I78" i="146"/>
  <c r="I79" i="146"/>
  <c r="I80" i="146"/>
  <c r="I81" i="146"/>
  <c r="I82" i="146"/>
  <c r="I83" i="146"/>
  <c r="I84" i="146"/>
  <c r="I85" i="146"/>
  <c r="I86" i="146"/>
  <c r="I87" i="146"/>
  <c r="I88" i="146"/>
  <c r="I89" i="146"/>
  <c r="I90" i="146"/>
  <c r="I91" i="146"/>
  <c r="I92" i="146"/>
  <c r="I93" i="146"/>
  <c r="I94" i="146"/>
  <c r="I95" i="146"/>
  <c r="I96" i="146"/>
  <c r="I97" i="146"/>
  <c r="I98" i="146"/>
  <c r="I99" i="146"/>
  <c r="I100" i="146"/>
  <c r="I101" i="146"/>
  <c r="I103" i="146"/>
  <c r="I104" i="146"/>
  <c r="I105" i="146"/>
  <c r="I106" i="146"/>
  <c r="I107" i="146"/>
  <c r="I108" i="146"/>
  <c r="I109" i="146"/>
  <c r="I110" i="146"/>
  <c r="I111" i="146"/>
  <c r="I112" i="146"/>
  <c r="I113" i="146"/>
  <c r="I114" i="146"/>
  <c r="I115" i="146"/>
  <c r="I116" i="146"/>
  <c r="I117" i="146"/>
  <c r="I118" i="146"/>
  <c r="I119" i="146"/>
  <c r="I120" i="146"/>
  <c r="I121" i="146"/>
  <c r="I122" i="146"/>
  <c r="I123" i="146"/>
  <c r="I124" i="146"/>
  <c r="I125" i="146"/>
  <c r="I126" i="146"/>
  <c r="I127" i="146"/>
  <c r="I128" i="146"/>
  <c r="I129" i="146"/>
  <c r="I130" i="146"/>
  <c r="I131" i="146"/>
  <c r="I132" i="146"/>
  <c r="I133" i="146"/>
  <c r="I134" i="146"/>
  <c r="I135" i="146"/>
  <c r="I136" i="146"/>
  <c r="I137" i="146"/>
  <c r="I138" i="146"/>
  <c r="I139" i="146"/>
  <c r="I140" i="146"/>
  <c r="I141" i="146"/>
  <c r="I142" i="146"/>
  <c r="I143" i="146"/>
  <c r="I144" i="146"/>
  <c r="I145" i="146"/>
  <c r="I146" i="146"/>
  <c r="I147" i="146"/>
  <c r="I148" i="146"/>
  <c r="I149" i="146"/>
  <c r="I150" i="146"/>
  <c r="I151" i="146"/>
  <c r="I152" i="146"/>
  <c r="I153" i="146"/>
  <c r="I154" i="146"/>
  <c r="I155" i="146"/>
  <c r="I156" i="146"/>
  <c r="I157" i="146"/>
  <c r="I158" i="146"/>
  <c r="I159" i="146"/>
  <c r="I160" i="146"/>
  <c r="I161" i="146"/>
  <c r="I162" i="146"/>
  <c r="I163" i="146"/>
  <c r="I164" i="146"/>
  <c r="I165" i="146"/>
  <c r="I166" i="146"/>
  <c r="I167" i="146"/>
  <c r="I168" i="146"/>
  <c r="I169" i="146"/>
  <c r="I170" i="146"/>
  <c r="I171" i="146"/>
  <c r="I172" i="146"/>
  <c r="I173" i="146"/>
  <c r="I174" i="146"/>
  <c r="I175" i="146"/>
  <c r="I176" i="146"/>
  <c r="I177" i="146"/>
  <c r="I178" i="146"/>
  <c r="I179" i="146"/>
  <c r="I180" i="146"/>
  <c r="I181" i="146"/>
  <c r="I182" i="146"/>
  <c r="I183" i="146"/>
  <c r="I184" i="146"/>
  <c r="I185" i="146"/>
  <c r="I186" i="146"/>
  <c r="I187" i="146"/>
  <c r="I188" i="146"/>
  <c r="I189" i="146"/>
  <c r="I190" i="146"/>
  <c r="I191" i="146"/>
  <c r="I192" i="146"/>
  <c r="I193" i="146"/>
  <c r="I194" i="146"/>
  <c r="I195" i="146"/>
  <c r="I196" i="146"/>
  <c r="I197" i="146"/>
  <c r="I198" i="146"/>
  <c r="I199" i="146"/>
  <c r="I200" i="146"/>
  <c r="I201" i="146"/>
  <c r="I202" i="146"/>
  <c r="I203" i="146"/>
  <c r="I204" i="146"/>
  <c r="I205" i="146"/>
  <c r="I206" i="146"/>
  <c r="I207" i="146"/>
  <c r="I208" i="146"/>
  <c r="I209" i="146"/>
  <c r="I210" i="146"/>
  <c r="I211" i="146"/>
  <c r="I212" i="146"/>
  <c r="I213" i="146"/>
  <c r="I214" i="146"/>
  <c r="I215" i="146"/>
  <c r="I216" i="146"/>
  <c r="I6" i="137"/>
  <c r="I7" i="137"/>
  <c r="I8" i="137"/>
  <c r="I9" i="137"/>
  <c r="I10" i="137"/>
  <c r="I11" i="137"/>
  <c r="I12" i="137"/>
  <c r="I13" i="137"/>
  <c r="I14" i="137"/>
  <c r="I15" i="137"/>
  <c r="I16" i="137"/>
  <c r="I17" i="137"/>
  <c r="I18" i="137"/>
  <c r="I19" i="137"/>
  <c r="I20" i="137"/>
  <c r="I21" i="137"/>
  <c r="I22" i="137"/>
  <c r="I23" i="137"/>
  <c r="I24" i="137"/>
  <c r="I25" i="137"/>
  <c r="I26" i="137"/>
  <c r="I27" i="137"/>
  <c r="I28" i="137"/>
  <c r="I29" i="137"/>
  <c r="I30" i="137"/>
  <c r="I31" i="137"/>
  <c r="I32" i="137"/>
  <c r="I33" i="137"/>
  <c r="I34" i="137"/>
  <c r="I35" i="137"/>
  <c r="I36" i="137"/>
  <c r="I37" i="137"/>
  <c r="I38" i="137"/>
  <c r="I39" i="137"/>
  <c r="I40" i="137"/>
  <c r="I41" i="137"/>
  <c r="I42" i="137"/>
  <c r="I43" i="137"/>
  <c r="I44" i="137"/>
  <c r="I45" i="137"/>
  <c r="I46" i="137"/>
  <c r="I47" i="137"/>
  <c r="I48" i="137"/>
  <c r="I49" i="137"/>
  <c r="I50" i="137"/>
  <c r="I51" i="137"/>
  <c r="I52" i="137"/>
  <c r="I53" i="137"/>
  <c r="I54" i="137"/>
  <c r="I55" i="137"/>
  <c r="I56" i="137"/>
  <c r="I57" i="137"/>
  <c r="I58" i="137"/>
  <c r="I59" i="137"/>
  <c r="I60" i="137"/>
  <c r="I61" i="137"/>
  <c r="I62" i="137"/>
  <c r="I63" i="137"/>
  <c r="I64" i="137"/>
  <c r="I65" i="137"/>
  <c r="I66" i="137"/>
  <c r="I67" i="137"/>
  <c r="I68" i="137"/>
  <c r="I69" i="137"/>
  <c r="I70" i="137"/>
  <c r="I71" i="137"/>
  <c r="I72" i="137"/>
  <c r="I73" i="137"/>
  <c r="I74" i="137"/>
  <c r="I75" i="137"/>
  <c r="I76" i="137"/>
  <c r="I77" i="137"/>
  <c r="I78" i="137"/>
  <c r="I79" i="137"/>
  <c r="I80" i="137"/>
  <c r="I81" i="137"/>
  <c r="I82" i="137"/>
  <c r="I83" i="137"/>
  <c r="I84" i="137"/>
  <c r="I85" i="137"/>
  <c r="I86" i="137"/>
  <c r="I87" i="137"/>
  <c r="I88" i="137"/>
  <c r="I89" i="137"/>
  <c r="I90" i="137"/>
  <c r="I91" i="137"/>
  <c r="I92" i="137"/>
  <c r="I93" i="137"/>
  <c r="I94" i="137"/>
  <c r="I95" i="137"/>
  <c r="I96" i="137"/>
  <c r="I97" i="137"/>
  <c r="I98" i="137"/>
  <c r="I99" i="137"/>
  <c r="I100" i="137"/>
  <c r="I101" i="137"/>
  <c r="I102" i="137"/>
  <c r="I103" i="137"/>
  <c r="I104" i="137"/>
  <c r="I105" i="137"/>
  <c r="I106" i="137"/>
  <c r="I107" i="137"/>
  <c r="I108" i="137"/>
  <c r="I109" i="137"/>
  <c r="I110" i="137"/>
  <c r="I111" i="137"/>
  <c r="I112" i="137"/>
  <c r="I113" i="137"/>
  <c r="I114" i="137"/>
  <c r="I115" i="137"/>
  <c r="I116" i="137"/>
  <c r="I117" i="137"/>
  <c r="I118" i="137"/>
  <c r="I119" i="137"/>
  <c r="I120" i="137"/>
  <c r="I121" i="137"/>
  <c r="I122" i="137"/>
  <c r="I123" i="137"/>
  <c r="I124" i="137"/>
  <c r="I125" i="137"/>
  <c r="I126" i="137"/>
  <c r="I127" i="137"/>
  <c r="I128" i="137"/>
  <c r="I129" i="137"/>
  <c r="I130" i="137"/>
  <c r="I131" i="137"/>
  <c r="I132" i="137"/>
  <c r="I133" i="137"/>
  <c r="I134" i="137"/>
  <c r="I135" i="137"/>
  <c r="I136" i="137"/>
  <c r="I137" i="137"/>
  <c r="I138" i="137"/>
  <c r="I139" i="137"/>
  <c r="I140" i="137"/>
  <c r="I141" i="137"/>
  <c r="I142" i="137"/>
  <c r="I143" i="137"/>
  <c r="I144" i="137"/>
  <c r="I145" i="137"/>
  <c r="I146" i="137"/>
  <c r="I147" i="137"/>
  <c r="I148" i="137"/>
  <c r="I149" i="137"/>
  <c r="I150" i="137"/>
  <c r="I151" i="137"/>
  <c r="I152" i="137"/>
  <c r="I153" i="137"/>
  <c r="I154" i="137"/>
  <c r="I155" i="137"/>
  <c r="I156" i="137"/>
  <c r="I157" i="137"/>
  <c r="I158" i="137"/>
  <c r="I159" i="137"/>
  <c r="I160" i="137"/>
  <c r="I161" i="137"/>
  <c r="I162" i="137"/>
  <c r="I163" i="137"/>
  <c r="I164" i="137"/>
  <c r="I165" i="137"/>
  <c r="I166" i="137"/>
  <c r="I167" i="137"/>
  <c r="I168" i="137"/>
  <c r="I169" i="137"/>
  <c r="I170" i="137"/>
  <c r="I171" i="137"/>
  <c r="I172" i="137"/>
  <c r="I173" i="137"/>
  <c r="I174" i="137"/>
  <c r="I175" i="137"/>
  <c r="I176" i="137"/>
  <c r="I177" i="137"/>
  <c r="I178" i="137"/>
  <c r="I179" i="137"/>
  <c r="I180" i="137"/>
  <c r="I181" i="137"/>
  <c r="I182" i="137"/>
  <c r="I183" i="137"/>
  <c r="I184" i="137"/>
  <c r="I185" i="137"/>
  <c r="I186" i="137"/>
  <c r="I187" i="137"/>
  <c r="I188" i="137"/>
  <c r="I189" i="137"/>
  <c r="I190" i="137"/>
  <c r="I191" i="137"/>
  <c r="I192" i="137"/>
  <c r="I193" i="137"/>
  <c r="I194" i="137"/>
  <c r="I195" i="137"/>
  <c r="I196" i="137"/>
  <c r="I197" i="137"/>
  <c r="I198" i="137"/>
  <c r="I199" i="137"/>
  <c r="I200" i="137"/>
  <c r="I201" i="137"/>
  <c r="I202" i="137"/>
  <c r="I203" i="137"/>
  <c r="I204" i="137"/>
  <c r="I205" i="137"/>
  <c r="I206" i="137"/>
  <c r="I207" i="137"/>
  <c r="I208" i="137"/>
  <c r="I209" i="137"/>
  <c r="I210" i="137"/>
  <c r="I211" i="137"/>
  <c r="I212" i="137"/>
  <c r="I213" i="137"/>
  <c r="I214" i="137"/>
  <c r="I215" i="137"/>
  <c r="I216" i="137"/>
  <c r="I217" i="137"/>
  <c r="I218" i="137"/>
  <c r="I219" i="137"/>
  <c r="I220" i="137"/>
  <c r="I6" i="136"/>
  <c r="I7" i="136"/>
  <c r="I8" i="136"/>
  <c r="I9" i="136"/>
  <c r="I10" i="136"/>
  <c r="I11" i="136"/>
  <c r="I12" i="136"/>
  <c r="I13" i="136"/>
  <c r="I14" i="136"/>
  <c r="I15" i="136"/>
  <c r="I16" i="136"/>
  <c r="I17" i="136"/>
  <c r="I18" i="136"/>
  <c r="I19" i="136"/>
  <c r="I20" i="136"/>
  <c r="I21" i="136"/>
  <c r="I22" i="136"/>
  <c r="I23" i="136"/>
  <c r="I24" i="136"/>
  <c r="I25" i="136"/>
  <c r="I26" i="136"/>
  <c r="I27" i="136"/>
  <c r="I28" i="136"/>
  <c r="I29" i="136"/>
  <c r="I30" i="136"/>
  <c r="I31" i="136"/>
  <c r="I32" i="136"/>
  <c r="I33" i="136"/>
  <c r="I34" i="136"/>
  <c r="I35" i="136"/>
  <c r="I36" i="136"/>
  <c r="I37" i="136"/>
  <c r="I38" i="136"/>
  <c r="I39" i="136"/>
  <c r="I40" i="136"/>
  <c r="I41" i="136"/>
  <c r="I42" i="136"/>
  <c r="I43" i="136"/>
  <c r="I44" i="136"/>
  <c r="I45" i="136"/>
  <c r="I46" i="136"/>
  <c r="I47" i="136"/>
  <c r="I48" i="136"/>
  <c r="I49" i="136"/>
  <c r="I50" i="136"/>
  <c r="I51" i="136"/>
  <c r="I52" i="136"/>
  <c r="I53" i="136"/>
  <c r="I54" i="136"/>
  <c r="I55" i="136"/>
  <c r="I56" i="136"/>
  <c r="I57" i="136"/>
  <c r="I58" i="136"/>
  <c r="I59" i="136"/>
  <c r="I60" i="136"/>
  <c r="I61" i="136"/>
  <c r="I62" i="136"/>
  <c r="I63" i="136"/>
  <c r="I64" i="136"/>
  <c r="I65" i="136"/>
  <c r="I66" i="136"/>
  <c r="I67" i="136"/>
  <c r="I68" i="136"/>
  <c r="I69" i="136"/>
  <c r="I70" i="136"/>
  <c r="I71" i="136"/>
  <c r="I72" i="136"/>
  <c r="I73" i="136"/>
  <c r="I74" i="136"/>
  <c r="I75" i="136"/>
  <c r="I76" i="136"/>
  <c r="I77" i="136"/>
  <c r="I78" i="136"/>
  <c r="I79" i="136"/>
  <c r="I80" i="136"/>
  <c r="I81" i="136"/>
  <c r="I82" i="136"/>
  <c r="I83" i="136"/>
  <c r="I84" i="136"/>
  <c r="I85" i="136"/>
  <c r="I86" i="136"/>
  <c r="I87" i="136"/>
  <c r="I88" i="136"/>
  <c r="I89" i="136"/>
  <c r="I90" i="136"/>
  <c r="I91" i="136"/>
  <c r="I92" i="136"/>
  <c r="I93" i="136"/>
  <c r="I94" i="136"/>
  <c r="I95" i="136"/>
  <c r="I96" i="136"/>
  <c r="I97" i="136"/>
  <c r="I98" i="136"/>
  <c r="I99" i="136"/>
  <c r="I100" i="136"/>
  <c r="I101" i="136"/>
  <c r="I102" i="136"/>
  <c r="I103" i="136"/>
  <c r="I104" i="136"/>
  <c r="I105" i="136"/>
  <c r="I106" i="136"/>
  <c r="I107" i="136"/>
  <c r="I108" i="136"/>
  <c r="I109" i="136"/>
  <c r="I110" i="136"/>
  <c r="I111" i="136"/>
  <c r="I112" i="136"/>
  <c r="I113" i="136"/>
  <c r="I114" i="136"/>
  <c r="I115" i="136"/>
  <c r="I116" i="136"/>
  <c r="I117" i="136"/>
  <c r="I118" i="136"/>
  <c r="I119" i="136"/>
  <c r="I120" i="136"/>
  <c r="I121" i="136"/>
  <c r="I122" i="136"/>
  <c r="I123" i="136"/>
  <c r="I124" i="136"/>
  <c r="I125" i="136"/>
  <c r="I126" i="136"/>
  <c r="I127" i="136"/>
  <c r="I128" i="136"/>
  <c r="I129" i="136"/>
  <c r="I130" i="136"/>
  <c r="I131" i="136"/>
  <c r="I132" i="136"/>
  <c r="I133" i="136"/>
  <c r="I134" i="136"/>
  <c r="I135" i="136"/>
  <c r="I136" i="136"/>
  <c r="I137" i="136"/>
  <c r="I138" i="136"/>
  <c r="I139" i="136"/>
  <c r="I140" i="136"/>
  <c r="I141" i="136"/>
  <c r="I142" i="136"/>
  <c r="I143" i="136"/>
  <c r="I144" i="136"/>
  <c r="I145" i="136"/>
  <c r="I146" i="136"/>
  <c r="I147" i="136"/>
  <c r="I148" i="136"/>
  <c r="I149" i="136"/>
  <c r="I150" i="136"/>
  <c r="I151" i="136"/>
  <c r="I152" i="136"/>
  <c r="I153" i="136"/>
  <c r="I154" i="136"/>
  <c r="I155" i="136"/>
  <c r="I156" i="136"/>
  <c r="I157" i="136"/>
  <c r="I158" i="136"/>
  <c r="I159" i="136"/>
  <c r="I160" i="136"/>
  <c r="I161" i="136"/>
  <c r="I162" i="136"/>
  <c r="I163" i="136"/>
  <c r="I164" i="136"/>
  <c r="I165" i="136"/>
  <c r="I166" i="136"/>
  <c r="I167" i="136"/>
  <c r="I168" i="136"/>
  <c r="I169" i="136"/>
  <c r="I170" i="136"/>
  <c r="I171" i="136"/>
  <c r="I172" i="136"/>
  <c r="I173" i="136"/>
  <c r="I174" i="136"/>
  <c r="I175" i="136"/>
  <c r="I176" i="136"/>
  <c r="I177" i="136"/>
  <c r="I178" i="136"/>
  <c r="I179" i="136"/>
  <c r="I180" i="136"/>
  <c r="I181" i="136"/>
  <c r="I182" i="136"/>
  <c r="I183" i="136"/>
  <c r="I184" i="136"/>
  <c r="I185" i="136"/>
  <c r="I186" i="136"/>
  <c r="I187" i="136"/>
  <c r="I188" i="136"/>
  <c r="I189" i="136"/>
  <c r="I190" i="136"/>
  <c r="I191" i="136"/>
  <c r="I192" i="136"/>
  <c r="I193" i="136"/>
  <c r="I194" i="136"/>
  <c r="I195" i="136"/>
  <c r="I196" i="136"/>
  <c r="I197" i="136"/>
  <c r="I198" i="136"/>
  <c r="I199" i="136"/>
  <c r="I200" i="136"/>
  <c r="I201" i="136"/>
  <c r="I202" i="136"/>
  <c r="I203" i="136"/>
  <c r="I204" i="136"/>
  <c r="I205" i="136"/>
  <c r="I206" i="136"/>
  <c r="I207" i="136"/>
  <c r="I208" i="136"/>
  <c r="I209" i="136"/>
  <c r="I210" i="136"/>
  <c r="I211" i="136"/>
  <c r="I212" i="136"/>
  <c r="I213" i="136"/>
  <c r="I214" i="136"/>
  <c r="I215" i="136"/>
  <c r="I216" i="136"/>
  <c r="I217" i="136"/>
  <c r="I218" i="136"/>
  <c r="I219" i="136"/>
  <c r="I220" i="136"/>
  <c r="I6" i="248"/>
  <c r="I7" i="248"/>
  <c r="I8" i="248"/>
  <c r="I9" i="248"/>
  <c r="I10" i="248"/>
  <c r="I11" i="248"/>
  <c r="I12" i="248"/>
  <c r="I13" i="248"/>
  <c r="I14" i="248"/>
  <c r="I15" i="248"/>
  <c r="I16" i="248"/>
  <c r="I17" i="248"/>
  <c r="I18" i="248"/>
  <c r="I19" i="248"/>
  <c r="I20" i="248"/>
  <c r="I21" i="248"/>
  <c r="I22" i="248"/>
  <c r="I23" i="248"/>
  <c r="I24" i="248"/>
  <c r="I25" i="248"/>
  <c r="I26" i="248"/>
  <c r="I27" i="248"/>
  <c r="I28" i="248"/>
  <c r="I29" i="248"/>
  <c r="I30" i="248"/>
  <c r="I31" i="248"/>
  <c r="I32" i="248"/>
  <c r="I33" i="248"/>
  <c r="I34" i="248"/>
  <c r="I35" i="248"/>
  <c r="I36" i="248"/>
  <c r="I37" i="248"/>
  <c r="I38" i="248"/>
  <c r="I39" i="248"/>
  <c r="I40" i="248"/>
  <c r="I41" i="248"/>
  <c r="I42" i="248"/>
  <c r="I43" i="248"/>
  <c r="I44" i="248"/>
  <c r="I45" i="248"/>
  <c r="I46" i="248"/>
  <c r="I47" i="248"/>
  <c r="I48" i="248"/>
  <c r="I49" i="248"/>
  <c r="I50" i="248"/>
  <c r="I51" i="248"/>
  <c r="I52" i="248"/>
  <c r="I53" i="248"/>
  <c r="I54" i="248"/>
  <c r="I55" i="248"/>
  <c r="I56" i="248"/>
  <c r="I57" i="248"/>
  <c r="I58" i="248"/>
  <c r="I59" i="248"/>
  <c r="I60" i="248"/>
  <c r="I61" i="248"/>
  <c r="I62" i="248"/>
  <c r="I63" i="248"/>
  <c r="I64" i="248"/>
  <c r="I65" i="248"/>
  <c r="I66" i="248"/>
  <c r="I67" i="248"/>
  <c r="I68" i="248"/>
  <c r="I69" i="248"/>
  <c r="I70" i="248"/>
  <c r="I71" i="248"/>
  <c r="I72" i="248"/>
  <c r="I73" i="248"/>
  <c r="I74" i="248"/>
  <c r="I75" i="248"/>
  <c r="I76" i="248"/>
  <c r="I77" i="248"/>
  <c r="I78" i="248"/>
  <c r="I79" i="248"/>
  <c r="I80" i="248"/>
  <c r="I81" i="248"/>
  <c r="I82" i="248"/>
  <c r="I83" i="248"/>
  <c r="I84" i="248"/>
  <c r="I85" i="248"/>
  <c r="I86" i="248"/>
  <c r="I87" i="248"/>
  <c r="I88" i="248"/>
  <c r="I89" i="248"/>
  <c r="I90" i="248"/>
  <c r="I91" i="248"/>
  <c r="I92" i="248"/>
  <c r="I93" i="248"/>
  <c r="I94" i="248"/>
  <c r="I95" i="248"/>
  <c r="I96" i="248"/>
  <c r="I97" i="248"/>
  <c r="I98" i="248"/>
  <c r="I99" i="248"/>
  <c r="I100" i="248"/>
  <c r="I101" i="248"/>
  <c r="I102" i="248"/>
  <c r="I103" i="248"/>
  <c r="I104" i="248"/>
  <c r="I105" i="248"/>
  <c r="I106" i="248"/>
  <c r="I107" i="248"/>
  <c r="I108" i="248"/>
  <c r="I109" i="248"/>
  <c r="I110" i="248"/>
  <c r="I111" i="248"/>
  <c r="I112" i="248"/>
  <c r="I113" i="248"/>
  <c r="I114" i="248"/>
  <c r="I115" i="248"/>
  <c r="I116" i="248"/>
  <c r="I117" i="248"/>
  <c r="I118" i="248"/>
  <c r="I119" i="248"/>
  <c r="I120" i="248"/>
  <c r="I121" i="248"/>
  <c r="I122" i="248"/>
  <c r="I123" i="248"/>
  <c r="I124" i="248"/>
  <c r="I125" i="248"/>
  <c r="I126" i="248"/>
  <c r="I127" i="248"/>
  <c r="I128" i="248"/>
  <c r="I129" i="248"/>
  <c r="I130" i="248"/>
  <c r="I131" i="248"/>
  <c r="I132" i="248"/>
  <c r="I133" i="248"/>
  <c r="I134" i="248"/>
  <c r="I135" i="248"/>
  <c r="I136" i="248"/>
  <c r="I137" i="248"/>
  <c r="I138" i="248"/>
  <c r="I139" i="248"/>
  <c r="I140" i="248"/>
  <c r="I141" i="248"/>
  <c r="I142" i="248"/>
  <c r="I143" i="248"/>
  <c r="I144" i="248"/>
  <c r="I145" i="248"/>
  <c r="I146" i="248"/>
  <c r="I147" i="248"/>
  <c r="I148" i="248"/>
  <c r="I149" i="248"/>
  <c r="I150" i="248"/>
  <c r="I151" i="248"/>
  <c r="I152" i="248"/>
  <c r="I153" i="248"/>
  <c r="I154" i="248"/>
  <c r="I155" i="248"/>
  <c r="I156" i="248"/>
  <c r="I157" i="248"/>
  <c r="I158" i="248"/>
  <c r="I159" i="248"/>
  <c r="I160" i="248"/>
  <c r="I161" i="248"/>
  <c r="I162" i="248"/>
  <c r="I163" i="248"/>
  <c r="I164" i="248"/>
  <c r="I165" i="248"/>
  <c r="I166" i="248"/>
  <c r="I167" i="248"/>
  <c r="I168" i="248"/>
  <c r="I169" i="248"/>
  <c r="I170" i="248"/>
  <c r="I171" i="248"/>
  <c r="I172" i="248"/>
  <c r="I173" i="248"/>
  <c r="I174" i="248"/>
  <c r="I175" i="248"/>
  <c r="I176" i="248"/>
  <c r="I177" i="248"/>
  <c r="I178" i="248"/>
  <c r="I179" i="248"/>
  <c r="I180" i="248"/>
  <c r="I181" i="248"/>
  <c r="I182" i="248"/>
  <c r="I183" i="248"/>
  <c r="I184" i="248"/>
  <c r="I185" i="248"/>
  <c r="I186" i="248"/>
  <c r="I187" i="248"/>
  <c r="I188" i="248"/>
  <c r="I189" i="248"/>
  <c r="I190" i="248"/>
  <c r="I191" i="248"/>
  <c r="I192" i="248"/>
  <c r="I193" i="248"/>
  <c r="I194" i="248"/>
  <c r="I195" i="248"/>
  <c r="I196" i="248"/>
  <c r="I197" i="248"/>
  <c r="I198" i="248"/>
  <c r="I199" i="248"/>
  <c r="I200" i="248"/>
  <c r="I201" i="248"/>
  <c r="I202" i="248"/>
  <c r="I203" i="248"/>
  <c r="I204" i="248"/>
  <c r="I205" i="248"/>
  <c r="I206" i="248"/>
  <c r="I207" i="248"/>
  <c r="I208" i="248"/>
  <c r="I209" i="248"/>
  <c r="I210" i="248"/>
  <c r="I211" i="248"/>
  <c r="I212" i="248"/>
  <c r="I213" i="248"/>
  <c r="I214" i="248"/>
  <c r="I215" i="248"/>
  <c r="I216" i="248"/>
  <c r="I217" i="248"/>
  <c r="I218" i="248"/>
  <c r="I219" i="248"/>
  <c r="I220" i="248"/>
  <c r="I6" i="135"/>
  <c r="I7" i="135"/>
  <c r="I8" i="135"/>
  <c r="I9" i="135"/>
  <c r="I10" i="135"/>
  <c r="I11" i="135"/>
  <c r="I12" i="135"/>
  <c r="I13" i="135"/>
  <c r="I14" i="135"/>
  <c r="I15" i="135"/>
  <c r="I16" i="135"/>
  <c r="I17" i="135"/>
  <c r="I18" i="135"/>
  <c r="I19" i="135"/>
  <c r="I20" i="135"/>
  <c r="I21" i="135"/>
  <c r="I22" i="135"/>
  <c r="I23" i="135"/>
  <c r="I24" i="135"/>
  <c r="I25" i="135"/>
  <c r="I26" i="135"/>
  <c r="I27" i="135"/>
  <c r="I28" i="135"/>
  <c r="I29" i="135"/>
  <c r="I30" i="135"/>
  <c r="I31" i="135"/>
  <c r="I32" i="135"/>
  <c r="I33" i="135"/>
  <c r="I34" i="135"/>
  <c r="I35" i="135"/>
  <c r="I36" i="135"/>
  <c r="I37" i="135"/>
  <c r="I38" i="135"/>
  <c r="I39" i="135"/>
  <c r="I40" i="135"/>
  <c r="I41" i="135"/>
  <c r="I42" i="135"/>
  <c r="I43" i="135"/>
  <c r="I44" i="135"/>
  <c r="I45" i="135"/>
  <c r="I46" i="135"/>
  <c r="I47" i="135"/>
  <c r="I48" i="135"/>
  <c r="I49" i="135"/>
  <c r="I50" i="135"/>
  <c r="I51" i="135"/>
  <c r="I52" i="135"/>
  <c r="I53" i="135"/>
  <c r="I54" i="135"/>
  <c r="I55" i="135"/>
  <c r="I56" i="135"/>
  <c r="I57" i="135"/>
  <c r="I58" i="135"/>
  <c r="I59" i="135"/>
  <c r="I60" i="135"/>
  <c r="I61" i="135"/>
  <c r="I62" i="135"/>
  <c r="I63" i="135"/>
  <c r="I64" i="135"/>
  <c r="I65" i="135"/>
  <c r="I66" i="135"/>
  <c r="I67" i="135"/>
  <c r="I68" i="135"/>
  <c r="I69" i="135"/>
  <c r="I70" i="135"/>
  <c r="I71" i="135"/>
  <c r="I72" i="135"/>
  <c r="I73" i="135"/>
  <c r="I74" i="135"/>
  <c r="I75" i="135"/>
  <c r="I76" i="135"/>
  <c r="I77" i="135"/>
  <c r="I78" i="135"/>
  <c r="I79" i="135"/>
  <c r="I80" i="135"/>
  <c r="I81" i="135"/>
  <c r="I82" i="135"/>
  <c r="I83" i="135"/>
  <c r="I84" i="135"/>
  <c r="I85" i="135"/>
  <c r="I86" i="135"/>
  <c r="I87" i="135"/>
  <c r="I88" i="135"/>
  <c r="I89" i="135"/>
  <c r="I90" i="135"/>
  <c r="I91" i="135"/>
  <c r="I92" i="135"/>
  <c r="I93" i="135"/>
  <c r="I94" i="135"/>
  <c r="I95" i="135"/>
  <c r="I96" i="135"/>
  <c r="I97" i="135"/>
  <c r="I98" i="135"/>
  <c r="I99" i="135"/>
  <c r="I100" i="135"/>
  <c r="I101" i="135"/>
  <c r="I102" i="135"/>
  <c r="I103" i="135"/>
  <c r="I104" i="135"/>
  <c r="I105" i="135"/>
  <c r="I106" i="135"/>
  <c r="I107" i="135"/>
  <c r="I108" i="135"/>
  <c r="I109" i="135"/>
  <c r="I110" i="135"/>
  <c r="I111" i="135"/>
  <c r="I112" i="135"/>
  <c r="I113" i="135"/>
  <c r="I114" i="135"/>
  <c r="I115" i="135"/>
  <c r="I116" i="135"/>
  <c r="I117" i="135"/>
  <c r="I118" i="135"/>
  <c r="I119" i="135"/>
  <c r="I120" i="135"/>
  <c r="I121" i="135"/>
  <c r="I122" i="135"/>
  <c r="I123" i="135"/>
  <c r="I124" i="135"/>
  <c r="I125" i="135"/>
  <c r="I126" i="135"/>
  <c r="I127" i="135"/>
  <c r="I128" i="135"/>
  <c r="I129" i="135"/>
  <c r="I130" i="135"/>
  <c r="I131" i="135"/>
  <c r="I132" i="135"/>
  <c r="I133" i="135"/>
  <c r="I134" i="135"/>
  <c r="I135" i="135"/>
  <c r="I136" i="135"/>
  <c r="I137" i="135"/>
  <c r="I138" i="135"/>
  <c r="I139" i="135"/>
  <c r="I140" i="135"/>
  <c r="I141" i="135"/>
  <c r="I142" i="135"/>
  <c r="I143" i="135"/>
  <c r="I144" i="135"/>
  <c r="I145" i="135"/>
  <c r="I146" i="135"/>
  <c r="I147" i="135"/>
  <c r="I148" i="135"/>
  <c r="I149" i="135"/>
  <c r="I150" i="135"/>
  <c r="I151" i="135"/>
  <c r="I152" i="135"/>
  <c r="I153" i="135"/>
  <c r="I154" i="135"/>
  <c r="I155" i="135"/>
  <c r="I156" i="135"/>
  <c r="I157" i="135"/>
  <c r="I158" i="135"/>
  <c r="I159" i="135"/>
  <c r="I160" i="135"/>
  <c r="I161" i="135"/>
  <c r="I162" i="135"/>
  <c r="I163" i="135"/>
  <c r="I164" i="135"/>
  <c r="I165" i="135"/>
  <c r="I166" i="135"/>
  <c r="I167" i="135"/>
  <c r="I168" i="135"/>
  <c r="I169" i="135"/>
  <c r="I170" i="135"/>
  <c r="I171" i="135"/>
  <c r="I172" i="135"/>
  <c r="I173" i="135"/>
  <c r="I174" i="135"/>
  <c r="I175" i="135"/>
  <c r="I176" i="135"/>
  <c r="I177" i="135"/>
  <c r="I178" i="135"/>
  <c r="I179" i="135"/>
  <c r="I180" i="135"/>
  <c r="I181" i="135"/>
  <c r="I182" i="135"/>
  <c r="I183" i="135"/>
  <c r="I184" i="135"/>
  <c r="I185" i="135"/>
  <c r="I186" i="135"/>
  <c r="I187" i="135"/>
  <c r="I188" i="135"/>
  <c r="I189" i="135"/>
  <c r="I190" i="135"/>
  <c r="I191" i="135"/>
  <c r="I192" i="135"/>
  <c r="I193" i="135"/>
  <c r="I194" i="135"/>
  <c r="I195" i="135"/>
  <c r="I196" i="135"/>
  <c r="I197" i="135"/>
  <c r="I198" i="135"/>
  <c r="I199" i="135"/>
  <c r="I200" i="135"/>
  <c r="I201" i="135"/>
  <c r="I202" i="135"/>
  <c r="I203" i="135"/>
  <c r="I204" i="135"/>
  <c r="I205" i="135"/>
  <c r="I206" i="135"/>
  <c r="I207" i="135"/>
  <c r="I208" i="135"/>
  <c r="I209" i="135"/>
  <c r="I210" i="135"/>
  <c r="I211" i="135"/>
  <c r="I212" i="135"/>
  <c r="I213" i="135"/>
  <c r="I214" i="135"/>
  <c r="I215" i="135"/>
  <c r="I216" i="135"/>
  <c r="I217" i="135"/>
  <c r="I218" i="135"/>
  <c r="I219" i="135"/>
  <c r="I220" i="135"/>
  <c r="I6" i="133"/>
  <c r="I7" i="133"/>
  <c r="I8" i="133"/>
  <c r="I10" i="133"/>
  <c r="I11" i="133"/>
  <c r="I12" i="133"/>
  <c r="I13" i="133"/>
  <c r="I14" i="133"/>
  <c r="I15" i="133"/>
  <c r="I16" i="133"/>
  <c r="I17" i="133"/>
  <c r="I18" i="133"/>
  <c r="I19" i="133"/>
  <c r="I20" i="133"/>
  <c r="I21" i="133"/>
  <c r="I22" i="133"/>
  <c r="I23" i="133"/>
  <c r="I24" i="133"/>
  <c r="I25" i="133"/>
  <c r="I26" i="133"/>
  <c r="I27" i="133"/>
  <c r="I28" i="133"/>
  <c r="I29" i="133"/>
  <c r="I30" i="133"/>
  <c r="I31" i="133"/>
  <c r="I32" i="133"/>
  <c r="I33" i="133"/>
  <c r="I34" i="133"/>
  <c r="I35" i="133"/>
  <c r="I36" i="133"/>
  <c r="I37" i="133"/>
  <c r="I38" i="133"/>
  <c r="I39" i="133"/>
  <c r="I40" i="133"/>
  <c r="I41" i="133"/>
  <c r="I42" i="133"/>
  <c r="I43" i="133"/>
  <c r="I44" i="133"/>
  <c r="I45" i="133"/>
  <c r="I46" i="133"/>
  <c r="I47" i="133"/>
  <c r="I48" i="133"/>
  <c r="I49" i="133"/>
  <c r="I50" i="133"/>
  <c r="I51" i="133"/>
  <c r="I52" i="133"/>
  <c r="I53" i="133"/>
  <c r="I54" i="133"/>
  <c r="I55" i="133"/>
  <c r="I56" i="133"/>
  <c r="I57" i="133"/>
  <c r="I58" i="133"/>
  <c r="I59" i="133"/>
  <c r="I60" i="133"/>
  <c r="I61" i="133"/>
  <c r="I62" i="133"/>
  <c r="I63" i="133"/>
  <c r="I64" i="133"/>
  <c r="I65" i="133"/>
  <c r="I66" i="133"/>
  <c r="I67" i="133"/>
  <c r="I68" i="133"/>
  <c r="I69" i="133"/>
  <c r="I70" i="133"/>
  <c r="I71" i="133"/>
  <c r="I72" i="133"/>
  <c r="I73" i="133"/>
  <c r="I74" i="133"/>
  <c r="I75" i="133"/>
  <c r="I76" i="133"/>
  <c r="I77" i="133"/>
  <c r="I78" i="133"/>
  <c r="I79" i="133"/>
  <c r="I80" i="133"/>
  <c r="I81" i="133"/>
  <c r="I82" i="133"/>
  <c r="I83" i="133"/>
  <c r="I84" i="133"/>
  <c r="I85" i="133"/>
  <c r="I86" i="133"/>
  <c r="I87" i="133"/>
  <c r="I88" i="133"/>
  <c r="I89" i="133"/>
  <c r="I90" i="133"/>
  <c r="I91" i="133"/>
  <c r="I92" i="133"/>
  <c r="I93" i="133"/>
  <c r="I94" i="133"/>
  <c r="I95" i="133"/>
  <c r="I96" i="133"/>
  <c r="I97" i="133"/>
  <c r="I98" i="133"/>
  <c r="I99" i="133"/>
  <c r="I100" i="133"/>
  <c r="I101" i="133"/>
  <c r="I102" i="133"/>
  <c r="I103" i="133"/>
  <c r="I104" i="133"/>
  <c r="I105" i="133"/>
  <c r="I106" i="133"/>
  <c r="I107" i="133"/>
  <c r="I108" i="133"/>
  <c r="I109" i="133"/>
  <c r="I110" i="133"/>
  <c r="I111" i="133"/>
  <c r="I112" i="133"/>
  <c r="I113" i="133"/>
  <c r="I114" i="133"/>
  <c r="I115" i="133"/>
  <c r="I116" i="133"/>
  <c r="I117" i="133"/>
  <c r="I118" i="133"/>
  <c r="I119" i="133"/>
  <c r="I120" i="133"/>
  <c r="I121" i="133"/>
  <c r="I122" i="133"/>
  <c r="I123" i="133"/>
  <c r="I124" i="133"/>
  <c r="I125" i="133"/>
  <c r="I126" i="133"/>
  <c r="I127" i="133"/>
  <c r="I128" i="133"/>
  <c r="I129" i="133"/>
  <c r="I130" i="133"/>
  <c r="I131" i="133"/>
  <c r="I132" i="133"/>
  <c r="I133" i="133"/>
  <c r="I134" i="133"/>
  <c r="I135" i="133"/>
  <c r="I136" i="133"/>
  <c r="I137" i="133"/>
  <c r="I138" i="133"/>
  <c r="I139" i="133"/>
  <c r="I140" i="133"/>
  <c r="I141" i="133"/>
  <c r="I142" i="133"/>
  <c r="I143" i="133"/>
  <c r="I144" i="133"/>
  <c r="I145" i="133"/>
  <c r="I146" i="133"/>
  <c r="I147" i="133"/>
  <c r="I148" i="133"/>
  <c r="I149" i="133"/>
  <c r="I150" i="133"/>
  <c r="I151" i="133"/>
  <c r="I152" i="133"/>
  <c r="I153" i="133"/>
  <c r="I154" i="133"/>
  <c r="I155" i="133"/>
  <c r="I156" i="133"/>
  <c r="I157" i="133"/>
  <c r="I158" i="133"/>
  <c r="I159" i="133"/>
  <c r="I160" i="133"/>
  <c r="I161" i="133"/>
  <c r="I162" i="133"/>
  <c r="I163" i="133"/>
  <c r="I164" i="133"/>
  <c r="I165" i="133"/>
  <c r="I166" i="133"/>
  <c r="I167" i="133"/>
  <c r="I168" i="133"/>
  <c r="I169" i="133"/>
  <c r="I170" i="133"/>
  <c r="I171" i="133"/>
  <c r="I172" i="133"/>
  <c r="I173" i="133"/>
  <c r="I174" i="133"/>
  <c r="I175" i="133"/>
  <c r="I176" i="133"/>
  <c r="I177" i="133"/>
  <c r="I178" i="133"/>
  <c r="I179" i="133"/>
  <c r="I180" i="133"/>
  <c r="I181" i="133"/>
  <c r="I182" i="133"/>
  <c r="I183" i="133"/>
  <c r="I184" i="133"/>
  <c r="I185" i="133"/>
  <c r="I186" i="133"/>
  <c r="I187" i="133"/>
  <c r="I188" i="133"/>
  <c r="I189" i="133"/>
  <c r="I190" i="133"/>
  <c r="I191" i="133"/>
  <c r="I192" i="133"/>
  <c r="I193" i="133"/>
  <c r="I194" i="133"/>
  <c r="I195" i="133"/>
  <c r="I196" i="133"/>
  <c r="I197" i="133"/>
  <c r="I198" i="133"/>
  <c r="I199" i="133"/>
  <c r="I200" i="133"/>
  <c r="I201" i="133"/>
  <c r="I202" i="133"/>
  <c r="I203" i="133"/>
  <c r="I204" i="133"/>
  <c r="I205" i="133"/>
  <c r="I206" i="133"/>
  <c r="I207" i="133"/>
  <c r="I208" i="133"/>
  <c r="I209" i="133"/>
  <c r="I210" i="133"/>
  <c r="I211" i="133"/>
  <c r="I212" i="133"/>
  <c r="I213" i="133"/>
  <c r="I214" i="133"/>
  <c r="I215" i="133"/>
  <c r="I216" i="133"/>
  <c r="I217" i="133"/>
  <c r="I218" i="133"/>
  <c r="I219" i="133"/>
  <c r="I220" i="133"/>
  <c r="I6" i="132"/>
  <c r="I16" i="132"/>
  <c r="I17" i="132"/>
  <c r="I18" i="132"/>
  <c r="I19" i="132"/>
  <c r="I20" i="132"/>
  <c r="I21" i="132"/>
  <c r="I22" i="132"/>
  <c r="I23" i="132"/>
  <c r="I24" i="132"/>
  <c r="I25" i="132"/>
  <c r="I28" i="132"/>
  <c r="I29" i="132"/>
  <c r="I30" i="132"/>
  <c r="I31" i="132"/>
  <c r="I32" i="132"/>
  <c r="I7" i="132"/>
  <c r="I8" i="132"/>
  <c r="I9" i="132"/>
  <c r="I10" i="132"/>
  <c r="I11" i="132"/>
  <c r="I12" i="132"/>
  <c r="I33" i="132"/>
  <c r="I14" i="132"/>
  <c r="I15" i="132"/>
  <c r="I26" i="132"/>
  <c r="I27" i="132"/>
  <c r="I13" i="132"/>
  <c r="I34" i="132"/>
  <c r="I35" i="132"/>
  <c r="I36" i="132"/>
  <c r="I37" i="132"/>
  <c r="I38" i="132"/>
  <c r="I39" i="132"/>
  <c r="I40" i="132"/>
  <c r="I41" i="132"/>
  <c r="I42" i="132"/>
  <c r="I43" i="132"/>
  <c r="I44" i="132"/>
  <c r="I45" i="132"/>
  <c r="I46" i="132"/>
  <c r="I47" i="132"/>
  <c r="I48" i="132"/>
  <c r="I49" i="132"/>
  <c r="I50" i="132"/>
  <c r="I51" i="132"/>
  <c r="I52" i="132"/>
  <c r="I53" i="132"/>
  <c r="I54" i="132"/>
  <c r="I55" i="132"/>
  <c r="I56" i="132"/>
  <c r="I57" i="132"/>
  <c r="I58" i="132"/>
  <c r="I59" i="132"/>
  <c r="I60" i="132"/>
  <c r="I61" i="132"/>
  <c r="I62" i="132"/>
  <c r="I63" i="132"/>
  <c r="I64" i="132"/>
  <c r="I65" i="132"/>
  <c r="I66" i="132"/>
  <c r="I67" i="132"/>
  <c r="I68" i="132"/>
  <c r="I69" i="132"/>
  <c r="I70" i="132"/>
  <c r="I71" i="132"/>
  <c r="I72" i="132"/>
  <c r="I73" i="132"/>
  <c r="I74" i="132"/>
  <c r="I75" i="132"/>
  <c r="I76" i="132"/>
  <c r="I77" i="132"/>
  <c r="I78" i="132"/>
  <c r="I79" i="132"/>
  <c r="I80" i="132"/>
  <c r="I81" i="132"/>
  <c r="I82" i="132"/>
  <c r="I83" i="132"/>
  <c r="I84" i="132"/>
  <c r="I85" i="132"/>
  <c r="I86" i="132"/>
  <c r="I87" i="132"/>
  <c r="I88" i="132"/>
  <c r="I89" i="132"/>
  <c r="I90" i="132"/>
  <c r="I91" i="132"/>
  <c r="I92" i="132"/>
  <c r="I93" i="132"/>
  <c r="I94" i="132"/>
  <c r="I95" i="132"/>
  <c r="I96" i="132"/>
  <c r="I97" i="132"/>
  <c r="I98" i="132"/>
  <c r="I99" i="132"/>
  <c r="I100" i="132"/>
  <c r="I101" i="132"/>
  <c r="I102" i="132"/>
  <c r="I103" i="132"/>
  <c r="I104" i="132"/>
  <c r="I105" i="132"/>
  <c r="I106" i="132"/>
  <c r="I107" i="132"/>
  <c r="I108" i="132"/>
  <c r="I109" i="132"/>
  <c r="I110" i="132"/>
  <c r="I111" i="132"/>
  <c r="I112" i="132"/>
  <c r="I113" i="132"/>
  <c r="I114" i="132"/>
  <c r="I115" i="132"/>
  <c r="I116" i="132"/>
  <c r="I117" i="132"/>
  <c r="I118" i="132"/>
  <c r="I119" i="132"/>
  <c r="I120" i="132"/>
  <c r="I121" i="132"/>
  <c r="I122" i="132"/>
  <c r="I123" i="132"/>
  <c r="I124" i="132"/>
  <c r="I125" i="132"/>
  <c r="I126" i="132"/>
  <c r="I127" i="132"/>
  <c r="I128" i="132"/>
  <c r="I129" i="132"/>
  <c r="I130" i="132"/>
  <c r="I131" i="132"/>
  <c r="I132" i="132"/>
  <c r="I133" i="132"/>
  <c r="I134" i="132"/>
  <c r="I135" i="132"/>
  <c r="I136" i="132"/>
  <c r="I137" i="132"/>
  <c r="I138" i="132"/>
  <c r="I139" i="132"/>
  <c r="I140" i="132"/>
  <c r="I141" i="132"/>
  <c r="I142" i="132"/>
  <c r="I143" i="132"/>
  <c r="I144" i="132"/>
  <c r="I145" i="132"/>
  <c r="I146" i="132"/>
  <c r="I147" i="132"/>
  <c r="I148" i="132"/>
  <c r="I149" i="132"/>
  <c r="I150" i="132"/>
  <c r="I151" i="132"/>
  <c r="I152" i="132"/>
  <c r="I153" i="132"/>
  <c r="I154" i="132"/>
  <c r="I155" i="132"/>
  <c r="I156" i="132"/>
  <c r="I157" i="132"/>
  <c r="I158" i="132"/>
  <c r="I159" i="132"/>
  <c r="I160" i="132"/>
  <c r="I161" i="132"/>
  <c r="I162" i="132"/>
  <c r="I163" i="132"/>
  <c r="I164" i="132"/>
  <c r="I165" i="132"/>
  <c r="I166" i="132"/>
  <c r="I167" i="132"/>
  <c r="I168" i="132"/>
  <c r="I169" i="132"/>
  <c r="I170" i="132"/>
  <c r="I171" i="132"/>
  <c r="I172" i="132"/>
  <c r="I173" i="132"/>
  <c r="I174" i="132"/>
  <c r="I175" i="132"/>
  <c r="I176" i="132"/>
  <c r="I177" i="132"/>
  <c r="I178" i="132"/>
  <c r="I179" i="132"/>
  <c r="I180" i="132"/>
  <c r="I181" i="132"/>
  <c r="I182" i="132"/>
  <c r="I183" i="132"/>
  <c r="I184" i="132"/>
  <c r="I185" i="132"/>
  <c r="I186" i="132"/>
  <c r="I187" i="132"/>
  <c r="I188" i="132"/>
  <c r="I189" i="132"/>
  <c r="I190" i="132"/>
  <c r="I191" i="132"/>
  <c r="I192" i="132"/>
  <c r="I193" i="132"/>
  <c r="I194" i="132"/>
  <c r="I195" i="132"/>
  <c r="I196" i="132"/>
  <c r="I197" i="132"/>
  <c r="I198" i="132"/>
  <c r="I199" i="132"/>
  <c r="I200" i="132"/>
  <c r="I201" i="132"/>
  <c r="I202" i="132"/>
  <c r="I203" i="132"/>
  <c r="I204" i="132"/>
  <c r="I205" i="132"/>
  <c r="I206" i="132"/>
  <c r="I207" i="132"/>
  <c r="I208" i="132"/>
  <c r="I209" i="132"/>
  <c r="I210" i="132"/>
  <c r="I211" i="132"/>
  <c r="I212" i="132"/>
  <c r="I213" i="132"/>
  <c r="I214" i="132"/>
  <c r="I215" i="132"/>
  <c r="I216" i="132"/>
  <c r="I217" i="132"/>
  <c r="I218" i="132"/>
  <c r="I219" i="132"/>
  <c r="I220" i="132"/>
  <c r="I6" i="129"/>
  <c r="I7" i="129"/>
  <c r="I8" i="129"/>
  <c r="I9" i="129"/>
  <c r="I10" i="129"/>
  <c r="I11" i="129"/>
  <c r="I12" i="129"/>
  <c r="I13" i="129"/>
  <c r="I14" i="129"/>
  <c r="I15" i="129"/>
  <c r="I16" i="129"/>
  <c r="I17" i="129"/>
  <c r="I18" i="129"/>
  <c r="I19" i="129"/>
  <c r="I20" i="129"/>
  <c r="I21" i="129"/>
  <c r="I22" i="129"/>
  <c r="I23" i="129"/>
  <c r="I24" i="129"/>
  <c r="I25" i="129"/>
  <c r="I26" i="129"/>
  <c r="I27" i="129"/>
  <c r="I28" i="129"/>
  <c r="I29" i="129"/>
  <c r="I30" i="129"/>
  <c r="I31" i="129"/>
  <c r="I32" i="129"/>
  <c r="I33" i="129"/>
  <c r="I34" i="129"/>
  <c r="I35" i="129"/>
  <c r="I36" i="129"/>
  <c r="I37" i="129"/>
  <c r="I38" i="129"/>
  <c r="I39" i="129"/>
  <c r="I40" i="129"/>
  <c r="I41" i="129"/>
  <c r="I42" i="129"/>
  <c r="I43" i="129"/>
  <c r="I44" i="129"/>
  <c r="I45" i="129"/>
  <c r="I46" i="129"/>
  <c r="I47" i="129"/>
  <c r="I48" i="129"/>
  <c r="I49" i="129"/>
  <c r="I50" i="129"/>
  <c r="I51" i="129"/>
  <c r="I52" i="129"/>
  <c r="I53" i="129"/>
  <c r="I54" i="129"/>
  <c r="I55" i="129"/>
  <c r="I56" i="129"/>
  <c r="I57" i="129"/>
  <c r="I58" i="129"/>
  <c r="I59" i="129"/>
  <c r="I60" i="129"/>
  <c r="I61" i="129"/>
  <c r="I62" i="129"/>
  <c r="I63" i="129"/>
  <c r="I64" i="129"/>
  <c r="I65" i="129"/>
  <c r="I66" i="129"/>
  <c r="I67" i="129"/>
  <c r="I68" i="129"/>
  <c r="I69" i="129"/>
  <c r="I70" i="129"/>
  <c r="I71" i="129"/>
  <c r="I72" i="129"/>
  <c r="I73" i="129"/>
  <c r="I74" i="129"/>
  <c r="I75" i="129"/>
  <c r="I76" i="129"/>
  <c r="I77" i="129"/>
  <c r="I78" i="129"/>
  <c r="I79" i="129"/>
  <c r="I80" i="129"/>
  <c r="I81" i="129"/>
  <c r="I82" i="129"/>
  <c r="I83" i="129"/>
  <c r="I84" i="129"/>
  <c r="I85" i="129"/>
  <c r="I86" i="129"/>
  <c r="I87" i="129"/>
  <c r="I88" i="129"/>
  <c r="I89" i="129"/>
  <c r="I90" i="129"/>
  <c r="I91" i="129"/>
  <c r="I92" i="129"/>
  <c r="I93" i="129"/>
  <c r="I94" i="129"/>
  <c r="I95" i="129"/>
  <c r="I96" i="129"/>
  <c r="I97" i="129"/>
  <c r="I98" i="129"/>
  <c r="I99" i="129"/>
  <c r="I100" i="129"/>
  <c r="I101" i="129"/>
  <c r="I102" i="129"/>
  <c r="I103" i="129"/>
  <c r="I104" i="129"/>
  <c r="I105" i="129"/>
  <c r="I106" i="129"/>
  <c r="I107" i="129"/>
  <c r="I108" i="129"/>
  <c r="I109" i="129"/>
  <c r="I110" i="129"/>
  <c r="I111" i="129"/>
  <c r="I112" i="129"/>
  <c r="I113" i="129"/>
  <c r="I114" i="129"/>
  <c r="I115" i="129"/>
  <c r="I116" i="129"/>
  <c r="I117" i="129"/>
  <c r="I118" i="129"/>
  <c r="I119" i="129"/>
  <c r="I120" i="129"/>
  <c r="I121" i="129"/>
  <c r="I122" i="129"/>
  <c r="I123" i="129"/>
  <c r="I124" i="129"/>
  <c r="I125" i="129"/>
  <c r="I126" i="129"/>
  <c r="I127" i="129"/>
  <c r="I128" i="129"/>
  <c r="I129" i="129"/>
  <c r="I130" i="129"/>
  <c r="I131" i="129"/>
  <c r="I132" i="129"/>
  <c r="I133" i="129"/>
  <c r="I134" i="129"/>
  <c r="I135" i="129"/>
  <c r="I136" i="129"/>
  <c r="I137" i="129"/>
  <c r="I138" i="129"/>
  <c r="I139" i="129"/>
  <c r="I140" i="129"/>
  <c r="I141" i="129"/>
  <c r="I142" i="129"/>
  <c r="I143" i="129"/>
  <c r="I144" i="129"/>
  <c r="I145" i="129"/>
  <c r="I146" i="129"/>
  <c r="I147" i="129"/>
  <c r="I148" i="129"/>
  <c r="I149" i="129"/>
  <c r="I150" i="129"/>
  <c r="I151" i="129"/>
  <c r="I152" i="129"/>
  <c r="I153" i="129"/>
  <c r="I154" i="129"/>
  <c r="I155" i="129"/>
  <c r="I156" i="129"/>
  <c r="I157" i="129"/>
  <c r="I158" i="129"/>
  <c r="I159" i="129"/>
  <c r="I160" i="129"/>
  <c r="I161" i="129"/>
  <c r="I162" i="129"/>
  <c r="I163" i="129"/>
  <c r="I164" i="129"/>
  <c r="I165" i="129"/>
  <c r="I166" i="129"/>
  <c r="I167" i="129"/>
  <c r="I168" i="129"/>
  <c r="I169" i="129"/>
  <c r="I170" i="129"/>
  <c r="I171" i="129"/>
  <c r="I172" i="129"/>
  <c r="I173" i="129"/>
  <c r="I174" i="129"/>
  <c r="I175" i="129"/>
  <c r="I176" i="129"/>
  <c r="I177" i="129"/>
  <c r="I178" i="129"/>
  <c r="I179" i="129"/>
  <c r="I180" i="129"/>
  <c r="I181" i="129"/>
  <c r="I182" i="129"/>
  <c r="I183" i="129"/>
  <c r="I184" i="129"/>
  <c r="I185" i="129"/>
  <c r="I186" i="129"/>
  <c r="I187" i="129"/>
  <c r="I188" i="129"/>
  <c r="I189" i="129"/>
  <c r="I190" i="129"/>
  <c r="I191" i="129"/>
  <c r="I192" i="129"/>
  <c r="I193" i="129"/>
  <c r="I194" i="129"/>
  <c r="I195" i="129"/>
  <c r="I196" i="129"/>
  <c r="I197" i="129"/>
  <c r="I198" i="129"/>
  <c r="I199" i="129"/>
  <c r="I200" i="129"/>
  <c r="I201" i="129"/>
  <c r="I202" i="129"/>
  <c r="I203" i="129"/>
  <c r="I204" i="129"/>
  <c r="I205" i="129"/>
  <c r="I206" i="129"/>
  <c r="I207" i="129"/>
  <c r="I208" i="129"/>
  <c r="I209" i="129"/>
  <c r="I210" i="129"/>
  <c r="I211" i="129"/>
  <c r="I212" i="129"/>
  <c r="I213" i="129"/>
  <c r="I214" i="129"/>
  <c r="I215" i="129"/>
  <c r="I216" i="129"/>
  <c r="I217" i="129"/>
  <c r="I218" i="129"/>
  <c r="I219" i="129"/>
  <c r="I220" i="129"/>
  <c r="I6" i="134"/>
  <c r="I7" i="134"/>
  <c r="I8" i="134"/>
  <c r="I9" i="134"/>
  <c r="I10" i="134"/>
  <c r="I11" i="134"/>
  <c r="I12" i="134"/>
  <c r="I13" i="134"/>
  <c r="I14" i="134"/>
  <c r="I15" i="134"/>
  <c r="I16" i="134"/>
  <c r="I17" i="134"/>
  <c r="I18" i="134"/>
  <c r="I19" i="134"/>
  <c r="I20" i="134"/>
  <c r="I21" i="134"/>
  <c r="I22" i="134"/>
  <c r="I23" i="134"/>
  <c r="I24" i="134"/>
  <c r="I25" i="134"/>
  <c r="I26" i="134"/>
  <c r="I27" i="134"/>
  <c r="I28" i="134"/>
  <c r="I29" i="134"/>
  <c r="I30" i="134"/>
  <c r="I31" i="134"/>
  <c r="I32" i="134"/>
  <c r="I33" i="134"/>
  <c r="I34" i="134"/>
  <c r="I35" i="134"/>
  <c r="I36" i="134"/>
  <c r="I37" i="134"/>
  <c r="I38" i="134"/>
  <c r="I39" i="134"/>
  <c r="I40" i="134"/>
  <c r="I41" i="134"/>
  <c r="I42" i="134"/>
  <c r="I43" i="134"/>
  <c r="I44" i="134"/>
  <c r="I45" i="134"/>
  <c r="I46" i="134"/>
  <c r="I47" i="134"/>
  <c r="I48" i="134"/>
  <c r="I49" i="134"/>
  <c r="I50" i="134"/>
  <c r="I51" i="134"/>
  <c r="I52" i="134"/>
  <c r="I53" i="134"/>
  <c r="I54" i="134"/>
  <c r="I55" i="134"/>
  <c r="I56" i="134"/>
  <c r="I57" i="134"/>
  <c r="I58" i="134"/>
  <c r="I59" i="134"/>
  <c r="I60" i="134"/>
  <c r="I61" i="134"/>
  <c r="I62" i="134"/>
  <c r="I63" i="134"/>
  <c r="I64" i="134"/>
  <c r="I65" i="134"/>
  <c r="I66" i="134"/>
  <c r="I67" i="134"/>
  <c r="I68" i="134"/>
  <c r="I69" i="134"/>
  <c r="I70" i="134"/>
  <c r="I71" i="134"/>
  <c r="I72" i="134"/>
  <c r="I73" i="134"/>
  <c r="I74" i="134"/>
  <c r="I75" i="134"/>
  <c r="I76" i="134"/>
  <c r="I77" i="134"/>
  <c r="I78" i="134"/>
  <c r="I79" i="134"/>
  <c r="I80" i="134"/>
  <c r="I81" i="134"/>
  <c r="I82" i="134"/>
  <c r="I83" i="134"/>
  <c r="I84" i="134"/>
  <c r="I85" i="134"/>
  <c r="I86" i="134"/>
  <c r="I87" i="134"/>
  <c r="I88" i="134"/>
  <c r="I89" i="134"/>
  <c r="I90" i="134"/>
  <c r="I91" i="134"/>
  <c r="I92" i="134"/>
  <c r="I93" i="134"/>
  <c r="I94" i="134"/>
  <c r="I95" i="134"/>
  <c r="I96" i="134"/>
  <c r="I97" i="134"/>
  <c r="I98" i="134"/>
  <c r="I99" i="134"/>
  <c r="I100" i="134"/>
  <c r="I101" i="134"/>
  <c r="I102" i="134"/>
  <c r="I103" i="134"/>
  <c r="I104" i="134"/>
  <c r="I105" i="134"/>
  <c r="I106" i="134"/>
  <c r="I107" i="134"/>
  <c r="I108" i="134"/>
  <c r="I109" i="134"/>
  <c r="I110" i="134"/>
  <c r="I111" i="134"/>
  <c r="I112" i="134"/>
  <c r="I113" i="134"/>
  <c r="I114" i="134"/>
  <c r="I115" i="134"/>
  <c r="I116" i="134"/>
  <c r="I117" i="134"/>
  <c r="I118" i="134"/>
  <c r="I119" i="134"/>
  <c r="I120" i="134"/>
  <c r="I121" i="134"/>
  <c r="I122" i="134"/>
  <c r="I123" i="134"/>
  <c r="I124" i="134"/>
  <c r="I125" i="134"/>
  <c r="I126" i="134"/>
  <c r="I127" i="134"/>
  <c r="I128" i="134"/>
  <c r="I129" i="134"/>
  <c r="I130" i="134"/>
  <c r="I131" i="134"/>
  <c r="I132" i="134"/>
  <c r="I133" i="134"/>
  <c r="I134" i="134"/>
  <c r="I135" i="134"/>
  <c r="I136" i="134"/>
  <c r="I137" i="134"/>
  <c r="I138" i="134"/>
  <c r="I139" i="134"/>
  <c r="I140" i="134"/>
  <c r="I141" i="134"/>
  <c r="I142" i="134"/>
  <c r="I143" i="134"/>
  <c r="I144" i="134"/>
  <c r="I145" i="134"/>
  <c r="I146" i="134"/>
  <c r="I147" i="134"/>
  <c r="I148" i="134"/>
  <c r="I149" i="134"/>
  <c r="I150" i="134"/>
  <c r="I151" i="134"/>
  <c r="I152" i="134"/>
  <c r="I153" i="134"/>
  <c r="I154" i="134"/>
  <c r="I155" i="134"/>
  <c r="I156" i="134"/>
  <c r="I157" i="134"/>
  <c r="I158" i="134"/>
  <c r="I159" i="134"/>
  <c r="I160" i="134"/>
  <c r="I161" i="134"/>
  <c r="I162" i="134"/>
  <c r="I163" i="134"/>
  <c r="I164" i="134"/>
  <c r="I165" i="134"/>
  <c r="I166" i="134"/>
  <c r="I167" i="134"/>
  <c r="I168" i="134"/>
  <c r="I169" i="134"/>
  <c r="I170" i="134"/>
  <c r="I171" i="134"/>
  <c r="I172" i="134"/>
  <c r="I173" i="134"/>
  <c r="I174" i="134"/>
  <c r="I175" i="134"/>
  <c r="I176" i="134"/>
  <c r="I177" i="134"/>
  <c r="I178" i="134"/>
  <c r="I179" i="134"/>
  <c r="I180" i="134"/>
  <c r="I181" i="134"/>
  <c r="I182" i="134"/>
  <c r="I183" i="134"/>
  <c r="I184" i="134"/>
  <c r="I185" i="134"/>
  <c r="I186" i="134"/>
  <c r="I187" i="134"/>
  <c r="I188" i="134"/>
  <c r="I189" i="134"/>
  <c r="I190" i="134"/>
  <c r="I191" i="134"/>
  <c r="I192" i="134"/>
  <c r="I193" i="134"/>
  <c r="I194" i="134"/>
  <c r="I195" i="134"/>
  <c r="I196" i="134"/>
  <c r="I197" i="134"/>
  <c r="I198" i="134"/>
  <c r="I199" i="134"/>
  <c r="I200" i="134"/>
  <c r="I201" i="134"/>
  <c r="I202" i="134"/>
  <c r="I203" i="134"/>
  <c r="I204" i="134"/>
  <c r="I205" i="134"/>
  <c r="I206" i="134"/>
  <c r="I207" i="134"/>
  <c r="I208" i="134"/>
  <c r="I209" i="134"/>
  <c r="I210" i="134"/>
  <c r="I211" i="134"/>
  <c r="I212" i="134"/>
  <c r="I213" i="134"/>
  <c r="I214" i="134"/>
  <c r="I215" i="134"/>
  <c r="I216" i="134"/>
  <c r="I217" i="134"/>
  <c r="I218" i="134"/>
  <c r="I219" i="134"/>
  <c r="I220" i="134"/>
  <c r="I6" i="128"/>
  <c r="I7" i="128"/>
  <c r="I8" i="128"/>
  <c r="I9" i="128"/>
  <c r="I10" i="128"/>
  <c r="I11" i="128"/>
  <c r="I12" i="128"/>
  <c r="I13" i="128"/>
  <c r="I14" i="128"/>
  <c r="I15" i="128"/>
  <c r="I16" i="128"/>
  <c r="I17" i="128"/>
  <c r="I18" i="128"/>
  <c r="I19" i="128"/>
  <c r="I20" i="128"/>
  <c r="I21" i="128"/>
  <c r="I22" i="128"/>
  <c r="I23" i="128"/>
  <c r="I24" i="128"/>
  <c r="I25" i="128"/>
  <c r="I26" i="128"/>
  <c r="I27" i="128"/>
  <c r="I28" i="128"/>
  <c r="I29" i="128"/>
  <c r="I30" i="128"/>
  <c r="I31" i="128"/>
  <c r="I32" i="128"/>
  <c r="I33" i="128"/>
  <c r="I34" i="128"/>
  <c r="I35" i="128"/>
  <c r="I36" i="128"/>
  <c r="I37" i="128"/>
  <c r="I38" i="128"/>
  <c r="I39" i="128"/>
  <c r="I40" i="128"/>
  <c r="I41" i="128"/>
  <c r="I42" i="128"/>
  <c r="I43" i="128"/>
  <c r="I44" i="128"/>
  <c r="I45" i="128"/>
  <c r="I46" i="128"/>
  <c r="I47" i="128"/>
  <c r="I48" i="128"/>
  <c r="I49" i="128"/>
  <c r="I50" i="128"/>
  <c r="I51" i="128"/>
  <c r="I52" i="128"/>
  <c r="I53" i="128"/>
  <c r="I54" i="128"/>
  <c r="I55" i="128"/>
  <c r="I56" i="128"/>
  <c r="I57" i="128"/>
  <c r="I58" i="128"/>
  <c r="I59" i="128"/>
  <c r="I60" i="128"/>
  <c r="I61" i="128"/>
  <c r="I62" i="128"/>
  <c r="I63" i="128"/>
  <c r="I64" i="128"/>
  <c r="I65" i="128"/>
  <c r="I66" i="128"/>
  <c r="I67" i="128"/>
  <c r="I68" i="128"/>
  <c r="I69" i="128"/>
  <c r="I70" i="128"/>
  <c r="I71" i="128"/>
  <c r="I72" i="128"/>
  <c r="I73" i="128"/>
  <c r="I74" i="128"/>
  <c r="I75" i="128"/>
  <c r="I76" i="128"/>
  <c r="I77" i="128"/>
  <c r="I78" i="128"/>
  <c r="I79" i="128"/>
  <c r="I80" i="128"/>
  <c r="I81" i="128"/>
  <c r="I82" i="128"/>
  <c r="I83" i="128"/>
  <c r="I84" i="128"/>
  <c r="I85" i="128"/>
  <c r="I86" i="128"/>
  <c r="I87" i="128"/>
  <c r="I88" i="128"/>
  <c r="I89" i="128"/>
  <c r="I90" i="128"/>
  <c r="I91" i="128"/>
  <c r="I92" i="128"/>
  <c r="I93" i="128"/>
  <c r="I94" i="128"/>
  <c r="I95" i="128"/>
  <c r="I96" i="128"/>
  <c r="I97" i="128"/>
  <c r="I98" i="128"/>
  <c r="I99" i="128"/>
  <c r="I100" i="128"/>
  <c r="I101" i="128"/>
  <c r="I102" i="128"/>
  <c r="I103" i="128"/>
  <c r="I104" i="128"/>
  <c r="I105" i="128"/>
  <c r="I106" i="128"/>
  <c r="I107" i="128"/>
  <c r="I108" i="128"/>
  <c r="I109" i="128"/>
  <c r="I110" i="128"/>
  <c r="I111" i="128"/>
  <c r="I112" i="128"/>
  <c r="I113" i="128"/>
  <c r="I114" i="128"/>
  <c r="I115" i="128"/>
  <c r="I116" i="128"/>
  <c r="I117" i="128"/>
  <c r="I118" i="128"/>
  <c r="I119" i="128"/>
  <c r="I120" i="128"/>
  <c r="I121" i="128"/>
  <c r="I122" i="128"/>
  <c r="I123" i="128"/>
  <c r="I124" i="128"/>
  <c r="I125" i="128"/>
  <c r="I126" i="128"/>
  <c r="I127" i="128"/>
  <c r="I128" i="128"/>
  <c r="I129" i="128"/>
  <c r="I130" i="128"/>
  <c r="I131" i="128"/>
  <c r="I132" i="128"/>
  <c r="I133" i="128"/>
  <c r="I134" i="128"/>
  <c r="I135" i="128"/>
  <c r="I136" i="128"/>
  <c r="I137" i="128"/>
  <c r="I138" i="128"/>
  <c r="I139" i="128"/>
  <c r="I140" i="128"/>
  <c r="I141" i="128"/>
  <c r="I142" i="128"/>
  <c r="I143" i="128"/>
  <c r="I144" i="128"/>
  <c r="I145" i="128"/>
  <c r="I146" i="128"/>
  <c r="I147" i="128"/>
  <c r="I148" i="128"/>
  <c r="I149" i="128"/>
  <c r="I150" i="128"/>
  <c r="I151" i="128"/>
  <c r="I152" i="128"/>
  <c r="I153" i="128"/>
  <c r="I154" i="128"/>
  <c r="I155" i="128"/>
  <c r="I156" i="128"/>
  <c r="I157" i="128"/>
  <c r="I158" i="128"/>
  <c r="I159" i="128"/>
  <c r="I160" i="128"/>
  <c r="I161" i="128"/>
  <c r="I162" i="128"/>
  <c r="I163" i="128"/>
  <c r="I164" i="128"/>
  <c r="I165" i="128"/>
  <c r="I166" i="128"/>
  <c r="I167" i="128"/>
  <c r="I168" i="128"/>
  <c r="I169" i="128"/>
  <c r="I170" i="128"/>
  <c r="I171" i="128"/>
  <c r="I172" i="128"/>
  <c r="I173" i="128"/>
  <c r="I174" i="128"/>
  <c r="I175" i="128"/>
  <c r="I176" i="128"/>
  <c r="I177" i="128"/>
  <c r="I178" i="128"/>
  <c r="I179" i="128"/>
  <c r="I180" i="128"/>
  <c r="I181" i="128"/>
  <c r="I182" i="128"/>
  <c r="I183" i="128"/>
  <c r="I184" i="128"/>
  <c r="I185" i="128"/>
  <c r="I186" i="128"/>
  <c r="I187" i="128"/>
  <c r="I188" i="128"/>
  <c r="I189" i="128"/>
  <c r="I190" i="128"/>
  <c r="I191" i="128"/>
  <c r="I192" i="128"/>
  <c r="I193" i="128"/>
  <c r="I194" i="128"/>
  <c r="I195" i="128"/>
  <c r="I196" i="128"/>
  <c r="I197" i="128"/>
  <c r="I198" i="128"/>
  <c r="I199" i="128"/>
  <c r="I200" i="128"/>
  <c r="I201" i="128"/>
  <c r="I202" i="128"/>
  <c r="I203" i="128"/>
  <c r="I204" i="128"/>
  <c r="I205" i="128"/>
  <c r="I206" i="128"/>
  <c r="I207" i="128"/>
  <c r="I208" i="128"/>
  <c r="I209" i="128"/>
  <c r="I210" i="128"/>
  <c r="I211" i="128"/>
  <c r="I212" i="128"/>
  <c r="I213" i="128"/>
  <c r="I214" i="128"/>
  <c r="I215" i="128"/>
  <c r="I216" i="128"/>
  <c r="I217" i="128"/>
  <c r="I218" i="128"/>
  <c r="I219" i="128"/>
  <c r="I220" i="128"/>
  <c r="I6" i="127"/>
  <c r="I7" i="127"/>
  <c r="I8" i="127"/>
  <c r="I9" i="127"/>
  <c r="I10" i="127"/>
  <c r="I11" i="127"/>
  <c r="I12" i="127"/>
  <c r="I13" i="127"/>
  <c r="I14" i="127"/>
  <c r="I15" i="127"/>
  <c r="I16" i="127"/>
  <c r="I17" i="127"/>
  <c r="I18" i="127"/>
  <c r="I19" i="127"/>
  <c r="I20" i="127"/>
  <c r="I21" i="127"/>
  <c r="I22" i="127"/>
  <c r="I23" i="127"/>
  <c r="I24" i="127"/>
  <c r="I25" i="127"/>
  <c r="I26" i="127"/>
  <c r="I27" i="127"/>
  <c r="I28" i="127"/>
  <c r="I29" i="127"/>
  <c r="I30" i="127"/>
  <c r="I31" i="127"/>
  <c r="I32" i="127"/>
  <c r="I33" i="127"/>
  <c r="I34" i="127"/>
  <c r="I35" i="127"/>
  <c r="I36" i="127"/>
  <c r="I37" i="127"/>
  <c r="I38" i="127"/>
  <c r="I39" i="127"/>
  <c r="I40" i="127"/>
  <c r="I41" i="127"/>
  <c r="I42" i="127"/>
  <c r="I43" i="127"/>
  <c r="I44" i="127"/>
  <c r="I45" i="127"/>
  <c r="I46" i="127"/>
  <c r="I47" i="127"/>
  <c r="I48" i="127"/>
  <c r="I49" i="127"/>
  <c r="I50" i="127"/>
  <c r="I51" i="127"/>
  <c r="I52" i="127"/>
  <c r="I53" i="127"/>
  <c r="I54" i="127"/>
  <c r="I55" i="127"/>
  <c r="I56" i="127"/>
  <c r="I57" i="127"/>
  <c r="I58" i="127"/>
  <c r="I59" i="127"/>
  <c r="I60" i="127"/>
  <c r="I61" i="127"/>
  <c r="I62" i="127"/>
  <c r="I63" i="127"/>
  <c r="I64" i="127"/>
  <c r="I65" i="127"/>
  <c r="I66" i="127"/>
  <c r="I67" i="127"/>
  <c r="I68" i="127"/>
  <c r="I69" i="127"/>
  <c r="I70" i="127"/>
  <c r="I71" i="127"/>
  <c r="I72" i="127"/>
  <c r="I73" i="127"/>
  <c r="I74" i="127"/>
  <c r="I75" i="127"/>
  <c r="I76" i="127"/>
  <c r="I77" i="127"/>
  <c r="I78" i="127"/>
  <c r="I79" i="127"/>
  <c r="I80" i="127"/>
  <c r="I81" i="127"/>
  <c r="I82" i="127"/>
  <c r="I83" i="127"/>
  <c r="I84" i="127"/>
  <c r="I85" i="127"/>
  <c r="I86" i="127"/>
  <c r="I88" i="127"/>
  <c r="I89" i="127"/>
  <c r="I90" i="127"/>
  <c r="I91" i="127"/>
  <c r="I92" i="127"/>
  <c r="I93" i="127"/>
  <c r="I94" i="127"/>
  <c r="I95" i="127"/>
  <c r="I96" i="127"/>
  <c r="I97" i="127"/>
  <c r="I98" i="127"/>
  <c r="I99" i="127"/>
  <c r="I100" i="127"/>
  <c r="I101" i="127"/>
  <c r="I102" i="127"/>
  <c r="I103" i="127"/>
  <c r="I104" i="127"/>
  <c r="I105" i="127"/>
  <c r="I106" i="127"/>
  <c r="I107" i="127"/>
  <c r="I108" i="127"/>
  <c r="I109" i="127"/>
  <c r="I110" i="127"/>
  <c r="I111" i="127"/>
  <c r="I112" i="127"/>
  <c r="I113" i="127"/>
  <c r="I114" i="127"/>
  <c r="I115" i="127"/>
  <c r="I116" i="127"/>
  <c r="I117" i="127"/>
  <c r="I118" i="127"/>
  <c r="I119" i="127"/>
  <c r="I120" i="127"/>
  <c r="I121" i="127"/>
  <c r="I122" i="127"/>
  <c r="I123" i="127"/>
  <c r="I124" i="127"/>
  <c r="I125" i="127"/>
  <c r="I126" i="127"/>
  <c r="I127" i="127"/>
  <c r="I128" i="127"/>
  <c r="I129" i="127"/>
  <c r="I130" i="127"/>
  <c r="I131" i="127"/>
  <c r="I132" i="127"/>
  <c r="I133" i="127"/>
  <c r="I134" i="127"/>
  <c r="I135" i="127"/>
  <c r="I136" i="127"/>
  <c r="I137" i="127"/>
  <c r="I138" i="127"/>
  <c r="I139" i="127"/>
  <c r="I140" i="127"/>
  <c r="I141" i="127"/>
  <c r="I142" i="127"/>
  <c r="I143" i="127"/>
  <c r="I144" i="127"/>
  <c r="I145" i="127"/>
  <c r="I146" i="127"/>
  <c r="I147" i="127"/>
  <c r="I148" i="127"/>
  <c r="I149" i="127"/>
  <c r="I150" i="127"/>
  <c r="I151" i="127"/>
  <c r="I152" i="127"/>
  <c r="I153" i="127"/>
  <c r="I154" i="127"/>
  <c r="I155" i="127"/>
  <c r="I156" i="127"/>
  <c r="I157" i="127"/>
  <c r="I158" i="127"/>
  <c r="I159" i="127"/>
  <c r="I160" i="127"/>
  <c r="I161" i="127"/>
  <c r="I162" i="127"/>
  <c r="I163" i="127"/>
  <c r="I164" i="127"/>
  <c r="I165" i="127"/>
  <c r="I166" i="127"/>
  <c r="I167" i="127"/>
  <c r="I168" i="127"/>
  <c r="I169" i="127"/>
  <c r="I170" i="127"/>
  <c r="I171" i="127"/>
  <c r="I172" i="127"/>
  <c r="I173" i="127"/>
  <c r="I174" i="127"/>
  <c r="I175" i="127"/>
  <c r="I176" i="127"/>
  <c r="I177" i="127"/>
  <c r="I178" i="127"/>
  <c r="I179" i="127"/>
  <c r="I180" i="127"/>
  <c r="I181" i="127"/>
  <c r="I182" i="127"/>
  <c r="I183" i="127"/>
  <c r="I184" i="127"/>
  <c r="I185" i="127"/>
  <c r="I186" i="127"/>
  <c r="I187" i="127"/>
  <c r="I188" i="127"/>
  <c r="I189" i="127"/>
  <c r="I190" i="127"/>
  <c r="I191" i="127"/>
  <c r="I192" i="127"/>
  <c r="I193" i="127"/>
  <c r="I194" i="127"/>
  <c r="I195" i="127"/>
  <c r="I196" i="127"/>
  <c r="I197" i="127"/>
  <c r="I198" i="127"/>
  <c r="I199" i="127"/>
  <c r="I200" i="127"/>
  <c r="I201" i="127"/>
  <c r="I202" i="127"/>
  <c r="I203" i="127"/>
  <c r="I204" i="127"/>
  <c r="I205" i="127"/>
  <c r="I206" i="127"/>
  <c r="I207" i="127"/>
  <c r="I208" i="127"/>
  <c r="I209" i="127"/>
  <c r="I210" i="127"/>
  <c r="I211" i="127"/>
  <c r="I212" i="127"/>
  <c r="I213" i="127"/>
  <c r="I214" i="127"/>
  <c r="I215" i="127"/>
  <c r="I216" i="127"/>
  <c r="I217" i="127"/>
  <c r="I218" i="127"/>
  <c r="I219" i="127"/>
  <c r="I220" i="127"/>
  <c r="I6" i="126"/>
  <c r="I7" i="126"/>
  <c r="I8" i="126"/>
  <c r="I9" i="126"/>
  <c r="I10" i="126"/>
  <c r="I11" i="126"/>
  <c r="I12" i="126"/>
  <c r="I13" i="126"/>
  <c r="I14" i="126"/>
  <c r="I15" i="126"/>
  <c r="I16" i="126"/>
  <c r="I17" i="126"/>
  <c r="I18" i="126"/>
  <c r="I19" i="126"/>
  <c r="I20" i="126"/>
  <c r="I21" i="126"/>
  <c r="I22" i="126"/>
  <c r="I23" i="126"/>
  <c r="I24" i="126"/>
  <c r="I25" i="126"/>
  <c r="I26" i="126"/>
  <c r="I27" i="126"/>
  <c r="I28" i="126"/>
  <c r="I29" i="126"/>
  <c r="I30" i="126"/>
  <c r="I31" i="126"/>
  <c r="I32" i="126"/>
  <c r="I33" i="126"/>
  <c r="I34" i="126"/>
  <c r="I35" i="126"/>
  <c r="I36" i="126"/>
  <c r="I37" i="126"/>
  <c r="I38" i="126"/>
  <c r="I39" i="126"/>
  <c r="I40" i="126"/>
  <c r="I41" i="126"/>
  <c r="I42" i="126"/>
  <c r="I43" i="126"/>
  <c r="I44" i="126"/>
  <c r="I45" i="126"/>
  <c r="I46" i="126"/>
  <c r="I47" i="126"/>
  <c r="I48" i="126"/>
  <c r="I49" i="126"/>
  <c r="I50" i="126"/>
  <c r="I51" i="126"/>
  <c r="I52" i="126"/>
  <c r="I53" i="126"/>
  <c r="I54" i="126"/>
  <c r="I55" i="126"/>
  <c r="I56" i="126"/>
  <c r="I57" i="126"/>
  <c r="I58" i="126"/>
  <c r="I59" i="126"/>
  <c r="I60" i="126"/>
  <c r="I61" i="126"/>
  <c r="I62" i="126"/>
  <c r="I63" i="126"/>
  <c r="I64" i="126"/>
  <c r="I65" i="126"/>
  <c r="I66" i="126"/>
  <c r="I67" i="126"/>
  <c r="I68" i="126"/>
  <c r="I69" i="126"/>
  <c r="I70" i="126"/>
  <c r="I71" i="126"/>
  <c r="I72" i="126"/>
  <c r="I73" i="126"/>
  <c r="I74" i="126"/>
  <c r="I75" i="126"/>
  <c r="I76" i="126"/>
  <c r="I77" i="126"/>
  <c r="I78" i="126"/>
  <c r="I79" i="126"/>
  <c r="I80" i="126"/>
  <c r="I81" i="126"/>
  <c r="I82" i="126"/>
  <c r="I83" i="126"/>
  <c r="I84" i="126"/>
  <c r="I85" i="126"/>
  <c r="I86" i="126"/>
  <c r="I87" i="126"/>
  <c r="I88" i="126"/>
  <c r="I89" i="126"/>
  <c r="I90" i="126"/>
  <c r="I91" i="126"/>
  <c r="I92" i="126"/>
  <c r="I93" i="126"/>
  <c r="I94" i="126"/>
  <c r="I95" i="126"/>
  <c r="I96" i="126"/>
  <c r="I97" i="126"/>
  <c r="I98" i="126"/>
  <c r="I99" i="126"/>
  <c r="I100" i="126"/>
  <c r="I101" i="126"/>
  <c r="I102" i="126"/>
  <c r="I103" i="126"/>
  <c r="I104" i="126"/>
  <c r="I105" i="126"/>
  <c r="I106" i="126"/>
  <c r="I107" i="126"/>
  <c r="I108" i="126"/>
  <c r="I109" i="126"/>
  <c r="I110" i="126"/>
  <c r="I111" i="126"/>
  <c r="I112" i="126"/>
  <c r="I113" i="126"/>
  <c r="I114" i="126"/>
  <c r="I115" i="126"/>
  <c r="I116" i="126"/>
  <c r="I117" i="126"/>
  <c r="I118" i="126"/>
  <c r="I119" i="126"/>
  <c r="I120" i="126"/>
  <c r="I121" i="126"/>
  <c r="I122" i="126"/>
  <c r="I123" i="126"/>
  <c r="I124" i="126"/>
  <c r="I125" i="126"/>
  <c r="I126" i="126"/>
  <c r="I127" i="126"/>
  <c r="I128" i="126"/>
  <c r="I129" i="126"/>
  <c r="I130" i="126"/>
  <c r="I131" i="126"/>
  <c r="I132" i="126"/>
  <c r="I133" i="126"/>
  <c r="I134" i="126"/>
  <c r="I135" i="126"/>
  <c r="I136" i="126"/>
  <c r="I137" i="126"/>
  <c r="I138" i="126"/>
  <c r="I139" i="126"/>
  <c r="I140" i="126"/>
  <c r="I141" i="126"/>
  <c r="I142" i="126"/>
  <c r="I143" i="126"/>
  <c r="I144" i="126"/>
  <c r="I145" i="126"/>
  <c r="I146" i="126"/>
  <c r="I147" i="126"/>
  <c r="I148" i="126"/>
  <c r="I149" i="126"/>
  <c r="I150" i="126"/>
  <c r="I151" i="126"/>
  <c r="I152" i="126"/>
  <c r="I153" i="126"/>
  <c r="I154" i="126"/>
  <c r="I155" i="126"/>
  <c r="I156" i="126"/>
  <c r="I157" i="126"/>
  <c r="I158" i="126"/>
  <c r="I159" i="126"/>
  <c r="I160" i="126"/>
  <c r="I161" i="126"/>
  <c r="I162" i="126"/>
  <c r="I163" i="126"/>
  <c r="I164" i="126"/>
  <c r="I165" i="126"/>
  <c r="I166" i="126"/>
  <c r="I167" i="126"/>
  <c r="I168" i="126"/>
  <c r="I169" i="126"/>
  <c r="I170" i="126"/>
  <c r="I171" i="126"/>
  <c r="I172" i="126"/>
  <c r="I173" i="126"/>
  <c r="I174" i="126"/>
  <c r="I175" i="126"/>
  <c r="I176" i="126"/>
  <c r="I177" i="126"/>
  <c r="I178" i="126"/>
  <c r="I179" i="126"/>
  <c r="I180" i="126"/>
  <c r="I181" i="126"/>
  <c r="I182" i="126"/>
  <c r="I183" i="126"/>
  <c r="I184" i="126"/>
  <c r="I185" i="126"/>
  <c r="I186" i="126"/>
  <c r="I187" i="126"/>
  <c r="I188" i="126"/>
  <c r="I189" i="126"/>
  <c r="I190" i="126"/>
  <c r="I191" i="126"/>
  <c r="I192" i="126"/>
  <c r="I193" i="126"/>
  <c r="I194" i="126"/>
  <c r="I195" i="126"/>
  <c r="I196" i="126"/>
  <c r="I197" i="126"/>
  <c r="I198" i="126"/>
  <c r="I199" i="126"/>
  <c r="I200" i="126"/>
  <c r="I201" i="126"/>
  <c r="I202" i="126"/>
  <c r="I203" i="126"/>
  <c r="I204" i="126"/>
  <c r="I205" i="126"/>
  <c r="I206" i="126"/>
  <c r="I207" i="126"/>
  <c r="I208" i="126"/>
  <c r="I209" i="126"/>
  <c r="I210" i="126"/>
  <c r="I211" i="126"/>
  <c r="I212" i="126"/>
  <c r="I213" i="126"/>
  <c r="I214" i="126"/>
  <c r="I215" i="126"/>
  <c r="I216" i="126"/>
  <c r="I217" i="126"/>
  <c r="I218" i="126"/>
  <c r="I219" i="126"/>
  <c r="I220" i="126"/>
  <c r="I6" i="125"/>
  <c r="I7" i="125"/>
  <c r="I8" i="125"/>
  <c r="I9" i="125"/>
  <c r="I10" i="125"/>
  <c r="I11" i="125"/>
  <c r="I12" i="125"/>
  <c r="I13" i="125"/>
  <c r="I14" i="125"/>
  <c r="I15" i="125"/>
  <c r="I16" i="125"/>
  <c r="I17" i="125"/>
  <c r="I18" i="125"/>
  <c r="I19" i="125"/>
  <c r="I20" i="125"/>
  <c r="I21" i="125"/>
  <c r="I22" i="125"/>
  <c r="I23" i="125"/>
  <c r="I24" i="125"/>
  <c r="I25" i="125"/>
  <c r="I26" i="125"/>
  <c r="I27" i="125"/>
  <c r="I28" i="125"/>
  <c r="I29" i="125"/>
  <c r="I30" i="125"/>
  <c r="I31" i="125"/>
  <c r="I32" i="125"/>
  <c r="I33" i="125"/>
  <c r="I34" i="125"/>
  <c r="I35" i="125"/>
  <c r="I36" i="125"/>
  <c r="I37" i="125"/>
  <c r="I38" i="125"/>
  <c r="I39" i="125"/>
  <c r="I40" i="125"/>
  <c r="I41" i="125"/>
  <c r="I42" i="125"/>
  <c r="I43" i="125"/>
  <c r="I44" i="125"/>
  <c r="I45" i="125"/>
  <c r="I46" i="125"/>
  <c r="I47" i="125"/>
  <c r="I48" i="125"/>
  <c r="I49" i="125"/>
  <c r="I50" i="125"/>
  <c r="I51" i="125"/>
  <c r="I52" i="125"/>
  <c r="I53" i="125"/>
  <c r="I54" i="125"/>
  <c r="I55" i="125"/>
  <c r="I56" i="125"/>
  <c r="I57" i="125"/>
  <c r="I58" i="125"/>
  <c r="I59" i="125"/>
  <c r="I60" i="125"/>
  <c r="I61" i="125"/>
  <c r="I62" i="125"/>
  <c r="I63" i="125"/>
  <c r="I64" i="125"/>
  <c r="I65" i="125"/>
  <c r="I66" i="125"/>
  <c r="I67" i="125"/>
  <c r="I68" i="125"/>
  <c r="I69" i="125"/>
  <c r="I70" i="125"/>
  <c r="I71" i="125"/>
  <c r="I72" i="125"/>
  <c r="I73" i="125"/>
  <c r="I74" i="125"/>
  <c r="I75" i="125"/>
  <c r="I76" i="125"/>
  <c r="I77" i="125"/>
  <c r="I78" i="125"/>
  <c r="I79" i="125"/>
  <c r="I80" i="125"/>
  <c r="I81" i="125"/>
  <c r="I82" i="125"/>
  <c r="I83" i="125"/>
  <c r="I84" i="125"/>
  <c r="I85" i="125"/>
  <c r="I86" i="125"/>
  <c r="I87" i="125"/>
  <c r="I88" i="125"/>
  <c r="I89" i="125"/>
  <c r="I90" i="125"/>
  <c r="I91" i="125"/>
  <c r="I92" i="125"/>
  <c r="I93" i="125"/>
  <c r="I94" i="125"/>
  <c r="I95" i="125"/>
  <c r="I96" i="125"/>
  <c r="I97" i="125"/>
  <c r="I98" i="125"/>
  <c r="I99" i="125"/>
  <c r="I100" i="125"/>
  <c r="I101" i="125"/>
  <c r="I102" i="125"/>
  <c r="I103" i="125"/>
  <c r="I104" i="125"/>
  <c r="I105" i="125"/>
  <c r="I106" i="125"/>
  <c r="I107" i="125"/>
  <c r="I108" i="125"/>
  <c r="I109" i="125"/>
  <c r="I110" i="125"/>
  <c r="I111" i="125"/>
  <c r="I112" i="125"/>
  <c r="I113" i="125"/>
  <c r="I114" i="125"/>
  <c r="I115" i="125"/>
  <c r="I116" i="125"/>
  <c r="I117" i="125"/>
  <c r="I118" i="125"/>
  <c r="I119" i="125"/>
  <c r="I120" i="125"/>
  <c r="I121" i="125"/>
  <c r="I122" i="125"/>
  <c r="I123" i="125"/>
  <c r="I124" i="125"/>
  <c r="I125" i="125"/>
  <c r="I126" i="125"/>
  <c r="I127" i="125"/>
  <c r="I128" i="125"/>
  <c r="I129" i="125"/>
  <c r="I130" i="125"/>
  <c r="I131" i="125"/>
  <c r="I132" i="125"/>
  <c r="I133" i="125"/>
  <c r="I134" i="125"/>
  <c r="I135" i="125"/>
  <c r="I136" i="125"/>
  <c r="I137" i="125"/>
  <c r="I138" i="125"/>
  <c r="I139" i="125"/>
  <c r="I140" i="125"/>
  <c r="I141" i="125"/>
  <c r="I142" i="125"/>
  <c r="I143" i="125"/>
  <c r="I144" i="125"/>
  <c r="I145" i="125"/>
  <c r="I146" i="125"/>
  <c r="I147" i="125"/>
  <c r="I148" i="125"/>
  <c r="I149" i="125"/>
  <c r="I150" i="125"/>
  <c r="I151" i="125"/>
  <c r="I152" i="125"/>
  <c r="I153" i="125"/>
  <c r="I154" i="125"/>
  <c r="I155" i="125"/>
  <c r="I156" i="125"/>
  <c r="I157" i="125"/>
  <c r="I158" i="125"/>
  <c r="I159" i="125"/>
  <c r="I160" i="125"/>
  <c r="I161" i="125"/>
  <c r="I162" i="125"/>
  <c r="I163" i="125"/>
  <c r="I164" i="125"/>
  <c r="I165" i="125"/>
  <c r="I166" i="125"/>
  <c r="I167" i="125"/>
  <c r="I168" i="125"/>
  <c r="I169" i="125"/>
  <c r="I170" i="125"/>
  <c r="I171" i="125"/>
  <c r="I172" i="125"/>
  <c r="I173" i="125"/>
  <c r="I174" i="125"/>
  <c r="I175" i="125"/>
  <c r="I176" i="125"/>
  <c r="I177" i="125"/>
  <c r="I178" i="125"/>
  <c r="I179" i="125"/>
  <c r="I180" i="125"/>
  <c r="I181" i="125"/>
  <c r="I182" i="125"/>
  <c r="I183" i="125"/>
  <c r="I184" i="125"/>
  <c r="I185" i="125"/>
  <c r="I186" i="125"/>
  <c r="I187" i="125"/>
  <c r="I188" i="125"/>
  <c r="I189" i="125"/>
  <c r="I190" i="125"/>
  <c r="I191" i="125"/>
  <c r="I192" i="125"/>
  <c r="I193" i="125"/>
  <c r="I194" i="125"/>
  <c r="I195" i="125"/>
  <c r="I196" i="125"/>
  <c r="I197" i="125"/>
  <c r="I198" i="125"/>
  <c r="I199" i="125"/>
  <c r="I200" i="125"/>
  <c r="I201" i="125"/>
  <c r="I202" i="125"/>
  <c r="I203" i="125"/>
  <c r="I204" i="125"/>
  <c r="I205" i="125"/>
  <c r="I206" i="125"/>
  <c r="I207" i="125"/>
  <c r="I208" i="125"/>
  <c r="I209" i="125"/>
  <c r="I210" i="125"/>
  <c r="I211" i="125"/>
  <c r="I212" i="125"/>
  <c r="I213" i="125"/>
  <c r="I214" i="125"/>
  <c r="I215" i="125"/>
  <c r="I216" i="125"/>
  <c r="I217" i="125"/>
  <c r="I218" i="125"/>
  <c r="I219" i="125"/>
  <c r="I220" i="125"/>
  <c r="I6" i="229"/>
  <c r="I7" i="229"/>
  <c r="I8" i="229"/>
  <c r="I9" i="229"/>
  <c r="I10" i="229"/>
  <c r="I11" i="229"/>
  <c r="I12" i="229"/>
  <c r="I13" i="229"/>
  <c r="I14" i="229"/>
  <c r="I15" i="229"/>
  <c r="I16" i="229"/>
  <c r="I17" i="229"/>
  <c r="I18" i="229"/>
  <c r="I19" i="229"/>
  <c r="I20" i="229"/>
  <c r="I21" i="229"/>
  <c r="I22" i="229"/>
  <c r="I23" i="229"/>
  <c r="I24" i="229"/>
  <c r="I25" i="229"/>
  <c r="I26" i="229"/>
  <c r="I27" i="229"/>
  <c r="I28" i="229"/>
  <c r="I29" i="229"/>
  <c r="I30" i="229"/>
  <c r="I31" i="229"/>
  <c r="I32" i="229"/>
  <c r="I33" i="229"/>
  <c r="I34" i="229"/>
  <c r="I35" i="229"/>
  <c r="I36" i="229"/>
  <c r="I37" i="229"/>
  <c r="I38" i="229"/>
  <c r="I39" i="229"/>
  <c r="I40" i="229"/>
  <c r="I41" i="229"/>
  <c r="I42" i="229"/>
  <c r="I43" i="229"/>
  <c r="I44" i="229"/>
  <c r="I45" i="229"/>
  <c r="I46" i="229"/>
  <c r="I47" i="229"/>
  <c r="I48" i="229"/>
  <c r="I49" i="229"/>
  <c r="I50" i="229"/>
  <c r="I51" i="229"/>
  <c r="I52" i="229"/>
  <c r="I53" i="229"/>
  <c r="I54" i="229"/>
  <c r="I55" i="229"/>
  <c r="I56" i="229"/>
  <c r="I57" i="229"/>
  <c r="I58" i="229"/>
  <c r="I59" i="229"/>
  <c r="I60" i="229"/>
  <c r="I61" i="229"/>
  <c r="I62" i="229"/>
  <c r="I63" i="229"/>
  <c r="I64" i="229"/>
  <c r="I65" i="229"/>
  <c r="I66" i="229"/>
  <c r="I67" i="229"/>
  <c r="I68" i="229"/>
  <c r="I69" i="229"/>
  <c r="I70" i="229"/>
  <c r="I71" i="229"/>
  <c r="I72" i="229"/>
  <c r="I73" i="229"/>
  <c r="I74" i="229"/>
  <c r="I75" i="229"/>
  <c r="I76" i="229"/>
  <c r="I77" i="229"/>
  <c r="I78" i="229"/>
  <c r="I79" i="229"/>
  <c r="I80" i="229"/>
  <c r="I81" i="229"/>
  <c r="I82" i="229"/>
  <c r="I83" i="229"/>
  <c r="I84" i="229"/>
  <c r="I85" i="229"/>
  <c r="I86" i="229"/>
  <c r="I87" i="229"/>
  <c r="I88" i="229"/>
  <c r="I89" i="229"/>
  <c r="I90" i="229"/>
  <c r="I91" i="229"/>
  <c r="I92" i="229"/>
  <c r="I93" i="229"/>
  <c r="I94" i="229"/>
  <c r="I95" i="229"/>
  <c r="I96" i="229"/>
  <c r="I97" i="229"/>
  <c r="I98" i="229"/>
  <c r="I99" i="229"/>
  <c r="I100" i="229"/>
  <c r="I101" i="229"/>
  <c r="I102" i="229"/>
  <c r="I103" i="229"/>
  <c r="I104" i="229"/>
  <c r="I105" i="229"/>
  <c r="I106" i="229"/>
  <c r="I107" i="229"/>
  <c r="I108" i="229"/>
  <c r="I109" i="229"/>
  <c r="I110" i="229"/>
  <c r="I111" i="229"/>
  <c r="I112" i="229"/>
  <c r="I113" i="229"/>
  <c r="I114" i="229"/>
  <c r="I115" i="229"/>
  <c r="I116" i="229"/>
  <c r="I117" i="229"/>
  <c r="I118" i="229"/>
  <c r="I119" i="229"/>
  <c r="I120" i="229"/>
  <c r="I121" i="229"/>
  <c r="I122" i="229"/>
  <c r="I123" i="229"/>
  <c r="I124" i="229"/>
  <c r="I125" i="229"/>
  <c r="I126" i="229"/>
  <c r="I127" i="229"/>
  <c r="I128" i="229"/>
  <c r="I129" i="229"/>
  <c r="I130" i="229"/>
  <c r="I131" i="229"/>
  <c r="I132" i="229"/>
  <c r="I133" i="229"/>
  <c r="I134" i="229"/>
  <c r="I135" i="229"/>
  <c r="I136" i="229"/>
  <c r="I137" i="229"/>
  <c r="I138" i="229"/>
  <c r="I139" i="229"/>
  <c r="I140" i="229"/>
  <c r="I141" i="229"/>
  <c r="I142" i="229"/>
  <c r="I143" i="229"/>
  <c r="I144" i="229"/>
  <c r="I145" i="229"/>
  <c r="I146" i="229"/>
  <c r="I147" i="229"/>
  <c r="I148" i="229"/>
  <c r="I149" i="229"/>
  <c r="I150" i="229"/>
  <c r="I151" i="229"/>
  <c r="I152" i="229"/>
  <c r="I153" i="229"/>
  <c r="I154" i="229"/>
  <c r="I155" i="229"/>
  <c r="I156" i="229"/>
  <c r="I157" i="229"/>
  <c r="I158" i="229"/>
  <c r="I159" i="229"/>
  <c r="I160" i="229"/>
  <c r="I161" i="229"/>
  <c r="I162" i="229"/>
  <c r="I163" i="229"/>
  <c r="I164" i="229"/>
  <c r="I165" i="229"/>
  <c r="I166" i="229"/>
  <c r="I167" i="229"/>
  <c r="I168" i="229"/>
  <c r="I169" i="229"/>
  <c r="I170" i="229"/>
  <c r="I171" i="229"/>
  <c r="I172" i="229"/>
  <c r="I173" i="229"/>
  <c r="I174" i="229"/>
  <c r="I175" i="229"/>
  <c r="I176" i="229"/>
  <c r="I177" i="229"/>
  <c r="I178" i="229"/>
  <c r="I179" i="229"/>
  <c r="I180" i="229"/>
  <c r="I181" i="229"/>
  <c r="I182" i="229"/>
  <c r="I183" i="229"/>
  <c r="I184" i="229"/>
  <c r="I185" i="229"/>
  <c r="I186" i="229"/>
  <c r="I187" i="229"/>
  <c r="I188" i="229"/>
  <c r="I189" i="229"/>
  <c r="I190" i="229"/>
  <c r="I191" i="229"/>
  <c r="I192" i="229"/>
  <c r="I193" i="229"/>
  <c r="I194" i="229"/>
  <c r="I195" i="229"/>
  <c r="I196" i="229"/>
  <c r="I197" i="229"/>
  <c r="I198" i="229"/>
  <c r="I199" i="229"/>
  <c r="I200" i="229"/>
  <c r="I201" i="229"/>
  <c r="I202" i="229"/>
  <c r="I203" i="229"/>
  <c r="I204" i="229"/>
  <c r="I205" i="229"/>
  <c r="I206" i="229"/>
  <c r="I207" i="229"/>
  <c r="I208" i="229"/>
  <c r="I209" i="229"/>
  <c r="I210" i="229"/>
  <c r="I211" i="229"/>
  <c r="I212" i="229"/>
  <c r="I213" i="229"/>
  <c r="I214" i="229"/>
  <c r="I215" i="229"/>
  <c r="I216" i="229"/>
  <c r="I217" i="229"/>
  <c r="I218" i="229"/>
  <c r="I219" i="229"/>
  <c r="I220" i="229"/>
  <c r="I6" i="230"/>
  <c r="I7" i="230"/>
  <c r="I8" i="230"/>
  <c r="I9" i="230"/>
  <c r="I10" i="230"/>
  <c r="I11" i="230"/>
  <c r="I12" i="230"/>
  <c r="I13" i="230"/>
  <c r="I14" i="230"/>
  <c r="I15" i="230"/>
  <c r="I16" i="230"/>
  <c r="I17" i="230"/>
  <c r="I18" i="230"/>
  <c r="I19" i="230"/>
  <c r="I20" i="230"/>
  <c r="I21" i="230"/>
  <c r="I22" i="230"/>
  <c r="I23" i="230"/>
  <c r="I24" i="230"/>
  <c r="I25" i="230"/>
  <c r="I26" i="230"/>
  <c r="I27" i="230"/>
  <c r="I28" i="230"/>
  <c r="I29" i="230"/>
  <c r="I30" i="230"/>
  <c r="I31" i="230"/>
  <c r="I32" i="230"/>
  <c r="I33" i="230"/>
  <c r="I34" i="230"/>
  <c r="I35" i="230"/>
  <c r="I36" i="230"/>
  <c r="I37" i="230"/>
  <c r="I38" i="230"/>
  <c r="I39" i="230"/>
  <c r="I40" i="230"/>
  <c r="I41" i="230"/>
  <c r="I42" i="230"/>
  <c r="I43" i="230"/>
  <c r="I44" i="230"/>
  <c r="I45" i="230"/>
  <c r="I46" i="230"/>
  <c r="I47" i="230"/>
  <c r="I48" i="230"/>
  <c r="I49" i="230"/>
  <c r="I50" i="230"/>
  <c r="I51" i="230"/>
  <c r="I52" i="230"/>
  <c r="I53" i="230"/>
  <c r="I54" i="230"/>
  <c r="I55" i="230"/>
  <c r="I56" i="230"/>
  <c r="I57" i="230"/>
  <c r="I58" i="230"/>
  <c r="I59" i="230"/>
  <c r="I60" i="230"/>
  <c r="I61" i="230"/>
  <c r="I62" i="230"/>
  <c r="I63" i="230"/>
  <c r="I64" i="230"/>
  <c r="I65" i="230"/>
  <c r="I66" i="230"/>
  <c r="I67" i="230"/>
  <c r="I68" i="230"/>
  <c r="I69" i="230"/>
  <c r="I70" i="230"/>
  <c r="I71" i="230"/>
  <c r="I72" i="230"/>
  <c r="I73" i="230"/>
  <c r="I74" i="230"/>
  <c r="I75" i="230"/>
  <c r="I76" i="230"/>
  <c r="I77" i="230"/>
  <c r="I78" i="230"/>
  <c r="I79" i="230"/>
  <c r="I80" i="230"/>
  <c r="I81" i="230"/>
  <c r="I82" i="230"/>
  <c r="I83" i="230"/>
  <c r="I84" i="230"/>
  <c r="I85" i="230"/>
  <c r="I86" i="230"/>
  <c r="I87" i="230"/>
  <c r="I88" i="230"/>
  <c r="I89" i="230"/>
  <c r="I90" i="230"/>
  <c r="I91" i="230"/>
  <c r="I92" i="230"/>
  <c r="I93" i="230"/>
  <c r="I94" i="230"/>
  <c r="I95" i="230"/>
  <c r="I96" i="230"/>
  <c r="I97" i="230"/>
  <c r="I98" i="230"/>
  <c r="I99" i="230"/>
  <c r="I100" i="230"/>
  <c r="I101" i="230"/>
  <c r="I102" i="230"/>
  <c r="I103" i="230"/>
  <c r="I104" i="230"/>
  <c r="I105" i="230"/>
  <c r="I106" i="230"/>
  <c r="I107" i="230"/>
  <c r="I108" i="230"/>
  <c r="I109" i="230"/>
  <c r="I110" i="230"/>
  <c r="I111" i="230"/>
  <c r="I112" i="230"/>
  <c r="I113" i="230"/>
  <c r="I114" i="230"/>
  <c r="I115" i="230"/>
  <c r="I116" i="230"/>
  <c r="I117" i="230"/>
  <c r="I118" i="230"/>
  <c r="I119" i="230"/>
  <c r="I120" i="230"/>
  <c r="I121" i="230"/>
  <c r="I122" i="230"/>
  <c r="I123" i="230"/>
  <c r="I124" i="230"/>
  <c r="I125" i="230"/>
  <c r="I126" i="230"/>
  <c r="I127" i="230"/>
  <c r="I128" i="230"/>
  <c r="I129" i="230"/>
  <c r="I130" i="230"/>
  <c r="I131" i="230"/>
  <c r="I132" i="230"/>
  <c r="I133" i="230"/>
  <c r="I134" i="230"/>
  <c r="I135" i="230"/>
  <c r="I136" i="230"/>
  <c r="I137" i="230"/>
  <c r="I138" i="230"/>
  <c r="I139" i="230"/>
  <c r="I140" i="230"/>
  <c r="I141" i="230"/>
  <c r="I142" i="230"/>
  <c r="I143" i="230"/>
  <c r="I144" i="230"/>
  <c r="I145" i="230"/>
  <c r="I146" i="230"/>
  <c r="I147" i="230"/>
  <c r="I148" i="230"/>
  <c r="I149" i="230"/>
  <c r="I150" i="230"/>
  <c r="I151" i="230"/>
  <c r="I152" i="230"/>
  <c r="I153" i="230"/>
  <c r="I154" i="230"/>
  <c r="I155" i="230"/>
  <c r="I156" i="230"/>
  <c r="I157" i="230"/>
  <c r="I158" i="230"/>
  <c r="I159" i="230"/>
  <c r="I160" i="230"/>
  <c r="I161" i="230"/>
  <c r="I162" i="230"/>
  <c r="I163" i="230"/>
  <c r="I164" i="230"/>
  <c r="I165" i="230"/>
  <c r="I166" i="230"/>
  <c r="I167" i="230"/>
  <c r="I168" i="230"/>
  <c r="I169" i="230"/>
  <c r="I170" i="230"/>
  <c r="I171" i="230"/>
  <c r="I172" i="230"/>
  <c r="I173" i="230"/>
  <c r="I174" i="230"/>
  <c r="I175" i="230"/>
  <c r="I176" i="230"/>
  <c r="I177" i="230"/>
  <c r="I178" i="230"/>
  <c r="I179" i="230"/>
  <c r="I180" i="230"/>
  <c r="I181" i="230"/>
  <c r="I182" i="230"/>
  <c r="I183" i="230"/>
  <c r="I184" i="230"/>
  <c r="I185" i="230"/>
  <c r="I186" i="230"/>
  <c r="I187" i="230"/>
  <c r="I188" i="230"/>
  <c r="I189" i="230"/>
  <c r="I190" i="230"/>
  <c r="I191" i="230"/>
  <c r="I192" i="230"/>
  <c r="I193" i="230"/>
  <c r="I194" i="230"/>
  <c r="I195" i="230"/>
  <c r="I196" i="230"/>
  <c r="I197" i="230"/>
  <c r="I198" i="230"/>
  <c r="I199" i="230"/>
  <c r="I200" i="230"/>
  <c r="I201" i="230"/>
  <c r="I202" i="230"/>
  <c r="I203" i="230"/>
  <c r="I204" i="230"/>
  <c r="I205" i="230"/>
  <c r="I206" i="230"/>
  <c r="I207" i="230"/>
  <c r="I208" i="230"/>
  <c r="I209" i="230"/>
  <c r="I210" i="230"/>
  <c r="I211" i="230"/>
  <c r="I212" i="230"/>
  <c r="I213" i="230"/>
  <c r="I214" i="230"/>
  <c r="I215" i="230"/>
  <c r="I216" i="230"/>
  <c r="I217" i="230"/>
  <c r="I218" i="230"/>
  <c r="I219" i="230"/>
  <c r="I220" i="230"/>
  <c r="I6" i="124"/>
  <c r="I7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28" i="124"/>
  <c r="I29" i="124"/>
  <c r="I30" i="124"/>
  <c r="I31" i="124"/>
  <c r="I32" i="124"/>
  <c r="I33" i="124"/>
  <c r="I34" i="124"/>
  <c r="I35" i="124"/>
  <c r="I36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49" i="124"/>
  <c r="I50" i="124"/>
  <c r="I51" i="124"/>
  <c r="I52" i="124"/>
  <c r="I53" i="124"/>
  <c r="I54" i="124"/>
  <c r="I55" i="124"/>
  <c r="I56" i="124"/>
  <c r="I57" i="124"/>
  <c r="I58" i="124"/>
  <c r="I59" i="124"/>
  <c r="I60" i="124"/>
  <c r="I61" i="124"/>
  <c r="I62" i="124"/>
  <c r="I63" i="124"/>
  <c r="I64" i="124"/>
  <c r="I65" i="124"/>
  <c r="I66" i="124"/>
  <c r="I67" i="124"/>
  <c r="I68" i="124"/>
  <c r="I69" i="124"/>
  <c r="I70" i="124"/>
  <c r="I71" i="124"/>
  <c r="I72" i="124"/>
  <c r="I73" i="124"/>
  <c r="I74" i="124"/>
  <c r="I75" i="124"/>
  <c r="I76" i="124"/>
  <c r="I77" i="124"/>
  <c r="I78" i="124"/>
  <c r="I79" i="124"/>
  <c r="I80" i="124"/>
  <c r="I81" i="124"/>
  <c r="I82" i="124"/>
  <c r="I83" i="124"/>
  <c r="I84" i="124"/>
  <c r="I85" i="124"/>
  <c r="I86" i="124"/>
  <c r="I87" i="124"/>
  <c r="I88" i="124"/>
  <c r="I89" i="124"/>
  <c r="I90" i="124"/>
  <c r="I91" i="124"/>
  <c r="I92" i="124"/>
  <c r="I93" i="124"/>
  <c r="I94" i="124"/>
  <c r="I95" i="124"/>
  <c r="I96" i="124"/>
  <c r="I97" i="124"/>
  <c r="I98" i="124"/>
  <c r="I99" i="124"/>
  <c r="I100" i="124"/>
  <c r="I101" i="124"/>
  <c r="I102" i="124"/>
  <c r="I103" i="124"/>
  <c r="I104" i="124"/>
  <c r="I105" i="124"/>
  <c r="I106" i="124"/>
  <c r="I107" i="124"/>
  <c r="I108" i="124"/>
  <c r="I109" i="124"/>
  <c r="I110" i="124"/>
  <c r="I111" i="124"/>
  <c r="I112" i="124"/>
  <c r="I113" i="124"/>
  <c r="I114" i="124"/>
  <c r="I115" i="124"/>
  <c r="I116" i="124"/>
  <c r="I117" i="124"/>
  <c r="I118" i="124"/>
  <c r="I119" i="124"/>
  <c r="I120" i="124"/>
  <c r="I121" i="124"/>
  <c r="I122" i="124"/>
  <c r="I123" i="124"/>
  <c r="I124" i="124"/>
  <c r="I125" i="124"/>
  <c r="I126" i="124"/>
  <c r="I127" i="124"/>
  <c r="I128" i="124"/>
  <c r="I129" i="124"/>
  <c r="I130" i="124"/>
  <c r="I131" i="124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90" i="124"/>
  <c r="I191" i="124"/>
  <c r="I192" i="124"/>
  <c r="I193" i="124"/>
  <c r="I194" i="124"/>
  <c r="I195" i="124"/>
  <c r="I196" i="124"/>
  <c r="I197" i="124"/>
  <c r="I198" i="124"/>
  <c r="I199" i="124"/>
  <c r="I200" i="124"/>
  <c r="I201" i="124"/>
  <c r="I202" i="124"/>
  <c r="I203" i="124"/>
  <c r="I204" i="124"/>
  <c r="I205" i="124"/>
  <c r="I206" i="124"/>
  <c r="I207" i="124"/>
  <c r="I208" i="124"/>
  <c r="I209" i="124"/>
  <c r="I210" i="124"/>
  <c r="I211" i="124"/>
  <c r="I212" i="124"/>
  <c r="I213" i="124"/>
  <c r="I214" i="124"/>
  <c r="I215" i="124"/>
  <c r="I216" i="124"/>
  <c r="I217" i="124"/>
  <c r="I218" i="124"/>
  <c r="I219" i="124"/>
  <c r="I220" i="124"/>
  <c r="I6" i="123"/>
  <c r="I7" i="123"/>
  <c r="I8" i="123"/>
  <c r="I9" i="123"/>
  <c r="I10" i="123"/>
  <c r="I11" i="123"/>
  <c r="I12" i="123"/>
  <c r="I13" i="123"/>
  <c r="I14" i="123"/>
  <c r="I15" i="123"/>
  <c r="I16" i="123"/>
  <c r="I17" i="123"/>
  <c r="I18" i="123"/>
  <c r="I19" i="123"/>
  <c r="I20" i="123"/>
  <c r="I21" i="123"/>
  <c r="I22" i="123"/>
  <c r="I23" i="123"/>
  <c r="I24" i="123"/>
  <c r="I25" i="123"/>
  <c r="I26" i="123"/>
  <c r="I27" i="123"/>
  <c r="I28" i="123"/>
  <c r="I29" i="123"/>
  <c r="I30" i="123"/>
  <c r="I31" i="123"/>
  <c r="I32" i="123"/>
  <c r="I33" i="123"/>
  <c r="I34" i="123"/>
  <c r="I35" i="123"/>
  <c r="I36" i="123"/>
  <c r="I37" i="123"/>
  <c r="I38" i="123"/>
  <c r="I39" i="123"/>
  <c r="I40" i="123"/>
  <c r="I41" i="123"/>
  <c r="I42" i="123"/>
  <c r="I43" i="123"/>
  <c r="I44" i="123"/>
  <c r="I45" i="123"/>
  <c r="I46" i="123"/>
  <c r="I47" i="123"/>
  <c r="I48" i="123"/>
  <c r="I49" i="123"/>
  <c r="I50" i="123"/>
  <c r="I51" i="123"/>
  <c r="I52" i="123"/>
  <c r="I53" i="123"/>
  <c r="I54" i="123"/>
  <c r="I55" i="123"/>
  <c r="I56" i="123"/>
  <c r="I57" i="123"/>
  <c r="I58" i="123"/>
  <c r="I59" i="123"/>
  <c r="I60" i="123"/>
  <c r="I61" i="123"/>
  <c r="I62" i="123"/>
  <c r="I63" i="123"/>
  <c r="I64" i="123"/>
  <c r="I65" i="123"/>
  <c r="I66" i="123"/>
  <c r="I67" i="123"/>
  <c r="I68" i="123"/>
  <c r="I69" i="123"/>
  <c r="I70" i="123"/>
  <c r="I71" i="123"/>
  <c r="I72" i="123"/>
  <c r="I73" i="123"/>
  <c r="I74" i="123"/>
  <c r="I75" i="123"/>
  <c r="I76" i="123"/>
  <c r="I77" i="123"/>
  <c r="I78" i="123"/>
  <c r="I79" i="123"/>
  <c r="I80" i="123"/>
  <c r="I81" i="123"/>
  <c r="I82" i="123"/>
  <c r="I83" i="123"/>
  <c r="I84" i="123"/>
  <c r="I85" i="123"/>
  <c r="I86" i="123"/>
  <c r="I87" i="123"/>
  <c r="I88" i="123"/>
  <c r="I89" i="123"/>
  <c r="I90" i="123"/>
  <c r="I91" i="123"/>
  <c r="I92" i="123"/>
  <c r="I93" i="123"/>
  <c r="I94" i="123"/>
  <c r="I95" i="123"/>
  <c r="I96" i="123"/>
  <c r="I97" i="123"/>
  <c r="I98" i="123"/>
  <c r="I99" i="123"/>
  <c r="I100" i="123"/>
  <c r="I101" i="123"/>
  <c r="I102" i="123"/>
  <c r="I103" i="123"/>
  <c r="I104" i="123"/>
  <c r="I105" i="123"/>
  <c r="I106" i="123"/>
  <c r="I107" i="123"/>
  <c r="I108" i="123"/>
  <c r="I109" i="123"/>
  <c r="I110" i="123"/>
  <c r="I111" i="123"/>
  <c r="I112" i="123"/>
  <c r="I113" i="123"/>
  <c r="I114" i="123"/>
  <c r="I115" i="123"/>
  <c r="I116" i="123"/>
  <c r="I117" i="123"/>
  <c r="I118" i="123"/>
  <c r="I119" i="123"/>
  <c r="I120" i="123"/>
  <c r="I121" i="123"/>
  <c r="I122" i="123"/>
  <c r="I123" i="123"/>
  <c r="I124" i="123"/>
  <c r="I125" i="123"/>
  <c r="I126" i="123"/>
  <c r="I127" i="123"/>
  <c r="I128" i="123"/>
  <c r="I129" i="123"/>
  <c r="I130" i="123"/>
  <c r="I131" i="123"/>
  <c r="I132" i="123"/>
  <c r="I133" i="123"/>
  <c r="I134" i="123"/>
  <c r="I135" i="123"/>
  <c r="I136" i="123"/>
  <c r="I137" i="123"/>
  <c r="I138" i="123"/>
  <c r="I139" i="123"/>
  <c r="I140" i="123"/>
  <c r="I141" i="123"/>
  <c r="I142" i="123"/>
  <c r="I143" i="123"/>
  <c r="I144" i="123"/>
  <c r="I145" i="123"/>
  <c r="I146" i="123"/>
  <c r="I147" i="123"/>
  <c r="I148" i="123"/>
  <c r="I149" i="123"/>
  <c r="I150" i="123"/>
  <c r="I151" i="123"/>
  <c r="I152" i="123"/>
  <c r="I153" i="123"/>
  <c r="I154" i="123"/>
  <c r="I155" i="123"/>
  <c r="I156" i="123"/>
  <c r="I157" i="123"/>
  <c r="I158" i="123"/>
  <c r="I159" i="123"/>
  <c r="I160" i="123"/>
  <c r="I161" i="123"/>
  <c r="I162" i="123"/>
  <c r="I163" i="123"/>
  <c r="I164" i="123"/>
  <c r="I165" i="123"/>
  <c r="I166" i="123"/>
  <c r="I167" i="123"/>
  <c r="I168" i="123"/>
  <c r="I169" i="123"/>
  <c r="I170" i="123"/>
  <c r="I171" i="123"/>
  <c r="I172" i="123"/>
  <c r="I173" i="123"/>
  <c r="I174" i="123"/>
  <c r="I175" i="123"/>
  <c r="I176" i="123"/>
  <c r="I177" i="123"/>
  <c r="I178" i="123"/>
  <c r="I179" i="123"/>
  <c r="I180" i="123"/>
  <c r="I181" i="123"/>
  <c r="I182" i="123"/>
  <c r="I183" i="123"/>
  <c r="I184" i="123"/>
  <c r="I185" i="123"/>
  <c r="I186" i="123"/>
  <c r="I187" i="123"/>
  <c r="I188" i="123"/>
  <c r="I189" i="123"/>
  <c r="I190" i="123"/>
  <c r="I191" i="123"/>
  <c r="I192" i="123"/>
  <c r="I193" i="123"/>
  <c r="I194" i="123"/>
  <c r="I195" i="123"/>
  <c r="I196" i="123"/>
  <c r="I197" i="123"/>
  <c r="I198" i="123"/>
  <c r="I199" i="123"/>
  <c r="I200" i="123"/>
  <c r="I201" i="123"/>
  <c r="I202" i="123"/>
  <c r="I203" i="123"/>
  <c r="I204" i="123"/>
  <c r="I205" i="123"/>
  <c r="I206" i="123"/>
  <c r="I207" i="123"/>
  <c r="I208" i="123"/>
  <c r="I209" i="123"/>
  <c r="I210" i="123"/>
  <c r="I211" i="123"/>
  <c r="I212" i="123"/>
  <c r="I213" i="123"/>
  <c r="I214" i="123"/>
  <c r="I215" i="123"/>
  <c r="I216" i="123"/>
  <c r="I217" i="123"/>
  <c r="I218" i="123"/>
  <c r="I219" i="123"/>
  <c r="I220" i="123"/>
  <c r="I6" i="122"/>
  <c r="I7" i="122"/>
  <c r="I8" i="122"/>
  <c r="I9" i="122"/>
  <c r="I10" i="122"/>
  <c r="I11" i="122"/>
  <c r="I12" i="122"/>
  <c r="I13" i="122"/>
  <c r="I14" i="122"/>
  <c r="I15" i="122"/>
  <c r="I16" i="122"/>
  <c r="I17" i="122"/>
  <c r="I18" i="122"/>
  <c r="I19" i="122"/>
  <c r="I20" i="122"/>
  <c r="I21" i="122"/>
  <c r="I22" i="122"/>
  <c r="I23" i="122"/>
  <c r="I24" i="122"/>
  <c r="I25" i="122"/>
  <c r="I26" i="122"/>
  <c r="I27" i="122"/>
  <c r="I28" i="122"/>
  <c r="I29" i="122"/>
  <c r="I30" i="122"/>
  <c r="I31" i="122"/>
  <c r="I32" i="122"/>
  <c r="I33" i="122"/>
  <c r="I34" i="122"/>
  <c r="I35" i="122"/>
  <c r="I36" i="122"/>
  <c r="I37" i="122"/>
  <c r="I38" i="122"/>
  <c r="I39" i="122"/>
  <c r="I40" i="122"/>
  <c r="I41" i="122"/>
  <c r="I42" i="122"/>
  <c r="I43" i="122"/>
  <c r="I44" i="122"/>
  <c r="I45" i="122"/>
  <c r="I46" i="122"/>
  <c r="I47" i="122"/>
  <c r="I48" i="122"/>
  <c r="I49" i="122"/>
  <c r="I50" i="122"/>
  <c r="I51" i="122"/>
  <c r="I52" i="122"/>
  <c r="I53" i="122"/>
  <c r="I54" i="122"/>
  <c r="I55" i="122"/>
  <c r="I56" i="122"/>
  <c r="I57" i="122"/>
  <c r="I58" i="122"/>
  <c r="I59" i="122"/>
  <c r="I60" i="122"/>
  <c r="I61" i="122"/>
  <c r="I62" i="122"/>
  <c r="I63" i="122"/>
  <c r="I64" i="122"/>
  <c r="I65" i="122"/>
  <c r="I66" i="122"/>
  <c r="I67" i="122"/>
  <c r="I68" i="122"/>
  <c r="I69" i="122"/>
  <c r="I70" i="122"/>
  <c r="I71" i="122"/>
  <c r="I72" i="122"/>
  <c r="I73" i="122"/>
  <c r="I74" i="122"/>
  <c r="I75" i="122"/>
  <c r="I76" i="122"/>
  <c r="I77" i="122"/>
  <c r="I78" i="122"/>
  <c r="I79" i="122"/>
  <c r="I80" i="122"/>
  <c r="I81" i="122"/>
  <c r="I82" i="122"/>
  <c r="I83" i="122"/>
  <c r="I84" i="122"/>
  <c r="I85" i="122"/>
  <c r="I86" i="122"/>
  <c r="I87" i="122"/>
  <c r="I88" i="122"/>
  <c r="I89" i="122"/>
  <c r="I90" i="122"/>
  <c r="I91" i="122"/>
  <c r="I92" i="122"/>
  <c r="I93" i="122"/>
  <c r="I94" i="122"/>
  <c r="I95" i="122"/>
  <c r="I96" i="122"/>
  <c r="I97" i="122"/>
  <c r="I98" i="122"/>
  <c r="I99" i="122"/>
  <c r="I100" i="122"/>
  <c r="I101" i="122"/>
  <c r="I102" i="122"/>
  <c r="I103" i="122"/>
  <c r="I104" i="122"/>
  <c r="I105" i="122"/>
  <c r="I106" i="122"/>
  <c r="I107" i="122"/>
  <c r="I108" i="122"/>
  <c r="I109" i="122"/>
  <c r="I110" i="122"/>
  <c r="I111" i="122"/>
  <c r="I112" i="122"/>
  <c r="I113" i="122"/>
  <c r="I114" i="122"/>
  <c r="I115" i="122"/>
  <c r="I116" i="122"/>
  <c r="I117" i="122"/>
  <c r="I118" i="122"/>
  <c r="I119" i="122"/>
  <c r="I120" i="122"/>
  <c r="I121" i="122"/>
  <c r="I122" i="122"/>
  <c r="I123" i="122"/>
  <c r="I124" i="122"/>
  <c r="I125" i="122"/>
  <c r="I126" i="122"/>
  <c r="I127" i="122"/>
  <c r="I128" i="122"/>
  <c r="I129" i="122"/>
  <c r="I130" i="122"/>
  <c r="I131" i="122"/>
  <c r="I132" i="122"/>
  <c r="I133" i="122"/>
  <c r="I134" i="122"/>
  <c r="I135" i="122"/>
  <c r="I136" i="122"/>
  <c r="I137" i="122"/>
  <c r="I138" i="122"/>
  <c r="I139" i="122"/>
  <c r="I140" i="122"/>
  <c r="I141" i="122"/>
  <c r="I142" i="122"/>
  <c r="I143" i="122"/>
  <c r="I144" i="122"/>
  <c r="I145" i="122"/>
  <c r="I146" i="122"/>
  <c r="I147" i="122"/>
  <c r="I148" i="122"/>
  <c r="I149" i="122"/>
  <c r="I150" i="122"/>
  <c r="I151" i="122"/>
  <c r="I152" i="122"/>
  <c r="I153" i="122"/>
  <c r="I154" i="122"/>
  <c r="I155" i="122"/>
  <c r="I156" i="122"/>
  <c r="I157" i="122"/>
  <c r="I158" i="122"/>
  <c r="I159" i="122"/>
  <c r="I160" i="122"/>
  <c r="I161" i="122"/>
  <c r="I162" i="122"/>
  <c r="I163" i="122"/>
  <c r="I164" i="122"/>
  <c r="I165" i="122"/>
  <c r="I166" i="122"/>
  <c r="I167" i="122"/>
  <c r="I168" i="122"/>
  <c r="I169" i="122"/>
  <c r="I170" i="122"/>
  <c r="I171" i="122"/>
  <c r="I172" i="122"/>
  <c r="I173" i="122"/>
  <c r="I174" i="122"/>
  <c r="I175" i="122"/>
  <c r="I176" i="122"/>
  <c r="I177" i="122"/>
  <c r="I178" i="122"/>
  <c r="I179" i="122"/>
  <c r="I180" i="122"/>
  <c r="I181" i="122"/>
  <c r="I182" i="122"/>
  <c r="I183" i="122"/>
  <c r="I184" i="122"/>
  <c r="I185" i="122"/>
  <c r="I186" i="122"/>
  <c r="I187" i="122"/>
  <c r="I188" i="122"/>
  <c r="I189" i="122"/>
  <c r="I190" i="122"/>
  <c r="I191" i="122"/>
  <c r="I192" i="122"/>
  <c r="I193" i="122"/>
  <c r="I194" i="122"/>
  <c r="I195" i="122"/>
  <c r="I196" i="122"/>
  <c r="I197" i="122"/>
  <c r="I198" i="122"/>
  <c r="I199" i="122"/>
  <c r="I200" i="122"/>
  <c r="I201" i="122"/>
  <c r="I202" i="122"/>
  <c r="I203" i="122"/>
  <c r="I204" i="122"/>
  <c r="I205" i="122"/>
  <c r="I206" i="122"/>
  <c r="I207" i="122"/>
  <c r="I208" i="122"/>
  <c r="I209" i="122"/>
  <c r="I210" i="122"/>
  <c r="I211" i="122"/>
  <c r="I212" i="122"/>
  <c r="I213" i="122"/>
  <c r="I214" i="122"/>
  <c r="I215" i="122"/>
  <c r="I216" i="122"/>
  <c r="I217" i="122"/>
  <c r="I218" i="122"/>
  <c r="I219" i="122"/>
  <c r="I220" i="122"/>
  <c r="I6" i="130"/>
  <c r="I7" i="130"/>
  <c r="I8" i="130"/>
  <c r="I9" i="130"/>
  <c r="I10" i="130"/>
  <c r="I11" i="130"/>
  <c r="I12" i="130"/>
  <c r="I13" i="130"/>
  <c r="I14" i="130"/>
  <c r="I15" i="130"/>
  <c r="I16" i="130"/>
  <c r="I17" i="130"/>
  <c r="I18" i="130"/>
  <c r="I19" i="130"/>
  <c r="I20" i="130"/>
  <c r="I21" i="130"/>
  <c r="I22" i="130"/>
  <c r="I23" i="130"/>
  <c r="I24" i="130"/>
  <c r="I25" i="130"/>
  <c r="I26" i="130"/>
  <c r="I27" i="130"/>
  <c r="I28" i="130"/>
  <c r="I29" i="130"/>
  <c r="I30" i="130"/>
  <c r="I31" i="130"/>
  <c r="I32" i="130"/>
  <c r="I33" i="130"/>
  <c r="I34" i="130"/>
  <c r="I35" i="130"/>
  <c r="I36" i="130"/>
  <c r="I37" i="130"/>
  <c r="I38" i="130"/>
  <c r="I39" i="130"/>
  <c r="I40" i="130"/>
  <c r="I41" i="130"/>
  <c r="I42" i="130"/>
  <c r="I43" i="130"/>
  <c r="I44" i="130"/>
  <c r="I45" i="130"/>
  <c r="I46" i="130"/>
  <c r="I47" i="130"/>
  <c r="I48" i="130"/>
  <c r="I49" i="130"/>
  <c r="I50" i="130"/>
  <c r="I51" i="130"/>
  <c r="I52" i="130"/>
  <c r="I53" i="130"/>
  <c r="I54" i="130"/>
  <c r="I55" i="130"/>
  <c r="I56" i="130"/>
  <c r="I57" i="130"/>
  <c r="I58" i="130"/>
  <c r="I59" i="130"/>
  <c r="I60" i="130"/>
  <c r="I61" i="130"/>
  <c r="I62" i="130"/>
  <c r="I63" i="130"/>
  <c r="I64" i="130"/>
  <c r="I65" i="130"/>
  <c r="I66" i="130"/>
  <c r="I67" i="130"/>
  <c r="I68" i="130"/>
  <c r="I69" i="130"/>
  <c r="I70" i="130"/>
  <c r="I71" i="130"/>
  <c r="I72" i="130"/>
  <c r="I73" i="130"/>
  <c r="I74" i="130"/>
  <c r="I75" i="130"/>
  <c r="I76" i="130"/>
  <c r="I77" i="130"/>
  <c r="I78" i="130"/>
  <c r="I79" i="130"/>
  <c r="I80" i="130"/>
  <c r="I81" i="130"/>
  <c r="I82" i="130"/>
  <c r="I83" i="130"/>
  <c r="I84" i="130"/>
  <c r="I85" i="130"/>
  <c r="I86" i="130"/>
  <c r="I87" i="130"/>
  <c r="I88" i="130"/>
  <c r="I89" i="130"/>
  <c r="I90" i="130"/>
  <c r="I91" i="130"/>
  <c r="I92" i="130"/>
  <c r="I93" i="130"/>
  <c r="I94" i="130"/>
  <c r="I95" i="130"/>
  <c r="I96" i="130"/>
  <c r="I97" i="130"/>
  <c r="I98" i="130"/>
  <c r="I99" i="130"/>
  <c r="I100" i="130"/>
  <c r="I101" i="130"/>
  <c r="I102" i="130"/>
  <c r="I103" i="130"/>
  <c r="I104" i="130"/>
  <c r="I105" i="130"/>
  <c r="I106" i="130"/>
  <c r="I107" i="130"/>
  <c r="I108" i="130"/>
  <c r="I109" i="130"/>
  <c r="I110" i="130"/>
  <c r="I111" i="130"/>
  <c r="I112" i="130"/>
  <c r="I113" i="130"/>
  <c r="I114" i="130"/>
  <c r="I115" i="130"/>
  <c r="I116" i="130"/>
  <c r="I117" i="130"/>
  <c r="I118" i="130"/>
  <c r="I119" i="130"/>
  <c r="I120" i="130"/>
  <c r="I121" i="130"/>
  <c r="I122" i="130"/>
  <c r="I123" i="130"/>
  <c r="I124" i="130"/>
  <c r="I125" i="130"/>
  <c r="I126" i="130"/>
  <c r="I127" i="130"/>
  <c r="I128" i="130"/>
  <c r="I129" i="130"/>
  <c r="I130" i="130"/>
  <c r="I131" i="130"/>
  <c r="I132" i="130"/>
  <c r="I133" i="130"/>
  <c r="I134" i="130"/>
  <c r="I135" i="130"/>
  <c r="I136" i="130"/>
  <c r="I137" i="130"/>
  <c r="I138" i="130"/>
  <c r="I139" i="130"/>
  <c r="I140" i="130"/>
  <c r="I141" i="130"/>
  <c r="I142" i="130"/>
  <c r="I143" i="130"/>
  <c r="I144" i="130"/>
  <c r="I145" i="130"/>
  <c r="I146" i="130"/>
  <c r="I147" i="130"/>
  <c r="I148" i="130"/>
  <c r="I149" i="130"/>
  <c r="I150" i="130"/>
  <c r="I151" i="130"/>
  <c r="I152" i="130"/>
  <c r="I153" i="130"/>
  <c r="I154" i="130"/>
  <c r="I155" i="130"/>
  <c r="I156" i="130"/>
  <c r="I157" i="130"/>
  <c r="I158" i="130"/>
  <c r="I159" i="130"/>
  <c r="I160" i="130"/>
  <c r="I161" i="130"/>
  <c r="I162" i="130"/>
  <c r="I163" i="130"/>
  <c r="I164" i="130"/>
  <c r="I165" i="130"/>
  <c r="I166" i="130"/>
  <c r="I167" i="130"/>
  <c r="I168" i="130"/>
  <c r="I169" i="130"/>
  <c r="I170" i="130"/>
  <c r="I171" i="130"/>
  <c r="I172" i="130"/>
  <c r="I173" i="130"/>
  <c r="I174" i="130"/>
  <c r="I175" i="130"/>
  <c r="I176" i="130"/>
  <c r="I177" i="130"/>
  <c r="I178" i="130"/>
  <c r="I179" i="130"/>
  <c r="I180" i="130"/>
  <c r="I181" i="130"/>
  <c r="I182" i="130"/>
  <c r="I183" i="130"/>
  <c r="I184" i="130"/>
  <c r="I185" i="130"/>
  <c r="I186" i="130"/>
  <c r="I187" i="130"/>
  <c r="I188" i="130"/>
  <c r="I189" i="130"/>
  <c r="I190" i="130"/>
  <c r="I191" i="130"/>
  <c r="I192" i="130"/>
  <c r="I193" i="130"/>
  <c r="I194" i="130"/>
  <c r="I195" i="130"/>
  <c r="I196" i="130"/>
  <c r="I197" i="130"/>
  <c r="I198" i="130"/>
  <c r="I199" i="130"/>
  <c r="I200" i="130"/>
  <c r="I201" i="130"/>
  <c r="I202" i="130"/>
  <c r="I203" i="130"/>
  <c r="I204" i="130"/>
  <c r="I205" i="130"/>
  <c r="I206" i="130"/>
  <c r="I207" i="130"/>
  <c r="I208" i="130"/>
  <c r="I209" i="130"/>
  <c r="I210" i="130"/>
  <c r="I211" i="130"/>
  <c r="I212" i="130"/>
  <c r="I213" i="130"/>
  <c r="I214" i="130"/>
  <c r="I215" i="130"/>
  <c r="I216" i="130"/>
  <c r="I217" i="130"/>
  <c r="I218" i="130"/>
  <c r="I219" i="130"/>
  <c r="I220" i="130"/>
  <c r="I6" i="219"/>
  <c r="I7" i="219"/>
  <c r="I8" i="219"/>
  <c r="I9" i="219"/>
  <c r="I10" i="219"/>
  <c r="I11" i="219"/>
  <c r="I12" i="219"/>
  <c r="I13" i="219"/>
  <c r="I14" i="219"/>
  <c r="I15" i="219"/>
  <c r="I16" i="219"/>
  <c r="I17" i="219"/>
  <c r="I18" i="219"/>
  <c r="I19" i="219"/>
  <c r="I20" i="219"/>
  <c r="I21" i="219"/>
  <c r="I22" i="219"/>
  <c r="I23" i="219"/>
  <c r="I24" i="219"/>
  <c r="I25" i="219"/>
  <c r="I26" i="219"/>
  <c r="I27" i="219"/>
  <c r="I28" i="219"/>
  <c r="I29" i="219"/>
  <c r="I30" i="219"/>
  <c r="I31" i="219"/>
  <c r="I32" i="219"/>
  <c r="I33" i="219"/>
  <c r="I34" i="219"/>
  <c r="I35" i="219"/>
  <c r="I36" i="219"/>
  <c r="I37" i="219"/>
  <c r="I38" i="219"/>
  <c r="I39" i="219"/>
  <c r="I40" i="219"/>
  <c r="I41" i="219"/>
  <c r="I42" i="219"/>
  <c r="I43" i="219"/>
  <c r="I44" i="219"/>
  <c r="I45" i="219"/>
  <c r="I46" i="219"/>
  <c r="I47" i="219"/>
  <c r="I48" i="219"/>
  <c r="I49" i="219"/>
  <c r="I50" i="219"/>
  <c r="I51" i="219"/>
  <c r="I52" i="219"/>
  <c r="I53" i="219"/>
  <c r="I54" i="219"/>
  <c r="I55" i="219"/>
  <c r="I56" i="219"/>
  <c r="I57" i="219"/>
  <c r="I58" i="219"/>
  <c r="I59" i="219"/>
  <c r="I60" i="219"/>
  <c r="I61" i="219"/>
  <c r="I62" i="219"/>
  <c r="I63" i="219"/>
  <c r="I64" i="219"/>
  <c r="I65" i="219"/>
  <c r="I66" i="219"/>
  <c r="I67" i="219"/>
  <c r="I68" i="219"/>
  <c r="I69" i="219"/>
  <c r="I70" i="219"/>
  <c r="I71" i="219"/>
  <c r="I72" i="219"/>
  <c r="I73" i="219"/>
  <c r="I74" i="219"/>
  <c r="I75" i="219"/>
  <c r="I76" i="219"/>
  <c r="I77" i="219"/>
  <c r="I78" i="219"/>
  <c r="I79" i="219"/>
  <c r="I80" i="219"/>
  <c r="I81" i="219"/>
  <c r="I82" i="219"/>
  <c r="I83" i="219"/>
  <c r="I84" i="219"/>
  <c r="I85" i="219"/>
  <c r="I86" i="219"/>
  <c r="I87" i="219"/>
  <c r="I88" i="219"/>
  <c r="I89" i="219"/>
  <c r="I90" i="219"/>
  <c r="I91" i="219"/>
  <c r="I92" i="219"/>
  <c r="I93" i="219"/>
  <c r="I94" i="219"/>
  <c r="I95" i="219"/>
  <c r="I96" i="219"/>
  <c r="I97" i="219"/>
  <c r="I98" i="219"/>
  <c r="I99" i="219"/>
  <c r="I100" i="219"/>
  <c r="I101" i="219"/>
  <c r="I102" i="219"/>
  <c r="I103" i="219"/>
  <c r="I104" i="219"/>
  <c r="I105" i="219"/>
  <c r="I106" i="219"/>
  <c r="I107" i="219"/>
  <c r="I108" i="219"/>
  <c r="I109" i="219"/>
  <c r="I110" i="219"/>
  <c r="I111" i="219"/>
  <c r="I112" i="219"/>
  <c r="I113" i="219"/>
  <c r="I114" i="219"/>
  <c r="I115" i="219"/>
  <c r="I116" i="219"/>
  <c r="I117" i="219"/>
  <c r="I118" i="219"/>
  <c r="I119" i="219"/>
  <c r="I120" i="219"/>
  <c r="I121" i="219"/>
  <c r="I122" i="219"/>
  <c r="I123" i="219"/>
  <c r="I124" i="219"/>
  <c r="I125" i="219"/>
  <c r="I126" i="219"/>
  <c r="I127" i="219"/>
  <c r="I128" i="219"/>
  <c r="I129" i="219"/>
  <c r="I130" i="219"/>
  <c r="I131" i="219"/>
  <c r="I132" i="219"/>
  <c r="I133" i="219"/>
  <c r="I134" i="219"/>
  <c r="I135" i="219"/>
  <c r="I136" i="219"/>
  <c r="I137" i="219"/>
  <c r="I138" i="219"/>
  <c r="I139" i="219"/>
  <c r="I140" i="219"/>
  <c r="I141" i="219"/>
  <c r="I142" i="219"/>
  <c r="I143" i="219"/>
  <c r="I144" i="219"/>
  <c r="I145" i="219"/>
  <c r="I146" i="219"/>
  <c r="I147" i="219"/>
  <c r="I148" i="219"/>
  <c r="I149" i="219"/>
  <c r="I150" i="219"/>
  <c r="I151" i="219"/>
  <c r="I152" i="219"/>
  <c r="I153" i="219"/>
  <c r="I154" i="219"/>
  <c r="I155" i="219"/>
  <c r="I156" i="219"/>
  <c r="I157" i="219"/>
  <c r="I158" i="219"/>
  <c r="I159" i="219"/>
  <c r="I160" i="219"/>
  <c r="I161" i="219"/>
  <c r="I162" i="219"/>
  <c r="I163" i="219"/>
  <c r="I164" i="219"/>
  <c r="I165" i="219"/>
  <c r="I166" i="219"/>
  <c r="I167" i="219"/>
  <c r="I168" i="219"/>
  <c r="I169" i="219"/>
  <c r="I170" i="219"/>
  <c r="I171" i="219"/>
  <c r="I172" i="219"/>
  <c r="I173" i="219"/>
  <c r="I174" i="219"/>
  <c r="I175" i="219"/>
  <c r="I176" i="219"/>
  <c r="I177" i="219"/>
  <c r="I178" i="219"/>
  <c r="I179" i="219"/>
  <c r="I180" i="219"/>
  <c r="I181" i="219"/>
  <c r="I182" i="219"/>
  <c r="I183" i="219"/>
  <c r="I184" i="219"/>
  <c r="I185" i="219"/>
  <c r="I186" i="219"/>
  <c r="I187" i="219"/>
  <c r="I188" i="219"/>
  <c r="I189" i="219"/>
  <c r="I190" i="219"/>
  <c r="I191" i="219"/>
  <c r="I192" i="219"/>
  <c r="I193" i="219"/>
  <c r="I194" i="219"/>
  <c r="I195" i="219"/>
  <c r="I196" i="219"/>
  <c r="I197" i="219"/>
  <c r="I198" i="219"/>
  <c r="I199" i="219"/>
  <c r="I200" i="219"/>
  <c r="I201" i="219"/>
  <c r="I202" i="219"/>
  <c r="I203" i="219"/>
  <c r="I204" i="219"/>
  <c r="I205" i="219"/>
  <c r="I206" i="219"/>
  <c r="I207" i="219"/>
  <c r="I208" i="219"/>
  <c r="I209" i="219"/>
  <c r="I210" i="219"/>
  <c r="I211" i="219"/>
  <c r="I212" i="219"/>
  <c r="I213" i="219"/>
  <c r="I214" i="219"/>
  <c r="I215" i="219"/>
  <c r="I216" i="219"/>
  <c r="I217" i="219"/>
  <c r="I218" i="219"/>
  <c r="I219" i="219"/>
  <c r="I220" i="219"/>
  <c r="I6" i="131"/>
  <c r="I7" i="131"/>
  <c r="I8" i="131"/>
  <c r="I9" i="131"/>
  <c r="I10" i="131"/>
  <c r="I11" i="131"/>
  <c r="I12" i="131"/>
  <c r="I13" i="131"/>
  <c r="I14" i="131"/>
  <c r="I15" i="131"/>
  <c r="I16" i="131"/>
  <c r="I17" i="131"/>
  <c r="I18" i="131"/>
  <c r="I19" i="131"/>
  <c r="I20" i="131"/>
  <c r="I21" i="131"/>
  <c r="I22" i="131"/>
  <c r="I23" i="131"/>
  <c r="I24" i="131"/>
  <c r="I25" i="131"/>
  <c r="I26" i="131"/>
  <c r="I27" i="131"/>
  <c r="I28" i="131"/>
  <c r="I29" i="131"/>
  <c r="I30" i="131"/>
  <c r="I31" i="131"/>
  <c r="I32" i="131"/>
  <c r="I33" i="131"/>
  <c r="I34" i="131"/>
  <c r="I35" i="131"/>
  <c r="I36" i="131"/>
  <c r="I37" i="131"/>
  <c r="I38" i="131"/>
  <c r="I39" i="131"/>
  <c r="I40" i="131"/>
  <c r="I41" i="131"/>
  <c r="I42" i="131"/>
  <c r="I43" i="131"/>
  <c r="I44" i="131"/>
  <c r="I45" i="131"/>
  <c r="I46" i="131"/>
  <c r="I47" i="131"/>
  <c r="I48" i="131"/>
  <c r="I49" i="131"/>
  <c r="I50" i="131"/>
  <c r="I51" i="131"/>
  <c r="I52" i="131"/>
  <c r="I53" i="131"/>
  <c r="I54" i="131"/>
  <c r="I55" i="131"/>
  <c r="I56" i="131"/>
  <c r="I57" i="131"/>
  <c r="I58" i="131"/>
  <c r="I59" i="131"/>
  <c r="I62" i="131"/>
  <c r="I63" i="131"/>
  <c r="I64" i="131"/>
  <c r="I65" i="131"/>
  <c r="I66" i="131"/>
  <c r="I67" i="131"/>
  <c r="I68" i="131"/>
  <c r="I69" i="131"/>
  <c r="I70" i="131"/>
  <c r="I71" i="131"/>
  <c r="I72" i="131"/>
  <c r="I73" i="131"/>
  <c r="I74" i="131"/>
  <c r="I75" i="131"/>
  <c r="I76" i="131"/>
  <c r="I77" i="131"/>
  <c r="I78" i="131"/>
  <c r="I79" i="131"/>
  <c r="I80" i="131"/>
  <c r="I81" i="131"/>
  <c r="I82" i="131"/>
  <c r="I83" i="131"/>
  <c r="I84" i="131"/>
  <c r="I85" i="131"/>
  <c r="I86" i="131"/>
  <c r="I87" i="131"/>
  <c r="I88" i="131"/>
  <c r="I89" i="131"/>
  <c r="I90" i="131"/>
  <c r="I91" i="131"/>
  <c r="I92" i="131"/>
  <c r="I93" i="131"/>
  <c r="I94" i="131"/>
  <c r="I95" i="131"/>
  <c r="I96" i="131"/>
  <c r="I97" i="131"/>
  <c r="I98" i="131"/>
  <c r="I99" i="131"/>
  <c r="I100" i="131"/>
  <c r="I101" i="131"/>
  <c r="I102" i="131"/>
  <c r="I103" i="131"/>
  <c r="I104" i="131"/>
  <c r="I105" i="131"/>
  <c r="I106" i="131"/>
  <c r="I107" i="131"/>
  <c r="I108" i="131"/>
  <c r="I109" i="131"/>
  <c r="I110" i="131"/>
  <c r="I111" i="131"/>
  <c r="I112" i="131"/>
  <c r="I113" i="131"/>
  <c r="I114" i="131"/>
  <c r="I115" i="131"/>
  <c r="I116" i="131"/>
  <c r="I117" i="131"/>
  <c r="I118" i="131"/>
  <c r="I119" i="131"/>
  <c r="I120" i="131"/>
  <c r="I121" i="131"/>
  <c r="I122" i="131"/>
  <c r="I123" i="131"/>
  <c r="I124" i="131"/>
  <c r="I125" i="131"/>
  <c r="I126" i="131"/>
  <c r="I127" i="131"/>
  <c r="I128" i="131"/>
  <c r="I129" i="131"/>
  <c r="I130" i="131"/>
  <c r="I131" i="131"/>
  <c r="I132" i="131"/>
  <c r="I133" i="131"/>
  <c r="I134" i="131"/>
  <c r="I135" i="131"/>
  <c r="I136" i="131"/>
  <c r="I137" i="131"/>
  <c r="I138" i="131"/>
  <c r="I139" i="131"/>
  <c r="I140" i="131"/>
  <c r="I141" i="131"/>
  <c r="I142" i="131"/>
  <c r="I143" i="131"/>
  <c r="I144" i="131"/>
  <c r="I145" i="131"/>
  <c r="I146" i="131"/>
  <c r="I147" i="131"/>
  <c r="I148" i="131"/>
  <c r="I149" i="131"/>
  <c r="I150" i="131"/>
  <c r="I151" i="131"/>
  <c r="I152" i="131"/>
  <c r="I153" i="131"/>
  <c r="I154" i="131"/>
  <c r="I155" i="131"/>
  <c r="I156" i="131"/>
  <c r="I157" i="131"/>
  <c r="I158" i="131"/>
  <c r="I159" i="131"/>
  <c r="I160" i="131"/>
  <c r="I161" i="131"/>
  <c r="I162" i="131"/>
  <c r="I163" i="131"/>
  <c r="I164" i="131"/>
  <c r="I165" i="131"/>
  <c r="I166" i="131"/>
  <c r="I167" i="131"/>
  <c r="I168" i="131"/>
  <c r="I169" i="131"/>
  <c r="I60" i="131"/>
  <c r="I61" i="131"/>
  <c r="I170" i="131"/>
  <c r="I171" i="131"/>
  <c r="I172" i="131"/>
  <c r="I173" i="131"/>
  <c r="I174" i="131"/>
  <c r="I175" i="131"/>
  <c r="I176" i="131"/>
  <c r="I177" i="131"/>
  <c r="I178" i="131"/>
  <c r="I179" i="131"/>
  <c r="I180" i="131"/>
  <c r="I181" i="131"/>
  <c r="I182" i="131"/>
  <c r="I183" i="131"/>
  <c r="I184" i="131"/>
  <c r="I185" i="131"/>
  <c r="I186" i="131"/>
  <c r="I187" i="131"/>
  <c r="I188" i="131"/>
  <c r="I189" i="131"/>
  <c r="I190" i="131"/>
  <c r="I191" i="131"/>
  <c r="I192" i="131"/>
  <c r="I193" i="131"/>
  <c r="I194" i="131"/>
  <c r="I195" i="131"/>
  <c r="I196" i="131"/>
  <c r="I197" i="131"/>
  <c r="I198" i="131"/>
  <c r="I199" i="131"/>
  <c r="I200" i="131"/>
  <c r="I201" i="131"/>
  <c r="I202" i="131"/>
  <c r="I203" i="131"/>
  <c r="I204" i="131"/>
  <c r="I205" i="131"/>
  <c r="I206" i="131"/>
  <c r="I207" i="131"/>
  <c r="I208" i="131"/>
  <c r="I209" i="131"/>
  <c r="I210" i="131"/>
  <c r="I211" i="131"/>
  <c r="I212" i="131"/>
  <c r="I213" i="131"/>
  <c r="I214" i="131"/>
  <c r="I215" i="131"/>
  <c r="I216" i="131"/>
  <c r="I217" i="131"/>
  <c r="I218" i="131"/>
  <c r="I219" i="131"/>
  <c r="I220" i="131"/>
  <c r="I6" i="121"/>
  <c r="I7" i="121"/>
  <c r="I8" i="121"/>
  <c r="I9" i="121"/>
  <c r="I10" i="121"/>
  <c r="I11" i="121"/>
  <c r="I12" i="121"/>
  <c r="I13" i="121"/>
  <c r="I14" i="121"/>
  <c r="I15" i="121"/>
  <c r="I16" i="121"/>
  <c r="I17" i="121"/>
  <c r="I18" i="121"/>
  <c r="I19" i="121"/>
  <c r="I20" i="121"/>
  <c r="I21" i="121"/>
  <c r="I22" i="121"/>
  <c r="I23" i="121"/>
  <c r="I24" i="121"/>
  <c r="I25" i="121"/>
  <c r="I26" i="121"/>
  <c r="I27" i="121"/>
  <c r="I28" i="121"/>
  <c r="I29" i="121"/>
  <c r="I30" i="121"/>
  <c r="I31" i="121"/>
  <c r="I32" i="121"/>
  <c r="I33" i="121"/>
  <c r="I34" i="121"/>
  <c r="I35" i="121"/>
  <c r="I36" i="121"/>
  <c r="I37" i="121"/>
  <c r="I38" i="121"/>
  <c r="I39" i="121"/>
  <c r="I40" i="121"/>
  <c r="I41" i="121"/>
  <c r="I42" i="121"/>
  <c r="I43" i="121"/>
  <c r="I44" i="121"/>
  <c r="I45" i="121"/>
  <c r="I46" i="121"/>
  <c r="I47" i="121"/>
  <c r="I48" i="121"/>
  <c r="I49" i="121"/>
  <c r="I50" i="121"/>
  <c r="I51" i="121"/>
  <c r="I52" i="121"/>
  <c r="I53" i="121"/>
  <c r="I54" i="121"/>
  <c r="I55" i="121"/>
  <c r="I56" i="121"/>
  <c r="I57" i="121"/>
  <c r="I58" i="121"/>
  <c r="I59" i="121"/>
  <c r="I60" i="121"/>
  <c r="I61" i="121"/>
  <c r="I62" i="121"/>
  <c r="I63" i="121"/>
  <c r="I64" i="121"/>
  <c r="I65" i="121"/>
  <c r="I66" i="121"/>
  <c r="I67" i="121"/>
  <c r="I68" i="121"/>
  <c r="I69" i="121"/>
  <c r="I70" i="121"/>
  <c r="I71" i="121"/>
  <c r="I72" i="121"/>
  <c r="I73" i="121"/>
  <c r="I74" i="121"/>
  <c r="I75" i="121"/>
  <c r="I76" i="121"/>
  <c r="I77" i="121"/>
  <c r="I78" i="121"/>
  <c r="I79" i="121"/>
  <c r="I80" i="121"/>
  <c r="I81" i="121"/>
  <c r="I82" i="121"/>
  <c r="I83" i="121"/>
  <c r="I84" i="121"/>
  <c r="I85" i="121"/>
  <c r="I86" i="121"/>
  <c r="I87" i="121"/>
  <c r="I88" i="121"/>
  <c r="I89" i="121"/>
  <c r="I90" i="121"/>
  <c r="I91" i="121"/>
  <c r="I92" i="121"/>
  <c r="I93" i="121"/>
  <c r="I94" i="121"/>
  <c r="I95" i="121"/>
  <c r="I96" i="121"/>
  <c r="I97" i="121"/>
  <c r="I98" i="121"/>
  <c r="I99" i="121"/>
  <c r="I100" i="121"/>
  <c r="I101" i="121"/>
  <c r="I102" i="121"/>
  <c r="I103" i="121"/>
  <c r="I104" i="121"/>
  <c r="I105" i="121"/>
  <c r="I106" i="121"/>
  <c r="I107" i="121"/>
  <c r="I108" i="121"/>
  <c r="I109" i="121"/>
  <c r="I110" i="121"/>
  <c r="I111" i="121"/>
  <c r="I112" i="121"/>
  <c r="I113" i="121"/>
  <c r="I114" i="121"/>
  <c r="I115" i="121"/>
  <c r="I116" i="121"/>
  <c r="I117" i="121"/>
  <c r="I118" i="121"/>
  <c r="I119" i="121"/>
  <c r="I120" i="121"/>
  <c r="I121" i="121"/>
  <c r="I122" i="121"/>
  <c r="I123" i="121"/>
  <c r="I124" i="121"/>
  <c r="I125" i="121"/>
  <c r="I126" i="121"/>
  <c r="I127" i="121"/>
  <c r="I128" i="121"/>
  <c r="I129" i="121"/>
  <c r="I130" i="121"/>
  <c r="I131" i="121"/>
  <c r="I132" i="121"/>
  <c r="I133" i="121"/>
  <c r="I134" i="121"/>
  <c r="I135" i="121"/>
  <c r="I136" i="121"/>
  <c r="I137" i="121"/>
  <c r="I138" i="121"/>
  <c r="I139" i="121"/>
  <c r="I140" i="121"/>
  <c r="I141" i="121"/>
  <c r="I142" i="121"/>
  <c r="I143" i="121"/>
  <c r="I144" i="121"/>
  <c r="I145" i="121"/>
  <c r="I146" i="121"/>
  <c r="I147" i="121"/>
  <c r="I148" i="121"/>
  <c r="I149" i="121"/>
  <c r="I150" i="121"/>
  <c r="I151" i="121"/>
  <c r="I152" i="121"/>
  <c r="I153" i="121"/>
  <c r="I154" i="121"/>
  <c r="I155" i="121"/>
  <c r="I156" i="121"/>
  <c r="I157" i="121"/>
  <c r="I158" i="121"/>
  <c r="I159" i="121"/>
  <c r="I160" i="121"/>
  <c r="I161" i="121"/>
  <c r="I162" i="121"/>
  <c r="I163" i="121"/>
  <c r="I164" i="121"/>
  <c r="I165" i="121"/>
  <c r="I166" i="121"/>
  <c r="I167" i="121"/>
  <c r="I168" i="121"/>
  <c r="I169" i="121"/>
  <c r="I170" i="121"/>
  <c r="I171" i="121"/>
  <c r="I172" i="121"/>
  <c r="I173" i="121"/>
  <c r="I174" i="121"/>
  <c r="I175" i="121"/>
  <c r="I176" i="121"/>
  <c r="I177" i="121"/>
  <c r="I178" i="121"/>
  <c r="I179" i="121"/>
  <c r="I180" i="121"/>
  <c r="I181" i="121"/>
  <c r="I182" i="121"/>
  <c r="I183" i="121"/>
  <c r="I184" i="121"/>
  <c r="I185" i="121"/>
  <c r="I186" i="121"/>
  <c r="I187" i="121"/>
  <c r="I188" i="121"/>
  <c r="I189" i="121"/>
  <c r="I190" i="121"/>
  <c r="I191" i="121"/>
  <c r="I192" i="121"/>
  <c r="I193" i="121"/>
  <c r="I194" i="121"/>
  <c r="I195" i="121"/>
  <c r="I196" i="121"/>
  <c r="I197" i="121"/>
  <c r="I198" i="121"/>
  <c r="I199" i="121"/>
  <c r="I200" i="121"/>
  <c r="I201" i="121"/>
  <c r="I202" i="121"/>
  <c r="I203" i="121"/>
  <c r="I204" i="121"/>
  <c r="I205" i="121"/>
  <c r="I206" i="121"/>
  <c r="I207" i="121"/>
  <c r="I208" i="121"/>
  <c r="I209" i="121"/>
  <c r="I210" i="121"/>
  <c r="I211" i="121"/>
  <c r="I212" i="121"/>
  <c r="I213" i="121"/>
  <c r="I214" i="121"/>
  <c r="I215" i="121"/>
  <c r="I216" i="121"/>
  <c r="I217" i="121"/>
  <c r="I218" i="121"/>
  <c r="I219" i="121"/>
  <c r="I220" i="121"/>
  <c r="I6" i="120"/>
  <c r="I7" i="120"/>
  <c r="I8" i="120"/>
  <c r="I9" i="120"/>
  <c r="I10" i="120"/>
  <c r="I11" i="120"/>
  <c r="I12" i="120"/>
  <c r="I13" i="120"/>
  <c r="I14" i="120"/>
  <c r="I15" i="120"/>
  <c r="I16" i="120"/>
  <c r="I17" i="120"/>
  <c r="I18" i="120"/>
  <c r="I19" i="120"/>
  <c r="I20" i="120"/>
  <c r="I21" i="120"/>
  <c r="I22" i="120"/>
  <c r="I23" i="120"/>
  <c r="I24" i="120"/>
  <c r="I25" i="120"/>
  <c r="I26" i="120"/>
  <c r="I27" i="120"/>
  <c r="I28" i="120"/>
  <c r="I29" i="120"/>
  <c r="I30" i="120"/>
  <c r="I31" i="120"/>
  <c r="I32" i="120"/>
  <c r="I33" i="120"/>
  <c r="I34" i="120"/>
  <c r="I35" i="120"/>
  <c r="I36" i="120"/>
  <c r="I37" i="120"/>
  <c r="I38" i="120"/>
  <c r="I39" i="120"/>
  <c r="I40" i="120"/>
  <c r="I41" i="120"/>
  <c r="I42" i="120"/>
  <c r="I43" i="120"/>
  <c r="I44" i="120"/>
  <c r="I45" i="120"/>
  <c r="I46" i="120"/>
  <c r="I47" i="120"/>
  <c r="I48" i="120"/>
  <c r="I49" i="120"/>
  <c r="I50" i="120"/>
  <c r="I51" i="120"/>
  <c r="I52" i="120"/>
  <c r="I53" i="120"/>
  <c r="I54" i="120"/>
  <c r="I55" i="120"/>
  <c r="I56" i="120"/>
  <c r="I57" i="120"/>
  <c r="I58" i="120"/>
  <c r="I59" i="120"/>
  <c r="I60" i="120"/>
  <c r="I61" i="120"/>
  <c r="I62" i="120"/>
  <c r="I63" i="120"/>
  <c r="I64" i="120"/>
  <c r="I65" i="120"/>
  <c r="I66" i="120"/>
  <c r="I67" i="120"/>
  <c r="I68" i="120"/>
  <c r="I69" i="120"/>
  <c r="I70" i="120"/>
  <c r="I71" i="120"/>
  <c r="I72" i="120"/>
  <c r="I73" i="120"/>
  <c r="I74" i="120"/>
  <c r="I75" i="120"/>
  <c r="I76" i="120"/>
  <c r="I77" i="120"/>
  <c r="I78" i="120"/>
  <c r="I79" i="120"/>
  <c r="I80" i="120"/>
  <c r="I81" i="120"/>
  <c r="I82" i="120"/>
  <c r="I83" i="120"/>
  <c r="I84" i="120"/>
  <c r="I85" i="120"/>
  <c r="I86" i="120"/>
  <c r="I87" i="120"/>
  <c r="I88" i="120"/>
  <c r="I89" i="120"/>
  <c r="I90" i="120"/>
  <c r="I91" i="120"/>
  <c r="I92" i="120"/>
  <c r="I93" i="120"/>
  <c r="I94" i="120"/>
  <c r="I95" i="120"/>
  <c r="I96" i="120"/>
  <c r="I97" i="120"/>
  <c r="I98" i="120"/>
  <c r="I99" i="120"/>
  <c r="I100" i="120"/>
  <c r="I101" i="120"/>
  <c r="I102" i="120"/>
  <c r="I103" i="120"/>
  <c r="I104" i="120"/>
  <c r="I105" i="120"/>
  <c r="I106" i="120"/>
  <c r="I107" i="120"/>
  <c r="I108" i="120"/>
  <c r="I109" i="120"/>
  <c r="I110" i="120"/>
  <c r="I111" i="120"/>
  <c r="I112" i="120"/>
  <c r="I113" i="120"/>
  <c r="I114" i="120"/>
  <c r="I115" i="120"/>
  <c r="I116" i="120"/>
  <c r="I117" i="120"/>
  <c r="I118" i="120"/>
  <c r="I119" i="120"/>
  <c r="I120" i="120"/>
  <c r="I121" i="120"/>
  <c r="I122" i="120"/>
  <c r="I123" i="120"/>
  <c r="I124" i="120"/>
  <c r="I125" i="120"/>
  <c r="I126" i="120"/>
  <c r="I127" i="120"/>
  <c r="I128" i="120"/>
  <c r="I129" i="120"/>
  <c r="I130" i="120"/>
  <c r="I131" i="120"/>
  <c r="I132" i="120"/>
  <c r="I133" i="120"/>
  <c r="I134" i="120"/>
  <c r="I135" i="120"/>
  <c r="I136" i="120"/>
  <c r="I137" i="120"/>
  <c r="I138" i="120"/>
  <c r="I139" i="120"/>
  <c r="I140" i="120"/>
  <c r="I141" i="120"/>
  <c r="I142" i="120"/>
  <c r="I143" i="120"/>
  <c r="I144" i="120"/>
  <c r="I145" i="120"/>
  <c r="I146" i="120"/>
  <c r="I147" i="120"/>
  <c r="I148" i="120"/>
  <c r="I149" i="120"/>
  <c r="I150" i="120"/>
  <c r="I151" i="120"/>
  <c r="I152" i="120"/>
  <c r="I153" i="120"/>
  <c r="I154" i="120"/>
  <c r="I155" i="120"/>
  <c r="I156" i="120"/>
  <c r="I157" i="120"/>
  <c r="I158" i="120"/>
  <c r="I159" i="120"/>
  <c r="I160" i="120"/>
  <c r="I161" i="120"/>
  <c r="I162" i="120"/>
  <c r="I163" i="120"/>
  <c r="I164" i="120"/>
  <c r="I165" i="120"/>
  <c r="I166" i="120"/>
  <c r="I167" i="120"/>
  <c r="I168" i="120"/>
  <c r="I169" i="120"/>
  <c r="I170" i="120"/>
  <c r="I171" i="120"/>
  <c r="I172" i="120"/>
  <c r="I173" i="120"/>
  <c r="I174" i="120"/>
  <c r="I175" i="120"/>
  <c r="I176" i="120"/>
  <c r="I177" i="120"/>
  <c r="I178" i="120"/>
  <c r="I179" i="120"/>
  <c r="I180" i="120"/>
  <c r="I181" i="120"/>
  <c r="I182" i="120"/>
  <c r="I183" i="120"/>
  <c r="I184" i="120"/>
  <c r="I185" i="120"/>
  <c r="I186" i="120"/>
  <c r="I187" i="120"/>
  <c r="I188" i="120"/>
  <c r="I189" i="120"/>
  <c r="I190" i="120"/>
  <c r="I191" i="120"/>
  <c r="I192" i="120"/>
  <c r="I193" i="120"/>
  <c r="I194" i="120"/>
  <c r="I195" i="120"/>
  <c r="I196" i="120"/>
  <c r="I197" i="120"/>
  <c r="I198" i="120"/>
  <c r="I199" i="120"/>
  <c r="I200" i="120"/>
  <c r="I201" i="120"/>
  <c r="I202" i="120"/>
  <c r="I203" i="120"/>
  <c r="I204" i="120"/>
  <c r="I205" i="120"/>
  <c r="I206" i="120"/>
  <c r="I207" i="120"/>
  <c r="I208" i="120"/>
  <c r="I209" i="120"/>
  <c r="I210" i="120"/>
  <c r="I211" i="120"/>
  <c r="I212" i="120"/>
  <c r="I213" i="120"/>
  <c r="I214" i="120"/>
  <c r="I215" i="120"/>
  <c r="I216" i="120"/>
  <c r="I217" i="120"/>
  <c r="I218" i="120"/>
  <c r="I219" i="120"/>
  <c r="I220" i="120"/>
  <c r="I6" i="119"/>
  <c r="I7" i="119"/>
  <c r="I8" i="119"/>
  <c r="I9" i="119"/>
  <c r="I10" i="119"/>
  <c r="I11" i="119"/>
  <c r="I12" i="119"/>
  <c r="I13" i="119"/>
  <c r="I14" i="119"/>
  <c r="I15" i="119"/>
  <c r="I16" i="119"/>
  <c r="I17" i="119"/>
  <c r="I18" i="119"/>
  <c r="I19" i="119"/>
  <c r="I20" i="119"/>
  <c r="I21" i="119"/>
  <c r="I22" i="119"/>
  <c r="I23" i="119"/>
  <c r="I24" i="119"/>
  <c r="I25" i="119"/>
  <c r="I26" i="119"/>
  <c r="I27" i="119"/>
  <c r="I28" i="119"/>
  <c r="I29" i="119"/>
  <c r="I30" i="119"/>
  <c r="I31" i="119"/>
  <c r="I32" i="119"/>
  <c r="I33" i="119"/>
  <c r="I34" i="119"/>
  <c r="I35" i="119"/>
  <c r="I36" i="119"/>
  <c r="I37" i="119"/>
  <c r="I38" i="119"/>
  <c r="I39" i="119"/>
  <c r="I40" i="119"/>
  <c r="I41" i="119"/>
  <c r="I42" i="119"/>
  <c r="I43" i="119"/>
  <c r="I44" i="119"/>
  <c r="I45" i="119"/>
  <c r="I46" i="119"/>
  <c r="I47" i="119"/>
  <c r="I48" i="119"/>
  <c r="I49" i="119"/>
  <c r="I50" i="119"/>
  <c r="I51" i="119"/>
  <c r="I52" i="119"/>
  <c r="I53" i="119"/>
  <c r="I54" i="119"/>
  <c r="I55" i="119"/>
  <c r="I56" i="119"/>
  <c r="I57" i="119"/>
  <c r="I58" i="119"/>
  <c r="I59" i="119"/>
  <c r="I60" i="119"/>
  <c r="I61" i="119"/>
  <c r="I62" i="119"/>
  <c r="I63" i="119"/>
  <c r="I64" i="119"/>
  <c r="I65" i="119"/>
  <c r="I66" i="119"/>
  <c r="I67" i="119"/>
  <c r="I68" i="119"/>
  <c r="I69" i="119"/>
  <c r="I70" i="119"/>
  <c r="I71" i="119"/>
  <c r="I72" i="119"/>
  <c r="I73" i="119"/>
  <c r="I74" i="119"/>
  <c r="I75" i="119"/>
  <c r="I76" i="119"/>
  <c r="I77" i="119"/>
  <c r="I78" i="119"/>
  <c r="I79" i="119"/>
  <c r="I80" i="119"/>
  <c r="I81" i="119"/>
  <c r="I82" i="119"/>
  <c r="I83" i="119"/>
  <c r="I84" i="119"/>
  <c r="I85" i="119"/>
  <c r="I86" i="119"/>
  <c r="I87" i="119"/>
  <c r="I88" i="119"/>
  <c r="I89" i="119"/>
  <c r="I90" i="119"/>
  <c r="I91" i="119"/>
  <c r="I92" i="119"/>
  <c r="I93" i="119"/>
  <c r="I94" i="119"/>
  <c r="I95" i="119"/>
  <c r="I96" i="119"/>
  <c r="I97" i="119"/>
  <c r="I98" i="119"/>
  <c r="I99" i="119"/>
  <c r="I100" i="119"/>
  <c r="I101" i="119"/>
  <c r="I102" i="119"/>
  <c r="I103" i="119"/>
  <c r="I104" i="119"/>
  <c r="I105" i="119"/>
  <c r="I106" i="119"/>
  <c r="I107" i="119"/>
  <c r="I108" i="119"/>
  <c r="I109" i="119"/>
  <c r="I110" i="119"/>
  <c r="I111" i="119"/>
  <c r="I112" i="119"/>
  <c r="I113" i="119"/>
  <c r="I114" i="119"/>
  <c r="I115" i="119"/>
  <c r="I116" i="119"/>
  <c r="I117" i="119"/>
  <c r="I118" i="119"/>
  <c r="I119" i="119"/>
  <c r="I120" i="119"/>
  <c r="I121" i="119"/>
  <c r="I122" i="119"/>
  <c r="I123" i="119"/>
  <c r="I124" i="119"/>
  <c r="I125" i="119"/>
  <c r="I126" i="119"/>
  <c r="I127" i="119"/>
  <c r="I128" i="119"/>
  <c r="I129" i="119"/>
  <c r="I130" i="119"/>
  <c r="I131" i="119"/>
  <c r="I132" i="119"/>
  <c r="I133" i="119"/>
  <c r="I134" i="119"/>
  <c r="I135" i="119"/>
  <c r="I136" i="119"/>
  <c r="I137" i="119"/>
  <c r="I138" i="119"/>
  <c r="I139" i="119"/>
  <c r="I140" i="119"/>
  <c r="I141" i="119"/>
  <c r="I142" i="119"/>
  <c r="I143" i="119"/>
  <c r="I144" i="119"/>
  <c r="I145" i="119"/>
  <c r="I146" i="119"/>
  <c r="I147" i="119"/>
  <c r="I148" i="119"/>
  <c r="I149" i="119"/>
  <c r="I150" i="119"/>
  <c r="I151" i="119"/>
  <c r="I152" i="119"/>
  <c r="I153" i="119"/>
  <c r="I154" i="119"/>
  <c r="I155" i="119"/>
  <c r="I156" i="119"/>
  <c r="I157" i="119"/>
  <c r="I158" i="119"/>
  <c r="I159" i="119"/>
  <c r="I160" i="119"/>
  <c r="I161" i="119"/>
  <c r="I162" i="119"/>
  <c r="I163" i="119"/>
  <c r="I164" i="119"/>
  <c r="I165" i="119"/>
  <c r="I166" i="119"/>
  <c r="I167" i="119"/>
  <c r="I168" i="119"/>
  <c r="I169" i="119"/>
  <c r="I170" i="119"/>
  <c r="I171" i="119"/>
  <c r="I172" i="119"/>
  <c r="I173" i="119"/>
  <c r="I174" i="119"/>
  <c r="I175" i="119"/>
  <c r="I176" i="119"/>
  <c r="I177" i="119"/>
  <c r="I178" i="119"/>
  <c r="I179" i="119"/>
  <c r="I180" i="119"/>
  <c r="I181" i="119"/>
  <c r="I182" i="119"/>
  <c r="I183" i="119"/>
  <c r="I184" i="119"/>
  <c r="I185" i="119"/>
  <c r="I186" i="119"/>
  <c r="I187" i="119"/>
  <c r="I188" i="119"/>
  <c r="I189" i="119"/>
  <c r="I190" i="119"/>
  <c r="I191" i="119"/>
  <c r="I192" i="119"/>
  <c r="I193" i="119"/>
  <c r="I194" i="119"/>
  <c r="I195" i="119"/>
  <c r="I196" i="119"/>
  <c r="I197" i="119"/>
  <c r="I198" i="119"/>
  <c r="I199" i="119"/>
  <c r="I200" i="119"/>
  <c r="I201" i="119"/>
  <c r="I202" i="119"/>
  <c r="I203" i="119"/>
  <c r="I204" i="119"/>
  <c r="I205" i="119"/>
  <c r="I206" i="119"/>
  <c r="I207" i="119"/>
  <c r="I208" i="119"/>
  <c r="I209" i="119"/>
  <c r="I210" i="119"/>
  <c r="I211" i="119"/>
  <c r="I212" i="119"/>
  <c r="I213" i="119"/>
  <c r="I214" i="119"/>
  <c r="I215" i="119"/>
  <c r="I216" i="119"/>
  <c r="I217" i="119"/>
  <c r="I218" i="119"/>
  <c r="I219" i="119"/>
  <c r="I220" i="119"/>
  <c r="I6" i="118"/>
  <c r="I7" i="118"/>
  <c r="I8" i="118"/>
  <c r="I9" i="118"/>
  <c r="I10" i="118"/>
  <c r="I11" i="118"/>
  <c r="I12" i="118"/>
  <c r="I13" i="118"/>
  <c r="I14" i="118"/>
  <c r="I15" i="118"/>
  <c r="I16" i="118"/>
  <c r="I17" i="118"/>
  <c r="I18" i="118"/>
  <c r="I19" i="118"/>
  <c r="I20" i="118"/>
  <c r="I21" i="118"/>
  <c r="I22" i="118"/>
  <c r="I23" i="118"/>
  <c r="I24" i="118"/>
  <c r="I25" i="118"/>
  <c r="I26" i="118"/>
  <c r="I27" i="118"/>
  <c r="I28" i="118"/>
  <c r="I29" i="118"/>
  <c r="I30" i="118"/>
  <c r="I31" i="118"/>
  <c r="I32" i="118"/>
  <c r="I33" i="118"/>
  <c r="I34" i="118"/>
  <c r="I35" i="118"/>
  <c r="I36" i="118"/>
  <c r="I37" i="118"/>
  <c r="I38" i="118"/>
  <c r="I39" i="118"/>
  <c r="I40" i="118"/>
  <c r="I41" i="118"/>
  <c r="I42" i="118"/>
  <c r="I43" i="118"/>
  <c r="I44" i="118"/>
  <c r="I45" i="118"/>
  <c r="I46" i="118"/>
  <c r="I47" i="118"/>
  <c r="I48" i="118"/>
  <c r="I49" i="118"/>
  <c r="I50" i="118"/>
  <c r="I51" i="118"/>
  <c r="I52" i="118"/>
  <c r="I53" i="118"/>
  <c r="I54" i="118"/>
  <c r="I55" i="118"/>
  <c r="I56" i="118"/>
  <c r="I57" i="118"/>
  <c r="I58" i="118"/>
  <c r="I59" i="118"/>
  <c r="I60" i="118"/>
  <c r="I61" i="118"/>
  <c r="I62" i="118"/>
  <c r="I63" i="118"/>
  <c r="I64" i="118"/>
  <c r="I65" i="118"/>
  <c r="I66" i="118"/>
  <c r="I67" i="118"/>
  <c r="I68" i="118"/>
  <c r="I69" i="118"/>
  <c r="I70" i="118"/>
  <c r="I71" i="118"/>
  <c r="I72" i="118"/>
  <c r="I73" i="118"/>
  <c r="I74" i="118"/>
  <c r="I75" i="118"/>
  <c r="I76" i="118"/>
  <c r="I77" i="118"/>
  <c r="I78" i="118"/>
  <c r="I79" i="118"/>
  <c r="I80" i="118"/>
  <c r="I81" i="118"/>
  <c r="I82" i="118"/>
  <c r="I83" i="118"/>
  <c r="I84" i="118"/>
  <c r="I85" i="118"/>
  <c r="I86" i="118"/>
  <c r="I87" i="118"/>
  <c r="I88" i="118"/>
  <c r="I89" i="118"/>
  <c r="I90" i="118"/>
  <c r="I91" i="118"/>
  <c r="I92" i="118"/>
  <c r="I93" i="118"/>
  <c r="I94" i="118"/>
  <c r="I95" i="118"/>
  <c r="I96" i="118"/>
  <c r="I97" i="118"/>
  <c r="I98" i="118"/>
  <c r="I99" i="118"/>
  <c r="I100" i="118"/>
  <c r="I101" i="118"/>
  <c r="I102" i="118"/>
  <c r="I103" i="118"/>
  <c r="I104" i="118"/>
  <c r="I105" i="118"/>
  <c r="I106" i="118"/>
  <c r="I107" i="118"/>
  <c r="I108" i="118"/>
  <c r="I109" i="118"/>
  <c r="I110" i="118"/>
  <c r="I111" i="118"/>
  <c r="I112" i="118"/>
  <c r="I113" i="118"/>
  <c r="I114" i="118"/>
  <c r="I115" i="118"/>
  <c r="I116" i="118"/>
  <c r="I117" i="118"/>
  <c r="I118" i="118"/>
  <c r="I119" i="118"/>
  <c r="I120" i="118"/>
  <c r="I121" i="118"/>
  <c r="I122" i="118"/>
  <c r="I123" i="118"/>
  <c r="I124" i="118"/>
  <c r="I125" i="118"/>
  <c r="I126" i="118"/>
  <c r="I127" i="118"/>
  <c r="I128" i="118"/>
  <c r="I129" i="118"/>
  <c r="I130" i="118"/>
  <c r="I131" i="118"/>
  <c r="I132" i="118"/>
  <c r="I133" i="118"/>
  <c r="I134" i="118"/>
  <c r="I135" i="118"/>
  <c r="I136" i="118"/>
  <c r="I137" i="118"/>
  <c r="I138" i="118"/>
  <c r="I139" i="118"/>
  <c r="I140" i="118"/>
  <c r="I141" i="118"/>
  <c r="I142" i="118"/>
  <c r="I143" i="118"/>
  <c r="I144" i="118"/>
  <c r="I145" i="118"/>
  <c r="I146" i="118"/>
  <c r="I147" i="118"/>
  <c r="I148" i="118"/>
  <c r="I149" i="118"/>
  <c r="I150" i="118"/>
  <c r="I151" i="118"/>
  <c r="I152" i="118"/>
  <c r="I153" i="118"/>
  <c r="I154" i="118"/>
  <c r="I155" i="118"/>
  <c r="I156" i="118"/>
  <c r="I157" i="118"/>
  <c r="I158" i="118"/>
  <c r="I159" i="118"/>
  <c r="I160" i="118"/>
  <c r="I161" i="118"/>
  <c r="I162" i="118"/>
  <c r="I163" i="118"/>
  <c r="I164" i="118"/>
  <c r="I165" i="118"/>
  <c r="I166" i="118"/>
  <c r="I167" i="118"/>
  <c r="I168" i="118"/>
  <c r="I169" i="118"/>
  <c r="I170" i="118"/>
  <c r="I171" i="118"/>
  <c r="I172" i="118"/>
  <c r="I173" i="118"/>
  <c r="I174" i="118"/>
  <c r="I175" i="118"/>
  <c r="I176" i="118"/>
  <c r="I177" i="118"/>
  <c r="I178" i="118"/>
  <c r="I179" i="118"/>
  <c r="I180" i="118"/>
  <c r="I181" i="118"/>
  <c r="I182" i="118"/>
  <c r="I183" i="118"/>
  <c r="I184" i="118"/>
  <c r="I185" i="118"/>
  <c r="I186" i="118"/>
  <c r="I187" i="118"/>
  <c r="I188" i="118"/>
  <c r="I189" i="118"/>
  <c r="I190" i="118"/>
  <c r="I191" i="118"/>
  <c r="I192" i="118"/>
  <c r="I193" i="118"/>
  <c r="I194" i="118"/>
  <c r="I195" i="118"/>
  <c r="I196" i="118"/>
  <c r="I197" i="118"/>
  <c r="I198" i="118"/>
  <c r="I199" i="118"/>
  <c r="I200" i="118"/>
  <c r="I201" i="118"/>
  <c r="I202" i="118"/>
  <c r="I203" i="118"/>
  <c r="I204" i="118"/>
  <c r="I205" i="118"/>
  <c r="I206" i="118"/>
  <c r="I207" i="118"/>
  <c r="I208" i="118"/>
  <c r="I209" i="118"/>
  <c r="I210" i="118"/>
  <c r="I211" i="118"/>
  <c r="I212" i="118"/>
  <c r="I213" i="118"/>
  <c r="I214" i="118"/>
  <c r="I215" i="118"/>
  <c r="I216" i="118"/>
  <c r="I217" i="118"/>
  <c r="I218" i="118"/>
  <c r="I219" i="118"/>
  <c r="I220" i="118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33" i="117"/>
  <c r="I34" i="117"/>
  <c r="I35" i="117"/>
  <c r="I36" i="117"/>
  <c r="I37" i="117"/>
  <c r="I38" i="117"/>
  <c r="I39" i="117"/>
  <c r="I40" i="117"/>
  <c r="I41" i="117"/>
  <c r="I42" i="117"/>
  <c r="I43" i="117"/>
  <c r="I44" i="117"/>
  <c r="I45" i="117"/>
  <c r="I46" i="117"/>
  <c r="I47" i="117"/>
  <c r="I48" i="117"/>
  <c r="I49" i="117"/>
  <c r="I50" i="117"/>
  <c r="I51" i="117"/>
  <c r="I52" i="117"/>
  <c r="I53" i="117"/>
  <c r="I54" i="117"/>
  <c r="I55" i="117"/>
  <c r="I56" i="117"/>
  <c r="I57" i="117"/>
  <c r="I58" i="117"/>
  <c r="I59" i="117"/>
  <c r="I60" i="117"/>
  <c r="I61" i="117"/>
  <c r="I62" i="117"/>
  <c r="I63" i="117"/>
  <c r="I64" i="117"/>
  <c r="I65" i="117"/>
  <c r="I66" i="117"/>
  <c r="I67" i="117"/>
  <c r="I68" i="117"/>
  <c r="I69" i="117"/>
  <c r="I70" i="117"/>
  <c r="I71" i="117"/>
  <c r="I72" i="117"/>
  <c r="I73" i="117"/>
  <c r="I74" i="117"/>
  <c r="I75" i="117"/>
  <c r="I76" i="117"/>
  <c r="I77" i="117"/>
  <c r="I78" i="117"/>
  <c r="I79" i="117"/>
  <c r="I80" i="117"/>
  <c r="I81" i="117"/>
  <c r="I82" i="117"/>
  <c r="I83" i="117"/>
  <c r="I84" i="117"/>
  <c r="I85" i="117"/>
  <c r="I86" i="117"/>
  <c r="I87" i="117"/>
  <c r="I88" i="117"/>
  <c r="I89" i="117"/>
  <c r="I90" i="117"/>
  <c r="I91" i="117"/>
  <c r="I92" i="117"/>
  <c r="I93" i="117"/>
  <c r="I94" i="117"/>
  <c r="I95" i="117"/>
  <c r="I96" i="117"/>
  <c r="I97" i="117"/>
  <c r="I98" i="117"/>
  <c r="I99" i="117"/>
  <c r="I100" i="117"/>
  <c r="I101" i="117"/>
  <c r="I102" i="117"/>
  <c r="I103" i="117"/>
  <c r="I104" i="117"/>
  <c r="I105" i="117"/>
  <c r="I106" i="117"/>
  <c r="I107" i="117"/>
  <c r="I108" i="117"/>
  <c r="I109" i="117"/>
  <c r="I110" i="117"/>
  <c r="I111" i="117"/>
  <c r="I112" i="117"/>
  <c r="I113" i="117"/>
  <c r="I114" i="117"/>
  <c r="I115" i="117"/>
  <c r="I116" i="117"/>
  <c r="I117" i="117"/>
  <c r="I118" i="117"/>
  <c r="I119" i="117"/>
  <c r="I120" i="117"/>
  <c r="I121" i="117"/>
  <c r="I122" i="117"/>
  <c r="I123" i="117"/>
  <c r="I124" i="117"/>
  <c r="I125" i="117"/>
  <c r="I126" i="117"/>
  <c r="I127" i="117"/>
  <c r="I128" i="117"/>
  <c r="I129" i="117"/>
  <c r="I130" i="117"/>
  <c r="I131" i="117"/>
  <c r="I132" i="117"/>
  <c r="I133" i="117"/>
  <c r="I134" i="117"/>
  <c r="I135" i="117"/>
  <c r="I136" i="117"/>
  <c r="I137" i="117"/>
  <c r="I138" i="117"/>
  <c r="I139" i="117"/>
  <c r="I140" i="117"/>
  <c r="I141" i="117"/>
  <c r="I142" i="117"/>
  <c r="I143" i="117"/>
  <c r="I144" i="117"/>
  <c r="I145" i="117"/>
  <c r="I146" i="117"/>
  <c r="I147" i="117"/>
  <c r="I148" i="117"/>
  <c r="I149" i="117"/>
  <c r="I150" i="117"/>
  <c r="I151" i="117"/>
  <c r="I152" i="117"/>
  <c r="I153" i="117"/>
  <c r="I154" i="117"/>
  <c r="I155" i="117"/>
  <c r="I156" i="117"/>
  <c r="I157" i="117"/>
  <c r="I158" i="117"/>
  <c r="I159" i="117"/>
  <c r="I160" i="117"/>
  <c r="I161" i="117"/>
  <c r="I162" i="117"/>
  <c r="I163" i="117"/>
  <c r="I164" i="117"/>
  <c r="I165" i="117"/>
  <c r="I166" i="117"/>
  <c r="I167" i="117"/>
  <c r="I168" i="117"/>
  <c r="I169" i="117"/>
  <c r="I170" i="117"/>
  <c r="I171" i="117"/>
  <c r="I172" i="117"/>
  <c r="I173" i="117"/>
  <c r="I174" i="117"/>
  <c r="I175" i="117"/>
  <c r="I176" i="117"/>
  <c r="I177" i="117"/>
  <c r="I178" i="117"/>
  <c r="I179" i="117"/>
  <c r="I180" i="117"/>
  <c r="I181" i="117"/>
  <c r="I182" i="117"/>
  <c r="I183" i="117"/>
  <c r="I184" i="117"/>
  <c r="I185" i="117"/>
  <c r="I186" i="117"/>
  <c r="I187" i="117"/>
  <c r="I188" i="117"/>
  <c r="I189" i="117"/>
  <c r="I190" i="117"/>
  <c r="I191" i="117"/>
  <c r="I192" i="117"/>
  <c r="I193" i="117"/>
  <c r="I194" i="117"/>
  <c r="I195" i="117"/>
  <c r="I196" i="117"/>
  <c r="I197" i="117"/>
  <c r="I198" i="117"/>
  <c r="I199" i="117"/>
  <c r="I200" i="117"/>
  <c r="I201" i="117"/>
  <c r="I202" i="117"/>
  <c r="I203" i="117"/>
  <c r="I204" i="117"/>
  <c r="I205" i="117"/>
  <c r="I206" i="117"/>
  <c r="I207" i="117"/>
  <c r="I208" i="117"/>
  <c r="I209" i="117"/>
  <c r="I210" i="117"/>
  <c r="I211" i="117"/>
  <c r="I212" i="117"/>
  <c r="I213" i="117"/>
  <c r="I214" i="117"/>
  <c r="I215" i="117"/>
  <c r="I216" i="117"/>
  <c r="I217" i="117"/>
  <c r="I218" i="117"/>
  <c r="I219" i="117"/>
  <c r="I220" i="117"/>
  <c r="I6" i="116"/>
  <c r="I7" i="116"/>
  <c r="I8" i="116"/>
  <c r="I9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2" i="116"/>
  <c r="I23" i="116"/>
  <c r="I24" i="116"/>
  <c r="I25" i="116"/>
  <c r="I26" i="116"/>
  <c r="I27" i="116"/>
  <c r="I28" i="116"/>
  <c r="I29" i="116"/>
  <c r="I30" i="116"/>
  <c r="I31" i="116"/>
  <c r="I32" i="116"/>
  <c r="I33" i="116"/>
  <c r="I34" i="116"/>
  <c r="I35" i="116"/>
  <c r="I36" i="116"/>
  <c r="I37" i="116"/>
  <c r="I38" i="116"/>
  <c r="I39" i="116"/>
  <c r="I40" i="116"/>
  <c r="I41" i="116"/>
  <c r="I42" i="116"/>
  <c r="I43" i="116"/>
  <c r="I44" i="116"/>
  <c r="I45" i="116"/>
  <c r="I46" i="116"/>
  <c r="I47" i="116"/>
  <c r="I48" i="116"/>
  <c r="I49" i="116"/>
  <c r="I50" i="116"/>
  <c r="I51" i="116"/>
  <c r="I52" i="116"/>
  <c r="I53" i="116"/>
  <c r="I54" i="116"/>
  <c r="I55" i="116"/>
  <c r="I56" i="116"/>
  <c r="I57" i="116"/>
  <c r="I58" i="116"/>
  <c r="I59" i="116"/>
  <c r="I60" i="116"/>
  <c r="I61" i="116"/>
  <c r="I62" i="116"/>
  <c r="I63" i="116"/>
  <c r="I64" i="116"/>
  <c r="I65" i="116"/>
  <c r="I66" i="116"/>
  <c r="I67" i="116"/>
  <c r="I68" i="116"/>
  <c r="I69" i="116"/>
  <c r="I70" i="116"/>
  <c r="I71" i="116"/>
  <c r="I72" i="116"/>
  <c r="I73" i="116"/>
  <c r="I74" i="116"/>
  <c r="I75" i="116"/>
  <c r="I76" i="116"/>
  <c r="I77" i="116"/>
  <c r="I78" i="116"/>
  <c r="I79" i="116"/>
  <c r="I80" i="116"/>
  <c r="I81" i="116"/>
  <c r="I82" i="116"/>
  <c r="I83" i="116"/>
  <c r="I84" i="116"/>
  <c r="I85" i="116"/>
  <c r="I86" i="116"/>
  <c r="I87" i="116"/>
  <c r="I88" i="116"/>
  <c r="I89" i="116"/>
  <c r="I90" i="116"/>
  <c r="I91" i="116"/>
  <c r="I92" i="116"/>
  <c r="I93" i="116"/>
  <c r="I94" i="116"/>
  <c r="I95" i="116"/>
  <c r="I96" i="116"/>
  <c r="I97" i="116"/>
  <c r="I98" i="116"/>
  <c r="I99" i="116"/>
  <c r="I100" i="116"/>
  <c r="I101" i="116"/>
  <c r="I102" i="116"/>
  <c r="I103" i="116"/>
  <c r="I104" i="116"/>
  <c r="I105" i="116"/>
  <c r="I106" i="116"/>
  <c r="I107" i="116"/>
  <c r="I108" i="116"/>
  <c r="I109" i="116"/>
  <c r="I110" i="116"/>
  <c r="I111" i="116"/>
  <c r="I112" i="116"/>
  <c r="I113" i="116"/>
  <c r="I114" i="116"/>
  <c r="I115" i="116"/>
  <c r="I116" i="116"/>
  <c r="I117" i="116"/>
  <c r="I118" i="116"/>
  <c r="I119" i="116"/>
  <c r="I120" i="116"/>
  <c r="I121" i="116"/>
  <c r="I122" i="116"/>
  <c r="I123" i="116"/>
  <c r="I124" i="116"/>
  <c r="I125" i="116"/>
  <c r="I126" i="116"/>
  <c r="I127" i="116"/>
  <c r="I128" i="116"/>
  <c r="I129" i="116"/>
  <c r="I130" i="116"/>
  <c r="I131" i="116"/>
  <c r="I132" i="116"/>
  <c r="I133" i="116"/>
  <c r="I134" i="116"/>
  <c r="I135" i="116"/>
  <c r="I136" i="116"/>
  <c r="I137" i="116"/>
  <c r="I138" i="116"/>
  <c r="I139" i="116"/>
  <c r="I140" i="116"/>
  <c r="I141" i="116"/>
  <c r="I142" i="116"/>
  <c r="I143" i="116"/>
  <c r="I144" i="116"/>
  <c r="I145" i="116"/>
  <c r="I146" i="116"/>
  <c r="I147" i="116"/>
  <c r="I148" i="116"/>
  <c r="I149" i="116"/>
  <c r="I150" i="116"/>
  <c r="I151" i="116"/>
  <c r="I152" i="116"/>
  <c r="I153" i="116"/>
  <c r="I154" i="116"/>
  <c r="I155" i="116"/>
  <c r="I156" i="116"/>
  <c r="I157" i="116"/>
  <c r="I158" i="116"/>
  <c r="I159" i="116"/>
  <c r="I160" i="116"/>
  <c r="I161" i="116"/>
  <c r="I162" i="116"/>
  <c r="I163" i="116"/>
  <c r="I164" i="116"/>
  <c r="I165" i="116"/>
  <c r="I166" i="116"/>
  <c r="I167" i="116"/>
  <c r="I168" i="116"/>
  <c r="I169" i="116"/>
  <c r="I170" i="116"/>
  <c r="I171" i="116"/>
  <c r="I172" i="116"/>
  <c r="I173" i="116"/>
  <c r="I174" i="116"/>
  <c r="I175" i="116"/>
  <c r="I176" i="116"/>
  <c r="I177" i="116"/>
  <c r="I178" i="116"/>
  <c r="I179" i="116"/>
  <c r="I180" i="116"/>
  <c r="I181" i="116"/>
  <c r="I182" i="116"/>
  <c r="I183" i="116"/>
  <c r="I184" i="116"/>
  <c r="I185" i="116"/>
  <c r="I186" i="116"/>
  <c r="I187" i="116"/>
  <c r="I188" i="116"/>
  <c r="I189" i="116"/>
  <c r="I190" i="116"/>
  <c r="I191" i="116"/>
  <c r="I192" i="116"/>
  <c r="I193" i="116"/>
  <c r="I194" i="116"/>
  <c r="I195" i="116"/>
  <c r="I196" i="116"/>
  <c r="I197" i="116"/>
  <c r="I198" i="116"/>
  <c r="I199" i="116"/>
  <c r="I200" i="116"/>
  <c r="I201" i="116"/>
  <c r="I202" i="116"/>
  <c r="I203" i="116"/>
  <c r="I204" i="116"/>
  <c r="I205" i="116"/>
  <c r="I206" i="116"/>
  <c r="I207" i="116"/>
  <c r="I208" i="116"/>
  <c r="I209" i="116"/>
  <c r="I210" i="116"/>
  <c r="I211" i="116"/>
  <c r="I212" i="116"/>
  <c r="I213" i="116"/>
  <c r="I214" i="116"/>
  <c r="I215" i="116"/>
  <c r="I216" i="116"/>
  <c r="I217" i="116"/>
  <c r="I218" i="116"/>
  <c r="I219" i="116"/>
  <c r="I220" i="116"/>
  <c r="I6" i="114"/>
  <c r="I7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23" i="114"/>
  <c r="I24" i="114"/>
  <c r="I25" i="114"/>
  <c r="I26" i="114"/>
  <c r="I27" i="114"/>
  <c r="I28" i="114"/>
  <c r="I29" i="114"/>
  <c r="I30" i="114"/>
  <c r="I31" i="114"/>
  <c r="I32" i="114"/>
  <c r="I33" i="114"/>
  <c r="I34" i="114"/>
  <c r="I35" i="114"/>
  <c r="I36" i="114"/>
  <c r="I37" i="114"/>
  <c r="I38" i="114"/>
  <c r="I39" i="114"/>
  <c r="I40" i="114"/>
  <c r="I41" i="114"/>
  <c r="I42" i="114"/>
  <c r="I43" i="114"/>
  <c r="I44" i="114"/>
  <c r="I45" i="114"/>
  <c r="I46" i="114"/>
  <c r="I47" i="114"/>
  <c r="I48" i="114"/>
  <c r="I49" i="114"/>
  <c r="I50" i="114"/>
  <c r="I51" i="114"/>
  <c r="I52" i="114"/>
  <c r="I53" i="114"/>
  <c r="I54" i="114"/>
  <c r="I55" i="114"/>
  <c r="I56" i="114"/>
  <c r="I57" i="114"/>
  <c r="I58" i="114"/>
  <c r="I59" i="114"/>
  <c r="I60" i="114"/>
  <c r="I61" i="114"/>
  <c r="I62" i="114"/>
  <c r="I63" i="114"/>
  <c r="I64" i="114"/>
  <c r="I65" i="114"/>
  <c r="I66" i="114"/>
  <c r="I67" i="114"/>
  <c r="I68" i="114"/>
  <c r="I69" i="114"/>
  <c r="I70" i="114"/>
  <c r="I71" i="114"/>
  <c r="I72" i="114"/>
  <c r="I73" i="114"/>
  <c r="I74" i="114"/>
  <c r="I75" i="114"/>
  <c r="I76" i="114"/>
  <c r="I77" i="114"/>
  <c r="I78" i="114"/>
  <c r="I79" i="114"/>
  <c r="I80" i="114"/>
  <c r="I81" i="114"/>
  <c r="I82" i="114"/>
  <c r="I83" i="114"/>
  <c r="I84" i="114"/>
  <c r="I85" i="114"/>
  <c r="I86" i="114"/>
  <c r="I87" i="114"/>
  <c r="I88" i="114"/>
  <c r="I89" i="114"/>
  <c r="I90" i="114"/>
  <c r="I91" i="114"/>
  <c r="I92" i="114"/>
  <c r="I93" i="114"/>
  <c r="I94" i="114"/>
  <c r="I95" i="114"/>
  <c r="I96" i="114"/>
  <c r="I97" i="114"/>
  <c r="I98" i="114"/>
  <c r="I99" i="114"/>
  <c r="I100" i="114"/>
  <c r="I101" i="114"/>
  <c r="I102" i="114"/>
  <c r="I103" i="114"/>
  <c r="I104" i="114"/>
  <c r="I105" i="114"/>
  <c r="I106" i="114"/>
  <c r="I107" i="114"/>
  <c r="I108" i="114"/>
  <c r="I109" i="114"/>
  <c r="I110" i="114"/>
  <c r="I111" i="114"/>
  <c r="I112" i="114"/>
  <c r="I113" i="114"/>
  <c r="I114" i="114"/>
  <c r="I115" i="114"/>
  <c r="I116" i="114"/>
  <c r="I117" i="114"/>
  <c r="I118" i="114"/>
  <c r="I119" i="114"/>
  <c r="I120" i="114"/>
  <c r="I121" i="114"/>
  <c r="I122" i="114"/>
  <c r="I123" i="114"/>
  <c r="I124" i="114"/>
  <c r="I125" i="114"/>
  <c r="I126" i="114"/>
  <c r="I127" i="114"/>
  <c r="I128" i="114"/>
  <c r="I129" i="114"/>
  <c r="I130" i="114"/>
  <c r="I131" i="114"/>
  <c r="I132" i="114"/>
  <c r="I133" i="114"/>
  <c r="I134" i="114"/>
  <c r="I135" i="114"/>
  <c r="I136" i="114"/>
  <c r="I137" i="114"/>
  <c r="I138" i="114"/>
  <c r="I139" i="114"/>
  <c r="I140" i="114"/>
  <c r="I141" i="114"/>
  <c r="I142" i="114"/>
  <c r="I143" i="114"/>
  <c r="I144" i="114"/>
  <c r="I145" i="114"/>
  <c r="I146" i="114"/>
  <c r="I147" i="114"/>
  <c r="I148" i="114"/>
  <c r="I149" i="114"/>
  <c r="I150" i="114"/>
  <c r="I151" i="114"/>
  <c r="I152" i="114"/>
  <c r="I153" i="114"/>
  <c r="I154" i="114"/>
  <c r="I155" i="114"/>
  <c r="I156" i="114"/>
  <c r="I157" i="114"/>
  <c r="I158" i="114"/>
  <c r="I159" i="114"/>
  <c r="I160" i="114"/>
  <c r="I161" i="114"/>
  <c r="I162" i="114"/>
  <c r="I163" i="114"/>
  <c r="I164" i="114"/>
  <c r="I165" i="114"/>
  <c r="I166" i="114"/>
  <c r="I167" i="114"/>
  <c r="I168" i="114"/>
  <c r="I169" i="114"/>
  <c r="I170" i="114"/>
  <c r="I171" i="114"/>
  <c r="I172" i="114"/>
  <c r="I173" i="114"/>
  <c r="I174" i="114"/>
  <c r="I175" i="114"/>
  <c r="I176" i="114"/>
  <c r="I177" i="114"/>
  <c r="I178" i="114"/>
  <c r="I179" i="114"/>
  <c r="I180" i="114"/>
  <c r="I181" i="114"/>
  <c r="I182" i="114"/>
  <c r="I183" i="114"/>
  <c r="I184" i="114"/>
  <c r="I185" i="114"/>
  <c r="I186" i="114"/>
  <c r="I187" i="114"/>
  <c r="I188" i="114"/>
  <c r="I189" i="114"/>
  <c r="I190" i="114"/>
  <c r="I191" i="114"/>
  <c r="I192" i="114"/>
  <c r="I193" i="114"/>
  <c r="I194" i="114"/>
  <c r="I195" i="114"/>
  <c r="I196" i="114"/>
  <c r="I197" i="114"/>
  <c r="I198" i="114"/>
  <c r="I199" i="114"/>
  <c r="I200" i="114"/>
  <c r="I201" i="114"/>
  <c r="I202" i="114"/>
  <c r="I203" i="114"/>
  <c r="I204" i="114"/>
  <c r="I205" i="114"/>
  <c r="I206" i="114"/>
  <c r="I207" i="114"/>
  <c r="I208" i="114"/>
  <c r="I209" i="114"/>
  <c r="I210" i="114"/>
  <c r="I211" i="114"/>
  <c r="I212" i="114"/>
  <c r="I213" i="114"/>
  <c r="I214" i="114"/>
  <c r="I215" i="114"/>
  <c r="I216" i="114"/>
  <c r="I217" i="114"/>
  <c r="I218" i="114"/>
  <c r="I219" i="114"/>
  <c r="I220" i="114"/>
  <c r="I6" i="113"/>
  <c r="I7" i="113"/>
  <c r="I8" i="113"/>
  <c r="I9" i="113"/>
  <c r="I10" i="113"/>
  <c r="I11" i="113"/>
  <c r="I12" i="113"/>
  <c r="I13" i="113"/>
  <c r="I14" i="113"/>
  <c r="I15" i="113"/>
  <c r="I16" i="113"/>
  <c r="I17" i="113"/>
  <c r="I18" i="113"/>
  <c r="I19" i="113"/>
  <c r="I20" i="113"/>
  <c r="I21" i="113"/>
  <c r="I22" i="113"/>
  <c r="I23" i="113"/>
  <c r="I24" i="113"/>
  <c r="I25" i="113"/>
  <c r="I26" i="113"/>
  <c r="I27" i="113"/>
  <c r="I28" i="113"/>
  <c r="I29" i="113"/>
  <c r="I30" i="113"/>
  <c r="I31" i="113"/>
  <c r="I32" i="113"/>
  <c r="I33" i="113"/>
  <c r="I34" i="113"/>
  <c r="I35" i="113"/>
  <c r="I36" i="113"/>
  <c r="I37" i="113"/>
  <c r="I38" i="113"/>
  <c r="I39" i="113"/>
  <c r="I40" i="113"/>
  <c r="I41" i="113"/>
  <c r="I42" i="113"/>
  <c r="I43" i="113"/>
  <c r="I44" i="113"/>
  <c r="I45" i="113"/>
  <c r="I46" i="113"/>
  <c r="I47" i="113"/>
  <c r="I48" i="113"/>
  <c r="I49" i="113"/>
  <c r="I50" i="113"/>
  <c r="I51" i="113"/>
  <c r="I52" i="113"/>
  <c r="I53" i="113"/>
  <c r="I54" i="113"/>
  <c r="I55" i="113"/>
  <c r="I56" i="113"/>
  <c r="I57" i="113"/>
  <c r="I58" i="113"/>
  <c r="I59" i="113"/>
  <c r="I60" i="113"/>
  <c r="I61" i="113"/>
  <c r="I62" i="113"/>
  <c r="I63" i="113"/>
  <c r="I64" i="113"/>
  <c r="I65" i="113"/>
  <c r="I66" i="113"/>
  <c r="I67" i="113"/>
  <c r="I68" i="113"/>
  <c r="I69" i="113"/>
  <c r="I70" i="113"/>
  <c r="I71" i="113"/>
  <c r="I72" i="113"/>
  <c r="I73" i="113"/>
  <c r="I74" i="113"/>
  <c r="I75" i="113"/>
  <c r="I76" i="113"/>
  <c r="I77" i="113"/>
  <c r="I78" i="113"/>
  <c r="I79" i="113"/>
  <c r="I80" i="113"/>
  <c r="I81" i="113"/>
  <c r="I82" i="113"/>
  <c r="I83" i="113"/>
  <c r="I84" i="113"/>
  <c r="I85" i="113"/>
  <c r="I86" i="113"/>
  <c r="I87" i="113"/>
  <c r="I88" i="113"/>
  <c r="I89" i="113"/>
  <c r="I90" i="113"/>
  <c r="I91" i="113"/>
  <c r="I92" i="113"/>
  <c r="I93" i="113"/>
  <c r="I94" i="113"/>
  <c r="I95" i="113"/>
  <c r="I96" i="113"/>
  <c r="I97" i="113"/>
  <c r="I98" i="113"/>
  <c r="I99" i="113"/>
  <c r="I100" i="113"/>
  <c r="I101" i="113"/>
  <c r="I102" i="113"/>
  <c r="I103" i="113"/>
  <c r="I104" i="113"/>
  <c r="I105" i="113"/>
  <c r="I106" i="113"/>
  <c r="I107" i="113"/>
  <c r="I108" i="113"/>
  <c r="I109" i="113"/>
  <c r="I110" i="113"/>
  <c r="I111" i="113"/>
  <c r="I112" i="113"/>
  <c r="I113" i="113"/>
  <c r="I114" i="113"/>
  <c r="I115" i="113"/>
  <c r="I116" i="113"/>
  <c r="I117" i="113"/>
  <c r="I118" i="113"/>
  <c r="I119" i="113"/>
  <c r="I120" i="113"/>
  <c r="I121" i="113"/>
  <c r="I122" i="113"/>
  <c r="I123" i="113"/>
  <c r="I124" i="113"/>
  <c r="I125" i="113"/>
  <c r="I126" i="113"/>
  <c r="I127" i="113"/>
  <c r="I128" i="113"/>
  <c r="I129" i="113"/>
  <c r="I130" i="113"/>
  <c r="I131" i="113"/>
  <c r="I132" i="113"/>
  <c r="I133" i="113"/>
  <c r="I134" i="113"/>
  <c r="I135" i="113"/>
  <c r="I136" i="113"/>
  <c r="I137" i="113"/>
  <c r="I138" i="113"/>
  <c r="I139" i="113"/>
  <c r="I140" i="113"/>
  <c r="I141" i="113"/>
  <c r="I142" i="113"/>
  <c r="I143" i="113"/>
  <c r="I144" i="113"/>
  <c r="I145" i="113"/>
  <c r="I146" i="113"/>
  <c r="I147" i="113"/>
  <c r="I148" i="113"/>
  <c r="I149" i="113"/>
  <c r="I150" i="113"/>
  <c r="I151" i="113"/>
  <c r="I152" i="113"/>
  <c r="I153" i="113"/>
  <c r="I154" i="113"/>
  <c r="I155" i="113"/>
  <c r="I156" i="113"/>
  <c r="I157" i="113"/>
  <c r="I158" i="113"/>
  <c r="I159" i="113"/>
  <c r="I160" i="113"/>
  <c r="I161" i="113"/>
  <c r="I162" i="113"/>
  <c r="I163" i="113"/>
  <c r="I164" i="113"/>
  <c r="I165" i="113"/>
  <c r="I166" i="113"/>
  <c r="I167" i="113"/>
  <c r="I168" i="113"/>
  <c r="I169" i="113"/>
  <c r="I170" i="113"/>
  <c r="I171" i="113"/>
  <c r="I172" i="113"/>
  <c r="I173" i="113"/>
  <c r="I174" i="113"/>
  <c r="I175" i="113"/>
  <c r="I176" i="113"/>
  <c r="I177" i="113"/>
  <c r="I178" i="113"/>
  <c r="I179" i="113"/>
  <c r="I180" i="113"/>
  <c r="I181" i="113"/>
  <c r="I182" i="113"/>
  <c r="I183" i="113"/>
  <c r="I184" i="113"/>
  <c r="I185" i="113"/>
  <c r="I186" i="113"/>
  <c r="I187" i="113"/>
  <c r="I188" i="113"/>
  <c r="I189" i="113"/>
  <c r="I190" i="113"/>
  <c r="I191" i="113"/>
  <c r="I192" i="113"/>
  <c r="I193" i="113"/>
  <c r="I194" i="113"/>
  <c r="I195" i="113"/>
  <c r="I196" i="113"/>
  <c r="I197" i="113"/>
  <c r="I198" i="113"/>
  <c r="I199" i="113"/>
  <c r="I200" i="113"/>
  <c r="I201" i="113"/>
  <c r="I202" i="113"/>
  <c r="I203" i="113"/>
  <c r="I204" i="113"/>
  <c r="I205" i="113"/>
  <c r="I206" i="113"/>
  <c r="I207" i="113"/>
  <c r="I208" i="113"/>
  <c r="I209" i="113"/>
  <c r="I210" i="113"/>
  <c r="I211" i="113"/>
  <c r="I212" i="113"/>
  <c r="I213" i="113"/>
  <c r="I214" i="113"/>
  <c r="I215" i="113"/>
  <c r="I216" i="113"/>
  <c r="I217" i="113"/>
  <c r="I218" i="113"/>
  <c r="I219" i="113"/>
  <c r="I220" i="113"/>
  <c r="I6" i="112"/>
  <c r="I7" i="112"/>
  <c r="I8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24" i="112"/>
  <c r="I25" i="112"/>
  <c r="I26" i="112"/>
  <c r="I27" i="112"/>
  <c r="I28" i="112"/>
  <c r="I29" i="112"/>
  <c r="I30" i="112"/>
  <c r="I31" i="112"/>
  <c r="I32" i="112"/>
  <c r="I33" i="112"/>
  <c r="I34" i="112"/>
  <c r="I35" i="112"/>
  <c r="I36" i="112"/>
  <c r="I37" i="112"/>
  <c r="I38" i="112"/>
  <c r="I39" i="112"/>
  <c r="I40" i="112"/>
  <c r="I41" i="112"/>
  <c r="I42" i="112"/>
  <c r="I43" i="112"/>
  <c r="I44" i="112"/>
  <c r="I45" i="112"/>
  <c r="I46" i="112"/>
  <c r="I47" i="112"/>
  <c r="I48" i="112"/>
  <c r="I49" i="112"/>
  <c r="I50" i="112"/>
  <c r="I51" i="112"/>
  <c r="I52" i="112"/>
  <c r="I53" i="112"/>
  <c r="I54" i="112"/>
  <c r="I55" i="112"/>
  <c r="I56" i="112"/>
  <c r="I57" i="112"/>
  <c r="I58" i="112"/>
  <c r="I59" i="112"/>
  <c r="I60" i="112"/>
  <c r="I61" i="112"/>
  <c r="I62" i="112"/>
  <c r="I63" i="112"/>
  <c r="I64" i="112"/>
  <c r="I65" i="112"/>
  <c r="I66" i="112"/>
  <c r="I67" i="112"/>
  <c r="I68" i="112"/>
  <c r="I69" i="112"/>
  <c r="I70" i="112"/>
  <c r="I71" i="112"/>
  <c r="I72" i="112"/>
  <c r="I73" i="112"/>
  <c r="I74" i="112"/>
  <c r="I75" i="112"/>
  <c r="I76" i="112"/>
  <c r="I77" i="112"/>
  <c r="I78" i="112"/>
  <c r="I79" i="112"/>
  <c r="I80" i="112"/>
  <c r="I81" i="112"/>
  <c r="I82" i="112"/>
  <c r="I83" i="112"/>
  <c r="I84" i="112"/>
  <c r="I85" i="112"/>
  <c r="I86" i="112"/>
  <c r="I87" i="112"/>
  <c r="I88" i="112"/>
  <c r="I89" i="112"/>
  <c r="I90" i="112"/>
  <c r="I91" i="112"/>
  <c r="I92" i="112"/>
  <c r="I93" i="112"/>
  <c r="I94" i="112"/>
  <c r="I95" i="112"/>
  <c r="I96" i="112"/>
  <c r="I97" i="112"/>
  <c r="I98" i="112"/>
  <c r="I99" i="112"/>
  <c r="I100" i="112"/>
  <c r="I101" i="112"/>
  <c r="I102" i="112"/>
  <c r="I103" i="112"/>
  <c r="I104" i="112"/>
  <c r="I105" i="112"/>
  <c r="I106" i="112"/>
  <c r="I107" i="112"/>
  <c r="I108" i="112"/>
  <c r="I109" i="112"/>
  <c r="I110" i="112"/>
  <c r="I111" i="112"/>
  <c r="I112" i="112"/>
  <c r="I113" i="112"/>
  <c r="I114" i="112"/>
  <c r="I115" i="112"/>
  <c r="I116" i="112"/>
  <c r="I117" i="112"/>
  <c r="I118" i="112"/>
  <c r="I119" i="112"/>
  <c r="I120" i="112"/>
  <c r="I121" i="112"/>
  <c r="I122" i="112"/>
  <c r="I123" i="112"/>
  <c r="I124" i="112"/>
  <c r="I125" i="112"/>
  <c r="I126" i="112"/>
  <c r="I127" i="112"/>
  <c r="I128" i="112"/>
  <c r="I129" i="112"/>
  <c r="I130" i="112"/>
  <c r="I131" i="112"/>
  <c r="I132" i="112"/>
  <c r="I133" i="112"/>
  <c r="I134" i="112"/>
  <c r="I135" i="112"/>
  <c r="I136" i="112"/>
  <c r="I137" i="112"/>
  <c r="I138" i="112"/>
  <c r="I139" i="112"/>
  <c r="I140" i="112"/>
  <c r="I141" i="112"/>
  <c r="I142" i="112"/>
  <c r="I143" i="112"/>
  <c r="I144" i="112"/>
  <c r="I145" i="112"/>
  <c r="I146" i="112"/>
  <c r="I147" i="112"/>
  <c r="I148" i="112"/>
  <c r="I149" i="112"/>
  <c r="I150" i="112"/>
  <c r="I151" i="112"/>
  <c r="I152" i="112"/>
  <c r="I153" i="112"/>
  <c r="I154" i="112"/>
  <c r="I155" i="112"/>
  <c r="I156" i="112"/>
  <c r="I157" i="112"/>
  <c r="I158" i="112"/>
  <c r="I159" i="112"/>
  <c r="I160" i="112"/>
  <c r="I161" i="112"/>
  <c r="I162" i="112"/>
  <c r="I163" i="112"/>
  <c r="I164" i="112"/>
  <c r="I165" i="112"/>
  <c r="I166" i="112"/>
  <c r="I167" i="112"/>
  <c r="I168" i="112"/>
  <c r="I169" i="112"/>
  <c r="I170" i="112"/>
  <c r="I171" i="112"/>
  <c r="I172" i="112"/>
  <c r="I173" i="112"/>
  <c r="I174" i="112"/>
  <c r="I175" i="112"/>
  <c r="I176" i="112"/>
  <c r="I177" i="112"/>
  <c r="I178" i="112"/>
  <c r="I179" i="112"/>
  <c r="I180" i="112"/>
  <c r="I181" i="112"/>
  <c r="I182" i="112"/>
  <c r="I183" i="112"/>
  <c r="I184" i="112"/>
  <c r="I185" i="112"/>
  <c r="I186" i="112"/>
  <c r="I187" i="112"/>
  <c r="I188" i="112"/>
  <c r="I189" i="112"/>
  <c r="I190" i="112"/>
  <c r="I191" i="112"/>
  <c r="I192" i="112"/>
  <c r="I193" i="112"/>
  <c r="I194" i="112"/>
  <c r="I195" i="112"/>
  <c r="I196" i="112"/>
  <c r="I197" i="112"/>
  <c r="I198" i="112"/>
  <c r="I199" i="112"/>
  <c r="I200" i="112"/>
  <c r="I201" i="112"/>
  <c r="I202" i="112"/>
  <c r="I203" i="112"/>
  <c r="I204" i="112"/>
  <c r="I205" i="112"/>
  <c r="I206" i="112"/>
  <c r="I207" i="112"/>
  <c r="I208" i="112"/>
  <c r="I209" i="112"/>
  <c r="I210" i="112"/>
  <c r="I211" i="112"/>
  <c r="I212" i="112"/>
  <c r="I213" i="112"/>
  <c r="I214" i="112"/>
  <c r="I215" i="112"/>
  <c r="I216" i="112"/>
  <c r="I217" i="112"/>
  <c r="I218" i="112"/>
  <c r="I219" i="112"/>
  <c r="I220" i="112"/>
  <c r="I6" i="111"/>
  <c r="I7" i="111"/>
  <c r="I8" i="111"/>
  <c r="I9" i="111"/>
  <c r="I10" i="111"/>
  <c r="I11" i="111"/>
  <c r="I12" i="111"/>
  <c r="I13" i="111"/>
  <c r="I14" i="111"/>
  <c r="I15" i="111"/>
  <c r="I16" i="111"/>
  <c r="I17" i="111"/>
  <c r="I18" i="111"/>
  <c r="I19" i="111"/>
  <c r="I20" i="111"/>
  <c r="I21" i="111"/>
  <c r="I22" i="111"/>
  <c r="I23" i="111"/>
  <c r="I24" i="111"/>
  <c r="I25" i="111"/>
  <c r="I26" i="111"/>
  <c r="I27" i="111"/>
  <c r="I28" i="111"/>
  <c r="I29" i="111"/>
  <c r="I30" i="111"/>
  <c r="I31" i="111"/>
  <c r="I32" i="111"/>
  <c r="I33" i="111"/>
  <c r="I34" i="111"/>
  <c r="I35" i="111"/>
  <c r="I36" i="111"/>
  <c r="I37" i="111"/>
  <c r="I38" i="111"/>
  <c r="I39" i="111"/>
  <c r="I40" i="111"/>
  <c r="I41" i="111"/>
  <c r="I42" i="111"/>
  <c r="I43" i="111"/>
  <c r="I44" i="111"/>
  <c r="I45" i="111"/>
  <c r="I46" i="111"/>
  <c r="I47" i="111"/>
  <c r="I48" i="111"/>
  <c r="I49" i="111"/>
  <c r="I50" i="111"/>
  <c r="I51" i="111"/>
  <c r="I52" i="111"/>
  <c r="I53" i="111"/>
  <c r="I54" i="111"/>
  <c r="I55" i="111"/>
  <c r="I56" i="111"/>
  <c r="I57" i="111"/>
  <c r="I58" i="111"/>
  <c r="I59" i="111"/>
  <c r="I60" i="111"/>
  <c r="I61" i="111"/>
  <c r="I62" i="111"/>
  <c r="I63" i="111"/>
  <c r="I64" i="111"/>
  <c r="I65" i="111"/>
  <c r="I66" i="111"/>
  <c r="I67" i="111"/>
  <c r="I68" i="111"/>
  <c r="I69" i="111"/>
  <c r="I70" i="111"/>
  <c r="I71" i="111"/>
  <c r="I72" i="111"/>
  <c r="I73" i="111"/>
  <c r="I74" i="111"/>
  <c r="I75" i="111"/>
  <c r="I76" i="111"/>
  <c r="I77" i="111"/>
  <c r="I78" i="111"/>
  <c r="I79" i="111"/>
  <c r="I80" i="111"/>
  <c r="I81" i="111"/>
  <c r="I82" i="111"/>
  <c r="I83" i="111"/>
  <c r="I84" i="111"/>
  <c r="I85" i="111"/>
  <c r="I86" i="111"/>
  <c r="I87" i="111"/>
  <c r="I88" i="111"/>
  <c r="I89" i="111"/>
  <c r="I90" i="111"/>
  <c r="I91" i="111"/>
  <c r="I92" i="111"/>
  <c r="I93" i="111"/>
  <c r="I94" i="111"/>
  <c r="I95" i="111"/>
  <c r="I96" i="111"/>
  <c r="I97" i="111"/>
  <c r="I98" i="111"/>
  <c r="I99" i="111"/>
  <c r="I100" i="111"/>
  <c r="I101" i="111"/>
  <c r="I102" i="111"/>
  <c r="I103" i="111"/>
  <c r="I104" i="111"/>
  <c r="I105" i="111"/>
  <c r="I106" i="111"/>
  <c r="I107" i="111"/>
  <c r="I108" i="111"/>
  <c r="I109" i="111"/>
  <c r="I110" i="111"/>
  <c r="I111" i="111"/>
  <c r="I112" i="111"/>
  <c r="I113" i="111"/>
  <c r="I114" i="111"/>
  <c r="I115" i="111"/>
  <c r="I116" i="111"/>
  <c r="I117" i="111"/>
  <c r="I118" i="111"/>
  <c r="I119" i="111"/>
  <c r="I120" i="111"/>
  <c r="I121" i="111"/>
  <c r="I122" i="111"/>
  <c r="I123" i="111"/>
  <c r="I124" i="111"/>
  <c r="I125" i="111"/>
  <c r="I126" i="111"/>
  <c r="I127" i="111"/>
  <c r="I128" i="111"/>
  <c r="I129" i="111"/>
  <c r="I130" i="111"/>
  <c r="I131" i="111"/>
  <c r="I132" i="111"/>
  <c r="I133" i="111"/>
  <c r="I134" i="111"/>
  <c r="I135" i="111"/>
  <c r="I136" i="111"/>
  <c r="I137" i="111"/>
  <c r="I138" i="111"/>
  <c r="I139" i="111"/>
  <c r="I140" i="111"/>
  <c r="I141" i="111"/>
  <c r="I142" i="111"/>
  <c r="I143" i="111"/>
  <c r="I144" i="111"/>
  <c r="I145" i="111"/>
  <c r="I146" i="111"/>
  <c r="I147" i="111"/>
  <c r="I148" i="111"/>
  <c r="I149" i="111"/>
  <c r="I150" i="111"/>
  <c r="I151" i="111"/>
  <c r="I152" i="111"/>
  <c r="I153" i="111"/>
  <c r="I154" i="111"/>
  <c r="I155" i="111"/>
  <c r="I156" i="111"/>
  <c r="I157" i="111"/>
  <c r="I158" i="111"/>
  <c r="I159" i="111"/>
  <c r="I160" i="111"/>
  <c r="I161" i="111"/>
  <c r="I162" i="111"/>
  <c r="I163" i="111"/>
  <c r="I164" i="111"/>
  <c r="I165" i="111"/>
  <c r="I166" i="111"/>
  <c r="I167" i="111"/>
  <c r="I168" i="111"/>
  <c r="I169" i="111"/>
  <c r="I170" i="111"/>
  <c r="I171" i="111"/>
  <c r="I172" i="111"/>
  <c r="I173" i="111"/>
  <c r="I174" i="111"/>
  <c r="I175" i="111"/>
  <c r="I176" i="111"/>
  <c r="I177" i="111"/>
  <c r="I178" i="111"/>
  <c r="I179" i="111"/>
  <c r="I180" i="111"/>
  <c r="I181" i="111"/>
  <c r="I182" i="111"/>
  <c r="I183" i="111"/>
  <c r="I184" i="111"/>
  <c r="I185" i="111"/>
  <c r="I186" i="111"/>
  <c r="I187" i="111"/>
  <c r="I188" i="111"/>
  <c r="I189" i="111"/>
  <c r="I190" i="111"/>
  <c r="I191" i="111"/>
  <c r="I192" i="111"/>
  <c r="I193" i="111"/>
  <c r="I194" i="111"/>
  <c r="I195" i="111"/>
  <c r="I196" i="111"/>
  <c r="I197" i="111"/>
  <c r="I198" i="111"/>
  <c r="I199" i="111"/>
  <c r="I200" i="111"/>
  <c r="I201" i="111"/>
  <c r="I202" i="111"/>
  <c r="I203" i="111"/>
  <c r="I204" i="111"/>
  <c r="I205" i="111"/>
  <c r="I206" i="111"/>
  <c r="I207" i="111"/>
  <c r="I208" i="111"/>
  <c r="I209" i="111"/>
  <c r="I210" i="111"/>
  <c r="I211" i="111"/>
  <c r="I212" i="111"/>
  <c r="I213" i="111"/>
  <c r="I214" i="111"/>
  <c r="I215" i="111"/>
  <c r="I216" i="111"/>
  <c r="I217" i="111"/>
  <c r="I218" i="111"/>
  <c r="I219" i="111"/>
  <c r="I220" i="111"/>
  <c r="I6" i="110"/>
  <c r="I7" i="110"/>
  <c r="I8" i="110"/>
  <c r="I9" i="110"/>
  <c r="I10" i="110"/>
  <c r="I11" i="110"/>
  <c r="I12" i="110"/>
  <c r="I13" i="110"/>
  <c r="I14" i="110"/>
  <c r="I15" i="110"/>
  <c r="I16" i="110"/>
  <c r="I17" i="110"/>
  <c r="I18" i="110"/>
  <c r="I19" i="110"/>
  <c r="I20" i="110"/>
  <c r="I21" i="110"/>
  <c r="I22" i="110"/>
  <c r="I23" i="110"/>
  <c r="I24" i="110"/>
  <c r="I25" i="110"/>
  <c r="I26" i="110"/>
  <c r="I27" i="110"/>
  <c r="I28" i="110"/>
  <c r="I29" i="110"/>
  <c r="I30" i="110"/>
  <c r="I31" i="110"/>
  <c r="I32" i="110"/>
  <c r="I33" i="110"/>
  <c r="I34" i="110"/>
  <c r="I35" i="110"/>
  <c r="I36" i="110"/>
  <c r="I37" i="110"/>
  <c r="I38" i="110"/>
  <c r="I39" i="110"/>
  <c r="I40" i="110"/>
  <c r="I41" i="110"/>
  <c r="I42" i="110"/>
  <c r="I43" i="110"/>
  <c r="I44" i="110"/>
  <c r="I45" i="110"/>
  <c r="I46" i="110"/>
  <c r="I47" i="110"/>
  <c r="I48" i="110"/>
  <c r="I49" i="110"/>
  <c r="I50" i="110"/>
  <c r="I51" i="110"/>
  <c r="I52" i="110"/>
  <c r="I53" i="110"/>
  <c r="I54" i="110"/>
  <c r="I55" i="110"/>
  <c r="I56" i="110"/>
  <c r="I57" i="110"/>
  <c r="I58" i="110"/>
  <c r="I59" i="110"/>
  <c r="I60" i="110"/>
  <c r="I61" i="110"/>
  <c r="I62" i="110"/>
  <c r="I63" i="110"/>
  <c r="I64" i="110"/>
  <c r="I65" i="110"/>
  <c r="I66" i="110"/>
  <c r="I67" i="110"/>
  <c r="I68" i="110"/>
  <c r="I69" i="110"/>
  <c r="I70" i="110"/>
  <c r="I71" i="110"/>
  <c r="I72" i="110"/>
  <c r="I73" i="110"/>
  <c r="I74" i="110"/>
  <c r="I75" i="110"/>
  <c r="I76" i="110"/>
  <c r="I77" i="110"/>
  <c r="I78" i="110"/>
  <c r="I79" i="110"/>
  <c r="I80" i="110"/>
  <c r="I81" i="110"/>
  <c r="I82" i="110"/>
  <c r="I83" i="110"/>
  <c r="I84" i="110"/>
  <c r="I85" i="110"/>
  <c r="I86" i="110"/>
  <c r="I87" i="110"/>
  <c r="I88" i="110"/>
  <c r="I89" i="110"/>
  <c r="I90" i="110"/>
  <c r="I91" i="110"/>
  <c r="I92" i="110"/>
  <c r="I93" i="110"/>
  <c r="I94" i="110"/>
  <c r="I95" i="110"/>
  <c r="I96" i="110"/>
  <c r="I97" i="110"/>
  <c r="I98" i="110"/>
  <c r="I99" i="110"/>
  <c r="I100" i="110"/>
  <c r="I101" i="110"/>
  <c r="I102" i="110"/>
  <c r="I103" i="110"/>
  <c r="I104" i="110"/>
  <c r="I105" i="110"/>
  <c r="I106" i="110"/>
  <c r="I107" i="110"/>
  <c r="I108" i="110"/>
  <c r="I109" i="110"/>
  <c r="I110" i="110"/>
  <c r="I111" i="110"/>
  <c r="I112" i="110"/>
  <c r="I113" i="110"/>
  <c r="I114" i="110"/>
  <c r="I115" i="110"/>
  <c r="I116" i="110"/>
  <c r="I117" i="110"/>
  <c r="I118" i="110"/>
  <c r="I119" i="110"/>
  <c r="I120" i="110"/>
  <c r="I121" i="110"/>
  <c r="I122" i="110"/>
  <c r="I123" i="110"/>
  <c r="I124" i="110"/>
  <c r="I125" i="110"/>
  <c r="I126" i="110"/>
  <c r="I127" i="110"/>
  <c r="I128" i="110"/>
  <c r="I129" i="110"/>
  <c r="I130" i="110"/>
  <c r="I131" i="110"/>
  <c r="I132" i="110"/>
  <c r="I133" i="110"/>
  <c r="I134" i="110"/>
  <c r="I135" i="110"/>
  <c r="I136" i="110"/>
  <c r="I137" i="110"/>
  <c r="I138" i="110"/>
  <c r="I139" i="110"/>
  <c r="I140" i="110"/>
  <c r="I141" i="110"/>
  <c r="I142" i="110"/>
  <c r="I143" i="110"/>
  <c r="I144" i="110"/>
  <c r="I145" i="110"/>
  <c r="I146" i="110"/>
  <c r="I147" i="110"/>
  <c r="I148" i="110"/>
  <c r="I149" i="110"/>
  <c r="I150" i="110"/>
  <c r="I151" i="110"/>
  <c r="I152" i="110"/>
  <c r="I153" i="110"/>
  <c r="I154" i="110"/>
  <c r="I155" i="110"/>
  <c r="I156" i="110"/>
  <c r="I157" i="110"/>
  <c r="I158" i="110"/>
  <c r="I159" i="110"/>
  <c r="I160" i="110"/>
  <c r="I161" i="110"/>
  <c r="I162" i="110"/>
  <c r="I163" i="110"/>
  <c r="I164" i="110"/>
  <c r="I165" i="110"/>
  <c r="I166" i="110"/>
  <c r="I167" i="110"/>
  <c r="I168" i="110"/>
  <c r="I169" i="110"/>
  <c r="I170" i="110"/>
  <c r="I171" i="110"/>
  <c r="I172" i="110"/>
  <c r="I173" i="110"/>
  <c r="I174" i="110"/>
  <c r="I175" i="110"/>
  <c r="I176" i="110"/>
  <c r="I177" i="110"/>
  <c r="I178" i="110"/>
  <c r="I179" i="110"/>
  <c r="I180" i="110"/>
  <c r="I181" i="110"/>
  <c r="I182" i="110"/>
  <c r="I183" i="110"/>
  <c r="I184" i="110"/>
  <c r="I185" i="110"/>
  <c r="I186" i="110"/>
  <c r="I187" i="110"/>
  <c r="I188" i="110"/>
  <c r="I189" i="110"/>
  <c r="I190" i="110"/>
  <c r="I191" i="110"/>
  <c r="I192" i="110"/>
  <c r="I193" i="110"/>
  <c r="I194" i="110"/>
  <c r="I195" i="110"/>
  <c r="I196" i="110"/>
  <c r="I197" i="110"/>
  <c r="I198" i="110"/>
  <c r="I199" i="110"/>
  <c r="I200" i="110"/>
  <c r="I201" i="110"/>
  <c r="I202" i="110"/>
  <c r="I203" i="110"/>
  <c r="I204" i="110"/>
  <c r="I205" i="110"/>
  <c r="I206" i="110"/>
  <c r="I207" i="110"/>
  <c r="I208" i="110"/>
  <c r="I209" i="110"/>
  <c r="I210" i="110"/>
  <c r="I211" i="110"/>
  <c r="I212" i="110"/>
  <c r="I213" i="110"/>
  <c r="I214" i="110"/>
  <c r="I215" i="110"/>
  <c r="I216" i="110"/>
  <c r="I217" i="110"/>
  <c r="I218" i="110"/>
  <c r="I219" i="110"/>
  <c r="I220" i="110"/>
  <c r="I6" i="109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40" i="109"/>
  <c r="I41" i="109"/>
  <c r="I42" i="109"/>
  <c r="I43" i="109"/>
  <c r="I44" i="109"/>
  <c r="I45" i="109"/>
  <c r="I46" i="109"/>
  <c r="I47" i="109"/>
  <c r="I48" i="109"/>
  <c r="I49" i="109"/>
  <c r="I50" i="109"/>
  <c r="I51" i="109"/>
  <c r="I52" i="109"/>
  <c r="I53" i="109"/>
  <c r="I54" i="109"/>
  <c r="I55" i="109"/>
  <c r="I56" i="109"/>
  <c r="I57" i="109"/>
  <c r="I58" i="109"/>
  <c r="I59" i="109"/>
  <c r="I60" i="109"/>
  <c r="I61" i="109"/>
  <c r="I62" i="109"/>
  <c r="I63" i="109"/>
  <c r="I64" i="109"/>
  <c r="I65" i="109"/>
  <c r="I66" i="109"/>
  <c r="I67" i="109"/>
  <c r="I68" i="109"/>
  <c r="I69" i="109"/>
  <c r="I70" i="109"/>
  <c r="I71" i="109"/>
  <c r="I72" i="109"/>
  <c r="I73" i="109"/>
  <c r="I74" i="109"/>
  <c r="I75" i="109"/>
  <c r="I76" i="109"/>
  <c r="I77" i="109"/>
  <c r="I78" i="109"/>
  <c r="I79" i="109"/>
  <c r="I80" i="109"/>
  <c r="I81" i="109"/>
  <c r="I82" i="109"/>
  <c r="I83" i="109"/>
  <c r="I84" i="109"/>
  <c r="I85" i="109"/>
  <c r="I86" i="109"/>
  <c r="I87" i="109"/>
  <c r="I88" i="109"/>
  <c r="I89" i="109"/>
  <c r="I90" i="109"/>
  <c r="I91" i="109"/>
  <c r="I92" i="109"/>
  <c r="I93" i="109"/>
  <c r="I94" i="109"/>
  <c r="I95" i="109"/>
  <c r="I96" i="109"/>
  <c r="I97" i="109"/>
  <c r="I98" i="109"/>
  <c r="I99" i="109"/>
  <c r="I100" i="109"/>
  <c r="I101" i="109"/>
  <c r="I102" i="109"/>
  <c r="I103" i="109"/>
  <c r="I104" i="109"/>
  <c r="I105" i="109"/>
  <c r="I106" i="109"/>
  <c r="I107" i="109"/>
  <c r="I108" i="109"/>
  <c r="I109" i="109"/>
  <c r="I110" i="109"/>
  <c r="I111" i="109"/>
  <c r="I112" i="109"/>
  <c r="I113" i="109"/>
  <c r="I114" i="109"/>
  <c r="I115" i="109"/>
  <c r="I116" i="109"/>
  <c r="I117" i="109"/>
  <c r="I118" i="109"/>
  <c r="I119" i="109"/>
  <c r="I120" i="109"/>
  <c r="I121" i="109"/>
  <c r="I122" i="109"/>
  <c r="I123" i="109"/>
  <c r="I124" i="109"/>
  <c r="I125" i="109"/>
  <c r="I126" i="109"/>
  <c r="I127" i="109"/>
  <c r="I128" i="109"/>
  <c r="I129" i="109"/>
  <c r="I130" i="109"/>
  <c r="I131" i="109"/>
  <c r="I132" i="109"/>
  <c r="I133" i="109"/>
  <c r="I134" i="109"/>
  <c r="I135" i="109"/>
  <c r="I136" i="109"/>
  <c r="I137" i="109"/>
  <c r="I138" i="109"/>
  <c r="I139" i="109"/>
  <c r="I140" i="109"/>
  <c r="I141" i="109"/>
  <c r="I142" i="109"/>
  <c r="I143" i="109"/>
  <c r="I144" i="109"/>
  <c r="I145" i="109"/>
  <c r="I146" i="109"/>
  <c r="I147" i="109"/>
  <c r="I148" i="109"/>
  <c r="I149" i="109"/>
  <c r="I150" i="109"/>
  <c r="I151" i="109"/>
  <c r="I152" i="109"/>
  <c r="I153" i="109"/>
  <c r="I154" i="109"/>
  <c r="I155" i="109"/>
  <c r="I156" i="109"/>
  <c r="I157" i="109"/>
  <c r="I158" i="109"/>
  <c r="I159" i="109"/>
  <c r="I160" i="109"/>
  <c r="I161" i="109"/>
  <c r="I162" i="109"/>
  <c r="I163" i="109"/>
  <c r="I164" i="109"/>
  <c r="I165" i="109"/>
  <c r="I166" i="109"/>
  <c r="I167" i="109"/>
  <c r="I168" i="109"/>
  <c r="I169" i="109"/>
  <c r="I170" i="109"/>
  <c r="I171" i="109"/>
  <c r="I172" i="109"/>
  <c r="I173" i="109"/>
  <c r="I174" i="109"/>
  <c r="I175" i="109"/>
  <c r="I176" i="109"/>
  <c r="I177" i="109"/>
  <c r="I178" i="109"/>
  <c r="I179" i="109"/>
  <c r="I180" i="109"/>
  <c r="I181" i="109"/>
  <c r="I182" i="109"/>
  <c r="I183" i="109"/>
  <c r="I184" i="109"/>
  <c r="I185" i="109"/>
  <c r="I186" i="109"/>
  <c r="I187" i="109"/>
  <c r="I188" i="109"/>
  <c r="I189" i="109"/>
  <c r="I190" i="109"/>
  <c r="I191" i="109"/>
  <c r="I192" i="109"/>
  <c r="I193" i="109"/>
  <c r="I194" i="109"/>
  <c r="I195" i="109"/>
  <c r="I196" i="109"/>
  <c r="I197" i="109"/>
  <c r="I198" i="109"/>
  <c r="I199" i="109"/>
  <c r="I200" i="109"/>
  <c r="I201" i="109"/>
  <c r="I202" i="109"/>
  <c r="I203" i="109"/>
  <c r="I204" i="109"/>
  <c r="I205" i="109"/>
  <c r="I206" i="109"/>
  <c r="I207" i="109"/>
  <c r="I208" i="109"/>
  <c r="I209" i="109"/>
  <c r="I210" i="109"/>
  <c r="I211" i="109"/>
  <c r="I212" i="109"/>
  <c r="I213" i="109"/>
  <c r="I214" i="109"/>
  <c r="I215" i="109"/>
  <c r="I216" i="109"/>
  <c r="I217" i="109"/>
  <c r="I218" i="109"/>
  <c r="I219" i="109"/>
  <c r="I220" i="109"/>
  <c r="I6" i="108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I28" i="108"/>
  <c r="I29" i="108"/>
  <c r="I30" i="108"/>
  <c r="I31" i="108"/>
  <c r="I32" i="108"/>
  <c r="I33" i="108"/>
  <c r="I34" i="108"/>
  <c r="I35" i="108"/>
  <c r="I36" i="108"/>
  <c r="I37" i="108"/>
  <c r="I38" i="108"/>
  <c r="I39" i="108"/>
  <c r="I40" i="108"/>
  <c r="I41" i="108"/>
  <c r="I42" i="108"/>
  <c r="I43" i="108"/>
  <c r="I44" i="108"/>
  <c r="I45" i="108"/>
  <c r="I46" i="108"/>
  <c r="I47" i="108"/>
  <c r="I48" i="108"/>
  <c r="I49" i="108"/>
  <c r="I50" i="108"/>
  <c r="I51" i="108"/>
  <c r="I52" i="108"/>
  <c r="I53" i="108"/>
  <c r="I54" i="108"/>
  <c r="I55" i="108"/>
  <c r="I56" i="108"/>
  <c r="I57" i="108"/>
  <c r="I58" i="108"/>
  <c r="I59" i="108"/>
  <c r="I60" i="108"/>
  <c r="I61" i="108"/>
  <c r="I62" i="108"/>
  <c r="I63" i="108"/>
  <c r="I64" i="108"/>
  <c r="I65" i="108"/>
  <c r="I66" i="108"/>
  <c r="I67" i="108"/>
  <c r="I68" i="108"/>
  <c r="I69" i="108"/>
  <c r="I70" i="108"/>
  <c r="I71" i="108"/>
  <c r="I72" i="108"/>
  <c r="I73" i="108"/>
  <c r="I74" i="108"/>
  <c r="I75" i="108"/>
  <c r="I76" i="108"/>
  <c r="I77" i="108"/>
  <c r="I78" i="108"/>
  <c r="I79" i="108"/>
  <c r="I80" i="108"/>
  <c r="I81" i="108"/>
  <c r="I82" i="108"/>
  <c r="I83" i="108"/>
  <c r="I84" i="108"/>
  <c r="I85" i="108"/>
  <c r="I86" i="108"/>
  <c r="I87" i="108"/>
  <c r="I88" i="108"/>
  <c r="I89" i="108"/>
  <c r="I90" i="108"/>
  <c r="I91" i="108"/>
  <c r="I92" i="108"/>
  <c r="I93" i="108"/>
  <c r="I94" i="108"/>
  <c r="I95" i="108"/>
  <c r="I96" i="108"/>
  <c r="I97" i="108"/>
  <c r="I98" i="108"/>
  <c r="I99" i="108"/>
  <c r="I100" i="108"/>
  <c r="I101" i="108"/>
  <c r="I102" i="108"/>
  <c r="I103" i="108"/>
  <c r="I104" i="108"/>
  <c r="I105" i="108"/>
  <c r="I106" i="108"/>
  <c r="I107" i="108"/>
  <c r="I108" i="108"/>
  <c r="I109" i="108"/>
  <c r="I110" i="108"/>
  <c r="I111" i="108"/>
  <c r="I112" i="108"/>
  <c r="I113" i="108"/>
  <c r="I114" i="108"/>
  <c r="I115" i="108"/>
  <c r="I116" i="108"/>
  <c r="I117" i="108"/>
  <c r="I118" i="108"/>
  <c r="I119" i="108"/>
  <c r="I120" i="108"/>
  <c r="I121" i="108"/>
  <c r="I122" i="108"/>
  <c r="I123" i="108"/>
  <c r="I124" i="108"/>
  <c r="I125" i="108"/>
  <c r="I126" i="108"/>
  <c r="I127" i="108"/>
  <c r="I128" i="108"/>
  <c r="I129" i="108"/>
  <c r="I130" i="108"/>
  <c r="I131" i="108"/>
  <c r="I132" i="108"/>
  <c r="I133" i="108"/>
  <c r="I134" i="108"/>
  <c r="I135" i="108"/>
  <c r="I136" i="108"/>
  <c r="I137" i="108"/>
  <c r="I138" i="108"/>
  <c r="I139" i="108"/>
  <c r="I140" i="108"/>
  <c r="I141" i="108"/>
  <c r="I142" i="108"/>
  <c r="I143" i="108"/>
  <c r="I144" i="108"/>
  <c r="I145" i="108"/>
  <c r="I146" i="108"/>
  <c r="I147" i="108"/>
  <c r="I148" i="108"/>
  <c r="I149" i="108"/>
  <c r="I150" i="108"/>
  <c r="I151" i="108"/>
  <c r="I152" i="108"/>
  <c r="I153" i="108"/>
  <c r="I154" i="108"/>
  <c r="I155" i="108"/>
  <c r="I156" i="108"/>
  <c r="I157" i="108"/>
  <c r="I158" i="108"/>
  <c r="I159" i="108"/>
  <c r="I160" i="108"/>
  <c r="I161" i="108"/>
  <c r="I162" i="108"/>
  <c r="I163" i="108"/>
  <c r="I164" i="108"/>
  <c r="I165" i="108"/>
  <c r="I166" i="108"/>
  <c r="I167" i="108"/>
  <c r="I168" i="108"/>
  <c r="I169" i="108"/>
  <c r="I170" i="108"/>
  <c r="I171" i="108"/>
  <c r="I172" i="108"/>
  <c r="I173" i="108"/>
  <c r="I174" i="108"/>
  <c r="I175" i="108"/>
  <c r="I176" i="108"/>
  <c r="I177" i="108"/>
  <c r="I178" i="108"/>
  <c r="I179" i="108"/>
  <c r="I180" i="108"/>
  <c r="I181" i="108"/>
  <c r="I182" i="108"/>
  <c r="I183" i="108"/>
  <c r="I184" i="108"/>
  <c r="I185" i="108"/>
  <c r="I186" i="108"/>
  <c r="I187" i="108"/>
  <c r="I188" i="108"/>
  <c r="I189" i="108"/>
  <c r="I190" i="108"/>
  <c r="I191" i="108"/>
  <c r="I192" i="108"/>
  <c r="I193" i="108"/>
  <c r="I194" i="108"/>
  <c r="I195" i="108"/>
  <c r="I196" i="108"/>
  <c r="I197" i="108"/>
  <c r="I198" i="108"/>
  <c r="I199" i="108"/>
  <c r="I200" i="108"/>
  <c r="I201" i="108"/>
  <c r="I202" i="108"/>
  <c r="I203" i="108"/>
  <c r="I204" i="108"/>
  <c r="I205" i="108"/>
  <c r="I206" i="108"/>
  <c r="I207" i="108"/>
  <c r="I208" i="108"/>
  <c r="I209" i="108"/>
  <c r="I210" i="108"/>
  <c r="I211" i="108"/>
  <c r="I212" i="108"/>
  <c r="I213" i="108"/>
  <c r="I214" i="108"/>
  <c r="I215" i="108"/>
  <c r="I216" i="108"/>
  <c r="I217" i="108"/>
  <c r="I218" i="108"/>
  <c r="I219" i="108"/>
  <c r="I220" i="108"/>
  <c r="I6" i="105"/>
  <c r="I7" i="105"/>
  <c r="I8" i="105"/>
  <c r="I9" i="105"/>
  <c r="I10" i="105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24" i="105"/>
  <c r="I25" i="105"/>
  <c r="I26" i="105"/>
  <c r="I27" i="105"/>
  <c r="I28" i="105"/>
  <c r="I29" i="105"/>
  <c r="I30" i="105"/>
  <c r="I31" i="105"/>
  <c r="I32" i="105"/>
  <c r="I33" i="105"/>
  <c r="I34" i="105"/>
  <c r="I35" i="105"/>
  <c r="I36" i="105"/>
  <c r="I37" i="105"/>
  <c r="I38" i="105"/>
  <c r="I39" i="105"/>
  <c r="I40" i="105"/>
  <c r="I41" i="105"/>
  <c r="I42" i="105"/>
  <c r="I43" i="105"/>
  <c r="I44" i="105"/>
  <c r="I45" i="105"/>
  <c r="I46" i="105"/>
  <c r="I47" i="105"/>
  <c r="I48" i="105"/>
  <c r="I49" i="105"/>
  <c r="I50" i="105"/>
  <c r="I51" i="105"/>
  <c r="I52" i="105"/>
  <c r="I53" i="105"/>
  <c r="I54" i="105"/>
  <c r="I55" i="105"/>
  <c r="I56" i="105"/>
  <c r="I57" i="105"/>
  <c r="I58" i="105"/>
  <c r="I59" i="105"/>
  <c r="I60" i="105"/>
  <c r="I61" i="105"/>
  <c r="I62" i="105"/>
  <c r="I63" i="105"/>
  <c r="I64" i="105"/>
  <c r="I65" i="105"/>
  <c r="I66" i="105"/>
  <c r="I67" i="105"/>
  <c r="I68" i="105"/>
  <c r="I69" i="105"/>
  <c r="I70" i="105"/>
  <c r="I71" i="105"/>
  <c r="I72" i="105"/>
  <c r="I73" i="105"/>
  <c r="I74" i="105"/>
  <c r="I75" i="105"/>
  <c r="I76" i="105"/>
  <c r="I77" i="105"/>
  <c r="I78" i="105"/>
  <c r="I79" i="105"/>
  <c r="I80" i="105"/>
  <c r="I81" i="105"/>
  <c r="I82" i="105"/>
  <c r="I83" i="105"/>
  <c r="I84" i="105"/>
  <c r="I85" i="105"/>
  <c r="I86" i="105"/>
  <c r="I87" i="105"/>
  <c r="I88" i="105"/>
  <c r="I89" i="105"/>
  <c r="I90" i="105"/>
  <c r="I91" i="105"/>
  <c r="I92" i="105"/>
  <c r="I93" i="105"/>
  <c r="I94" i="105"/>
  <c r="I95" i="105"/>
  <c r="I96" i="105"/>
  <c r="I97" i="105"/>
  <c r="I98" i="105"/>
  <c r="I99" i="105"/>
  <c r="I100" i="105"/>
  <c r="I101" i="105"/>
  <c r="I102" i="105"/>
  <c r="I103" i="105"/>
  <c r="I104" i="105"/>
  <c r="I105" i="105"/>
  <c r="I106" i="105"/>
  <c r="I107" i="105"/>
  <c r="I108" i="105"/>
  <c r="I109" i="105"/>
  <c r="I110" i="105"/>
  <c r="I111" i="105"/>
  <c r="I112" i="105"/>
  <c r="I113" i="105"/>
  <c r="I114" i="105"/>
  <c r="I115" i="105"/>
  <c r="I116" i="105"/>
  <c r="I117" i="105"/>
  <c r="I118" i="105"/>
  <c r="I119" i="105"/>
  <c r="I120" i="105"/>
  <c r="I121" i="105"/>
  <c r="I122" i="105"/>
  <c r="I123" i="105"/>
  <c r="I124" i="105"/>
  <c r="I125" i="105"/>
  <c r="I126" i="105"/>
  <c r="I127" i="105"/>
  <c r="I128" i="105"/>
  <c r="I129" i="105"/>
  <c r="I130" i="105"/>
  <c r="I131" i="105"/>
  <c r="I132" i="105"/>
  <c r="I133" i="105"/>
  <c r="I134" i="105"/>
  <c r="I135" i="105"/>
  <c r="I136" i="105"/>
  <c r="I137" i="105"/>
  <c r="I138" i="105"/>
  <c r="I139" i="105"/>
  <c r="I140" i="105"/>
  <c r="I141" i="105"/>
  <c r="I142" i="105"/>
  <c r="I143" i="105"/>
  <c r="I144" i="105"/>
  <c r="I145" i="105"/>
  <c r="I146" i="105"/>
  <c r="I147" i="105"/>
  <c r="I148" i="105"/>
  <c r="I149" i="105"/>
  <c r="I150" i="105"/>
  <c r="I151" i="105"/>
  <c r="I152" i="105"/>
  <c r="I153" i="105"/>
  <c r="I154" i="105"/>
  <c r="I155" i="105"/>
  <c r="I156" i="105"/>
  <c r="I157" i="105"/>
  <c r="I158" i="105"/>
  <c r="I159" i="105"/>
  <c r="I160" i="105"/>
  <c r="I161" i="105"/>
  <c r="I162" i="105"/>
  <c r="I163" i="105"/>
  <c r="I164" i="105"/>
  <c r="I165" i="105"/>
  <c r="I166" i="105"/>
  <c r="I167" i="105"/>
  <c r="I168" i="105"/>
  <c r="I169" i="105"/>
  <c r="I170" i="105"/>
  <c r="I171" i="105"/>
  <c r="I172" i="105"/>
  <c r="I173" i="105"/>
  <c r="I174" i="105"/>
  <c r="I175" i="105"/>
  <c r="I176" i="105"/>
  <c r="I177" i="105"/>
  <c r="I178" i="105"/>
  <c r="I179" i="105"/>
  <c r="I180" i="105"/>
  <c r="I181" i="105"/>
  <c r="I182" i="105"/>
  <c r="I183" i="105"/>
  <c r="I184" i="105"/>
  <c r="I185" i="105"/>
  <c r="I186" i="105"/>
  <c r="I187" i="105"/>
  <c r="I188" i="105"/>
  <c r="I189" i="105"/>
  <c r="I190" i="105"/>
  <c r="I191" i="105"/>
  <c r="I192" i="105"/>
  <c r="I193" i="105"/>
  <c r="I194" i="105"/>
  <c r="I195" i="105"/>
  <c r="I196" i="105"/>
  <c r="I197" i="105"/>
  <c r="I198" i="105"/>
  <c r="I199" i="105"/>
  <c r="I200" i="105"/>
  <c r="I201" i="105"/>
  <c r="I202" i="105"/>
  <c r="I203" i="105"/>
  <c r="I204" i="105"/>
  <c r="I205" i="105"/>
  <c r="I206" i="105"/>
  <c r="I207" i="105"/>
  <c r="I208" i="105"/>
  <c r="I209" i="105"/>
  <c r="I210" i="105"/>
  <c r="I211" i="105"/>
  <c r="I212" i="105"/>
  <c r="I213" i="105"/>
  <c r="I214" i="105"/>
  <c r="I215" i="105"/>
  <c r="I216" i="105"/>
  <c r="I217" i="105"/>
  <c r="I218" i="105"/>
  <c r="I219" i="105"/>
  <c r="I220" i="105"/>
  <c r="I6" i="104"/>
  <c r="I7" i="104"/>
  <c r="I8" i="104"/>
  <c r="I9" i="104"/>
  <c r="I10" i="104"/>
  <c r="I11" i="104"/>
  <c r="I12" i="104"/>
  <c r="I13" i="104"/>
  <c r="I14" i="104"/>
  <c r="I15" i="104"/>
  <c r="I16" i="104"/>
  <c r="I17" i="104"/>
  <c r="I18" i="104"/>
  <c r="I19" i="104"/>
  <c r="I20" i="104"/>
  <c r="I21" i="104"/>
  <c r="I22" i="104"/>
  <c r="I23" i="104"/>
  <c r="I24" i="104"/>
  <c r="I25" i="104"/>
  <c r="I26" i="104"/>
  <c r="I27" i="104"/>
  <c r="I28" i="104"/>
  <c r="I29" i="104"/>
  <c r="I30" i="104"/>
  <c r="I31" i="104"/>
  <c r="I32" i="104"/>
  <c r="I33" i="104"/>
  <c r="I34" i="104"/>
  <c r="I35" i="104"/>
  <c r="I36" i="104"/>
  <c r="I37" i="104"/>
  <c r="I38" i="104"/>
  <c r="I39" i="104"/>
  <c r="I40" i="104"/>
  <c r="I41" i="104"/>
  <c r="I42" i="104"/>
  <c r="I43" i="104"/>
  <c r="I44" i="104"/>
  <c r="I45" i="104"/>
  <c r="I46" i="104"/>
  <c r="I47" i="104"/>
  <c r="I48" i="104"/>
  <c r="I49" i="104"/>
  <c r="I50" i="104"/>
  <c r="I51" i="104"/>
  <c r="I52" i="104"/>
  <c r="I53" i="104"/>
  <c r="I54" i="104"/>
  <c r="I55" i="104"/>
  <c r="I56" i="104"/>
  <c r="I57" i="104"/>
  <c r="I58" i="104"/>
  <c r="I59" i="104"/>
  <c r="I60" i="104"/>
  <c r="I61" i="104"/>
  <c r="I62" i="104"/>
  <c r="I63" i="104"/>
  <c r="I64" i="104"/>
  <c r="I65" i="104"/>
  <c r="I66" i="104"/>
  <c r="I67" i="104"/>
  <c r="I68" i="104"/>
  <c r="I69" i="104"/>
  <c r="I70" i="104"/>
  <c r="I71" i="104"/>
  <c r="I72" i="104"/>
  <c r="I73" i="104"/>
  <c r="I74" i="104"/>
  <c r="I75" i="104"/>
  <c r="I76" i="104"/>
  <c r="I77" i="104"/>
  <c r="I78" i="104"/>
  <c r="I79" i="104"/>
  <c r="I80" i="104"/>
  <c r="I81" i="104"/>
  <c r="I82" i="104"/>
  <c r="I83" i="104"/>
  <c r="I84" i="104"/>
  <c r="I85" i="104"/>
  <c r="I86" i="104"/>
  <c r="I87" i="104"/>
  <c r="I88" i="104"/>
  <c r="I89" i="104"/>
  <c r="I90" i="104"/>
  <c r="I91" i="104"/>
  <c r="I92" i="104"/>
  <c r="I93" i="104"/>
  <c r="I94" i="104"/>
  <c r="I95" i="104"/>
  <c r="I96" i="104"/>
  <c r="I97" i="104"/>
  <c r="I98" i="104"/>
  <c r="I99" i="104"/>
  <c r="I100" i="104"/>
  <c r="I101" i="104"/>
  <c r="I102" i="104"/>
  <c r="I103" i="104"/>
  <c r="I104" i="104"/>
  <c r="I105" i="104"/>
  <c r="I106" i="104"/>
  <c r="I107" i="104"/>
  <c r="I108" i="104"/>
  <c r="I109" i="104"/>
  <c r="I110" i="104"/>
  <c r="I111" i="104"/>
  <c r="I112" i="104"/>
  <c r="I113" i="104"/>
  <c r="I114" i="104"/>
  <c r="I115" i="104"/>
  <c r="I116" i="104"/>
  <c r="I117" i="104"/>
  <c r="I118" i="104"/>
  <c r="I119" i="104"/>
  <c r="I120" i="104"/>
  <c r="I121" i="104"/>
  <c r="I122" i="104"/>
  <c r="I123" i="104"/>
  <c r="I124" i="104"/>
  <c r="I125" i="104"/>
  <c r="I126" i="104"/>
  <c r="I127" i="104"/>
  <c r="I128" i="104"/>
  <c r="I129" i="104"/>
  <c r="I130" i="104"/>
  <c r="I131" i="104"/>
  <c r="I132" i="104"/>
  <c r="I133" i="104"/>
  <c r="I134" i="104"/>
  <c r="I135" i="104"/>
  <c r="I136" i="104"/>
  <c r="I137" i="104"/>
  <c r="I138" i="104"/>
  <c r="I139" i="104"/>
  <c r="I140" i="104"/>
  <c r="I141" i="104"/>
  <c r="I142" i="104"/>
  <c r="I143" i="104"/>
  <c r="I144" i="104"/>
  <c r="I145" i="104"/>
  <c r="I146" i="104"/>
  <c r="I147" i="104"/>
  <c r="I148" i="104"/>
  <c r="I149" i="104"/>
  <c r="I150" i="104"/>
  <c r="I151" i="104"/>
  <c r="I152" i="104"/>
  <c r="I153" i="104"/>
  <c r="I154" i="104"/>
  <c r="I155" i="104"/>
  <c r="I156" i="104"/>
  <c r="I157" i="104"/>
  <c r="I158" i="104"/>
  <c r="I159" i="104"/>
  <c r="I160" i="104"/>
  <c r="I161" i="104"/>
  <c r="I162" i="104"/>
  <c r="I163" i="104"/>
  <c r="I164" i="104"/>
  <c r="I165" i="104"/>
  <c r="I166" i="104"/>
  <c r="I167" i="104"/>
  <c r="I168" i="104"/>
  <c r="I169" i="104"/>
  <c r="I170" i="104"/>
  <c r="I171" i="104"/>
  <c r="I172" i="104"/>
  <c r="I173" i="104"/>
  <c r="I174" i="104"/>
  <c r="I175" i="104"/>
  <c r="I176" i="104"/>
  <c r="I177" i="104"/>
  <c r="I178" i="104"/>
  <c r="I179" i="104"/>
  <c r="I180" i="104"/>
  <c r="I181" i="104"/>
  <c r="I182" i="104"/>
  <c r="I183" i="104"/>
  <c r="I184" i="104"/>
  <c r="I185" i="104"/>
  <c r="I186" i="104"/>
  <c r="I187" i="104"/>
  <c r="I188" i="104"/>
  <c r="I189" i="104"/>
  <c r="I190" i="104"/>
  <c r="I191" i="104"/>
  <c r="I192" i="104"/>
  <c r="I193" i="104"/>
  <c r="I194" i="104"/>
  <c r="I195" i="104"/>
  <c r="I196" i="104"/>
  <c r="I197" i="104"/>
  <c r="I198" i="104"/>
  <c r="I199" i="104"/>
  <c r="I200" i="104"/>
  <c r="I201" i="104"/>
  <c r="I202" i="104"/>
  <c r="I203" i="104"/>
  <c r="I204" i="104"/>
  <c r="I205" i="104"/>
  <c r="I206" i="104"/>
  <c r="I207" i="104"/>
  <c r="I208" i="104"/>
  <c r="I209" i="104"/>
  <c r="I210" i="104"/>
  <c r="I211" i="104"/>
  <c r="I212" i="104"/>
  <c r="I213" i="104"/>
  <c r="I214" i="104"/>
  <c r="I215" i="104"/>
  <c r="I216" i="104"/>
  <c r="I217" i="104"/>
  <c r="I218" i="104"/>
  <c r="I219" i="104"/>
  <c r="I220" i="104"/>
  <c r="I6" i="103"/>
  <c r="I7" i="103"/>
  <c r="I8" i="103"/>
  <c r="I9" i="103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I23" i="103"/>
  <c r="I24" i="103"/>
  <c r="I25" i="103"/>
  <c r="I26" i="103"/>
  <c r="I27" i="103"/>
  <c r="I28" i="103"/>
  <c r="I29" i="103"/>
  <c r="I30" i="103"/>
  <c r="I31" i="103"/>
  <c r="I32" i="103"/>
  <c r="I33" i="103"/>
  <c r="I34" i="103"/>
  <c r="I35" i="103"/>
  <c r="I36" i="103"/>
  <c r="I37" i="103"/>
  <c r="I38" i="103"/>
  <c r="I39" i="103"/>
  <c r="I40" i="103"/>
  <c r="I41" i="103"/>
  <c r="I42" i="103"/>
  <c r="I43" i="103"/>
  <c r="I44" i="103"/>
  <c r="I45" i="103"/>
  <c r="I46" i="103"/>
  <c r="I47" i="103"/>
  <c r="I48" i="103"/>
  <c r="I49" i="103"/>
  <c r="I50" i="103"/>
  <c r="I51" i="103"/>
  <c r="I52" i="103"/>
  <c r="I53" i="103"/>
  <c r="I54" i="103"/>
  <c r="I55" i="103"/>
  <c r="I56" i="103"/>
  <c r="I57" i="103"/>
  <c r="I58" i="103"/>
  <c r="I59" i="103"/>
  <c r="I60" i="103"/>
  <c r="I61" i="103"/>
  <c r="I62" i="103"/>
  <c r="I63" i="103"/>
  <c r="I64" i="103"/>
  <c r="I65" i="103"/>
  <c r="I66" i="103"/>
  <c r="I67" i="103"/>
  <c r="I68" i="103"/>
  <c r="I69" i="103"/>
  <c r="I70" i="103"/>
  <c r="I71" i="103"/>
  <c r="I72" i="103"/>
  <c r="I73" i="103"/>
  <c r="I74" i="103"/>
  <c r="I75" i="103"/>
  <c r="I76" i="103"/>
  <c r="I77" i="103"/>
  <c r="I78" i="103"/>
  <c r="I79" i="103"/>
  <c r="I80" i="103"/>
  <c r="I81" i="103"/>
  <c r="I82" i="103"/>
  <c r="I83" i="103"/>
  <c r="I84" i="103"/>
  <c r="I85" i="103"/>
  <c r="I86" i="103"/>
  <c r="I87" i="103"/>
  <c r="I88" i="103"/>
  <c r="I89" i="103"/>
  <c r="I90" i="103"/>
  <c r="I91" i="103"/>
  <c r="I92" i="103"/>
  <c r="I93" i="103"/>
  <c r="I94" i="103"/>
  <c r="I95" i="103"/>
  <c r="I96" i="103"/>
  <c r="I97" i="103"/>
  <c r="I98" i="103"/>
  <c r="I99" i="103"/>
  <c r="I100" i="103"/>
  <c r="I101" i="103"/>
  <c r="I102" i="103"/>
  <c r="I103" i="103"/>
  <c r="I104" i="103"/>
  <c r="I105" i="103"/>
  <c r="I106" i="103"/>
  <c r="I107" i="103"/>
  <c r="I108" i="103"/>
  <c r="I109" i="103"/>
  <c r="I110" i="103"/>
  <c r="I111" i="103"/>
  <c r="I112" i="103"/>
  <c r="I113" i="103"/>
  <c r="I114" i="103"/>
  <c r="I115" i="103"/>
  <c r="I116" i="103"/>
  <c r="I117" i="103"/>
  <c r="I118" i="103"/>
  <c r="I119" i="103"/>
  <c r="I120" i="103"/>
  <c r="I121" i="103"/>
  <c r="I122" i="103"/>
  <c r="I123" i="103"/>
  <c r="I124" i="103"/>
  <c r="I125" i="103"/>
  <c r="I126" i="103"/>
  <c r="I127" i="103"/>
  <c r="I128" i="103"/>
  <c r="I129" i="103"/>
  <c r="I130" i="103"/>
  <c r="I131" i="103"/>
  <c r="I132" i="103"/>
  <c r="I133" i="103"/>
  <c r="I134" i="103"/>
  <c r="I135" i="103"/>
  <c r="I136" i="103"/>
  <c r="I137" i="103"/>
  <c r="I138" i="103"/>
  <c r="I139" i="103"/>
  <c r="I140" i="103"/>
  <c r="I141" i="103"/>
  <c r="I142" i="103"/>
  <c r="I143" i="103"/>
  <c r="I144" i="103"/>
  <c r="I145" i="103"/>
  <c r="I146" i="103"/>
  <c r="I147" i="103"/>
  <c r="I148" i="103"/>
  <c r="I149" i="103"/>
  <c r="I150" i="103"/>
  <c r="I151" i="103"/>
  <c r="I152" i="103"/>
  <c r="I153" i="103"/>
  <c r="I154" i="103"/>
  <c r="I155" i="103"/>
  <c r="I156" i="103"/>
  <c r="I157" i="103"/>
  <c r="I158" i="103"/>
  <c r="I159" i="103"/>
  <c r="I160" i="103"/>
  <c r="I161" i="103"/>
  <c r="I162" i="103"/>
  <c r="I163" i="103"/>
  <c r="I164" i="103"/>
  <c r="I165" i="103"/>
  <c r="I166" i="103"/>
  <c r="I167" i="103"/>
  <c r="I168" i="103"/>
  <c r="I169" i="103"/>
  <c r="I170" i="103"/>
  <c r="I171" i="103"/>
  <c r="I172" i="103"/>
  <c r="I173" i="103"/>
  <c r="I174" i="103"/>
  <c r="I175" i="103"/>
  <c r="I176" i="103"/>
  <c r="I177" i="103"/>
  <c r="I178" i="103"/>
  <c r="I179" i="103"/>
  <c r="I180" i="103"/>
  <c r="I181" i="103"/>
  <c r="I182" i="103"/>
  <c r="I183" i="103"/>
  <c r="I184" i="103"/>
  <c r="I185" i="103"/>
  <c r="I186" i="103"/>
  <c r="I187" i="103"/>
  <c r="I188" i="103"/>
  <c r="I189" i="103"/>
  <c r="I190" i="103"/>
  <c r="I191" i="103"/>
  <c r="I192" i="103"/>
  <c r="I193" i="103"/>
  <c r="I194" i="103"/>
  <c r="I195" i="103"/>
  <c r="I196" i="103"/>
  <c r="I197" i="103"/>
  <c r="I198" i="103"/>
  <c r="I199" i="103"/>
  <c r="I200" i="103"/>
  <c r="I201" i="103"/>
  <c r="I202" i="103"/>
  <c r="I203" i="103"/>
  <c r="I204" i="103"/>
  <c r="I205" i="103"/>
  <c r="I206" i="103"/>
  <c r="I207" i="103"/>
  <c r="I208" i="103"/>
  <c r="I209" i="103"/>
  <c r="I210" i="103"/>
  <c r="I211" i="103"/>
  <c r="I212" i="103"/>
  <c r="I213" i="103"/>
  <c r="I214" i="103"/>
  <c r="I215" i="103"/>
  <c r="I216" i="103"/>
  <c r="I217" i="103"/>
  <c r="I218" i="103"/>
  <c r="I219" i="103"/>
  <c r="I220" i="103"/>
  <c r="I6" i="101"/>
  <c r="I7" i="101"/>
  <c r="I8" i="101"/>
  <c r="I9" i="101"/>
  <c r="I10" i="101"/>
  <c r="I11" i="101"/>
  <c r="I12" i="101"/>
  <c r="I13" i="101"/>
  <c r="I14" i="101"/>
  <c r="I15" i="101"/>
  <c r="I16" i="101"/>
  <c r="I17" i="101"/>
  <c r="I18" i="101"/>
  <c r="I19" i="101"/>
  <c r="I20" i="101"/>
  <c r="I21" i="101"/>
  <c r="I22" i="101"/>
  <c r="I23" i="101"/>
  <c r="I24" i="101"/>
  <c r="I25" i="101"/>
  <c r="I26" i="101"/>
  <c r="I27" i="101"/>
  <c r="I28" i="101"/>
  <c r="I29" i="101"/>
  <c r="I30" i="101"/>
  <c r="I31" i="101"/>
  <c r="I32" i="101"/>
  <c r="I33" i="101"/>
  <c r="I34" i="101"/>
  <c r="I35" i="101"/>
  <c r="I36" i="101"/>
  <c r="I37" i="101"/>
  <c r="I38" i="101"/>
  <c r="I39" i="101"/>
  <c r="I40" i="101"/>
  <c r="I41" i="101"/>
  <c r="I42" i="101"/>
  <c r="I43" i="101"/>
  <c r="I44" i="101"/>
  <c r="I45" i="101"/>
  <c r="I46" i="101"/>
  <c r="I47" i="101"/>
  <c r="I48" i="101"/>
  <c r="I49" i="101"/>
  <c r="I50" i="101"/>
  <c r="I51" i="101"/>
  <c r="I52" i="101"/>
  <c r="I53" i="101"/>
  <c r="I54" i="101"/>
  <c r="I55" i="101"/>
  <c r="I56" i="101"/>
  <c r="I57" i="101"/>
  <c r="I58" i="101"/>
  <c r="I59" i="101"/>
  <c r="I60" i="101"/>
  <c r="I61" i="101"/>
  <c r="I62" i="101"/>
  <c r="I63" i="101"/>
  <c r="I64" i="101"/>
  <c r="I65" i="101"/>
  <c r="I66" i="101"/>
  <c r="I67" i="101"/>
  <c r="I68" i="101"/>
  <c r="I69" i="101"/>
  <c r="I70" i="101"/>
  <c r="I71" i="101"/>
  <c r="I72" i="101"/>
  <c r="I73" i="101"/>
  <c r="I74" i="101"/>
  <c r="I75" i="101"/>
  <c r="I76" i="101"/>
  <c r="I77" i="101"/>
  <c r="I78" i="101"/>
  <c r="I79" i="101"/>
  <c r="I80" i="101"/>
  <c r="I81" i="101"/>
  <c r="I82" i="101"/>
  <c r="I83" i="101"/>
  <c r="I84" i="101"/>
  <c r="I85" i="101"/>
  <c r="I86" i="101"/>
  <c r="I87" i="101"/>
  <c r="I88" i="101"/>
  <c r="I89" i="101"/>
  <c r="I90" i="101"/>
  <c r="I91" i="101"/>
  <c r="I92" i="101"/>
  <c r="I93" i="101"/>
  <c r="I94" i="101"/>
  <c r="I95" i="101"/>
  <c r="I96" i="101"/>
  <c r="I97" i="101"/>
  <c r="I98" i="101"/>
  <c r="I99" i="101"/>
  <c r="I100" i="101"/>
  <c r="I101" i="101"/>
  <c r="I102" i="101"/>
  <c r="I103" i="101"/>
  <c r="I104" i="101"/>
  <c r="I105" i="101"/>
  <c r="I106" i="101"/>
  <c r="I107" i="101"/>
  <c r="I108" i="101"/>
  <c r="I109" i="101"/>
  <c r="I110" i="101"/>
  <c r="I111" i="101"/>
  <c r="I112" i="101"/>
  <c r="I113" i="101"/>
  <c r="I114" i="101"/>
  <c r="I115" i="101"/>
  <c r="I116" i="101"/>
  <c r="I117" i="101"/>
  <c r="I118" i="101"/>
  <c r="I119" i="101"/>
  <c r="I120" i="101"/>
  <c r="I121" i="101"/>
  <c r="I122" i="101"/>
  <c r="I123" i="101"/>
  <c r="I124" i="101"/>
  <c r="I125" i="101"/>
  <c r="I126" i="101"/>
  <c r="I127" i="101"/>
  <c r="I128" i="101"/>
  <c r="I129" i="101"/>
  <c r="I130" i="101"/>
  <c r="I131" i="101"/>
  <c r="I132" i="101"/>
  <c r="I133" i="101"/>
  <c r="I134" i="101"/>
  <c r="I135" i="101"/>
  <c r="I136" i="101"/>
  <c r="I137" i="101"/>
  <c r="I138" i="101"/>
  <c r="I139" i="101"/>
  <c r="I140" i="101"/>
  <c r="I141" i="101"/>
  <c r="I142" i="101"/>
  <c r="I143" i="101"/>
  <c r="I144" i="101"/>
  <c r="I145" i="101"/>
  <c r="I146" i="101"/>
  <c r="I147" i="101"/>
  <c r="I148" i="101"/>
  <c r="I149" i="101"/>
  <c r="I150" i="101"/>
  <c r="I151" i="101"/>
  <c r="I152" i="101"/>
  <c r="I153" i="101"/>
  <c r="I154" i="101"/>
  <c r="I155" i="101"/>
  <c r="I156" i="101"/>
  <c r="I157" i="101"/>
  <c r="I158" i="101"/>
  <c r="I159" i="101"/>
  <c r="I160" i="101"/>
  <c r="I161" i="101"/>
  <c r="I162" i="101"/>
  <c r="I163" i="101"/>
  <c r="I164" i="101"/>
  <c r="I165" i="101"/>
  <c r="I166" i="101"/>
  <c r="I167" i="101"/>
  <c r="I168" i="101"/>
  <c r="I169" i="101"/>
  <c r="I170" i="101"/>
  <c r="I171" i="101"/>
  <c r="I172" i="101"/>
  <c r="I173" i="101"/>
  <c r="I174" i="101"/>
  <c r="I175" i="101"/>
  <c r="I176" i="101"/>
  <c r="I177" i="101"/>
  <c r="I178" i="101"/>
  <c r="I179" i="101"/>
  <c r="I180" i="101"/>
  <c r="I181" i="101"/>
  <c r="I182" i="101"/>
  <c r="I183" i="101"/>
  <c r="I184" i="101"/>
  <c r="I185" i="101"/>
  <c r="I186" i="101"/>
  <c r="I187" i="101"/>
  <c r="I188" i="101"/>
  <c r="I189" i="101"/>
  <c r="I190" i="101"/>
  <c r="I191" i="101"/>
  <c r="I192" i="101"/>
  <c r="I193" i="101"/>
  <c r="I194" i="101"/>
  <c r="I195" i="101"/>
  <c r="I196" i="101"/>
  <c r="I197" i="101"/>
  <c r="I198" i="101"/>
  <c r="I199" i="101"/>
  <c r="I200" i="101"/>
  <c r="I201" i="101"/>
  <c r="I202" i="101"/>
  <c r="I203" i="101"/>
  <c r="I204" i="101"/>
  <c r="I205" i="101"/>
  <c r="I206" i="101"/>
  <c r="I207" i="101"/>
  <c r="I208" i="101"/>
  <c r="I209" i="101"/>
  <c r="I210" i="101"/>
  <c r="I211" i="101"/>
  <c r="I212" i="101"/>
  <c r="I213" i="101"/>
  <c r="I214" i="101"/>
  <c r="I215" i="101"/>
  <c r="I216" i="101"/>
  <c r="I217" i="101"/>
  <c r="I218" i="101"/>
  <c r="I219" i="101"/>
  <c r="I220" i="101"/>
  <c r="I6" i="100"/>
  <c r="I7" i="100"/>
  <c r="I8" i="100"/>
  <c r="I9" i="100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2" i="100"/>
  <c r="I23" i="100"/>
  <c r="I24" i="100"/>
  <c r="I25" i="100"/>
  <c r="I26" i="100"/>
  <c r="I27" i="100"/>
  <c r="I28" i="100"/>
  <c r="I29" i="100"/>
  <c r="I30" i="100"/>
  <c r="I31" i="100"/>
  <c r="I32" i="100"/>
  <c r="I33" i="100"/>
  <c r="I34" i="100"/>
  <c r="I35" i="100"/>
  <c r="I36" i="100"/>
  <c r="I37" i="100"/>
  <c r="I38" i="100"/>
  <c r="I39" i="100"/>
  <c r="I40" i="100"/>
  <c r="I41" i="100"/>
  <c r="I42" i="100"/>
  <c r="I43" i="100"/>
  <c r="I44" i="100"/>
  <c r="I45" i="100"/>
  <c r="I46" i="100"/>
  <c r="I47" i="100"/>
  <c r="I48" i="100"/>
  <c r="I49" i="100"/>
  <c r="I50" i="100"/>
  <c r="I51" i="100"/>
  <c r="I52" i="100"/>
  <c r="I53" i="100"/>
  <c r="I54" i="100"/>
  <c r="I55" i="100"/>
  <c r="I56" i="100"/>
  <c r="I57" i="100"/>
  <c r="I58" i="100"/>
  <c r="I59" i="100"/>
  <c r="I60" i="100"/>
  <c r="I61" i="100"/>
  <c r="I62" i="100"/>
  <c r="I63" i="100"/>
  <c r="I64" i="100"/>
  <c r="I65" i="100"/>
  <c r="I66" i="100"/>
  <c r="I67" i="100"/>
  <c r="I68" i="100"/>
  <c r="I69" i="100"/>
  <c r="I70" i="100"/>
  <c r="I71" i="100"/>
  <c r="I72" i="100"/>
  <c r="I73" i="100"/>
  <c r="I74" i="100"/>
  <c r="I75" i="100"/>
  <c r="I76" i="100"/>
  <c r="I77" i="100"/>
  <c r="I78" i="100"/>
  <c r="I79" i="100"/>
  <c r="I80" i="100"/>
  <c r="I81" i="100"/>
  <c r="I82" i="100"/>
  <c r="I83" i="100"/>
  <c r="I84" i="100"/>
  <c r="I85" i="100"/>
  <c r="I86" i="100"/>
  <c r="I87" i="100"/>
  <c r="I88" i="100"/>
  <c r="I89" i="100"/>
  <c r="I90" i="100"/>
  <c r="I91" i="100"/>
  <c r="I92" i="100"/>
  <c r="I93" i="100"/>
  <c r="I94" i="100"/>
  <c r="I95" i="100"/>
  <c r="I96" i="100"/>
  <c r="I97" i="100"/>
  <c r="I98" i="100"/>
  <c r="I99" i="100"/>
  <c r="I100" i="100"/>
  <c r="I101" i="100"/>
  <c r="I102" i="100"/>
  <c r="I103" i="100"/>
  <c r="I104" i="100"/>
  <c r="I105" i="100"/>
  <c r="I106" i="100"/>
  <c r="I107" i="100"/>
  <c r="I108" i="100"/>
  <c r="I109" i="100"/>
  <c r="I110" i="100"/>
  <c r="I111" i="100"/>
  <c r="I112" i="100"/>
  <c r="I113" i="100"/>
  <c r="I114" i="100"/>
  <c r="I115" i="100"/>
  <c r="I116" i="100"/>
  <c r="I117" i="100"/>
  <c r="I118" i="100"/>
  <c r="I119" i="100"/>
  <c r="I120" i="100"/>
  <c r="I121" i="100"/>
  <c r="I122" i="100"/>
  <c r="I123" i="100"/>
  <c r="I124" i="100"/>
  <c r="I125" i="100"/>
  <c r="I126" i="100"/>
  <c r="I127" i="100"/>
  <c r="I128" i="100"/>
  <c r="I129" i="100"/>
  <c r="I130" i="100"/>
  <c r="I131" i="100"/>
  <c r="I132" i="100"/>
  <c r="I133" i="100"/>
  <c r="I134" i="100"/>
  <c r="I135" i="100"/>
  <c r="I136" i="100"/>
  <c r="I137" i="100"/>
  <c r="I138" i="100"/>
  <c r="I139" i="100"/>
  <c r="I140" i="100"/>
  <c r="I141" i="100"/>
  <c r="I142" i="100"/>
  <c r="I143" i="100"/>
  <c r="I144" i="100"/>
  <c r="I145" i="100"/>
  <c r="I146" i="100"/>
  <c r="I147" i="100"/>
  <c r="I148" i="100"/>
  <c r="I149" i="100"/>
  <c r="I150" i="100"/>
  <c r="I151" i="100"/>
  <c r="I152" i="100"/>
  <c r="I153" i="100"/>
  <c r="I154" i="100"/>
  <c r="I155" i="100"/>
  <c r="I156" i="100"/>
  <c r="I157" i="100"/>
  <c r="I158" i="100"/>
  <c r="I159" i="100"/>
  <c r="I160" i="100"/>
  <c r="I161" i="100"/>
  <c r="I162" i="100"/>
  <c r="I163" i="100"/>
  <c r="I164" i="100"/>
  <c r="I165" i="100"/>
  <c r="I166" i="100"/>
  <c r="I167" i="100"/>
  <c r="I168" i="100"/>
  <c r="I169" i="100"/>
  <c r="I170" i="100"/>
  <c r="I171" i="100"/>
  <c r="I172" i="100"/>
  <c r="I173" i="100"/>
  <c r="I174" i="100"/>
  <c r="I175" i="100"/>
  <c r="I176" i="100"/>
  <c r="I177" i="100"/>
  <c r="I178" i="100"/>
  <c r="I179" i="100"/>
  <c r="I180" i="100"/>
  <c r="I181" i="100"/>
  <c r="I182" i="100"/>
  <c r="I183" i="100"/>
  <c r="I184" i="100"/>
  <c r="I185" i="100"/>
  <c r="I186" i="100"/>
  <c r="I187" i="100"/>
  <c r="I188" i="100"/>
  <c r="I189" i="100"/>
  <c r="I190" i="100"/>
  <c r="I191" i="100"/>
  <c r="I192" i="100"/>
  <c r="I193" i="100"/>
  <c r="I194" i="100"/>
  <c r="I195" i="100"/>
  <c r="I196" i="100"/>
  <c r="I197" i="100"/>
  <c r="I198" i="100"/>
  <c r="I199" i="100"/>
  <c r="I200" i="100"/>
  <c r="I201" i="100"/>
  <c r="I202" i="100"/>
  <c r="I203" i="100"/>
  <c r="I204" i="100"/>
  <c r="I205" i="100"/>
  <c r="I206" i="100"/>
  <c r="I207" i="100"/>
  <c r="I208" i="100"/>
  <c r="I209" i="100"/>
  <c r="I210" i="100"/>
  <c r="I211" i="100"/>
  <c r="I212" i="100"/>
  <c r="I213" i="100"/>
  <c r="I214" i="100"/>
  <c r="I215" i="100"/>
  <c r="I216" i="100"/>
  <c r="I217" i="100"/>
  <c r="I218" i="100"/>
  <c r="I219" i="100"/>
  <c r="I220" i="100"/>
  <c r="I6" i="95"/>
  <c r="I7" i="95"/>
  <c r="I8" i="95"/>
  <c r="I9" i="95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39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74" i="95"/>
  <c r="I75" i="95"/>
  <c r="I76" i="95"/>
  <c r="I77" i="95"/>
  <c r="I78" i="95"/>
  <c r="I79" i="95"/>
  <c r="I80" i="95"/>
  <c r="I81" i="95"/>
  <c r="I82" i="95"/>
  <c r="I83" i="95"/>
  <c r="I84" i="95"/>
  <c r="I85" i="95"/>
  <c r="I86" i="95"/>
  <c r="I87" i="95"/>
  <c r="I88" i="95"/>
  <c r="I89" i="95"/>
  <c r="I90" i="95"/>
  <c r="I91" i="95"/>
  <c r="I92" i="95"/>
  <c r="I93" i="95"/>
  <c r="I94" i="95"/>
  <c r="I95" i="95"/>
  <c r="I96" i="95"/>
  <c r="I97" i="95"/>
  <c r="I98" i="95"/>
  <c r="I99" i="95"/>
  <c r="I100" i="95"/>
  <c r="I101" i="95"/>
  <c r="I102" i="95"/>
  <c r="I103" i="95"/>
  <c r="I104" i="95"/>
  <c r="I105" i="95"/>
  <c r="I106" i="95"/>
  <c r="I107" i="95"/>
  <c r="I108" i="95"/>
  <c r="I109" i="95"/>
  <c r="I110" i="95"/>
  <c r="I111" i="95"/>
  <c r="I112" i="95"/>
  <c r="I113" i="95"/>
  <c r="I114" i="95"/>
  <c r="I115" i="95"/>
  <c r="I116" i="95"/>
  <c r="I117" i="95"/>
  <c r="I118" i="95"/>
  <c r="I119" i="95"/>
  <c r="I120" i="95"/>
  <c r="I121" i="95"/>
  <c r="I122" i="95"/>
  <c r="I123" i="95"/>
  <c r="I124" i="95"/>
  <c r="I125" i="95"/>
  <c r="I126" i="95"/>
  <c r="I127" i="95"/>
  <c r="I128" i="95"/>
  <c r="I129" i="95"/>
  <c r="I130" i="95"/>
  <c r="I131" i="95"/>
  <c r="I132" i="95"/>
  <c r="I133" i="95"/>
  <c r="I134" i="95"/>
  <c r="I135" i="95"/>
  <c r="I136" i="95"/>
  <c r="I137" i="95"/>
  <c r="I138" i="95"/>
  <c r="I139" i="95"/>
  <c r="I140" i="95"/>
  <c r="I141" i="95"/>
  <c r="I142" i="95"/>
  <c r="I143" i="95"/>
  <c r="I144" i="95"/>
  <c r="I145" i="95"/>
  <c r="I146" i="95"/>
  <c r="I147" i="95"/>
  <c r="I148" i="95"/>
  <c r="I149" i="95"/>
  <c r="I150" i="95"/>
  <c r="I151" i="95"/>
  <c r="I152" i="95"/>
  <c r="I153" i="95"/>
  <c r="I154" i="95"/>
  <c r="I155" i="95"/>
  <c r="I156" i="95"/>
  <c r="I157" i="95"/>
  <c r="I158" i="95"/>
  <c r="I159" i="95"/>
  <c r="I160" i="95"/>
  <c r="I161" i="95"/>
  <c r="I162" i="95"/>
  <c r="I163" i="95"/>
  <c r="I164" i="95"/>
  <c r="I165" i="95"/>
  <c r="I166" i="95"/>
  <c r="I167" i="95"/>
  <c r="I168" i="95"/>
  <c r="I169" i="95"/>
  <c r="I170" i="95"/>
  <c r="I171" i="95"/>
  <c r="I172" i="95"/>
  <c r="I173" i="95"/>
  <c r="I174" i="95"/>
  <c r="I175" i="95"/>
  <c r="I176" i="95"/>
  <c r="I177" i="95"/>
  <c r="I178" i="95"/>
  <c r="I179" i="95"/>
  <c r="I180" i="95"/>
  <c r="I181" i="95"/>
  <c r="I182" i="95"/>
  <c r="I183" i="95"/>
  <c r="I184" i="95"/>
  <c r="I185" i="95"/>
  <c r="I186" i="95"/>
  <c r="I187" i="95"/>
  <c r="I188" i="95"/>
  <c r="I189" i="95"/>
  <c r="I190" i="95"/>
  <c r="I191" i="95"/>
  <c r="I192" i="95"/>
  <c r="I193" i="95"/>
  <c r="I194" i="95"/>
  <c r="I195" i="95"/>
  <c r="I196" i="95"/>
  <c r="I197" i="95"/>
  <c r="I198" i="95"/>
  <c r="I199" i="95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6" i="99"/>
  <c r="I7" i="99"/>
  <c r="I8" i="99"/>
  <c r="I9" i="99"/>
  <c r="I10" i="99"/>
  <c r="I11" i="99"/>
  <c r="I12" i="99"/>
  <c r="I13" i="99"/>
  <c r="I14" i="99"/>
  <c r="I15" i="99"/>
  <c r="I16" i="99"/>
  <c r="I17" i="99"/>
  <c r="I18" i="99"/>
  <c r="I19" i="99"/>
  <c r="I20" i="99"/>
  <c r="I21" i="99"/>
  <c r="I22" i="99"/>
  <c r="I23" i="99"/>
  <c r="I24" i="99"/>
  <c r="I25" i="99"/>
  <c r="I26" i="99"/>
  <c r="I27" i="99"/>
  <c r="I28" i="99"/>
  <c r="I29" i="99"/>
  <c r="I30" i="99"/>
  <c r="I31" i="99"/>
  <c r="I32" i="99"/>
  <c r="I33" i="99"/>
  <c r="I34" i="99"/>
  <c r="I35" i="99"/>
  <c r="I36" i="99"/>
  <c r="I37" i="99"/>
  <c r="I38" i="99"/>
  <c r="I39" i="99"/>
  <c r="I40" i="99"/>
  <c r="I41" i="99"/>
  <c r="I42" i="99"/>
  <c r="I43" i="99"/>
  <c r="I44" i="99"/>
  <c r="I45" i="99"/>
  <c r="I46" i="99"/>
  <c r="I47" i="99"/>
  <c r="I48" i="99"/>
  <c r="I49" i="99"/>
  <c r="I50" i="99"/>
  <c r="I51" i="99"/>
  <c r="I52" i="99"/>
  <c r="I53" i="99"/>
  <c r="I54" i="99"/>
  <c r="I55" i="99"/>
  <c r="I56" i="99"/>
  <c r="I57" i="99"/>
  <c r="I58" i="99"/>
  <c r="I59" i="99"/>
  <c r="I60" i="99"/>
  <c r="I61" i="99"/>
  <c r="I62" i="99"/>
  <c r="I63" i="99"/>
  <c r="I64" i="99"/>
  <c r="I65" i="99"/>
  <c r="I66" i="99"/>
  <c r="I67" i="99"/>
  <c r="I68" i="99"/>
  <c r="I69" i="99"/>
  <c r="I70" i="99"/>
  <c r="I71" i="99"/>
  <c r="I72" i="99"/>
  <c r="I73" i="99"/>
  <c r="I74" i="99"/>
  <c r="I75" i="99"/>
  <c r="I76" i="99"/>
  <c r="I77" i="99"/>
  <c r="I78" i="99"/>
  <c r="I79" i="99"/>
  <c r="I80" i="99"/>
  <c r="I81" i="99"/>
  <c r="I82" i="99"/>
  <c r="I83" i="99"/>
  <c r="I84" i="99"/>
  <c r="I85" i="99"/>
  <c r="I86" i="99"/>
  <c r="I87" i="99"/>
  <c r="I88" i="99"/>
  <c r="I89" i="99"/>
  <c r="I90" i="99"/>
  <c r="I91" i="99"/>
  <c r="I92" i="99"/>
  <c r="I93" i="99"/>
  <c r="I94" i="99"/>
  <c r="I95" i="99"/>
  <c r="I96" i="99"/>
  <c r="I97" i="99"/>
  <c r="I98" i="99"/>
  <c r="I99" i="99"/>
  <c r="I100" i="99"/>
  <c r="I101" i="99"/>
  <c r="I102" i="99"/>
  <c r="I103" i="99"/>
  <c r="I104" i="99"/>
  <c r="I105" i="99"/>
  <c r="I106" i="99"/>
  <c r="I107" i="99"/>
  <c r="I108" i="99"/>
  <c r="I109" i="99"/>
  <c r="I110" i="99"/>
  <c r="I111" i="99"/>
  <c r="I112" i="99"/>
  <c r="I113" i="99"/>
  <c r="I114" i="99"/>
  <c r="I115" i="99"/>
  <c r="I116" i="99"/>
  <c r="I117" i="99"/>
  <c r="I118" i="99"/>
  <c r="I119" i="99"/>
  <c r="I120" i="99"/>
  <c r="I121" i="99"/>
  <c r="I122" i="99"/>
  <c r="I123" i="99"/>
  <c r="I124" i="99"/>
  <c r="I125" i="99"/>
  <c r="I126" i="99"/>
  <c r="I127" i="99"/>
  <c r="I128" i="99"/>
  <c r="I129" i="99"/>
  <c r="I130" i="99"/>
  <c r="I131" i="99"/>
  <c r="I132" i="99"/>
  <c r="I133" i="99"/>
  <c r="I134" i="99"/>
  <c r="I135" i="99"/>
  <c r="I136" i="99"/>
  <c r="I137" i="99"/>
  <c r="I138" i="99"/>
  <c r="I139" i="99"/>
  <c r="I140" i="99"/>
  <c r="I141" i="99"/>
  <c r="I142" i="99"/>
  <c r="I143" i="99"/>
  <c r="I144" i="99"/>
  <c r="I145" i="99"/>
  <c r="I146" i="99"/>
  <c r="I147" i="99"/>
  <c r="I148" i="99"/>
  <c r="I149" i="99"/>
  <c r="I150" i="99"/>
  <c r="I151" i="99"/>
  <c r="I152" i="99"/>
  <c r="I153" i="99"/>
  <c r="I154" i="99"/>
  <c r="I155" i="99"/>
  <c r="I156" i="99"/>
  <c r="I157" i="99"/>
  <c r="I158" i="99"/>
  <c r="I159" i="99"/>
  <c r="I160" i="99"/>
  <c r="I161" i="99"/>
  <c r="I162" i="99"/>
  <c r="I163" i="99"/>
  <c r="I164" i="99"/>
  <c r="I165" i="99"/>
  <c r="I166" i="99"/>
  <c r="I167" i="99"/>
  <c r="I168" i="99"/>
  <c r="I169" i="99"/>
  <c r="I170" i="99"/>
  <c r="I171" i="99"/>
  <c r="I172" i="99"/>
  <c r="I173" i="99"/>
  <c r="I174" i="99"/>
  <c r="I175" i="99"/>
  <c r="I176" i="99"/>
  <c r="I177" i="99"/>
  <c r="I178" i="99"/>
  <c r="I179" i="99"/>
  <c r="I180" i="99"/>
  <c r="I181" i="99"/>
  <c r="I182" i="99"/>
  <c r="I183" i="99"/>
  <c r="I184" i="99"/>
  <c r="I185" i="99"/>
  <c r="I186" i="99"/>
  <c r="I187" i="99"/>
  <c r="I188" i="99"/>
  <c r="I189" i="99"/>
  <c r="I190" i="99"/>
  <c r="I191" i="99"/>
  <c r="I192" i="99"/>
  <c r="I193" i="99"/>
  <c r="I194" i="99"/>
  <c r="I195" i="99"/>
  <c r="I196" i="99"/>
  <c r="I197" i="99"/>
  <c r="I198" i="99"/>
  <c r="I199" i="99"/>
  <c r="I200" i="99"/>
  <c r="I201" i="99"/>
  <c r="I202" i="99"/>
  <c r="I203" i="99"/>
  <c r="I204" i="99"/>
  <c r="I205" i="99"/>
  <c r="I206" i="99"/>
  <c r="I207" i="99"/>
  <c r="I208" i="99"/>
  <c r="I209" i="99"/>
  <c r="I210" i="99"/>
  <c r="I211" i="99"/>
  <c r="I212" i="99"/>
  <c r="I213" i="99"/>
  <c r="I214" i="99"/>
  <c r="I215" i="99"/>
  <c r="I216" i="99"/>
  <c r="I217" i="99"/>
  <c r="I218" i="99"/>
  <c r="I219" i="99"/>
  <c r="I220" i="99"/>
  <c r="I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I55" i="94"/>
  <c r="I56" i="94"/>
  <c r="I57" i="94"/>
  <c r="I58" i="94"/>
  <c r="I59" i="94"/>
  <c r="I60" i="94"/>
  <c r="I61" i="94"/>
  <c r="I62" i="94"/>
  <c r="I63" i="94"/>
  <c r="I64" i="94"/>
  <c r="I65" i="94"/>
  <c r="I66" i="94"/>
  <c r="I67" i="94"/>
  <c r="I68" i="94"/>
  <c r="I69" i="94"/>
  <c r="I70" i="94"/>
  <c r="I71" i="94"/>
  <c r="I72" i="94"/>
  <c r="I73" i="94"/>
  <c r="I74" i="94"/>
  <c r="I75" i="94"/>
  <c r="I76" i="94"/>
  <c r="I77" i="94"/>
  <c r="I78" i="94"/>
  <c r="I79" i="94"/>
  <c r="I80" i="94"/>
  <c r="I81" i="94"/>
  <c r="I82" i="94"/>
  <c r="I83" i="94"/>
  <c r="I84" i="94"/>
  <c r="I85" i="94"/>
  <c r="I86" i="94"/>
  <c r="I87" i="94"/>
  <c r="I88" i="94"/>
  <c r="I89" i="94"/>
  <c r="I90" i="94"/>
  <c r="I91" i="94"/>
  <c r="I92" i="94"/>
  <c r="I93" i="94"/>
  <c r="I94" i="94"/>
  <c r="I95" i="94"/>
  <c r="I96" i="94"/>
  <c r="I97" i="94"/>
  <c r="I98" i="94"/>
  <c r="I99" i="94"/>
  <c r="I100" i="94"/>
  <c r="I101" i="94"/>
  <c r="I102" i="94"/>
  <c r="I103" i="94"/>
  <c r="I104" i="94"/>
  <c r="I105" i="94"/>
  <c r="I106" i="94"/>
  <c r="I107" i="94"/>
  <c r="I108" i="94"/>
  <c r="I109" i="94"/>
  <c r="I110" i="94"/>
  <c r="I111" i="94"/>
  <c r="I112" i="94"/>
  <c r="I113" i="94"/>
  <c r="I114" i="94"/>
  <c r="I115" i="94"/>
  <c r="I116" i="94"/>
  <c r="I117" i="94"/>
  <c r="I118" i="94"/>
  <c r="I119" i="94"/>
  <c r="I120" i="94"/>
  <c r="I121" i="94"/>
  <c r="I122" i="94"/>
  <c r="I123" i="94"/>
  <c r="I124" i="94"/>
  <c r="I125" i="94"/>
  <c r="I126" i="94"/>
  <c r="I127" i="94"/>
  <c r="I128" i="94"/>
  <c r="I129" i="94"/>
  <c r="I130" i="94"/>
  <c r="I131" i="94"/>
  <c r="I132" i="94"/>
  <c r="I133" i="94"/>
  <c r="I134" i="94"/>
  <c r="I135" i="94"/>
  <c r="I136" i="94"/>
  <c r="I137" i="94"/>
  <c r="I138" i="94"/>
  <c r="I139" i="94"/>
  <c r="I140" i="94"/>
  <c r="I141" i="94"/>
  <c r="I142" i="94"/>
  <c r="I143" i="94"/>
  <c r="I144" i="94"/>
  <c r="I145" i="94"/>
  <c r="I146" i="94"/>
  <c r="I147" i="94"/>
  <c r="I148" i="94"/>
  <c r="I149" i="94"/>
  <c r="I150" i="94"/>
  <c r="I151" i="94"/>
  <c r="I152" i="94"/>
  <c r="I153" i="94"/>
  <c r="I154" i="94"/>
  <c r="I155" i="94"/>
  <c r="I156" i="94"/>
  <c r="I157" i="94"/>
  <c r="I158" i="94"/>
  <c r="I159" i="94"/>
  <c r="I160" i="94"/>
  <c r="I161" i="94"/>
  <c r="I162" i="94"/>
  <c r="I163" i="94"/>
  <c r="I164" i="94"/>
  <c r="I165" i="94"/>
  <c r="I166" i="94"/>
  <c r="I167" i="94"/>
  <c r="I168" i="94"/>
  <c r="I169" i="94"/>
  <c r="I170" i="94"/>
  <c r="I171" i="94"/>
  <c r="I172" i="94"/>
  <c r="I173" i="94"/>
  <c r="I174" i="94"/>
  <c r="I175" i="94"/>
  <c r="I176" i="94"/>
  <c r="I177" i="94"/>
  <c r="I178" i="94"/>
  <c r="I179" i="94"/>
  <c r="I180" i="94"/>
  <c r="I181" i="94"/>
  <c r="I182" i="94"/>
  <c r="I183" i="94"/>
  <c r="I184" i="94"/>
  <c r="I185" i="94"/>
  <c r="I186" i="94"/>
  <c r="I187" i="94"/>
  <c r="I188" i="94"/>
  <c r="I189" i="94"/>
  <c r="I190" i="94"/>
  <c r="I191" i="94"/>
  <c r="I192" i="94"/>
  <c r="I193" i="94"/>
  <c r="I194" i="94"/>
  <c r="I195" i="94"/>
  <c r="I196" i="94"/>
  <c r="I197" i="94"/>
  <c r="I198" i="94"/>
  <c r="I199" i="94"/>
  <c r="I200" i="94"/>
  <c r="I201" i="94"/>
  <c r="I202" i="94"/>
  <c r="I203" i="94"/>
  <c r="I204" i="94"/>
  <c r="I205" i="94"/>
  <c r="I206" i="94"/>
  <c r="I207" i="94"/>
  <c r="I208" i="94"/>
  <c r="I209" i="94"/>
  <c r="I210" i="94"/>
  <c r="I211" i="94"/>
  <c r="I212" i="94"/>
  <c r="I213" i="94"/>
  <c r="I214" i="94"/>
  <c r="I215" i="94"/>
  <c r="I216" i="94"/>
  <c r="I217" i="94"/>
  <c r="I218" i="94"/>
  <c r="I219" i="94"/>
  <c r="I220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88" i="92"/>
  <c r="I89" i="92"/>
  <c r="I90" i="92"/>
  <c r="I91" i="92"/>
  <c r="I92" i="92"/>
  <c r="I93" i="92"/>
  <c r="I94" i="92"/>
  <c r="I95" i="92"/>
  <c r="I96" i="92"/>
  <c r="I97" i="92"/>
  <c r="I98" i="92"/>
  <c r="I99" i="92"/>
  <c r="I100" i="92"/>
  <c r="I101" i="92"/>
  <c r="I102" i="92"/>
  <c r="I103" i="92"/>
  <c r="I104" i="92"/>
  <c r="I105" i="92"/>
  <c r="I106" i="92"/>
  <c r="I107" i="92"/>
  <c r="I108" i="92"/>
  <c r="I109" i="92"/>
  <c r="I110" i="92"/>
  <c r="I111" i="92"/>
  <c r="I112" i="92"/>
  <c r="I113" i="92"/>
  <c r="I114" i="92"/>
  <c r="I115" i="92"/>
  <c r="I116" i="92"/>
  <c r="I117" i="92"/>
  <c r="I118" i="92"/>
  <c r="I119" i="92"/>
  <c r="I120" i="92"/>
  <c r="I121" i="92"/>
  <c r="I122" i="92"/>
  <c r="I123" i="92"/>
  <c r="I124" i="92"/>
  <c r="I125" i="92"/>
  <c r="I126" i="92"/>
  <c r="I127" i="92"/>
  <c r="I128" i="92"/>
  <c r="I129" i="92"/>
  <c r="I130" i="92"/>
  <c r="I131" i="92"/>
  <c r="I132" i="92"/>
  <c r="I133" i="92"/>
  <c r="I134" i="92"/>
  <c r="I135" i="92"/>
  <c r="I136" i="92"/>
  <c r="I137" i="92"/>
  <c r="I138" i="92"/>
  <c r="I139" i="92"/>
  <c r="I140" i="92"/>
  <c r="I141" i="92"/>
  <c r="I142" i="92"/>
  <c r="I143" i="92"/>
  <c r="I144" i="92"/>
  <c r="I145" i="92"/>
  <c r="I146" i="92"/>
  <c r="I147" i="92"/>
  <c r="I148" i="92"/>
  <c r="I149" i="92"/>
  <c r="I150" i="92"/>
  <c r="I151" i="92"/>
  <c r="I152" i="92"/>
  <c r="I153" i="92"/>
  <c r="I154" i="92"/>
  <c r="I155" i="92"/>
  <c r="I156" i="92"/>
  <c r="I157" i="92"/>
  <c r="I158" i="92"/>
  <c r="I159" i="92"/>
  <c r="I160" i="92"/>
  <c r="I161" i="92"/>
  <c r="I162" i="92"/>
  <c r="I163" i="92"/>
  <c r="I164" i="92"/>
  <c r="I165" i="92"/>
  <c r="I166" i="92"/>
  <c r="I167" i="92"/>
  <c r="I168" i="92"/>
  <c r="I169" i="92"/>
  <c r="I170" i="92"/>
  <c r="I171" i="92"/>
  <c r="I172" i="92"/>
  <c r="I173" i="92"/>
  <c r="I174" i="92"/>
  <c r="I175" i="92"/>
  <c r="I176" i="92"/>
  <c r="I177" i="92"/>
  <c r="I178" i="92"/>
  <c r="I179" i="92"/>
  <c r="I180" i="92"/>
  <c r="I181" i="92"/>
  <c r="I182" i="92"/>
  <c r="I183" i="92"/>
  <c r="I184" i="92"/>
  <c r="I185" i="92"/>
  <c r="I186" i="92"/>
  <c r="I187" i="92"/>
  <c r="I188" i="92"/>
  <c r="I189" i="92"/>
  <c r="I190" i="92"/>
  <c r="I191" i="92"/>
  <c r="I192" i="92"/>
  <c r="I193" i="92"/>
  <c r="I194" i="92"/>
  <c r="I195" i="92"/>
  <c r="I196" i="92"/>
  <c r="I197" i="92"/>
  <c r="I198" i="92"/>
  <c r="I199" i="92"/>
  <c r="I200" i="92"/>
  <c r="I201" i="92"/>
  <c r="I202" i="92"/>
  <c r="I203" i="92"/>
  <c r="I204" i="92"/>
  <c r="I205" i="92"/>
  <c r="I206" i="92"/>
  <c r="I207" i="92"/>
  <c r="I208" i="92"/>
  <c r="I209" i="92"/>
  <c r="I210" i="92"/>
  <c r="I211" i="92"/>
  <c r="I212" i="92"/>
  <c r="I213" i="92"/>
  <c r="I214" i="92"/>
  <c r="I215" i="92"/>
  <c r="I216" i="92"/>
  <c r="I217" i="92"/>
  <c r="I218" i="92"/>
  <c r="I219" i="92"/>
  <c r="I220" i="92"/>
  <c r="I17" i="90"/>
  <c r="I5" i="90"/>
  <c r="I18" i="90"/>
  <c r="I19" i="90"/>
  <c r="I20" i="90"/>
  <c r="I21" i="90"/>
  <c r="I22" i="90"/>
  <c r="I23" i="90"/>
  <c r="I24" i="90"/>
  <c r="I6" i="90"/>
  <c r="I25" i="90"/>
  <c r="I26" i="90"/>
  <c r="I27" i="90"/>
  <c r="I28" i="90"/>
  <c r="I29" i="90"/>
  <c r="I30" i="90"/>
  <c r="I31" i="90"/>
  <c r="I32" i="90"/>
  <c r="I33" i="90"/>
  <c r="I34" i="90"/>
  <c r="I35" i="90"/>
  <c r="I36" i="90"/>
  <c r="I37" i="90"/>
  <c r="I38" i="90"/>
  <c r="I39" i="90"/>
  <c r="I40" i="90"/>
  <c r="I41" i="90"/>
  <c r="I42" i="90"/>
  <c r="I43" i="90"/>
  <c r="I44" i="90"/>
  <c r="I45" i="90"/>
  <c r="I46" i="90"/>
  <c r="I47" i="90"/>
  <c r="I48" i="90"/>
  <c r="I49" i="90"/>
  <c r="I50" i="90"/>
  <c r="I51" i="90"/>
  <c r="I52" i="90"/>
  <c r="I53" i="90"/>
  <c r="I7" i="90"/>
  <c r="I8" i="90"/>
  <c r="I9" i="90"/>
  <c r="I10" i="90"/>
  <c r="I11" i="90"/>
  <c r="I54" i="90"/>
  <c r="I55" i="90"/>
  <c r="I56" i="90"/>
  <c r="I57" i="90"/>
  <c r="I58" i="90"/>
  <c r="I59" i="90"/>
  <c r="I60" i="90"/>
  <c r="I61" i="90"/>
  <c r="I62" i="90"/>
  <c r="I63" i="90"/>
  <c r="I64" i="90"/>
  <c r="I65" i="90"/>
  <c r="I66" i="90"/>
  <c r="I67" i="90"/>
  <c r="I68" i="90"/>
  <c r="I69" i="90"/>
  <c r="I70" i="90"/>
  <c r="I71" i="90"/>
  <c r="I72" i="90"/>
  <c r="I12" i="90"/>
  <c r="I13" i="90"/>
  <c r="I14" i="90"/>
  <c r="I73" i="90"/>
  <c r="I74" i="90"/>
  <c r="I75" i="90"/>
  <c r="I76" i="90"/>
  <c r="I77" i="90"/>
  <c r="I78" i="90"/>
  <c r="I79" i="90"/>
  <c r="I80" i="90"/>
  <c r="I81" i="90"/>
  <c r="I82" i="90"/>
  <c r="I83" i="90"/>
  <c r="I84" i="90"/>
  <c r="I85" i="90"/>
  <c r="I86" i="90"/>
  <c r="I87" i="90"/>
  <c r="I88" i="90"/>
  <c r="I89" i="90"/>
  <c r="I90" i="90"/>
  <c r="I91" i="90"/>
  <c r="I92" i="90"/>
  <c r="I93" i="90"/>
  <c r="I94" i="90"/>
  <c r="I95" i="90"/>
  <c r="I96" i="90"/>
  <c r="I97" i="90"/>
  <c r="I98" i="90"/>
  <c r="I99" i="90"/>
  <c r="I100" i="90"/>
  <c r="I101" i="90"/>
  <c r="I102" i="90"/>
  <c r="I103" i="90"/>
  <c r="I104" i="90"/>
  <c r="I105" i="90"/>
  <c r="I106" i="90"/>
  <c r="I107" i="90"/>
  <c r="I108" i="90"/>
  <c r="I109" i="90"/>
  <c r="I110" i="90"/>
  <c r="I111" i="90"/>
  <c r="I112" i="90"/>
  <c r="I113" i="90"/>
  <c r="I114" i="90"/>
  <c r="I115" i="90"/>
  <c r="I116" i="90"/>
  <c r="I117" i="90"/>
  <c r="I118" i="90"/>
  <c r="I119" i="90"/>
  <c r="I120" i="90"/>
  <c r="I121" i="90"/>
  <c r="I122" i="90"/>
  <c r="I123" i="90"/>
  <c r="I124" i="90"/>
  <c r="I125" i="90"/>
  <c r="I126" i="90"/>
  <c r="I127" i="90"/>
  <c r="I128" i="90"/>
  <c r="I129" i="90"/>
  <c r="I130" i="90"/>
  <c r="I131" i="90"/>
  <c r="I132" i="90"/>
  <c r="I133" i="90"/>
  <c r="I134" i="90"/>
  <c r="I135" i="90"/>
  <c r="I136" i="90"/>
  <c r="I137" i="90"/>
  <c r="I138" i="90"/>
  <c r="I139" i="90"/>
  <c r="I140" i="90"/>
  <c r="I141" i="90"/>
  <c r="I142" i="90"/>
  <c r="I143" i="90"/>
  <c r="I144" i="90"/>
  <c r="I145" i="90"/>
  <c r="I146" i="90"/>
  <c r="I147" i="90"/>
  <c r="I148" i="90"/>
  <c r="I149" i="90"/>
  <c r="I150" i="90"/>
  <c r="I151" i="90"/>
  <c r="I152" i="90"/>
  <c r="I153" i="90"/>
  <c r="I154" i="90"/>
  <c r="I155" i="90"/>
  <c r="I156" i="90"/>
  <c r="I157" i="90"/>
  <c r="I158" i="90"/>
  <c r="I159" i="90"/>
  <c r="I160" i="90"/>
  <c r="I161" i="90"/>
  <c r="I162" i="90"/>
  <c r="I163" i="90"/>
  <c r="I164" i="90"/>
  <c r="I165" i="90"/>
  <c r="I166" i="90"/>
  <c r="I167" i="90"/>
  <c r="I168" i="90"/>
  <c r="I169" i="90"/>
  <c r="I170" i="90"/>
  <c r="I171" i="90"/>
  <c r="I172" i="90"/>
  <c r="I173" i="90"/>
  <c r="I174" i="90"/>
  <c r="I175" i="90"/>
  <c r="I176" i="90"/>
  <c r="I177" i="90"/>
  <c r="I178" i="90"/>
  <c r="I179" i="90"/>
  <c r="I180" i="90"/>
  <c r="I181" i="90"/>
  <c r="I182" i="90"/>
  <c r="I183" i="90"/>
  <c r="I184" i="90"/>
  <c r="I185" i="90"/>
  <c r="I186" i="90"/>
  <c r="I187" i="90"/>
  <c r="I188" i="90"/>
  <c r="I189" i="90"/>
  <c r="I190" i="90"/>
  <c r="I191" i="90"/>
  <c r="I192" i="90"/>
  <c r="I193" i="90"/>
  <c r="I194" i="90"/>
  <c r="I195" i="90"/>
  <c r="I196" i="90"/>
  <c r="I197" i="90"/>
  <c r="I198" i="90"/>
  <c r="I199" i="90"/>
  <c r="I200" i="90"/>
  <c r="I201" i="90"/>
  <c r="I202" i="90"/>
  <c r="I203" i="90"/>
  <c r="I204" i="90"/>
  <c r="I205" i="90"/>
  <c r="I206" i="90"/>
  <c r="I207" i="90"/>
  <c r="I208" i="90"/>
  <c r="I209" i="90"/>
  <c r="I210" i="90"/>
  <c r="I211" i="90"/>
  <c r="I212" i="90"/>
  <c r="I213" i="90"/>
  <c r="I214" i="90"/>
  <c r="I215" i="90"/>
  <c r="I216" i="90"/>
  <c r="I217" i="90"/>
  <c r="I218" i="90"/>
  <c r="I219" i="90"/>
  <c r="I220" i="90"/>
  <c r="I6" i="89"/>
  <c r="I7" i="89"/>
  <c r="I8" i="89"/>
  <c r="I9" i="89"/>
  <c r="I10" i="89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24" i="89"/>
  <c r="I25" i="89"/>
  <c r="I26" i="89"/>
  <c r="I27" i="89"/>
  <c r="I28" i="89"/>
  <c r="I29" i="89"/>
  <c r="I30" i="89"/>
  <c r="I31" i="89"/>
  <c r="I32" i="89"/>
  <c r="I33" i="89"/>
  <c r="I34" i="89"/>
  <c r="I35" i="89"/>
  <c r="I36" i="89"/>
  <c r="I37" i="89"/>
  <c r="I38" i="89"/>
  <c r="I39" i="89"/>
  <c r="I40" i="89"/>
  <c r="I41" i="89"/>
  <c r="I42" i="89"/>
  <c r="I43" i="89"/>
  <c r="I44" i="89"/>
  <c r="I45" i="89"/>
  <c r="I46" i="89"/>
  <c r="I47" i="89"/>
  <c r="I48" i="89"/>
  <c r="I49" i="89"/>
  <c r="I50" i="89"/>
  <c r="I51" i="89"/>
  <c r="I52" i="89"/>
  <c r="I53" i="89"/>
  <c r="I54" i="89"/>
  <c r="I55" i="89"/>
  <c r="I56" i="89"/>
  <c r="I57" i="89"/>
  <c r="I58" i="89"/>
  <c r="I59" i="89"/>
  <c r="I60" i="89"/>
  <c r="I61" i="89"/>
  <c r="I62" i="89"/>
  <c r="I63" i="89"/>
  <c r="I64" i="89"/>
  <c r="I65" i="89"/>
  <c r="I66" i="89"/>
  <c r="I67" i="89"/>
  <c r="I68" i="89"/>
  <c r="I69" i="89"/>
  <c r="I70" i="89"/>
  <c r="I71" i="89"/>
  <c r="I72" i="89"/>
  <c r="I73" i="89"/>
  <c r="I74" i="89"/>
  <c r="I75" i="89"/>
  <c r="I76" i="89"/>
  <c r="I77" i="89"/>
  <c r="I78" i="89"/>
  <c r="I79" i="89"/>
  <c r="I80" i="89"/>
  <c r="I81" i="89"/>
  <c r="I82" i="89"/>
  <c r="I83" i="89"/>
  <c r="I84" i="89"/>
  <c r="I85" i="89"/>
  <c r="I86" i="89"/>
  <c r="I87" i="89"/>
  <c r="I88" i="89"/>
  <c r="I89" i="89"/>
  <c r="I90" i="89"/>
  <c r="I91" i="89"/>
  <c r="I92" i="89"/>
  <c r="I93" i="89"/>
  <c r="I94" i="89"/>
  <c r="I95" i="89"/>
  <c r="I96" i="89"/>
  <c r="I97" i="89"/>
  <c r="I98" i="89"/>
  <c r="I99" i="89"/>
  <c r="I100" i="89"/>
  <c r="I101" i="89"/>
  <c r="I102" i="89"/>
  <c r="I103" i="89"/>
  <c r="I104" i="89"/>
  <c r="I105" i="89"/>
  <c r="I106" i="89"/>
  <c r="I107" i="89"/>
  <c r="I108" i="89"/>
  <c r="I109" i="89"/>
  <c r="I110" i="89"/>
  <c r="I111" i="89"/>
  <c r="I112" i="89"/>
  <c r="I113" i="89"/>
  <c r="I114" i="89"/>
  <c r="I115" i="89"/>
  <c r="I116" i="89"/>
  <c r="I117" i="89"/>
  <c r="I118" i="89"/>
  <c r="I119" i="89"/>
  <c r="I120" i="89"/>
  <c r="I121" i="89"/>
  <c r="I122" i="89"/>
  <c r="I123" i="89"/>
  <c r="I124" i="89"/>
  <c r="I125" i="89"/>
  <c r="I126" i="89"/>
  <c r="I127" i="89"/>
  <c r="I128" i="89"/>
  <c r="I129" i="89"/>
  <c r="I130" i="89"/>
  <c r="I131" i="89"/>
  <c r="I132" i="89"/>
  <c r="I133" i="89"/>
  <c r="I134" i="89"/>
  <c r="I135" i="89"/>
  <c r="I136" i="89"/>
  <c r="I137" i="89"/>
  <c r="I138" i="89"/>
  <c r="I139" i="89"/>
  <c r="I140" i="89"/>
  <c r="I141" i="89"/>
  <c r="I142" i="89"/>
  <c r="I143" i="89"/>
  <c r="I144" i="89"/>
  <c r="I145" i="89"/>
  <c r="I146" i="89"/>
  <c r="I147" i="89"/>
  <c r="I148" i="89"/>
  <c r="I149" i="89"/>
  <c r="I150" i="89"/>
  <c r="I151" i="89"/>
  <c r="I152" i="89"/>
  <c r="I153" i="89"/>
  <c r="I154" i="89"/>
  <c r="I155" i="89"/>
  <c r="I156" i="89"/>
  <c r="I157" i="89"/>
  <c r="I158" i="89"/>
  <c r="I159" i="89"/>
  <c r="I160" i="89"/>
  <c r="I161" i="89"/>
  <c r="I162" i="89"/>
  <c r="I163" i="89"/>
  <c r="I164" i="89"/>
  <c r="I165" i="89"/>
  <c r="I166" i="89"/>
  <c r="I167" i="89"/>
  <c r="I168" i="89"/>
  <c r="I169" i="89"/>
  <c r="I170" i="89"/>
  <c r="I171" i="89"/>
  <c r="I172" i="89"/>
  <c r="I173" i="89"/>
  <c r="I174" i="89"/>
  <c r="I175" i="89"/>
  <c r="I176" i="89"/>
  <c r="I177" i="89"/>
  <c r="I178" i="89"/>
  <c r="I179" i="89"/>
  <c r="I180" i="89"/>
  <c r="I181" i="89"/>
  <c r="I182" i="89"/>
  <c r="I183" i="89"/>
  <c r="I184" i="89"/>
  <c r="I185" i="89"/>
  <c r="I186" i="89"/>
  <c r="I187" i="89"/>
  <c r="I188" i="89"/>
  <c r="I189" i="89"/>
  <c r="I190" i="89"/>
  <c r="I191" i="89"/>
  <c r="I192" i="89"/>
  <c r="I193" i="89"/>
  <c r="I194" i="89"/>
  <c r="I195" i="89"/>
  <c r="I196" i="89"/>
  <c r="I197" i="89"/>
  <c r="I198" i="89"/>
  <c r="I199" i="89"/>
  <c r="I200" i="89"/>
  <c r="I201" i="89"/>
  <c r="I202" i="89"/>
  <c r="I203" i="89"/>
  <c r="I204" i="89"/>
  <c r="I205" i="89"/>
  <c r="I206" i="89"/>
  <c r="I207" i="89"/>
  <c r="I208" i="89"/>
  <c r="I209" i="89"/>
  <c r="I210" i="89"/>
  <c r="I211" i="89"/>
  <c r="I212" i="89"/>
  <c r="I213" i="89"/>
  <c r="I214" i="89"/>
  <c r="I215" i="89"/>
  <c r="I216" i="89"/>
  <c r="I217" i="89"/>
  <c r="I218" i="89"/>
  <c r="I219" i="89"/>
  <c r="I220" i="89"/>
  <c r="I30" i="91"/>
  <c r="I5" i="91"/>
  <c r="I42" i="91"/>
  <c r="I43" i="91"/>
  <c r="I6" i="91"/>
  <c r="I46" i="91"/>
  <c r="I47" i="91"/>
  <c r="I7" i="91"/>
  <c r="I48" i="91"/>
  <c r="I8" i="91"/>
  <c r="I9" i="91"/>
  <c r="I31" i="91"/>
  <c r="I10" i="91"/>
  <c r="I44" i="91"/>
  <c r="I11" i="91"/>
  <c r="I12" i="91"/>
  <c r="I13" i="91"/>
  <c r="I45" i="91"/>
  <c r="I39" i="91"/>
  <c r="I14" i="91"/>
  <c r="I32" i="91"/>
  <c r="I40" i="91"/>
  <c r="I15" i="91"/>
  <c r="I16" i="91"/>
  <c r="I17" i="91"/>
  <c r="I33" i="91"/>
  <c r="I34" i="91"/>
  <c r="I18" i="91"/>
  <c r="I35" i="91"/>
  <c r="I19" i="91"/>
  <c r="I52" i="91"/>
  <c r="I20" i="91"/>
  <c r="I49" i="91"/>
  <c r="I53" i="91"/>
  <c r="I21" i="91"/>
  <c r="I22" i="91"/>
  <c r="I54" i="91"/>
  <c r="I55" i="91"/>
  <c r="I23" i="91"/>
  <c r="I50" i="91"/>
  <c r="I51" i="91"/>
  <c r="I24" i="91"/>
  <c r="I25" i="91"/>
  <c r="I26" i="91"/>
  <c r="I27" i="91"/>
  <c r="I28" i="91"/>
  <c r="I41" i="91"/>
  <c r="I36" i="91"/>
  <c r="I29" i="91"/>
  <c r="I37" i="91"/>
  <c r="I56" i="91"/>
  <c r="I57" i="91"/>
  <c r="I58" i="91"/>
  <c r="I59" i="91"/>
  <c r="I60" i="91"/>
  <c r="I61" i="91"/>
  <c r="I62" i="91"/>
  <c r="I63" i="91"/>
  <c r="I64" i="91"/>
  <c r="I65" i="91"/>
  <c r="I66" i="91"/>
  <c r="I67" i="91"/>
  <c r="I68" i="91"/>
  <c r="I69" i="91"/>
  <c r="I70" i="91"/>
  <c r="I71" i="91"/>
  <c r="I72" i="91"/>
  <c r="I73" i="91"/>
  <c r="I74" i="91"/>
  <c r="I75" i="91"/>
  <c r="I76" i="91"/>
  <c r="I77" i="91"/>
  <c r="I78" i="91"/>
  <c r="I79" i="91"/>
  <c r="I80" i="91"/>
  <c r="I81" i="91"/>
  <c r="I82" i="91"/>
  <c r="I83" i="91"/>
  <c r="I84" i="91"/>
  <c r="I85" i="91"/>
  <c r="I86" i="91"/>
  <c r="I87" i="91"/>
  <c r="I88" i="91"/>
  <c r="I89" i="91"/>
  <c r="I90" i="91"/>
  <c r="I91" i="91"/>
  <c r="I92" i="91"/>
  <c r="I93" i="91"/>
  <c r="I94" i="91"/>
  <c r="I95" i="91"/>
  <c r="I96" i="91"/>
  <c r="I97" i="91"/>
  <c r="I98" i="91"/>
  <c r="I99" i="91"/>
  <c r="I100" i="91"/>
  <c r="I101" i="91"/>
  <c r="I102" i="91"/>
  <c r="I103" i="91"/>
  <c r="I104" i="91"/>
  <c r="I105" i="91"/>
  <c r="I106" i="91"/>
  <c r="I107" i="91"/>
  <c r="I108" i="91"/>
  <c r="I109" i="91"/>
  <c r="I110" i="91"/>
  <c r="I111" i="91"/>
  <c r="I112" i="91"/>
  <c r="I113" i="91"/>
  <c r="I114" i="91"/>
  <c r="I115" i="91"/>
  <c r="I116" i="91"/>
  <c r="I117" i="91"/>
  <c r="I118" i="91"/>
  <c r="I119" i="91"/>
  <c r="I120" i="91"/>
  <c r="I121" i="91"/>
  <c r="I122" i="91"/>
  <c r="I123" i="91"/>
  <c r="I124" i="91"/>
  <c r="I125" i="91"/>
  <c r="I126" i="91"/>
  <c r="I127" i="91"/>
  <c r="I128" i="91"/>
  <c r="I129" i="91"/>
  <c r="I130" i="91"/>
  <c r="I131" i="91"/>
  <c r="I132" i="91"/>
  <c r="I133" i="91"/>
  <c r="I134" i="91"/>
  <c r="I135" i="91"/>
  <c r="I136" i="91"/>
  <c r="I137" i="91"/>
  <c r="I138" i="91"/>
  <c r="I139" i="91"/>
  <c r="I140" i="91"/>
  <c r="I141" i="91"/>
  <c r="I142" i="91"/>
  <c r="I143" i="91"/>
  <c r="I144" i="91"/>
  <c r="I145" i="91"/>
  <c r="I146" i="91"/>
  <c r="I147" i="91"/>
  <c r="I148" i="91"/>
  <c r="I149" i="91"/>
  <c r="I150" i="91"/>
  <c r="I151" i="91"/>
  <c r="I152" i="91"/>
  <c r="I153" i="91"/>
  <c r="I154" i="91"/>
  <c r="I155" i="91"/>
  <c r="I156" i="91"/>
  <c r="I157" i="91"/>
  <c r="I158" i="91"/>
  <c r="I159" i="91"/>
  <c r="I160" i="91"/>
  <c r="I161" i="91"/>
  <c r="I162" i="91"/>
  <c r="I163" i="91"/>
  <c r="I164" i="91"/>
  <c r="I165" i="91"/>
  <c r="I166" i="91"/>
  <c r="I167" i="91"/>
  <c r="I168" i="91"/>
  <c r="I169" i="91"/>
  <c r="I170" i="91"/>
  <c r="I171" i="91"/>
  <c r="I172" i="91"/>
  <c r="I173" i="91"/>
  <c r="I174" i="91"/>
  <c r="I175" i="91"/>
  <c r="I176" i="91"/>
  <c r="I177" i="91"/>
  <c r="I178" i="91"/>
  <c r="I179" i="91"/>
  <c r="I180" i="91"/>
  <c r="I181" i="91"/>
  <c r="I182" i="91"/>
  <c r="I183" i="91"/>
  <c r="I184" i="91"/>
  <c r="I185" i="91"/>
  <c r="I186" i="91"/>
  <c r="I187" i="91"/>
  <c r="I188" i="91"/>
  <c r="I189" i="91"/>
  <c r="I190" i="91"/>
  <c r="I191" i="91"/>
  <c r="I192" i="91"/>
  <c r="I193" i="91"/>
  <c r="I194" i="91"/>
  <c r="I195" i="91"/>
  <c r="I196" i="91"/>
  <c r="I197" i="91"/>
  <c r="I198" i="91"/>
  <c r="I199" i="91"/>
  <c r="I200" i="91"/>
  <c r="I201" i="91"/>
  <c r="I202" i="91"/>
  <c r="I203" i="91"/>
  <c r="I204" i="91"/>
  <c r="I205" i="91"/>
  <c r="I206" i="91"/>
  <c r="I207" i="91"/>
  <c r="I208" i="91"/>
  <c r="I209" i="91"/>
  <c r="I210" i="91"/>
  <c r="I211" i="91"/>
  <c r="I212" i="91"/>
  <c r="I213" i="91"/>
  <c r="I214" i="91"/>
  <c r="I215" i="91"/>
  <c r="I216" i="91"/>
  <c r="I217" i="91"/>
  <c r="I218" i="91"/>
  <c r="I219" i="91"/>
  <c r="I220" i="91"/>
  <c r="I6" i="80"/>
  <c r="I7" i="80"/>
  <c r="I8" i="80"/>
  <c r="I9" i="80"/>
  <c r="I10" i="80"/>
  <c r="I11" i="80"/>
  <c r="I12" i="80"/>
  <c r="I13" i="80"/>
  <c r="I14" i="80"/>
  <c r="I15" i="80"/>
  <c r="I19" i="80"/>
  <c r="I20" i="80"/>
  <c r="I17" i="80"/>
  <c r="I18" i="80"/>
  <c r="I16" i="80"/>
  <c r="I21" i="80"/>
  <c r="I24" i="80"/>
  <c r="I22" i="80"/>
  <c r="I25" i="80"/>
  <c r="I23" i="80"/>
  <c r="I27" i="80"/>
  <c r="I26" i="80"/>
  <c r="I34" i="80"/>
  <c r="I32" i="80"/>
  <c r="I33" i="80"/>
  <c r="I28" i="80"/>
  <c r="I29" i="80"/>
  <c r="I30" i="80"/>
  <c r="I31" i="80"/>
  <c r="I35" i="80"/>
  <c r="I36" i="80"/>
  <c r="I37" i="80"/>
  <c r="I41" i="80"/>
  <c r="I42" i="80"/>
  <c r="I39" i="80"/>
  <c r="I43" i="80"/>
  <c r="I40" i="80"/>
  <c r="I38" i="80"/>
  <c r="I44" i="80"/>
  <c r="I45" i="80"/>
  <c r="I46" i="80"/>
  <c r="I47" i="80"/>
  <c r="I48" i="80"/>
  <c r="I49" i="80"/>
  <c r="I50" i="80"/>
  <c r="I51" i="80"/>
  <c r="I53" i="80"/>
  <c r="I52" i="80"/>
  <c r="I54" i="80"/>
  <c r="I56" i="80"/>
  <c r="I55" i="80"/>
  <c r="I57" i="80"/>
  <c r="I58" i="80"/>
  <c r="I59" i="80"/>
  <c r="I60" i="80"/>
  <c r="I61" i="80"/>
  <c r="I64" i="80"/>
  <c r="I65" i="80"/>
  <c r="I62" i="80"/>
  <c r="I63" i="80"/>
  <c r="I66" i="80"/>
  <c r="I67" i="80"/>
  <c r="I68" i="80"/>
  <c r="I70" i="80"/>
  <c r="I69" i="80"/>
  <c r="I71" i="80"/>
  <c r="I74" i="80"/>
  <c r="I73" i="80"/>
  <c r="I72" i="80"/>
  <c r="I75" i="80"/>
  <c r="I77" i="80"/>
  <c r="I76" i="80"/>
  <c r="I78" i="80"/>
  <c r="I80" i="80"/>
  <c r="I79" i="80"/>
  <c r="I81" i="80"/>
  <c r="I82" i="80"/>
  <c r="I83" i="80"/>
  <c r="I84" i="80"/>
  <c r="I85" i="80"/>
  <c r="I86" i="80"/>
  <c r="I88" i="80"/>
  <c r="I90" i="80"/>
  <c r="I87" i="80"/>
  <c r="I89" i="80"/>
  <c r="I91" i="80"/>
  <c r="I92" i="80"/>
  <c r="I93" i="80"/>
  <c r="I94" i="80"/>
  <c r="I95" i="80"/>
  <c r="I97" i="80"/>
  <c r="I96" i="80"/>
  <c r="I98" i="80"/>
  <c r="I99" i="80"/>
  <c r="I101" i="80"/>
  <c r="I100" i="80"/>
  <c r="I109" i="80"/>
  <c r="I102" i="80"/>
  <c r="I110" i="80"/>
  <c r="I106" i="80"/>
  <c r="I111" i="80"/>
  <c r="I103" i="80"/>
  <c r="I112" i="80"/>
  <c r="I117" i="80"/>
  <c r="I121" i="80"/>
  <c r="I118" i="80"/>
  <c r="I113" i="80"/>
  <c r="I107" i="80"/>
  <c r="I114" i="80"/>
  <c r="I104" i="80"/>
  <c r="I122" i="80"/>
  <c r="I115" i="80"/>
  <c r="I120" i="80"/>
  <c r="I116" i="80"/>
  <c r="I105" i="80"/>
  <c r="I108" i="80"/>
  <c r="I119" i="80"/>
  <c r="I123" i="80"/>
  <c r="I124" i="80"/>
  <c r="I125" i="80"/>
  <c r="I126" i="80"/>
  <c r="I127" i="80"/>
  <c r="I131" i="80"/>
  <c r="I129" i="80"/>
  <c r="I132" i="80"/>
  <c r="I128" i="80"/>
  <c r="I130" i="80"/>
  <c r="I133" i="80"/>
  <c r="I134" i="80"/>
  <c r="I135" i="80"/>
  <c r="I139" i="80"/>
  <c r="I163" i="80"/>
  <c r="I136" i="80"/>
  <c r="I137" i="80"/>
  <c r="I169" i="80"/>
  <c r="I164" i="80"/>
  <c r="I147" i="80"/>
  <c r="I148" i="80"/>
  <c r="I149" i="80"/>
  <c r="I140" i="80"/>
  <c r="I141" i="80"/>
  <c r="I167" i="80"/>
  <c r="I150" i="80"/>
  <c r="I142" i="80"/>
  <c r="I143" i="80"/>
  <c r="I138" i="80"/>
  <c r="I168" i="80"/>
  <c r="I165" i="80"/>
  <c r="I166" i="80"/>
  <c r="I144" i="80"/>
  <c r="I145" i="80"/>
  <c r="I151" i="80"/>
  <c r="I152" i="80"/>
  <c r="I153" i="80"/>
  <c r="I146" i="80"/>
  <c r="I154" i="80"/>
  <c r="I155" i="80"/>
  <c r="I156" i="80"/>
  <c r="I157" i="80"/>
  <c r="I158" i="80"/>
  <c r="I159" i="80"/>
  <c r="I160" i="80"/>
  <c r="I161" i="80"/>
  <c r="I162" i="80"/>
  <c r="I170" i="80"/>
  <c r="I171" i="80"/>
  <c r="I172" i="80"/>
  <c r="I175" i="80"/>
  <c r="I177" i="80"/>
  <c r="I173" i="80"/>
  <c r="I178" i="80"/>
  <c r="I182" i="80"/>
  <c r="I183" i="80"/>
  <c r="I184" i="80"/>
  <c r="I179" i="80"/>
  <c r="I174" i="80"/>
  <c r="I176" i="80"/>
  <c r="I180" i="80"/>
  <c r="I181" i="80"/>
  <c r="I185" i="80"/>
  <c r="I186" i="80"/>
  <c r="I187" i="80"/>
  <c r="I188" i="80"/>
  <c r="I189" i="80"/>
  <c r="I190" i="80"/>
  <c r="I191" i="80"/>
  <c r="I192" i="80"/>
  <c r="I193" i="80"/>
  <c r="I194" i="80"/>
  <c r="I195" i="80"/>
  <c r="I196" i="80"/>
  <c r="I197" i="80"/>
  <c r="I198" i="80"/>
  <c r="I199" i="80"/>
  <c r="I200" i="80"/>
  <c r="I201" i="80"/>
  <c r="I202" i="80"/>
  <c r="I203" i="80"/>
  <c r="I204" i="80"/>
  <c r="I205" i="80"/>
  <c r="I206" i="80"/>
  <c r="I207" i="80"/>
  <c r="I208" i="80"/>
  <c r="I209" i="80"/>
  <c r="I210" i="80"/>
  <c r="I211" i="80"/>
  <c r="I212" i="80"/>
  <c r="I213" i="80"/>
  <c r="I214" i="80"/>
  <c r="I215" i="80"/>
  <c r="I216" i="80"/>
  <c r="I217" i="80"/>
  <c r="I218" i="80"/>
  <c r="I219" i="80"/>
  <c r="I6" i="207"/>
  <c r="I7" i="207"/>
  <c r="I8" i="207"/>
  <c r="I9" i="207"/>
  <c r="I10" i="207"/>
  <c r="I11" i="207"/>
  <c r="I12" i="207"/>
  <c r="I13" i="207"/>
  <c r="I14" i="207"/>
  <c r="I16" i="207"/>
  <c r="I17" i="207"/>
  <c r="I18" i="207"/>
  <c r="I19" i="207"/>
  <c r="I20" i="207"/>
  <c r="I21" i="207"/>
  <c r="I22" i="207"/>
  <c r="I23" i="207"/>
  <c r="I24" i="207"/>
  <c r="I25" i="207"/>
  <c r="I26" i="207"/>
  <c r="I27" i="207"/>
  <c r="I28" i="207"/>
  <c r="I29" i="207"/>
  <c r="I30" i="207"/>
  <c r="I31" i="207"/>
  <c r="I32" i="207"/>
  <c r="I33" i="207"/>
  <c r="I34" i="207"/>
  <c r="I35" i="207"/>
  <c r="I36" i="207"/>
  <c r="I37" i="207"/>
  <c r="I38" i="207"/>
  <c r="I39" i="207"/>
  <c r="I40" i="207"/>
  <c r="I41" i="207"/>
  <c r="I42" i="207"/>
  <c r="I43" i="207"/>
  <c r="I44" i="207"/>
  <c r="I45" i="207"/>
  <c r="I46" i="207"/>
  <c r="I47" i="207"/>
  <c r="I48" i="207"/>
  <c r="I49" i="207"/>
  <c r="I50" i="207"/>
  <c r="I51" i="207"/>
  <c r="I52" i="207"/>
  <c r="I53" i="207"/>
  <c r="I54" i="207"/>
  <c r="I55" i="207"/>
  <c r="I56" i="207"/>
  <c r="I57" i="207"/>
  <c r="I58" i="207"/>
  <c r="I59" i="207"/>
  <c r="I60" i="207"/>
  <c r="I61" i="207"/>
  <c r="I62" i="207"/>
  <c r="I63" i="207"/>
  <c r="I64" i="207"/>
  <c r="I65" i="207"/>
  <c r="I66" i="207"/>
  <c r="I67" i="207"/>
  <c r="I68" i="207"/>
  <c r="I69" i="207"/>
  <c r="I70" i="207"/>
  <c r="I71" i="207"/>
  <c r="I72" i="207"/>
  <c r="I73" i="207"/>
  <c r="I74" i="207"/>
  <c r="I75" i="207"/>
  <c r="I76" i="207"/>
  <c r="I77" i="207"/>
  <c r="I78" i="207"/>
  <c r="I79" i="207"/>
  <c r="I80" i="207"/>
  <c r="I81" i="207"/>
  <c r="I82" i="207"/>
  <c r="I83" i="207"/>
  <c r="I84" i="207"/>
  <c r="I85" i="207"/>
  <c r="I86" i="207"/>
  <c r="I87" i="207"/>
  <c r="I88" i="207"/>
  <c r="I89" i="207"/>
  <c r="I90" i="207"/>
  <c r="I91" i="207"/>
  <c r="I92" i="207"/>
  <c r="I93" i="207"/>
  <c r="I94" i="207"/>
  <c r="I95" i="207"/>
  <c r="I96" i="207"/>
  <c r="I97" i="207"/>
  <c r="I98" i="207"/>
  <c r="I99" i="207"/>
  <c r="I100" i="207"/>
  <c r="I101" i="207"/>
  <c r="I102" i="207"/>
  <c r="I103" i="207"/>
  <c r="I104" i="207"/>
  <c r="I105" i="207"/>
  <c r="I106" i="207"/>
  <c r="I107" i="207"/>
  <c r="I108" i="207"/>
  <c r="I109" i="207"/>
  <c r="I110" i="207"/>
  <c r="I111" i="207"/>
  <c r="I112" i="207"/>
  <c r="I113" i="207"/>
  <c r="I114" i="207"/>
  <c r="I115" i="207"/>
  <c r="I116" i="207"/>
  <c r="I117" i="207"/>
  <c r="I118" i="207"/>
  <c r="I119" i="207"/>
  <c r="I120" i="207"/>
  <c r="I121" i="207"/>
  <c r="I122" i="207"/>
  <c r="I123" i="207"/>
  <c r="I124" i="207"/>
  <c r="I125" i="207"/>
  <c r="I126" i="207"/>
  <c r="I127" i="207"/>
  <c r="I128" i="207"/>
  <c r="I129" i="207"/>
  <c r="I130" i="207"/>
  <c r="I131" i="207"/>
  <c r="I132" i="207"/>
  <c r="I133" i="207"/>
  <c r="I134" i="207"/>
  <c r="I135" i="207"/>
  <c r="I136" i="207"/>
  <c r="I137" i="207"/>
  <c r="I138" i="207"/>
  <c r="I139" i="207"/>
  <c r="I140" i="207"/>
  <c r="I141" i="207"/>
  <c r="I142" i="207"/>
  <c r="I143" i="207"/>
  <c r="I144" i="207"/>
  <c r="I145" i="207"/>
  <c r="I146" i="207"/>
  <c r="I147" i="207"/>
  <c r="I148" i="207"/>
  <c r="I149" i="207"/>
  <c r="I150" i="207"/>
  <c r="I151" i="207"/>
  <c r="I152" i="207"/>
  <c r="I153" i="207"/>
  <c r="I154" i="207"/>
  <c r="I155" i="207"/>
  <c r="I156" i="207"/>
  <c r="I157" i="207"/>
  <c r="I158" i="207"/>
  <c r="I159" i="207"/>
  <c r="I160" i="207"/>
  <c r="I161" i="207"/>
  <c r="I162" i="207"/>
  <c r="I163" i="207"/>
  <c r="I164" i="207"/>
  <c r="I165" i="207"/>
  <c r="I166" i="207"/>
  <c r="I167" i="207"/>
  <c r="I168" i="207"/>
  <c r="I169" i="207"/>
  <c r="I170" i="207"/>
  <c r="I171" i="207"/>
  <c r="I172" i="207"/>
  <c r="I173" i="207"/>
  <c r="I174" i="207"/>
  <c r="I175" i="207"/>
  <c r="I176" i="207"/>
  <c r="I177" i="207"/>
  <c r="I178" i="207"/>
  <c r="I179" i="207"/>
  <c r="I180" i="207"/>
  <c r="I181" i="207"/>
  <c r="I182" i="207"/>
  <c r="I183" i="207"/>
  <c r="I184" i="207"/>
  <c r="I185" i="207"/>
  <c r="I186" i="207"/>
  <c r="I187" i="207"/>
  <c r="I188" i="207"/>
  <c r="I189" i="207"/>
  <c r="I190" i="207"/>
  <c r="I191" i="207"/>
  <c r="I192" i="207"/>
  <c r="I193" i="207"/>
  <c r="I194" i="207"/>
  <c r="I195" i="207"/>
  <c r="I196" i="207"/>
  <c r="I197" i="207"/>
  <c r="I198" i="207"/>
  <c r="I199" i="207"/>
  <c r="I200" i="207"/>
  <c r="I201" i="207"/>
  <c r="I202" i="207"/>
  <c r="I203" i="207"/>
  <c r="I204" i="207"/>
  <c r="I205" i="207"/>
  <c r="I206" i="207"/>
  <c r="I207" i="207"/>
  <c r="I208" i="207"/>
  <c r="I209" i="207"/>
  <c r="I210" i="207"/>
  <c r="I211" i="207"/>
  <c r="I212" i="207"/>
  <c r="I213" i="207"/>
  <c r="I214" i="207"/>
  <c r="I215" i="207"/>
  <c r="I216" i="207"/>
  <c r="I217" i="207"/>
  <c r="I218" i="207"/>
  <c r="I219" i="207"/>
  <c r="I220" i="207"/>
  <c r="I221" i="207"/>
  <c r="I6" i="85"/>
  <c r="I7" i="85"/>
  <c r="I8" i="85"/>
  <c r="I9" i="85"/>
  <c r="I10" i="85"/>
  <c r="I11" i="85"/>
  <c r="I12" i="85"/>
  <c r="I13" i="85"/>
  <c r="I14" i="85"/>
  <c r="I15" i="85"/>
  <c r="I16" i="85"/>
  <c r="I17" i="85"/>
  <c r="I18" i="85"/>
  <c r="I19" i="85"/>
  <c r="I20" i="85"/>
  <c r="I21" i="85"/>
  <c r="I22" i="85"/>
  <c r="I23" i="85"/>
  <c r="I24" i="85"/>
  <c r="I25" i="85"/>
  <c r="I26" i="85"/>
  <c r="I27" i="85"/>
  <c r="I28" i="85"/>
  <c r="I29" i="85"/>
  <c r="I30" i="85"/>
  <c r="I31" i="85"/>
  <c r="I32" i="85"/>
  <c r="I33" i="85"/>
  <c r="I34" i="85"/>
  <c r="I35" i="85"/>
  <c r="I36" i="85"/>
  <c r="I37" i="85"/>
  <c r="I38" i="85"/>
  <c r="I39" i="85"/>
  <c r="I40" i="85"/>
  <c r="I41" i="85"/>
  <c r="I42" i="85"/>
  <c r="I43" i="85"/>
  <c r="I44" i="85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61" i="85"/>
  <c r="I62" i="85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I89" i="85"/>
  <c r="I90" i="85"/>
  <c r="I91" i="85"/>
  <c r="I92" i="85"/>
  <c r="I93" i="85"/>
  <c r="I94" i="85"/>
  <c r="I95" i="85"/>
  <c r="I96" i="85"/>
  <c r="I97" i="85"/>
  <c r="I98" i="85"/>
  <c r="I99" i="85"/>
  <c r="I100" i="85"/>
  <c r="I101" i="85"/>
  <c r="I102" i="85"/>
  <c r="I103" i="85"/>
  <c r="I104" i="85"/>
  <c r="I105" i="85"/>
  <c r="I106" i="85"/>
  <c r="I107" i="85"/>
  <c r="I108" i="85"/>
  <c r="I109" i="85"/>
  <c r="I110" i="85"/>
  <c r="I111" i="85"/>
  <c r="I112" i="85"/>
  <c r="I113" i="85"/>
  <c r="I114" i="85"/>
  <c r="I115" i="85"/>
  <c r="I116" i="85"/>
  <c r="I117" i="85"/>
  <c r="I118" i="85"/>
  <c r="I119" i="85"/>
  <c r="I120" i="85"/>
  <c r="I121" i="85"/>
  <c r="I122" i="85"/>
  <c r="I123" i="85"/>
  <c r="I124" i="85"/>
  <c r="I125" i="85"/>
  <c r="I126" i="85"/>
  <c r="I127" i="85"/>
  <c r="I128" i="85"/>
  <c r="I129" i="85"/>
  <c r="I130" i="85"/>
  <c r="I131" i="85"/>
  <c r="I132" i="85"/>
  <c r="I133" i="85"/>
  <c r="I134" i="85"/>
  <c r="I135" i="85"/>
  <c r="I136" i="85"/>
  <c r="I137" i="85"/>
  <c r="I138" i="85"/>
  <c r="I139" i="85"/>
  <c r="I140" i="85"/>
  <c r="I141" i="85"/>
  <c r="I142" i="85"/>
  <c r="I143" i="85"/>
  <c r="I144" i="85"/>
  <c r="I145" i="85"/>
  <c r="I146" i="85"/>
  <c r="I147" i="85"/>
  <c r="I148" i="85"/>
  <c r="I149" i="85"/>
  <c r="I150" i="85"/>
  <c r="I151" i="85"/>
  <c r="I152" i="85"/>
  <c r="I153" i="85"/>
  <c r="I154" i="85"/>
  <c r="I155" i="85"/>
  <c r="I156" i="85"/>
  <c r="I157" i="85"/>
  <c r="I158" i="85"/>
  <c r="I159" i="85"/>
  <c r="I160" i="85"/>
  <c r="I161" i="85"/>
  <c r="I162" i="85"/>
  <c r="I163" i="85"/>
  <c r="I164" i="85"/>
  <c r="I165" i="85"/>
  <c r="I166" i="85"/>
  <c r="I167" i="85"/>
  <c r="I168" i="85"/>
  <c r="I169" i="85"/>
  <c r="I170" i="85"/>
  <c r="I171" i="85"/>
  <c r="I172" i="85"/>
  <c r="I173" i="85"/>
  <c r="I174" i="85"/>
  <c r="I175" i="85"/>
  <c r="I176" i="85"/>
  <c r="I177" i="85"/>
  <c r="I178" i="85"/>
  <c r="I179" i="85"/>
  <c r="I180" i="85"/>
  <c r="I181" i="85"/>
  <c r="I182" i="85"/>
  <c r="I183" i="85"/>
  <c r="I184" i="85"/>
  <c r="I185" i="85"/>
  <c r="I186" i="85"/>
  <c r="I187" i="85"/>
  <c r="I188" i="85"/>
  <c r="I189" i="85"/>
  <c r="I190" i="85"/>
  <c r="I191" i="85"/>
  <c r="I192" i="85"/>
  <c r="I193" i="85"/>
  <c r="I194" i="85"/>
  <c r="I195" i="85"/>
  <c r="I196" i="85"/>
  <c r="I197" i="85"/>
  <c r="I198" i="85"/>
  <c r="I199" i="85"/>
  <c r="I200" i="85"/>
  <c r="I201" i="85"/>
  <c r="I202" i="85"/>
  <c r="I203" i="85"/>
  <c r="I204" i="85"/>
  <c r="I205" i="85"/>
  <c r="I206" i="85"/>
  <c r="I207" i="85"/>
  <c r="I208" i="85"/>
  <c r="I209" i="85"/>
  <c r="I210" i="85"/>
  <c r="I211" i="85"/>
  <c r="I212" i="85"/>
  <c r="I213" i="85"/>
  <c r="I214" i="85"/>
  <c r="I215" i="85"/>
  <c r="I216" i="85"/>
  <c r="I217" i="85"/>
  <c r="I218" i="85"/>
  <c r="I219" i="85"/>
  <c r="I220" i="85"/>
  <c r="I15" i="87"/>
  <c r="I17" i="87"/>
  <c r="I18" i="87"/>
  <c r="I19" i="87"/>
  <c r="I20" i="87"/>
  <c r="I27" i="87"/>
  <c r="I26" i="87"/>
  <c r="I32" i="87"/>
  <c r="I6" i="87"/>
  <c r="I7" i="87"/>
  <c r="I8" i="87"/>
  <c r="I16" i="87"/>
  <c r="I21" i="87"/>
  <c r="I23" i="87"/>
  <c r="I24" i="87"/>
  <c r="I22" i="87"/>
  <c r="I29" i="87"/>
  <c r="I30" i="87"/>
  <c r="I12" i="87"/>
  <c r="I11" i="87"/>
  <c r="I25" i="87"/>
  <c r="I4" i="87"/>
  <c r="I13" i="87"/>
  <c r="I14" i="87"/>
  <c r="I31" i="87"/>
  <c r="I5" i="87"/>
  <c r="I28" i="87"/>
  <c r="I9" i="87"/>
  <c r="I33" i="87"/>
  <c r="I34" i="87"/>
  <c r="I35" i="87"/>
  <c r="I36" i="87"/>
  <c r="I37" i="87"/>
  <c r="I38" i="87"/>
  <c r="I39" i="87"/>
  <c r="I40" i="87"/>
  <c r="I41" i="87"/>
  <c r="I42" i="87"/>
  <c r="I43" i="87"/>
  <c r="I44" i="87"/>
  <c r="I45" i="87"/>
  <c r="I46" i="87"/>
  <c r="I47" i="87"/>
  <c r="I48" i="87"/>
  <c r="I49" i="87"/>
  <c r="I50" i="87"/>
  <c r="I51" i="87"/>
  <c r="I52" i="87"/>
  <c r="I53" i="87"/>
  <c r="I54" i="87"/>
  <c r="I55" i="87"/>
  <c r="I56" i="87"/>
  <c r="I57" i="87"/>
  <c r="I58" i="87"/>
  <c r="I59" i="87"/>
  <c r="I60" i="87"/>
  <c r="I61" i="87"/>
  <c r="I62" i="87"/>
  <c r="I63" i="87"/>
  <c r="I64" i="87"/>
  <c r="I65" i="87"/>
  <c r="I66" i="87"/>
  <c r="I67" i="87"/>
  <c r="I68" i="87"/>
  <c r="I69" i="87"/>
  <c r="I70" i="87"/>
  <c r="I71" i="87"/>
  <c r="I72" i="87"/>
  <c r="I73" i="87"/>
  <c r="I74" i="87"/>
  <c r="I75" i="87"/>
  <c r="I76" i="87"/>
  <c r="I77" i="87"/>
  <c r="I78" i="87"/>
  <c r="I79" i="87"/>
  <c r="I80" i="87"/>
  <c r="I81" i="87"/>
  <c r="I82" i="87"/>
  <c r="I83" i="87"/>
  <c r="I84" i="87"/>
  <c r="I85" i="87"/>
  <c r="I86" i="87"/>
  <c r="I87" i="87"/>
  <c r="I88" i="87"/>
  <c r="I89" i="87"/>
  <c r="I90" i="87"/>
  <c r="I91" i="87"/>
  <c r="I92" i="87"/>
  <c r="I93" i="87"/>
  <c r="I94" i="87"/>
  <c r="I95" i="87"/>
  <c r="I96" i="87"/>
  <c r="I97" i="87"/>
  <c r="I98" i="87"/>
  <c r="I99" i="87"/>
  <c r="I100" i="87"/>
  <c r="I101" i="87"/>
  <c r="I102" i="87"/>
  <c r="I103" i="87"/>
  <c r="I104" i="87"/>
  <c r="I105" i="87"/>
  <c r="I106" i="87"/>
  <c r="I107" i="87"/>
  <c r="I108" i="87"/>
  <c r="I109" i="87"/>
  <c r="I110" i="87"/>
  <c r="I111" i="87"/>
  <c r="I112" i="87"/>
  <c r="I113" i="87"/>
  <c r="I114" i="87"/>
  <c r="I115" i="87"/>
  <c r="I116" i="87"/>
  <c r="I117" i="87"/>
  <c r="I118" i="87"/>
  <c r="I119" i="87"/>
  <c r="I120" i="87"/>
  <c r="I121" i="87"/>
  <c r="I122" i="87"/>
  <c r="I123" i="87"/>
  <c r="I124" i="87"/>
  <c r="I125" i="87"/>
  <c r="I126" i="87"/>
  <c r="I127" i="87"/>
  <c r="I128" i="87"/>
  <c r="I129" i="87"/>
  <c r="I130" i="87"/>
  <c r="I131" i="87"/>
  <c r="I132" i="87"/>
  <c r="I133" i="87"/>
  <c r="I134" i="87"/>
  <c r="I135" i="87"/>
  <c r="I136" i="87"/>
  <c r="I137" i="87"/>
  <c r="I138" i="87"/>
  <c r="I139" i="87"/>
  <c r="I140" i="87"/>
  <c r="I141" i="87"/>
  <c r="I142" i="87"/>
  <c r="I143" i="87"/>
  <c r="I144" i="87"/>
  <c r="I145" i="87"/>
  <c r="I146" i="87"/>
  <c r="I147" i="87"/>
  <c r="I148" i="87"/>
  <c r="I149" i="87"/>
  <c r="I150" i="87"/>
  <c r="I151" i="87"/>
  <c r="I152" i="87"/>
  <c r="I153" i="87"/>
  <c r="I154" i="87"/>
  <c r="I155" i="87"/>
  <c r="I156" i="87"/>
  <c r="I157" i="87"/>
  <c r="I158" i="87"/>
  <c r="I159" i="87"/>
  <c r="I160" i="87"/>
  <c r="I161" i="87"/>
  <c r="I162" i="87"/>
  <c r="I163" i="87"/>
  <c r="I164" i="87"/>
  <c r="I165" i="87"/>
  <c r="I166" i="87"/>
  <c r="I167" i="87"/>
  <c r="I168" i="87"/>
  <c r="I169" i="87"/>
  <c r="I170" i="87"/>
  <c r="I171" i="87"/>
  <c r="I172" i="87"/>
  <c r="I173" i="87"/>
  <c r="I174" i="87"/>
  <c r="I175" i="87"/>
  <c r="I176" i="87"/>
  <c r="I177" i="87"/>
  <c r="I178" i="87"/>
  <c r="I179" i="87"/>
  <c r="I180" i="87"/>
  <c r="I181" i="87"/>
  <c r="I182" i="87"/>
  <c r="I183" i="87"/>
  <c r="I184" i="87"/>
  <c r="I185" i="87"/>
  <c r="I186" i="87"/>
  <c r="I187" i="87"/>
  <c r="I188" i="87"/>
  <c r="I189" i="87"/>
  <c r="I190" i="87"/>
  <c r="I191" i="87"/>
  <c r="I192" i="87"/>
  <c r="I193" i="87"/>
  <c r="I194" i="87"/>
  <c r="I195" i="87"/>
  <c r="I196" i="87"/>
  <c r="I197" i="87"/>
  <c r="I198" i="87"/>
  <c r="I199" i="87"/>
  <c r="I200" i="87"/>
  <c r="I201" i="87"/>
  <c r="I202" i="87"/>
  <c r="I203" i="87"/>
  <c r="I204" i="87"/>
  <c r="I205" i="87"/>
  <c r="I206" i="87"/>
  <c r="I207" i="87"/>
  <c r="I208" i="87"/>
  <c r="I209" i="87"/>
  <c r="I210" i="87"/>
  <c r="I211" i="87"/>
  <c r="I6" i="220"/>
  <c r="I7" i="220"/>
  <c r="I8" i="220"/>
  <c r="I9" i="220"/>
  <c r="I10" i="220"/>
  <c r="I11" i="220"/>
  <c r="I12" i="220"/>
  <c r="I13" i="220"/>
  <c r="I14" i="220"/>
  <c r="I15" i="220"/>
  <c r="I16" i="220"/>
  <c r="I17" i="220"/>
  <c r="I18" i="220"/>
  <c r="I19" i="220"/>
  <c r="I20" i="220"/>
  <c r="I21" i="220"/>
  <c r="I22" i="220"/>
  <c r="I23" i="220"/>
  <c r="I24" i="220"/>
  <c r="I25" i="220"/>
  <c r="I26" i="220"/>
  <c r="I27" i="220"/>
  <c r="I28" i="220"/>
  <c r="I29" i="220"/>
  <c r="I30" i="220"/>
  <c r="I31" i="220"/>
  <c r="I32" i="220"/>
  <c r="I33" i="220"/>
  <c r="I34" i="220"/>
  <c r="I35" i="220"/>
  <c r="I36" i="220"/>
  <c r="I37" i="220"/>
  <c r="I38" i="220"/>
  <c r="I39" i="220"/>
  <c r="I40" i="220"/>
  <c r="I41" i="220"/>
  <c r="I42" i="220"/>
  <c r="I43" i="220"/>
  <c r="I44" i="220"/>
  <c r="I45" i="220"/>
  <c r="I46" i="220"/>
  <c r="I47" i="220"/>
  <c r="I48" i="220"/>
  <c r="I49" i="220"/>
  <c r="I50" i="220"/>
  <c r="I51" i="220"/>
  <c r="I52" i="220"/>
  <c r="I53" i="220"/>
  <c r="I54" i="220"/>
  <c r="I55" i="220"/>
  <c r="I56" i="220"/>
  <c r="I57" i="220"/>
  <c r="I58" i="220"/>
  <c r="I59" i="220"/>
  <c r="I60" i="220"/>
  <c r="I61" i="220"/>
  <c r="I62" i="220"/>
  <c r="I63" i="220"/>
  <c r="I64" i="220"/>
  <c r="I65" i="220"/>
  <c r="I66" i="220"/>
  <c r="I67" i="220"/>
  <c r="I68" i="220"/>
  <c r="I69" i="220"/>
  <c r="I70" i="220"/>
  <c r="I71" i="220"/>
  <c r="I72" i="220"/>
  <c r="I73" i="220"/>
  <c r="I74" i="220"/>
  <c r="I75" i="220"/>
  <c r="I76" i="220"/>
  <c r="I77" i="220"/>
  <c r="I78" i="220"/>
  <c r="I79" i="220"/>
  <c r="I80" i="220"/>
  <c r="I81" i="220"/>
  <c r="I82" i="220"/>
  <c r="I83" i="220"/>
  <c r="I84" i="220"/>
  <c r="I85" i="220"/>
  <c r="I86" i="220"/>
  <c r="I87" i="220"/>
  <c r="I88" i="220"/>
  <c r="I89" i="220"/>
  <c r="I90" i="220"/>
  <c r="I91" i="220"/>
  <c r="I92" i="220"/>
  <c r="I93" i="220"/>
  <c r="I94" i="220"/>
  <c r="I95" i="220"/>
  <c r="I96" i="220"/>
  <c r="I97" i="220"/>
  <c r="I98" i="220"/>
  <c r="I99" i="220"/>
  <c r="I100" i="220"/>
  <c r="I101" i="220"/>
  <c r="I102" i="220"/>
  <c r="I103" i="220"/>
  <c r="I104" i="220"/>
  <c r="I105" i="220"/>
  <c r="I106" i="220"/>
  <c r="I107" i="220"/>
  <c r="I108" i="220"/>
  <c r="I109" i="220"/>
  <c r="I110" i="220"/>
  <c r="I111" i="220"/>
  <c r="I112" i="220"/>
  <c r="I113" i="220"/>
  <c r="I114" i="220"/>
  <c r="I115" i="220"/>
  <c r="I116" i="220"/>
  <c r="I117" i="220"/>
  <c r="I118" i="220"/>
  <c r="I119" i="220"/>
  <c r="I120" i="220"/>
  <c r="I121" i="220"/>
  <c r="I122" i="220"/>
  <c r="I123" i="220"/>
  <c r="I124" i="220"/>
  <c r="I125" i="220"/>
  <c r="I126" i="220"/>
  <c r="I127" i="220"/>
  <c r="I128" i="220"/>
  <c r="I129" i="220"/>
  <c r="I130" i="220"/>
  <c r="I131" i="220"/>
  <c r="I132" i="220"/>
  <c r="I133" i="220"/>
  <c r="I134" i="220"/>
  <c r="I135" i="220"/>
  <c r="I136" i="220"/>
  <c r="I137" i="220"/>
  <c r="I138" i="220"/>
  <c r="I139" i="220"/>
  <c r="I140" i="220"/>
  <c r="I141" i="220"/>
  <c r="I142" i="220"/>
  <c r="I143" i="220"/>
  <c r="I144" i="220"/>
  <c r="I145" i="220"/>
  <c r="I146" i="220"/>
  <c r="I147" i="220"/>
  <c r="I148" i="220"/>
  <c r="I149" i="220"/>
  <c r="I150" i="220"/>
  <c r="I151" i="220"/>
  <c r="I152" i="220"/>
  <c r="I153" i="220"/>
  <c r="I154" i="220"/>
  <c r="I155" i="220"/>
  <c r="I156" i="220"/>
  <c r="I157" i="220"/>
  <c r="I158" i="220"/>
  <c r="I159" i="220"/>
  <c r="I160" i="220"/>
  <c r="I161" i="220"/>
  <c r="I162" i="220"/>
  <c r="I163" i="220"/>
  <c r="I164" i="220"/>
  <c r="I165" i="220"/>
  <c r="I166" i="220"/>
  <c r="I167" i="220"/>
  <c r="I168" i="220"/>
  <c r="I169" i="220"/>
  <c r="I170" i="220"/>
  <c r="I171" i="220"/>
  <c r="I172" i="220"/>
  <c r="I173" i="220"/>
  <c r="I174" i="220"/>
  <c r="I175" i="220"/>
  <c r="I176" i="220"/>
  <c r="I177" i="220"/>
  <c r="I178" i="220"/>
  <c r="I179" i="220"/>
  <c r="I180" i="220"/>
  <c r="I181" i="220"/>
  <c r="I182" i="220"/>
  <c r="I183" i="220"/>
  <c r="I184" i="220"/>
  <c r="I185" i="220"/>
  <c r="I186" i="220"/>
  <c r="I187" i="220"/>
  <c r="I188" i="220"/>
  <c r="I189" i="220"/>
  <c r="I190" i="220"/>
  <c r="I191" i="220"/>
  <c r="I192" i="220"/>
  <c r="I193" i="220"/>
  <c r="I194" i="220"/>
  <c r="I195" i="220"/>
  <c r="I196" i="220"/>
  <c r="I197" i="220"/>
  <c r="I198" i="220"/>
  <c r="I199" i="220"/>
  <c r="I200" i="220"/>
  <c r="I201" i="220"/>
  <c r="I202" i="220"/>
  <c r="I203" i="220"/>
  <c r="I204" i="220"/>
  <c r="I205" i="220"/>
  <c r="I206" i="220"/>
  <c r="I207" i="220"/>
  <c r="I208" i="220"/>
  <c r="I209" i="220"/>
  <c r="I210" i="220"/>
  <c r="I211" i="220"/>
  <c r="I212" i="220"/>
  <c r="I213" i="220"/>
  <c r="I214" i="220"/>
  <c r="I215" i="220"/>
  <c r="I216" i="220"/>
  <c r="I217" i="220"/>
  <c r="I218" i="220"/>
  <c r="I219" i="220"/>
  <c r="I220" i="220"/>
  <c r="I6" i="88"/>
  <c r="I7" i="88"/>
  <c r="I8" i="88"/>
  <c r="I9" i="88"/>
  <c r="I10" i="88"/>
  <c r="I11" i="88"/>
  <c r="I12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0" i="88"/>
  <c r="I51" i="88"/>
  <c r="I52" i="88"/>
  <c r="I53" i="88"/>
  <c r="I54" i="88"/>
  <c r="I55" i="88"/>
  <c r="I56" i="88"/>
  <c r="I57" i="88"/>
  <c r="I58" i="88"/>
  <c r="I59" i="88"/>
  <c r="I60" i="88"/>
  <c r="I61" i="88"/>
  <c r="I62" i="88"/>
  <c r="I63" i="88"/>
  <c r="I64" i="88"/>
  <c r="I65" i="88"/>
  <c r="I66" i="88"/>
  <c r="I67" i="88"/>
  <c r="I68" i="88"/>
  <c r="I69" i="88"/>
  <c r="I70" i="88"/>
  <c r="I71" i="88"/>
  <c r="I72" i="88"/>
  <c r="I73" i="88"/>
  <c r="I74" i="88"/>
  <c r="I75" i="88"/>
  <c r="I76" i="88"/>
  <c r="I77" i="88"/>
  <c r="I78" i="88"/>
  <c r="I79" i="88"/>
  <c r="I80" i="88"/>
  <c r="I81" i="88"/>
  <c r="I82" i="88"/>
  <c r="I83" i="88"/>
  <c r="I84" i="88"/>
  <c r="I85" i="88"/>
  <c r="I86" i="88"/>
  <c r="I87" i="88"/>
  <c r="I88" i="88"/>
  <c r="I89" i="88"/>
  <c r="I90" i="88"/>
  <c r="I91" i="88"/>
  <c r="I92" i="88"/>
  <c r="I93" i="88"/>
  <c r="I94" i="88"/>
  <c r="I95" i="88"/>
  <c r="I96" i="88"/>
  <c r="I97" i="88"/>
  <c r="I98" i="88"/>
  <c r="I99" i="88"/>
  <c r="I100" i="88"/>
  <c r="I101" i="88"/>
  <c r="I102" i="88"/>
  <c r="I103" i="88"/>
  <c r="I104" i="88"/>
  <c r="I105" i="88"/>
  <c r="I106" i="88"/>
  <c r="I107" i="88"/>
  <c r="I108" i="88"/>
  <c r="I109" i="88"/>
  <c r="I110" i="88"/>
  <c r="I111" i="88"/>
  <c r="I112" i="88"/>
  <c r="I113" i="88"/>
  <c r="I114" i="88"/>
  <c r="I115" i="88"/>
  <c r="I116" i="88"/>
  <c r="I117" i="88"/>
  <c r="I118" i="88"/>
  <c r="I119" i="88"/>
  <c r="I120" i="88"/>
  <c r="I121" i="88"/>
  <c r="I122" i="88"/>
  <c r="I123" i="88"/>
  <c r="I124" i="88"/>
  <c r="I125" i="88"/>
  <c r="I126" i="88"/>
  <c r="I127" i="88"/>
  <c r="I128" i="88"/>
  <c r="I129" i="88"/>
  <c r="I130" i="88"/>
  <c r="I131" i="88"/>
  <c r="I132" i="88"/>
  <c r="I133" i="88"/>
  <c r="I134" i="88"/>
  <c r="I135" i="88"/>
  <c r="I136" i="88"/>
  <c r="I137" i="88"/>
  <c r="I138" i="88"/>
  <c r="I139" i="88"/>
  <c r="I140" i="88"/>
  <c r="I141" i="88"/>
  <c r="I142" i="88"/>
  <c r="I143" i="88"/>
  <c r="I144" i="88"/>
  <c r="I145" i="88"/>
  <c r="I146" i="88"/>
  <c r="I147" i="88"/>
  <c r="I148" i="88"/>
  <c r="I149" i="88"/>
  <c r="I150" i="88"/>
  <c r="I151" i="88"/>
  <c r="I152" i="88"/>
  <c r="I153" i="88"/>
  <c r="I154" i="88"/>
  <c r="I155" i="88"/>
  <c r="I156" i="88"/>
  <c r="I157" i="88"/>
  <c r="I158" i="88"/>
  <c r="I159" i="88"/>
  <c r="I160" i="88"/>
  <c r="I161" i="88"/>
  <c r="I162" i="88"/>
  <c r="I163" i="88"/>
  <c r="I164" i="88"/>
  <c r="I165" i="88"/>
  <c r="I166" i="88"/>
  <c r="I167" i="88"/>
  <c r="I168" i="88"/>
  <c r="I169" i="88"/>
  <c r="I170" i="88"/>
  <c r="I171" i="88"/>
  <c r="I172" i="88"/>
  <c r="I173" i="88"/>
  <c r="I174" i="88"/>
  <c r="I175" i="88"/>
  <c r="I176" i="88"/>
  <c r="I177" i="88"/>
  <c r="I178" i="88"/>
  <c r="I179" i="88"/>
  <c r="I180" i="88"/>
  <c r="I181" i="88"/>
  <c r="I182" i="88"/>
  <c r="I183" i="88"/>
  <c r="I184" i="88"/>
  <c r="I185" i="88"/>
  <c r="I186" i="88"/>
  <c r="I187" i="88"/>
  <c r="I188" i="88"/>
  <c r="I189" i="88"/>
  <c r="I190" i="88"/>
  <c r="I191" i="88"/>
  <c r="I192" i="88"/>
  <c r="I193" i="88"/>
  <c r="I194" i="88"/>
  <c r="I195" i="88"/>
  <c r="I196" i="88"/>
  <c r="I197" i="88"/>
  <c r="I198" i="88"/>
  <c r="I199" i="88"/>
  <c r="I200" i="88"/>
  <c r="I201" i="88"/>
  <c r="I202" i="88"/>
  <c r="I203" i="88"/>
  <c r="I204" i="88"/>
  <c r="I205" i="88"/>
  <c r="I206" i="88"/>
  <c r="I207" i="88"/>
  <c r="I208" i="88"/>
  <c r="I209" i="88"/>
  <c r="I210" i="88"/>
  <c r="I211" i="88"/>
  <c r="I212" i="88"/>
  <c r="I213" i="88"/>
  <c r="I214" i="88"/>
  <c r="I215" i="88"/>
  <c r="I216" i="88"/>
  <c r="I217" i="88"/>
  <c r="I218" i="88"/>
  <c r="I219" i="88"/>
  <c r="I220" i="88"/>
  <c r="I6" i="233"/>
  <c r="I7" i="233"/>
  <c r="I8" i="233"/>
  <c r="I9" i="233"/>
  <c r="I10" i="233"/>
  <c r="I11" i="233"/>
  <c r="I12" i="233"/>
  <c r="I13" i="233"/>
  <c r="I14" i="233"/>
  <c r="I15" i="233"/>
  <c r="I16" i="233"/>
  <c r="I17" i="233"/>
  <c r="I18" i="233"/>
  <c r="I19" i="233"/>
  <c r="I20" i="233"/>
  <c r="I21" i="233"/>
  <c r="I22" i="233"/>
  <c r="I23" i="233"/>
  <c r="I24" i="233"/>
  <c r="I25" i="233"/>
  <c r="I26" i="233"/>
  <c r="I27" i="233"/>
  <c r="I28" i="233"/>
  <c r="I29" i="233"/>
  <c r="I30" i="233"/>
  <c r="I31" i="233"/>
  <c r="I32" i="233"/>
  <c r="I33" i="233"/>
  <c r="I34" i="233"/>
  <c r="I35" i="233"/>
  <c r="I36" i="233"/>
  <c r="I37" i="233"/>
  <c r="I38" i="233"/>
  <c r="I39" i="233"/>
  <c r="I40" i="233"/>
  <c r="I41" i="233"/>
  <c r="I42" i="233"/>
  <c r="I43" i="233"/>
  <c r="I44" i="233"/>
  <c r="I45" i="233"/>
  <c r="I46" i="233"/>
  <c r="I47" i="233"/>
  <c r="I48" i="233"/>
  <c r="I49" i="233"/>
  <c r="I50" i="233"/>
  <c r="I51" i="233"/>
  <c r="I52" i="233"/>
  <c r="I53" i="233"/>
  <c r="I54" i="233"/>
  <c r="I55" i="233"/>
  <c r="I56" i="233"/>
  <c r="I57" i="233"/>
  <c r="I58" i="233"/>
  <c r="I59" i="233"/>
  <c r="I60" i="233"/>
  <c r="I61" i="233"/>
  <c r="I62" i="233"/>
  <c r="I63" i="233"/>
  <c r="I64" i="233"/>
  <c r="I65" i="233"/>
  <c r="I66" i="233"/>
  <c r="I67" i="233"/>
  <c r="I68" i="233"/>
  <c r="I69" i="233"/>
  <c r="I70" i="233"/>
  <c r="I71" i="233"/>
  <c r="I72" i="233"/>
  <c r="I73" i="233"/>
  <c r="I74" i="233"/>
  <c r="I75" i="233"/>
  <c r="I76" i="233"/>
  <c r="I77" i="233"/>
  <c r="I78" i="233"/>
  <c r="I79" i="233"/>
  <c r="I80" i="233"/>
  <c r="I81" i="233"/>
  <c r="I82" i="233"/>
  <c r="I83" i="233"/>
  <c r="I84" i="233"/>
  <c r="I85" i="233"/>
  <c r="I86" i="233"/>
  <c r="I87" i="233"/>
  <c r="I88" i="233"/>
  <c r="I89" i="233"/>
  <c r="I90" i="233"/>
  <c r="I91" i="233"/>
  <c r="I92" i="233"/>
  <c r="I93" i="233"/>
  <c r="I94" i="233"/>
  <c r="I95" i="233"/>
  <c r="I96" i="233"/>
  <c r="I97" i="233"/>
  <c r="I98" i="233"/>
  <c r="I99" i="233"/>
  <c r="I100" i="233"/>
  <c r="I101" i="233"/>
  <c r="I102" i="233"/>
  <c r="I103" i="233"/>
  <c r="I104" i="233"/>
  <c r="I105" i="233"/>
  <c r="I106" i="233"/>
  <c r="I107" i="233"/>
  <c r="I108" i="233"/>
  <c r="I109" i="233"/>
  <c r="I110" i="233"/>
  <c r="I111" i="233"/>
  <c r="I112" i="233"/>
  <c r="I113" i="233"/>
  <c r="I114" i="233"/>
  <c r="I115" i="233"/>
  <c r="I116" i="233"/>
  <c r="I117" i="233"/>
  <c r="I118" i="233"/>
  <c r="I119" i="233"/>
  <c r="I120" i="233"/>
  <c r="I121" i="233"/>
  <c r="I122" i="233"/>
  <c r="I123" i="233"/>
  <c r="I124" i="233"/>
  <c r="I125" i="233"/>
  <c r="I126" i="233"/>
  <c r="I127" i="233"/>
  <c r="I128" i="233"/>
  <c r="I129" i="233"/>
  <c r="I130" i="233"/>
  <c r="I131" i="233"/>
  <c r="I132" i="233"/>
  <c r="I133" i="233"/>
  <c r="I134" i="233"/>
  <c r="I135" i="233"/>
  <c r="I136" i="233"/>
  <c r="I137" i="233"/>
  <c r="I138" i="233"/>
  <c r="I139" i="233"/>
  <c r="I140" i="233"/>
  <c r="I141" i="233"/>
  <c r="I142" i="233"/>
  <c r="I143" i="233"/>
  <c r="I144" i="233"/>
  <c r="I145" i="233"/>
  <c r="I146" i="233"/>
  <c r="I147" i="233"/>
  <c r="I148" i="233"/>
  <c r="I149" i="233"/>
  <c r="I150" i="233"/>
  <c r="I151" i="233"/>
  <c r="I152" i="233"/>
  <c r="I153" i="233"/>
  <c r="I154" i="233"/>
  <c r="I155" i="233"/>
  <c r="I156" i="233"/>
  <c r="I157" i="233"/>
  <c r="I158" i="233"/>
  <c r="I159" i="233"/>
  <c r="I160" i="233"/>
  <c r="I161" i="233"/>
  <c r="I162" i="233"/>
  <c r="I163" i="233"/>
  <c r="I164" i="233"/>
  <c r="I165" i="233"/>
  <c r="I166" i="233"/>
  <c r="I167" i="233"/>
  <c r="I168" i="233"/>
  <c r="I169" i="233"/>
  <c r="I170" i="233"/>
  <c r="I171" i="233"/>
  <c r="I172" i="233"/>
  <c r="I173" i="233"/>
  <c r="I174" i="233"/>
  <c r="I175" i="233"/>
  <c r="I176" i="233"/>
  <c r="I177" i="233"/>
  <c r="I178" i="233"/>
  <c r="I179" i="233"/>
  <c r="I180" i="233"/>
  <c r="I181" i="233"/>
  <c r="I182" i="233"/>
  <c r="I183" i="233"/>
  <c r="I184" i="233"/>
  <c r="I185" i="233"/>
  <c r="I186" i="233"/>
  <c r="I187" i="233"/>
  <c r="I188" i="233"/>
  <c r="I189" i="233"/>
  <c r="I190" i="233"/>
  <c r="I191" i="233"/>
  <c r="I192" i="233"/>
  <c r="I193" i="233"/>
  <c r="I194" i="233"/>
  <c r="I195" i="233"/>
  <c r="I196" i="233"/>
  <c r="I197" i="233"/>
  <c r="I198" i="233"/>
  <c r="I199" i="233"/>
  <c r="I200" i="233"/>
  <c r="I201" i="233"/>
  <c r="I202" i="233"/>
  <c r="I203" i="233"/>
  <c r="I204" i="233"/>
  <c r="I205" i="233"/>
  <c r="I206" i="233"/>
  <c r="I207" i="233"/>
  <c r="I208" i="233"/>
  <c r="I209" i="233"/>
  <c r="I210" i="233"/>
  <c r="I211" i="233"/>
  <c r="I212" i="233"/>
  <c r="I213" i="233"/>
  <c r="I214" i="233"/>
  <c r="I215" i="233"/>
  <c r="I216" i="233"/>
  <c r="I217" i="233"/>
  <c r="I218" i="233"/>
  <c r="I219" i="233"/>
  <c r="I220" i="233"/>
  <c r="I4" i="232"/>
  <c r="I4" i="228"/>
  <c r="I4" i="227"/>
  <c r="I4" i="226"/>
  <c r="I4" i="224"/>
  <c r="I4" i="223"/>
  <c r="I4" i="203"/>
  <c r="I4" i="202"/>
  <c r="I4" i="201"/>
  <c r="I4" i="200"/>
  <c r="I4" i="199"/>
  <c r="I4" i="198"/>
  <c r="I4" i="197"/>
  <c r="I4" i="196"/>
  <c r="I4" i="195"/>
  <c r="I4" i="194"/>
  <c r="I4" i="193"/>
  <c r="I4" i="208"/>
  <c r="I4" i="209"/>
  <c r="I4" i="177"/>
  <c r="I4" i="176"/>
  <c r="I4" i="175"/>
  <c r="I4" i="174"/>
  <c r="I4" i="179"/>
  <c r="I4" i="173"/>
  <c r="I4" i="172"/>
  <c r="I4" i="171"/>
  <c r="I4" i="170"/>
  <c r="I4" i="169"/>
  <c r="I4" i="168"/>
  <c r="I4" i="167"/>
  <c r="I4" i="166"/>
  <c r="I4" i="165"/>
  <c r="I4" i="164"/>
  <c r="I4" i="163"/>
  <c r="I4" i="162"/>
  <c r="I4" i="161"/>
  <c r="I4" i="160"/>
  <c r="I4" i="159"/>
  <c r="I4" i="158"/>
  <c r="I4" i="157"/>
  <c r="I4" i="156"/>
  <c r="I4" i="155"/>
  <c r="I4" i="154"/>
  <c r="I4" i="153"/>
  <c r="I4" i="150"/>
  <c r="I4" i="217"/>
  <c r="I4" i="139"/>
  <c r="I4" i="147"/>
  <c r="I4" i="149"/>
  <c r="I4" i="148"/>
  <c r="I4" i="186"/>
  <c r="I25" i="187"/>
  <c r="I4" i="188"/>
  <c r="I4" i="190"/>
  <c r="I4" i="189"/>
  <c r="I4" i="140"/>
  <c r="I4" i="141"/>
  <c r="I4" i="142"/>
  <c r="I4" i="143"/>
  <c r="I18" i="144"/>
  <c r="I4" i="145"/>
  <c r="I4" i="146"/>
  <c r="I4" i="137"/>
  <c r="I4" i="136"/>
  <c r="I4" i="248"/>
  <c r="I4" i="135"/>
  <c r="I4" i="133"/>
  <c r="I4" i="132"/>
  <c r="I4" i="129"/>
  <c r="I4" i="134"/>
  <c r="I4" i="128"/>
  <c r="I4" i="127"/>
  <c r="I4" i="126"/>
  <c r="I4" i="125"/>
  <c r="I4" i="229"/>
  <c r="I4" i="230"/>
  <c r="I4" i="124"/>
  <c r="I4" i="123"/>
  <c r="I4" i="122"/>
  <c r="I4" i="130"/>
  <c r="I4" i="219"/>
  <c r="I4" i="131"/>
  <c r="I4" i="121"/>
  <c r="I4" i="120"/>
  <c r="I4" i="119"/>
  <c r="I4" i="118"/>
  <c r="I4" i="117"/>
  <c r="I4" i="116"/>
  <c r="I4" i="114"/>
  <c r="I4" i="113"/>
  <c r="I4" i="112"/>
  <c r="I4" i="111"/>
  <c r="I4" i="110"/>
  <c r="I4" i="109"/>
  <c r="I4" i="108"/>
  <c r="I4" i="105"/>
  <c r="I4" i="104"/>
  <c r="I4" i="103"/>
  <c r="I4" i="101"/>
  <c r="I4" i="100"/>
  <c r="I4" i="95"/>
  <c r="I4" i="99"/>
  <c r="I4" i="94"/>
  <c r="I4" i="92"/>
  <c r="I16" i="90"/>
  <c r="I4" i="89"/>
  <c r="I4" i="91"/>
  <c r="I4" i="80"/>
  <c r="I4" i="207"/>
  <c r="I4" i="85"/>
  <c r="I10" i="87"/>
  <c r="I4" i="220"/>
  <c r="I4" i="88"/>
  <c r="I4" i="233"/>
  <c r="I5" i="247"/>
  <c r="I4" i="247"/>
  <c r="I250" i="134" a="1"/>
  <c r="I250" i="134" s="1"/>
  <c r="I523" i="139" a="1"/>
  <c r="I523" i="139" s="1"/>
  <c r="I535" i="139" a="1"/>
  <c r="I535" i="139" s="1"/>
  <c r="I493" i="139" a="1"/>
  <c r="I493" i="139" s="1"/>
  <c r="I522" i="139" a="1"/>
  <c r="I522" i="139" s="1"/>
  <c r="I220" i="84" a="1"/>
  <c r="I220" i="84" s="1"/>
  <c r="I219" i="84" a="1"/>
  <c r="I219" i="84" s="1"/>
  <c r="I218" i="84" a="1"/>
  <c r="I218" i="84" s="1"/>
  <c r="I217" i="84" a="1"/>
  <c r="I217" i="84" s="1"/>
  <c r="I216" i="84" a="1"/>
  <c r="I216" i="84" s="1"/>
  <c r="I215" i="84" a="1"/>
  <c r="I215" i="84" s="1"/>
  <c r="I214" i="84" a="1"/>
  <c r="I214" i="84" s="1"/>
  <c r="I213" i="84" a="1"/>
  <c r="I213" i="84" s="1"/>
  <c r="I212" i="84" a="1"/>
  <c r="I212" i="84" s="1"/>
  <c r="I211" i="84" a="1"/>
  <c r="I211" i="84" s="1"/>
  <c r="I210" i="84" a="1"/>
  <c r="I210" i="84" s="1"/>
  <c r="I209" i="84" a="1"/>
  <c r="I209" i="84" s="1"/>
  <c r="I208" i="84" a="1"/>
  <c r="I208" i="84" s="1"/>
  <c r="I207" i="84" a="1"/>
  <c r="I207" i="84" s="1"/>
  <c r="I206" i="84" a="1"/>
  <c r="I206" i="84" s="1"/>
  <c r="I205" i="84" a="1"/>
  <c r="I205" i="84" s="1"/>
  <c r="I204" i="84" a="1"/>
  <c r="I204" i="84" s="1"/>
  <c r="I203" i="84" a="1"/>
  <c r="I203" i="84" s="1"/>
  <c r="I202" i="84" a="1"/>
  <c r="I202" i="84" s="1"/>
  <c r="I201" i="84" a="1"/>
  <c r="I201" i="84" s="1"/>
  <c r="I200" i="84" a="1"/>
  <c r="I200" i="84" s="1"/>
  <c r="I199" i="84" a="1"/>
  <c r="I199" i="84" s="1"/>
  <c r="I198" i="84" a="1"/>
  <c r="I198" i="84" s="1"/>
  <c r="I197" i="84" a="1"/>
  <c r="I197" i="84" s="1"/>
  <c r="I196" i="84" a="1"/>
  <c r="I196" i="84" s="1"/>
  <c r="I195" i="84" a="1"/>
  <c r="I195" i="84" s="1"/>
  <c r="I194" i="84" a="1"/>
  <c r="I194" i="84" s="1"/>
  <c r="I193" i="84" a="1"/>
  <c r="I193" i="84" s="1"/>
  <c r="I192" i="84" a="1"/>
  <c r="I192" i="84" s="1"/>
  <c r="I191" i="84" a="1"/>
  <c r="I191" i="84" s="1"/>
  <c r="I190" i="84" a="1"/>
  <c r="I190" i="84" s="1"/>
  <c r="I189" i="84" a="1"/>
  <c r="I189" i="84" s="1"/>
  <c r="I188" i="84" a="1"/>
  <c r="I188" i="84" s="1"/>
  <c r="I187" i="84" a="1"/>
  <c r="I187" i="84" s="1"/>
  <c r="I186" i="84" a="1"/>
  <c r="I186" i="84" s="1"/>
  <c r="I185" i="84" a="1"/>
  <c r="I185" i="84" s="1"/>
  <c r="I184" i="84" a="1"/>
  <c r="I184" i="84" s="1"/>
  <c r="I183" i="84" a="1"/>
  <c r="I183" i="84" s="1"/>
  <c r="I182" i="84" a="1"/>
  <c r="I182" i="84" s="1"/>
  <c r="I181" i="84" a="1"/>
  <c r="I181" i="84" s="1"/>
  <c r="I180" i="84" a="1"/>
  <c r="I180" i="84" s="1"/>
  <c r="I179" i="84" a="1"/>
  <c r="I179" i="84" s="1"/>
  <c r="I178" i="84" a="1"/>
  <c r="I178" i="84" s="1"/>
  <c r="I177" i="84" a="1"/>
  <c r="I177" i="84" s="1"/>
  <c r="I176" i="84" a="1"/>
  <c r="I176" i="84" s="1"/>
  <c r="I175" i="84" a="1"/>
  <c r="I175" i="84" s="1"/>
  <c r="I174" i="84" a="1"/>
  <c r="I174" i="84" s="1"/>
  <c r="I173" i="84" a="1"/>
  <c r="I173" i="84" s="1"/>
  <c r="I172" i="84" a="1"/>
  <c r="I172" i="84" s="1"/>
  <c r="I171" i="84" a="1"/>
  <c r="I171" i="84" s="1"/>
  <c r="I170" i="84" a="1"/>
  <c r="I170" i="84" s="1"/>
  <c r="I169" i="84" a="1"/>
  <c r="I169" i="84" s="1"/>
  <c r="I168" i="84" a="1"/>
  <c r="I168" i="84" s="1"/>
  <c r="I167" i="84" a="1"/>
  <c r="I167" i="84" s="1"/>
  <c r="I166" i="84" a="1"/>
  <c r="I166" i="84" s="1"/>
  <c r="I165" i="84" a="1"/>
  <c r="I165" i="84" s="1"/>
  <c r="I164" i="84" a="1"/>
  <c r="I164" i="84" s="1"/>
  <c r="I163" i="84" a="1"/>
  <c r="I163" i="84" s="1"/>
  <c r="I162" i="84" a="1"/>
  <c r="I162" i="84" s="1"/>
  <c r="I161" i="84" a="1"/>
  <c r="I161" i="84" s="1"/>
  <c r="I160" i="84" a="1"/>
  <c r="I160" i="84" s="1"/>
  <c r="I159" i="84" a="1"/>
  <c r="I159" i="84" s="1"/>
  <c r="I158" i="84" a="1"/>
  <c r="I158" i="84" s="1"/>
  <c r="I157" i="84" a="1"/>
  <c r="I157" i="84" s="1"/>
  <c r="I156" i="84" a="1"/>
  <c r="I156" i="84" s="1"/>
  <c r="I155" i="84" a="1"/>
  <c r="I155" i="84" s="1"/>
  <c r="I154" i="84" a="1"/>
  <c r="I154" i="84" s="1"/>
  <c r="I153" i="84" a="1"/>
  <c r="I153" i="84" s="1"/>
  <c r="I152" i="84" a="1"/>
  <c r="I152" i="84" s="1"/>
  <c r="I151" i="84" a="1"/>
  <c r="I151" i="84" s="1"/>
  <c r="I150" i="84" a="1"/>
  <c r="I150" i="84" s="1"/>
  <c r="I149" i="84" a="1"/>
  <c r="I149" i="84" s="1"/>
  <c r="I148" i="84" a="1"/>
  <c r="I148" i="84" s="1"/>
  <c r="I147" i="84" a="1"/>
  <c r="I147" i="84" s="1"/>
  <c r="I146" i="84" a="1"/>
  <c r="I146" i="84" s="1"/>
  <c r="I145" i="84" a="1"/>
  <c r="I145" i="84" s="1"/>
  <c r="I144" i="84" a="1"/>
  <c r="I144" i="84" s="1"/>
  <c r="I143" i="84" a="1"/>
  <c r="I143" i="84" s="1"/>
  <c r="I142" i="84" a="1"/>
  <c r="I142" i="84" s="1"/>
  <c r="I141" i="84" a="1"/>
  <c r="I141" i="84" s="1"/>
  <c r="I140" i="84" a="1"/>
  <c r="I140" i="84" s="1"/>
  <c r="I139" i="84" a="1"/>
  <c r="I139" i="84" s="1"/>
  <c r="I138" i="84" a="1"/>
  <c r="I138" i="84" s="1"/>
  <c r="I137" i="84" a="1"/>
  <c r="I137" i="84" s="1"/>
  <c r="I136" i="84" a="1"/>
  <c r="I136" i="84" s="1"/>
  <c r="I135" i="84" a="1"/>
  <c r="I135" i="84" s="1"/>
  <c r="I134" i="84" a="1"/>
  <c r="I134" i="84" s="1"/>
  <c r="I133" i="84" a="1"/>
  <c r="I133" i="84" s="1"/>
  <c r="I132" i="84" a="1"/>
  <c r="I132" i="84" s="1"/>
  <c r="I131" i="84" a="1"/>
  <c r="I131" i="84" s="1"/>
  <c r="I130" i="84" a="1"/>
  <c r="I130" i="84" s="1"/>
  <c r="I129" i="84" a="1"/>
  <c r="I129" i="84" s="1"/>
  <c r="I128" i="84" a="1"/>
  <c r="I128" i="84" s="1"/>
  <c r="I127" i="84" a="1"/>
  <c r="I127" i="84" s="1"/>
  <c r="I126" i="84" a="1"/>
  <c r="I126" i="84" s="1"/>
  <c r="I125" i="84" a="1"/>
  <c r="I125" i="84" s="1"/>
  <c r="I124" i="84" a="1"/>
  <c r="I124" i="84" s="1"/>
  <c r="I123" i="84" a="1"/>
  <c r="I123" i="84" s="1"/>
  <c r="I122" i="84" a="1"/>
  <c r="I122" i="84" s="1"/>
  <c r="I121" i="84" a="1"/>
  <c r="I121" i="84" s="1"/>
  <c r="I120" i="84" a="1"/>
  <c r="I120" i="84" s="1"/>
  <c r="I119" i="84" a="1"/>
  <c r="I119" i="84" s="1"/>
  <c r="I118" i="84" a="1"/>
  <c r="I118" i="84" s="1"/>
  <c r="I117" i="84" a="1"/>
  <c r="I117" i="84" s="1"/>
  <c r="I116" i="84" a="1"/>
  <c r="I116" i="84" s="1"/>
  <c r="I115" i="84" a="1"/>
  <c r="I115" i="84" s="1"/>
  <c r="I114" i="84" a="1"/>
  <c r="I114" i="84" s="1"/>
  <c r="I113" i="84" a="1"/>
  <c r="I113" i="84" s="1"/>
  <c r="I112" i="84" a="1"/>
  <c r="I112" i="84" s="1"/>
  <c r="I111" i="84" a="1"/>
  <c r="I111" i="84" s="1"/>
  <c r="I110" i="84" a="1"/>
  <c r="I110" i="84" s="1"/>
  <c r="I109" i="84" a="1"/>
  <c r="I109" i="84" s="1"/>
  <c r="I108" i="84" a="1"/>
  <c r="I108" i="84" s="1"/>
  <c r="I107" i="84" a="1"/>
  <c r="I107" i="84" s="1"/>
  <c r="I106" i="84" a="1"/>
  <c r="I106" i="84" s="1"/>
  <c r="I105" i="84" a="1"/>
  <c r="I105" i="84" s="1"/>
  <c r="I104" i="84" a="1"/>
  <c r="I104" i="84" s="1"/>
  <c r="I103" i="84" a="1"/>
  <c r="I103" i="84" s="1"/>
  <c r="I102" i="84" a="1"/>
  <c r="I102" i="84" s="1"/>
  <c r="I101" i="84" a="1"/>
  <c r="I101" i="84" s="1"/>
  <c r="I100" i="84" a="1"/>
  <c r="I100" i="84" s="1"/>
  <c r="I99" i="84" a="1"/>
  <c r="I99" i="84" s="1"/>
  <c r="I98" i="84" a="1"/>
  <c r="I98" i="84" s="1"/>
  <c r="I97" i="84" a="1"/>
  <c r="I97" i="84" s="1"/>
  <c r="I96" i="84" a="1"/>
  <c r="I96" i="84" s="1"/>
  <c r="I95" i="84" a="1"/>
  <c r="I95" i="84" s="1"/>
  <c r="I94" i="84" a="1"/>
  <c r="I94" i="84" s="1"/>
  <c r="I93" i="84" a="1"/>
  <c r="I93" i="84" s="1"/>
  <c r="I92" i="84" a="1"/>
  <c r="I92" i="84" s="1"/>
  <c r="I91" i="84" a="1"/>
  <c r="I91" i="84" s="1"/>
  <c r="I90" i="84" a="1"/>
  <c r="I90" i="84" s="1"/>
  <c r="I89" i="84" a="1"/>
  <c r="I89" i="84" s="1"/>
  <c r="I88" i="84" a="1"/>
  <c r="I88" i="84" s="1"/>
  <c r="I87" i="84" a="1"/>
  <c r="I87" i="84" s="1"/>
  <c r="I86" i="84" a="1"/>
  <c r="I86" i="84" s="1"/>
  <c r="I85" i="84" a="1"/>
  <c r="I85" i="84" s="1"/>
  <c r="I84" i="84" a="1"/>
  <c r="I84" i="84" s="1"/>
  <c r="I83" i="84" a="1"/>
  <c r="I83" i="84" s="1"/>
  <c r="I82" i="84" a="1"/>
  <c r="I82" i="84" s="1"/>
  <c r="I81" i="84" a="1"/>
  <c r="I81" i="84" s="1"/>
  <c r="I80" i="84" a="1"/>
  <c r="I80" i="84" s="1"/>
  <c r="I79" i="84" a="1"/>
  <c r="I79" i="84" s="1"/>
  <c r="I78" i="84" a="1"/>
  <c r="I78" i="84" s="1"/>
  <c r="I77" i="84" a="1"/>
  <c r="I77" i="84" s="1"/>
  <c r="I76" i="84" a="1"/>
  <c r="I76" i="84" s="1"/>
  <c r="I75" i="84" a="1"/>
  <c r="I75" i="84" s="1"/>
  <c r="I74" i="84" a="1"/>
  <c r="I74" i="84" s="1"/>
  <c r="I73" i="84" a="1"/>
  <c r="I73" i="84" s="1"/>
  <c r="I72" i="84" a="1"/>
  <c r="I72" i="84" s="1"/>
  <c r="I71" i="84" a="1"/>
  <c r="I71" i="84" s="1"/>
  <c r="I70" i="84" a="1"/>
  <c r="I70" i="84" s="1"/>
  <c r="I69" i="84" a="1"/>
  <c r="I69" i="84" s="1"/>
  <c r="I68" i="84" a="1"/>
  <c r="I68" i="84" s="1"/>
  <c r="I67" i="84" a="1"/>
  <c r="I67" i="84" s="1"/>
  <c r="I66" i="84" a="1"/>
  <c r="I66" i="84" s="1"/>
  <c r="I65" i="84" a="1"/>
  <c r="I65" i="84" s="1"/>
  <c r="I64" i="84" a="1"/>
  <c r="I64" i="84" s="1"/>
  <c r="I63" i="84" a="1"/>
  <c r="I63" i="84" s="1"/>
  <c r="I62" i="84" a="1"/>
  <c r="I62" i="84" s="1"/>
  <c r="I61" i="84" a="1"/>
  <c r="I61" i="84" s="1"/>
  <c r="I60" i="84" a="1"/>
  <c r="I60" i="84" s="1"/>
  <c r="I59" i="84" a="1"/>
  <c r="I59" i="84" s="1"/>
  <c r="I58" i="84" a="1"/>
  <c r="I58" i="84" s="1"/>
  <c r="I57" i="84" a="1"/>
  <c r="I57" i="84" s="1"/>
  <c r="I56" i="84" a="1"/>
  <c r="I56" i="84" s="1"/>
  <c r="I55" i="84" a="1"/>
  <c r="I55" i="84" s="1"/>
  <c r="I54" i="84" a="1"/>
  <c r="I54" i="84" s="1"/>
  <c r="I53" i="84" a="1"/>
  <c r="I53" i="84" s="1"/>
  <c r="I52" i="84" a="1"/>
  <c r="I52" i="84" s="1"/>
  <c r="I51" i="84" a="1"/>
  <c r="I51" i="84" s="1"/>
  <c r="I50" i="84" a="1"/>
  <c r="I50" i="84" s="1"/>
  <c r="I49" i="84" a="1"/>
  <c r="I49" i="84" s="1"/>
  <c r="I48" i="84" a="1"/>
  <c r="I48" i="84" s="1"/>
  <c r="I47" i="84" a="1"/>
  <c r="I47" i="84" s="1"/>
  <c r="I46" i="84" a="1"/>
  <c r="I46" i="84" s="1"/>
  <c r="I45" i="84" a="1"/>
  <c r="I45" i="84" s="1"/>
  <c r="I44" i="84" a="1"/>
  <c r="I44" i="84" s="1"/>
  <c r="I43" i="84" a="1"/>
  <c r="I43" i="84" s="1"/>
  <c r="I42" i="84" a="1"/>
  <c r="I42" i="84" s="1"/>
  <c r="I41" i="84" a="1"/>
  <c r="I41" i="84" s="1"/>
  <c r="I40" i="84" a="1"/>
  <c r="I40" i="84" s="1"/>
  <c r="I39" i="84" a="1"/>
  <c r="I39" i="84" s="1"/>
  <c r="I38" i="84" a="1"/>
  <c r="I38" i="84" s="1"/>
  <c r="I37" i="84" a="1"/>
  <c r="I37" i="84" s="1"/>
  <c r="I36" i="84" a="1"/>
  <c r="I36" i="84" s="1"/>
  <c r="I35" i="84" a="1"/>
  <c r="I35" i="84" s="1"/>
  <c r="I34" i="84" a="1"/>
  <c r="I34" i="84" s="1"/>
  <c r="I33" i="84" a="1"/>
  <c r="I33" i="84" s="1"/>
  <c r="I32" i="84" a="1"/>
  <c r="I32" i="84" s="1"/>
  <c r="I31" i="84" a="1"/>
  <c r="I31" i="84" s="1"/>
  <c r="I30" i="84" a="1"/>
  <c r="I30" i="84" s="1"/>
  <c r="I29" i="84" a="1"/>
  <c r="I29" i="84" s="1"/>
  <c r="I28" i="84" a="1"/>
  <c r="I28" i="84" s="1"/>
  <c r="I27" i="84" a="1"/>
  <c r="I27" i="84" s="1"/>
  <c r="I26" i="84" a="1"/>
  <c r="I26" i="84" s="1"/>
  <c r="I25" i="84" a="1"/>
  <c r="I25" i="84" s="1"/>
  <c r="I24" i="84" a="1"/>
  <c r="I24" i="84" s="1"/>
  <c r="I23" i="84" a="1"/>
  <c r="I23" i="84" s="1"/>
  <c r="I22" i="84" a="1"/>
  <c r="I22" i="84" s="1"/>
  <c r="I21" i="84" a="1"/>
  <c r="I21" i="84" s="1"/>
  <c r="I20" i="84" a="1"/>
  <c r="I20" i="84" s="1"/>
  <c r="I19" i="84" a="1"/>
  <c r="I19" i="84" s="1"/>
  <c r="I18" i="84" a="1"/>
  <c r="I18" i="84" s="1"/>
  <c r="I17" i="84" a="1"/>
  <c r="I17" i="84" s="1"/>
  <c r="I16" i="84" a="1"/>
  <c r="I16" i="84" s="1"/>
  <c r="I15" i="84" a="1"/>
  <c r="I15" i="84" s="1"/>
  <c r="I14" i="84" a="1"/>
  <c r="I14" i="84" s="1"/>
  <c r="I13" i="84" a="1"/>
  <c r="I13" i="84" s="1"/>
  <c r="I12" i="84" a="1"/>
  <c r="I12" i="84" s="1"/>
  <c r="I11" i="84" a="1"/>
  <c r="I11" i="84" s="1"/>
  <c r="I10" i="84" a="1"/>
  <c r="I10" i="84" s="1"/>
  <c r="I9" i="84" a="1"/>
  <c r="I9" i="84" s="1"/>
  <c r="I8" i="84" a="1"/>
  <c r="I8" i="84" s="1"/>
  <c r="I7" i="84" a="1"/>
  <c r="I7" i="84" s="1"/>
  <c r="I6" i="84" a="1"/>
  <c r="I6" i="84" s="1"/>
  <c r="I5" i="84" a="1"/>
  <c r="I5" i="84" s="1"/>
  <c r="I4" i="84" a="1"/>
  <c r="I4" i="84" s="1"/>
  <c r="I249" i="134" a="1"/>
  <c r="I249" i="134" s="1"/>
  <c r="I492" i="139" a="1"/>
  <c r="I492" i="139" s="1"/>
  <c r="I521" i="139" a="1"/>
  <c r="I521" i="139" s="1"/>
  <c r="I293" i="117" a="1"/>
  <c r="I293" i="117" s="1"/>
  <c r="I221" i="117" a="1"/>
  <c r="I221" i="117" s="1"/>
  <c r="I222" i="117" a="1"/>
  <c r="I222" i="117" s="1"/>
  <c r="I223" i="117" a="1"/>
  <c r="I223" i="117" s="1"/>
  <c r="I224" i="117" a="1"/>
  <c r="I224" i="117" s="1"/>
  <c r="I225" i="117" a="1"/>
  <c r="I225" i="117" s="1"/>
  <c r="I226" i="117" a="1"/>
  <c r="I226" i="117" s="1"/>
  <c r="I227" i="117" a="1"/>
  <c r="I227" i="117" s="1"/>
  <c r="I228" i="117" a="1"/>
  <c r="I228" i="117" s="1"/>
  <c r="I229" i="117" a="1"/>
  <c r="I229" i="117" s="1"/>
  <c r="I230" i="117" a="1"/>
  <c r="I230" i="117" s="1"/>
  <c r="I231" i="117" a="1"/>
  <c r="I231" i="117" s="1"/>
  <c r="I232" i="117" a="1"/>
  <c r="I232" i="117" s="1"/>
  <c r="I233" i="117" a="1"/>
  <c r="I233" i="117" s="1"/>
  <c r="I234" i="117" a="1"/>
  <c r="I234" i="117"/>
  <c r="I235" i="117" a="1"/>
  <c r="I235" i="117" s="1"/>
  <c r="I236" i="117" a="1"/>
  <c r="I236" i="117" s="1"/>
  <c r="I237" i="117" a="1"/>
  <c r="I237" i="117" s="1"/>
  <c r="I238" i="117" a="1"/>
  <c r="I238" i="117" s="1"/>
  <c r="I239" i="117" a="1"/>
  <c r="I239" i="117" s="1"/>
  <c r="I240" i="117" a="1"/>
  <c r="I240" i="117" s="1"/>
  <c r="I241" i="117" a="1"/>
  <c r="I241" i="117" s="1"/>
  <c r="I242" i="117" a="1"/>
  <c r="I242" i="117" s="1"/>
  <c r="I243" i="117" a="1"/>
  <c r="I243" i="117" s="1"/>
  <c r="I244" i="117" a="1"/>
  <c r="I244" i="117" s="1"/>
  <c r="I245" i="117" a="1"/>
  <c r="I245" i="117" s="1"/>
  <c r="I246" i="117" a="1"/>
  <c r="I246" i="117" s="1"/>
  <c r="I247" i="117" a="1"/>
  <c r="I247" i="117" s="1"/>
  <c r="I248" i="117" a="1"/>
  <c r="I248" i="117" s="1"/>
  <c r="I249" i="117" a="1"/>
  <c r="I249" i="117" s="1"/>
  <c r="I250" i="117" a="1"/>
  <c r="I250" i="117" s="1"/>
  <c r="I251" i="117" a="1"/>
  <c r="I251" i="117" s="1"/>
  <c r="I252" i="117" a="1"/>
  <c r="I252" i="117" s="1"/>
  <c r="I253" i="117" a="1"/>
  <c r="I253" i="117" s="1"/>
  <c r="I254" i="117" a="1"/>
  <c r="I254" i="117" s="1"/>
  <c r="I255" i="117" a="1"/>
  <c r="I255" i="117" s="1"/>
  <c r="I256" i="117" a="1"/>
  <c r="I256" i="117" s="1"/>
  <c r="I257" i="117" a="1"/>
  <c r="I257" i="117" s="1"/>
  <c r="I258" i="117" a="1"/>
  <c r="I258" i="117" s="1"/>
  <c r="I259" i="117" a="1"/>
  <c r="I259" i="117" s="1"/>
  <c r="I260" i="117" a="1"/>
  <c r="I260" i="117" s="1"/>
  <c r="I261" i="117" a="1"/>
  <c r="I261" i="117" s="1"/>
  <c r="I262" i="117" a="1"/>
  <c r="I262" i="117" s="1"/>
  <c r="I263" i="117" a="1"/>
  <c r="I263" i="117" s="1"/>
  <c r="I264" i="117" a="1"/>
  <c r="I264" i="117" s="1"/>
  <c r="I265" i="117" a="1"/>
  <c r="I265" i="117" s="1"/>
  <c r="I266" i="117" a="1"/>
  <c r="I266" i="117" s="1"/>
  <c r="I267" i="117" a="1"/>
  <c r="I267" i="117" s="1"/>
  <c r="I268" i="117" a="1"/>
  <c r="I268" i="117" s="1"/>
  <c r="I269" i="117" a="1"/>
  <c r="I269" i="117" s="1"/>
  <c r="I270" i="117" a="1"/>
  <c r="I270" i="117" s="1"/>
  <c r="I271" i="117" a="1"/>
  <c r="I271" i="117" s="1"/>
  <c r="I272" i="117" a="1"/>
  <c r="I272" i="117" s="1"/>
  <c r="I273" i="117" a="1"/>
  <c r="I273" i="117" s="1"/>
  <c r="I274" i="117" a="1"/>
  <c r="I274" i="117" s="1"/>
  <c r="I275" i="117" a="1"/>
  <c r="I275" i="117" s="1"/>
  <c r="I276" i="117" a="1"/>
  <c r="I276" i="117" s="1"/>
  <c r="I277" i="117" a="1"/>
  <c r="I277" i="117" s="1"/>
  <c r="I278" i="117" a="1"/>
  <c r="I278" i="117" s="1"/>
  <c r="I279" i="117" a="1"/>
  <c r="I279" i="117" s="1"/>
  <c r="I280" i="117" a="1"/>
  <c r="I280" i="117" s="1"/>
  <c r="I281" i="117" a="1"/>
  <c r="I281" i="117" s="1"/>
  <c r="I282" i="117" a="1"/>
  <c r="I282" i="117" s="1"/>
  <c r="I283" i="117" a="1"/>
  <c r="I283" i="117" s="1"/>
  <c r="I284" i="117" a="1"/>
  <c r="I284" i="117" s="1"/>
  <c r="I285" i="117" a="1"/>
  <c r="I285" i="117" s="1"/>
  <c r="I286" i="117" a="1"/>
  <c r="I286" i="117" s="1"/>
  <c r="I287" i="117" a="1"/>
  <c r="I287" i="117" s="1"/>
  <c r="I288" i="117" a="1"/>
  <c r="I288" i="117" s="1"/>
  <c r="I289" i="117" a="1"/>
  <c r="I289" i="117" s="1"/>
  <c r="I290" i="117" a="1"/>
  <c r="I290" i="117" s="1"/>
  <c r="I291" i="117" a="1"/>
  <c r="I291" i="117" s="1"/>
  <c r="I292" i="117" a="1"/>
  <c r="I292" i="117" s="1"/>
  <c r="I294" i="117" a="1"/>
  <c r="I294" i="117" s="1"/>
  <c r="I295" i="117" a="1"/>
  <c r="I295" i="117" s="1"/>
  <c r="I221" i="134" a="1"/>
  <c r="I221" i="134" s="1"/>
  <c r="I222" i="134" a="1"/>
  <c r="I222" i="134" s="1"/>
  <c r="I223" i="134" a="1"/>
  <c r="I223" i="134" s="1"/>
  <c r="I224" i="134" a="1"/>
  <c r="I224" i="134" s="1"/>
  <c r="I225" i="134" a="1"/>
  <c r="I225" i="134" s="1"/>
  <c r="I226" i="134" a="1"/>
  <c r="I226" i="134" s="1"/>
  <c r="I227" i="134" a="1"/>
  <c r="I227" i="134" s="1"/>
  <c r="I228" i="134" a="1"/>
  <c r="I228" i="134" s="1"/>
  <c r="I229" i="134" a="1"/>
  <c r="I229" i="134" s="1"/>
  <c r="I230" i="134" a="1"/>
  <c r="I230" i="134" s="1"/>
  <c r="I231" i="134" a="1"/>
  <c r="I231" i="134" s="1"/>
  <c r="I232" i="134" a="1"/>
  <c r="I232" i="134" s="1"/>
  <c r="I233" i="134" a="1"/>
  <c r="I233" i="134" s="1"/>
  <c r="I234" i="134" a="1"/>
  <c r="I234" i="134" s="1"/>
  <c r="I235" i="134" a="1"/>
  <c r="I235" i="134" s="1"/>
  <c r="I236" i="134" a="1"/>
  <c r="I236" i="134" s="1"/>
  <c r="I237" i="134" a="1"/>
  <c r="I237" i="134" s="1"/>
  <c r="I238" i="134" a="1"/>
  <c r="I238" i="134" s="1"/>
  <c r="I239" i="134" a="1"/>
  <c r="I239" i="134" s="1"/>
  <c r="I240" i="134" a="1"/>
  <c r="I240" i="134" s="1"/>
  <c r="I241" i="134" a="1"/>
  <c r="I241" i="134" s="1"/>
  <c r="I242" i="134" a="1"/>
  <c r="I242" i="134" s="1"/>
  <c r="I243" i="134" a="1"/>
  <c r="I243" i="134" s="1"/>
  <c r="I244" i="134" a="1"/>
  <c r="I244" i="134" s="1"/>
  <c r="I245" i="134" a="1"/>
  <c r="I245" i="134" s="1"/>
  <c r="I246" i="134" a="1"/>
  <c r="I246" i="134" s="1"/>
  <c r="I247" i="134" a="1"/>
  <c r="I247" i="134" s="1"/>
  <c r="I248" i="134" a="1"/>
  <c r="I248" i="134" s="1"/>
  <c r="I431" i="139" a="1"/>
  <c r="I431" i="139" s="1"/>
  <c r="I337" i="139" a="1"/>
  <c r="I337" i="139" s="1"/>
  <c r="I402" i="139" a="1"/>
  <c r="I402" i="139" s="1"/>
  <c r="I420" i="139" a="1"/>
  <c r="I420" i="139" s="1"/>
  <c r="I403" i="139" a="1"/>
  <c r="I403" i="139" s="1"/>
  <c r="I430" i="139" a="1"/>
  <c r="I430" i="139" s="1"/>
  <c r="I386" i="139" a="1"/>
  <c r="I386" i="139" s="1"/>
  <c r="I365" i="139" a="1"/>
  <c r="I365" i="139" s="1"/>
  <c r="I451" i="139" a="1"/>
  <c r="I451" i="139" s="1"/>
  <c r="I409" i="139" a="1"/>
  <c r="I409" i="139" s="1"/>
  <c r="I475" i="139" a="1"/>
  <c r="I475" i="139" s="1"/>
  <c r="I222" i="139" a="1"/>
  <c r="I222" i="139" s="1"/>
  <c r="I452" i="139" a="1"/>
  <c r="I452" i="139" s="1"/>
  <c r="I226" i="139" a="1"/>
  <c r="I226" i="139" s="1"/>
  <c r="I223" i="139" a="1"/>
  <c r="I223" i="139" s="1"/>
  <c r="I342" i="139" a="1"/>
  <c r="I342" i="139" s="1"/>
  <c r="I426" i="139" a="1"/>
  <c r="I426" i="139" s="1"/>
  <c r="I507" i="139" a="1"/>
  <c r="I507" i="139" s="1"/>
  <c r="I429" i="139" a="1"/>
  <c r="I429" i="139" s="1"/>
  <c r="I313" i="139" a="1"/>
  <c r="I313" i="139" s="1"/>
  <c r="I328" i="139" a="1"/>
  <c r="I328" i="139" s="1"/>
  <c r="I404" i="139" a="1"/>
  <c r="I404" i="139" s="1"/>
  <c r="I231" i="139" a="1"/>
  <c r="I231" i="139" s="1"/>
  <c r="I379" i="139" a="1"/>
  <c r="I379" i="139" s="1"/>
  <c r="I249" i="139" a="1"/>
  <c r="I249" i="139" s="1"/>
  <c r="I273" i="139" a="1"/>
  <c r="I273" i="139" s="1"/>
  <c r="I320" i="139" a="1"/>
  <c r="I320" i="139" s="1"/>
  <c r="I314" i="139" a="1"/>
  <c r="I314" i="139" s="1"/>
  <c r="I315" i="139" a="1"/>
  <c r="I315" i="139" s="1"/>
  <c r="I316" i="139" a="1"/>
  <c r="I316" i="139" s="1"/>
  <c r="I476" i="139" a="1"/>
  <c r="I476" i="139" s="1"/>
  <c r="I232" i="139" a="1"/>
  <c r="I232" i="139" s="1"/>
  <c r="I269" i="139" a="1"/>
  <c r="I269" i="139" s="1"/>
  <c r="I276" i="139" a="1"/>
  <c r="I276" i="139" s="1"/>
  <c r="I317" i="139" a="1"/>
  <c r="I317" i="139" s="1"/>
  <c r="I319" i="139" a="1"/>
  <c r="I319" i="139" s="1"/>
  <c r="I421" i="139" a="1"/>
  <c r="I421" i="139" s="1"/>
  <c r="I410" i="139" a="1"/>
  <c r="I410" i="139" s="1"/>
  <c r="I422" i="139" a="1"/>
  <c r="I422" i="139" s="1"/>
  <c r="I262" i="139" a="1"/>
  <c r="I262" i="139" s="1"/>
  <c r="I519" i="139" a="1"/>
  <c r="I519" i="139" s="1"/>
  <c r="I411" i="139" a="1"/>
  <c r="I411" i="139" s="1"/>
  <c r="I326" i="139" a="1"/>
  <c r="I326" i="139" s="1"/>
  <c r="I321" i="139" a="1"/>
  <c r="I321" i="139" s="1"/>
  <c r="I248" i="139" a="1"/>
  <c r="I248" i="139" s="1"/>
  <c r="I246" i="139" a="1"/>
  <c r="I246" i="139" s="1"/>
  <c r="I244" i="139" a="1"/>
  <c r="I244" i="139" s="1"/>
  <c r="I242" i="139" a="1"/>
  <c r="I242" i="139" s="1"/>
  <c r="I243" i="139" a="1"/>
  <c r="I243" i="139" s="1"/>
  <c r="I224" i="139" a="1"/>
  <c r="I224" i="139" s="1"/>
  <c r="I461" i="139" a="1"/>
  <c r="I461" i="139" s="1"/>
  <c r="I225" i="139" a="1"/>
  <c r="I225" i="139" s="1"/>
  <c r="I265" i="139" a="1"/>
  <c r="I265" i="139" s="1"/>
  <c r="I263" i="139" a="1"/>
  <c r="I263" i="139" s="1"/>
  <c r="I544" i="139" a="1"/>
  <c r="I544" i="139" s="1"/>
  <c r="I260" i="139" a="1"/>
  <c r="I260" i="139" s="1"/>
  <c r="I453" i="139" a="1"/>
  <c r="I453" i="139" s="1"/>
  <c r="I322" i="139" a="1"/>
  <c r="I322" i="139" s="1"/>
  <c r="I414" i="139" a="1"/>
  <c r="I414" i="139" s="1"/>
  <c r="I228" i="139" a="1"/>
  <c r="I228" i="139" s="1"/>
  <c r="I282" i="139" a="1"/>
  <c r="I282" i="139" s="1"/>
  <c r="I251" i="139" a="1"/>
  <c r="I251" i="139" s="1"/>
  <c r="I377" i="139" a="1"/>
  <c r="I377" i="139" s="1"/>
  <c r="I351" i="139" a="1"/>
  <c r="I351" i="139" s="1"/>
  <c r="I454" i="139" a="1"/>
  <c r="I454" i="139" s="1"/>
  <c r="I272" i="139" a="1"/>
  <c r="I272" i="139" s="1"/>
  <c r="I274" i="139" a="1"/>
  <c r="I274" i="139" s="1"/>
  <c r="I237" i="139" a="1"/>
  <c r="I237" i="139" s="1"/>
  <c r="I477" i="139" a="1"/>
  <c r="I477" i="139" s="1"/>
  <c r="I478" i="139" a="1"/>
  <c r="I478" i="139" s="1"/>
  <c r="I366" i="139" a="1"/>
  <c r="I366" i="139" s="1"/>
  <c r="I325" i="139" a="1"/>
  <c r="I325" i="139" s="1"/>
  <c r="I497" i="139" a="1"/>
  <c r="I497" i="139" s="1"/>
  <c r="I375" i="139" a="1"/>
  <c r="I375" i="139" s="1"/>
  <c r="I234" i="139" a="1"/>
  <c r="I234" i="139" s="1"/>
  <c r="I455" i="139" a="1"/>
  <c r="I455" i="139" s="1"/>
  <c r="I456" i="139" a="1"/>
  <c r="I456" i="139" s="1"/>
  <c r="I318" i="139" a="1"/>
  <c r="I318" i="139" s="1"/>
  <c r="I479" i="139" a="1"/>
  <c r="I479" i="139" s="1"/>
  <c r="I480" i="139" a="1"/>
  <c r="I480" i="139" s="1"/>
  <c r="I362" i="139" a="1"/>
  <c r="I362" i="139" s="1"/>
  <c r="I363" i="139" a="1"/>
  <c r="I363" i="139" s="1"/>
  <c r="I364" i="139" a="1"/>
  <c r="I364" i="139" s="1"/>
  <c r="I233" i="139" a="1"/>
  <c r="I233" i="139" s="1"/>
  <c r="I423" i="139" a="1"/>
  <c r="I423" i="139" s="1"/>
  <c r="I345" i="139" a="1"/>
  <c r="I345" i="139" s="1"/>
  <c r="I302" i="139" a="1"/>
  <c r="I302" i="139" s="1"/>
  <c r="I279" i="139" a="1"/>
  <c r="I279" i="139" s="1"/>
  <c r="I288" i="139" a="1"/>
  <c r="I288" i="139" s="1"/>
  <c r="I289" i="139" a="1"/>
  <c r="I289" i="139" s="1"/>
  <c r="I280" i="139" a="1"/>
  <c r="I280" i="139" s="1"/>
  <c r="I520" i="139" a="1"/>
  <c r="I520" i="139" s="1"/>
  <c r="I412" i="139" a="1"/>
  <c r="I412" i="139" s="1"/>
  <c r="I283" i="139" a="1"/>
  <c r="I283" i="139" s="1"/>
  <c r="I323" i="139" a="1"/>
  <c r="I323" i="139" s="1"/>
  <c r="I331" i="139" a="1"/>
  <c r="I331" i="139" s="1"/>
  <c r="I508" i="139" a="1"/>
  <c r="I508" i="139" s="1"/>
  <c r="I270" i="139" a="1"/>
  <c r="I270" i="139" s="1"/>
  <c r="I415" i="139" a="1"/>
  <c r="I415" i="139" s="1"/>
  <c r="I324" i="139" a="1"/>
  <c r="I324" i="139" s="1"/>
  <c r="I457" i="139" a="1"/>
  <c r="I457" i="139" s="1"/>
  <c r="I509" i="139" a="1"/>
  <c r="I509" i="139" s="1"/>
  <c r="I481" i="139" a="1"/>
  <c r="I481" i="139" s="1"/>
  <c r="I229" i="139" a="1"/>
  <c r="I229" i="139" s="1"/>
  <c r="I516" i="139" a="1"/>
  <c r="I516" i="139" s="1"/>
  <c r="I355" i="139" a="1"/>
  <c r="I355" i="139" s="1"/>
  <c r="I264" i="139" a="1"/>
  <c r="I264" i="139" s="1"/>
  <c r="I463" i="139" a="1"/>
  <c r="I463" i="139" s="1"/>
  <c r="I531" i="139" a="1"/>
  <c r="I531" i="139" s="1"/>
  <c r="I236" i="139" a="1"/>
  <c r="I236" i="139" s="1"/>
  <c r="I510" i="139" a="1"/>
  <c r="I510" i="139" s="1"/>
  <c r="I462" i="139" a="1"/>
  <c r="I462" i="139" s="1"/>
  <c r="I534" i="139" a="1"/>
  <c r="I534" i="139" s="1"/>
  <c r="I240" i="139" a="1"/>
  <c r="I240" i="139" s="1"/>
  <c r="I370" i="139" a="1"/>
  <c r="I370" i="139" s="1"/>
  <c r="I458" i="139" a="1"/>
  <c r="I458" i="139" s="1"/>
  <c r="I338" i="139" a="1"/>
  <c r="I338" i="139" s="1"/>
  <c r="I352" i="139" a="1"/>
  <c r="I352" i="139" s="1"/>
  <c r="I353" i="139" a="1"/>
  <c r="I353" i="139" s="1"/>
  <c r="I271" i="139" a="1"/>
  <c r="I271" i="139" s="1"/>
  <c r="I482" i="139" a="1"/>
  <c r="I482" i="139" s="1"/>
  <c r="I405" i="139" a="1"/>
  <c r="I405" i="139" s="1"/>
  <c r="I545" i="139" a="1"/>
  <c r="I545" i="139" s="1"/>
  <c r="I483" i="139" a="1"/>
  <c r="I483" i="139" s="1"/>
  <c r="I484" i="139" a="1"/>
  <c r="I484" i="139" s="1"/>
  <c r="I546" i="139" a="1"/>
  <c r="I546" i="139" s="1"/>
  <c r="I406" i="139" a="1"/>
  <c r="I406" i="139" s="1"/>
  <c r="I459" i="139" a="1"/>
  <c r="I459" i="139" s="1"/>
  <c r="I339" i="139" a="1"/>
  <c r="I339" i="139" s="1"/>
  <c r="I372" i="139" a="1"/>
  <c r="I372" i="139" s="1"/>
  <c r="I485" i="139" a="1"/>
  <c r="I485" i="139" s="1"/>
  <c r="I413" i="139" a="1"/>
  <c r="I413" i="139" s="1"/>
  <c r="I424" i="139" a="1"/>
  <c r="I424" i="139" s="1"/>
  <c r="I343" i="139" a="1"/>
  <c r="I343" i="139" s="1"/>
  <c r="I433" i="139" a="1"/>
  <c r="I433" i="139" s="1"/>
  <c r="I460" i="139" a="1"/>
  <c r="I460" i="139" s="1"/>
  <c r="I277" i="139" a="1"/>
  <c r="I277" i="139" s="1"/>
  <c r="I397" i="139" a="1"/>
  <c r="I397" i="139" s="1"/>
  <c r="I398" i="139" a="1"/>
  <c r="I398" i="139" s="1"/>
  <c r="I399" i="139" a="1"/>
  <c r="I399" i="139" s="1"/>
  <c r="I396" i="139" a="1"/>
  <c r="I396" i="139" s="1"/>
  <c r="I389" i="139" a="1"/>
  <c r="I389" i="139" s="1"/>
  <c r="I390" i="139" a="1"/>
  <c r="I390" i="139" s="1"/>
  <c r="I391" i="139" a="1"/>
  <c r="I391" i="139" s="1"/>
  <c r="I392" i="139" a="1"/>
  <c r="I392" i="139" s="1"/>
  <c r="I393" i="139" a="1"/>
  <c r="I393" i="139" s="1"/>
  <c r="I394" i="139" a="1"/>
  <c r="I394" i="139" s="1"/>
  <c r="I511" i="139" a="1"/>
  <c r="I511" i="139" s="1"/>
  <c r="I333" i="139" a="1"/>
  <c r="I333" i="139" s="1"/>
  <c r="I357" i="139" a="1"/>
  <c r="I357" i="139" s="1"/>
  <c r="I227" i="139" a="1"/>
  <c r="I227" i="139" s="1"/>
  <c r="I238" i="139" a="1"/>
  <c r="I238" i="139" s="1"/>
  <c r="I239" i="139" a="1"/>
  <c r="I239" i="139" s="1"/>
  <c r="I367" i="139" a="1"/>
  <c r="I367" i="139" s="1"/>
  <c r="I334" i="139" a="1"/>
  <c r="I334" i="139" s="1"/>
  <c r="I486" i="139" a="1"/>
  <c r="I486" i="139" s="1"/>
  <c r="I368" i="139" a="1"/>
  <c r="I368" i="139" s="1"/>
  <c r="I512" i="139" a="1"/>
  <c r="I512" i="139" s="1"/>
  <c r="I290" i="139" a="1"/>
  <c r="I290" i="139" s="1"/>
  <c r="I291" i="139" a="1"/>
  <c r="I291" i="139" s="1"/>
  <c r="I525" i="139" a="1"/>
  <c r="I525" i="139" s="1"/>
  <c r="I513" i="139" a="1"/>
  <c r="I513" i="139" s="1"/>
  <c r="I303" i="139" a="1"/>
  <c r="I303" i="139" s="1"/>
  <c r="I304" i="139" a="1"/>
  <c r="I304" i="139" s="1"/>
  <c r="I305" i="139" a="1"/>
  <c r="I305" i="139" s="1"/>
  <c r="I306" i="139" a="1"/>
  <c r="I306" i="139" s="1"/>
  <c r="I307" i="139" a="1"/>
  <c r="I307" i="139" s="1"/>
  <c r="I308" i="139" a="1"/>
  <c r="I308" i="139" s="1"/>
  <c r="I309" i="139" a="1"/>
  <c r="I309" i="139" s="1"/>
  <c r="I487" i="139" a="1"/>
  <c r="I487" i="139" s="1"/>
  <c r="I488" i="139" a="1"/>
  <c r="I488" i="139" s="1"/>
  <c r="I526" i="139" a="1"/>
  <c r="I526" i="139" s="1"/>
  <c r="I489" i="139" a="1"/>
  <c r="I489" i="139" s="1"/>
  <c r="I292" i="139" a="1"/>
  <c r="I292" i="139" s="1"/>
  <c r="I514" i="139" a="1"/>
  <c r="I514" i="139" s="1"/>
  <c r="I527" i="139" a="1"/>
  <c r="I527" i="139" s="1"/>
  <c r="I515" i="139" a="1"/>
  <c r="I515" i="139" s="1"/>
  <c r="I528" i="139" a="1"/>
  <c r="I528" i="139" s="1"/>
  <c r="I275" i="139" a="1"/>
  <c r="I275" i="139" s="1"/>
  <c r="I252" i="139" a="1"/>
  <c r="I252" i="139" s="1"/>
  <c r="I253" i="139" a="1"/>
  <c r="I253" i="139" s="1"/>
  <c r="I254" i="139" a="1"/>
  <c r="I254" i="139" s="1"/>
  <c r="I255" i="139" a="1"/>
  <c r="I255" i="139" s="1"/>
  <c r="I425" i="139" a="1"/>
  <c r="I425" i="139" s="1"/>
  <c r="W4" i="263" l="1"/>
  <c r="H12" i="262"/>
  <c r="O14" i="262" s="1"/>
  <c r="H19" i="262"/>
  <c r="O16" i="262" s="1"/>
  <c r="H25" i="262"/>
  <c r="O18" i="262" s="1"/>
  <c r="H29" i="262"/>
  <c r="R4" i="262" s="1"/>
  <c r="L8" i="262"/>
  <c r="R6" i="262" s="1"/>
  <c r="L13" i="262"/>
  <c r="R8" i="262" s="1"/>
  <c r="W8" i="263"/>
  <c r="W32" i="263"/>
  <c r="L25" i="262"/>
  <c r="R12" i="262" s="1"/>
  <c r="D25" i="262"/>
  <c r="O10" i="262" s="1"/>
  <c r="D13" i="262"/>
  <c r="O6" i="262" s="1"/>
  <c r="O25" i="262" s="1"/>
  <c r="D53" i="262" s="1"/>
  <c r="W12" i="263"/>
  <c r="H51" i="262"/>
  <c r="O44" i="262"/>
  <c r="R42" i="262" s="1"/>
  <c r="I231" i="99" a="1"/>
  <c r="I231" i="99" s="1"/>
  <c r="I230" i="99" a="1"/>
  <c r="I230" i="99" s="1"/>
  <c r="I229" i="99" a="1"/>
  <c r="I229" i="99" s="1"/>
  <c r="I228" i="99" a="1"/>
  <c r="I228" i="99" s="1"/>
  <c r="I227" i="99" a="1"/>
  <c r="I227" i="99" s="1"/>
  <c r="I226" i="99" a="1"/>
  <c r="I226" i="99" s="1"/>
  <c r="I225" i="99" a="1"/>
  <c r="I225" i="99" s="1"/>
  <c r="I224" i="99" a="1"/>
  <c r="I224" i="99" s="1"/>
  <c r="I223" i="99" a="1"/>
  <c r="I223" i="99" s="1"/>
  <c r="I222" i="99" a="1"/>
  <c r="I222" i="99" s="1"/>
  <c r="I221" i="99" a="1"/>
  <c r="I221" i="99" s="1"/>
  <c r="I289" i="136" a="1"/>
  <c r="I289" i="136" s="1"/>
  <c r="I288" i="136" a="1"/>
  <c r="I288" i="136" s="1"/>
  <c r="I287" i="136" a="1"/>
  <c r="I287" i="136" s="1"/>
  <c r="I286" i="136" a="1"/>
  <c r="I286" i="136" s="1"/>
  <c r="I285" i="136" a="1"/>
  <c r="I285" i="136" s="1"/>
  <c r="I284" i="136" a="1"/>
  <c r="I284" i="136" s="1"/>
  <c r="I283" i="136" a="1"/>
  <c r="I283" i="136" s="1"/>
  <c r="I282" i="136" a="1"/>
  <c r="I282" i="136" s="1"/>
  <c r="I281" i="136" a="1"/>
  <c r="I281" i="136" s="1"/>
  <c r="I240" i="136" a="1"/>
  <c r="I240" i="136" s="1"/>
  <c r="I239" i="136" a="1"/>
  <c r="I239" i="136" s="1"/>
  <c r="I238" i="136" a="1"/>
  <c r="I238" i="136" s="1"/>
  <c r="I237" i="136" a="1"/>
  <c r="I237" i="136" s="1"/>
  <c r="I236" i="136" a="1"/>
  <c r="I236" i="136" s="1"/>
  <c r="I235" i="136" a="1"/>
  <c r="I235" i="136" s="1"/>
  <c r="I234" i="136" a="1"/>
  <c r="I234" i="136" s="1"/>
  <c r="I233" i="136" a="1"/>
  <c r="I233" i="136" s="1"/>
  <c r="I232" i="136" a="1"/>
  <c r="I232" i="136" s="1"/>
  <c r="I231" i="136" a="1"/>
  <c r="I231" i="136" s="1"/>
  <c r="I230" i="136" a="1"/>
  <c r="I230" i="136" s="1"/>
  <c r="I280" i="136" a="1"/>
  <c r="I280" i="136" s="1"/>
  <c r="I221" i="136" a="1"/>
  <c r="I221" i="136" s="1"/>
  <c r="I279" i="136" a="1"/>
  <c r="I279" i="136" s="1"/>
  <c r="I229" i="136" a="1"/>
  <c r="I229" i="136" s="1"/>
  <c r="I228" i="136" a="1"/>
  <c r="I228" i="136" s="1"/>
  <c r="I278" i="136" a="1"/>
  <c r="I278" i="136" s="1"/>
  <c r="I277" i="136" a="1"/>
  <c r="I277" i="136" s="1"/>
  <c r="I227" i="136" a="1"/>
  <c r="I227" i="136" s="1"/>
  <c r="I276" i="136" a="1"/>
  <c r="I276" i="136" s="1"/>
  <c r="I275" i="136" a="1"/>
  <c r="I275" i="136" s="1"/>
  <c r="I274" i="136" a="1"/>
  <c r="I274" i="136" s="1"/>
  <c r="I226" i="136" a="1"/>
  <c r="I226" i="136" s="1"/>
  <c r="I225" i="136" a="1"/>
  <c r="I225" i="136" s="1"/>
  <c r="I273" i="136" a="1"/>
  <c r="I273" i="136" s="1"/>
  <c r="I222" i="136" a="1"/>
  <c r="I222" i="136" s="1"/>
  <c r="I272" i="136" a="1"/>
  <c r="I272" i="136" s="1"/>
  <c r="I271" i="136" a="1"/>
  <c r="I271" i="136" s="1"/>
  <c r="I270" i="136" a="1"/>
  <c r="I270" i="136" s="1"/>
  <c r="I269" i="136" a="1"/>
  <c r="I269" i="136" s="1"/>
  <c r="I268" i="136" a="1"/>
  <c r="I268" i="136" s="1"/>
  <c r="I267" i="136" a="1"/>
  <c r="I267" i="136" s="1"/>
  <c r="I266" i="136" a="1"/>
  <c r="I266" i="136" s="1"/>
  <c r="I224" i="136" a="1"/>
  <c r="I224" i="136" s="1"/>
  <c r="I265" i="136" a="1"/>
  <c r="I265" i="136" s="1"/>
  <c r="I264" i="136" a="1"/>
  <c r="I264" i="136" s="1"/>
  <c r="I263" i="136" a="1"/>
  <c r="I263" i="136" s="1"/>
  <c r="I262" i="136" a="1"/>
  <c r="I262" i="136" s="1"/>
  <c r="I261" i="136" a="1"/>
  <c r="I261" i="136" s="1"/>
  <c r="I260" i="136" a="1"/>
  <c r="I260" i="136" s="1"/>
  <c r="I259" i="136" a="1"/>
  <c r="I259" i="136" s="1"/>
  <c r="I258" i="136" a="1"/>
  <c r="I258" i="136" s="1"/>
  <c r="I257" i="136" a="1"/>
  <c r="I257" i="136" s="1"/>
  <c r="I256" i="136" a="1"/>
  <c r="I256" i="136" s="1"/>
  <c r="I255" i="136" a="1"/>
  <c r="I255" i="136" s="1"/>
  <c r="I254" i="136" a="1"/>
  <c r="I254" i="136" s="1"/>
  <c r="I253" i="136" a="1"/>
  <c r="I253" i="136" s="1"/>
  <c r="I252" i="136" a="1"/>
  <c r="I252" i="136" s="1"/>
  <c r="I251" i="136" a="1"/>
  <c r="I251" i="136" s="1"/>
  <c r="I250" i="136" a="1"/>
  <c r="I250" i="136" s="1"/>
  <c r="I249" i="136" a="1"/>
  <c r="I249" i="136" s="1"/>
  <c r="I248" i="136" a="1"/>
  <c r="I248" i="136" s="1"/>
  <c r="I223" i="136" a="1"/>
  <c r="I223" i="136" s="1"/>
  <c r="I247" i="136" a="1"/>
  <c r="I247" i="136" s="1"/>
  <c r="I246" i="136" a="1"/>
  <c r="I246" i="136" s="1"/>
  <c r="I245" i="136" a="1"/>
  <c r="I245" i="136" s="1"/>
  <c r="I427" i="139" a="1"/>
  <c r="I427" i="139" s="1"/>
  <c r="I301" i="139" a="1"/>
  <c r="I301" i="139" s="1"/>
  <c r="I268" i="139" a="1"/>
  <c r="I268" i="139" s="1"/>
  <c r="I419" i="139" a="1"/>
  <c r="I419" i="139" s="1"/>
  <c r="I266" i="139" a="1"/>
  <c r="I266" i="139" s="1"/>
  <c r="I506" i="139" a="1"/>
  <c r="I506" i="139" s="1"/>
  <c r="I505" i="139" a="1"/>
  <c r="I505" i="139" s="1"/>
  <c r="I374" i="139" a="1"/>
  <c r="I374" i="139" s="1"/>
  <c r="I518" i="139" a="1"/>
  <c r="I518" i="139" s="1"/>
  <c r="I383" i="139" a="1"/>
  <c r="I383" i="139" s="1"/>
  <c r="I385" i="139" a="1"/>
  <c r="I385" i="139" s="1"/>
  <c r="I335" i="139" a="1"/>
  <c r="I335" i="139" s="1"/>
  <c r="I261" i="139" a="1"/>
  <c r="I261" i="139" s="1"/>
  <c r="I278" i="139" a="1"/>
  <c r="I278" i="139" s="1"/>
  <c r="I543" i="139" a="1"/>
  <c r="I543" i="139" s="1"/>
  <c r="I387" i="139" a="1"/>
  <c r="I387" i="139" s="1"/>
  <c r="I474" i="139" a="1"/>
  <c r="I474" i="139" s="1"/>
  <c r="I473" i="139" a="1"/>
  <c r="I473" i="139" s="1"/>
  <c r="I361" i="139" a="1"/>
  <c r="I361" i="139" s="1"/>
  <c r="I504" i="139" a="1"/>
  <c r="I504" i="139" s="1"/>
  <c r="I524" i="139" a="1"/>
  <c r="I524" i="139" s="1"/>
  <c r="I360" i="139" a="1"/>
  <c r="I360" i="139" s="1"/>
  <c r="I359" i="139" a="1"/>
  <c r="I359" i="139" s="1"/>
  <c r="I350" i="139" a="1"/>
  <c r="I350" i="139" s="1"/>
  <c r="I349" i="139" a="1"/>
  <c r="I349" i="139" s="1"/>
  <c r="I348" i="139" a="1"/>
  <c r="I348" i="139" s="1"/>
  <c r="I358" i="139" a="1"/>
  <c r="I358" i="139" s="1"/>
  <c r="I533" i="139" a="1"/>
  <c r="I533" i="139" s="1"/>
  <c r="I450" i="139" a="1"/>
  <c r="I450" i="139" s="1"/>
  <c r="I382" i="139" a="1"/>
  <c r="I382" i="139" s="1"/>
  <c r="I344" i="139" a="1"/>
  <c r="I344" i="139" s="1"/>
  <c r="I494" i="139" a="1"/>
  <c r="I494" i="139" s="1"/>
  <c r="I542" i="139" a="1"/>
  <c r="I542" i="139" s="1"/>
  <c r="I496" i="139" a="1"/>
  <c r="I496" i="139" s="1"/>
  <c r="I495" i="139" a="1"/>
  <c r="I495" i="139" s="1"/>
  <c r="I541" i="139" a="1"/>
  <c r="I541" i="139" s="1"/>
  <c r="I472" i="139" a="1"/>
  <c r="I472" i="139" s="1"/>
  <c r="I503" i="139" a="1"/>
  <c r="I503" i="139" s="1"/>
  <c r="I378" i="139" a="1"/>
  <c r="I378" i="139" s="1"/>
  <c r="I491" i="139" a="1"/>
  <c r="I491" i="139" s="1"/>
  <c r="I267" i="139" a="1"/>
  <c r="I267" i="139" s="1"/>
  <c r="I312" i="139" a="1"/>
  <c r="I312" i="139" s="1"/>
  <c r="I449" i="139" a="1"/>
  <c r="I449" i="139" s="1"/>
  <c r="I502" i="139" a="1"/>
  <c r="I502" i="139" s="1"/>
  <c r="I418" i="139" a="1"/>
  <c r="I418" i="139" s="1"/>
  <c r="I311" i="139" a="1"/>
  <c r="I311" i="139" s="1"/>
  <c r="I448" i="139" a="1"/>
  <c r="I448" i="139" s="1"/>
  <c r="I401" i="139" a="1"/>
  <c r="I401" i="139" s="1"/>
  <c r="I257" i="139" a="1"/>
  <c r="I257" i="139" s="1"/>
  <c r="I447" i="139" a="1"/>
  <c r="I447" i="139" s="1"/>
  <c r="I256" i="139" a="1"/>
  <c r="I256" i="139" s="1"/>
  <c r="I446" i="139" a="1"/>
  <c r="I446" i="139" s="1"/>
  <c r="I417" i="139" a="1"/>
  <c r="I417" i="139" s="1"/>
  <c r="I400" i="139" a="1"/>
  <c r="I400" i="139" s="1"/>
  <c r="I445" i="139" a="1"/>
  <c r="I445" i="139" s="1"/>
  <c r="I444" i="139" a="1"/>
  <c r="I444" i="139" s="1"/>
  <c r="I540" i="139" a="1"/>
  <c r="I540" i="139" s="1"/>
  <c r="I443" i="139" a="1"/>
  <c r="I443" i="139" s="1"/>
  <c r="I442" i="139" a="1"/>
  <c r="I442" i="139" s="1"/>
  <c r="I532" i="139" a="1"/>
  <c r="I532" i="139" s="1"/>
  <c r="I517" i="139" a="1"/>
  <c r="I517" i="139" s="1"/>
  <c r="I441" i="139" a="1"/>
  <c r="I441" i="139" s="1"/>
  <c r="I435" i="139" a="1"/>
  <c r="I435" i="139" s="1"/>
  <c r="I300" i="139" a="1"/>
  <c r="I300" i="139" s="1"/>
  <c r="I536" i="139" a="1"/>
  <c r="I536" i="139" s="1"/>
  <c r="I299" i="139" a="1"/>
  <c r="I299" i="139" s="1"/>
  <c r="I471" i="139" a="1"/>
  <c r="I471" i="139" s="1"/>
  <c r="I539" i="139" a="1"/>
  <c r="I539" i="139" s="1"/>
  <c r="I436" i="139" a="1"/>
  <c r="I436" i="139" s="1"/>
  <c r="I440" i="139" a="1"/>
  <c r="I440" i="139" s="1"/>
  <c r="I439" i="139" a="1"/>
  <c r="I439" i="139" s="1"/>
  <c r="I310" i="139" a="1"/>
  <c r="I310" i="139" s="1"/>
  <c r="I470" i="139" a="1"/>
  <c r="I470" i="139" s="1"/>
  <c r="I297" i="139" a="1"/>
  <c r="I297" i="139" s="1"/>
  <c r="I298" i="139" a="1"/>
  <c r="I298" i="139" s="1"/>
  <c r="I529" i="139" a="1"/>
  <c r="I529" i="139" s="1"/>
  <c r="I434" i="139" a="1"/>
  <c r="I434" i="139" s="1"/>
  <c r="I295" i="139" a="1"/>
  <c r="I295" i="139" s="1"/>
  <c r="I296" i="139" a="1"/>
  <c r="I296" i="139" s="1"/>
  <c r="I287" i="139" a="1"/>
  <c r="I287" i="139" s="1"/>
  <c r="I286" i="139" a="1"/>
  <c r="I286" i="139" s="1"/>
  <c r="I285" i="139" a="1"/>
  <c r="I285" i="139" s="1"/>
  <c r="I284" i="139" a="1"/>
  <c r="I284" i="139" s="1"/>
  <c r="I432" i="139" a="1"/>
  <c r="I432" i="139" s="1"/>
  <c r="I294" i="139" a="1"/>
  <c r="I294" i="139" s="1"/>
  <c r="I293" i="139" a="1"/>
  <c r="I293" i="139" s="1"/>
  <c r="I538" i="139" a="1"/>
  <c r="I538" i="139" s="1"/>
  <c r="I388" i="139" a="1"/>
  <c r="I388" i="139" s="1"/>
  <c r="I327" i="139" a="1"/>
  <c r="I327" i="139" s="1"/>
  <c r="I259" i="139" a="1"/>
  <c r="I259" i="139" s="1"/>
  <c r="I469" i="139" a="1"/>
  <c r="I469" i="139" s="1"/>
  <c r="I468" i="139" a="1"/>
  <c r="I468" i="139" s="1"/>
  <c r="I347" i="139" a="1"/>
  <c r="I347" i="139" s="1"/>
  <c r="I346" i="139" a="1"/>
  <c r="I346" i="139" s="1"/>
  <c r="I501" i="139" a="1"/>
  <c r="I501" i="139" s="1"/>
  <c r="I371" i="139" a="1"/>
  <c r="I371" i="139" s="1"/>
  <c r="I373" i="139" a="1"/>
  <c r="I373" i="139" s="1"/>
  <c r="I467" i="139" a="1"/>
  <c r="I467" i="139" s="1"/>
  <c r="I329" i="139" a="1"/>
  <c r="I329" i="139" s="1"/>
  <c r="I428" i="139" a="1"/>
  <c r="I428" i="139" s="1"/>
  <c r="I500" i="139" a="1"/>
  <c r="I500" i="139" s="1"/>
  <c r="I332" i="139" a="1"/>
  <c r="I332" i="139" s="1"/>
  <c r="I381" i="139" a="1"/>
  <c r="I381" i="139" s="1"/>
  <c r="I354" i="139" a="1"/>
  <c r="I354" i="139" s="1"/>
  <c r="I438" i="139" a="1"/>
  <c r="I438" i="139" s="1"/>
  <c r="I241" i="139" a="1"/>
  <c r="I241" i="139" s="1"/>
  <c r="I356" i="139" a="1"/>
  <c r="I356" i="139" s="1"/>
  <c r="I245" i="139" a="1"/>
  <c r="I245" i="139" s="1"/>
  <c r="I499" i="139" a="1"/>
  <c r="I499" i="139" s="1"/>
  <c r="I258" i="139" a="1"/>
  <c r="I258" i="139" s="1"/>
  <c r="I341" i="139" a="1"/>
  <c r="I341" i="139" s="1"/>
  <c r="I384" i="139" a="1"/>
  <c r="I384" i="139" s="1"/>
  <c r="I250" i="139" a="1"/>
  <c r="I250" i="139" s="1"/>
  <c r="I247" i="139" a="1"/>
  <c r="I247" i="139" s="1"/>
  <c r="I340" i="139" a="1"/>
  <c r="I340" i="139" s="1"/>
  <c r="I281" i="139" a="1"/>
  <c r="I281" i="139" s="1"/>
  <c r="I376" i="139" a="1"/>
  <c r="I376" i="139" s="1"/>
  <c r="I466" i="139" a="1"/>
  <c r="I466" i="139" s="1"/>
  <c r="I490" i="139" a="1"/>
  <c r="I490" i="139" s="1"/>
  <c r="I336" i="139" a="1"/>
  <c r="I336" i="139" s="1"/>
  <c r="I330" i="139" a="1"/>
  <c r="I330" i="139" s="1"/>
  <c r="I530" i="139" a="1"/>
  <c r="I530" i="139" s="1"/>
  <c r="I465" i="139" a="1"/>
  <c r="I465" i="139" s="1"/>
  <c r="I408" i="139" a="1"/>
  <c r="I408" i="139" s="1"/>
  <c r="I407" i="139" a="1"/>
  <c r="I407" i="139" s="1"/>
  <c r="I464" i="139" a="1"/>
  <c r="I464" i="139" s="1"/>
  <c r="I235" i="139" a="1"/>
  <c r="I235" i="139" s="1"/>
  <c r="I498" i="139" a="1"/>
  <c r="I498" i="139" s="1"/>
  <c r="I221" i="139" a="1"/>
  <c r="I221" i="139" s="1"/>
  <c r="I437" i="139" a="1"/>
  <c r="I437" i="139" s="1"/>
  <c r="I369" i="139" a="1"/>
  <c r="I369" i="139" s="1"/>
  <c r="I230" i="139" a="1"/>
  <c r="I230" i="139" s="1"/>
  <c r="I537" i="139" a="1"/>
  <c r="I537" i="139" s="1"/>
  <c r="I380" i="139" a="1"/>
  <c r="I380" i="139" s="1"/>
  <c r="I416" i="139" a="1"/>
  <c r="I416" i="139" s="1"/>
  <c r="I395" i="139" a="1"/>
  <c r="I395" i="139" s="1"/>
  <c r="I18" i="247" a="1"/>
  <c r="I18" i="247" s="1"/>
  <c r="I19" i="247" a="1"/>
  <c r="I19" i="247" s="1"/>
  <c r="I20" i="247" a="1"/>
  <c r="I20" i="247" s="1"/>
  <c r="I21" i="247" a="1"/>
  <c r="I21" i="247" s="1"/>
  <c r="I22" i="247" a="1"/>
  <c r="I22" i="247"/>
  <c r="I23" i="247" a="1"/>
  <c r="I23" i="247" s="1"/>
  <c r="I24" i="247" a="1"/>
  <c r="I24" i="247" s="1"/>
  <c r="I25" i="247" a="1"/>
  <c r="I25" i="247" s="1"/>
  <c r="I26" i="247" a="1"/>
  <c r="I26" i="247" s="1"/>
  <c r="I27" i="247" a="1"/>
  <c r="I27" i="247" s="1"/>
  <c r="I28" i="247" a="1"/>
  <c r="I28" i="247" s="1"/>
  <c r="I29" i="247" a="1"/>
  <c r="I29" i="247" s="1"/>
  <c r="I30" i="247" a="1"/>
  <c r="I30" i="247" s="1"/>
  <c r="I31" i="247" a="1"/>
  <c r="I31" i="247" s="1"/>
  <c r="I32" i="247" a="1"/>
  <c r="I32" i="247" s="1"/>
  <c r="I33" i="247" a="1"/>
  <c r="I33" i="247" s="1"/>
  <c r="I34" i="247" a="1"/>
  <c r="I34" i="247" s="1"/>
  <c r="I35" i="247" a="1"/>
  <c r="I35" i="247" s="1"/>
  <c r="I36" i="247" a="1"/>
  <c r="I36" i="247" s="1"/>
  <c r="I37" i="247" a="1"/>
  <c r="I37" i="247" s="1"/>
  <c r="I38" i="247" a="1"/>
  <c r="I38" i="247" s="1"/>
  <c r="I39" i="247" a="1"/>
  <c r="I39" i="247" s="1"/>
  <c r="I40" i="247" a="1"/>
  <c r="I40" i="247"/>
  <c r="I41" i="247" a="1"/>
  <c r="I41" i="247" s="1"/>
  <c r="I42" i="247" a="1"/>
  <c r="I42" i="247" s="1"/>
  <c r="I43" i="247" a="1"/>
  <c r="I43" i="247" s="1"/>
  <c r="I44" i="247" a="1"/>
  <c r="I44" i="247" s="1"/>
  <c r="I45" i="247" a="1"/>
  <c r="I45" i="247" s="1"/>
  <c r="I46" i="247" a="1"/>
  <c r="I46" i="247" s="1"/>
  <c r="I47" i="247" a="1"/>
  <c r="I47" i="247" s="1"/>
  <c r="I48" i="247" a="1"/>
  <c r="I48" i="247" s="1"/>
  <c r="I49" i="247" a="1"/>
  <c r="I49" i="247" s="1"/>
  <c r="I50" i="247" a="1"/>
  <c r="I50" i="247" s="1"/>
  <c r="I51" i="247" a="1"/>
  <c r="I51" i="247" s="1"/>
  <c r="I52" i="247" a="1"/>
  <c r="I52" i="247" s="1"/>
  <c r="I53" i="247" a="1"/>
  <c r="I53" i="247" s="1"/>
  <c r="I54" i="247" a="1"/>
  <c r="I54" i="247" s="1"/>
  <c r="I55" i="247" a="1"/>
  <c r="I55" i="247" s="1"/>
  <c r="I56" i="247" a="1"/>
  <c r="I56" i="247" s="1"/>
  <c r="I57" i="247" a="1"/>
  <c r="I57" i="247" s="1"/>
  <c r="I58" i="247" a="1"/>
  <c r="I58" i="247" s="1"/>
  <c r="I59" i="247" a="1"/>
  <c r="I59" i="247" s="1"/>
  <c r="I60" i="247" a="1"/>
  <c r="I60" i="247" s="1"/>
  <c r="I61" i="247" a="1"/>
  <c r="I61" i="247" s="1"/>
  <c r="I62" i="247" a="1"/>
  <c r="I62" i="247" s="1"/>
  <c r="I63" i="247" a="1"/>
  <c r="I63" i="247" s="1"/>
  <c r="I64" i="247" a="1"/>
  <c r="I64" i="247" s="1"/>
  <c r="I65" i="247" a="1"/>
  <c r="I65" i="247" s="1"/>
  <c r="I66" i="247" a="1"/>
  <c r="I66" i="247" s="1"/>
  <c r="I67" i="247" a="1"/>
  <c r="I67" i="247" s="1"/>
  <c r="I68" i="247" a="1"/>
  <c r="I68" i="247" s="1"/>
  <c r="I69" i="247" a="1"/>
  <c r="I69" i="247" s="1"/>
  <c r="I70" i="247" a="1"/>
  <c r="I70" i="247" s="1"/>
  <c r="I71" i="247" a="1"/>
  <c r="I71" i="247" s="1"/>
  <c r="I72" i="247" a="1"/>
  <c r="I72" i="247" s="1"/>
  <c r="I73" i="247" a="1"/>
  <c r="I73" i="247" s="1"/>
  <c r="I74" i="247" a="1"/>
  <c r="I74" i="247" s="1"/>
  <c r="I75" i="247" a="1"/>
  <c r="I75" i="247" s="1"/>
  <c r="I76" i="247" a="1"/>
  <c r="I76" i="247" s="1"/>
  <c r="I77" i="247" a="1"/>
  <c r="I77" i="247" s="1"/>
  <c r="I78" i="247" a="1"/>
  <c r="I78" i="247" s="1"/>
  <c r="I79" i="247" a="1"/>
  <c r="I79" i="247" s="1"/>
  <c r="I80" i="247" a="1"/>
  <c r="I80" i="247" s="1"/>
  <c r="I81" i="247" a="1"/>
  <c r="I81" i="247" s="1"/>
  <c r="I82" i="247" a="1"/>
  <c r="I82" i="247" s="1"/>
  <c r="I83" i="247" a="1"/>
  <c r="I83" i="247" s="1"/>
  <c r="I84" i="247" a="1"/>
  <c r="I84" i="247" s="1"/>
  <c r="I85" i="247" a="1"/>
  <c r="I85" i="247" s="1"/>
  <c r="I86" i="247" a="1"/>
  <c r="I86" i="247" s="1"/>
  <c r="I87" i="247" a="1"/>
  <c r="I87" i="247" s="1"/>
  <c r="I88" i="247" a="1"/>
  <c r="I88" i="247" s="1"/>
  <c r="I89" i="247" a="1"/>
  <c r="I89" i="247" s="1"/>
  <c r="I90" i="247" a="1"/>
  <c r="I90" i="247" s="1"/>
  <c r="I91" i="247" a="1"/>
  <c r="I91" i="247" s="1"/>
  <c r="I92" i="247" a="1"/>
  <c r="I92" i="247" s="1"/>
  <c r="I93" i="247" a="1"/>
  <c r="I93" i="247" s="1"/>
  <c r="I94" i="247" a="1"/>
  <c r="I94" i="247" s="1"/>
  <c r="I95" i="247" a="1"/>
  <c r="I95" i="247" s="1"/>
  <c r="I96" i="247" a="1"/>
  <c r="I96" i="247" s="1"/>
  <c r="I97" i="247" a="1"/>
  <c r="I97" i="247" s="1"/>
  <c r="I98" i="247" a="1"/>
  <c r="I98" i="247" s="1"/>
  <c r="I99" i="247" a="1"/>
  <c r="I99" i="247" s="1"/>
  <c r="I100" i="247" a="1"/>
  <c r="I100" i="247" s="1"/>
  <c r="I101" i="247" a="1"/>
  <c r="I101" i="247" s="1"/>
  <c r="I102" i="247" a="1"/>
  <c r="I102" i="247" s="1"/>
  <c r="I103" i="247" a="1"/>
  <c r="I103" i="247" s="1"/>
  <c r="I104" i="247" a="1"/>
  <c r="I104" i="247" s="1"/>
  <c r="I105" i="247" a="1"/>
  <c r="I105" i="247" s="1"/>
  <c r="I106" i="247" a="1"/>
  <c r="I106" i="247" s="1"/>
  <c r="I107" i="247" a="1"/>
  <c r="I107" i="247" s="1"/>
  <c r="I108" i="247" a="1"/>
  <c r="I108" i="247" s="1"/>
  <c r="I109" i="247" a="1"/>
  <c r="I109" i="247" s="1"/>
  <c r="I110" i="247" a="1"/>
  <c r="I110" i="247" s="1"/>
  <c r="I111" i="247" a="1"/>
  <c r="I111" i="247" s="1"/>
  <c r="I112" i="247" a="1"/>
  <c r="I112" i="247" s="1"/>
  <c r="I113" i="247" a="1"/>
  <c r="I113" i="247" s="1"/>
  <c r="I114" i="247" a="1"/>
  <c r="I114" i="247" s="1"/>
  <c r="I115" i="247" a="1"/>
  <c r="I115" i="247" s="1"/>
  <c r="I116" i="247" a="1"/>
  <c r="I116" i="247" s="1"/>
  <c r="I117" i="247" a="1"/>
  <c r="I117" i="247" s="1"/>
  <c r="I118" i="247" a="1"/>
  <c r="I118" i="247" s="1"/>
  <c r="I119" i="247" a="1"/>
  <c r="I119" i="247" s="1"/>
  <c r="I120" i="247" a="1"/>
  <c r="I120" i="247" s="1"/>
  <c r="I121" i="247" a="1"/>
  <c r="I121" i="247" s="1"/>
  <c r="I122" i="247" a="1"/>
  <c r="I122" i="247" s="1"/>
  <c r="I123" i="247" a="1"/>
  <c r="I123" i="247" s="1"/>
  <c r="I124" i="247" a="1"/>
  <c r="I124" i="247" s="1"/>
  <c r="I125" i="247" a="1"/>
  <c r="I125" i="247" s="1"/>
  <c r="I126" i="247" a="1"/>
  <c r="I126" i="247" s="1"/>
  <c r="I127" i="247" a="1"/>
  <c r="I127" i="247" s="1"/>
  <c r="I128" i="247" a="1"/>
  <c r="I128" i="247" s="1"/>
  <c r="I129" i="247" a="1"/>
  <c r="I129" i="247" s="1"/>
  <c r="I130" i="247" a="1"/>
  <c r="I130" i="247" s="1"/>
  <c r="I131" i="247" a="1"/>
  <c r="I131" i="247" s="1"/>
  <c r="I132" i="247" a="1"/>
  <c r="I132" i="247" s="1"/>
  <c r="I133" i="247" a="1"/>
  <c r="I133" i="247" s="1"/>
  <c r="I134" i="247" a="1"/>
  <c r="I134" i="247" s="1"/>
  <c r="I135" i="247" a="1"/>
  <c r="I135" i="247" s="1"/>
  <c r="I136" i="247" a="1"/>
  <c r="I136" i="247" s="1"/>
  <c r="I137" i="247" a="1"/>
  <c r="I137" i="247" s="1"/>
  <c r="I138" i="247" a="1"/>
  <c r="I138" i="247" s="1"/>
  <c r="I139" i="247" a="1"/>
  <c r="I139" i="247" s="1"/>
  <c r="I140" i="247" a="1"/>
  <c r="I140" i="247" s="1"/>
  <c r="I141" i="247" a="1"/>
  <c r="I141" i="247" s="1"/>
  <c r="I142" i="247" a="1"/>
  <c r="I142" i="247" s="1"/>
  <c r="I143" i="247" a="1"/>
  <c r="I143" i="247" s="1"/>
  <c r="I144" i="247" a="1"/>
  <c r="I144" i="247" s="1"/>
  <c r="I145" i="247" a="1"/>
  <c r="I145" i="247" s="1"/>
  <c r="I146" i="247" a="1"/>
  <c r="I146" i="247" s="1"/>
  <c r="I147" i="247" a="1"/>
  <c r="I147" i="247" s="1"/>
  <c r="I148" i="247" a="1"/>
  <c r="I148" i="247" s="1"/>
  <c r="I149" i="247" a="1"/>
  <c r="I149" i="247" s="1"/>
  <c r="I150" i="247" a="1"/>
  <c r="I150" i="247" s="1"/>
  <c r="I151" i="247" a="1"/>
  <c r="I151" i="247" s="1"/>
  <c r="I152" i="247" a="1"/>
  <c r="I152" i="247" s="1"/>
  <c r="I153" i="247" a="1"/>
  <c r="I153" i="247" s="1"/>
  <c r="I154" i="247" a="1"/>
  <c r="I154" i="247" s="1"/>
  <c r="I155" i="247" a="1"/>
  <c r="I155" i="247" s="1"/>
  <c r="I156" i="247" a="1"/>
  <c r="I156" i="247" s="1"/>
  <c r="I157" i="247" a="1"/>
  <c r="I157" i="247" s="1"/>
  <c r="I158" i="247" a="1"/>
  <c r="I158" i="247" s="1"/>
  <c r="I159" i="247" a="1"/>
  <c r="I159" i="247" s="1"/>
  <c r="I160" i="247" a="1"/>
  <c r="I160" i="247" s="1"/>
  <c r="I161" i="247" a="1"/>
  <c r="I161" i="247" s="1"/>
  <c r="I162" i="247" a="1"/>
  <c r="I162" i="247" s="1"/>
  <c r="I163" i="247" a="1"/>
  <c r="I163" i="247" s="1"/>
  <c r="I164" i="247" a="1"/>
  <c r="I164" i="247" s="1"/>
  <c r="I165" i="247" a="1"/>
  <c r="I165" i="247" s="1"/>
  <c r="I166" i="247" a="1"/>
  <c r="I166" i="247" s="1"/>
  <c r="I167" i="247" a="1"/>
  <c r="I167" i="247" s="1"/>
  <c r="I168" i="247" a="1"/>
  <c r="I168" i="247" s="1"/>
  <c r="I169" i="247" a="1"/>
  <c r="I169" i="247" s="1"/>
  <c r="I170" i="247" a="1"/>
  <c r="I170" i="247" s="1"/>
  <c r="I171" i="247" a="1"/>
  <c r="I171" i="247" s="1"/>
  <c r="I172" i="247" a="1"/>
  <c r="I172" i="247" s="1"/>
  <c r="I173" i="247" a="1"/>
  <c r="I173" i="247" s="1"/>
  <c r="I174" i="247" a="1"/>
  <c r="I174" i="247" s="1"/>
  <c r="I175" i="247" a="1"/>
  <c r="I175" i="247" s="1"/>
  <c r="I176" i="247" a="1"/>
  <c r="I176" i="247" s="1"/>
  <c r="I177" i="247" a="1"/>
  <c r="I177" i="247" s="1"/>
  <c r="I178" i="247" a="1"/>
  <c r="I178" i="247" s="1"/>
  <c r="I179" i="247" a="1"/>
  <c r="I179" i="247" s="1"/>
  <c r="I180" i="247" a="1"/>
  <c r="I180" i="247" s="1"/>
  <c r="I181" i="247" a="1"/>
  <c r="I181" i="247" s="1"/>
  <c r="I182" i="247" a="1"/>
  <c r="I182" i="247" s="1"/>
  <c r="I183" i="247" a="1"/>
  <c r="I183" i="247" s="1"/>
  <c r="I184" i="247" a="1"/>
  <c r="I184" i="247" s="1"/>
  <c r="I185" i="247" a="1"/>
  <c r="I185" i="247" s="1"/>
  <c r="I186" i="247" a="1"/>
  <c r="I186" i="247" s="1"/>
  <c r="I187" i="247" a="1"/>
  <c r="I187" i="247" s="1"/>
  <c r="I188" i="247" a="1"/>
  <c r="I188" i="247" s="1"/>
  <c r="I189" i="247" a="1"/>
  <c r="I189" i="247" s="1"/>
  <c r="I190" i="247" a="1"/>
  <c r="I190" i="247" s="1"/>
  <c r="I191" i="247" a="1"/>
  <c r="I191" i="247" s="1"/>
  <c r="I192" i="247" a="1"/>
  <c r="I192" i="247" s="1"/>
  <c r="I193" i="247" a="1"/>
  <c r="I193" i="247" s="1"/>
  <c r="I194" i="247" a="1"/>
  <c r="I194" i="247" s="1"/>
  <c r="I195" i="247" a="1"/>
  <c r="I195" i="247" s="1"/>
  <c r="I196" i="247" a="1"/>
  <c r="I196" i="247" s="1"/>
  <c r="I197" i="247" a="1"/>
  <c r="I197" i="247" s="1"/>
  <c r="I198" i="247" a="1"/>
  <c r="I198" i="247" s="1"/>
  <c r="I199" i="247" a="1"/>
  <c r="I199" i="247" s="1"/>
  <c r="I200" i="247" a="1"/>
  <c r="I200" i="247" s="1"/>
  <c r="I201" i="247" a="1"/>
  <c r="I201" i="247" s="1"/>
  <c r="I202" i="247" a="1"/>
  <c r="I202" i="247" s="1"/>
  <c r="I203" i="247" a="1"/>
  <c r="I203" i="247" s="1"/>
  <c r="I204" i="247" a="1"/>
  <c r="I204" i="247" s="1"/>
  <c r="I205" i="247" a="1"/>
  <c r="I205" i="247" s="1"/>
  <c r="I206" i="247" a="1"/>
  <c r="I206" i="247" s="1"/>
  <c r="I207" i="247" a="1"/>
  <c r="I207" i="247" s="1"/>
  <c r="I208" i="247" a="1"/>
  <c r="I208" i="247" s="1"/>
  <c r="I209" i="247" a="1"/>
  <c r="I209" i="247" s="1"/>
  <c r="I210" i="247" a="1"/>
  <c r="I210" i="247" s="1"/>
  <c r="I211" i="247" a="1"/>
  <c r="I211" i="247" s="1"/>
  <c r="I212" i="247" a="1"/>
  <c r="I212" i="247" s="1"/>
  <c r="I213" i="247" a="1"/>
  <c r="I213" i="247" s="1"/>
  <c r="I214" i="247" a="1"/>
  <c r="I214" i="247" s="1"/>
  <c r="I215" i="247" a="1"/>
  <c r="I215" i="247" s="1"/>
  <c r="I216" i="247" a="1"/>
  <c r="I216" i="247" s="1"/>
  <c r="I217" i="247" a="1"/>
  <c r="I217" i="247" s="1"/>
  <c r="I218" i="247" a="1"/>
  <c r="I218" i="247" s="1"/>
  <c r="I219" i="247" a="1"/>
  <c r="I219" i="247" s="1"/>
  <c r="I220" i="247" a="1"/>
  <c r="I220" i="247" s="1"/>
  <c r="I6" i="247" a="1"/>
  <c r="I6" i="247" s="1"/>
  <c r="I7" i="247" a="1"/>
  <c r="I7" i="247" s="1"/>
  <c r="I8" i="247" a="1"/>
  <c r="I8" i="247" s="1"/>
  <c r="I9" i="247" a="1"/>
  <c r="I9" i="247" s="1"/>
  <c r="I10" i="247" a="1"/>
  <c r="I10" i="247" s="1"/>
  <c r="I11" i="247" a="1"/>
  <c r="I11" i="247" s="1"/>
  <c r="I12" i="247" a="1"/>
  <c r="I12" i="247" s="1"/>
  <c r="I13" i="247" a="1"/>
  <c r="I13" i="247" s="1"/>
  <c r="I14" i="247" a="1"/>
  <c r="I14" i="247" s="1"/>
  <c r="I15" i="247" a="1"/>
  <c r="I15" i="247" s="1"/>
  <c r="I16" i="247" a="1"/>
  <c r="I16" i="247" s="1"/>
  <c r="I17" i="247" a="1"/>
  <c r="I17" i="247" s="1"/>
  <c r="O23" i="262" l="1"/>
  <c r="D51" i="262" s="1"/>
  <c r="R51" i="262" s="1"/>
  <c r="R23" i="262"/>
  <c r="W34" i="263"/>
  <c r="F31" i="231"/>
  <c r="F30" i="231"/>
  <c r="F29" i="231"/>
  <c r="F28" i="231"/>
  <c r="F27" i="231"/>
  <c r="E5" i="52" l="1"/>
  <c r="E6" i="52"/>
  <c r="E7" i="52"/>
  <c r="E8" i="52"/>
  <c r="E9" i="52"/>
  <c r="E10" i="52"/>
  <c r="G8" i="151"/>
  <c r="G37" i="151"/>
  <c r="G35" i="151"/>
  <c r="G30" i="151"/>
  <c r="H30" i="151" s="1"/>
  <c r="G28" i="151"/>
  <c r="H28" i="151" s="1"/>
  <c r="G26" i="151"/>
  <c r="G25" i="151"/>
  <c r="G19" i="151"/>
  <c r="G18" i="151"/>
  <c r="G16" i="151"/>
  <c r="G15" i="151"/>
  <c r="G14" i="151"/>
  <c r="G13" i="151"/>
  <c r="G12" i="151"/>
  <c r="G11" i="151"/>
  <c r="G10" i="151"/>
  <c r="G9" i="151"/>
  <c r="G7" i="151"/>
  <c r="G6" i="151"/>
  <c r="G5" i="151"/>
  <c r="H41" i="151"/>
  <c r="H32" i="151"/>
  <c r="H24" i="151" l="1"/>
  <c r="H18" i="151"/>
  <c r="H5" i="151"/>
  <c r="H35" i="151"/>
  <c r="H50" i="1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-Machine Managing</author>
    <author>myeong-soo Kim</author>
    <author>tc={08FB602B-3FC6-4C62-8654-06F448ED75A3}</author>
    <author>tc={4C37872C-17C4-4DAF-9551-12A8D9E41FEE}</author>
    <author>tc={C649FD46-FE4E-4763-B8AE-1874F4440465}</author>
  </authors>
  <commentList>
    <comment ref="AI10" authorId="0" shapeId="0" xr:uid="{E5DD8E3D-C813-4942-8A21-C6B6E3D537A3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Iscar New Auto loading</t>
        </r>
      </text>
    </comment>
    <comment ref="AJ15" authorId="1" shapeId="0" xr:uid="{A86B8CE8-D6F7-4A30-9D25-804695C555CA}">
      <text>
        <r>
          <rPr>
            <b/>
            <sz val="9"/>
            <color indexed="81"/>
            <rFont val="Tahoma"/>
            <family val="2"/>
          </rPr>
          <t>myeong-soo Kim:</t>
        </r>
        <r>
          <rPr>
            <sz val="9"/>
            <color indexed="81"/>
            <rFont val="Tahoma"/>
            <family val="2"/>
          </rPr>
          <t xml:space="preserve">
5 4 7 6 3 </t>
        </r>
        <r>
          <rPr>
            <sz val="9"/>
            <color indexed="81"/>
            <rFont val="돋움"/>
            <family val="3"/>
            <charset val="129"/>
          </rPr>
          <t xml:space="preserve">순서
</t>
        </r>
      </text>
    </comment>
    <comment ref="O49" authorId="2" shapeId="0" xr:uid="{08FB602B-3FC6-4C62-8654-06F448ED75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Delta CVP-12SE</t>
      </text>
    </comment>
    <comment ref="Q49" authorId="3" shapeId="0" xr:uid="{4C37872C-17C4-4DAF-9551-12A8D9E41F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Delta CVP-12SE</t>
      </text>
    </comment>
    <comment ref="O58" authorId="4" shapeId="0" xr:uid="{C649FD46-FE4E-4763-B8AE-1874F444046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FX3U-48M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tc={FC28F610-D3F9-4035-A633-D9C8C8820149}</author>
    <author>tc={9BF7C12F-5304-4E26-B51B-BCA66121551D}</author>
    <author>Kim, Myeong Soo - Machine Managing</author>
    <author>tc={5760B709-6D98-4E3C-92EB-0144562ED2A3}</author>
  </authors>
  <commentList>
    <comment ref="AH11" authorId="0" shapeId="0" xr:uid="{FC28F610-D3F9-4035-A633-D9C8C88201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Iscar</t>
      </text>
    </comment>
    <comment ref="AI11" authorId="1" shapeId="0" xr:uid="{9BF7C12F-5304-4E26-B51B-BCA6612155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성림비전</t>
      </text>
    </comment>
    <comment ref="AI13" authorId="2" shapeId="0" xr:uid="{2FD2490E-71A9-474C-A353-C3B8568E2ACB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QA
</t>
        </r>
      </text>
    </comment>
    <comment ref="V24" authorId="3" shapeId="0" xr:uid="{5760B709-6D98-4E3C-92EB-0144562ED2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판 뒤집어짐 심함 - Automation 설치 후 지속
답글:
    Shafir 개조 예정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tc={E68274F2-39A5-45EB-B7A7-68277DA67731}</author>
    <author>tc={7897E305-E938-4336-BA98-3366F485C10C}</author>
    <author>tc={45F19810-B42C-42A4-97FB-C3E7D3DBC8C8}</author>
    <author>tc={F3EEF71C-F823-427B-A0DC-AC24A2A8A247}</author>
  </authors>
  <commentList>
    <comment ref="Q4" authorId="0" shapeId="0" xr:uid="{E68274F2-39A5-45EB-B7A7-68277DA6773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Basic slot unit: A02B-0306-B602</t>
      </text>
    </comment>
    <comment ref="Q8" authorId="1" shapeId="0" xr:uid="{7897E305-E938-4336-BA98-3366F485C1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Control Basic Unit:A02B-0306-B601</t>
      </text>
    </comment>
    <comment ref="Q11" authorId="2" shapeId="0" xr:uid="{45F19810-B42C-42A4-97FB-C3E7D3DBC8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Board: A02B-266-B801</t>
      </text>
    </comment>
    <comment ref="Q17" authorId="3" shapeId="0" xr:uid="{F3EEF71C-F823-427B-A0DC-AC24A2A8A2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Board: A02B-266-B501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 Machine Managing</author>
  </authors>
  <commentList>
    <comment ref="D13" authorId="0" shapeId="0" xr:uid="{993C0005-B525-49C5-A0B1-61C268409694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Okamoto Corporation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tc={70C9D1EF-BB1E-4DF8-93D8-D84CF0DE3C04}</author>
    <author>tc={27D4A0E1-F706-480A-88E9-706A37FBA65F}</author>
    <author>Kim, Myeong Soo -Machine Managing</author>
    <author>Kim, Myeong Soo - Machine Managing</author>
    <author>tc={8A64D664-04AD-433B-9E40-0FF53577815D}</author>
    <author>tc={2140757C-B22D-41CA-B4CF-1B99B5E72173}</author>
  </authors>
  <commentList>
    <comment ref="E4" authorId="0" shapeId="0" xr:uid="{70C9D1EF-BB1E-4DF8-93D8-D84CF0DE3C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 Campus 이관예정</t>
      </text>
    </comment>
    <comment ref="E28" authorId="1" shapeId="0" xr:uid="{27D4A0E1-F706-480A-88E9-706A37FBA6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 Campus 이관예정</t>
      </text>
    </comment>
    <comment ref="AF33" authorId="2" shapeId="0" xr:uid="{D14A2652-DA80-4286-BF58-C9D93E130B78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Okano Auto Packing
OB360 Film Banding
</t>
        </r>
      </text>
    </comment>
    <comment ref="F35" authorId="2" shapeId="0" xr:uid="{4E70C6E7-5A04-45E3-8621-D91E70B8476F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2020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대구텍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설치
</t>
        </r>
      </text>
    </comment>
    <comment ref="AG49" authorId="2" shapeId="0" xr:uid="{0998C30D-07F0-41A6-ADA0-2BCAC82E5D84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Gerber #1, #2
</t>
        </r>
      </text>
    </comment>
    <comment ref="AH49" authorId="2" shapeId="0" xr:uid="{B736F028-983C-4BA6-9BA5-F2CEEC4FAE70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입체</t>
        </r>
        <r>
          <rPr>
            <sz val="9"/>
            <color indexed="81"/>
            <rFont val="Tahoma"/>
            <family val="2"/>
          </rPr>
          <t xml:space="preserve"> #1~#3
</t>
        </r>
      </text>
    </comment>
    <comment ref="AG50" authorId="2" shapeId="0" xr:uid="{4749883B-FCCF-4883-8C67-D7A9F7AE7376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우주초음파
</t>
        </r>
      </text>
    </comment>
    <comment ref="AB53" authorId="3" shapeId="0" xr:uid="{70A9BCBD-CE29-49F1-9D6F-E8CBC0A88A79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공장에서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이설</t>
        </r>
      </text>
    </comment>
    <comment ref="O79" authorId="4" shapeId="0" xr:uid="{8A64D664-04AD-433B-9E40-0FF5357781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Main Unit: FX3UC-96MT/D(SS)</t>
      </text>
    </comment>
    <comment ref="O80" authorId="5" shapeId="0" xr:uid="{2140757C-B22D-41CA-B4CF-1B99B5E721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XGK-CPUA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 Machine Managing</author>
    <author>Kim, Myeong Soo -Machine Managing</author>
  </authors>
  <commentList>
    <comment ref="G37" authorId="0" shapeId="0" xr:uid="{83025D38-AB5E-4C74-8E3C-2D07A6850FF3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Iscar Automation No.
</t>
        </r>
      </text>
    </comment>
    <comment ref="D69" authorId="1" shapeId="0" xr:uid="{6A225ABE-E651-47BB-A2EB-529B6FC73DB5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Vendor: EL Systems
</t>
        </r>
      </text>
    </comment>
    <comment ref="AC72" authorId="1" shapeId="0" xr:uid="{BB245D23-B613-4CEC-81F7-1CDF33CDA4CA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QA </t>
        </r>
        <r>
          <rPr>
            <sz val="9"/>
            <color indexed="81"/>
            <rFont val="돋움"/>
            <family val="3"/>
            <charset val="129"/>
          </rPr>
          <t>팀</t>
        </r>
      </text>
    </comment>
    <comment ref="C74" authorId="1" shapeId="0" xr:uid="{BC4E761A-2752-4C55-86BD-4035E5718DBB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삼원산업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tc={81466545-6CB6-458E-8AA6-DC3F431F0EDC}</author>
    <author>Kim, Myeong Soo - Machine Managing</author>
    <author>tc={E21DF9D6-43D0-44AE-98CC-0E3ACC3F1037}</author>
    <author>Kim, Myeong Soo -Machine Managing</author>
    <author>tc={37034E96-EDFF-47DC-94F7-BA35854E6689}</author>
    <author>tc={A7A3BF64-B315-4719-BED0-AA363A72D48C}</author>
    <author>tc={6BC34FCB-AA79-41E2-B42F-EB10A0B5D65D}</author>
  </authors>
  <commentList>
    <comment ref="P11" authorId="0" shapeId="0" xr:uid="{81466545-6CB6-458E-8AA6-DC3F431F0ED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PC 버전
</t>
      </text>
    </comment>
    <comment ref="AC15" authorId="1" shapeId="0" xr:uid="{7D31960E-B9B6-480C-80F2-BBA48D5813F3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Bi-tech
</t>
        </r>
      </text>
    </comment>
    <comment ref="AC16" authorId="1" shapeId="0" xr:uid="{E782A45A-49E6-4C51-8D8B-F0D1828E3500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AD17" authorId="2" shapeId="0" xr:uid="{E21DF9D6-43D0-44AE-98CC-0E3ACC3F10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윈텍 (2공장에서 이전)</t>
      </text>
    </comment>
    <comment ref="AE17" authorId="1" shapeId="0" xr:uid="{DAB2521F-7844-438E-9EC3-200A01D15E43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Bi-tech
</t>
        </r>
      </text>
    </comment>
    <comment ref="AF17" authorId="1" shapeId="0" xr:uid="{15E23D75-C084-4533-8877-E9E580FB9BBC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AI17" authorId="1" shapeId="0" xr:uid="{42453DC6-BDE4-4D1D-805C-EFA18D4711E6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Control Room
</t>
        </r>
      </text>
    </comment>
    <comment ref="D18" authorId="1" shapeId="0" xr:uid="{467DFC17-F1FA-4F09-8525-D027A5501CA0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D19" authorId="1" shapeId="0" xr:uid="{BB34CC42-04E6-4807-A01E-BC27109FB858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Bitech
</t>
        </r>
      </text>
    </comment>
    <comment ref="D20" authorId="1" shapeId="0" xr:uid="{524F185B-81A9-4ED0-BA3A-12C4A6B2EBD4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E21" authorId="3" shapeId="0" xr:uid="{4C94EA8A-5899-4501-B447-D29470243A8E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윈텍
</t>
        </r>
      </text>
    </comment>
    <comment ref="S21" authorId="4" shapeId="0" xr:uid="{37034E96-EDFF-47DC-94F7-BA35854E668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Rod Loading</t>
      </text>
    </comment>
    <comment ref="D22" authorId="1" shapeId="0" xr:uid="{5F677ACB-95BC-4F1A-B711-16E5B4FA45EC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Bi-tech
</t>
        </r>
      </text>
    </comment>
    <comment ref="O23" authorId="5" shapeId="0" xr:uid="{A7A3BF64-B315-4719-BED0-AA363A72D48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Q61P</t>
      </text>
    </comment>
    <comment ref="O24" authorId="6" shapeId="0" xr:uid="{6BC34FCB-AA79-41E2-B42F-EB10A0B5D6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Q61P</t>
      </text>
    </comment>
    <comment ref="C26" authorId="3" shapeId="0" xr:uid="{E951229C-7429-41A2-9777-3CCC416AEC02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삼원산업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-Machine Managing</author>
    <author>tc={40626CAD-39D8-44B4-9F5C-20C469E01257}</author>
    <author>Kim, Myeong Soo - Machine Managing</author>
  </authors>
  <commentList>
    <comment ref="E16" authorId="0" shapeId="0" xr:uid="{1EB3684E-F56D-44F2-9F89-C6284736334F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장비
</t>
        </r>
      </text>
    </comment>
    <comment ref="F16" authorId="1" shapeId="0" xr:uid="{40626CAD-39D8-44B4-9F5C-20C469E012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2020년 설치</t>
      </text>
    </comment>
    <comment ref="AE18" authorId="0" shapeId="0" xr:uid="{C2E0EC0F-F4C9-4402-B4B9-77F8E65A4785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</t>
        </r>
      </text>
    </comment>
    <comment ref="E20" authorId="2" shapeId="0" xr:uid="{A5847C69-259D-43B8-A237-762FFF74FBF8}">
      <text>
        <r>
          <rPr>
            <b/>
            <sz val="9"/>
            <color indexed="81"/>
            <rFont val="Tahoma"/>
            <family val="2"/>
          </rPr>
          <t xml:space="preserve">Kim, Myeong Soo - Machine Managing:
</t>
        </r>
        <r>
          <rPr>
            <sz val="9"/>
            <color indexed="81"/>
            <rFont val="돋움"/>
            <family val="3"/>
            <charset val="129"/>
          </rPr>
          <t>바이텍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E20" authorId="0" shapeId="0" xr:uid="{6B4C53CC-4D7D-4A65-AC1E-372B5CECBC5F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E21" authorId="0" shapeId="0" xr:uid="{AB9C38A2-5ADE-40D6-9157-416D22A4C9E7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윈텍
</t>
        </r>
      </text>
    </comment>
    <comment ref="AE21" authorId="0" shapeId="0" xr:uid="{46A67E38-B546-4955-93CD-AEB40FF357AD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Bitech
</t>
        </r>
      </text>
    </comment>
    <comment ref="AD22" authorId="0" shapeId="0" xr:uid="{39597C73-8233-441F-92E7-D39BDF0B1F59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바이텍
</t>
        </r>
      </text>
    </comment>
    <comment ref="AA23" authorId="0" shapeId="0" xr:uid="{1F85B9E0-3825-4A7C-AE64-B3911B6F824C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우주초음파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연삭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>)</t>
        </r>
      </text>
    </comment>
    <comment ref="AD23" authorId="0" shapeId="0" xr:uid="{33FFBADA-14CE-4BF6-95A5-A3E53BFC43DB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Bitech
</t>
        </r>
      </text>
    </comment>
    <comment ref="AE23" authorId="0" shapeId="0" xr:uid="{79BF2936-987D-4DB3-B45B-98DE2ABFEAC3}">
      <text>
        <r>
          <rPr>
            <b/>
            <sz val="9"/>
            <color indexed="81"/>
            <rFont val="Tahoma"/>
            <family val="2"/>
          </rPr>
          <t xml:space="preserve">Kim, Myeong Soo -Machine Managing:
</t>
        </r>
        <r>
          <rPr>
            <sz val="9"/>
            <color indexed="81"/>
            <rFont val="Tahoma"/>
            <family val="2"/>
          </rPr>
          <t>Okano</t>
        </r>
      </text>
    </comment>
    <comment ref="AA24" authorId="0" shapeId="0" xr:uid="{9AA63E7F-2ADE-4442-8026-C23E6074B0A4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연삭소속
</t>
        </r>
      </text>
    </comment>
    <comment ref="AB25" authorId="0" shapeId="0" xr:uid="{B14508B0-DAAD-4198-9F9E-9D9FE9007BE8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CEMECON</t>
        </r>
      </text>
    </comment>
    <comment ref="E26" authorId="2" shapeId="0" xr:uid="{D2DE7268-0A8C-49F8-B881-D7E5621C3CCE}">
      <text>
        <r>
          <rPr>
            <b/>
            <sz val="9"/>
            <color indexed="81"/>
            <rFont val="Tahoma"/>
            <family val="2"/>
          </rPr>
          <t xml:space="preserve">Kim, Myeong Soo - Machine Managing:
</t>
        </r>
        <r>
          <rPr>
            <sz val="9"/>
            <color indexed="81"/>
            <rFont val="돋움"/>
            <family val="3"/>
            <charset val="129"/>
          </rPr>
          <t xml:space="preserve">연구소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-Machine Managing</author>
  </authors>
  <commentList>
    <comment ref="AI33" authorId="0" shapeId="0" xr:uid="{C0C7EC6B-A1AE-439D-92C3-E92C0708A51F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Genius 4/ Smile 400
</t>
        </r>
      </text>
    </comment>
    <comment ref="AF34" authorId="0" shapeId="0" xr:uid="{886E063E-6C7E-4FC9-AD33-C44DDDE98242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TX7+
</t>
        </r>
      </text>
    </comment>
    <comment ref="AF35" authorId="0" shapeId="0" xr:uid="{423A9F5E-E3C4-4775-95D7-2E0A989CE98C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MX7+
</t>
        </r>
      </text>
    </comment>
    <comment ref="D54" authorId="0" shapeId="0" xr:uid="{7B2DDA29-C9A1-4BCA-B322-DE408D639980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Thailand</t>
        </r>
      </text>
    </comment>
    <comment ref="D64" authorId="0" shapeId="0" xr:uid="{CDD061AA-8BFD-41EB-AF23-3F10766AAF93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Australia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-Machine Managing</author>
  </authors>
  <commentList>
    <comment ref="D28" authorId="0" shapeId="0" xr:uid="{AC04B828-40BB-46B1-9B28-906CD431757E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Model: SGF-05120E-2SP-XY
</t>
        </r>
      </text>
    </comment>
    <comment ref="C41" authorId="0" shapeId="0" xr:uid="{F68FDDC9-80D3-47C5-9DDD-017471FFD21B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JTEKT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 Machine Managing</author>
    <author>Kim, Myeong Soo -Machine Managing</author>
    <author>tc={D3044A4E-53BA-4117-AA90-A6E58C1B6C59}</author>
  </authors>
  <commentList>
    <comment ref="D21" authorId="0" shapeId="0" xr:uid="{359ADDEB-7CEA-4BAB-9ADF-32A9BEFE3B80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연삭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이동
</t>
        </r>
      </text>
    </comment>
    <comment ref="AC39" authorId="1" shapeId="0" xr:uid="{C31D0B75-8CC8-489C-A9B5-87FBD854F5E1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GPS8340
</t>
        </r>
      </text>
    </comment>
    <comment ref="AC40" authorId="1" shapeId="0" xr:uid="{2941F5D0-88DA-411E-8D1B-B8CE249FD747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GPS8245
</t>
        </r>
      </text>
    </comment>
    <comment ref="AC41" authorId="1" shapeId="0" xr:uid="{57CCA6A3-E4F2-465E-88AE-FA5FCB6D6EBD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GPS8339
</t>
        </r>
      </text>
    </comment>
    <comment ref="G42" authorId="1" shapeId="0" xr:uid="{6256D423-C3B0-49E0-A269-8B862E6277EB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FHW250SP/PT
Ar/N2/He
</t>
        </r>
      </text>
    </comment>
    <comment ref="G43" authorId="1" shapeId="0" xr:uid="{B80A1F41-9B10-4BB0-BB55-A24A81DEF1F0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FPW 320/700/-2200-3-100SP/BL
</t>
        </r>
      </text>
    </comment>
    <comment ref="AG48" authorId="2" shapeId="0" xr:uid="{D3044A4E-53BA-4117-AA90-A6E58C1B6C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C-40 52B/D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 Machine Managing</author>
  </authors>
  <commentList>
    <comment ref="S11" authorId="0" shapeId="0" xr:uid="{8FFC2ADB-135B-479D-A73C-A38E7B836D50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TS3100 Controller</t>
        </r>
      </text>
    </comment>
    <comment ref="D18" authorId="0" shapeId="0" xr:uid="{3438D249-AF0F-41DC-BEEC-7FF251E989CA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D19" authorId="0" shapeId="0" xr:uid="{F7D32B7E-B1F9-4C6A-9357-F2CF24F8AE49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Bi-tech
</t>
        </r>
      </text>
    </comment>
    <comment ref="D21" authorId="0" shapeId="0" xr:uid="{9EC27C63-E5D1-4913-A8E9-C20A01387DC3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Okano
</t>
        </r>
      </text>
    </comment>
    <comment ref="D22" authorId="0" shapeId="0" xr:uid="{4C884F83-D9B8-4687-8BA7-99A0EE84A326}">
      <text>
        <r>
          <rPr>
            <b/>
            <sz val="9"/>
            <color indexed="81"/>
            <rFont val="Tahoma"/>
            <family val="2"/>
          </rPr>
          <t>Kim, Myeong Soo - Machine Managing:</t>
        </r>
        <r>
          <rPr>
            <sz val="9"/>
            <color indexed="81"/>
            <rFont val="Tahoma"/>
            <family val="2"/>
          </rPr>
          <t xml:space="preserve">
Bitech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tc={79762E46-C812-4A5C-8A7F-EFFB17EE3F49}</author>
    <author>tc={F6AA4647-A3C4-4617-BC26-46C24DD1AA81}</author>
    <author>tc={B31F678B-2A1C-44B7-A5E8-AEDAE37C1D54}</author>
    <author>tc={7F362C33-F749-4017-9804-464154108CD9}</author>
    <author>tc={B0967577-A09D-4572-8C31-5544B2712699}</author>
  </authors>
  <commentList>
    <comment ref="S4" authorId="0" shapeId="0" xr:uid="{79762E46-C812-4A5C-8A7F-EFFB17EE3F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Mazak Variaxis 630-5X2</t>
      </text>
    </comment>
    <comment ref="S5" authorId="1" shapeId="0" xr:uid="{F6AA4647-A3C4-4617-BC26-46C24DD1AA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Mori seiki NVD4000DCG</t>
      </text>
    </comment>
    <comment ref="W5" authorId="2" shapeId="0" xr:uid="{B31F678B-2A1C-44B7-A5E8-AEDAE37C1D5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두산대우</t>
      </text>
    </comment>
    <comment ref="X5" authorId="3" shapeId="0" xr:uid="{7F362C33-F749-4017-9804-464154108CD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Mori seiki</t>
      </text>
    </comment>
    <comment ref="U7" authorId="4" shapeId="0" xr:uid="{B0967577-A09D-4572-8C31-5544B271269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V-turn 36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Myeong Soo -Machine Managing</author>
    <author>tc={C7A19635-57DD-417A-BD23-1C2EC8B3E45A}</author>
  </authors>
  <commentList>
    <comment ref="O42" authorId="0" shapeId="0" xr:uid="{F47A368A-E4F0-4123-9404-5D0751C27E86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JTEKT
</t>
        </r>
      </text>
    </comment>
    <comment ref="G52" authorId="0" shapeId="0" xr:uid="{0B863593-02E2-48E7-B367-F83B6111DF0F}">
      <text>
        <r>
          <rPr>
            <b/>
            <sz val="9"/>
            <color indexed="81"/>
            <rFont val="Tahoma"/>
            <family val="2"/>
          </rPr>
          <t>Kim, Myeong Soo -Machine Managing: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삼원산업</t>
        </r>
      </text>
    </comment>
    <comment ref="G160" authorId="1" shapeId="0" xr:uid="{C7A19635-57DD-417A-BD23-1C2EC8B3E4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자체 이동. 형제지게차. 평행 자체 맞춤.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tc={39C7A142-3A3F-433F-9B95-BA92CE037F96}</author>
  </authors>
  <commentList>
    <comment ref="M30" authorId="0" shapeId="0" xr:uid="{39C7A142-3A3F-433F-9B95-BA92CE037F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CPU: Q61P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<sst xmlns="http://schemas.openxmlformats.org/spreadsheetml/2006/main" count="32295" uniqueCount="9846">
  <si>
    <t>가공</t>
    <phoneticPr fontId="2" type="noConversion"/>
  </si>
  <si>
    <t>CVD F'ce</t>
    <phoneticPr fontId="2" type="noConversion"/>
  </si>
  <si>
    <t>PVD F'ce</t>
    <phoneticPr fontId="2" type="noConversion"/>
  </si>
  <si>
    <t>Sand</t>
    <phoneticPr fontId="2" type="noConversion"/>
  </si>
  <si>
    <t>M/C</t>
    <phoneticPr fontId="2" type="noConversion"/>
  </si>
  <si>
    <t>세라믹</t>
    <phoneticPr fontId="2" type="noConversion"/>
  </si>
  <si>
    <t>ANCA</t>
    <phoneticPr fontId="2" type="noConversion"/>
  </si>
  <si>
    <t>Rollomatic</t>
    <phoneticPr fontId="2" type="noConversion"/>
  </si>
  <si>
    <t>DURR</t>
    <phoneticPr fontId="2" type="noConversion"/>
  </si>
  <si>
    <t>Laser Marking</t>
    <phoneticPr fontId="2" type="noConversion"/>
  </si>
  <si>
    <t>OTEC</t>
    <phoneticPr fontId="2" type="noConversion"/>
  </si>
  <si>
    <t>화천선반</t>
    <phoneticPr fontId="2" type="noConversion"/>
  </si>
  <si>
    <t>Aero lap</t>
    <phoneticPr fontId="2" type="noConversion"/>
  </si>
  <si>
    <t>Brazing Sehyang</t>
    <phoneticPr fontId="2" type="noConversion"/>
  </si>
  <si>
    <t>Youil Grinding</t>
    <phoneticPr fontId="2" type="noConversion"/>
  </si>
  <si>
    <t>CVD Unloading</t>
    <phoneticPr fontId="2" type="noConversion"/>
  </si>
  <si>
    <t>CVD Loading</t>
    <phoneticPr fontId="2" type="noConversion"/>
  </si>
  <si>
    <t>PVD Unloading</t>
    <phoneticPr fontId="2" type="noConversion"/>
  </si>
  <si>
    <t>Macoho</t>
    <phoneticPr fontId="2" type="noConversion"/>
  </si>
  <si>
    <t>Balzers</t>
    <phoneticPr fontId="2" type="noConversion"/>
  </si>
  <si>
    <t>GRAF</t>
    <phoneticPr fontId="2" type="noConversion"/>
  </si>
  <si>
    <t>Scalar</t>
    <phoneticPr fontId="2" type="noConversion"/>
  </si>
  <si>
    <t>Centro</t>
    <phoneticPr fontId="2" type="noConversion"/>
  </si>
  <si>
    <t>Quattro</t>
    <phoneticPr fontId="2" type="noConversion"/>
  </si>
  <si>
    <t>Agathon</t>
    <phoneticPr fontId="2" type="noConversion"/>
  </si>
  <si>
    <t>GIG-21</t>
    <phoneticPr fontId="2" type="noConversion"/>
  </si>
  <si>
    <t>AP30</t>
    <phoneticPr fontId="2" type="noConversion"/>
  </si>
  <si>
    <t>AP460</t>
    <phoneticPr fontId="2" type="noConversion"/>
  </si>
  <si>
    <t>DLM705</t>
    <phoneticPr fontId="2" type="noConversion"/>
  </si>
  <si>
    <t>Nicolis</t>
    <phoneticPr fontId="2" type="noConversion"/>
  </si>
  <si>
    <t>Ludia</t>
    <phoneticPr fontId="2" type="noConversion"/>
  </si>
  <si>
    <t>Fuji</t>
    <phoneticPr fontId="2" type="noConversion"/>
  </si>
  <si>
    <t>Berney Honing</t>
    <phoneticPr fontId="2" type="noConversion"/>
  </si>
  <si>
    <t>Gerber</t>
    <phoneticPr fontId="2" type="noConversion"/>
  </si>
  <si>
    <t>Laser marking</t>
    <phoneticPr fontId="2" type="noConversion"/>
  </si>
  <si>
    <t>AP710</t>
    <phoneticPr fontId="2" type="noConversion"/>
  </si>
  <si>
    <t>APX103</t>
    <phoneticPr fontId="2" type="noConversion"/>
  </si>
  <si>
    <t>APX105</t>
    <phoneticPr fontId="2" type="noConversion"/>
  </si>
  <si>
    <t>EWAG</t>
    <phoneticPr fontId="2" type="noConversion"/>
  </si>
  <si>
    <t>Integrex 200</t>
    <phoneticPr fontId="2" type="noConversion"/>
  </si>
  <si>
    <t>PUMA300</t>
    <phoneticPr fontId="2" type="noConversion"/>
  </si>
  <si>
    <t>HQR</t>
    <phoneticPr fontId="2" type="noConversion"/>
  </si>
  <si>
    <t>Studer S40</t>
    <phoneticPr fontId="2" type="noConversion"/>
  </si>
  <si>
    <t>Gun drill</t>
    <phoneticPr fontId="2" type="noConversion"/>
  </si>
  <si>
    <t>Lasertec50</t>
    <phoneticPr fontId="2" type="noConversion"/>
  </si>
  <si>
    <t>원심분리기</t>
    <phoneticPr fontId="2" type="noConversion"/>
  </si>
  <si>
    <t>초음파세척기</t>
    <phoneticPr fontId="2" type="noConversion"/>
  </si>
  <si>
    <t>Wire Alpha-OIB</t>
    <phoneticPr fontId="2" type="noConversion"/>
  </si>
  <si>
    <t>Vaccum brazing</t>
    <phoneticPr fontId="2" type="noConversion"/>
  </si>
  <si>
    <t>Tool grinder</t>
    <phoneticPr fontId="2" type="noConversion"/>
  </si>
  <si>
    <t>Blanchard 표면연삭</t>
    <phoneticPr fontId="2" type="noConversion"/>
  </si>
  <si>
    <t>Debinding</t>
    <phoneticPr fontId="2" type="noConversion"/>
  </si>
  <si>
    <t>Kobe Sinter</t>
    <phoneticPr fontId="2" type="noConversion"/>
  </si>
  <si>
    <t>Wet CIP</t>
    <phoneticPr fontId="2" type="noConversion"/>
  </si>
  <si>
    <t>Milling M/C</t>
    <phoneticPr fontId="2" type="noConversion"/>
  </si>
  <si>
    <t>Band saw</t>
    <phoneticPr fontId="2" type="noConversion"/>
  </si>
  <si>
    <t>Screen</t>
    <phoneticPr fontId="2" type="noConversion"/>
  </si>
  <si>
    <t>드릴</t>
    <phoneticPr fontId="2" type="noConversion"/>
  </si>
  <si>
    <t>Studer S33</t>
    <phoneticPr fontId="2" type="noConversion"/>
  </si>
  <si>
    <t>Studer S36</t>
    <phoneticPr fontId="2" type="noConversion"/>
  </si>
  <si>
    <t>VM750</t>
    <phoneticPr fontId="2" type="noConversion"/>
  </si>
  <si>
    <t>MV-653</t>
    <phoneticPr fontId="2" type="noConversion"/>
  </si>
  <si>
    <t>Inter E-500H</t>
    <phoneticPr fontId="2" type="noConversion"/>
  </si>
  <si>
    <t>STAR</t>
    <phoneticPr fontId="2" type="noConversion"/>
  </si>
  <si>
    <t>VM650</t>
    <phoneticPr fontId="2" type="noConversion"/>
  </si>
  <si>
    <t>Yamage</t>
    <phoneticPr fontId="2" type="noConversion"/>
  </si>
  <si>
    <t>NVD4000DCG</t>
    <phoneticPr fontId="2" type="noConversion"/>
  </si>
  <si>
    <t>VRX630-5X2</t>
    <phoneticPr fontId="2" type="noConversion"/>
  </si>
  <si>
    <t>PUMA480</t>
    <phoneticPr fontId="2" type="noConversion"/>
  </si>
  <si>
    <t>PUMA4100A</t>
    <phoneticPr fontId="2" type="noConversion"/>
  </si>
  <si>
    <t>PUMA300LC</t>
    <phoneticPr fontId="2" type="noConversion"/>
  </si>
  <si>
    <t>PVD Loading</t>
    <phoneticPr fontId="2" type="noConversion"/>
  </si>
  <si>
    <t>AVIM</t>
    <phoneticPr fontId="2" type="noConversion"/>
  </si>
  <si>
    <t>2011</t>
  </si>
  <si>
    <t>2012</t>
  </si>
  <si>
    <t>2009</t>
  </si>
  <si>
    <t>2006</t>
  </si>
  <si>
    <t>2010</t>
  </si>
  <si>
    <t>2008</t>
  </si>
  <si>
    <t>Chamfer</t>
    <phoneticPr fontId="2" type="noConversion"/>
  </si>
  <si>
    <t>SIRON</t>
    <phoneticPr fontId="2" type="noConversion"/>
  </si>
  <si>
    <t>합금2</t>
    <phoneticPr fontId="2" type="noConversion"/>
  </si>
  <si>
    <t>Toyoda</t>
    <phoneticPr fontId="2" type="noConversion"/>
  </si>
  <si>
    <t>AMADA</t>
    <phoneticPr fontId="2" type="noConversion"/>
  </si>
  <si>
    <t>RS700</t>
    <phoneticPr fontId="2" type="noConversion"/>
  </si>
  <si>
    <t>Centerless</t>
    <phoneticPr fontId="2" type="noConversion"/>
  </si>
  <si>
    <t>H/N</t>
    <phoneticPr fontId="2" type="noConversion"/>
  </si>
  <si>
    <t>코팅2</t>
    <phoneticPr fontId="2" type="noConversion"/>
  </si>
  <si>
    <t>연삭 Grinding</t>
    <phoneticPr fontId="2" type="noConversion"/>
  </si>
  <si>
    <t>Centro#1</t>
    <phoneticPr fontId="2" type="noConversion"/>
  </si>
  <si>
    <t>Centro#2</t>
    <phoneticPr fontId="2" type="noConversion"/>
  </si>
  <si>
    <t>Centro#3</t>
    <phoneticPr fontId="2" type="noConversion"/>
  </si>
  <si>
    <t>Centro#4</t>
    <phoneticPr fontId="2" type="noConversion"/>
  </si>
  <si>
    <t>Quattro#27</t>
    <phoneticPr fontId="2" type="noConversion"/>
  </si>
  <si>
    <t>Quattro#25</t>
    <phoneticPr fontId="2" type="noConversion"/>
  </si>
  <si>
    <t>Combi#17</t>
    <phoneticPr fontId="2" type="noConversion"/>
  </si>
  <si>
    <t>BRUSH #1</t>
    <phoneticPr fontId="2" type="noConversion"/>
  </si>
  <si>
    <t>APX105 #3</t>
    <phoneticPr fontId="2" type="noConversion"/>
  </si>
  <si>
    <t>APX105 #6</t>
    <phoneticPr fontId="2" type="noConversion"/>
  </si>
  <si>
    <t>S/D #1</t>
    <phoneticPr fontId="2" type="noConversion"/>
  </si>
  <si>
    <t>S/D #3</t>
    <phoneticPr fontId="2" type="noConversion"/>
  </si>
  <si>
    <t>B/M #6</t>
    <phoneticPr fontId="2" type="noConversion"/>
  </si>
  <si>
    <t>B/M #7</t>
    <phoneticPr fontId="2" type="noConversion"/>
  </si>
  <si>
    <t>BRUSH #2</t>
    <phoneticPr fontId="2" type="noConversion"/>
  </si>
  <si>
    <t>APX105 #2</t>
    <phoneticPr fontId="2" type="noConversion"/>
  </si>
  <si>
    <t>APX105 #5</t>
    <phoneticPr fontId="2" type="noConversion"/>
  </si>
  <si>
    <t>APX103#5</t>
    <phoneticPr fontId="2" type="noConversion"/>
  </si>
  <si>
    <t>B/M #8</t>
    <phoneticPr fontId="2" type="noConversion"/>
  </si>
  <si>
    <t>B/M #5</t>
    <phoneticPr fontId="2" type="noConversion"/>
  </si>
  <si>
    <t>Combi#15</t>
    <phoneticPr fontId="2" type="noConversion"/>
  </si>
  <si>
    <t>Combi#14</t>
    <phoneticPr fontId="2" type="noConversion"/>
  </si>
  <si>
    <t>Combi#13</t>
    <phoneticPr fontId="2" type="noConversion"/>
  </si>
  <si>
    <t>Combi#19</t>
    <phoneticPr fontId="2" type="noConversion"/>
  </si>
  <si>
    <t>Combi#20</t>
    <phoneticPr fontId="2" type="noConversion"/>
  </si>
  <si>
    <t>Quattro#28</t>
    <phoneticPr fontId="2" type="noConversion"/>
  </si>
  <si>
    <t>APX105 #1</t>
  </si>
  <si>
    <t>APX105 #4</t>
    <phoneticPr fontId="2" type="noConversion"/>
  </si>
  <si>
    <t>Screen #1~3</t>
    <phoneticPr fontId="2" type="noConversion"/>
  </si>
  <si>
    <t>B/M #9</t>
    <phoneticPr fontId="2" type="noConversion"/>
  </si>
  <si>
    <t>B/M #10</t>
    <phoneticPr fontId="2" type="noConversion"/>
  </si>
  <si>
    <t>B/M #4</t>
    <phoneticPr fontId="2" type="noConversion"/>
  </si>
  <si>
    <t>Combi#12</t>
    <phoneticPr fontId="2" type="noConversion"/>
  </si>
  <si>
    <t>Combi#11</t>
    <phoneticPr fontId="2" type="noConversion"/>
  </si>
  <si>
    <t>Combi#10</t>
    <phoneticPr fontId="2" type="noConversion"/>
  </si>
  <si>
    <t>Combi#9</t>
    <phoneticPr fontId="2" type="noConversion"/>
  </si>
  <si>
    <t>Combi#29</t>
    <phoneticPr fontId="2" type="noConversion"/>
  </si>
  <si>
    <t>APX105 #7</t>
    <phoneticPr fontId="2" type="noConversion"/>
  </si>
  <si>
    <t>FLM602</t>
    <phoneticPr fontId="2" type="noConversion"/>
  </si>
  <si>
    <t>APX103 #9</t>
  </si>
  <si>
    <t>APX103 #4</t>
  </si>
  <si>
    <t>AP710A #4</t>
    <phoneticPr fontId="2" type="noConversion"/>
  </si>
  <si>
    <t>B/M #2</t>
    <phoneticPr fontId="2" type="noConversion"/>
  </si>
  <si>
    <t>B/M #1</t>
    <phoneticPr fontId="2" type="noConversion"/>
  </si>
  <si>
    <t>EWAG #3</t>
    <phoneticPr fontId="2" type="noConversion"/>
  </si>
  <si>
    <t>APX103 #8</t>
  </si>
  <si>
    <t>APX103 #3</t>
  </si>
  <si>
    <t>AP710A #3</t>
    <phoneticPr fontId="2" type="noConversion"/>
  </si>
  <si>
    <t>Combi#8</t>
    <phoneticPr fontId="2" type="noConversion"/>
  </si>
  <si>
    <t>Combi#6</t>
    <phoneticPr fontId="2" type="noConversion"/>
  </si>
  <si>
    <t>Combi#5</t>
    <phoneticPr fontId="2" type="noConversion"/>
  </si>
  <si>
    <t>Combi#4</t>
    <phoneticPr fontId="2" type="noConversion"/>
  </si>
  <si>
    <t>AP30#1</t>
    <phoneticPr fontId="2" type="noConversion"/>
  </si>
  <si>
    <t>EWAG #2</t>
    <phoneticPr fontId="2" type="noConversion"/>
  </si>
  <si>
    <t>271RF #2</t>
    <phoneticPr fontId="2" type="noConversion"/>
  </si>
  <si>
    <t>APX103 #7</t>
    <phoneticPr fontId="2" type="noConversion"/>
  </si>
  <si>
    <t>APX103 #2</t>
    <phoneticPr fontId="2" type="noConversion"/>
  </si>
  <si>
    <t>AP710A #2</t>
  </si>
  <si>
    <t>선반 #4</t>
    <phoneticPr fontId="2" type="noConversion"/>
  </si>
  <si>
    <t>화천선반 #1</t>
    <phoneticPr fontId="2" type="noConversion"/>
  </si>
  <si>
    <t>Hyd #2</t>
    <phoneticPr fontId="2" type="noConversion"/>
  </si>
  <si>
    <t>Combi#7</t>
    <phoneticPr fontId="2" type="noConversion"/>
  </si>
  <si>
    <t>Combi#3</t>
    <phoneticPr fontId="2" type="noConversion"/>
  </si>
  <si>
    <t>Combi#2</t>
    <phoneticPr fontId="2" type="noConversion"/>
  </si>
  <si>
    <t>Combi#1</t>
    <phoneticPr fontId="2" type="noConversion"/>
  </si>
  <si>
    <t>AP460#4</t>
    <phoneticPr fontId="2" type="noConversion"/>
  </si>
  <si>
    <t>AP460#3</t>
    <phoneticPr fontId="2" type="noConversion"/>
  </si>
  <si>
    <t>AP460#2</t>
    <phoneticPr fontId="2" type="noConversion"/>
  </si>
  <si>
    <t>AP460#1</t>
    <phoneticPr fontId="2" type="noConversion"/>
  </si>
  <si>
    <t>EWAG #1</t>
    <phoneticPr fontId="2" type="noConversion"/>
  </si>
  <si>
    <t>271RF #1</t>
    <phoneticPr fontId="2" type="noConversion"/>
  </si>
  <si>
    <t>APX103 #6</t>
    <phoneticPr fontId="2" type="noConversion"/>
  </si>
  <si>
    <t>APX103 #1</t>
    <phoneticPr fontId="2" type="noConversion"/>
  </si>
  <si>
    <t>AP710A #1</t>
  </si>
  <si>
    <t>Hyd #1</t>
    <phoneticPr fontId="2" type="noConversion"/>
  </si>
  <si>
    <t>Combi#24</t>
    <phoneticPr fontId="2" type="noConversion"/>
  </si>
  <si>
    <t>Combi#23</t>
    <phoneticPr fontId="2" type="noConversion"/>
  </si>
  <si>
    <t>Combi#22</t>
    <phoneticPr fontId="2" type="noConversion"/>
  </si>
  <si>
    <t>Combi#21</t>
    <phoneticPr fontId="2" type="noConversion"/>
  </si>
  <si>
    <t>GIG#3</t>
    <phoneticPr fontId="2" type="noConversion"/>
  </si>
  <si>
    <t>GIG#4</t>
    <phoneticPr fontId="2" type="noConversion"/>
  </si>
  <si>
    <t>GIG#5</t>
    <phoneticPr fontId="2" type="noConversion"/>
  </si>
  <si>
    <t>FUJI #9</t>
    <phoneticPr fontId="2" type="noConversion"/>
  </si>
  <si>
    <t>FUJI #5</t>
    <phoneticPr fontId="2" type="noConversion"/>
  </si>
  <si>
    <t>FUJI #1</t>
    <phoneticPr fontId="2" type="noConversion"/>
  </si>
  <si>
    <t>FUJI #10</t>
    <phoneticPr fontId="2" type="noConversion"/>
  </si>
  <si>
    <t>FUJI #6</t>
    <phoneticPr fontId="2" type="noConversion"/>
  </si>
  <si>
    <t>FUJI #2</t>
    <phoneticPr fontId="2" type="noConversion"/>
  </si>
  <si>
    <t>FCT SIN#2</t>
    <phoneticPr fontId="2" type="noConversion"/>
  </si>
  <si>
    <t>271RF#7</t>
    <phoneticPr fontId="2" type="noConversion"/>
  </si>
  <si>
    <t>WBM200/21</t>
    <phoneticPr fontId="2" type="noConversion"/>
  </si>
  <si>
    <t>FCT SIN#3</t>
    <phoneticPr fontId="2" type="noConversion"/>
  </si>
  <si>
    <t>FUJI #11</t>
    <phoneticPr fontId="2" type="noConversion"/>
  </si>
  <si>
    <t>FUJI #7</t>
    <phoneticPr fontId="2" type="noConversion"/>
  </si>
  <si>
    <t>FUJI #3</t>
    <phoneticPr fontId="2" type="noConversion"/>
  </si>
  <si>
    <t>271RF#8</t>
    <phoneticPr fontId="2" type="noConversion"/>
  </si>
  <si>
    <t>DLM #2</t>
    <phoneticPr fontId="2" type="noConversion"/>
  </si>
  <si>
    <t>DLM #3</t>
    <phoneticPr fontId="2" type="noConversion"/>
  </si>
  <si>
    <t>DLM #4</t>
    <phoneticPr fontId="2" type="noConversion"/>
  </si>
  <si>
    <t>FUJI #13</t>
    <phoneticPr fontId="2" type="noConversion"/>
  </si>
  <si>
    <t>FUJI #12</t>
    <phoneticPr fontId="2" type="noConversion"/>
  </si>
  <si>
    <t>FUJI #8</t>
    <phoneticPr fontId="2" type="noConversion"/>
  </si>
  <si>
    <t>FUJI #4</t>
    <phoneticPr fontId="2" type="noConversion"/>
  </si>
  <si>
    <t>금형1</t>
    <phoneticPr fontId="2" type="noConversion"/>
  </si>
  <si>
    <t>금형2</t>
    <phoneticPr fontId="2" type="noConversion"/>
  </si>
  <si>
    <t>AP710 #11</t>
    <phoneticPr fontId="2" type="noConversion"/>
  </si>
  <si>
    <t>Wire#1</t>
    <phoneticPr fontId="2" type="noConversion"/>
  </si>
  <si>
    <t>Makino#1</t>
    <phoneticPr fontId="2" type="noConversion"/>
  </si>
  <si>
    <t>Lasertec 50</t>
    <phoneticPr fontId="2" type="noConversion"/>
  </si>
  <si>
    <t>AP710 #10</t>
    <phoneticPr fontId="2" type="noConversion"/>
  </si>
  <si>
    <t>V22#5</t>
  </si>
  <si>
    <t>Wire#2</t>
    <phoneticPr fontId="2" type="noConversion"/>
  </si>
  <si>
    <t>Makino#2</t>
    <phoneticPr fontId="2" type="noConversion"/>
  </si>
  <si>
    <t>AP710 #12</t>
    <phoneticPr fontId="2" type="noConversion"/>
  </si>
  <si>
    <t>AP710 #9</t>
    <phoneticPr fontId="2" type="noConversion"/>
  </si>
  <si>
    <t>Alpha-OIB</t>
    <phoneticPr fontId="2" type="noConversion"/>
  </si>
  <si>
    <t>Vaccum brazing F'ce</t>
    <phoneticPr fontId="2" type="noConversion"/>
  </si>
  <si>
    <t>EDM#4</t>
    <phoneticPr fontId="2" type="noConversion"/>
  </si>
  <si>
    <t>V22#4</t>
  </si>
  <si>
    <t>EDM#1</t>
    <phoneticPr fontId="2" type="noConversion"/>
  </si>
  <si>
    <t>APX105 #1</t>
    <phoneticPr fontId="2" type="noConversion"/>
  </si>
  <si>
    <t>AP710 #8</t>
    <phoneticPr fontId="2" type="noConversion"/>
  </si>
  <si>
    <t>AP710 #7</t>
    <phoneticPr fontId="2" type="noConversion"/>
  </si>
  <si>
    <t>HIP#1</t>
  </si>
  <si>
    <t>EDM#3</t>
    <phoneticPr fontId="2" type="noConversion"/>
  </si>
  <si>
    <t>V22#3</t>
  </si>
  <si>
    <t>EDM#2</t>
    <phoneticPr fontId="2" type="noConversion"/>
  </si>
  <si>
    <t>AP710 #4</t>
    <phoneticPr fontId="2" type="noConversion"/>
  </si>
  <si>
    <t>AP710 #1</t>
    <phoneticPr fontId="2" type="noConversion"/>
  </si>
  <si>
    <t>240CC#1</t>
    <phoneticPr fontId="2" type="noConversion"/>
  </si>
  <si>
    <t>EDM#2</t>
  </si>
  <si>
    <t>V22#2</t>
    <phoneticPr fontId="2" type="noConversion"/>
  </si>
  <si>
    <t>AP710 #5</t>
    <phoneticPr fontId="2" type="noConversion"/>
  </si>
  <si>
    <t>AP710 #2</t>
    <phoneticPr fontId="2" type="noConversion"/>
  </si>
  <si>
    <t>Laser marking #2</t>
    <phoneticPr fontId="2" type="noConversion"/>
  </si>
  <si>
    <t>EP#5</t>
  </si>
  <si>
    <t>BATCH#1</t>
  </si>
  <si>
    <t>240CC#2</t>
    <phoneticPr fontId="2" type="noConversion"/>
  </si>
  <si>
    <t>EDM#1</t>
  </si>
  <si>
    <t>V22#1</t>
    <phoneticPr fontId="2" type="noConversion"/>
  </si>
  <si>
    <t>AP710 #6</t>
    <phoneticPr fontId="2" type="noConversion"/>
  </si>
  <si>
    <t>AP710 #3</t>
    <phoneticPr fontId="2" type="noConversion"/>
  </si>
  <si>
    <t>Blanchard 표면연삭기</t>
    <phoneticPr fontId="2" type="noConversion"/>
  </si>
  <si>
    <t>EP#4</t>
  </si>
  <si>
    <t>EP#3</t>
  </si>
  <si>
    <t>NP30</t>
    <phoneticPr fontId="2" type="noConversion"/>
  </si>
  <si>
    <t>코팅1</t>
    <phoneticPr fontId="2" type="noConversion"/>
  </si>
  <si>
    <t>NP5#2</t>
    <phoneticPr fontId="2" type="noConversion"/>
  </si>
  <si>
    <t>NP5#1</t>
    <phoneticPr fontId="2" type="noConversion"/>
  </si>
  <si>
    <t>Bernex #3</t>
    <phoneticPr fontId="2" type="noConversion"/>
  </si>
  <si>
    <t>Bernex #4</t>
    <phoneticPr fontId="2" type="noConversion"/>
  </si>
  <si>
    <t>Bernex #5</t>
    <phoneticPr fontId="2" type="noConversion"/>
  </si>
  <si>
    <t>Bernex #6</t>
    <phoneticPr fontId="2" type="noConversion"/>
  </si>
  <si>
    <t>Bernex #7</t>
    <phoneticPr fontId="2" type="noConversion"/>
  </si>
  <si>
    <t>Bernex #8</t>
    <phoneticPr fontId="2" type="noConversion"/>
  </si>
  <si>
    <t>Bernex #9</t>
    <phoneticPr fontId="2" type="noConversion"/>
  </si>
  <si>
    <t>Kobe #2</t>
    <phoneticPr fontId="2" type="noConversion"/>
  </si>
  <si>
    <t>Kobe #1</t>
    <phoneticPr fontId="2" type="noConversion"/>
  </si>
  <si>
    <t>Kobe #3</t>
    <phoneticPr fontId="2" type="noConversion"/>
  </si>
  <si>
    <t>Kobe #4</t>
    <phoneticPr fontId="2" type="noConversion"/>
  </si>
  <si>
    <t>ANCA#16</t>
    <phoneticPr fontId="2" type="noConversion"/>
  </si>
  <si>
    <t>ANCA#15</t>
  </si>
  <si>
    <t>ANCA#14</t>
  </si>
  <si>
    <t>ANCA#13</t>
  </si>
  <si>
    <t>ANCA#12</t>
    <phoneticPr fontId="2" type="noConversion"/>
  </si>
  <si>
    <t>ANCA#11</t>
    <phoneticPr fontId="2" type="noConversion"/>
  </si>
  <si>
    <t>ANCA#6</t>
  </si>
  <si>
    <t>ANCA#5</t>
  </si>
  <si>
    <t>ANCA#4</t>
  </si>
  <si>
    <t>ANCA#3</t>
  </si>
  <si>
    <t>ANCA#2</t>
    <phoneticPr fontId="2" type="noConversion"/>
  </si>
  <si>
    <t>ANCA#1</t>
    <phoneticPr fontId="2" type="noConversion"/>
  </si>
  <si>
    <t>620XS#55</t>
    <phoneticPr fontId="2" type="noConversion"/>
  </si>
  <si>
    <t>620XS#54</t>
    <phoneticPr fontId="2" type="noConversion"/>
  </si>
  <si>
    <t>628XS#52</t>
    <phoneticPr fontId="2" type="noConversion"/>
  </si>
  <si>
    <t>628XS#51</t>
    <phoneticPr fontId="2" type="noConversion"/>
  </si>
  <si>
    <t>Bernex #2</t>
    <phoneticPr fontId="2" type="noConversion"/>
  </si>
  <si>
    <t>Bernex #1</t>
    <phoneticPr fontId="2" type="noConversion"/>
  </si>
  <si>
    <t>629XS#47</t>
    <phoneticPr fontId="2" type="noConversion"/>
  </si>
  <si>
    <t>629XS#46</t>
    <phoneticPr fontId="2" type="noConversion"/>
  </si>
  <si>
    <t>620XS#45</t>
    <phoneticPr fontId="2" type="noConversion"/>
  </si>
  <si>
    <t>620XS#44</t>
    <phoneticPr fontId="2" type="noConversion"/>
  </si>
  <si>
    <t>628XS#43</t>
  </si>
  <si>
    <t>628XS#42</t>
  </si>
  <si>
    <t>628XS#41</t>
  </si>
  <si>
    <t>629XS#38</t>
  </si>
  <si>
    <t>628XS#32</t>
  </si>
  <si>
    <t>628XS#31</t>
  </si>
  <si>
    <t>Kobe #6</t>
    <phoneticPr fontId="2" type="noConversion"/>
  </si>
  <si>
    <t>629XS#28</t>
  </si>
  <si>
    <t>628XS#27</t>
  </si>
  <si>
    <t>628XS#26</t>
  </si>
  <si>
    <t>628XS#25</t>
  </si>
  <si>
    <t>628XS#24</t>
  </si>
  <si>
    <t>628XS#23</t>
  </si>
  <si>
    <t>628XS#22</t>
  </si>
  <si>
    <t>628XS#21</t>
  </si>
  <si>
    <t>629XS#18</t>
    <phoneticPr fontId="2" type="noConversion"/>
  </si>
  <si>
    <t>628XS#17</t>
    <phoneticPr fontId="2" type="noConversion"/>
  </si>
  <si>
    <t>628XS#16</t>
    <phoneticPr fontId="2" type="noConversion"/>
  </si>
  <si>
    <t>628XS#15</t>
  </si>
  <si>
    <t>628XS#14</t>
  </si>
  <si>
    <t>628XS#13</t>
  </si>
  <si>
    <t>628XS#12</t>
  </si>
  <si>
    <t>628XS#11</t>
  </si>
  <si>
    <t>TWIST1~6</t>
    <phoneticPr fontId="2" type="noConversion"/>
  </si>
  <si>
    <t>C42U#22</t>
    <phoneticPr fontId="2" type="noConversion"/>
  </si>
  <si>
    <t>C42U#23</t>
    <phoneticPr fontId="2" type="noConversion"/>
  </si>
  <si>
    <t>C30U#12</t>
    <phoneticPr fontId="2" type="noConversion"/>
  </si>
  <si>
    <t>C30U#11</t>
    <phoneticPr fontId="2" type="noConversion"/>
  </si>
  <si>
    <t>629XS#8</t>
    <phoneticPr fontId="2" type="noConversion"/>
  </si>
  <si>
    <t>628XS#7</t>
    <phoneticPr fontId="2" type="noConversion"/>
  </si>
  <si>
    <t>628XS#6</t>
  </si>
  <si>
    <t>628XS#5</t>
  </si>
  <si>
    <t>628XS#4</t>
  </si>
  <si>
    <t>628XS#2</t>
  </si>
  <si>
    <t>C42U#24</t>
    <phoneticPr fontId="2" type="noConversion"/>
  </si>
  <si>
    <t>C40U#13</t>
    <phoneticPr fontId="2" type="noConversion"/>
  </si>
  <si>
    <t>C32U#25</t>
    <phoneticPr fontId="2" type="noConversion"/>
  </si>
  <si>
    <t>C32U#26</t>
    <phoneticPr fontId="2" type="noConversion"/>
  </si>
  <si>
    <t>C32U#12</t>
    <phoneticPr fontId="2" type="noConversion"/>
  </si>
  <si>
    <t>DMG MORI</t>
    <phoneticPr fontId="2" type="noConversion"/>
  </si>
  <si>
    <t>sugino#1</t>
    <phoneticPr fontId="2" type="noConversion"/>
  </si>
  <si>
    <t>Gun drill#2</t>
    <phoneticPr fontId="2" type="noConversion"/>
  </si>
  <si>
    <t>성능시험팀</t>
    <phoneticPr fontId="2" type="noConversion"/>
  </si>
  <si>
    <t>C32U#11</t>
    <phoneticPr fontId="2" type="noConversion"/>
  </si>
  <si>
    <t>sugino#2</t>
    <phoneticPr fontId="2" type="noConversion"/>
  </si>
  <si>
    <t>Gun drill#3</t>
    <phoneticPr fontId="2" type="noConversion"/>
  </si>
  <si>
    <t>C30U#8</t>
    <phoneticPr fontId="2" type="noConversion"/>
  </si>
  <si>
    <t>C30U#4</t>
    <phoneticPr fontId="2" type="noConversion"/>
  </si>
  <si>
    <t>C30U#17</t>
    <phoneticPr fontId="2" type="noConversion"/>
  </si>
  <si>
    <t>C30U#16</t>
    <phoneticPr fontId="2" type="noConversion"/>
  </si>
  <si>
    <t>VRX630</t>
    <phoneticPr fontId="2" type="noConversion"/>
  </si>
  <si>
    <t>makino#5</t>
    <phoneticPr fontId="2" type="noConversion"/>
  </si>
  <si>
    <t>C30U#5</t>
    <phoneticPr fontId="2" type="noConversion"/>
  </si>
  <si>
    <t>C30U#10</t>
    <phoneticPr fontId="2" type="noConversion"/>
  </si>
  <si>
    <t>C30U#7</t>
    <phoneticPr fontId="2" type="noConversion"/>
  </si>
  <si>
    <t>C30U#9</t>
    <phoneticPr fontId="2" type="noConversion"/>
  </si>
  <si>
    <t>PUMA4100</t>
    <phoneticPr fontId="2" type="noConversion"/>
  </si>
  <si>
    <t>Okano #1</t>
    <phoneticPr fontId="2" type="noConversion"/>
  </si>
  <si>
    <t>makino#2</t>
    <phoneticPr fontId="2" type="noConversion"/>
  </si>
  <si>
    <t>makino#4</t>
    <phoneticPr fontId="2" type="noConversion"/>
  </si>
  <si>
    <t>makino#7</t>
    <phoneticPr fontId="2" type="noConversion"/>
  </si>
  <si>
    <t>makino#9</t>
    <phoneticPr fontId="2" type="noConversion"/>
  </si>
  <si>
    <t>makino#11</t>
    <phoneticPr fontId="2" type="noConversion"/>
  </si>
  <si>
    <t>C30U#2</t>
    <phoneticPr fontId="2" type="noConversion"/>
  </si>
  <si>
    <t>C30U#18</t>
    <phoneticPr fontId="2" type="noConversion"/>
  </si>
  <si>
    <t>C30U#15</t>
    <phoneticPr fontId="2" type="noConversion"/>
  </si>
  <si>
    <t>C30U#14</t>
    <phoneticPr fontId="2" type="noConversion"/>
  </si>
  <si>
    <t>C30U#19</t>
    <phoneticPr fontId="2" type="noConversion"/>
  </si>
  <si>
    <t>Okano #2</t>
    <phoneticPr fontId="2" type="noConversion"/>
  </si>
  <si>
    <t>makino#1</t>
    <phoneticPr fontId="2" type="noConversion"/>
  </si>
  <si>
    <t>makino#3</t>
    <phoneticPr fontId="2" type="noConversion"/>
  </si>
  <si>
    <t>makino#6</t>
    <phoneticPr fontId="2" type="noConversion"/>
  </si>
  <si>
    <t>makino#10</t>
    <phoneticPr fontId="2" type="noConversion"/>
  </si>
  <si>
    <t>C30U#1</t>
    <phoneticPr fontId="2" type="noConversion"/>
  </si>
  <si>
    <t>C30U#6</t>
    <phoneticPr fontId="2" type="noConversion"/>
  </si>
  <si>
    <t>C30U#3</t>
    <phoneticPr fontId="2" type="noConversion"/>
  </si>
  <si>
    <t>C30U#21</t>
    <phoneticPr fontId="2" type="noConversion"/>
  </si>
  <si>
    <t>C30U#20</t>
    <phoneticPr fontId="2" type="noConversion"/>
  </si>
  <si>
    <t>E-500H</t>
    <phoneticPr fontId="2" type="noConversion"/>
  </si>
  <si>
    <t>C32U#10</t>
    <phoneticPr fontId="2" type="noConversion"/>
  </si>
  <si>
    <t>C42U#8</t>
    <phoneticPr fontId="2" type="noConversion"/>
  </si>
  <si>
    <t>VT900M</t>
    <phoneticPr fontId="2" type="noConversion"/>
  </si>
  <si>
    <t>INT200</t>
    <phoneticPr fontId="2" type="noConversion"/>
  </si>
  <si>
    <t>C42U#9</t>
    <phoneticPr fontId="2" type="noConversion"/>
  </si>
  <si>
    <t>PUMA#2</t>
    <phoneticPr fontId="2" type="noConversion"/>
  </si>
  <si>
    <t>HQR#2</t>
    <phoneticPr fontId="2" type="noConversion"/>
  </si>
  <si>
    <t>HQR#1</t>
    <phoneticPr fontId="2" type="noConversion"/>
  </si>
  <si>
    <t>Gun drill #1</t>
    <phoneticPr fontId="2" type="noConversion"/>
  </si>
  <si>
    <t>Alloy1 Machine List</t>
    <phoneticPr fontId="13" type="noConversion"/>
  </si>
  <si>
    <t>NO</t>
    <phoneticPr fontId="13" type="noConversion"/>
  </si>
  <si>
    <t>Name</t>
    <phoneticPr fontId="13" type="noConversion"/>
  </si>
  <si>
    <t>No.</t>
    <phoneticPr fontId="13" type="noConversion"/>
  </si>
  <si>
    <t>Model</t>
    <phoneticPr fontId="13" type="noConversion"/>
  </si>
  <si>
    <t>Year</t>
    <phoneticPr fontId="13" type="noConversion"/>
  </si>
  <si>
    <t>6t</t>
    <phoneticPr fontId="13" type="noConversion"/>
  </si>
  <si>
    <t>109895/1</t>
    <phoneticPr fontId="13" type="noConversion"/>
  </si>
  <si>
    <t>-</t>
    <phoneticPr fontId="13" type="noConversion"/>
  </si>
  <si>
    <t>TPA15HS</t>
    <phoneticPr fontId="13" type="noConversion"/>
  </si>
  <si>
    <t>ALPHA</t>
    <phoneticPr fontId="24" type="noConversion"/>
  </si>
  <si>
    <t>35T</t>
    <phoneticPr fontId="24" type="noConversion"/>
  </si>
  <si>
    <t>Auto loading</t>
    <phoneticPr fontId="24" type="noConversion"/>
  </si>
  <si>
    <t>6T#12</t>
    <phoneticPr fontId="24" type="noConversion"/>
  </si>
  <si>
    <t>HYD#10</t>
    <phoneticPr fontId="24" type="noConversion"/>
  </si>
  <si>
    <t>HYD#12</t>
    <phoneticPr fontId="24" type="noConversion"/>
  </si>
  <si>
    <t>HYD#17</t>
    <phoneticPr fontId="24" type="noConversion"/>
  </si>
  <si>
    <t>HYD#11</t>
    <phoneticPr fontId="24" type="noConversion"/>
  </si>
  <si>
    <t>HYD#16</t>
    <phoneticPr fontId="24" type="noConversion"/>
  </si>
  <si>
    <t>HYD#8</t>
    <phoneticPr fontId="24" type="noConversion"/>
  </si>
  <si>
    <t>HYD#7</t>
    <phoneticPr fontId="24" type="noConversion"/>
  </si>
  <si>
    <t>EP#2</t>
    <phoneticPr fontId="24" type="noConversion"/>
  </si>
  <si>
    <t>HYD#2</t>
    <phoneticPr fontId="24" type="noConversion"/>
  </si>
  <si>
    <t>EP#1</t>
    <phoneticPr fontId="24" type="noConversion"/>
  </si>
  <si>
    <t>Sinter</t>
    <phoneticPr fontId="24" type="noConversion"/>
  </si>
  <si>
    <t>Sand</t>
    <phoneticPr fontId="24" type="noConversion"/>
  </si>
  <si>
    <t>HIP#3</t>
    <phoneticPr fontId="24" type="noConversion"/>
  </si>
  <si>
    <t>EP15</t>
    <phoneticPr fontId="13" type="noConversion"/>
  </si>
  <si>
    <t>HIP#2</t>
    <phoneticPr fontId="24" type="noConversion"/>
  </si>
  <si>
    <t>BATCH#3</t>
    <phoneticPr fontId="24" type="noConversion"/>
  </si>
  <si>
    <t>12 ton</t>
    <phoneticPr fontId="13" type="noConversion"/>
  </si>
  <si>
    <t>32 ton</t>
    <phoneticPr fontId="13" type="noConversion"/>
  </si>
  <si>
    <t>35 ton</t>
    <phoneticPr fontId="13" type="noConversion"/>
  </si>
  <si>
    <t>40 ton</t>
    <phoneticPr fontId="13" type="noConversion"/>
  </si>
  <si>
    <t>Cont. F'ce</t>
    <phoneticPr fontId="13" type="noConversion"/>
  </si>
  <si>
    <t>CHRVF-150T</t>
    <phoneticPr fontId="13" type="noConversion"/>
  </si>
  <si>
    <t>D-130-688</t>
    <phoneticPr fontId="13" type="noConversion"/>
  </si>
  <si>
    <t>D-293-858</t>
    <phoneticPr fontId="13" type="noConversion"/>
  </si>
  <si>
    <t>IVGC-3C-500PT</t>
    <phoneticPr fontId="13" type="noConversion"/>
  </si>
  <si>
    <t>F-303-317</t>
    <phoneticPr fontId="13" type="noConversion"/>
  </si>
  <si>
    <t>COD733RL</t>
    <phoneticPr fontId="13" type="noConversion"/>
  </si>
  <si>
    <t>COD0100111</t>
    <phoneticPr fontId="13" type="noConversion"/>
  </si>
  <si>
    <t>PWC010414</t>
    <phoneticPr fontId="13" type="noConversion"/>
  </si>
  <si>
    <t>COD0100012</t>
    <phoneticPr fontId="13" type="noConversion"/>
  </si>
  <si>
    <t>Iscar Sand Deburring</t>
    <phoneticPr fontId="13" type="noConversion"/>
  </si>
  <si>
    <t>New</t>
    <phoneticPr fontId="13" type="noConversion"/>
  </si>
  <si>
    <t>-</t>
    <phoneticPr fontId="2" type="noConversion"/>
  </si>
  <si>
    <t>Alloy2 Machine List</t>
    <phoneticPr fontId="13" type="noConversion"/>
  </si>
  <si>
    <t>DX2-10ADT</t>
    <phoneticPr fontId="13" type="noConversion"/>
  </si>
  <si>
    <t>Kobayashi
Press</t>
    <phoneticPr fontId="13" type="noConversion"/>
  </si>
  <si>
    <t>Osterwalder
Press</t>
    <phoneticPr fontId="13" type="noConversion"/>
  </si>
  <si>
    <t>PVA
Sinter HIP</t>
    <phoneticPr fontId="13" type="noConversion"/>
  </si>
  <si>
    <t>Auto Loading</t>
    <phoneticPr fontId="13" type="noConversion"/>
  </si>
  <si>
    <t>Old</t>
    <phoneticPr fontId="2" type="noConversion"/>
  </si>
  <si>
    <t>Old</t>
    <phoneticPr fontId="13" type="noConversion"/>
  </si>
  <si>
    <t>Grinding1 Machine List</t>
    <phoneticPr fontId="13" type="noConversion"/>
  </si>
  <si>
    <t>851190902A</t>
    <phoneticPr fontId="2" type="noConversion"/>
  </si>
  <si>
    <t>851190901A</t>
    <phoneticPr fontId="2" type="noConversion"/>
  </si>
  <si>
    <t>851190903A</t>
    <phoneticPr fontId="2" type="noConversion"/>
  </si>
  <si>
    <t>851190904A</t>
    <phoneticPr fontId="2" type="noConversion"/>
  </si>
  <si>
    <t>851190905A</t>
    <phoneticPr fontId="2" type="noConversion"/>
  </si>
  <si>
    <t>851190906A</t>
    <phoneticPr fontId="2" type="noConversion"/>
  </si>
  <si>
    <t>851191107A</t>
    <phoneticPr fontId="2" type="noConversion"/>
  </si>
  <si>
    <t>851191108A</t>
    <phoneticPr fontId="2" type="noConversion"/>
  </si>
  <si>
    <t>851191202A</t>
    <phoneticPr fontId="2" type="noConversion"/>
  </si>
  <si>
    <t>851191201A</t>
    <phoneticPr fontId="2" type="noConversion"/>
  </si>
  <si>
    <t>851191207A</t>
    <phoneticPr fontId="2" type="noConversion"/>
  </si>
  <si>
    <t>851191208A</t>
    <phoneticPr fontId="2" type="noConversion"/>
  </si>
  <si>
    <t>851151604A</t>
    <phoneticPr fontId="2" type="noConversion"/>
  </si>
  <si>
    <t>851151605A</t>
    <phoneticPr fontId="2" type="noConversion"/>
  </si>
  <si>
    <t>851151606A</t>
    <phoneticPr fontId="2" type="noConversion"/>
  </si>
  <si>
    <t>851151609X</t>
    <phoneticPr fontId="2" type="noConversion"/>
  </si>
  <si>
    <t>851151607X</t>
    <phoneticPr fontId="2" type="noConversion"/>
  </si>
  <si>
    <t>851152203T</t>
    <phoneticPr fontId="2" type="noConversion"/>
  </si>
  <si>
    <t>851152201A</t>
    <phoneticPr fontId="2" type="noConversion"/>
  </si>
  <si>
    <t>851152202A</t>
    <phoneticPr fontId="2" type="noConversion"/>
  </si>
  <si>
    <t>851152204A</t>
    <phoneticPr fontId="2" type="noConversion"/>
  </si>
  <si>
    <t>851152205A</t>
    <phoneticPr fontId="2" type="noConversion"/>
  </si>
  <si>
    <t>851151602A</t>
    <phoneticPr fontId="2" type="noConversion"/>
  </si>
  <si>
    <t>851151603A</t>
    <phoneticPr fontId="2" type="noConversion"/>
  </si>
  <si>
    <t>851141907A</t>
    <phoneticPr fontId="2" type="noConversion"/>
  </si>
  <si>
    <t>851143016A</t>
    <phoneticPr fontId="2" type="noConversion"/>
  </si>
  <si>
    <t>851144303A</t>
    <phoneticPr fontId="2" type="noConversion"/>
  </si>
  <si>
    <t>851144304A</t>
    <phoneticPr fontId="2" type="noConversion"/>
  </si>
  <si>
    <t>851422706A</t>
    <phoneticPr fontId="2" type="noConversion"/>
  </si>
  <si>
    <t>851422711T</t>
    <phoneticPr fontId="2" type="noConversion"/>
  </si>
  <si>
    <t>851422702A</t>
    <phoneticPr fontId="2" type="noConversion"/>
  </si>
  <si>
    <t>851143012X</t>
    <phoneticPr fontId="2" type="noConversion"/>
  </si>
  <si>
    <t>Wendt
WBM</t>
    <phoneticPr fontId="2" type="noConversion"/>
  </si>
  <si>
    <t>271RF</t>
    <phoneticPr fontId="2" type="noConversion"/>
  </si>
  <si>
    <t>Waida</t>
    <phoneticPr fontId="2" type="noConversion"/>
  </si>
  <si>
    <t>Stahli</t>
    <phoneticPr fontId="2" type="noConversion"/>
  </si>
  <si>
    <t>Evo-penta</t>
    <phoneticPr fontId="2" type="noConversion"/>
  </si>
  <si>
    <t>Sand Honing</t>
    <phoneticPr fontId="2" type="noConversion"/>
  </si>
  <si>
    <t>Okano Autopacking</t>
    <phoneticPr fontId="2" type="noConversion"/>
  </si>
  <si>
    <t>Grinding2 Machine List</t>
    <phoneticPr fontId="13" type="noConversion"/>
  </si>
  <si>
    <t>Wendt</t>
    <phoneticPr fontId="2" type="noConversion"/>
  </si>
  <si>
    <t>Wendt
WAC735</t>
    <phoneticPr fontId="2" type="noConversion"/>
  </si>
  <si>
    <t>Shafir Brush</t>
    <phoneticPr fontId="2" type="noConversion"/>
  </si>
  <si>
    <t>Ib-che Brush</t>
    <phoneticPr fontId="2" type="noConversion"/>
  </si>
  <si>
    <t>Ultrasonic-Cleaner</t>
    <phoneticPr fontId="2" type="noConversion"/>
  </si>
  <si>
    <t>Okano Packing</t>
    <phoneticPr fontId="2" type="noConversion"/>
  </si>
  <si>
    <t>Makino
Milling</t>
    <phoneticPr fontId="2" type="noConversion"/>
  </si>
  <si>
    <t>V22</t>
    <phoneticPr fontId="2" type="noConversion"/>
  </si>
  <si>
    <t>GF EDM</t>
    <phoneticPr fontId="2" type="noConversion"/>
  </si>
  <si>
    <t>240CC</t>
    <phoneticPr fontId="2" type="noConversion"/>
  </si>
  <si>
    <t>GF Wire cutting</t>
    <phoneticPr fontId="2" type="noConversion"/>
  </si>
  <si>
    <t>EDM350</t>
    <phoneticPr fontId="2" type="noConversion"/>
  </si>
  <si>
    <t>Die2 Machine List</t>
    <phoneticPr fontId="13" type="noConversion"/>
  </si>
  <si>
    <t>Coating1 Machine List</t>
    <phoneticPr fontId="13" type="noConversion"/>
  </si>
  <si>
    <t>Loading/Unloading</t>
    <phoneticPr fontId="2" type="noConversion"/>
  </si>
  <si>
    <t>Coating2 Machine List</t>
    <phoneticPr fontId="13" type="noConversion"/>
  </si>
  <si>
    <t>HiPIMS</t>
    <phoneticPr fontId="2" type="noConversion"/>
  </si>
  <si>
    <t>628XS</t>
    <phoneticPr fontId="2" type="noConversion"/>
  </si>
  <si>
    <t>620XS</t>
    <phoneticPr fontId="2" type="noConversion"/>
  </si>
  <si>
    <t>NP5</t>
    <phoneticPr fontId="2" type="noConversion"/>
  </si>
  <si>
    <t>GCX</t>
    <phoneticPr fontId="2" type="noConversion"/>
  </si>
  <si>
    <t>Makino
Seiki</t>
    <phoneticPr fontId="2" type="noConversion"/>
  </si>
  <si>
    <t>DC-18</t>
    <phoneticPr fontId="2" type="noConversion"/>
  </si>
  <si>
    <t>21G-014</t>
    <phoneticPr fontId="2" type="noConversion"/>
  </si>
  <si>
    <t>380V 15kW</t>
    <phoneticPr fontId="2" type="noConversion"/>
  </si>
  <si>
    <t xml:space="preserve">380V </t>
    <phoneticPr fontId="2" type="noConversion"/>
  </si>
  <si>
    <t>CH-CM0406</t>
    <phoneticPr fontId="2" type="noConversion"/>
  </si>
  <si>
    <t>HMT-S15</t>
    <phoneticPr fontId="2" type="noConversion"/>
  </si>
  <si>
    <t>10742-185409</t>
    <phoneticPr fontId="2" type="noConversion"/>
  </si>
  <si>
    <t>Chia Lern</t>
    <phoneticPr fontId="2" type="noConversion"/>
  </si>
  <si>
    <t>400V 15kVA</t>
    <phoneticPr fontId="2" type="noConversion"/>
  </si>
  <si>
    <t>CNJ2-W-R</t>
    <phoneticPr fontId="2" type="noConversion"/>
  </si>
  <si>
    <t>P&amp;S Cutting machine</t>
    <phoneticPr fontId="2" type="noConversion"/>
  </si>
  <si>
    <t>Vision</t>
    <phoneticPr fontId="2" type="noConversion"/>
  </si>
  <si>
    <t>Walter
CNC Grinding</t>
    <phoneticPr fontId="2" type="noConversion"/>
  </si>
  <si>
    <t>220V 35kVA</t>
    <phoneticPr fontId="2" type="noConversion"/>
  </si>
  <si>
    <t>Helitronic</t>
    <phoneticPr fontId="2" type="noConversion"/>
  </si>
  <si>
    <t>460V 35kVA</t>
    <phoneticPr fontId="2" type="noConversion"/>
  </si>
  <si>
    <t>Starret</t>
    <phoneticPr fontId="2" type="noConversion"/>
  </si>
  <si>
    <t>Zoller</t>
    <phoneticPr fontId="2" type="noConversion"/>
  </si>
  <si>
    <t>Cleveland</t>
    <phoneticPr fontId="2" type="noConversion"/>
  </si>
  <si>
    <t>TX7</t>
    <phoneticPr fontId="2" type="noConversion"/>
  </si>
  <si>
    <t>MX7</t>
    <phoneticPr fontId="2" type="noConversion"/>
  </si>
  <si>
    <t>Universal 81C</t>
    <phoneticPr fontId="2" type="noConversion"/>
  </si>
  <si>
    <t>400V 59kW</t>
    <phoneticPr fontId="2" type="noConversion"/>
  </si>
  <si>
    <t>220V</t>
    <phoneticPr fontId="2" type="noConversion"/>
  </si>
  <si>
    <t>400V</t>
    <phoneticPr fontId="2" type="noConversion"/>
  </si>
  <si>
    <t>380V</t>
    <phoneticPr fontId="2" type="noConversion"/>
  </si>
  <si>
    <t>C30U</t>
    <phoneticPr fontId="2" type="noConversion"/>
  </si>
  <si>
    <t>C40U</t>
    <phoneticPr fontId="2" type="noConversion"/>
  </si>
  <si>
    <t>C32U</t>
    <phoneticPr fontId="2" type="noConversion"/>
  </si>
  <si>
    <t>C42U</t>
    <phoneticPr fontId="2" type="noConversion"/>
  </si>
  <si>
    <t>Hermle
Milling</t>
    <phoneticPr fontId="2" type="noConversion"/>
  </si>
  <si>
    <t>Mazak</t>
    <phoneticPr fontId="2" type="noConversion"/>
  </si>
  <si>
    <t>Mazak
Turning</t>
    <phoneticPr fontId="2" type="noConversion"/>
  </si>
  <si>
    <t>Puma</t>
    <phoneticPr fontId="2" type="noConversion"/>
  </si>
  <si>
    <t>Studer Grinding</t>
    <phoneticPr fontId="2" type="noConversion"/>
  </si>
  <si>
    <t>S40</t>
    <phoneticPr fontId="2" type="noConversion"/>
  </si>
  <si>
    <t>Youil grinder</t>
    <phoneticPr fontId="2" type="noConversion"/>
  </si>
  <si>
    <t>OTEC Honing</t>
    <phoneticPr fontId="13" type="noConversion"/>
  </si>
  <si>
    <t>Studer</t>
    <phoneticPr fontId="13" type="noConversion"/>
  </si>
  <si>
    <t>DMG MORI Turning</t>
    <phoneticPr fontId="13" type="noConversion"/>
  </si>
  <si>
    <t>TOYODA Grinding</t>
    <phoneticPr fontId="13" type="noConversion"/>
  </si>
  <si>
    <t>Gun drill</t>
    <phoneticPr fontId="13" type="noConversion"/>
  </si>
  <si>
    <t>Sugino</t>
    <phoneticPr fontId="13" type="noConversion"/>
  </si>
  <si>
    <t>Gun drill
Deep-Drilling</t>
    <phoneticPr fontId="13" type="noConversion"/>
  </si>
  <si>
    <t>Twist</t>
    <phoneticPr fontId="13" type="noConversion"/>
  </si>
  <si>
    <t>OTEC</t>
    <phoneticPr fontId="13" type="noConversion"/>
  </si>
  <si>
    <t>GL5Ai-63</t>
    <phoneticPr fontId="13" type="noConversion"/>
  </si>
  <si>
    <t>S36</t>
    <phoneticPr fontId="13" type="noConversion"/>
  </si>
  <si>
    <t>S33</t>
    <phoneticPr fontId="13" type="noConversion"/>
  </si>
  <si>
    <t>AP710A</t>
    <phoneticPr fontId="2" type="noConversion"/>
  </si>
  <si>
    <t>HIP</t>
    <phoneticPr fontId="2" type="noConversion"/>
  </si>
  <si>
    <t>Dorst Press</t>
    <phoneticPr fontId="2" type="noConversion"/>
  </si>
  <si>
    <t>Hydraulic</t>
    <phoneticPr fontId="2" type="noConversion"/>
  </si>
  <si>
    <t>Ball Mill</t>
    <phoneticPr fontId="2" type="noConversion"/>
  </si>
  <si>
    <t>Spray Dryer</t>
    <phoneticPr fontId="2" type="noConversion"/>
  </si>
  <si>
    <t>수동</t>
    <phoneticPr fontId="2" type="noConversion"/>
  </si>
  <si>
    <t>Ceramic Machine List</t>
    <phoneticPr fontId="13" type="noConversion"/>
  </si>
  <si>
    <t>Drill Machine List</t>
    <phoneticPr fontId="13" type="noConversion"/>
  </si>
  <si>
    <t>M/C Machine List</t>
    <phoneticPr fontId="13" type="noConversion"/>
  </si>
  <si>
    <t>Tech-Center Machine List</t>
    <phoneticPr fontId="13" type="noConversion"/>
  </si>
  <si>
    <t>SR-32J2 II-A</t>
    <phoneticPr fontId="2" type="noConversion"/>
  </si>
  <si>
    <t>Mori-Seiki Vertical</t>
    <phoneticPr fontId="2" type="noConversion"/>
  </si>
  <si>
    <t>Puma Turning</t>
    <phoneticPr fontId="2" type="noConversion"/>
  </si>
  <si>
    <t>Yamage Milling</t>
    <phoneticPr fontId="2" type="noConversion"/>
  </si>
  <si>
    <t>Doosan Turning</t>
    <phoneticPr fontId="2" type="noConversion"/>
  </si>
  <si>
    <t>YFC-V500</t>
    <phoneticPr fontId="2" type="noConversion"/>
  </si>
  <si>
    <t>Waida
Periphery Grinder</t>
    <phoneticPr fontId="2" type="noConversion"/>
  </si>
  <si>
    <t>DMG SAUER</t>
    <phoneticPr fontId="2" type="noConversion"/>
  </si>
  <si>
    <t>400V 54kVA</t>
    <phoneticPr fontId="2" type="noConversion"/>
  </si>
  <si>
    <t>RS-15</t>
    <phoneticPr fontId="2" type="noConversion"/>
  </si>
  <si>
    <t>S8245</t>
    <phoneticPr fontId="2" type="noConversion"/>
  </si>
  <si>
    <t>440V 210kVA</t>
    <phoneticPr fontId="2" type="noConversion"/>
  </si>
  <si>
    <t>8339-TAE</t>
    <phoneticPr fontId="2" type="noConversion"/>
  </si>
  <si>
    <t>High Temp.</t>
    <phoneticPr fontId="2" type="noConversion"/>
  </si>
  <si>
    <t>FCT Sinter F'ce</t>
    <phoneticPr fontId="2" type="noConversion"/>
  </si>
  <si>
    <t>Kobe Sinter F'ce</t>
    <phoneticPr fontId="2" type="noConversion"/>
  </si>
  <si>
    <t>Sinter F'ce</t>
    <phoneticPr fontId="2" type="noConversion"/>
  </si>
  <si>
    <t>Sinter HIP</t>
    <phoneticPr fontId="2" type="noConversion"/>
  </si>
  <si>
    <t>Fanuc Robocut</t>
    <phoneticPr fontId="2" type="noConversion"/>
  </si>
  <si>
    <t>200V 12kVA</t>
    <phoneticPr fontId="2" type="noConversion"/>
  </si>
  <si>
    <t>VFS-MH-100</t>
    <phoneticPr fontId="2" type="noConversion"/>
  </si>
  <si>
    <t>10 08 1152</t>
    <phoneticPr fontId="2" type="noConversion"/>
  </si>
  <si>
    <t>Compact Line</t>
    <phoneticPr fontId="2" type="noConversion"/>
  </si>
  <si>
    <t>7188-0224</t>
    <phoneticPr fontId="2" type="noConversion"/>
  </si>
  <si>
    <t>7188-0225</t>
    <phoneticPr fontId="2" type="noConversion"/>
  </si>
  <si>
    <t>7188-0243</t>
    <phoneticPr fontId="2" type="noConversion"/>
  </si>
  <si>
    <t>V000378</t>
    <phoneticPr fontId="2" type="noConversion"/>
  </si>
  <si>
    <t>Y000206</t>
    <phoneticPr fontId="2" type="noConversion"/>
  </si>
  <si>
    <t>V000434</t>
    <phoneticPr fontId="2" type="noConversion"/>
  </si>
  <si>
    <t>V000398</t>
    <phoneticPr fontId="2" type="noConversion"/>
  </si>
  <si>
    <t>V000397</t>
    <phoneticPr fontId="2" type="noConversion"/>
  </si>
  <si>
    <t>V000435</t>
    <phoneticPr fontId="2" type="noConversion"/>
  </si>
  <si>
    <t>V000400</t>
    <phoneticPr fontId="2" type="noConversion"/>
  </si>
  <si>
    <t>V000399</t>
    <phoneticPr fontId="2" type="noConversion"/>
  </si>
  <si>
    <t>V000433</t>
    <phoneticPr fontId="2" type="noConversion"/>
  </si>
  <si>
    <t>V000396</t>
    <phoneticPr fontId="2" type="noConversion"/>
  </si>
  <si>
    <t>V000395</t>
    <phoneticPr fontId="2" type="noConversion"/>
  </si>
  <si>
    <t>V000432</t>
    <phoneticPr fontId="2" type="noConversion"/>
  </si>
  <si>
    <t>V000394</t>
    <phoneticPr fontId="2" type="noConversion"/>
  </si>
  <si>
    <t>Honing</t>
    <phoneticPr fontId="2" type="noConversion"/>
  </si>
  <si>
    <t>A107-5</t>
    <phoneticPr fontId="2" type="noConversion"/>
  </si>
  <si>
    <t>AS19083</t>
    <phoneticPr fontId="2" type="noConversion"/>
  </si>
  <si>
    <t>AS19084</t>
    <phoneticPr fontId="2" type="noConversion"/>
  </si>
  <si>
    <t>Inkjet Marking</t>
    <phoneticPr fontId="2" type="noConversion"/>
  </si>
  <si>
    <t>VJ1620UHS</t>
    <phoneticPr fontId="2" type="noConversion"/>
  </si>
  <si>
    <r>
      <t xml:space="preserve">Bernex
</t>
    </r>
    <r>
      <rPr>
        <b/>
        <sz val="8"/>
        <color theme="4" tint="-0.499984740745262"/>
        <rFont val="맑은 고딕"/>
        <family val="3"/>
        <charset val="129"/>
        <scheme val="major"/>
      </rPr>
      <t>BPX 530L Tandem</t>
    </r>
    <phoneticPr fontId="2" type="noConversion"/>
  </si>
  <si>
    <t>19528/526117</t>
    <phoneticPr fontId="2" type="noConversion"/>
  </si>
  <si>
    <t>19530/526120</t>
    <phoneticPr fontId="2" type="noConversion"/>
  </si>
  <si>
    <t>400V 90kVA</t>
    <phoneticPr fontId="2" type="noConversion"/>
  </si>
  <si>
    <t>EB10131</t>
    <phoneticPr fontId="2" type="noConversion"/>
  </si>
  <si>
    <r>
      <t xml:space="preserve">Kobe
</t>
    </r>
    <r>
      <rPr>
        <b/>
        <sz val="8"/>
        <color theme="4" tint="-0.499984740745262"/>
        <rFont val="맑은 고딕"/>
        <family val="3"/>
        <charset val="129"/>
        <scheme val="major"/>
      </rPr>
      <t>AIP-S70</t>
    </r>
    <phoneticPr fontId="2" type="noConversion"/>
  </si>
  <si>
    <t>EB10211</t>
    <phoneticPr fontId="2" type="noConversion"/>
  </si>
  <si>
    <t>EB10260</t>
    <phoneticPr fontId="2" type="noConversion"/>
  </si>
  <si>
    <t>EB10377</t>
    <phoneticPr fontId="2" type="noConversion"/>
  </si>
  <si>
    <t>400V 110kVA</t>
    <phoneticPr fontId="2" type="noConversion"/>
  </si>
  <si>
    <t>Mitsubishi</t>
    <phoneticPr fontId="2" type="noConversion"/>
  </si>
  <si>
    <t>SP160</t>
    <phoneticPr fontId="13" type="noConversion"/>
  </si>
  <si>
    <t>Fuji Sand Honing</t>
    <phoneticPr fontId="2" type="noConversion"/>
  </si>
  <si>
    <t>SGDV-9B-NH-
MUL-408</t>
    <phoneticPr fontId="2" type="noConversion"/>
  </si>
  <si>
    <t>MN5880</t>
    <phoneticPr fontId="13" type="noConversion"/>
  </si>
  <si>
    <t>MN5885</t>
    <phoneticPr fontId="13" type="noConversion"/>
  </si>
  <si>
    <t>MN5920</t>
    <phoneticPr fontId="13" type="noConversion"/>
  </si>
  <si>
    <t>MN5882</t>
    <phoneticPr fontId="13" type="noConversion"/>
  </si>
  <si>
    <t>MN5918</t>
    <phoneticPr fontId="13" type="noConversion"/>
  </si>
  <si>
    <t>MN5921</t>
    <phoneticPr fontId="13" type="noConversion"/>
  </si>
  <si>
    <t>MN5884</t>
    <phoneticPr fontId="13" type="noConversion"/>
  </si>
  <si>
    <t>MN5919</t>
    <phoneticPr fontId="13" type="noConversion"/>
  </si>
  <si>
    <t>MN5922</t>
    <phoneticPr fontId="13" type="noConversion"/>
  </si>
  <si>
    <t>MN5879</t>
    <phoneticPr fontId="13" type="noConversion"/>
  </si>
  <si>
    <t>Feeder Cleaner</t>
    <phoneticPr fontId="13" type="noConversion"/>
  </si>
  <si>
    <t>Compactmark G6</t>
    <phoneticPr fontId="2" type="noConversion"/>
  </si>
  <si>
    <t>220V 37kVA</t>
    <phoneticPr fontId="2" type="noConversion"/>
  </si>
  <si>
    <t>TWM-104</t>
    <phoneticPr fontId="2" type="noConversion"/>
  </si>
  <si>
    <t>TWM-106</t>
    <phoneticPr fontId="2" type="noConversion"/>
  </si>
  <si>
    <t>027.0384</t>
    <phoneticPr fontId="2" type="noConversion"/>
  </si>
  <si>
    <t>020.0619.90.073</t>
    <phoneticPr fontId="2" type="noConversion"/>
  </si>
  <si>
    <t>RG-0085</t>
    <phoneticPr fontId="2" type="noConversion"/>
  </si>
  <si>
    <t>NZX23201102</t>
    <phoneticPr fontId="2" type="noConversion"/>
  </si>
  <si>
    <t>NZX2000</t>
    <phoneticPr fontId="13" type="noConversion"/>
  </si>
  <si>
    <t>220V 104kVA</t>
    <phoneticPr fontId="2" type="noConversion"/>
  </si>
  <si>
    <t>SR1206-A-350</t>
    <phoneticPr fontId="2" type="noConversion"/>
  </si>
  <si>
    <t>220V 1P</t>
    <phoneticPr fontId="2" type="noConversion"/>
  </si>
  <si>
    <t>Laser #4</t>
    <phoneticPr fontId="2" type="noConversion"/>
  </si>
  <si>
    <t>400V 41kVA</t>
    <phoneticPr fontId="2" type="noConversion"/>
  </si>
  <si>
    <t>400V 45kVA</t>
    <phoneticPr fontId="2" type="noConversion"/>
  </si>
  <si>
    <t>400V 37kVA</t>
    <phoneticPr fontId="2" type="noConversion"/>
  </si>
  <si>
    <t>LMEJ28285</t>
    <phoneticPr fontId="2" type="noConversion"/>
  </si>
  <si>
    <t>220V 0.8kVA</t>
    <phoneticPr fontId="2" type="noConversion"/>
  </si>
  <si>
    <t>855010403A</t>
    <phoneticPr fontId="2" type="noConversion"/>
  </si>
  <si>
    <t>855010601A</t>
    <phoneticPr fontId="2" type="noConversion"/>
  </si>
  <si>
    <t>BB455 567-S</t>
    <phoneticPr fontId="2" type="noConversion"/>
  </si>
  <si>
    <t>Dry sand</t>
    <phoneticPr fontId="2" type="noConversion"/>
  </si>
  <si>
    <t>Neo Blast</t>
    <phoneticPr fontId="2" type="noConversion"/>
  </si>
  <si>
    <t>Balzers #1</t>
    <phoneticPr fontId="2" type="noConversion"/>
  </si>
  <si>
    <t>Balzers #3</t>
    <phoneticPr fontId="2" type="noConversion"/>
  </si>
  <si>
    <t>Table Cleaner</t>
    <phoneticPr fontId="2" type="noConversion"/>
  </si>
  <si>
    <t>Balzers #2</t>
    <phoneticPr fontId="2" type="noConversion"/>
  </si>
  <si>
    <t>Loading</t>
    <phoneticPr fontId="2" type="noConversion"/>
  </si>
  <si>
    <t>Centro #5</t>
    <phoneticPr fontId="2" type="noConversion"/>
  </si>
  <si>
    <t>DURR #2</t>
    <phoneticPr fontId="2" type="noConversion"/>
  </si>
  <si>
    <t>DURR #1</t>
    <phoneticPr fontId="2" type="noConversion"/>
  </si>
  <si>
    <t>Ibche</t>
    <phoneticPr fontId="2" type="noConversion"/>
  </si>
  <si>
    <t>Berney</t>
    <phoneticPr fontId="2" type="noConversion"/>
  </si>
  <si>
    <t>Ludia U.C.</t>
    <phoneticPr fontId="2" type="noConversion"/>
  </si>
  <si>
    <t>Wooju U.C.</t>
    <phoneticPr fontId="2" type="noConversion"/>
  </si>
  <si>
    <t>Shafir U.C.</t>
    <phoneticPr fontId="2" type="noConversion"/>
  </si>
  <si>
    <t>Ibche 1~3</t>
    <phoneticPr fontId="2" type="noConversion"/>
  </si>
  <si>
    <t>Gerber 1~2</t>
    <phoneticPr fontId="2" type="noConversion"/>
  </si>
  <si>
    <t>Okano #3</t>
    <phoneticPr fontId="2" type="noConversion"/>
  </si>
  <si>
    <t>Okano #4</t>
    <phoneticPr fontId="2" type="noConversion"/>
  </si>
  <si>
    <t>Shafir Auto Cleaner</t>
    <phoneticPr fontId="2" type="noConversion"/>
  </si>
  <si>
    <t>Wooju Ultra Clenaer</t>
    <phoneticPr fontId="2" type="noConversion"/>
  </si>
  <si>
    <t>Film Packing</t>
    <phoneticPr fontId="2" type="noConversion"/>
  </si>
  <si>
    <t>IBP570</t>
    <phoneticPr fontId="2" type="noConversion"/>
  </si>
  <si>
    <t>BP570</t>
    <phoneticPr fontId="2" type="noConversion"/>
  </si>
  <si>
    <t>BP470</t>
    <phoneticPr fontId="2" type="noConversion"/>
  </si>
  <si>
    <t>B72</t>
    <phoneticPr fontId="2" type="noConversion"/>
  </si>
  <si>
    <t>Aero Lap</t>
    <phoneticPr fontId="2" type="noConversion"/>
  </si>
  <si>
    <t>Studer S20</t>
    <phoneticPr fontId="2" type="noConversion"/>
  </si>
  <si>
    <t>NP30#1</t>
    <phoneticPr fontId="2" type="noConversion"/>
  </si>
  <si>
    <t>NP30#2</t>
    <phoneticPr fontId="2" type="noConversion"/>
  </si>
  <si>
    <t>Laser Mark</t>
    <phoneticPr fontId="2" type="noConversion"/>
  </si>
  <si>
    <t>Rollomatic V2</t>
    <phoneticPr fontId="2" type="noConversion"/>
  </si>
  <si>
    <t>Kanehira</t>
    <phoneticPr fontId="2" type="noConversion"/>
  </si>
  <si>
    <t>Wasino</t>
    <phoneticPr fontId="2" type="noConversion"/>
  </si>
  <si>
    <t>Daewoo Turn</t>
    <phoneticPr fontId="2" type="noConversion"/>
  </si>
  <si>
    <t>Haimer</t>
    <phoneticPr fontId="2" type="noConversion"/>
  </si>
  <si>
    <t>Profile Proj</t>
    <phoneticPr fontId="2" type="noConversion"/>
  </si>
  <si>
    <t>620XS#33</t>
    <phoneticPr fontId="2" type="noConversion"/>
  </si>
  <si>
    <t>620XS#34</t>
    <phoneticPr fontId="2" type="noConversion"/>
  </si>
  <si>
    <t>620XS#35</t>
    <phoneticPr fontId="2" type="noConversion"/>
  </si>
  <si>
    <t>620XS#36</t>
    <phoneticPr fontId="2" type="noConversion"/>
  </si>
  <si>
    <t>620XS#37</t>
    <phoneticPr fontId="2" type="noConversion"/>
  </si>
  <si>
    <t>620XS#53</t>
    <phoneticPr fontId="2" type="noConversion"/>
  </si>
  <si>
    <t>629XS#56</t>
    <phoneticPr fontId="2" type="noConversion"/>
  </si>
  <si>
    <t>Centerless#1</t>
    <phoneticPr fontId="2" type="noConversion"/>
  </si>
  <si>
    <t>Centerless#2</t>
    <phoneticPr fontId="2" type="noConversion"/>
  </si>
  <si>
    <t>380V 25kVA</t>
    <phoneticPr fontId="2" type="noConversion"/>
  </si>
  <si>
    <t>415V 25kVA</t>
    <phoneticPr fontId="2" type="noConversion"/>
  </si>
  <si>
    <t>380V 18kVA</t>
    <phoneticPr fontId="2" type="noConversion"/>
  </si>
  <si>
    <t>21G-013</t>
    <phoneticPr fontId="2" type="noConversion"/>
  </si>
  <si>
    <t>ULMER</t>
    <phoneticPr fontId="2" type="noConversion"/>
  </si>
  <si>
    <t>M21.26090</t>
    <phoneticPr fontId="2" type="noConversion"/>
  </si>
  <si>
    <t>400V 27kVA</t>
    <phoneticPr fontId="2" type="noConversion"/>
  </si>
  <si>
    <t>230V 1.5kVA</t>
    <phoneticPr fontId="2" type="noConversion"/>
  </si>
  <si>
    <t>Smile 400</t>
    <phoneticPr fontId="2" type="noConversion"/>
  </si>
  <si>
    <t>Genius 4</t>
    <phoneticPr fontId="2" type="noConversion"/>
  </si>
  <si>
    <t>230V</t>
    <phoneticPr fontId="2" type="noConversion"/>
  </si>
  <si>
    <t>ST750</t>
    <phoneticPr fontId="2" type="noConversion"/>
  </si>
  <si>
    <t>HF-600</t>
    <phoneticPr fontId="2" type="noConversion"/>
  </si>
  <si>
    <t>YT-300</t>
    <phoneticPr fontId="2" type="noConversion"/>
  </si>
  <si>
    <t>S20-2</t>
    <phoneticPr fontId="2" type="noConversion"/>
  </si>
  <si>
    <t>DF140</t>
    <phoneticPr fontId="2" type="noConversion"/>
  </si>
  <si>
    <t>ELPJ-2206-057</t>
    <phoneticPr fontId="2" type="noConversion"/>
  </si>
  <si>
    <t>EFC-20</t>
    <phoneticPr fontId="2" type="noConversion"/>
  </si>
  <si>
    <t>855190102X</t>
    <phoneticPr fontId="2" type="noConversion"/>
  </si>
  <si>
    <t>855010303A</t>
    <phoneticPr fontId="2" type="noConversion"/>
  </si>
  <si>
    <t>200V 14kVA</t>
    <phoneticPr fontId="2" type="noConversion"/>
  </si>
  <si>
    <t>Demagnetizer</t>
    <phoneticPr fontId="2" type="noConversion"/>
  </si>
  <si>
    <t>HT-ADM</t>
    <phoneticPr fontId="2" type="noConversion"/>
  </si>
  <si>
    <t>IBP470N</t>
    <phoneticPr fontId="2" type="noConversion"/>
  </si>
  <si>
    <t>107-0503</t>
    <phoneticPr fontId="2" type="noConversion"/>
  </si>
  <si>
    <t>107-0501</t>
    <phoneticPr fontId="2" type="noConversion"/>
  </si>
  <si>
    <t>107-0505</t>
    <phoneticPr fontId="2" type="noConversion"/>
  </si>
  <si>
    <t>TiN Spread</t>
    <phoneticPr fontId="13" type="noConversion"/>
  </si>
  <si>
    <t>SinterHIP#1</t>
    <phoneticPr fontId="13" type="noConversion"/>
  </si>
  <si>
    <t>Feed Cleaner</t>
    <phoneticPr fontId="13" type="noConversion"/>
  </si>
  <si>
    <t>Loading #1</t>
    <phoneticPr fontId="13" type="noConversion"/>
  </si>
  <si>
    <t>HC/RMS</t>
    <phoneticPr fontId="13" type="noConversion"/>
  </si>
  <si>
    <t>TiN Spread</t>
    <phoneticPr fontId="2" type="noConversion"/>
  </si>
  <si>
    <t>Macoho #2</t>
    <phoneticPr fontId="2" type="noConversion"/>
  </si>
  <si>
    <t>Macoho #3</t>
    <phoneticPr fontId="2" type="noConversion"/>
  </si>
  <si>
    <t>Macoho #1</t>
    <phoneticPr fontId="2" type="noConversion"/>
  </si>
  <si>
    <t>Ultra Clean</t>
    <phoneticPr fontId="2" type="noConversion"/>
  </si>
  <si>
    <t>Ibche #1</t>
    <phoneticPr fontId="2" type="noConversion"/>
  </si>
  <si>
    <t>Ibche #2</t>
    <phoneticPr fontId="2" type="noConversion"/>
  </si>
  <si>
    <t>Ibche #3</t>
    <phoneticPr fontId="2" type="noConversion"/>
  </si>
  <si>
    <t>CVD Unload</t>
    <phoneticPr fontId="2" type="noConversion"/>
  </si>
  <si>
    <t>PVD Unload</t>
    <phoneticPr fontId="2" type="noConversion"/>
  </si>
  <si>
    <t>400V 14kW</t>
    <phoneticPr fontId="2" type="noConversion"/>
  </si>
  <si>
    <t>Demagnet</t>
    <phoneticPr fontId="2" type="noConversion"/>
  </si>
  <si>
    <t>Inkjet</t>
    <phoneticPr fontId="2" type="noConversion"/>
  </si>
  <si>
    <t>AVIM #4</t>
    <phoneticPr fontId="2" type="noConversion"/>
  </si>
  <si>
    <t>AVIM #5</t>
    <phoneticPr fontId="2" type="noConversion"/>
  </si>
  <si>
    <t>검사실</t>
    <phoneticPr fontId="2" type="noConversion"/>
  </si>
  <si>
    <t>연삭2 Sand</t>
    <phoneticPr fontId="2" type="noConversion"/>
  </si>
  <si>
    <t>Kobe HIP</t>
    <phoneticPr fontId="2" type="noConversion"/>
  </si>
  <si>
    <t>Debinding F'ce</t>
    <phoneticPr fontId="2" type="noConversion"/>
  </si>
  <si>
    <t>Auto Brush</t>
    <phoneticPr fontId="13" type="noConversion"/>
  </si>
  <si>
    <t>Alpha Press</t>
    <phoneticPr fontId="13" type="noConversion"/>
  </si>
  <si>
    <t>Mech. 35t Press</t>
    <phoneticPr fontId="13" type="noConversion"/>
  </si>
  <si>
    <t>ISCAR EP 32t Press</t>
    <phoneticPr fontId="13" type="noConversion"/>
  </si>
  <si>
    <t>ISCAR 12t Press</t>
    <phoneticPr fontId="13" type="noConversion"/>
  </si>
  <si>
    <t>Diamond</t>
    <phoneticPr fontId="2" type="noConversion"/>
  </si>
  <si>
    <t>440v</t>
    <phoneticPr fontId="2" type="noConversion"/>
  </si>
  <si>
    <t>380v</t>
    <phoneticPr fontId="2" type="noConversion"/>
  </si>
  <si>
    <t>220v</t>
    <phoneticPr fontId="2" type="noConversion"/>
  </si>
  <si>
    <t>Modify M/C
(Neo Blast)</t>
    <phoneticPr fontId="2" type="noConversion"/>
  </si>
  <si>
    <t>94-97355</t>
    <phoneticPr fontId="2" type="noConversion"/>
  </si>
  <si>
    <t>SN-1916</t>
    <phoneticPr fontId="2" type="noConversion"/>
  </si>
  <si>
    <t>TTL-1715</t>
    <phoneticPr fontId="2" type="noConversion"/>
  </si>
  <si>
    <t>SN1915</t>
    <phoneticPr fontId="2" type="noConversion"/>
  </si>
  <si>
    <t>TTL-1717</t>
    <phoneticPr fontId="2" type="noConversion"/>
  </si>
  <si>
    <t>평면연삭기</t>
    <phoneticPr fontId="2" type="noConversion"/>
  </si>
  <si>
    <t>Profile</t>
    <phoneticPr fontId="2" type="noConversion"/>
  </si>
  <si>
    <t>Extrude hone</t>
    <phoneticPr fontId="2" type="noConversion"/>
  </si>
  <si>
    <t>0329</t>
    <phoneticPr fontId="2" type="noConversion"/>
  </si>
  <si>
    <t>0330</t>
    <phoneticPr fontId="2" type="noConversion"/>
  </si>
  <si>
    <t>0072</t>
    <phoneticPr fontId="2" type="noConversion"/>
  </si>
  <si>
    <t>0071</t>
    <phoneticPr fontId="2" type="noConversion"/>
  </si>
  <si>
    <t>Brazing 2541</t>
    <phoneticPr fontId="2" type="noConversion"/>
  </si>
  <si>
    <t>SHK030K-220-10</t>
    <phoneticPr fontId="2" type="noConversion"/>
  </si>
  <si>
    <t>YGS-50A</t>
    <phoneticPr fontId="2" type="noConversion"/>
  </si>
  <si>
    <t>Youil</t>
    <phoneticPr fontId="2" type="noConversion"/>
  </si>
  <si>
    <t>BLASTING MACHINE</t>
    <phoneticPr fontId="2" type="noConversion"/>
  </si>
  <si>
    <t>0273</t>
    <phoneticPr fontId="2" type="noConversion"/>
  </si>
  <si>
    <t>SMGK-600 CNC</t>
    <phoneticPr fontId="2" type="noConversion"/>
  </si>
  <si>
    <t>KSU-2ST-ATH</t>
    <phoneticPr fontId="2" type="noConversion"/>
  </si>
  <si>
    <t>LASIT</t>
    <phoneticPr fontId="2" type="noConversion"/>
  </si>
  <si>
    <t>NVGH-3T</t>
    <phoneticPr fontId="2" type="noConversion"/>
  </si>
  <si>
    <t>COOPER SYSTEM(DEBUR)</t>
    <phoneticPr fontId="2" type="noConversion"/>
  </si>
  <si>
    <t>TD-SPSF-3H/15A</t>
    <phoneticPr fontId="2" type="noConversion"/>
  </si>
  <si>
    <t>Manual lathe</t>
    <phoneticPr fontId="2" type="noConversion"/>
  </si>
  <si>
    <t>HL-580</t>
    <phoneticPr fontId="2" type="noConversion"/>
  </si>
  <si>
    <t>Manual milling</t>
    <phoneticPr fontId="2" type="noConversion"/>
  </si>
  <si>
    <t>BRIDGEPORT</t>
    <phoneticPr fontId="2" type="noConversion"/>
  </si>
  <si>
    <t>Band Sawing</t>
    <phoneticPr fontId="2" type="noConversion"/>
  </si>
  <si>
    <t>HVA-400</t>
    <phoneticPr fontId="2" type="noConversion"/>
  </si>
  <si>
    <t>KOREA SONIC</t>
    <phoneticPr fontId="2" type="noConversion"/>
  </si>
  <si>
    <t>NV401HF1414</t>
    <phoneticPr fontId="2" type="noConversion"/>
  </si>
  <si>
    <t>MV653HE0489</t>
    <phoneticPr fontId="2" type="noConversion"/>
  </si>
  <si>
    <t>PM4800158</t>
    <phoneticPr fontId="2" type="noConversion"/>
  </si>
  <si>
    <t>ML0272-000055</t>
    <phoneticPr fontId="2" type="noConversion"/>
  </si>
  <si>
    <t>ML0065-003900</t>
    <phoneticPr fontId="2" type="noConversion"/>
  </si>
  <si>
    <t>MV0026-001425</t>
    <phoneticPr fontId="2" type="noConversion"/>
  </si>
  <si>
    <t>AM650032</t>
    <phoneticPr fontId="2" type="noConversion"/>
  </si>
  <si>
    <t>0129(lot.017)</t>
    <phoneticPr fontId="2" type="noConversion"/>
  </si>
  <si>
    <t>ML0095-000346</t>
    <phoneticPr fontId="2" type="noConversion"/>
  </si>
  <si>
    <t>PUMA2100L</t>
    <phoneticPr fontId="2" type="noConversion"/>
  </si>
  <si>
    <t>Puma2100</t>
    <phoneticPr fontId="2" type="noConversion"/>
  </si>
  <si>
    <t>MC1101-06</t>
    <phoneticPr fontId="13" type="noConversion"/>
  </si>
  <si>
    <t>MC1101-07</t>
    <phoneticPr fontId="13" type="noConversion"/>
  </si>
  <si>
    <t>MC1101-10</t>
    <phoneticPr fontId="13" type="noConversion"/>
  </si>
  <si>
    <t>MC1101-04</t>
    <phoneticPr fontId="13" type="noConversion"/>
  </si>
  <si>
    <t>MC1101-09</t>
    <phoneticPr fontId="13" type="noConversion"/>
  </si>
  <si>
    <t>MC1101-03</t>
    <phoneticPr fontId="13" type="noConversion"/>
  </si>
  <si>
    <t>MC1101-05</t>
    <phoneticPr fontId="13" type="noConversion"/>
  </si>
  <si>
    <t>MC1101-01</t>
    <phoneticPr fontId="13" type="noConversion"/>
  </si>
  <si>
    <t>MC1101-02</t>
    <phoneticPr fontId="13" type="noConversion"/>
  </si>
  <si>
    <t>MC1101-08</t>
    <phoneticPr fontId="13" type="noConversion"/>
  </si>
  <si>
    <t>MC1101-13</t>
    <phoneticPr fontId="13" type="noConversion"/>
  </si>
  <si>
    <t>MC1101-11</t>
    <phoneticPr fontId="13" type="noConversion"/>
  </si>
  <si>
    <t>MC1101-15</t>
    <phoneticPr fontId="13" type="noConversion"/>
  </si>
  <si>
    <t>MC1101-12</t>
    <phoneticPr fontId="13" type="noConversion"/>
  </si>
  <si>
    <t>MC1101-14</t>
    <phoneticPr fontId="13" type="noConversion"/>
  </si>
  <si>
    <t>QA Machine List</t>
    <phoneticPr fontId="13" type="noConversion"/>
  </si>
  <si>
    <t>HC/RMS</t>
    <phoneticPr fontId="2" type="noConversion"/>
  </si>
  <si>
    <t>SM-HC</t>
    <phoneticPr fontId="2" type="noConversion"/>
  </si>
  <si>
    <t>성림비전</t>
    <phoneticPr fontId="2" type="noConversion"/>
  </si>
  <si>
    <t>WBM222RP</t>
    <phoneticPr fontId="2" type="noConversion"/>
  </si>
  <si>
    <t>Ultrasonic</t>
    <phoneticPr fontId="2" type="noConversion"/>
  </si>
  <si>
    <t>Ultrasonic Cleaner</t>
    <phoneticPr fontId="2" type="noConversion"/>
  </si>
  <si>
    <t>8</t>
    <phoneticPr fontId="2" type="noConversion"/>
  </si>
  <si>
    <t>7</t>
    <phoneticPr fontId="2" type="noConversion"/>
  </si>
  <si>
    <t>LM PG 21159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</si>
  <si>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</si>
  <si>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</si>
  <si>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</si>
  <si>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</si>
  <si>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</si>
  <si>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</si>
  <si>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9</t>
    <phoneticPr fontId="2" type="noConversion"/>
  </si>
  <si>
    <t>GLS-135B</t>
    <phoneticPr fontId="2" type="noConversion"/>
  </si>
  <si>
    <t>TD2009COM</t>
    <phoneticPr fontId="2" type="noConversion"/>
  </si>
  <si>
    <t>C-40</t>
    <phoneticPr fontId="2" type="noConversion"/>
  </si>
  <si>
    <t>Wire Cutting</t>
    <phoneticPr fontId="2" type="noConversion"/>
  </si>
  <si>
    <t>Wire cutting</t>
    <phoneticPr fontId="2" type="noConversion"/>
  </si>
  <si>
    <t>Cemecon</t>
    <phoneticPr fontId="2" type="noConversion"/>
  </si>
  <si>
    <t>EB10385</t>
    <phoneticPr fontId="2" type="noConversion"/>
  </si>
  <si>
    <t>Kobe
AIP-S70</t>
    <phoneticPr fontId="2" type="noConversion"/>
  </si>
  <si>
    <t>EB10395</t>
    <phoneticPr fontId="2" type="noConversion"/>
  </si>
  <si>
    <t>EB10394</t>
    <phoneticPr fontId="2" type="noConversion"/>
  </si>
  <si>
    <t>WPVD1M9002</t>
    <phoneticPr fontId="2" type="noConversion"/>
  </si>
  <si>
    <t>WPVD1M9001</t>
    <phoneticPr fontId="2" type="noConversion"/>
  </si>
  <si>
    <t>Okano</t>
    <phoneticPr fontId="2" type="noConversion"/>
  </si>
  <si>
    <t>1815-1</t>
    <phoneticPr fontId="2" type="noConversion"/>
  </si>
  <si>
    <t>Wooju</t>
    <phoneticPr fontId="2" type="noConversion"/>
  </si>
  <si>
    <t>IS5201</t>
    <phoneticPr fontId="2" type="noConversion"/>
  </si>
  <si>
    <t>IS5203</t>
    <phoneticPr fontId="2" type="noConversion"/>
  </si>
  <si>
    <t>9006180/03</t>
    <phoneticPr fontId="2" type="noConversion"/>
  </si>
  <si>
    <t>Blast</t>
    <phoneticPr fontId="2" type="noConversion"/>
  </si>
  <si>
    <t>Brazing</t>
    <phoneticPr fontId="2" type="noConversion"/>
  </si>
  <si>
    <t>Tray Packing</t>
    <phoneticPr fontId="13" type="noConversion"/>
  </si>
  <si>
    <t>9005464-01</t>
    <phoneticPr fontId="13" type="noConversion"/>
  </si>
  <si>
    <t>9005464-02</t>
    <phoneticPr fontId="13" type="noConversion"/>
  </si>
  <si>
    <t>9007743-02</t>
    <phoneticPr fontId="13" type="noConversion"/>
  </si>
  <si>
    <t>Auto Cleaner</t>
    <phoneticPr fontId="13" type="noConversion"/>
  </si>
  <si>
    <t>New Tray Packing</t>
  </si>
  <si>
    <t>Tray Packing</t>
  </si>
  <si>
    <t>TR 160 SPEZ</t>
  </si>
  <si>
    <t>TR-160</t>
  </si>
  <si>
    <t>ISCAR S/B #5</t>
    <phoneticPr fontId="2" type="noConversion"/>
  </si>
  <si>
    <t>Nicolis #11</t>
    <phoneticPr fontId="2" type="noConversion"/>
  </si>
  <si>
    <t>ISCAR S/B #3</t>
    <phoneticPr fontId="2" type="noConversion"/>
  </si>
  <si>
    <t>ISCAR S/B #4</t>
    <phoneticPr fontId="2" type="noConversion"/>
  </si>
  <si>
    <t>ISCAR S/B #6</t>
    <phoneticPr fontId="2" type="noConversion"/>
  </si>
  <si>
    <t>ISCAR S/B #2</t>
    <phoneticPr fontId="2" type="noConversion"/>
  </si>
  <si>
    <t>ISCAR S/B #7</t>
    <phoneticPr fontId="2" type="noConversion"/>
  </si>
  <si>
    <t>ISCAR S/B #1</t>
    <phoneticPr fontId="2" type="noConversion"/>
  </si>
  <si>
    <t>ISCAR S/B #8</t>
    <phoneticPr fontId="2" type="noConversion"/>
  </si>
  <si>
    <t>Nicolis #9</t>
    <phoneticPr fontId="24" type="noConversion"/>
  </si>
  <si>
    <t>Nicolis #10</t>
    <phoneticPr fontId="24" type="noConversion"/>
  </si>
  <si>
    <t>Gal Item No.</t>
    <phoneticPr fontId="2" type="noConversion"/>
  </si>
  <si>
    <t>Serial No.</t>
    <phoneticPr fontId="13" type="noConversion"/>
  </si>
  <si>
    <t>Combi#16</t>
    <phoneticPr fontId="2" type="noConversion"/>
  </si>
  <si>
    <t>AP460E#6</t>
    <phoneticPr fontId="2" type="noConversion"/>
  </si>
  <si>
    <t>AP460E#5</t>
    <phoneticPr fontId="2" type="noConversion"/>
  </si>
  <si>
    <t>GIG#2</t>
    <phoneticPr fontId="2" type="noConversion"/>
  </si>
  <si>
    <t>Toshiba Honing</t>
    <phoneticPr fontId="2" type="noConversion"/>
  </si>
  <si>
    <t>Fuji#2</t>
    <phoneticPr fontId="2" type="noConversion"/>
  </si>
  <si>
    <t>Fuji#3</t>
    <phoneticPr fontId="2" type="noConversion"/>
  </si>
  <si>
    <t>Fuji#4</t>
    <phoneticPr fontId="2" type="noConversion"/>
  </si>
  <si>
    <t>Nicolis#12</t>
    <phoneticPr fontId="2" type="noConversion"/>
  </si>
  <si>
    <t>Nicolis#21</t>
    <phoneticPr fontId="2" type="noConversion"/>
  </si>
  <si>
    <t>Nicolis#22</t>
    <phoneticPr fontId="2" type="noConversion"/>
  </si>
  <si>
    <t>Nicolis#16</t>
    <phoneticPr fontId="2" type="noConversion"/>
  </si>
  <si>
    <t>Nicolis#17</t>
    <phoneticPr fontId="2" type="noConversion"/>
  </si>
  <si>
    <t>Nicolis#19</t>
    <phoneticPr fontId="2" type="noConversion"/>
  </si>
  <si>
    <t>Nicolis#18</t>
    <phoneticPr fontId="2" type="noConversion"/>
  </si>
  <si>
    <t>Nicolis#27</t>
    <phoneticPr fontId="2" type="noConversion"/>
  </si>
  <si>
    <t>Nicolis#15</t>
    <phoneticPr fontId="2" type="noConversion"/>
  </si>
  <si>
    <t>Nicolis#26</t>
    <phoneticPr fontId="2" type="noConversion"/>
  </si>
  <si>
    <t>Nicolis#14</t>
    <phoneticPr fontId="2" type="noConversion"/>
  </si>
  <si>
    <t>Nicolis#13</t>
    <phoneticPr fontId="2" type="noConversion"/>
  </si>
  <si>
    <t>ZOLLER GENIUS 3</t>
    <phoneticPr fontId="2" type="noConversion"/>
  </si>
  <si>
    <t>UNIVERSAL 81C</t>
    <phoneticPr fontId="2" type="noConversion"/>
  </si>
  <si>
    <t>BP-M5</t>
    <phoneticPr fontId="2" type="noConversion"/>
  </si>
  <si>
    <t>BP-M6</t>
    <phoneticPr fontId="2" type="noConversion"/>
  </si>
  <si>
    <t>TBH-04</t>
    <phoneticPr fontId="2" type="noConversion"/>
  </si>
  <si>
    <t>Dry Sand</t>
    <phoneticPr fontId="2" type="noConversion"/>
  </si>
  <si>
    <t>CVD Load</t>
    <phoneticPr fontId="2" type="noConversion"/>
  </si>
  <si>
    <t>Aero Lap#1</t>
  </si>
  <si>
    <t>Band Saw</t>
    <phoneticPr fontId="2" type="noConversion"/>
  </si>
  <si>
    <t>Profile G/R#1</t>
    <phoneticPr fontId="2" type="noConversion"/>
  </si>
  <si>
    <t>Brazing M/C#1</t>
    <phoneticPr fontId="2" type="noConversion"/>
  </si>
  <si>
    <t>Rotating L/P#1</t>
    <phoneticPr fontId="2" type="noConversion"/>
  </si>
  <si>
    <t>Extrude Hone#1</t>
    <phoneticPr fontId="2" type="noConversion"/>
  </si>
  <si>
    <t>EDM35P#1</t>
    <phoneticPr fontId="2" type="noConversion"/>
  </si>
  <si>
    <t>EDM#5 (SP)</t>
    <phoneticPr fontId="2" type="noConversion"/>
  </si>
  <si>
    <t>Tool Grinder</t>
    <phoneticPr fontId="2" type="noConversion"/>
  </si>
  <si>
    <t>Rotating L/P</t>
    <phoneticPr fontId="2" type="noConversion"/>
  </si>
  <si>
    <t>Sand Blast</t>
    <phoneticPr fontId="2" type="noConversion"/>
  </si>
  <si>
    <t>DSTT-1410</t>
  </si>
  <si>
    <t>M/C_범용실</t>
    <phoneticPr fontId="2" type="noConversion"/>
  </si>
  <si>
    <t>M/C_삼원</t>
    <phoneticPr fontId="2" type="noConversion"/>
  </si>
  <si>
    <t>Rotary G/R</t>
    <phoneticPr fontId="2" type="noConversion"/>
  </si>
  <si>
    <t>Hwacheon</t>
    <phoneticPr fontId="2" type="noConversion"/>
  </si>
  <si>
    <t>Korea Sonic</t>
    <phoneticPr fontId="2" type="noConversion"/>
  </si>
  <si>
    <t>Gom</t>
    <phoneticPr fontId="2" type="noConversion"/>
  </si>
  <si>
    <t>Lasit</t>
    <phoneticPr fontId="2" type="noConversion"/>
  </si>
  <si>
    <t>VT900ML</t>
    <phoneticPr fontId="2" type="noConversion"/>
  </si>
  <si>
    <t>TAIYO Koki</t>
    <phoneticPr fontId="2" type="noConversion"/>
  </si>
  <si>
    <t>300MB</t>
    <phoneticPr fontId="2" type="noConversion"/>
  </si>
  <si>
    <t>V600/S2</t>
    <phoneticPr fontId="2" type="noConversion"/>
  </si>
  <si>
    <t>Rotary Grinder</t>
    <phoneticPr fontId="2" type="noConversion"/>
  </si>
  <si>
    <t>WASINO SS-501</t>
    <phoneticPr fontId="2" type="noConversion"/>
  </si>
  <si>
    <t>H/N#5</t>
    <phoneticPr fontId="2" type="noConversion"/>
  </si>
  <si>
    <t>H/N#2</t>
    <phoneticPr fontId="2" type="noConversion"/>
  </si>
  <si>
    <t>FCT 소결로#2</t>
    <phoneticPr fontId="2" type="noConversion"/>
  </si>
  <si>
    <t>H/N#1</t>
    <phoneticPr fontId="2" type="noConversion"/>
  </si>
  <si>
    <t>고온 소결로#1</t>
    <phoneticPr fontId="2" type="noConversion"/>
  </si>
  <si>
    <t>SF-200A</t>
    <phoneticPr fontId="2" type="noConversion"/>
  </si>
  <si>
    <t>2023 폐기 예정</t>
    <phoneticPr fontId="2" type="noConversion"/>
  </si>
  <si>
    <t>원심분리기#1</t>
    <phoneticPr fontId="2" type="noConversion"/>
  </si>
  <si>
    <t>원심분리기#2</t>
    <phoneticPr fontId="2" type="noConversion"/>
  </si>
  <si>
    <t>원심분리기#3</t>
    <phoneticPr fontId="2" type="noConversion"/>
  </si>
  <si>
    <t>U.C 자동</t>
    <phoneticPr fontId="2" type="noConversion"/>
  </si>
  <si>
    <t>Polishing</t>
    <phoneticPr fontId="2" type="noConversion"/>
  </si>
  <si>
    <t>U.C 수동</t>
    <phoneticPr fontId="2" type="noConversion"/>
  </si>
  <si>
    <t>Tool G/R C-40</t>
    <phoneticPr fontId="2" type="noConversion"/>
  </si>
  <si>
    <t>Polishing (Honing)</t>
    <phoneticPr fontId="2" type="noConversion"/>
  </si>
  <si>
    <t>11A20</t>
    <phoneticPr fontId="2" type="noConversion"/>
  </si>
  <si>
    <t>High Vaccum</t>
    <phoneticPr fontId="2" type="noConversion"/>
  </si>
  <si>
    <t>Lathe</t>
    <phoneticPr fontId="2" type="noConversion"/>
  </si>
  <si>
    <t>GLML-008</t>
    <phoneticPr fontId="2" type="noConversion"/>
  </si>
  <si>
    <t>GLML-011</t>
    <phoneticPr fontId="2" type="noConversion"/>
  </si>
  <si>
    <t>TG-46</t>
    <phoneticPr fontId="2" type="noConversion"/>
  </si>
  <si>
    <t>HMTU-1100</t>
    <phoneticPr fontId="2" type="noConversion"/>
  </si>
  <si>
    <t>Stand B/M</t>
    <phoneticPr fontId="2" type="noConversion"/>
  </si>
  <si>
    <t>B/M</t>
    <phoneticPr fontId="2" type="noConversion"/>
  </si>
  <si>
    <t>DKT-30KR</t>
    <phoneticPr fontId="2" type="noConversion"/>
  </si>
  <si>
    <t>DCR-3</t>
    <phoneticPr fontId="2" type="noConversion"/>
  </si>
  <si>
    <t>Blast - M/C범용실</t>
  </si>
  <si>
    <t>GOM Scanner</t>
    <phoneticPr fontId="2" type="noConversion"/>
  </si>
  <si>
    <t>ATOS Scanbox 4105</t>
    <phoneticPr fontId="2" type="noConversion"/>
  </si>
  <si>
    <t>AIP-S40</t>
    <phoneticPr fontId="2" type="noConversion"/>
  </si>
  <si>
    <t>Vision Inspection/Loading machine List</t>
    <phoneticPr fontId="13" type="noConversion"/>
  </si>
  <si>
    <t>Department</t>
    <phoneticPr fontId="13" type="noConversion"/>
  </si>
  <si>
    <t>Vendor</t>
    <phoneticPr fontId="13" type="noConversion"/>
  </si>
  <si>
    <t>Coating 1</t>
    <phoneticPr fontId="13" type="noConversion"/>
  </si>
  <si>
    <t>2013</t>
    <phoneticPr fontId="2" type="noConversion"/>
  </si>
  <si>
    <t>바이텍</t>
    <phoneticPr fontId="2" type="noConversion"/>
  </si>
  <si>
    <t>2018</t>
    <phoneticPr fontId="2" type="noConversion"/>
  </si>
  <si>
    <t>Coating 2</t>
    <phoneticPr fontId="13" type="noConversion"/>
  </si>
  <si>
    <t>윈텍</t>
    <phoneticPr fontId="2" type="noConversion"/>
  </si>
  <si>
    <t>QA</t>
    <phoneticPr fontId="13" type="noConversion"/>
  </si>
  <si>
    <t>AVIM</t>
    <phoneticPr fontId="13" type="noConversion"/>
  </si>
  <si>
    <t>COD0100030</t>
    <phoneticPr fontId="13" type="noConversion"/>
  </si>
  <si>
    <t>COD0100031</t>
    <phoneticPr fontId="13" type="noConversion"/>
  </si>
  <si>
    <t>COD0100040</t>
    <phoneticPr fontId="13" type="noConversion"/>
  </si>
  <si>
    <t>Leo Peri</t>
    <phoneticPr fontId="2" type="noConversion"/>
  </si>
  <si>
    <t>EB10656</t>
    <phoneticPr fontId="2" type="noConversion"/>
  </si>
  <si>
    <t>PLC</t>
    <phoneticPr fontId="13" type="noConversion"/>
  </si>
  <si>
    <t>HMI</t>
    <phoneticPr fontId="13" type="noConversion"/>
  </si>
  <si>
    <t>2023 폐기예정</t>
    <phoneticPr fontId="13" type="noConversion"/>
  </si>
  <si>
    <t>하이테크월드</t>
    <phoneticPr fontId="2" type="noConversion"/>
  </si>
  <si>
    <t>Bachmann</t>
    <phoneticPr fontId="13" type="noConversion"/>
  </si>
  <si>
    <t>IPM1400</t>
    <phoneticPr fontId="13" type="noConversion"/>
  </si>
  <si>
    <t>Bachmann</t>
    <phoneticPr fontId="35" type="noConversion"/>
  </si>
  <si>
    <t>DF915DKT</t>
    <phoneticPr fontId="35" type="noConversion"/>
  </si>
  <si>
    <t>PC</t>
    <phoneticPr fontId="13" type="noConversion"/>
  </si>
  <si>
    <t>Beckhoff</t>
    <phoneticPr fontId="35" type="noConversion"/>
  </si>
  <si>
    <t>CP6822-0111</t>
    <phoneticPr fontId="35" type="noConversion"/>
  </si>
  <si>
    <t>PC</t>
    <phoneticPr fontId="35" type="noConversion"/>
  </si>
  <si>
    <t>-</t>
    <phoneticPr fontId="35" type="noConversion"/>
  </si>
  <si>
    <t>Beckhoff</t>
    <phoneticPr fontId="13" type="noConversion"/>
  </si>
  <si>
    <t>C6920-0040</t>
    <phoneticPr fontId="13" type="noConversion"/>
  </si>
  <si>
    <t>Mitsubishi</t>
    <phoneticPr fontId="35" type="noConversion"/>
  </si>
  <si>
    <t>Q series</t>
    <phoneticPr fontId="35" type="noConversion"/>
  </si>
  <si>
    <t>XTOP10TW-UD</t>
    <phoneticPr fontId="35" type="noConversion"/>
  </si>
  <si>
    <t>M2I</t>
    <phoneticPr fontId="35" type="noConversion"/>
  </si>
  <si>
    <t>LS</t>
    <phoneticPr fontId="35" type="noConversion"/>
  </si>
  <si>
    <t>IXP2-1000A</t>
    <phoneticPr fontId="35" type="noConversion"/>
  </si>
  <si>
    <t>FX series</t>
    <phoneticPr fontId="35" type="noConversion"/>
  </si>
  <si>
    <t>EX40-TTE1DC</t>
    <phoneticPr fontId="35" type="noConversion"/>
  </si>
  <si>
    <t>Siemens</t>
    <phoneticPr fontId="35" type="noConversion"/>
  </si>
  <si>
    <t>S7-1500</t>
  </si>
  <si>
    <t>S7-400</t>
  </si>
  <si>
    <t>Intouch</t>
    <phoneticPr fontId="35" type="noConversion"/>
  </si>
  <si>
    <t>Wet Sand</t>
    <phoneticPr fontId="2" type="noConversion"/>
  </si>
  <si>
    <t>Fanuc</t>
    <phoneticPr fontId="2" type="noConversion"/>
  </si>
  <si>
    <t>XGT series</t>
    <phoneticPr fontId="35" type="noConversion"/>
  </si>
  <si>
    <t>BECKHOFF</t>
    <phoneticPr fontId="35" type="noConversion"/>
  </si>
  <si>
    <t>EK1100</t>
    <phoneticPr fontId="35" type="noConversion"/>
  </si>
  <si>
    <t>SEMECON</t>
    <phoneticPr fontId="35" type="noConversion"/>
  </si>
  <si>
    <t>자체 I/O</t>
    <phoneticPr fontId="2" type="noConversion"/>
  </si>
  <si>
    <t>Gercom</t>
    <phoneticPr fontId="2" type="noConversion"/>
  </si>
  <si>
    <t>GC-10R-24F</t>
    <phoneticPr fontId="2" type="noConversion"/>
  </si>
  <si>
    <t>Matsushita</t>
    <phoneticPr fontId="2" type="noConversion"/>
  </si>
  <si>
    <t>NAIS FP3</t>
    <phoneticPr fontId="2" type="noConversion"/>
  </si>
  <si>
    <t>PC</t>
    <phoneticPr fontId="2" type="noConversion"/>
  </si>
  <si>
    <t>YOKOGAWA</t>
    <phoneticPr fontId="2" type="noConversion"/>
  </si>
  <si>
    <t>FACTORY ACE</t>
    <phoneticPr fontId="2" type="noConversion"/>
  </si>
  <si>
    <t>ALLEN BRADLEY</t>
    <phoneticPr fontId="2" type="noConversion"/>
  </si>
  <si>
    <t>SLC-500</t>
    <phoneticPr fontId="2" type="noConversion"/>
  </si>
  <si>
    <t>Q series</t>
    <phoneticPr fontId="2" type="noConversion"/>
  </si>
  <si>
    <t>Proface</t>
    <phoneticPr fontId="2" type="noConversion"/>
  </si>
  <si>
    <t>GP-4000</t>
    <phoneticPr fontId="2" type="noConversion"/>
  </si>
  <si>
    <t>Tech-Office Machine List</t>
    <phoneticPr fontId="13" type="noConversion"/>
  </si>
  <si>
    <t>3D Print</t>
    <phoneticPr fontId="2" type="noConversion"/>
  </si>
  <si>
    <t>Cleverland</t>
    <phoneticPr fontId="2" type="noConversion"/>
  </si>
  <si>
    <t>EWAG RS15#1</t>
    <phoneticPr fontId="2" type="noConversion"/>
  </si>
  <si>
    <t>EWAG RS15#2</t>
    <phoneticPr fontId="2" type="noConversion"/>
  </si>
  <si>
    <t>Kobe #5</t>
    <phoneticPr fontId="2" type="noConversion"/>
  </si>
  <si>
    <t>Agathon Penta</t>
    <phoneticPr fontId="2" type="noConversion"/>
  </si>
  <si>
    <t>DLM705 #2</t>
    <phoneticPr fontId="2" type="noConversion"/>
  </si>
  <si>
    <t>SIRON #1</t>
    <phoneticPr fontId="2" type="noConversion"/>
  </si>
  <si>
    <t>SIRON #2</t>
    <phoneticPr fontId="2" type="noConversion"/>
  </si>
  <si>
    <t>연삭2 Grinding-1</t>
    <phoneticPr fontId="2" type="noConversion"/>
  </si>
  <si>
    <t>연삭2 Grinding-2</t>
    <phoneticPr fontId="2" type="noConversion"/>
  </si>
  <si>
    <t>ㅑ</t>
    <phoneticPr fontId="2" type="noConversion"/>
  </si>
  <si>
    <t>Daehwa 60ton Press</t>
    <phoneticPr fontId="35" type="noConversion"/>
  </si>
  <si>
    <t>60 ton</t>
    <phoneticPr fontId="35" type="noConversion"/>
  </si>
  <si>
    <t>M2 SERIES-5 DL-400</t>
    <phoneticPr fontId="2" type="noConversion"/>
  </si>
  <si>
    <t>GEADDL-M2-900157</t>
    <phoneticPr fontId="2" type="noConversion"/>
  </si>
  <si>
    <t>GEADDL-M2-900158</t>
    <phoneticPr fontId="2" type="noConversion"/>
  </si>
  <si>
    <t>APX-F50</t>
    <phoneticPr fontId="2" type="noConversion"/>
  </si>
  <si>
    <t>AVIM #6</t>
    <phoneticPr fontId="2" type="noConversion"/>
  </si>
  <si>
    <t>Integrex i-350H</t>
    <phoneticPr fontId="2" type="noConversion"/>
  </si>
  <si>
    <t>B83344860</t>
    <phoneticPr fontId="2" type="noConversion"/>
  </si>
  <si>
    <t>GCX011</t>
    <phoneticPr fontId="2" type="noConversion"/>
  </si>
  <si>
    <t>i-350H</t>
    <phoneticPr fontId="2" type="noConversion"/>
  </si>
  <si>
    <t>APX-F50 #2</t>
    <phoneticPr fontId="2" type="noConversion"/>
  </si>
  <si>
    <t>APX-F50 #1</t>
    <phoneticPr fontId="2" type="noConversion"/>
  </si>
  <si>
    <t>Kraft&amp;Bauer</t>
    <phoneticPr fontId="13" type="noConversion"/>
  </si>
  <si>
    <t>Kidde Panel</t>
    <phoneticPr fontId="2" type="noConversion"/>
  </si>
  <si>
    <t>Morita UG</t>
    <phoneticPr fontId="2" type="noConversion"/>
  </si>
  <si>
    <t xml:space="preserve"> </t>
    <phoneticPr fontId="2" type="noConversion"/>
  </si>
  <si>
    <t>Iscar 32t</t>
    <phoneticPr fontId="24" type="noConversion"/>
  </si>
  <si>
    <t>Iscar 12t</t>
    <phoneticPr fontId="24" type="noConversion"/>
  </si>
  <si>
    <t>GCX #1</t>
    <phoneticPr fontId="2" type="noConversion"/>
  </si>
  <si>
    <t>GCX #2</t>
    <phoneticPr fontId="2" type="noConversion"/>
  </si>
  <si>
    <t>우주초음파</t>
    <phoneticPr fontId="2" type="noConversion"/>
  </si>
  <si>
    <t>YGS-96A</t>
    <phoneticPr fontId="2" type="noConversion"/>
  </si>
  <si>
    <t>폐기</t>
    <phoneticPr fontId="2" type="noConversion"/>
  </si>
  <si>
    <t>SP160</t>
    <phoneticPr fontId="35" type="noConversion"/>
  </si>
  <si>
    <t>Osterwalder
Press</t>
    <phoneticPr fontId="35" type="noConversion"/>
  </si>
  <si>
    <t>Dorst
Electical Press</t>
    <phoneticPr fontId="13" type="noConversion"/>
  </si>
  <si>
    <t>Dorst
Hydraulic Press</t>
    <phoneticPr fontId="13" type="noConversion"/>
  </si>
  <si>
    <t>SC640</t>
    <phoneticPr fontId="35" type="noConversion"/>
  </si>
  <si>
    <t>HM320</t>
    <phoneticPr fontId="35" type="noConversion"/>
  </si>
  <si>
    <t>MN6121</t>
    <phoneticPr fontId="35" type="noConversion"/>
  </si>
  <si>
    <t>Daehwa 60t</t>
    <phoneticPr fontId="24" type="noConversion"/>
  </si>
  <si>
    <t>HV400N</t>
    <phoneticPr fontId="2" type="noConversion"/>
  </si>
  <si>
    <t>Osterwalder Press</t>
    <phoneticPr fontId="2" type="noConversion"/>
  </si>
  <si>
    <t>SP80</t>
    <phoneticPr fontId="2" type="noConversion"/>
  </si>
  <si>
    <t>GEN3-00204</t>
    <phoneticPr fontId="2" type="noConversion"/>
  </si>
  <si>
    <t>V000155</t>
    <phoneticPr fontId="2" type="noConversion"/>
  </si>
  <si>
    <t>V000152</t>
    <phoneticPr fontId="2" type="noConversion"/>
  </si>
  <si>
    <t>V000154</t>
    <phoneticPr fontId="2" type="noConversion"/>
  </si>
  <si>
    <t>400V 46KVA</t>
    <phoneticPr fontId="2" type="noConversion"/>
  </si>
  <si>
    <t>NZX23230603</t>
    <phoneticPr fontId="2" type="noConversion"/>
  </si>
  <si>
    <t>200V 116KVA</t>
    <phoneticPr fontId="2" type="noConversion"/>
  </si>
  <si>
    <t>HW2208-H173</t>
    <phoneticPr fontId="2" type="noConversion"/>
  </si>
  <si>
    <t xml:space="preserve">220V </t>
    <phoneticPr fontId="2" type="noConversion"/>
  </si>
  <si>
    <t>400V 29A</t>
    <phoneticPr fontId="2" type="noConversion"/>
  </si>
  <si>
    <t>05-13037/2</t>
    <phoneticPr fontId="2" type="noConversion"/>
  </si>
  <si>
    <t>05-13037/1</t>
    <phoneticPr fontId="2" type="noConversion"/>
  </si>
  <si>
    <t>05-13037/3</t>
    <phoneticPr fontId="2" type="noConversion"/>
  </si>
  <si>
    <t>06-14101/2</t>
    <phoneticPr fontId="2" type="noConversion"/>
  </si>
  <si>
    <t>06-14101/1</t>
    <phoneticPr fontId="2" type="noConversion"/>
  </si>
  <si>
    <t>06-14101/3</t>
    <phoneticPr fontId="2" type="noConversion"/>
  </si>
  <si>
    <t>08-16160/2</t>
    <phoneticPr fontId="2" type="noConversion"/>
  </si>
  <si>
    <t>0437</t>
    <phoneticPr fontId="2" type="noConversion"/>
  </si>
  <si>
    <t>MN6056</t>
    <phoneticPr fontId="35" type="noConversion"/>
  </si>
  <si>
    <t>MN6057</t>
    <phoneticPr fontId="35" type="noConversion"/>
  </si>
  <si>
    <t>MN6156</t>
    <phoneticPr fontId="35" type="noConversion"/>
  </si>
  <si>
    <t>DMC-60-2396305</t>
    <phoneticPr fontId="35" type="noConversion"/>
  </si>
  <si>
    <t>08-16160/3</t>
    <phoneticPr fontId="35" type="noConversion"/>
  </si>
  <si>
    <t xml:space="preserve">06-14043/4 </t>
    <phoneticPr fontId="35" type="noConversion"/>
  </si>
  <si>
    <t xml:space="preserve">09003969/01 </t>
    <phoneticPr fontId="35" type="noConversion"/>
  </si>
  <si>
    <t>09003970/04</t>
    <phoneticPr fontId="35" type="noConversion"/>
  </si>
  <si>
    <t>09003970/05</t>
    <phoneticPr fontId="35" type="noConversion"/>
  </si>
  <si>
    <t>252004-012</t>
    <phoneticPr fontId="35" type="noConversion"/>
  </si>
  <si>
    <t>252004-004</t>
    <phoneticPr fontId="35" type="noConversion"/>
  </si>
  <si>
    <t>9007743/03</t>
    <phoneticPr fontId="35" type="noConversion"/>
  </si>
  <si>
    <t>9007743/04</t>
    <phoneticPr fontId="35" type="noConversion"/>
  </si>
  <si>
    <t>SR1207-A-352</t>
    <phoneticPr fontId="35" type="noConversion"/>
  </si>
  <si>
    <t>P30M1732</t>
    <phoneticPr fontId="2" type="noConversion"/>
  </si>
  <si>
    <t>011.0092.60.016/16</t>
    <phoneticPr fontId="2" type="noConversion"/>
  </si>
  <si>
    <t xml:space="preserve">LMEJ31301 </t>
    <phoneticPr fontId="2" type="noConversion"/>
  </si>
  <si>
    <t>195-0-0179</t>
    <phoneticPr fontId="2" type="noConversion"/>
  </si>
  <si>
    <t>Youil G/R</t>
    <phoneticPr fontId="2" type="noConversion"/>
  </si>
  <si>
    <t>A-380</t>
    <phoneticPr fontId="2" type="noConversion"/>
  </si>
  <si>
    <t xml:space="preserve">SF130040 </t>
    <phoneticPr fontId="2" type="noConversion"/>
  </si>
  <si>
    <t>G552-10255</t>
    <phoneticPr fontId="2" type="noConversion"/>
  </si>
  <si>
    <t>854032605X</t>
    <phoneticPr fontId="2" type="noConversion"/>
  </si>
  <si>
    <t>854143803A</t>
    <phoneticPr fontId="2" type="noConversion"/>
  </si>
  <si>
    <t>032B0492</t>
    <phoneticPr fontId="2" type="noConversion"/>
  </si>
  <si>
    <t>E9418</t>
    <phoneticPr fontId="2" type="noConversion"/>
  </si>
  <si>
    <t>7188-0265</t>
    <phoneticPr fontId="2" type="noConversion"/>
  </si>
  <si>
    <t>IVA-173</t>
    <phoneticPr fontId="2" type="noConversion"/>
  </si>
  <si>
    <t>8340-TAE</t>
    <phoneticPr fontId="2" type="noConversion"/>
  </si>
  <si>
    <t>MN6108</t>
    <phoneticPr fontId="2" type="noConversion"/>
  </si>
  <si>
    <t>MN6107</t>
    <phoneticPr fontId="2" type="noConversion"/>
  </si>
  <si>
    <t>EH01</t>
    <phoneticPr fontId="2" type="noConversion"/>
  </si>
  <si>
    <t>E77-0385-1</t>
    <phoneticPr fontId="2" type="noConversion"/>
  </si>
  <si>
    <t>GCBS-005</t>
    <phoneticPr fontId="2" type="noConversion"/>
  </si>
  <si>
    <t>SN-1945</t>
    <phoneticPr fontId="2" type="noConversion"/>
  </si>
  <si>
    <t>SN-1944</t>
    <phoneticPr fontId="2" type="noConversion"/>
  </si>
  <si>
    <t>400VAC</t>
    <phoneticPr fontId="2" type="noConversion"/>
  </si>
  <si>
    <t>110V</t>
    <phoneticPr fontId="2" type="noConversion"/>
  </si>
  <si>
    <t>NEO-HI-BAS/400</t>
    <phoneticPr fontId="13" type="noConversion"/>
  </si>
  <si>
    <t>AVIM-23-01</t>
    <phoneticPr fontId="13" type="noConversion"/>
  </si>
  <si>
    <t>SR23-09-01</t>
    <phoneticPr fontId="13" type="noConversion"/>
  </si>
  <si>
    <t>220V 3상</t>
    <phoneticPr fontId="13" type="noConversion"/>
  </si>
  <si>
    <t>Balzers BAI830</t>
    <phoneticPr fontId="2" type="noConversion"/>
  </si>
  <si>
    <t>Balzers BAI900</t>
    <phoneticPr fontId="2" type="noConversion"/>
  </si>
  <si>
    <r>
      <rPr>
        <b/>
        <sz val="10"/>
        <color theme="4" tint="-0.499984740745262"/>
        <rFont val="Calibri"/>
        <family val="3"/>
        <charset val="161"/>
      </rPr>
      <t>α</t>
    </r>
    <r>
      <rPr>
        <b/>
        <sz val="10"/>
        <color theme="4" tint="-0.499984740745262"/>
        <rFont val="맑은 고딕"/>
        <family val="3"/>
        <charset val="129"/>
        <scheme val="major"/>
      </rPr>
      <t>51-5XU</t>
    </r>
    <r>
      <rPr>
        <b/>
        <sz val="10"/>
        <color theme="4" tint="-0.499984740745262"/>
        <rFont val="맑은 고딕"/>
        <family val="3"/>
        <charset val="161"/>
        <scheme val="major"/>
      </rPr>
      <t xml:space="preserve">
(7-</t>
    </r>
    <r>
      <rPr>
        <b/>
        <sz val="10"/>
        <color theme="4" tint="-0.499984740745262"/>
        <rFont val="Calibri"/>
        <family val="3"/>
      </rPr>
      <t>axis)</t>
    </r>
    <phoneticPr fontId="2" type="noConversion"/>
  </si>
  <si>
    <t>EB10369</t>
    <phoneticPr fontId="2" type="noConversion"/>
  </si>
  <si>
    <t>NB M-800</t>
    <phoneticPr fontId="2" type="noConversion"/>
  </si>
  <si>
    <t>2024 폐기</t>
    <phoneticPr fontId="13" type="noConversion"/>
  </si>
  <si>
    <t>A108</t>
    <phoneticPr fontId="2" type="noConversion"/>
  </si>
  <si>
    <t>Profile Smart</t>
    <phoneticPr fontId="2" type="noConversion"/>
  </si>
  <si>
    <t>LM DG 21159</t>
    <phoneticPr fontId="2" type="noConversion"/>
  </si>
  <si>
    <t>Dorst Mechanical Press</t>
    <phoneticPr fontId="13" type="noConversion"/>
  </si>
  <si>
    <t>OW HM320</t>
    <phoneticPr fontId="24" type="noConversion"/>
  </si>
  <si>
    <t>OW SC640</t>
    <phoneticPr fontId="24" type="noConversion"/>
  </si>
  <si>
    <t>OW SP160 #2</t>
    <phoneticPr fontId="24" type="noConversion"/>
  </si>
  <si>
    <t>OW SP160 #1</t>
    <phoneticPr fontId="24" type="noConversion"/>
  </si>
  <si>
    <t>ADIM</t>
    <phoneticPr fontId="13" type="noConversion"/>
  </si>
  <si>
    <t>ADIM</t>
    <phoneticPr fontId="2" type="noConversion"/>
  </si>
  <si>
    <t>ELPJ-2212-062</t>
    <phoneticPr fontId="2" type="noConversion"/>
  </si>
  <si>
    <t>ELsystem EFC-30V2</t>
    <phoneticPr fontId="2" type="noConversion"/>
  </si>
  <si>
    <t>APX105 #8</t>
    <phoneticPr fontId="2" type="noConversion"/>
  </si>
  <si>
    <t>APX105 #9</t>
    <phoneticPr fontId="2" type="noConversion"/>
  </si>
  <si>
    <t>Macoho #5</t>
    <phoneticPr fontId="2" type="noConversion"/>
  </si>
  <si>
    <t>NP50</t>
    <phoneticPr fontId="2" type="noConversion"/>
  </si>
  <si>
    <t>e-500H</t>
    <phoneticPr fontId="2" type="noConversion"/>
  </si>
  <si>
    <t>W-300Y</t>
    <phoneticPr fontId="2" type="noConversion"/>
  </si>
  <si>
    <t>i-200</t>
    <phoneticPr fontId="2" type="noConversion"/>
  </si>
  <si>
    <t>e-500</t>
    <phoneticPr fontId="2" type="noConversion"/>
  </si>
  <si>
    <t>DMG MORI #1</t>
    <phoneticPr fontId="2" type="noConversion"/>
  </si>
  <si>
    <t>DMG MORI #2</t>
    <phoneticPr fontId="2" type="noConversion"/>
  </si>
  <si>
    <t>SP80 #2</t>
    <phoneticPr fontId="2" type="noConversion"/>
  </si>
  <si>
    <t>SP80 #1</t>
    <phoneticPr fontId="2" type="noConversion"/>
  </si>
  <si>
    <t>Macoho Wet sand</t>
    <phoneticPr fontId="2" type="noConversion"/>
  </si>
  <si>
    <t>AS24001</t>
    <phoneticPr fontId="2" type="noConversion"/>
  </si>
  <si>
    <t>AS24002</t>
    <phoneticPr fontId="2" type="noConversion"/>
  </si>
  <si>
    <t>EB10671</t>
    <phoneticPr fontId="13" type="noConversion"/>
  </si>
  <si>
    <t>성림비전</t>
    <phoneticPr fontId="13" type="noConversion"/>
  </si>
  <si>
    <t>ISCAR (Manz)</t>
    <phoneticPr fontId="13" type="noConversion"/>
  </si>
  <si>
    <t>ISCAR (Fanuc)</t>
    <phoneticPr fontId="13" type="noConversion"/>
  </si>
  <si>
    <t>SUMT-24-01</t>
    <phoneticPr fontId="13" type="noConversion"/>
  </si>
  <si>
    <t>APX-F50 #3</t>
    <phoneticPr fontId="2" type="noConversion"/>
  </si>
  <si>
    <t>APX-F50 #4</t>
    <phoneticPr fontId="2" type="noConversion"/>
  </si>
  <si>
    <t>APX-F50 #5</t>
    <phoneticPr fontId="2" type="noConversion"/>
  </si>
  <si>
    <t>APX-F50 #6</t>
    <phoneticPr fontId="2" type="noConversion"/>
  </si>
  <si>
    <t>Tools Machine List</t>
    <phoneticPr fontId="13" type="noConversion"/>
  </si>
  <si>
    <t>Roders Milling</t>
    <phoneticPr fontId="2" type="noConversion"/>
  </si>
  <si>
    <t>ANCA TX7</t>
    <phoneticPr fontId="2" type="noConversion"/>
  </si>
  <si>
    <t>Roders</t>
    <phoneticPr fontId="13" type="noConversion"/>
  </si>
  <si>
    <t>OD Grinder</t>
    <phoneticPr fontId="2" type="noConversion"/>
  </si>
  <si>
    <t>Gal Item No.</t>
    <phoneticPr fontId="13" type="noConversion"/>
  </si>
  <si>
    <t>No.2</t>
    <phoneticPr fontId="13" type="noConversion"/>
  </si>
  <si>
    <t>Main Supply</t>
    <phoneticPr fontId="13" type="noConversion"/>
  </si>
  <si>
    <t>Remark1</t>
    <phoneticPr fontId="13" type="noConversion"/>
  </si>
  <si>
    <t>Automation</t>
    <phoneticPr fontId="13" type="noConversion"/>
  </si>
  <si>
    <t>Robot</t>
    <phoneticPr fontId="13" type="noConversion"/>
  </si>
  <si>
    <t>Controller</t>
    <phoneticPr fontId="13" type="noConversion"/>
  </si>
  <si>
    <t>Remark2</t>
    <phoneticPr fontId="13" type="noConversion"/>
  </si>
  <si>
    <t>Shafir</t>
    <phoneticPr fontId="35" type="noConversion"/>
  </si>
  <si>
    <t>Fanuc</t>
    <phoneticPr fontId="35" type="noConversion"/>
  </si>
  <si>
    <t>A-520iA</t>
    <phoneticPr fontId="35" type="noConversion"/>
  </si>
  <si>
    <t>R-J3</t>
    <phoneticPr fontId="35" type="noConversion"/>
  </si>
  <si>
    <t>R-J2</t>
    <phoneticPr fontId="35" type="noConversion"/>
  </si>
  <si>
    <t>LR Mate 200iC</t>
    <phoneticPr fontId="35" type="noConversion"/>
  </si>
  <si>
    <t>R-30iA</t>
    <phoneticPr fontId="35" type="noConversion"/>
  </si>
  <si>
    <t>BATCH#2</t>
    <phoneticPr fontId="35" type="noConversion"/>
  </si>
  <si>
    <t>LR Mate 200iD 7L</t>
    <phoneticPr fontId="35" type="noConversion"/>
  </si>
  <si>
    <t>Raon</t>
    <phoneticPr fontId="35" type="noConversion"/>
  </si>
  <si>
    <t>2024.12월 설치 예정</t>
    <phoneticPr fontId="35" type="noConversion"/>
  </si>
  <si>
    <t>Osterwalder</t>
    <phoneticPr fontId="35" type="noConversion"/>
  </si>
  <si>
    <t>Cartesian</t>
    <phoneticPr fontId="35" type="noConversion"/>
  </si>
  <si>
    <t>Iscar</t>
    <phoneticPr fontId="35" type="noConversion"/>
  </si>
  <si>
    <t>Fanuc
+Toshiba</t>
    <phoneticPr fontId="35" type="noConversion"/>
  </si>
  <si>
    <t>LR Mate 200iD
+TH850A</t>
    <phoneticPr fontId="35" type="noConversion"/>
  </si>
  <si>
    <t>Fanuc R-30iB
+TS-3100</t>
    <phoneticPr fontId="35" type="noConversion"/>
  </si>
  <si>
    <t>M-10iD12</t>
    <phoneticPr fontId="35" type="noConversion"/>
  </si>
  <si>
    <t>Manz</t>
    <phoneticPr fontId="35" type="noConversion"/>
  </si>
  <si>
    <t>Staubli</t>
    <phoneticPr fontId="35" type="noConversion"/>
  </si>
  <si>
    <t>SR8 plus</t>
    <phoneticPr fontId="35" type="noConversion"/>
  </si>
  <si>
    <t>Nicolis Sand</t>
    <phoneticPr fontId="2" type="noConversion"/>
  </si>
  <si>
    <t>TRDA-8</t>
    <phoneticPr fontId="2" type="noConversion"/>
  </si>
  <si>
    <t>10791-1</t>
    <phoneticPr fontId="35" type="noConversion"/>
  </si>
  <si>
    <t>Toshiba</t>
    <phoneticPr fontId="35" type="noConversion"/>
  </si>
  <si>
    <t>TH850A</t>
    <phoneticPr fontId="35" type="noConversion"/>
  </si>
  <si>
    <t>i</t>
    <phoneticPr fontId="35" type="noConversion"/>
  </si>
  <si>
    <t>220V</t>
    <phoneticPr fontId="13" type="noConversion"/>
  </si>
  <si>
    <t>Loading #3</t>
    <phoneticPr fontId="13" type="noConversion"/>
  </si>
  <si>
    <t>Loading #2 (Iscar New)</t>
    <phoneticPr fontId="13" type="noConversion"/>
  </si>
  <si>
    <t>Pallet Issue</t>
    <phoneticPr fontId="35" type="noConversion"/>
  </si>
  <si>
    <t>성림비전</t>
    <phoneticPr fontId="35" type="noConversion"/>
  </si>
  <si>
    <t>24/11/27 입고. 하이테크</t>
    <phoneticPr fontId="35" type="noConversion"/>
  </si>
  <si>
    <t>#13~#17</t>
    <phoneticPr fontId="2" type="noConversion"/>
  </si>
  <si>
    <t>Fire Ext.</t>
    <phoneticPr fontId="13" type="noConversion"/>
  </si>
  <si>
    <t>RXP501DSC</t>
    <phoneticPr fontId="2" type="noConversion"/>
  </si>
  <si>
    <t>400V 22kVA</t>
    <phoneticPr fontId="13" type="noConversion"/>
  </si>
  <si>
    <t>16385-211</t>
    <phoneticPr fontId="2" type="noConversion"/>
  </si>
  <si>
    <t>Bosch</t>
  </si>
  <si>
    <t>IndraMotion
MTX</t>
  </si>
  <si>
    <t>Rexroth</t>
  </si>
  <si>
    <t>BTV16</t>
  </si>
  <si>
    <t>Adept</t>
    <phoneticPr fontId="2" type="noConversion"/>
  </si>
  <si>
    <t>Cobra 600</t>
    <phoneticPr fontId="2" type="noConversion"/>
  </si>
  <si>
    <r>
      <t>CIP2</t>
    </r>
    <r>
      <rPr>
        <sz val="10"/>
        <color theme="4" tint="-0.499984740745262"/>
        <rFont val="맑은 고딕"/>
        <family val="3"/>
        <charset val="129"/>
        <scheme val="major"/>
      </rPr>
      <t xml:space="preserve">
RA4</t>
    </r>
    <phoneticPr fontId="2" type="noConversion"/>
  </si>
  <si>
    <t>K&amp;B</t>
    <phoneticPr fontId="13" type="noConversion"/>
  </si>
  <si>
    <t>Laser marking (EL)</t>
    <phoneticPr fontId="2" type="noConversion"/>
  </si>
  <si>
    <t>P16</t>
  </si>
  <si>
    <t>Zoller (New)</t>
    <phoneticPr fontId="2" type="noConversion"/>
  </si>
  <si>
    <t>Cobra S600</t>
    <phoneticPr fontId="2" type="noConversion"/>
  </si>
  <si>
    <r>
      <t xml:space="preserve">Smart Controller CX
</t>
    </r>
    <r>
      <rPr>
        <sz val="10"/>
        <color theme="4" tint="-0.499984740745262"/>
        <rFont val="맑은 고딕"/>
        <family val="3"/>
        <charset val="129"/>
        <scheme val="major"/>
      </rPr>
      <t>(P/N: 20000-310)</t>
    </r>
    <r>
      <rPr>
        <b/>
        <sz val="10"/>
        <color theme="4" tint="-0.499984740745262"/>
        <rFont val="맑은 고딕"/>
        <family val="3"/>
        <charset val="129"/>
        <scheme val="major"/>
      </rPr>
      <t xml:space="preserve">
</t>
    </r>
    <r>
      <rPr>
        <sz val="10"/>
        <color theme="4" tint="-0.499984740745262"/>
        <rFont val="맑은 고딕"/>
        <family val="3"/>
        <charset val="129"/>
        <scheme val="major"/>
      </rPr>
      <t>장비 PLC Rexroth
= I/O Card 포함</t>
    </r>
    <phoneticPr fontId="2" type="noConversion"/>
  </si>
  <si>
    <t>VDP16</t>
  </si>
  <si>
    <t>IndraControlV</t>
  </si>
  <si>
    <t>Cobra S800</t>
    <phoneticPr fontId="2" type="noConversion"/>
  </si>
  <si>
    <t>Siemens</t>
  </si>
  <si>
    <t>840DI</t>
  </si>
  <si>
    <t>PCU 50.3-C</t>
  </si>
  <si>
    <t>Cobra S600
(Dual)</t>
    <phoneticPr fontId="2" type="noConversion"/>
  </si>
  <si>
    <t>Yamaha</t>
    <phoneticPr fontId="2" type="noConversion"/>
  </si>
  <si>
    <t>YK800XGP</t>
    <phoneticPr fontId="2" type="noConversion"/>
  </si>
  <si>
    <t>RCX320+RCX340</t>
    <phoneticPr fontId="2" type="noConversion"/>
  </si>
  <si>
    <t>Yaskawa 
Siemens</t>
    <phoneticPr fontId="13" type="noConversion"/>
  </si>
  <si>
    <t>OP010FS</t>
  </si>
  <si>
    <t>IAI</t>
    <phoneticPr fontId="2" type="noConversion"/>
  </si>
  <si>
    <t>Cartesian</t>
    <phoneticPr fontId="2" type="noConversion"/>
  </si>
  <si>
    <r>
      <t xml:space="preserve">XSEL-K
</t>
    </r>
    <r>
      <rPr>
        <sz val="10"/>
        <color theme="4" tint="-0.499984740745262"/>
        <rFont val="맑은 고딕"/>
        <family val="3"/>
        <charset val="129"/>
        <scheme val="major"/>
      </rPr>
      <t>-3-100IL-100IBL-
100IL-PR-EEE-0-2-SP</t>
    </r>
    <phoneticPr fontId="2" type="noConversion"/>
  </si>
  <si>
    <t>Fanuc</t>
  </si>
  <si>
    <t>16-M</t>
  </si>
  <si>
    <r>
      <t>SEL-G</t>
    </r>
    <r>
      <rPr>
        <sz val="10"/>
        <color theme="4" tint="-0.499984740745262"/>
        <rFont val="맑은 고딕"/>
        <family val="3"/>
        <charset val="129"/>
        <scheme val="major"/>
      </rPr>
      <t>-3-AC-100L-100BL0-100L-1</t>
    </r>
    <phoneticPr fontId="2" type="noConversion"/>
  </si>
  <si>
    <t>180i-MB</t>
  </si>
  <si>
    <t>FS-18iMB</t>
  </si>
  <si>
    <r>
      <t>IX-NNW6020</t>
    </r>
    <r>
      <rPr>
        <sz val="10"/>
        <color theme="4" tint="-0.499984740745262"/>
        <rFont val="맑은 고딕"/>
        <family val="3"/>
        <charset val="129"/>
        <scheme val="major"/>
      </rPr>
      <t>-3L-T1</t>
    </r>
    <phoneticPr fontId="2" type="noConversion"/>
  </si>
  <si>
    <t>XSEL-QX</t>
    <phoneticPr fontId="2" type="noConversion"/>
  </si>
  <si>
    <t>18i-MB</t>
  </si>
  <si>
    <t>ET200SP</t>
  </si>
  <si>
    <t>Microbox PC 420</t>
  </si>
  <si>
    <t>Shafir</t>
    <phoneticPr fontId="2" type="noConversion"/>
  </si>
  <si>
    <t>Cobra S600 (Dual)</t>
    <phoneticPr fontId="2" type="noConversion"/>
  </si>
  <si>
    <t>CX Controller</t>
    <phoneticPr fontId="2" type="noConversion"/>
  </si>
  <si>
    <t>SR-6iA (Dual)</t>
    <phoneticPr fontId="2" type="noConversion"/>
  </si>
  <si>
    <t>VDP21</t>
  </si>
  <si>
    <t>Staubli</t>
    <phoneticPr fontId="2" type="noConversion"/>
  </si>
  <si>
    <t>TS80</t>
    <phoneticPr fontId="2" type="noConversion"/>
  </si>
  <si>
    <t>CS8C-TS80</t>
    <phoneticPr fontId="2" type="noConversion"/>
  </si>
  <si>
    <t>MTST-00440</t>
    <phoneticPr fontId="2" type="noConversion"/>
  </si>
  <si>
    <t>Mitsubishi</t>
  </si>
  <si>
    <t>LS</t>
  </si>
  <si>
    <t>IXP-70-TTA</t>
  </si>
  <si>
    <t>IXP2-1000</t>
  </si>
  <si>
    <t>Cosmotech</t>
  </si>
  <si>
    <t>CPLM-3216N-YE</t>
  </si>
  <si>
    <t>PC</t>
  </si>
  <si>
    <t>-</t>
  </si>
  <si>
    <t>IX-NNW7020</t>
    <phoneticPr fontId="2" type="noConversion"/>
  </si>
  <si>
    <r>
      <t>XSEL-QX5</t>
    </r>
    <r>
      <rPr>
        <sz val="10"/>
        <color theme="4" tint="-0.499984740745262"/>
        <rFont val="맑은 고딕"/>
        <family val="3"/>
        <charset val="129"/>
        <scheme val="major"/>
      </rPr>
      <t>-NNW7020-100A-PR-E-EEE-0-3-SP</t>
    </r>
    <phoneticPr fontId="2" type="noConversion"/>
  </si>
  <si>
    <t>SIRON #4</t>
    <phoneticPr fontId="2" type="noConversion"/>
  </si>
  <si>
    <t>SIRON #3</t>
    <phoneticPr fontId="2" type="noConversion"/>
  </si>
  <si>
    <t>SR1-X</t>
    <phoneticPr fontId="2" type="noConversion"/>
  </si>
  <si>
    <t>LR Mate 200iD 7L</t>
    <phoneticPr fontId="2" type="noConversion"/>
  </si>
  <si>
    <t>R-30iB</t>
    <phoneticPr fontId="2" type="noConversion"/>
  </si>
  <si>
    <t>Cobra 600 (Dual)</t>
    <phoneticPr fontId="2" type="noConversion"/>
  </si>
  <si>
    <t>Quattro S650H</t>
    <phoneticPr fontId="2" type="noConversion"/>
  </si>
  <si>
    <t>LR Mate 200iD</t>
    <phoneticPr fontId="2" type="noConversion"/>
  </si>
  <si>
    <t>eCobra 800 (Dual)</t>
    <phoneticPr fontId="2" type="noConversion"/>
  </si>
  <si>
    <t>EX Controller</t>
    <phoneticPr fontId="2" type="noConversion"/>
  </si>
  <si>
    <t>380V
48kVA</t>
    <phoneticPr fontId="2" type="noConversion"/>
  </si>
  <si>
    <t>99-0000504905</t>
    <phoneticPr fontId="13" type="noConversion"/>
  </si>
  <si>
    <t>220V
90kVA</t>
    <phoneticPr fontId="2" type="noConversion"/>
  </si>
  <si>
    <t>V1.6.3</t>
    <phoneticPr fontId="2" type="noConversion"/>
  </si>
  <si>
    <t>V2.0.21</t>
    <phoneticPr fontId="2" type="noConversion"/>
  </si>
  <si>
    <t>400V
90kVA</t>
    <phoneticPr fontId="2" type="noConversion"/>
  </si>
  <si>
    <t>V1.6.2</t>
    <phoneticPr fontId="2" type="noConversion"/>
  </si>
  <si>
    <t>V2.0.10</t>
    <phoneticPr fontId="2" type="noConversion"/>
  </si>
  <si>
    <t>V2.0.15</t>
    <phoneticPr fontId="2" type="noConversion"/>
  </si>
  <si>
    <t>(Servo)</t>
    <phoneticPr fontId="2" type="noConversion"/>
  </si>
  <si>
    <t>Wintech</t>
    <phoneticPr fontId="2" type="noConversion"/>
  </si>
  <si>
    <t xml:space="preserve"> RV-4FRL</t>
    <phoneticPr fontId="2" type="noConversion"/>
  </si>
  <si>
    <t>19602/526124</t>
  </si>
  <si>
    <t>Bitech</t>
    <phoneticPr fontId="2" type="noConversion"/>
  </si>
  <si>
    <t>RV-4FRL</t>
    <phoneticPr fontId="2" type="noConversion"/>
  </si>
  <si>
    <t>Rollomatic</t>
    <phoneticPr fontId="13" type="noConversion"/>
  </si>
  <si>
    <t>K&amp;B</t>
    <phoneticPr fontId="2" type="noConversion"/>
  </si>
  <si>
    <t>ANCA</t>
    <phoneticPr fontId="13" type="noConversion"/>
  </si>
  <si>
    <t>LR Mate 200iC</t>
    <phoneticPr fontId="2" type="noConversion"/>
  </si>
  <si>
    <t>Walter</t>
    <phoneticPr fontId="13" type="noConversion"/>
  </si>
  <si>
    <t>Makino</t>
    <phoneticPr fontId="13" type="noConversion"/>
  </si>
  <si>
    <t>LR Mate 200iB</t>
    <phoneticPr fontId="2" type="noConversion"/>
  </si>
  <si>
    <t>R-J3 iB Mate</t>
    <phoneticPr fontId="2" type="noConversion"/>
  </si>
  <si>
    <t>ULMER</t>
    <phoneticPr fontId="13" type="noConversion"/>
  </si>
  <si>
    <t xml:space="preserve"> Cylindrical</t>
    <phoneticPr fontId="2" type="noConversion"/>
  </si>
  <si>
    <t>Siemens</t>
    <phoneticPr fontId="13" type="noConversion"/>
  </si>
  <si>
    <t>Manipulator</t>
    <phoneticPr fontId="13" type="noConversion"/>
  </si>
  <si>
    <t>Beckhoff CX5020</t>
    <phoneticPr fontId="13" type="noConversion"/>
  </si>
  <si>
    <t>CVG9</t>
    <phoneticPr fontId="2" type="noConversion"/>
  </si>
  <si>
    <t>Yaskawa</t>
    <phoneticPr fontId="2" type="noConversion"/>
  </si>
  <si>
    <t>HP20F</t>
    <phoneticPr fontId="2" type="noConversion"/>
  </si>
  <si>
    <t>MP2300</t>
    <phoneticPr fontId="13" type="noConversion"/>
  </si>
  <si>
    <t>Beckhoff CX5010</t>
    <phoneticPr fontId="13" type="noConversion"/>
  </si>
  <si>
    <t>Bridgeport #1</t>
    <phoneticPr fontId="2" type="noConversion"/>
  </si>
  <si>
    <t>Cooper</t>
    <phoneticPr fontId="13" type="noConversion"/>
  </si>
  <si>
    <t>Bridgeport #2</t>
    <phoneticPr fontId="2" type="noConversion"/>
  </si>
  <si>
    <t>Cellro</t>
    <phoneticPr fontId="2" type="noConversion"/>
  </si>
  <si>
    <t>M-20iD</t>
    <phoneticPr fontId="2" type="noConversion"/>
  </si>
  <si>
    <t>CVG-9</t>
    <phoneticPr fontId="13" type="noConversion"/>
  </si>
  <si>
    <t>Smartcheck 800</t>
    <phoneticPr fontId="13" type="noConversion"/>
  </si>
  <si>
    <t>OD Grinding</t>
    <phoneticPr fontId="2" type="noConversion"/>
  </si>
  <si>
    <t>TGUA-32</t>
    <phoneticPr fontId="2" type="noConversion"/>
  </si>
  <si>
    <t>Cylindrical</t>
    <phoneticPr fontId="2" type="noConversion"/>
  </si>
  <si>
    <t>Raon</t>
    <phoneticPr fontId="2" type="noConversion"/>
  </si>
  <si>
    <t>2024. 11개조</t>
    <phoneticPr fontId="2" type="noConversion"/>
  </si>
  <si>
    <t>M-20iA</t>
    <phoneticPr fontId="2" type="noConversion"/>
  </si>
  <si>
    <t>Erowa</t>
    <phoneticPr fontId="2" type="noConversion"/>
  </si>
  <si>
    <t>ECU</t>
    <phoneticPr fontId="2" type="noConversion"/>
  </si>
  <si>
    <t>미가동</t>
    <phoneticPr fontId="13" type="noConversion"/>
  </si>
  <si>
    <t>Arcmate 120iC</t>
    <phoneticPr fontId="2" type="noConversion"/>
  </si>
  <si>
    <t>Arcmate 100iC</t>
    <phoneticPr fontId="2" type="noConversion"/>
  </si>
  <si>
    <t>Robojob</t>
    <phoneticPr fontId="2" type="noConversion"/>
  </si>
  <si>
    <t>CRX-10iA</t>
    <phoneticPr fontId="2" type="noConversion"/>
  </si>
  <si>
    <t>High-Tech</t>
    <phoneticPr fontId="2" type="noConversion"/>
  </si>
  <si>
    <t>M-10iD12</t>
    <phoneticPr fontId="2" type="noConversion"/>
  </si>
  <si>
    <t>HRT</t>
    <phoneticPr fontId="2" type="noConversion"/>
  </si>
  <si>
    <t xml:space="preserve">Universal </t>
    <phoneticPr fontId="2" type="noConversion"/>
  </si>
  <si>
    <t>UR10e</t>
    <phoneticPr fontId="2" type="noConversion"/>
  </si>
  <si>
    <t xml:space="preserve"> LR Mate 200iD</t>
    <phoneticPr fontId="2" type="noConversion"/>
  </si>
  <si>
    <t xml:space="preserve">Fanuc </t>
    <phoneticPr fontId="2" type="noConversion"/>
  </si>
  <si>
    <t>A-520i</t>
    <phoneticPr fontId="2" type="noConversion"/>
  </si>
  <si>
    <t>검사실-1</t>
    <phoneticPr fontId="35" type="noConversion"/>
  </si>
  <si>
    <t>S600</t>
    <phoneticPr fontId="2" type="noConversion"/>
  </si>
  <si>
    <t>AVIM #1</t>
    <phoneticPr fontId="35" type="noConversion"/>
  </si>
  <si>
    <t>S800</t>
    <phoneticPr fontId="2" type="noConversion"/>
  </si>
  <si>
    <t>AVIM #2</t>
    <phoneticPr fontId="35" type="noConversion"/>
  </si>
  <si>
    <t>AVIM #3</t>
    <phoneticPr fontId="35" type="noConversion"/>
  </si>
  <si>
    <t>S800 (Dual)</t>
    <phoneticPr fontId="2" type="noConversion"/>
  </si>
  <si>
    <t>검사실-2</t>
  </si>
  <si>
    <t>AVIM #6</t>
  </si>
  <si>
    <t>AVIM #4</t>
  </si>
  <si>
    <t>Demagnet</t>
  </si>
  <si>
    <t>ADIM</t>
  </si>
  <si>
    <t>AVIM #5</t>
  </si>
  <si>
    <t>HIM-M</t>
    <phoneticPr fontId="35" type="noConversion"/>
  </si>
  <si>
    <t>WHIM404001</t>
  </si>
  <si>
    <t>윈텍</t>
    <phoneticPr fontId="35" type="noConversion"/>
  </si>
  <si>
    <t>Laser Mark</t>
  </si>
  <si>
    <t>Okano #1</t>
  </si>
  <si>
    <t>석진산업</t>
    <phoneticPr fontId="2" type="noConversion"/>
  </si>
  <si>
    <t>TH850A</t>
    <phoneticPr fontId="2" type="noConversion"/>
  </si>
  <si>
    <t>Inkjet</t>
  </si>
  <si>
    <t>Okano #2</t>
  </si>
  <si>
    <t>SR23-09-01</t>
  </si>
  <si>
    <t>NVD4000</t>
    <phoneticPr fontId="2" type="noConversion"/>
  </si>
  <si>
    <t>G550</t>
    <phoneticPr fontId="2" type="noConversion"/>
  </si>
  <si>
    <t>MV653</t>
    <phoneticPr fontId="2" type="noConversion"/>
  </si>
  <si>
    <t>GROB</t>
    <phoneticPr fontId="13" type="noConversion"/>
  </si>
  <si>
    <t>SinterHIP#2</t>
    <phoneticPr fontId="13" type="noConversion"/>
  </si>
  <si>
    <t>SinterHIP#3</t>
    <phoneticPr fontId="13" type="noConversion"/>
  </si>
  <si>
    <t>WCN</t>
    <phoneticPr fontId="2" type="noConversion"/>
  </si>
  <si>
    <t>PPC</t>
    <phoneticPr fontId="2" type="noConversion"/>
  </si>
  <si>
    <t>BKB</t>
    <phoneticPr fontId="2" type="noConversion"/>
  </si>
  <si>
    <t>I03</t>
    <phoneticPr fontId="2" type="noConversion"/>
  </si>
  <si>
    <t>I04</t>
    <phoneticPr fontId="2" type="noConversion"/>
  </si>
  <si>
    <t>비고</t>
    <phoneticPr fontId="2" type="noConversion"/>
  </si>
  <si>
    <t>629XW</t>
    <phoneticPr fontId="2" type="noConversion"/>
  </si>
  <si>
    <t>ASA300W</t>
    <phoneticPr fontId="2" type="noConversion"/>
  </si>
  <si>
    <t>Dressing</t>
    <phoneticPr fontId="2" type="noConversion"/>
  </si>
  <si>
    <t>MS30#1</t>
    <phoneticPr fontId="2" type="noConversion"/>
  </si>
  <si>
    <t>MS30</t>
    <phoneticPr fontId="2" type="noConversion"/>
  </si>
  <si>
    <t>A93-041</t>
    <phoneticPr fontId="2" type="noConversion"/>
  </si>
  <si>
    <t>EDM35P</t>
    <phoneticPr fontId="2" type="noConversion"/>
  </si>
  <si>
    <t>Brazing machine</t>
    <phoneticPr fontId="2" type="noConversion"/>
  </si>
  <si>
    <t>KHF-30</t>
    <phoneticPr fontId="2" type="noConversion"/>
  </si>
  <si>
    <t>WHPL380X750</t>
    <phoneticPr fontId="2" type="noConversion"/>
  </si>
  <si>
    <t>YGS 50A</t>
    <phoneticPr fontId="2" type="noConversion"/>
  </si>
  <si>
    <t>PGX-2000S</t>
    <phoneticPr fontId="2" type="noConversion"/>
  </si>
  <si>
    <t>1P 110V</t>
    <phoneticPr fontId="2" type="noConversion"/>
  </si>
  <si>
    <t>77c</t>
    <phoneticPr fontId="2" type="noConversion"/>
  </si>
  <si>
    <t>HVS50</t>
    <phoneticPr fontId="2" type="noConversion"/>
  </si>
  <si>
    <t>돌돌이</t>
    <phoneticPr fontId="2" type="noConversion"/>
  </si>
  <si>
    <t>M2 CUSING</t>
    <phoneticPr fontId="2" type="noConversion"/>
  </si>
  <si>
    <t>6618G03063</t>
    <phoneticPr fontId="2" type="noConversion"/>
  </si>
  <si>
    <t>394.900.223.0099</t>
    <phoneticPr fontId="2" type="noConversion"/>
  </si>
  <si>
    <t>CUT AM 500 FAC2</t>
    <phoneticPr fontId="2" type="noConversion"/>
  </si>
  <si>
    <t>DDB</t>
    <phoneticPr fontId="2" type="noConversion"/>
  </si>
  <si>
    <t>F01</t>
    <phoneticPr fontId="2" type="noConversion"/>
  </si>
  <si>
    <t>310is-A5</t>
    <phoneticPr fontId="2" type="noConversion"/>
  </si>
  <si>
    <t>31is-A5</t>
    <phoneticPr fontId="2" type="noConversion"/>
  </si>
  <si>
    <t>180i-MB</t>
    <phoneticPr fontId="2" type="noConversion"/>
  </si>
  <si>
    <t>180i-w</t>
    <phoneticPr fontId="2" type="noConversion"/>
  </si>
  <si>
    <t>52CP1199</t>
  </si>
  <si>
    <t>MP1200</t>
    <phoneticPr fontId="2" type="noConversion"/>
  </si>
  <si>
    <t>전기도면</t>
    <phoneticPr fontId="2" type="noConversion"/>
  </si>
  <si>
    <t>하드백업</t>
    <phoneticPr fontId="2" type="noConversion"/>
  </si>
  <si>
    <t>O</t>
    <phoneticPr fontId="2" type="noConversion"/>
  </si>
  <si>
    <t>X</t>
    <phoneticPr fontId="2" type="noConversion"/>
  </si>
  <si>
    <t>배선도</t>
    <phoneticPr fontId="2" type="noConversion"/>
  </si>
  <si>
    <t>HYD#15</t>
    <phoneticPr fontId="24" type="noConversion"/>
  </si>
  <si>
    <t>HYD#14</t>
    <phoneticPr fontId="24" type="noConversion"/>
  </si>
  <si>
    <t>HYD#6</t>
    <phoneticPr fontId="24" type="noConversion"/>
  </si>
  <si>
    <t>HYD#13</t>
    <phoneticPr fontId="24" type="noConversion"/>
  </si>
  <si>
    <t>HYD#5</t>
    <phoneticPr fontId="24" type="noConversion"/>
  </si>
  <si>
    <t>HYD#3</t>
    <phoneticPr fontId="24" type="noConversion"/>
  </si>
  <si>
    <t>Die1 Machine List</t>
    <phoneticPr fontId="13" type="noConversion"/>
  </si>
  <si>
    <t>사진</t>
  </si>
  <si>
    <t>FAN</t>
  </si>
  <si>
    <t>WALDMANN 24VDC 10W 400LM</t>
  </si>
  <si>
    <t>RELAY</t>
  </si>
  <si>
    <t>SENSOR</t>
  </si>
  <si>
    <t>HYD.PRESS CORE ROD</t>
  </si>
  <si>
    <t>CONNECTOR</t>
  </si>
  <si>
    <t>MOUNTING BOLT</t>
  </si>
  <si>
    <t>SOL VALVE</t>
  </si>
  <si>
    <t>CF MEMORY</t>
  </si>
  <si>
    <t>CONVERT CARD</t>
  </si>
  <si>
    <t>LED</t>
  </si>
  <si>
    <t>POWER SUPPLY</t>
  </si>
  <si>
    <t>Type</t>
    <phoneticPr fontId="2" type="noConversion"/>
  </si>
  <si>
    <t>Mech</t>
  </si>
  <si>
    <t>Mech</t>
    <phoneticPr fontId="2" type="noConversion"/>
  </si>
  <si>
    <t>Elec</t>
  </si>
  <si>
    <t>Elec</t>
    <phoneticPr fontId="2" type="noConversion"/>
  </si>
  <si>
    <t>Sensor</t>
  </si>
  <si>
    <t>자석타입센서(TiN 문)</t>
  </si>
  <si>
    <t>PROTECH</t>
  </si>
  <si>
    <t>Actuator</t>
  </si>
  <si>
    <t>ACTR DSM-6-90-P-A-FWDSM-6-90-P-A-FW</t>
  </si>
  <si>
    <t>Crosshole 회전모터</t>
  </si>
  <si>
    <t>DAEWON TRADING</t>
  </si>
  <si>
    <t>Motor</t>
  </si>
  <si>
    <t>AIR MOTOR 1AM-NCC-12</t>
  </si>
  <si>
    <t>Battery</t>
  </si>
  <si>
    <t>BATTERY MN 1300</t>
  </si>
  <si>
    <t>JOONGANG ELEC</t>
  </si>
  <si>
    <t>Cable</t>
  </si>
  <si>
    <t>CABLE KIV 0.75SQ 200M</t>
  </si>
  <si>
    <t>CABLE 2073104 (2*10M)</t>
  </si>
  <si>
    <t>DORST TECHNOLOG</t>
  </si>
  <si>
    <t>CABLE(PENDANT) FANUC</t>
  </si>
  <si>
    <t>A660-2004-T284#L11R03EB</t>
  </si>
  <si>
    <t>FANUC SERVICE</t>
  </si>
  <si>
    <t>CF MEMORY MLC 170X 32GB</t>
  </si>
  <si>
    <t>Dorst Hyd.press 전용 HARD - 기존 40G 하드 개선품</t>
  </si>
  <si>
    <t>_x001A_</t>
  </si>
  <si>
    <t>Connector</t>
  </si>
  <si>
    <t>CONNECTOR EC15.R</t>
  </si>
  <si>
    <t>SHAFIR SYSTEM</t>
  </si>
  <si>
    <t>CONNECTOR 2368001</t>
  </si>
  <si>
    <t>장비 경광등 4종 (단종으로 인한 신품 구매)</t>
  </si>
  <si>
    <t>RIPEC SYSTEM</t>
  </si>
  <si>
    <t>Module 부 Cable Connector</t>
  </si>
  <si>
    <t>Contactor</t>
  </si>
  <si>
    <t>CONTACTOR(SIEMENS)</t>
  </si>
  <si>
    <t>Control Panel</t>
  </si>
  <si>
    <t>CONTROLLER 3010709</t>
  </si>
  <si>
    <t>CONVERT CARD 2.5" IDE-CF</t>
  </si>
  <si>
    <t>CPU MODULE</t>
  </si>
  <si>
    <t>CPU MODULE ATOM E680</t>
  </si>
  <si>
    <t>DIFFERENCIAL PRESS SWITCH(오일펌프 센서)</t>
  </si>
  <si>
    <t>P/N:3005457 DORSTHYDAC</t>
  </si>
  <si>
    <t>DRIVE DKC11.3-040-7-NW</t>
  </si>
  <si>
    <t>BOSCH REXROTH</t>
  </si>
  <si>
    <t>FAN FP-180-1 120*120*38</t>
  </si>
  <si>
    <t>Fan</t>
  </si>
  <si>
    <t>FAN UF220BMB23 H1C2A</t>
  </si>
  <si>
    <t>Fuse</t>
  </si>
  <si>
    <t>FUSE(DRIVE)-DAITO</t>
  </si>
  <si>
    <t>FUSE(HOLDER)</t>
  </si>
  <si>
    <t>GENERATOR VGH07E-66 DC24V</t>
  </si>
  <si>
    <t>Hand Wheel</t>
  </si>
  <si>
    <t>HAND WHEEL ASSY DL_LIEF</t>
  </si>
  <si>
    <t>HAND WHEEL DORST TPA15HS</t>
  </si>
  <si>
    <t>HDD</t>
  </si>
  <si>
    <t>HARD DISK(WAC735)</t>
  </si>
  <si>
    <t>IC CHIP TD62107P</t>
  </si>
  <si>
    <t>Lamp</t>
  </si>
  <si>
    <t>LAMP ASSY(LED)24VDC 10W</t>
  </si>
  <si>
    <t>LAMP STAND(PL) 55W*2/11</t>
  </si>
  <si>
    <t>LAMP(PARABOLIC)</t>
  </si>
  <si>
    <t>LAMP(PILOT) XB5AVB1</t>
  </si>
  <si>
    <t>Part</t>
    <phoneticPr fontId="2" type="noConversion"/>
  </si>
  <si>
    <t>Model</t>
    <phoneticPr fontId="2" type="noConversion"/>
  </si>
  <si>
    <t>Description 1</t>
    <phoneticPr fontId="2" type="noConversion"/>
  </si>
  <si>
    <t>Description 2</t>
    <phoneticPr fontId="2" type="noConversion"/>
  </si>
  <si>
    <t>Vendor</t>
    <phoneticPr fontId="2" type="noConversion"/>
  </si>
  <si>
    <t>Item No</t>
    <phoneticPr fontId="2" type="noConversion"/>
  </si>
  <si>
    <t>LED LAMP LP48 DC24V</t>
  </si>
  <si>
    <t>LED LAMP 40W 60HZ</t>
  </si>
  <si>
    <t>LED LIGHT MCXFL 3S신형하이드로 프레스작업LED 등</t>
  </si>
  <si>
    <t>LED 2372001 RED 24V</t>
  </si>
  <si>
    <t>LED 2372011 GREEN 24V</t>
  </si>
  <si>
    <t>LED 2372021 AMBER 24V</t>
  </si>
  <si>
    <t>LEVEL SWITCH 3005336</t>
  </si>
  <si>
    <t>Switch</t>
  </si>
  <si>
    <t>LIMIT S/W BNS33-11ZG</t>
  </si>
  <si>
    <t>LIMIT SWITCH BPS33</t>
  </si>
  <si>
    <t>MODULE DMS 202(Hydraulic PRESS)</t>
  </si>
  <si>
    <t>STRAIN GUAGE MODULE</t>
  </si>
  <si>
    <t>MODULE 3008270 EP</t>
  </si>
  <si>
    <t>MOTOR 215RPM,24VDC,CROUZE</t>
  </si>
  <si>
    <t>ISCAR LTD.</t>
  </si>
  <si>
    <t>PLC</t>
  </si>
  <si>
    <t>M1 MODULE ISI222 #3008270</t>
  </si>
  <si>
    <t>M1 MODULE MPC/265</t>
  </si>
  <si>
    <t>Breaker</t>
  </si>
  <si>
    <t>NFB 3RV2011-1DA10</t>
  </si>
  <si>
    <t>OVERLOAD RELAY 3UA59</t>
  </si>
  <si>
    <t>Power Supply</t>
  </si>
  <si>
    <t>P/S 6EP1 437-2BA10</t>
  </si>
  <si>
    <t>Relay</t>
  </si>
  <si>
    <t>Pilz drive(773400)RELAY PNOZ M1P</t>
  </si>
  <si>
    <t>SAFETY RELAYPILZ</t>
  </si>
  <si>
    <t>PANASONICAutomation 광센서 렌즈</t>
  </si>
  <si>
    <t>SENSOR LENS FX-LE1</t>
  </si>
  <si>
    <t>PLC 6ES7 313-5BG04-0AB0</t>
  </si>
  <si>
    <t>POSITION SENSOR 2223543(코어 스케일)</t>
  </si>
  <si>
    <t>POWER CABLE 1070920948</t>
  </si>
  <si>
    <t>POWER SUPPLY UNIT WEIGHT</t>
  </si>
  <si>
    <t>CELL,P/N:65000460WIPOTEC저울</t>
  </si>
  <si>
    <t>WIPOTEC GMBH</t>
  </si>
  <si>
    <t>POWER 6EP1 961-2BA00</t>
  </si>
  <si>
    <t>SIEMENS오른쪽 위 차단기휴즈4개박스</t>
  </si>
  <si>
    <t>PRESSURE SENSOR</t>
  </si>
  <si>
    <t>P/N:2599041HYDRAULIC</t>
  </si>
  <si>
    <t>SENSOR PR08-1.5DP</t>
  </si>
  <si>
    <t>PWR SUPPLY 6EP3437-8SB00-0AY0(SIEMENS)</t>
  </si>
  <si>
    <t>SIEMENS 960W 40A DC24V</t>
  </si>
  <si>
    <t>RELAY CARLO-RP530 060-3-0</t>
  </si>
  <si>
    <t>RELAY REL-MR FLM602</t>
  </si>
  <si>
    <t>RELAY RPM22BD</t>
  </si>
  <si>
    <t>RELAY SOCKET RPFZ2</t>
  </si>
  <si>
    <t>RELAY 3RN2010-1CA30</t>
  </si>
  <si>
    <t>Thermistor Motor Protection Relay</t>
  </si>
  <si>
    <t>MIRAE AUTOMATIO</t>
  </si>
  <si>
    <t>RELAY(PILZ)Main drive</t>
  </si>
  <si>
    <t>P2HZ-X1 SAFETY DC24V</t>
  </si>
  <si>
    <t>RIGHT ANGLE PLUG 1958412 (Cable)</t>
  </si>
  <si>
    <t>Safety Relay</t>
  </si>
  <si>
    <t>SAFETY RELAY PNOZ MO1P</t>
  </si>
  <si>
    <t>PILZ 24VDC PNOZ MO1P773500</t>
  </si>
  <si>
    <t>SAFETY RELAY UE402-A0010</t>
  </si>
  <si>
    <t>SAFETY SENSOR SCHMERSAL</t>
  </si>
  <si>
    <t>SENSOR CABLE 2313823</t>
  </si>
  <si>
    <t>_x001A_pressure sensing cable. (connector 포함)</t>
  </si>
  <si>
    <t>SENSOR DSRC ST018M</t>
  </si>
  <si>
    <t>INGERSOLL(OEM)</t>
  </si>
  <si>
    <t>SENSOR DSRC ST045M</t>
  </si>
  <si>
    <t>SENSOR FS-N11N</t>
  </si>
  <si>
    <t>SENSOR FT-42</t>
  </si>
  <si>
    <t>SENSOR FX-2 SUNX</t>
  </si>
  <si>
    <t>SENSOR IE5249 M8*38 PNP</t>
  </si>
  <si>
    <t>Hyd.press 자재</t>
  </si>
  <si>
    <t>SENSOR OHDK 14P5101/S35A</t>
  </si>
  <si>
    <t>Dorst EP 제품 인식 센서</t>
  </si>
  <si>
    <t>Hydaulic Press Side Pin 감지 센서</t>
  </si>
  <si>
    <t>SENSOR SME8MDS24VK0.3M8D</t>
  </si>
  <si>
    <t>SENSOR SMT10MPS24VE03LM8</t>
  </si>
  <si>
    <t>PROXIMITY SENSOR 55137590도 회전모터센서</t>
  </si>
  <si>
    <t>SENSOR SUNX FT-FH2</t>
  </si>
  <si>
    <t>AGENTUR</t>
  </si>
  <si>
    <t>SENSOR 2223543 Hydraulic press</t>
  </si>
  <si>
    <t>TRAVEL SENSOR =SCALE</t>
  </si>
  <si>
    <t>SENSOR(LASER) WENGLOR</t>
  </si>
  <si>
    <t>Servo Drive</t>
  </si>
  <si>
    <t>SERVO AMP 3001719 DORST</t>
  </si>
  <si>
    <t>Hydraulic presscross-hole controller</t>
  </si>
  <si>
    <t>Valve</t>
  </si>
  <si>
    <t>MENIX INTER'L</t>
  </si>
  <si>
    <t>Sol Valve</t>
  </si>
  <si>
    <t>SOL V/V BG024DS 018F6857</t>
  </si>
  <si>
    <t>SOLENOID VALVE COIL</t>
  </si>
  <si>
    <t>냉각수 part</t>
  </si>
  <si>
    <t>SOL V/V EV220B 032U1256</t>
  </si>
  <si>
    <t>SOLENOID VALVE자주사용품</t>
  </si>
  <si>
    <t>SOL V/V SQ1A31N-51-C6-Q</t>
  </si>
  <si>
    <t>SOL V/V SQ1131N-51-C6-Q</t>
  </si>
  <si>
    <t>Hard Disk</t>
  </si>
  <si>
    <t>SSD EV850 PRO(250G)하드디스크</t>
  </si>
  <si>
    <t>SSDSOLID-STATE DRIVE</t>
  </si>
  <si>
    <t>HAEDREAM</t>
  </si>
  <si>
    <t>SSD 128GB 2.5" PATA</t>
  </si>
  <si>
    <t>SWITCH A165E-S-03U(EMG)</t>
  </si>
  <si>
    <t>SWITCH EAO 31-431.036</t>
  </si>
  <si>
    <t>SWITCH 3RV1021-1FA15</t>
  </si>
  <si>
    <t>VALVE SC320D-F5-P-L-D4</t>
  </si>
  <si>
    <t>Loading Gripper 동작용 Sol. Valve</t>
  </si>
  <si>
    <t>Weight Cell</t>
  </si>
  <si>
    <t>WEIGHT CELL TYPE MCT50/30</t>
  </si>
  <si>
    <t>3RT1016-1BB41</t>
  </si>
  <si>
    <t>마그네트 접촉기</t>
  </si>
  <si>
    <t>SHINSUNG TECH</t>
  </si>
  <si>
    <t>Part List</t>
    <phoneticPr fontId="2" type="noConversion"/>
  </si>
  <si>
    <t>EP Press Part List</t>
    <phoneticPr fontId="2" type="noConversion"/>
  </si>
  <si>
    <t>TPA15HS-410207.00</t>
  </si>
  <si>
    <t>코어자재HYDRAULIC CLAMPING CHUCK</t>
  </si>
  <si>
    <t>TPA15HS-410218.00</t>
  </si>
  <si>
    <t>코어자재HOLDER UPPER POSITION</t>
  </si>
  <si>
    <t>HOLDER TPA15HS-410221.00</t>
  </si>
  <si>
    <t>코어자재HOLDER TPA15HS-410221.00</t>
  </si>
  <si>
    <t>HOLDER TPA15HS-410205.01</t>
  </si>
  <si>
    <t>코어자재HOLDER TPA15HS-410205.01</t>
  </si>
  <si>
    <t>TPA15HS-410220.00</t>
  </si>
  <si>
    <t>코어자재HOLDER DOWN POSITION</t>
  </si>
  <si>
    <t>DISC TPA15HS-410217.00</t>
  </si>
  <si>
    <t>코어자재DISC TPA15HS-410217.00</t>
  </si>
  <si>
    <t>TPA15HS-410204.00</t>
  </si>
  <si>
    <t>코어자재ADAPTER FOR PISTON ROD</t>
  </si>
  <si>
    <t>Bellows</t>
  </si>
  <si>
    <t>BELLOWS TPA15HS-230207.00</t>
  </si>
  <si>
    <t>상부스케일 Bellows 커버</t>
  </si>
  <si>
    <t>CYLINDER</t>
  </si>
  <si>
    <t>AIR CYLINDER ESNU-10-15-P</t>
  </si>
  <si>
    <t>Linear Unit</t>
  </si>
  <si>
    <t>TPA15HS호성베어링신규</t>
  </si>
  <si>
    <t>8EA-&gt;1 대</t>
  </si>
  <si>
    <t>HOSUNG BEARING</t>
  </si>
  <si>
    <t>Linear Units(GUIDE RAIL TKSD30-1055LE)</t>
  </si>
  <si>
    <t>2EA-&gt;1 대</t>
  </si>
  <si>
    <t>Screw</t>
  </si>
  <si>
    <t>SCREW IN CYLINDER(Side pin cylinder)</t>
  </si>
  <si>
    <t>TPA15HS-522.00 POS.103</t>
  </si>
  <si>
    <t>Linear Measuring System(보수품번)</t>
  </si>
  <si>
    <t>TPA15HS-230.01 POS.102</t>
  </si>
  <si>
    <t>LINEAR MEASURING SYS</t>
  </si>
  <si>
    <t>DIRECTIONAL VALVE 3028739(cross-hole)</t>
  </si>
  <si>
    <t>TPA15HS HY11101, 12101HYDRAULIC</t>
  </si>
  <si>
    <t>TOOL CHANGER 15030095Gripper부</t>
  </si>
  <si>
    <t>TK-50T TOLLCHANGER</t>
  </si>
  <si>
    <t>TOOL CHANGER 15030092Robot부</t>
  </si>
  <si>
    <t>TK-50R TOLLCHANGER</t>
  </si>
  <si>
    <t>Servo Valve</t>
  </si>
  <si>
    <t>Seal</t>
  </si>
  <si>
    <t>SEAL WD1700400(코어로드 부품에 들어가는 Seal)</t>
  </si>
  <si>
    <t>SCRAPER DA17-0400-N90</t>
  </si>
  <si>
    <t>HANSUNG GT</t>
  </si>
  <si>
    <t>Accumulator</t>
  </si>
  <si>
    <t>Accumulator 160BAR</t>
  </si>
  <si>
    <t>SB330-10A1/112-330A</t>
  </si>
  <si>
    <t>PRESS RELIEF V/V 3001882</t>
  </si>
  <si>
    <t>Rapid motion cylinder move out</t>
  </si>
  <si>
    <t>PROPORTIONAL V/V 3001705(11102)</t>
  </si>
  <si>
    <t>PROPORTIONAL V/V 3001705</t>
  </si>
  <si>
    <t>RELIEF V/V P/N:236996502130</t>
  </si>
  <si>
    <t>Pressure relief valve</t>
  </si>
  <si>
    <t>V/V 01111 NG04 3001882V/V 02106 NG04 3001882</t>
  </si>
  <si>
    <t>PRESSURE RELIEF VALVE</t>
  </si>
  <si>
    <t>VALVE(RELIEF)41277</t>
  </si>
  <si>
    <t>Pressure for heating,270 bar</t>
  </si>
  <si>
    <t>VALVE(RELIEF)3001879</t>
  </si>
  <si>
    <t>Pressure control valve,300 bar</t>
  </si>
  <si>
    <t>VALVE(RELIEF)2370229</t>
  </si>
  <si>
    <t>Pressure control valve,250 bar</t>
  </si>
  <si>
    <t>DIRECTIONAL SEAT VALVE</t>
  </si>
  <si>
    <t>P/N:3017181</t>
  </si>
  <si>
    <t>DIRECTIONAL CTRL SIDE V/V</t>
  </si>
  <si>
    <t>P/N:3001692</t>
  </si>
  <si>
    <t>Cylinder</t>
  </si>
  <si>
    <t>Hydraulic Cylinder(Low)</t>
  </si>
  <si>
    <t>P/N :2497436</t>
  </si>
  <si>
    <t>Safety valve upper ram(HY10, HY11)</t>
  </si>
  <si>
    <t>P/N : 3001699</t>
  </si>
  <si>
    <t>Linear Units(=Linear Guide Bearing)오리지널(벨로우즈포함)</t>
  </si>
  <si>
    <t>P/N : 0010 110202.00</t>
  </si>
  <si>
    <t>PUMP MOTOR</t>
  </si>
  <si>
    <t>PUMP MOTOR 3005459</t>
  </si>
  <si>
    <t>Oil Cooling Pump with Motor (분리 구매 불가. Maker 확인)</t>
  </si>
  <si>
    <t>RELIEF V/V P/N:237013802120</t>
  </si>
  <si>
    <t>Maximum presssure platen 2.1 Core rodMove in</t>
  </si>
  <si>
    <t>AIR BREATHER PI 0126 MIC</t>
  </si>
  <si>
    <t>MAHLE AIR FILTER KIT</t>
  </si>
  <si>
    <t>Filter</t>
  </si>
  <si>
    <t>FILTER ELEMENT 852519 MIC</t>
  </si>
  <si>
    <t>MAHLE 3EA/1PC HYD.PRESS</t>
  </si>
  <si>
    <t>AIR CYL DSNU-8-50-P-A</t>
  </si>
  <si>
    <t>INTERMEDIATE PLATE3001706</t>
  </si>
  <si>
    <t>FLTR 0110 D 005 BN4HC</t>
  </si>
  <si>
    <t>HYDAC FILTER</t>
  </si>
  <si>
    <t>CYLINDER B25-R18-ST200</t>
  </si>
  <si>
    <t>Hyd.press 상부램 보조 실린더 - 제작품</t>
  </si>
  <si>
    <t>SCRAPER</t>
  </si>
  <si>
    <t>SCRAPER.WSW000400-Z201</t>
  </si>
  <si>
    <t>Hyd.Press Core rod용</t>
  </si>
  <si>
    <t>LM GUIDE</t>
  </si>
  <si>
    <t>LM GUIDE. SEBDL13-80</t>
  </si>
  <si>
    <t>Hyd.press #3 Cross Pin 개조용 Stopper Rail</t>
  </si>
  <si>
    <t>DAEDONG JONGHAP</t>
  </si>
  <si>
    <t>TPA15HS WITH MEASURING</t>
  </si>
  <si>
    <t>HYD. CYLINDER 3008238</t>
  </si>
  <si>
    <t>Housing</t>
  </si>
  <si>
    <t>HOUSING LF110ICXXA1.0/-B6"</t>
  </si>
  <si>
    <t>FILTER HOUSING오일필터 커버셋</t>
  </si>
  <si>
    <t>Regulator</t>
  </si>
  <si>
    <t>REGULATOR LR-1/8-D-7-MINI하이드로 Air regulator</t>
  </si>
  <si>
    <t>FESTO 162582 7BAR 1/8"Preload 부분</t>
  </si>
  <si>
    <t>Scale</t>
  </si>
  <si>
    <t>ADAPTOR LT-PI DL_LIEF(상부 스케일 헤드)</t>
  </si>
  <si>
    <t>DORST SCALE 3300-00001</t>
  </si>
  <si>
    <t>ADAPTOR RD35*80 LT-PI(상부 스케일 헤드)국산화</t>
  </si>
  <si>
    <t>MIRAE GONGGU(V)</t>
  </si>
  <si>
    <t>Heat Exchanger</t>
  </si>
  <si>
    <t>PLATE HE 3001874열교환기(구형)</t>
  </si>
  <si>
    <t>DORST PRESS HEATEXCHANGER</t>
  </si>
  <si>
    <t>PLATE HE 3005456열교환기(신형)</t>
  </si>
  <si>
    <t>PRESS RELIEF V/V 11108(cross-hole)</t>
  </si>
  <si>
    <t>DORST P/N:3001887</t>
  </si>
  <si>
    <t>PRESS RELIEF V/V 11110(cross-hole)</t>
  </si>
  <si>
    <t>DORST P/N:3001683</t>
  </si>
  <si>
    <t>SEAT V/V HY21 3001706</t>
  </si>
  <si>
    <t>DIRECTIONAL SEAT VALVERapid 관련부품?</t>
  </si>
  <si>
    <t>SEAT V/V HY9A 2370351</t>
  </si>
  <si>
    <t>SEAT V/V HY9B 2370351</t>
  </si>
  <si>
    <t>SLIDE V/V HY5.1-3001696</t>
  </si>
  <si>
    <t>DIRECTIONAL CTRL SLDE V/V</t>
  </si>
  <si>
    <t>SLIDE V/V HY5.2-3001696</t>
  </si>
  <si>
    <t>CTRL SLIDE P/N2370385 V/V</t>
  </si>
  <si>
    <t>DIRECTIONAL CONTROL SLIDEHY8</t>
  </si>
  <si>
    <t>CTRL SLIDE P/N2370369 V/V</t>
  </si>
  <si>
    <t>DIRECTIONAL CONTROL SLIDEHY20</t>
  </si>
  <si>
    <t>SLIDE V/V 1803436 DORST</t>
  </si>
  <si>
    <t>DIRECTIONAL CONTROL</t>
  </si>
  <si>
    <t>LINEAR DRIVE 161792</t>
  </si>
  <si>
    <t>DGPL-25-570-PPV-A-KF-B</t>
  </si>
  <si>
    <t>Servo Valve 3001702 하부램(HY13)</t>
  </si>
  <si>
    <t>D633-380BMOOG</t>
  </si>
  <si>
    <t>Servo Valve 3001877 상부램(HY7)</t>
  </si>
  <si>
    <t>D633-317B-R04KMOOG</t>
  </si>
  <si>
    <t>SERVO TECH</t>
  </si>
  <si>
    <t>Servo Valve 2370237 Rapid(HY12), FEED(HY9)</t>
  </si>
  <si>
    <t>D633-308B-R08KMOOG</t>
  </si>
  <si>
    <t>Servo Valve 2402584 Core rod(HY17)</t>
  </si>
  <si>
    <t>D633-303BMOOG</t>
  </si>
  <si>
    <t>CHECK VALVE 1044254</t>
  </si>
  <si>
    <t>Crosshole 관련 valve</t>
  </si>
  <si>
    <t>CHECK VALVE 3001890(11103)</t>
  </si>
  <si>
    <t>CHECK VALVE 3001891</t>
  </si>
  <si>
    <t>CHECK VALVE 3001901</t>
  </si>
  <si>
    <t>PRESS RELIEF V/V 3001902</t>
  </si>
  <si>
    <t>CARTRIDGE VALVE 3001888</t>
  </si>
  <si>
    <t>Crosshole 관련 Insert valve</t>
  </si>
  <si>
    <t>MODULE CKK12-90 L=500MM구형로딩기 Z Cylinder</t>
  </si>
  <si>
    <t>COMPACT MODULE HYDShafir</t>
  </si>
  <si>
    <t>V/V 01103 NG25 2370393</t>
  </si>
  <si>
    <t>CARTRIDGE VALVE</t>
  </si>
  <si>
    <t>Linear Units(Bellows Cover)호성베어링</t>
  </si>
  <si>
    <t>BELLOWS 15X60X36X408X81</t>
  </si>
  <si>
    <t>REGULATOR ARJ210-M5 SMC</t>
  </si>
  <si>
    <t>AIR REGULATORPRESSURE</t>
  </si>
  <si>
    <t>SLIDE V/V HY6-2370146</t>
  </si>
  <si>
    <t>4/2 DIRECT. CTRL SLDE V/V</t>
  </si>
  <si>
    <t>VARIABLE DISPLACEMENT</t>
  </si>
  <si>
    <t>3001872 RADIAL PUMP</t>
  </si>
  <si>
    <t>DIRECTIONAL VALVE(cross-hole)</t>
  </si>
  <si>
    <t>3001701HYDRAULIC</t>
  </si>
  <si>
    <t>MODULE ASSY 2416329(cross-hole)</t>
  </si>
  <si>
    <t>2416329 TPA15HS CROSSHOLEHYDRAULIC</t>
  </si>
  <si>
    <t>CARTRIDGE VALVE 2370203</t>
  </si>
  <si>
    <t>Hydraulic Cylinder(Main)</t>
  </si>
  <si>
    <t>0010 3003738SKMBT C250</t>
  </si>
  <si>
    <t>Hydraulic Cylinder(Rapid)</t>
  </si>
  <si>
    <t>0010 3003737 RAPID오리지널</t>
  </si>
  <si>
    <t>Adaptor</t>
  </si>
  <si>
    <t>AIR CHUCK MHZAJ2-6S</t>
  </si>
  <si>
    <t>AIR CYLINDER 35193</t>
  </si>
  <si>
    <t>Gripper</t>
  </si>
  <si>
    <t>DAEYOUNGKONGUP</t>
  </si>
  <si>
    <t>Ball screw</t>
  </si>
  <si>
    <t>BALLON HEAD24 D58*D14*24T</t>
  </si>
  <si>
    <t>Bearing</t>
  </si>
  <si>
    <t>BEARING 608ZZ</t>
  </si>
  <si>
    <t>BUSUNG JONGHAP</t>
  </si>
  <si>
    <t>SAMJIN JUNGMIL</t>
  </si>
  <si>
    <t>BOLLOON PICK 165.5*40*21T</t>
  </si>
  <si>
    <t>Chuck</t>
  </si>
  <si>
    <t>CHUCK MHS3-16D</t>
  </si>
  <si>
    <t>Clamping</t>
  </si>
  <si>
    <t>SEHYUN PRECISIO</t>
  </si>
  <si>
    <t>BEARING</t>
  </si>
  <si>
    <t>BEARING 7906CP4</t>
  </si>
  <si>
    <t>현재 bearing 상태 불량으로 구매 요청.</t>
  </si>
  <si>
    <t>로딩기 Stacker Stopper CYLINDER</t>
  </si>
  <si>
    <t>로딩기 gripper open/close cylinderFESTO 19180</t>
  </si>
  <si>
    <t>CONNECTOR EC15-SUB-D-T</t>
  </si>
  <si>
    <t>Robot Gripper Connector</t>
  </si>
  <si>
    <t>CABLE</t>
  </si>
  <si>
    <t>MOUNTING BOLT EC L=21.5MM</t>
  </si>
  <si>
    <t>Break for Fanuc robot(ALLOY 520ROBOT)</t>
  </si>
  <si>
    <t>RNB-0.8K</t>
  </si>
  <si>
    <t>Robot z축 브레이크</t>
  </si>
  <si>
    <t>MODULE CKK20-1451500D구형로딩기 X Cylinder</t>
  </si>
  <si>
    <t>Ball Screw</t>
  </si>
  <si>
    <t>Fanuc BALL SCREW 2525-7.2+600L</t>
  </si>
  <si>
    <t>BLK2525-7.2+600L볼스크류만 있음</t>
  </si>
  <si>
    <t>Robot z축</t>
  </si>
  <si>
    <t>CABLE(SPIRAL) FOR ROBOT</t>
  </si>
  <si>
    <t>Servo</t>
  </si>
  <si>
    <t>DRIVER CE03550 REFURBISH</t>
  </si>
  <si>
    <t>S.DRV CR03560(KOLLMORGEN)</t>
  </si>
  <si>
    <t>Auto</t>
    <phoneticPr fontId="2" type="noConversion"/>
  </si>
  <si>
    <t>CABLE A660-2006-T914 10M</t>
  </si>
  <si>
    <t>Robot Pendant 통신 Cable</t>
  </si>
  <si>
    <t>RESISTOR A05B-2550-C050</t>
  </si>
  <si>
    <t>Robot controller 회생저항</t>
  </si>
  <si>
    <t>MOTOR A06B-0117-B855#0049</t>
  </si>
  <si>
    <t>Robot 6-axis Motor</t>
  </si>
  <si>
    <t>MOTOR 3009154 EP</t>
  </si>
  <si>
    <t>CPU</t>
  </si>
  <si>
    <t>CX5010-0122</t>
  </si>
  <si>
    <t>EP Automation CPU Module</t>
  </si>
  <si>
    <t>Automation Servo drive</t>
  </si>
  <si>
    <t>AX5203-0000-0200 (Conveyor Load)</t>
  </si>
  <si>
    <t>Conveyor load</t>
  </si>
  <si>
    <t>SUNGSHIM SOFT</t>
  </si>
  <si>
    <t>POWER SUPPLY A14L-0165-0001#24T</t>
  </si>
  <si>
    <t>EP Robot Controller(R-30iA Mate) Power Supply</t>
  </si>
  <si>
    <t>SOL V/V SY3120-5MZ-C4-Q</t>
  </si>
  <si>
    <t>VENTING FILTER 777573</t>
  </si>
  <si>
    <t>매뉴얼 핸드휠 유닛</t>
  </si>
  <si>
    <t>Vacuum Generator 진공발생기</t>
  </si>
  <si>
    <t>NFB 3RV1041-4KA10 SIEMENS 57~75A</t>
  </si>
  <si>
    <t>Main magnetic switch</t>
  </si>
  <si>
    <t>Encoder</t>
  </si>
  <si>
    <t>LINEAR SCALE 689 697-11</t>
  </si>
  <si>
    <t>LM Guide Scale</t>
  </si>
  <si>
    <t>LC-185 1140mm</t>
  </si>
  <si>
    <t>HEIDENHAIN</t>
  </si>
  <si>
    <t>Threaded spindle drive</t>
  </si>
  <si>
    <t>EP15-4100201.01 코어 모터</t>
  </si>
  <si>
    <t>EP15-4100.02</t>
  </si>
  <si>
    <t>ESG32AH0200 2M</t>
  </si>
  <si>
    <t>EP 제품 인식 센서 케이블</t>
  </si>
  <si>
    <t>FOR OHDK 14P5101/S35A</t>
  </si>
  <si>
    <t>LASER SENSOR</t>
  </si>
  <si>
    <t>LASER SENSOR LR-ZB250AP</t>
  </si>
  <si>
    <t>EP 제품 인식 센서</t>
  </si>
  <si>
    <t>KEYENCE KOREA</t>
  </si>
  <si>
    <t>SOL VALVE 573418 FESTO</t>
  </si>
  <si>
    <t>4번 캐리어 Locking 부</t>
  </si>
  <si>
    <t>Three-phase synchronous motor</t>
  </si>
  <si>
    <t>3017950 하부 메인 모터</t>
  </si>
  <si>
    <t>Servo Motor</t>
  </si>
  <si>
    <t>Servo motor</t>
  </si>
  <si>
    <t>EP15-7401.00</t>
  </si>
  <si>
    <t>M1 module (FS 211/N; Fastbusm. 1xLWL; Power Supply 17W)</t>
  </si>
  <si>
    <t>K-0302526-A1-E30</t>
  </si>
  <si>
    <t>Measuring</t>
  </si>
  <si>
    <t>Measuring unit</t>
  </si>
  <si>
    <t>EP15-7320.00</t>
  </si>
  <si>
    <t>M1 module (MPE270; 512k SRAM; 64 MB DRAM)</t>
  </si>
  <si>
    <t>M1 module safety (SDO 204; Safety Outputmodul 8/4A 2Amp.)</t>
  </si>
  <si>
    <t>M1 module safety (SDI 208; Safety Inputmodul 16I (8E))</t>
  </si>
  <si>
    <t>M1 module safety (SLC 284; Safety Logic Controller 24VDC)</t>
  </si>
  <si>
    <t>Measuring unit 하이드로 스케일과 유사</t>
  </si>
  <si>
    <t>3009202 상 하부 스케일</t>
  </si>
  <si>
    <t>EP15-4151.00</t>
  </si>
  <si>
    <t>Greared motor</t>
  </si>
  <si>
    <t>EP15-7302.00</t>
  </si>
  <si>
    <t>M1 module (ISI 222; encoder interface modul)</t>
  </si>
  <si>
    <t>M1 module (FM211 (FM212); Fastbusmodul 1xLWL)</t>
  </si>
  <si>
    <t>M1 module (AIO 288/1 Analog In/Outputmodul)</t>
  </si>
  <si>
    <t>M1 module (DO 232 Modul; 32 Outputs 1A; 24VDC)</t>
  </si>
  <si>
    <t>M1 module (NT 255; Power Supply Modul 24VDC/45W)</t>
  </si>
  <si>
    <t>M1 module (DO 216-Modul; 16 Outputs 2.5A; 24VDC)</t>
  </si>
  <si>
    <t>M1 module (DI 232 Modul; 32 Inputs 1A; 24VDC)</t>
  </si>
  <si>
    <t>FAN 11938MB-B2N-EA</t>
  </si>
  <si>
    <t>Monitor</t>
  </si>
  <si>
    <t>MONITOR LG 17MB15P</t>
  </si>
  <si>
    <t>VOLTAGE CONT RELAY S3UMPILZ EP PRESS 3PHASE</t>
  </si>
  <si>
    <t>TEFLON RING D20XD34X1.25T</t>
  </si>
  <si>
    <t>신규베어링 타입 툴 커버용 흰색</t>
  </si>
  <si>
    <t>BELLOWS</t>
  </si>
  <si>
    <t>BELLOWS 15X60X34.5X140/50</t>
  </si>
  <si>
    <t>LM Guide 자재</t>
  </si>
  <si>
    <t>BELLOWS 15X60X34.5X180/60</t>
  </si>
  <si>
    <t>BELLOWS 15X60X34.5X250/70</t>
  </si>
  <si>
    <t>BELLOWS 15X60X34.5X460/115</t>
  </si>
  <si>
    <t>BELLOWS 15X60X34.5X500/120</t>
  </si>
  <si>
    <t>GUIDE RAIL</t>
  </si>
  <si>
    <t>GUIDE RAIL TKSD30-G3-1630</t>
  </si>
  <si>
    <t>LINER UNIT EP15-118220100</t>
  </si>
  <si>
    <t>LM Guide</t>
  </si>
  <si>
    <t>Air filter</t>
  </si>
  <si>
    <t>CYINDER 2167146 EP</t>
  </si>
  <si>
    <t>Cover</t>
  </si>
  <si>
    <t>DIE COVER D159.9X10</t>
  </si>
  <si>
    <t>Elbow</t>
  </si>
  <si>
    <t>ELBOW GPL04-M5C</t>
  </si>
  <si>
    <t>FILLING TABLE 305X200X12</t>
  </si>
  <si>
    <t>FILTER ELEMENT(ALTO)</t>
  </si>
  <si>
    <t>Guide</t>
  </si>
  <si>
    <t>GUIDANCE ROD(SEHYUN)</t>
  </si>
  <si>
    <t>SOFT START V/V MS4-DL-1/4FESTO 529531(Feed air solvalve)</t>
  </si>
  <si>
    <t>Feeder Device Motor</t>
    <phoneticPr fontId="2" type="noConversion"/>
  </si>
  <si>
    <t>3009154 리더 모터 Feeder Device Motor</t>
    <phoneticPr fontId="2" type="noConversion"/>
  </si>
  <si>
    <t>AIR CYL ADN-50-200-A-P-A</t>
    <phoneticPr fontId="2" type="noConversion"/>
  </si>
  <si>
    <t>2167146 Pneumatic cylinder EP (Feed cylinder)</t>
    <phoneticPr fontId="2" type="noConversion"/>
  </si>
  <si>
    <t>Osterwalder - SP160 Part List</t>
    <phoneticPr fontId="2" type="noConversion"/>
  </si>
  <si>
    <t>CABLE 1036547-06</t>
  </si>
  <si>
    <t>Osterwalder 상부 Ram Linear Scale Header Cable</t>
  </si>
  <si>
    <t>UPS</t>
  </si>
  <si>
    <t>UPS 6EP1931-2FC42</t>
  </si>
  <si>
    <t>Osterwalder Press 장비 Main PC UPS</t>
  </si>
  <si>
    <t>LINEAR SCALE</t>
  </si>
  <si>
    <t>LINEAR SCALE LC-415 570MM</t>
  </si>
  <si>
    <t>Osterwalder Press 상/하부 Linear scale (2 head)</t>
  </si>
  <si>
    <t>DOOR SENSOR 107478</t>
  </si>
  <si>
    <t>ACTUATOR AZ/AZM300-B1</t>
  </si>
  <si>
    <t>Osterwalder Press Door Safety Sensor</t>
  </si>
  <si>
    <t>OSTERWALDER AG</t>
  </si>
  <si>
    <t>HARD DRIVE</t>
  </si>
  <si>
    <t>HARD DRIVE PP530</t>
  </si>
  <si>
    <t>Osterwalder IPC Hard Drive</t>
  </si>
  <si>
    <t>ANGLED GEAR</t>
  </si>
  <si>
    <t>ANGLED GEAR 110241</t>
  </si>
  <si>
    <t>Osterwalder 64ton 장비의 Punch Cleaing 자재</t>
  </si>
  <si>
    <t>BEARING 107273</t>
  </si>
  <si>
    <t>NUT</t>
  </si>
  <si>
    <t>NUT 110236</t>
  </si>
  <si>
    <t>SHAFT</t>
  </si>
  <si>
    <t>SHAFT 110229</t>
  </si>
  <si>
    <t>MOBILE PANEL</t>
  </si>
  <si>
    <t>MOBILE PANEL KETOP T70</t>
  </si>
  <si>
    <t>Osterwalder 64t Press Pendant</t>
  </si>
  <si>
    <t>REGULATOR</t>
  </si>
  <si>
    <t>REGULATOR 611015</t>
  </si>
  <si>
    <t>Osterwalder 16ton 장비의 Regulator</t>
  </si>
  <si>
    <t>BELLOWS COVER</t>
  </si>
  <si>
    <t>BELLOWS COVER 75*100*435L</t>
  </si>
  <si>
    <t>Osterwalder 16 ton Press 장비의 Bellows Cover</t>
  </si>
  <si>
    <t>MEMORY CARD</t>
  </si>
  <si>
    <t>MEMORY CARD 562741 FOR OW</t>
  </si>
  <si>
    <t>Osterwalder #5 Impressive 작업 프로그램 실행 불가로 인한 구매 요청</t>
  </si>
  <si>
    <t>REGULATOR FR300-02-A</t>
  </si>
  <si>
    <t>MC팀, Tool Presetter 장비의 Filter Regulator</t>
  </si>
  <si>
    <t>REGULATOR MS4-LFR-1/4-D7</t>
  </si>
  <si>
    <t>SENSOR LR-ZB250AN</t>
  </si>
  <si>
    <t>SENSOR(FIBER)THRU BEAM M3</t>
  </si>
  <si>
    <t>Drain</t>
  </si>
  <si>
    <t>WATER DRAIN AF02</t>
  </si>
  <si>
    <t>ROBOT</t>
  </si>
  <si>
    <t>ROBOT LR MATE 200ID 7L</t>
  </si>
  <si>
    <t>SP160 장비 Fanuc Robot 1Set (Robot Body + Controller)</t>
  </si>
  <si>
    <t>AIR REGULATOR</t>
  </si>
  <si>
    <t>AIR REGULATOR 5620B160</t>
  </si>
  <si>
    <t>Shafir Auto loading Robot 용 Air regulator</t>
  </si>
  <si>
    <t>Air leak 현상으로 교체 필요. Warranty 자재 요청 중.</t>
  </si>
  <si>
    <t>CABLE A660-2007-T364</t>
  </si>
  <si>
    <t>Osterwalder Robot Pendant Cable</t>
  </si>
  <si>
    <t>CABLE 15P SPIRAL 1800L</t>
  </si>
  <si>
    <t>Osterwalder Robot (LR Mate 200iD) Brush Motor Cable</t>
  </si>
  <si>
    <t>ACTUATOR</t>
  </si>
  <si>
    <t>Osterwalder Press Automation Cart Interlock 부품</t>
  </si>
  <si>
    <t>SWITCH</t>
  </si>
  <si>
    <t>SWITCH AZM300Z-ST-1P2P-A</t>
  </si>
  <si>
    <t>CHUCK</t>
  </si>
  <si>
    <t>CHUCK 114314</t>
  </si>
  <si>
    <t>Osterwalder 64ton 장비 Robot Gripper Parts</t>
  </si>
  <si>
    <t>CHUCK 114315</t>
  </si>
  <si>
    <t>THREADED SPINDLE</t>
  </si>
  <si>
    <t>THREADED SPINDLE 114316</t>
  </si>
  <si>
    <t>Auto Loader Tray 감지 센서</t>
  </si>
  <si>
    <t>FT-R42W</t>
  </si>
  <si>
    <t>Osterwalder - SC640 Part List</t>
    <phoneticPr fontId="2" type="noConversion"/>
  </si>
  <si>
    <t>HEAT EXCHANGER EK-718-T</t>
  </si>
  <si>
    <t>검은색 열 교환기 SHELL &amp; TUBE ISCAR 12T press</t>
  </si>
  <si>
    <t>UNI-GLOBE TECH</t>
  </si>
  <si>
    <t>AIR CYLINDER CDU16-30D /</t>
  </si>
  <si>
    <t>SMC AIR CYLINDERGripper 90도Flip cylinder</t>
  </si>
  <si>
    <t>STEP SEAL RSK200200-T46N / ISCAR 12TON STEP SEAL</t>
  </si>
  <si>
    <t>side pin seal - 4개/SET</t>
  </si>
  <si>
    <t>O-RING ORAR00028-N70 / ISCAR 12TON 34.65*1.78</t>
  </si>
  <si>
    <t>side pin seal - 2개/SET</t>
  </si>
  <si>
    <t>WEAR RING GR4300200-T46 / ISCAR 12TON 20*16.9*4</t>
  </si>
  <si>
    <t>GLYD RING PT0100350-T46N / ISCAR 12TON GLYD RING</t>
  </si>
  <si>
    <t>side pin seal - 1개/SET</t>
  </si>
  <si>
    <t>V/V 4WE 6 E6X/EG24N9K4(SOLENOID) -</t>
  </si>
  <si>
    <t>Side pin cylinder valve - 방향전환 밸브?</t>
  </si>
  <si>
    <t>BELLOWS 3353105</t>
  </si>
  <si>
    <t>New adaptor 내부 자재</t>
  </si>
  <si>
    <t>BELLOWS 3367698</t>
  </si>
  <si>
    <t>LOWER PILLAR SLEEVE780284</t>
  </si>
  <si>
    <t>LOWER PILLAR 1614156</t>
  </si>
  <si>
    <t>New Adaptor</t>
  </si>
  <si>
    <t>LP BEARING CAGE 3314142</t>
  </si>
  <si>
    <t>SPRING 3383395</t>
  </si>
  <si>
    <t>UP BEARING CAGE 0702338</t>
  </si>
  <si>
    <t>UPPER PILLAR SLEEVE920605</t>
  </si>
  <si>
    <t>UPPER PILLAR 3353084</t>
  </si>
  <si>
    <t>HAND WHEEL A860-0203-T014(MPG FANUC (WITH CABLE))</t>
  </si>
  <si>
    <t>MPG</t>
  </si>
  <si>
    <t>PISTON GUIDE</t>
  </si>
  <si>
    <t>PISTON GUIDE FRI 20X23.1</t>
  </si>
  <si>
    <t>Iscar Press 12T Z축 실린더 자재</t>
  </si>
  <si>
    <t>PISTON SEAL</t>
  </si>
  <si>
    <t>PISTON SEAL OMK-MR52X63X4</t>
  </si>
  <si>
    <t>PISTON SEAL OMS-MR20X27.3</t>
  </si>
  <si>
    <t>PISTON SEAL PT1 20X27.6X</t>
  </si>
  <si>
    <t>EXCLUDER 18X22.8X3.4</t>
  </si>
  <si>
    <t>ISCAR 12T Z-AXIS 5PC/1SET</t>
  </si>
  <si>
    <t>U-PACKING 18X25.5X2.8</t>
  </si>
  <si>
    <t>SERVO VALVE G761-3003B</t>
  </si>
  <si>
    <t>H19JOGM4VPL MOOG</t>
  </si>
  <si>
    <t>SERVO VALVE D661-4453C</t>
  </si>
  <si>
    <t>G75HOAO4NSD2HA MOOG</t>
  </si>
  <si>
    <t>BALL CAGE 206.71.016.045</t>
  </si>
  <si>
    <t>BALL CAGE BEARING FIBROOpen Die Z축 실린더 로드 볼게이지</t>
  </si>
  <si>
    <t>RELAY G2R-1-SNI(S)Side pin on/off relay -</t>
  </si>
  <si>
    <t>OMRON 24V 10A 5P PRESS12T</t>
  </si>
  <si>
    <t>FILTER 0160 D 010 BH4HC 유압필터(장비내부)</t>
  </si>
  <si>
    <t>VALVE SYJA7120-01F (코어로드 솔밸브)</t>
  </si>
  <si>
    <t>RELAY G2R-1-SNI(S)</t>
  </si>
  <si>
    <t>AIR CYLINDER CDU16-30D</t>
  </si>
  <si>
    <t>CABLE M12*5000L OILPROOF</t>
  </si>
  <si>
    <t>COLUMN CONNECTOR D54*16T</t>
  </si>
  <si>
    <t>COLUMN D8*155L</t>
  </si>
  <si>
    <t>DOUBLE WIPER 24275341</t>
  </si>
  <si>
    <t>DUST SEAL 18*25.6*4</t>
  </si>
  <si>
    <t>EXCLUDER WE5000200-T46N</t>
  </si>
  <si>
    <t>GLYD RING PT0100350-T46N</t>
  </si>
  <si>
    <t>GUIDE STRIP 24102564</t>
  </si>
  <si>
    <t>HAND WHEEL A860-0203-T014</t>
  </si>
  <si>
    <t>HUB 8PORT SG95D-08 CISCO</t>
  </si>
  <si>
    <t>MAGNET SW 100-C60DJ00 24V</t>
  </si>
  <si>
    <t>NUT HOUSING 29*26.5*17.5</t>
  </si>
  <si>
    <t>O-RING ORAR00028-N70</t>
  </si>
  <si>
    <t>O-RING 2-141</t>
  </si>
  <si>
    <t>O-RING 2-222</t>
  </si>
  <si>
    <t>O-RING 2-244</t>
  </si>
  <si>
    <t>PIN HOLDER 30*29*50</t>
  </si>
  <si>
    <t>Pipe</t>
  </si>
  <si>
    <t>PIPE ASSY 10706970-30</t>
  </si>
  <si>
    <t>PISTON SEAL 24178475</t>
  </si>
  <si>
    <t>POWER SUPPLY KV-U3 24VDC</t>
  </si>
  <si>
    <t>PROXIMITY SENSOR M12X65L</t>
  </si>
  <si>
    <t>RING 18*21.1*18.6*4</t>
  </si>
  <si>
    <t>ROD SEAL 24178443</t>
  </si>
  <si>
    <t>SEAL OMK-MR 50X39X4.2</t>
  </si>
  <si>
    <t>SEAL OMS-MR 18*25.3*3.2</t>
  </si>
  <si>
    <t>SERVO ACTUATOR 4"X4"</t>
  </si>
  <si>
    <t>SPACER D24XD13.1X10.3</t>
  </si>
  <si>
    <t>SPRING SCREW D25*M12*60L</t>
  </si>
  <si>
    <t>STEP SEAL RSK100200-T46N</t>
  </si>
  <si>
    <t>STEP SEAL RSK200200-T46N</t>
  </si>
  <si>
    <t>Support</t>
  </si>
  <si>
    <t>SUPPORT SPACER D56*D42*6T</t>
  </si>
  <si>
    <t>T-JOINT BRIDGE 118X70X100</t>
  </si>
  <si>
    <t>V/V 4WE 6 E6X/EG24N9K4</t>
  </si>
  <si>
    <t>WEAR RING GR4300200-T46</t>
  </si>
  <si>
    <t>WEAR RING W2.4X1.55TX67L</t>
  </si>
  <si>
    <t>WEARING KIT 3012764</t>
  </si>
  <si>
    <t>WEARING KIT 3012765</t>
  </si>
  <si>
    <t>XBC-DR64H IN32/OUT32RELAY</t>
  </si>
  <si>
    <t>Iscar 12ton Press Part List</t>
    <phoneticPr fontId="2" type="noConversion"/>
  </si>
  <si>
    <t>Iscar 32ton Press Part List</t>
    <phoneticPr fontId="2" type="noConversion"/>
  </si>
  <si>
    <t>MECHANICAL SEAL</t>
  </si>
  <si>
    <t>MECHANICAL SEAL BLC70/037</t>
  </si>
  <si>
    <t>칠러 순환펌프 (리크 발생으로 파트 교체 필요)</t>
  </si>
  <si>
    <t>PUMP</t>
  </si>
  <si>
    <t>PUMP BLC70/037</t>
  </si>
  <si>
    <t>SHAFT D16xD19xD17x50L</t>
  </si>
  <si>
    <t>상부램_x001A_ENCODER SHAFT</t>
  </si>
  <si>
    <t>BELLOWS D230XD180X366/57(BELLOWS ISCAR 32T UPPER)</t>
  </si>
  <si>
    <t>상부램 밸로우즈 커버</t>
  </si>
  <si>
    <t>TIMING BELT</t>
  </si>
  <si>
    <t>TIMING BELT EV5GT-800-9.5</t>
  </si>
  <si>
    <t>상부램 구동부 Timing Belt</t>
  </si>
  <si>
    <t>MODULE EL6002 ETHERCATBECKHOFF 2CH</t>
  </si>
  <si>
    <t>RS232 D-SUB - Weight cell 통신모듈</t>
  </si>
  <si>
    <t>SENSOR BCS R08RR01- Powder 인식센서</t>
  </si>
  <si>
    <t>PSMFAC-EP02 BALLUFF PNPNO</t>
  </si>
  <si>
    <t>AL PLATE 432X305X4T KOBE - 신성테크</t>
  </si>
  <si>
    <t>SPRING OD34.2XID27.8X113L (OPEN DIE 용)</t>
  </si>
  <si>
    <t>32 TON UPPER ACTUATOR EP</t>
  </si>
  <si>
    <t>ADAPTOR D125*D82*150L</t>
  </si>
  <si>
    <t>ADAPTOR OD165*ID10.6*18T</t>
  </si>
  <si>
    <t>ADJUSTING NET M18*M16*38L</t>
  </si>
  <si>
    <t>AREA SENSOR BW40-16</t>
  </si>
  <si>
    <t>BEARING 6003ZZ</t>
  </si>
  <si>
    <t>BELLOWS D230XD180X366/57</t>
  </si>
  <si>
    <t>CABLE(AREA) CID4-10T,R</t>
  </si>
  <si>
    <t>CHUCK MDHR2-10R-M9N</t>
  </si>
  <si>
    <t>CLAMP RING D114*24T</t>
  </si>
  <si>
    <t>CLAMP RING D114*25T</t>
  </si>
  <si>
    <t>CLAMP RING D145*18T</t>
  </si>
  <si>
    <t>CYL(AIR) ADVC-32-5-I-P-A</t>
  </si>
  <si>
    <t>ENCORDER CABLE 1.8M 11PIN</t>
  </si>
  <si>
    <t>FEED BOX 94*31*86</t>
  </si>
  <si>
    <t>FILLING TABLE(TPA15HS)</t>
  </si>
  <si>
    <t>FIXTURE D101.6*D64*25.43</t>
  </si>
  <si>
    <t>FIXTURE D95.25*D69.6*21.7</t>
  </si>
  <si>
    <t>FLITER VGFE10</t>
  </si>
  <si>
    <t>Holder</t>
  </si>
  <si>
    <t>HOLDER D114*12T</t>
  </si>
  <si>
    <t>LINEAR UNIT CTV-90-1210-</t>
  </si>
  <si>
    <t>REFIX PIN FOR PRESS</t>
  </si>
  <si>
    <t>UNITED MACHIN'G</t>
  </si>
  <si>
    <t>RING D101.6*5T</t>
  </si>
  <si>
    <t>SENSOR BCS R08RR01</t>
  </si>
  <si>
    <t>Shaft</t>
  </si>
  <si>
    <t>SHAFT D16XD19XD17X50L</t>
  </si>
  <si>
    <t>Speed Controller</t>
  </si>
  <si>
    <t>SPEEDE CON NSE04-M3C</t>
  </si>
  <si>
    <t>SPRING OD34.2XID27.8X113L</t>
  </si>
  <si>
    <t>SWITCH 22 2N/O 1N/C</t>
  </si>
  <si>
    <t>SWITCH(D16 PUSH BUTTON)</t>
  </si>
  <si>
    <t>SWITCH(FOOT) 250VAC 10A</t>
  </si>
  <si>
    <t>TABLE LEG 24*M18*30L</t>
  </si>
  <si>
    <t>TABLE 350*150*D200*12T</t>
  </si>
  <si>
    <t>Belt</t>
  </si>
  <si>
    <t>TOOL PICK UP TPU70-4D</t>
  </si>
  <si>
    <t>TOP HOLDER D125*18T</t>
  </si>
  <si>
    <t>Washer</t>
  </si>
  <si>
    <t>WASHER D15*D8.5*3T</t>
  </si>
  <si>
    <t>LOAD CELL</t>
  </si>
  <si>
    <t>LOAD CELL 020-004</t>
  </si>
  <si>
    <t>하부 Load Cell (Load cell + Joint Parts)</t>
  </si>
  <si>
    <t>KOBAYASHI IND.</t>
  </si>
  <si>
    <t>DOOR SPRING</t>
  </si>
  <si>
    <t>DOOR SPRING CS1.6-1</t>
  </si>
  <si>
    <t>기존품 단종으로 인한 대체품 등록 요청 건</t>
  </si>
  <si>
    <t>DOOR SPRING CS2.0-2</t>
  </si>
  <si>
    <t>WIPOTEC WEIGHT DRIVER</t>
  </si>
  <si>
    <t>WIPOTECWZ-NT 24</t>
  </si>
  <si>
    <t>저울 Controller</t>
  </si>
  <si>
    <t>UMAC BOARD</t>
  </si>
  <si>
    <t>UMAC BOARD ACC-72EX</t>
  </si>
  <si>
    <t>UMAC CC-Link slave interface Board</t>
  </si>
  <si>
    <t>S.MOTOR TS4613N7018E200</t>
  </si>
  <si>
    <t>SERVO MOTOR FOR DX2-10ADT</t>
  </si>
  <si>
    <t>CABLE 06AFS310-9 9M</t>
  </si>
  <si>
    <t>Scale 연결 케이블</t>
  </si>
  <si>
    <t>Automation</t>
  </si>
  <si>
    <t>CR03560 - 각 축 서보드라이브 (Kollmorgen)</t>
  </si>
  <si>
    <t>POWER SUPPLY L235P-01</t>
  </si>
  <si>
    <t>NSK LA350600BLC2-05K53 상부</t>
  </si>
  <si>
    <t>LINEAR GUIDE LR DX2-10ADT</t>
  </si>
  <si>
    <t>NSK LA350476BLC2-02K53 하부</t>
  </si>
  <si>
    <t>UNIPULSE PANEL F37 W/DAC</t>
  </si>
  <si>
    <t>KOBAYASHI 압력 CONTROL PANEL 하</t>
  </si>
  <si>
    <t>UNIPULSE PANEL F381</t>
  </si>
  <si>
    <t>KOBAYASHI 압력 CONTROL PANEL 상</t>
  </si>
  <si>
    <t>VGA CABLE</t>
  </si>
  <si>
    <t>VGA CABLE 3M D-SUB</t>
  </si>
  <si>
    <t>Kobayashi Monitor Cable (VGA Cable)</t>
  </si>
  <si>
    <t>CYLINDER MBT40-KRT05J0-25Z</t>
  </si>
  <si>
    <t>KOBAYASHI FEED BOX CYLINDER</t>
  </si>
  <si>
    <t>SERVO DRIVE</t>
  </si>
  <si>
    <t>SERVO DRIVE MR-JE-40B</t>
  </si>
  <si>
    <t>Kobayashi #4 Loading 부 Auto Brush Z-axis Servo drive</t>
  </si>
  <si>
    <t>AIR CYLINDER</t>
  </si>
  <si>
    <t>Hopper 이송용 Air Cylinder</t>
  </si>
  <si>
    <t>SUB PANEL</t>
  </si>
  <si>
    <t>GT1030-HBDW2</t>
  </si>
  <si>
    <t>FAN 109S054 80*80*25</t>
  </si>
  <si>
    <t>CONDENSER</t>
  </si>
  <si>
    <t>CONDENSER 450V 9UF</t>
  </si>
  <si>
    <t>Cooler compressor, fan motor 가동 Relay 및 Condenser</t>
  </si>
  <si>
    <t>UPPPER LINEAR SCALE</t>
  </si>
  <si>
    <t>AT503A-200-SC</t>
  </si>
  <si>
    <t>LOWER LINEAR SCALE</t>
  </si>
  <si>
    <t>AT503A-100-SC</t>
  </si>
  <si>
    <t>AT1303A-200S</t>
  </si>
  <si>
    <t>RELAY G2R-1A-T OMRON</t>
  </si>
  <si>
    <t>Board</t>
  </si>
  <si>
    <t>AMPLIFIER A600</t>
  </si>
  <si>
    <t>AMPLIFIER TA811N344E816</t>
  </si>
  <si>
    <t>ANALOG I/O B/D PCI-3166</t>
  </si>
  <si>
    <t>BALL SCREW SPLINE H846545</t>
  </si>
  <si>
    <t>SUNG WON TRADIN</t>
  </si>
  <si>
    <t>BATTERY 12V 7AH</t>
  </si>
  <si>
    <t>BELLOWS(LINER GUIDE)</t>
  </si>
  <si>
    <t>BOOSTER VBA1110-02GN</t>
  </si>
  <si>
    <t>Cartridge</t>
  </si>
  <si>
    <t>CARTRIDGE GREASE YS-2-4</t>
  </si>
  <si>
    <t>Case</t>
  </si>
  <si>
    <t>CASE 9999066-1951</t>
  </si>
  <si>
    <t>Circuit Breaker</t>
  </si>
  <si>
    <t>CIRCUIT BREAKER BZ6N10D</t>
  </si>
  <si>
    <t>CONSTANT FORCE SPRING</t>
  </si>
  <si>
    <t>Cooling Unit</t>
  </si>
  <si>
    <t>COOLER ENC-GR800LE-ECO</t>
  </si>
  <si>
    <t>CYL CQ2Z63-ACP14-15</t>
  </si>
  <si>
    <t>DIE HOOD MC1101-100-16</t>
  </si>
  <si>
    <t>DIE LINEAR MC0905-100-021</t>
  </si>
  <si>
    <t>DIE 9999066-1101</t>
  </si>
  <si>
    <t>DIG.I/O B/D PCI-2726CM</t>
  </si>
  <si>
    <t>DRIVER 3A RESOLVER</t>
  </si>
  <si>
    <t>ENH-105L(R)-100</t>
  </si>
  <si>
    <t>FILLING TABLE</t>
  </si>
  <si>
    <t>FILTER BAG(ATTIX751-11)</t>
  </si>
  <si>
    <t>Gauge</t>
  </si>
  <si>
    <t>GAUGE JIG 9999066-1111</t>
  </si>
  <si>
    <t>GRIPPER M2481-1600-00</t>
  </si>
  <si>
    <t>GRIPPER 2481-1300-00</t>
  </si>
  <si>
    <t>GRIPPER 2481-1600-00</t>
  </si>
  <si>
    <t>HANDWHEEL BOX ASSEMBLY</t>
  </si>
  <si>
    <t>HARD DISK APL3000-HD250</t>
  </si>
  <si>
    <t>Hose</t>
  </si>
  <si>
    <t>HOSE U-12080*100M/RL</t>
  </si>
  <si>
    <t>HYDRAULIC CHUCK 4X90 1.2</t>
  </si>
  <si>
    <t>INDICATOR 9999066-1901</t>
  </si>
  <si>
    <t>INTERFACE ACC24E2AOPT1ADB</t>
  </si>
  <si>
    <t>Inverter</t>
  </si>
  <si>
    <t>INVERTER SV015IG5A-4</t>
  </si>
  <si>
    <t>LABYRINTH SEAL(LSTO-7207)</t>
  </si>
  <si>
    <t>Load Cell</t>
  </si>
  <si>
    <t>LOAD CELL UNTELA-100KN</t>
  </si>
  <si>
    <t>LOWER PUNCH 9999066-1301</t>
  </si>
  <si>
    <t>MANUAL PULSE GENERATOR RE45T1CD5C1</t>
  </si>
  <si>
    <t>MATRIX UPS BAT 12V 7.2AH</t>
  </si>
  <si>
    <t>POWER SUPPLY LEB100F-0524</t>
  </si>
  <si>
    <t>POWER SUPPLY S8VS-12024A</t>
  </si>
  <si>
    <t>SENSOR D-M9N</t>
  </si>
  <si>
    <t>SENSOR DW-AD-604-065-121</t>
  </si>
  <si>
    <t>SENSOR GH-413</t>
  </si>
  <si>
    <t>SENSOR S41-2-B-P</t>
  </si>
  <si>
    <t>SENSOR SME8MDS24VK03M8D</t>
  </si>
  <si>
    <t>SER.COMM.B/D PCI-4141P</t>
  </si>
  <si>
    <t>SERVO DRIVE X8HRB-20A</t>
  </si>
  <si>
    <t>Robot 3,4-axis drive</t>
  </si>
  <si>
    <t>SERVO DRIVE X8HW-25A</t>
  </si>
  <si>
    <t>Robot 2-axis drive</t>
  </si>
  <si>
    <t>SERVO DRIVE X8HW-50A</t>
  </si>
  <si>
    <t>Robot 1-axis drive</t>
  </si>
  <si>
    <t>SERVO MOTOR MSMD062S2V</t>
  </si>
  <si>
    <t>SERVO MOTOR MSMD082S1D</t>
  </si>
  <si>
    <t>SERVO MOTOR MSMD09SS2U</t>
  </si>
  <si>
    <t>SPIRAL CABLE 15P, 200+200</t>
  </si>
  <si>
    <t>SPRING CS2.2-2</t>
  </si>
  <si>
    <t>TIMING BELT S816786</t>
  </si>
  <si>
    <t>UPPER PUNCH 9999066-1201</t>
  </si>
  <si>
    <t>UPS BU100SW</t>
  </si>
  <si>
    <t>VALVE(BALL) 20A SUS304</t>
  </si>
  <si>
    <t>HANS COMPUTER</t>
  </si>
  <si>
    <t>제품인식센서</t>
  </si>
  <si>
    <t>PULLEY</t>
  </si>
  <si>
    <t>PULLEY M209020</t>
  </si>
  <si>
    <t>THOSHIBA Robot 3/4축 벨트풀리</t>
  </si>
  <si>
    <t>PULLEY M209023</t>
  </si>
  <si>
    <t>TIMING BELT S816785</t>
  </si>
  <si>
    <t>BATTERY</t>
  </si>
  <si>
    <t>BATTERY ER3V/3.6V JACK</t>
  </si>
  <si>
    <t>Kobayashi Press 장비 Robot Controller Battery</t>
  </si>
  <si>
    <t>ROBOT CABLE</t>
  </si>
  <si>
    <t>ROBOT CABLE 15P, 200+200</t>
  </si>
  <si>
    <t>Kobayashi - Toshiba robot - spiral cable.</t>
  </si>
  <si>
    <t>VALVE</t>
  </si>
  <si>
    <t>VALVE CPASC1-M1H-K-P-2,5</t>
  </si>
  <si>
    <t>Automation Door 동작 Solenoid Valve</t>
  </si>
  <si>
    <t>BAT 3.6V,AA,SHAFT LS14500</t>
  </si>
  <si>
    <t>BEARING CASE P/N:127</t>
  </si>
  <si>
    <t>TUNGALOY (V)</t>
  </si>
  <si>
    <t>BEARING 22208CC</t>
  </si>
  <si>
    <t>BEARING 6306 C3 ZZ</t>
  </si>
  <si>
    <t>BEARING 6308 C3 ZZ</t>
  </si>
  <si>
    <t>BEARING 6904ZZ NSK</t>
  </si>
  <si>
    <t>CAM&amp;PLUG SR-37B2 #6.7</t>
  </si>
  <si>
    <t>CIR.BREAKER 3RV2021-0GA10</t>
  </si>
  <si>
    <t>CLAMP SR-37B2 #123</t>
  </si>
  <si>
    <t>CONTROLLER(TEMP,COD)</t>
  </si>
  <si>
    <t>COVER D100*12T*15A</t>
  </si>
  <si>
    <t>Door</t>
  </si>
  <si>
    <t>DOOR RING 1000072713</t>
  </si>
  <si>
    <t>PVA V. GMBH</t>
  </si>
  <si>
    <t>FLOW METER SV5200</t>
  </si>
  <si>
    <t>FUSE(FERRAZ)</t>
  </si>
  <si>
    <t>FUSE(RAPID)NH00</t>
  </si>
  <si>
    <t>Gasket</t>
  </si>
  <si>
    <t>GASKET SR37B2#124.125,126</t>
  </si>
  <si>
    <t>Graphite</t>
  </si>
  <si>
    <t>GR.HEATER G347 D20X1100</t>
  </si>
  <si>
    <t>KOMEX CARBON</t>
  </si>
  <si>
    <t>Timer</t>
  </si>
  <si>
    <t>H5CN-YDN</t>
  </si>
  <si>
    <t>_x001A_연속 소결로 #2호 COOLING ZONE TIMER</t>
  </si>
  <si>
    <t>LAMP LED 144A</t>
  </si>
  <si>
    <t>LIMIT SENXOR EE-SPX303N</t>
  </si>
  <si>
    <t>LOCK NUT P/N : 15(SHINKO)</t>
  </si>
  <si>
    <t>MAGNET SW 3RT2016-1AF02</t>
  </si>
  <si>
    <t>O-RING G100 N90B</t>
  </si>
  <si>
    <t>O-RING P40</t>
  </si>
  <si>
    <t>OIL SEAL(SR37BII) P/N:37</t>
  </si>
  <si>
    <t>OIL SEAL(SR37BII) P/N:39</t>
  </si>
  <si>
    <t>Pistion</t>
  </si>
  <si>
    <t>PISTON SR-37B2 #5</t>
  </si>
  <si>
    <t>PLC MODULE AY41</t>
  </si>
  <si>
    <t>RECORDER KR2S2P-E0A 100MM</t>
  </si>
  <si>
    <t>RELAY MY4N AC110V</t>
  </si>
  <si>
    <t>RELAY MY4N DC24V</t>
  </si>
  <si>
    <t>SHAFT&amp;KEY SR-37B2 #8.9.10</t>
  </si>
  <si>
    <t>SHELTER W86*62*1596L</t>
  </si>
  <si>
    <t>Sleeve</t>
  </si>
  <si>
    <t>SLEEVE(SR37BII)</t>
  </si>
  <si>
    <t>Pin</t>
  </si>
  <si>
    <t>SLIDE PIN SR-37B2 #4</t>
  </si>
  <si>
    <t>SPEED CONT. KSC301-02</t>
  </si>
  <si>
    <t>SPEED CONT. KSC401-03</t>
  </si>
  <si>
    <t>SPEED CONT. KSC401-04</t>
  </si>
  <si>
    <t>Temp. Controller</t>
  </si>
  <si>
    <t>TEMP CONTROLLER TZ4ST-14R</t>
  </si>
  <si>
    <t>Thermocouple</t>
  </si>
  <si>
    <t>THERMOCOUPLE(YAMARI)</t>
  </si>
  <si>
    <t>UPS(PCM)</t>
  </si>
  <si>
    <t>V-BELT A-59</t>
  </si>
  <si>
    <t>V-BELT B-99</t>
  </si>
  <si>
    <t>V-BELT C-125</t>
  </si>
  <si>
    <t>V-BELT 3V-710</t>
  </si>
  <si>
    <t>Pump</t>
  </si>
  <si>
    <t>VACUUM PUMP SR-37BII</t>
  </si>
  <si>
    <t>VALVE(POPPET)SR37BII</t>
  </si>
  <si>
    <t>AL PLATE (235*235-2TRAY)</t>
  </si>
  <si>
    <t>BEARING 6205Z C3</t>
  </si>
  <si>
    <t>BEARING 6315ZZ C3</t>
  </si>
  <si>
    <t>Cam Follower</t>
  </si>
  <si>
    <t>CAM FOLLOWER CF12-AB</t>
  </si>
  <si>
    <t>CONTROLLER DB6301000-10A</t>
  </si>
  <si>
    <t>FAN(IKURA) W2S130-AA03-21</t>
  </si>
  <si>
    <t>GMC-22 2A2B 220V/60HZ</t>
  </si>
  <si>
    <t>GR.PLTE 235X235X5T FE250</t>
  </si>
  <si>
    <t>GRAPHITE TUBE 24/21 X 590</t>
  </si>
  <si>
    <t>Heater</t>
  </si>
  <si>
    <t>HEATER AR-2524,CHROLOALOX</t>
  </si>
  <si>
    <t>METER(DIGITAL)</t>
  </si>
  <si>
    <t>PLC CABLE GW500A</t>
  </si>
  <si>
    <t>POWER SUPPLY SRT2200XLI</t>
  </si>
  <si>
    <t>SCR</t>
  </si>
  <si>
    <t>S.C.R UNIT(SANREX)</t>
  </si>
  <si>
    <t>UF1-4075 AC1P 440V75A</t>
  </si>
  <si>
    <t>SET OF SEALS 1000017580</t>
  </si>
  <si>
    <t>SMC-10PCOIL220V</t>
  </si>
  <si>
    <t>SOL V/V JMVH-5-3/8-S-B</t>
  </si>
  <si>
    <t>TYPE-B(S)JIS3 D0.5 L-700</t>
  </si>
  <si>
    <t>UPS KIN-1500AP</t>
  </si>
  <si>
    <t>VALVE NO.51~59 SR-3700B</t>
  </si>
  <si>
    <t>SHINDEN</t>
  </si>
  <si>
    <t>2/2WAY VALVE X 0815 589</t>
  </si>
  <si>
    <t>Cont. Furnace Part List (#3)</t>
    <phoneticPr fontId="2" type="noConversion"/>
  </si>
  <si>
    <t>Cont. Furnace Part List (#1, #2)</t>
    <phoneticPr fontId="2" type="noConversion"/>
  </si>
  <si>
    <t>BATTERY DC24V 12AH</t>
  </si>
  <si>
    <t>BATTERY 7.2AH UPS MODULE</t>
  </si>
  <si>
    <t>BREAKER 메인 차단기</t>
  </si>
  <si>
    <t>3RV2021-1AA10</t>
  </si>
  <si>
    <t>SIEMENS 1.1~1.6A</t>
  </si>
  <si>
    <t>BUSBAR 버스바</t>
  </si>
  <si>
    <t>3RV1915-1DB</t>
  </si>
  <si>
    <t>SIEMENS 3P BUSBAR</t>
  </si>
  <si>
    <t>Centering</t>
  </si>
  <si>
    <t>Centering ringDN 96</t>
  </si>
  <si>
    <t>BP 213 194 T</t>
  </si>
  <si>
    <t>CONTROLLER ITRON DR 100</t>
  </si>
  <si>
    <t>702060/288-888-000-22</t>
  </si>
  <si>
    <t>CPU 6ES7412-2XJ05-0ABO</t>
  </si>
  <si>
    <t>COD 733RL-PLC</t>
  </si>
  <si>
    <t>CURRENT SUPPLY 1P 24V 5A</t>
  </si>
  <si>
    <t>D Tranns</t>
  </si>
  <si>
    <t>Dewaxing line themocouple</t>
  </si>
  <si>
    <t>X 0840 002</t>
  </si>
  <si>
    <t>Drive pneum. For 6.2(BY PASS VALVE)</t>
  </si>
  <si>
    <t>X 0815 457 03</t>
  </si>
  <si>
    <t>EXHAUST VALVE FOR BA251 (</t>
  </si>
  <si>
    <t>P4153 348ZB PK E45 001-T</t>
  </si>
  <si>
    <t>PRESSURE VALVE of BA 501</t>
  </si>
  <si>
    <t>958980)</t>
  </si>
  <si>
    <t>Filter box</t>
  </si>
  <si>
    <t>FELT &amp; foil packages forthermocouple</t>
  </si>
  <si>
    <t>PW 372 0107-U</t>
  </si>
  <si>
    <t>FUSE BOX SV9343.210</t>
  </si>
  <si>
    <t>3-POLE 400A 690V RITTAL</t>
  </si>
  <si>
    <t>손잡이 레버로 내리는 퓨즈박스</t>
  </si>
  <si>
    <t>Gasket kit for 6.2(BY PASS VALVE)</t>
  </si>
  <si>
    <t>X 0815 457 04</t>
  </si>
  <si>
    <t>JMEBH-5/2-1/8-P-B VALVESOLENOID</t>
  </si>
  <si>
    <t>Lip seal FOR COD FURNACE</t>
  </si>
  <si>
    <t>PW 492 0122</t>
  </si>
  <si>
    <t>LOWE HEATER 쪽</t>
  </si>
  <si>
    <t>THYRISTOR X 0160 029</t>
  </si>
  <si>
    <t>LOWER 쪽 SCR</t>
  </si>
  <si>
    <t>Module</t>
  </si>
  <si>
    <t>MODEL : 443-1EX20-OXEO</t>
  </si>
  <si>
    <t>COMMUNICATION CARD : CP443-1, S7-400, ETHERNET</t>
  </si>
  <si>
    <t>PLC 통신 카드</t>
  </si>
  <si>
    <t>O-ring</t>
  </si>
  <si>
    <t>P 4070 949 PV</t>
  </si>
  <si>
    <t>O-Ring sealA73X5mm9.54</t>
  </si>
  <si>
    <t>X 0770 018</t>
  </si>
  <si>
    <t>O-Ring sealA88X5mm9.54</t>
  </si>
  <si>
    <t>X 0770 017</t>
  </si>
  <si>
    <t>O-Ring seal125X5mm</t>
  </si>
  <si>
    <t>P 0961 290</t>
  </si>
  <si>
    <t>O-Ring seal19X2.5mm9.54</t>
  </si>
  <si>
    <t>P 4070 333PV</t>
  </si>
  <si>
    <t>Pirani gauge</t>
  </si>
  <si>
    <t>PFEIFFER VACUUM</t>
  </si>
  <si>
    <t>Pressure gauge(-200mbar ~ 200mbar)</t>
  </si>
  <si>
    <t>X 0835 439</t>
  </si>
  <si>
    <t>Pressure gauge(1600mbar)</t>
  </si>
  <si>
    <t>X 0835 509</t>
  </si>
  <si>
    <t>Pressure Switch</t>
  </si>
  <si>
    <t>Pressure switch</t>
  </si>
  <si>
    <t>X 0835 160</t>
  </si>
  <si>
    <t>Pressure switch (0.2 bar Pressure out let)</t>
  </si>
  <si>
    <t>PW 486 0099-T</t>
  </si>
  <si>
    <t>POWER SUPPLY DC24V 10A(단종)</t>
  </si>
  <si>
    <t>1000002151W 120mm x H 169mm x D 125mm신규제품</t>
  </si>
  <si>
    <t>POWER SUPPLY DC24V 40A (UPS POWER SUPPLY)</t>
  </si>
  <si>
    <t>POWER SUPPLY 3P DC24V 10A</t>
  </si>
  <si>
    <t>POWER SUPPLY 3P DC24V 40A</t>
  </si>
  <si>
    <t>PRESSURE SWITCH DCM4025</t>
  </si>
  <si>
    <t>X 0835 095</t>
  </si>
  <si>
    <t>PRESSURE SWITCH DCM6 516-</t>
  </si>
  <si>
    <t>X 0835 158</t>
  </si>
  <si>
    <t>PRESSURE SWITCH 0.2-1.6</t>
  </si>
  <si>
    <t>X 0835 021</t>
  </si>
  <si>
    <t>PRESSURE SWITCH 3-16BAR</t>
  </si>
  <si>
    <t>X 0835 038</t>
  </si>
  <si>
    <t>PTB 02 ATEX3058</t>
  </si>
  <si>
    <t>PVA OIL TANK 450*130*660H</t>
  </si>
  <si>
    <t>PW 492 0249-T 100</t>
  </si>
  <si>
    <t>냉각수 펌프 배기 filter</t>
  </si>
  <si>
    <t>Seal kit for 6.2(BY PASS VALVE)</t>
  </si>
  <si>
    <t>X 0815 457 01</t>
  </si>
  <si>
    <t>Set of seals for BA 501</t>
  </si>
  <si>
    <t>PK E40 002-T</t>
  </si>
  <si>
    <t>Glass</t>
  </si>
  <si>
    <t>SIGHT GLASS FOR BAA 501</t>
  </si>
  <si>
    <t>SPARE BALL FOR 6.2(BY PASS VALVE)</t>
  </si>
  <si>
    <t>X 0815 457 02</t>
  </si>
  <si>
    <t>PW 272 0041 BU</t>
  </si>
  <si>
    <t>PVA TEPLA KOREA</t>
  </si>
  <si>
    <t>Thermocouple (Door water outline 쪽)</t>
  </si>
  <si>
    <t>X 0840 029 D1.5 x 250</t>
  </si>
  <si>
    <t>Thermocouple (DOOR INSULATION)</t>
  </si>
  <si>
    <t>PVA K-type D1.5*800</t>
  </si>
  <si>
    <t>도어 안쪽으로 길게 넣는것</t>
  </si>
  <si>
    <t>Thermocouple cover</t>
  </si>
  <si>
    <t>PW 373 0001-U</t>
  </si>
  <si>
    <t>Terminal</t>
  </si>
  <si>
    <t>TERMINAL 터미널</t>
  </si>
  <si>
    <t>3RV2925-5AB</t>
  </si>
  <si>
    <t>SIEMENS 3P SUPPLY BUSBAR</t>
  </si>
  <si>
    <t>THYRO- P, PX</t>
  </si>
  <si>
    <t>X 0160 0961-PHASE 400V 495APOWER CONTROL</t>
  </si>
  <si>
    <t>UPPER 쪽 SCR, Lowe 보다 크다</t>
  </si>
  <si>
    <t>THYRO-A CONTROLLER</t>
  </si>
  <si>
    <t>1A 400-280 HF RL1구형</t>
  </si>
  <si>
    <t>V-velt (펌프벨트)</t>
  </si>
  <si>
    <t>VANE SET for BA 501</t>
  </si>
  <si>
    <t>PK E48 002-T</t>
  </si>
  <si>
    <t>1.2valve VACUUM-PRESS.VALVE SEALS</t>
  </si>
  <si>
    <t>1P 400-495 HF구형</t>
  </si>
  <si>
    <t>1PX 500-495 HF중앙전기신형</t>
  </si>
  <si>
    <t>1PX 500-495 HFAgentur신형</t>
  </si>
  <si>
    <t>11.2 &amp; 11.3 고압 Outlet 벨브 라인쪽의 check valve (1공장 벨브 품번)</t>
  </si>
  <si>
    <t>V/V H-480HP-SS-R-1/2-1/3Check Valve</t>
  </si>
  <si>
    <t>3RH2131-1BB40</t>
  </si>
  <si>
    <t>CONTACTOR RELAY 보조 접점</t>
  </si>
  <si>
    <t>CONTACTOR</t>
  </si>
  <si>
    <t>3RV1021-0JA10</t>
  </si>
  <si>
    <t>CIRCUIT BREAKER</t>
  </si>
  <si>
    <t>3RV1031-4EA10</t>
  </si>
  <si>
    <t>3SE5112-0CD02</t>
  </si>
  <si>
    <t>Door Open Sensor</t>
  </si>
  <si>
    <t>(Door Ring-teeth 돌아가는거 인식센서)</t>
  </si>
  <si>
    <t>5ST3010-AS</t>
  </si>
  <si>
    <t>5SY4101-7</t>
  </si>
  <si>
    <t>6.5 valve DRIVE FOR FLAP VALVE</t>
  </si>
  <si>
    <t>X 0815 205 06</t>
  </si>
  <si>
    <t>6.5 valve DRIVErotary ↔ roots pump 사이존재하는 6.5 valve의 drive</t>
  </si>
  <si>
    <t>X 0815 205 02</t>
  </si>
  <si>
    <t>6.5 valve GASKET KIT FOR DRIVE</t>
  </si>
  <si>
    <t>X 0815 205 03</t>
  </si>
  <si>
    <t>6.5 valve SEAT RING AND SMAL PARTS</t>
  </si>
  <si>
    <t>X 0815 205 01</t>
  </si>
  <si>
    <t>6ES7422-7BL00-0AA0</t>
  </si>
  <si>
    <t>side1,2 door insulation cylinder 움직임 제어하는 plc 출력모듈</t>
  </si>
  <si>
    <t>9.10 Ball valve with welding ends DN65</t>
  </si>
  <si>
    <t>X 0815 580</t>
  </si>
  <si>
    <t>9.3 Ball&amp;ring combination</t>
  </si>
  <si>
    <t>X 0815 651 01</t>
  </si>
  <si>
    <t>9.3 Peeum acturating drive</t>
  </si>
  <si>
    <t>X 0815 651 03</t>
  </si>
  <si>
    <t>9.3 Peeum acturating driveseal set</t>
  </si>
  <si>
    <t>X 0815 651 0S</t>
  </si>
  <si>
    <t>POWER CABLE</t>
  </si>
  <si>
    <t>POWER CABLE X 0810 054</t>
  </si>
  <si>
    <t>합금2팀 Sinter HIP 장비 Power cable</t>
  </si>
  <si>
    <t>POWER CABLE X 0810 080</t>
  </si>
  <si>
    <t>RELAY NFB IC60N 1P 10A</t>
  </si>
  <si>
    <t>합금2공장 Sinter HIP Dry pump 동작 대기 회로 (Timer) 설치시 필요 자재</t>
  </si>
  <si>
    <t>PNEUMATIC ACTUATOR</t>
  </si>
  <si>
    <t>PNEU. ACTUATOR 1000102400</t>
  </si>
  <si>
    <t>_x001A_합금 1공장 Sinter HIP #1 Power cable (Side1, Side2, TOP) 각 2PC</t>
  </si>
  <si>
    <t>POWER CABLE 0810023</t>
  </si>
  <si>
    <t>POWER CABLE 0810098</t>
  </si>
  <si>
    <t>CONTACTOR 3RT2028-1BB44</t>
  </si>
  <si>
    <t>합금 1공장 New Sinter HIP 설치 시 사용</t>
  </si>
  <si>
    <t>SAFETY VALVE</t>
  </si>
  <si>
    <t>SAFETY VALVE JSV-FF100</t>
  </si>
  <si>
    <t>조광밸브 수급 제품으로 원품 대체 관련 독일 PVA 확인 완료</t>
  </si>
  <si>
    <t>JOKWANG VALVE</t>
  </si>
  <si>
    <t>BREAKER</t>
  </si>
  <si>
    <t>BREAKER 3RV2021-1AA10</t>
  </si>
  <si>
    <t>_x001A_전원 퓨즈 소손으로 관련 차단기/터미널/버스바 소손으로 교체 필요</t>
  </si>
  <si>
    <t>BUSBAR</t>
  </si>
  <si>
    <t>BUSBAR 3RV1915-1DB</t>
  </si>
  <si>
    <t>전원 퓨즈 소손으로 관련 차단기/터미널/버스바 소손으로 교체 필요</t>
  </si>
  <si>
    <t>TERMINAL</t>
  </si>
  <si>
    <t>TERMINAL 3RV2925-5AB</t>
  </si>
  <si>
    <t>ANGLE VALVE</t>
  </si>
  <si>
    <t>ANGLE VALVE 1000016817</t>
  </si>
  <si>
    <t>신규 Siner HIP 장비 1.19 Valve (대기압용 Vent Valve- Spare 확보)</t>
  </si>
  <si>
    <t>AUX SWITCH</t>
  </si>
  <si>
    <t>AUX SWITCH 3RH2911-1FA40</t>
  </si>
  <si>
    <t>보조 접점 2종 (Pressure switch signal 접점 신호)</t>
  </si>
  <si>
    <t>AUX SWITCH 3RH2911-1GA04</t>
  </si>
  <si>
    <t>EXHAUST ELBOW</t>
  </si>
  <si>
    <t>EXHAUST ELBOW NW50</t>
  </si>
  <si>
    <t>배기 라인 Exhaust Pipe</t>
  </si>
  <si>
    <t>EDWARDS KOREA</t>
  </si>
  <si>
    <t>GAS MODULE</t>
  </si>
  <si>
    <t>GAS MODULE M59805742</t>
  </si>
  <si>
    <t>드라이 진공펌프(GXS450F) 자재 Gas Module</t>
  </si>
  <si>
    <t>SENSOR CBB4-12GH70-E2 PNP</t>
  </si>
  <si>
    <t>노후화에 의한 신품교체</t>
  </si>
  <si>
    <t>THERMOCOUPLE</t>
  </si>
  <si>
    <t>THERMOCOUPLE 1000018673</t>
  </si>
  <si>
    <t>기존 품번(I/N: 1052688) 단종되어 대체품</t>
  </si>
  <si>
    <t>MANIFOLD</t>
  </si>
  <si>
    <t>MANIFOLD PRS-ME-1/8-5</t>
  </si>
  <si>
    <t>공압 유닛 Sol.Valve Manifold Block</t>
  </si>
  <si>
    <t>CHECK VALVE</t>
  </si>
  <si>
    <t>CHECK VALVE 1000048244</t>
  </si>
  <si>
    <t>고압 Gas Outlet (Pos 11.17) Check Valve (non-return valve)</t>
  </si>
  <si>
    <t>ACTUATOR 1000092992</t>
  </si>
  <si>
    <t>water line - valve 및 actuator.</t>
  </si>
  <si>
    <t>BALL VALVE X0815 378 94</t>
  </si>
  <si>
    <t>BATTERY ES3.2-12</t>
  </si>
  <si>
    <t>UPS Battery</t>
  </si>
  <si>
    <t>THERMOCOUPLE P 0980 628</t>
  </si>
  <si>
    <t>Thermo couple. 노후 교체용</t>
  </si>
  <si>
    <t>FUSE</t>
  </si>
  <si>
    <t>FUSE 170M5460</t>
  </si>
  <si>
    <t>SINTER-HIP DOUBLE DE-WAXING SCR용 내부 FUSE</t>
  </si>
  <si>
    <t>SIEMENS LIMIT SWITCH</t>
  </si>
  <si>
    <t>SWITCH 3ES5112-0CD02</t>
  </si>
  <si>
    <t>SinterHIP Door 부 잠금 인식 Limit switch. (노후화로 인한 불량)</t>
  </si>
  <si>
    <t>BALL VALVE</t>
  </si>
  <si>
    <t>BALL VALVE X0815 663</t>
  </si>
  <si>
    <t>Sinter HIP#2 13.1 valve.</t>
  </si>
  <si>
    <t>DIAL THERMOMETER</t>
  </si>
  <si>
    <t>DIAL THERMOMETER X 0825 059</t>
  </si>
  <si>
    <t>Sinter HIP 장비의 냉각수 Outlet Dial Thermometer</t>
  </si>
  <si>
    <t>BUSHING</t>
  </si>
  <si>
    <t>BUSHING P 4063 146</t>
  </si>
  <si>
    <t>Sinter HIP 장비의 Side Door 관련 자재</t>
  </si>
  <si>
    <t>FLANGE</t>
  </si>
  <si>
    <t>FLANGE PW 364 0286 BX</t>
  </si>
  <si>
    <t>O-RING</t>
  </si>
  <si>
    <t>O-RING 1000051655</t>
  </si>
  <si>
    <t>BALL VALVE 1000102311</t>
  </si>
  <si>
    <t>Sinter HIP 장비의 Dewaxing Line 6.9 Ball Valve</t>
  </si>
  <si>
    <t>CHECK VALVE P 0989 073</t>
  </si>
  <si>
    <t>Sinter HIP 장비의 Ar Gas Line 공급 라인 Flange 체결부 Check Valve</t>
  </si>
  <si>
    <t>O-RING P 4070 333 PV</t>
  </si>
  <si>
    <t>O-RING 1000051686</t>
  </si>
  <si>
    <t>DIAPHRAGM VALVE</t>
  </si>
  <si>
    <t>DIAPHRAGM VALVE S8HDV-VM</t>
  </si>
  <si>
    <t>Sinter HIP 장비의 Ar Gas Control Diaphragm Valve</t>
  </si>
  <si>
    <t>O-RING 28X5</t>
  </si>
  <si>
    <t>Sinter HIP 장비의 11.2&amp;11.3 Valve Flange O-ring</t>
  </si>
  <si>
    <t>BALL VALVE P 4150 295 EZ</t>
  </si>
  <si>
    <t>Sinter HIP 장비 냉각수 라인 자재</t>
  </si>
  <si>
    <t>BALL VALVE P 4150 295 HZ</t>
  </si>
  <si>
    <t>BALL VALVE P 4150 295 LZ</t>
  </si>
  <si>
    <t>COOLANT HOSE</t>
  </si>
  <si>
    <t>COOLANT HOSE 1000021513</t>
  </si>
  <si>
    <t>COOLANT HOSE 1000021515</t>
  </si>
  <si>
    <t>COOLANT HOSE 1000021516</t>
  </si>
  <si>
    <t>HOSE CLAMP</t>
  </si>
  <si>
    <t>HOSE CLAMP P 4163 240 YF</t>
  </si>
  <si>
    <t>HOSE CLAMP P 4163 240 YM</t>
  </si>
  <si>
    <t>HOSE CLAMP X 0805 099</t>
  </si>
  <si>
    <t>HOSE CONNECT</t>
  </si>
  <si>
    <t>HOSE CONNECT PW4140487-U</t>
  </si>
  <si>
    <t>HOSE CONNECT PW4140488-U</t>
  </si>
  <si>
    <t>HOSE CONNECT PW4140489-U</t>
  </si>
  <si>
    <t>FUSE PC30UD69V160TF</t>
  </si>
  <si>
    <t>SINTER HIP 장비 SCR FUSE</t>
  </si>
  <si>
    <t>FUSE 6,9URD30TTF0315</t>
  </si>
  <si>
    <t>BALL FOR VALVE</t>
  </si>
  <si>
    <t>BALL FOR VALVE1000025113</t>
  </si>
  <si>
    <t>Sinter HIP 장비 9.30 Valve 내부 Ball</t>
  </si>
  <si>
    <t>CONTACTOR B 4707 283 MA</t>
  </si>
  <si>
    <t>SINTER HIP vacuum gauge connector</t>
  </si>
  <si>
    <t>BUSHING PCM 353950 E</t>
  </si>
  <si>
    <t>SINTER HIP Side Door Flange Bushing</t>
  </si>
  <si>
    <t>AUX SWITCH 3RH1921-1DA11</t>
  </si>
  <si>
    <t>SINTER HIP SCR Magnet 보조 접점</t>
  </si>
  <si>
    <t>SIEMENS PLC MODULE</t>
  </si>
  <si>
    <t>MODULE 6ES1137-6AA01-7BA0</t>
  </si>
  <si>
    <t>SINTER HIP DOUBLE DE-WAXING 장비 SIEMENS PLC MODULE</t>
  </si>
  <si>
    <t>MODULE 6ES7131-6BF01-0BA0</t>
  </si>
  <si>
    <t>MODULE 6ES7131-6BH01-0BA0</t>
  </si>
  <si>
    <t>MODULE 6ES7132-6BF01-0BA0</t>
  </si>
  <si>
    <t>MODULE 6ES7132-6GD51-0BA0</t>
  </si>
  <si>
    <t>MODULE 6ES7134-6HB00-0CA1</t>
  </si>
  <si>
    <t>MODULE 6ES7134-6JD00-0CA1</t>
  </si>
  <si>
    <t>MODULE 6ES7135-6HD00-0BA1</t>
  </si>
  <si>
    <t>MODULE 6ES7136-6BA00-0CA0</t>
  </si>
  <si>
    <t>MODULE 6ES7193-6AR00-0AA0</t>
  </si>
  <si>
    <t>MODULE 6ES7155-6AU01-0CN0</t>
  </si>
  <si>
    <t>LINE FILTER</t>
  </si>
  <si>
    <t>LINE FILTER 8V-F8L-1-SS</t>
  </si>
  <si>
    <t>Sinter HIP Ar Gas 공급 Line Filter</t>
  </si>
  <si>
    <t>CYLINDER CDL2M00/32/18</t>
  </si>
  <si>
    <t>Sinter HIP #2 Side2 Bayonet Lock Cylinder</t>
  </si>
  <si>
    <t>SOCKET</t>
  </si>
  <si>
    <t>SOCKET KH-RS-14N</t>
  </si>
  <si>
    <t>_x001A_Sinter HIP #2 side 2 door close 불량으로 인한 자재 구매</t>
  </si>
  <si>
    <t>PNEU. ACTUATOR</t>
  </si>
  <si>
    <t>PNEU. ACTUATOR 1000104880</t>
  </si>
  <si>
    <t>Side Door Pneumatic Actuator</t>
  </si>
  <si>
    <t>FLEXO-COUPLING</t>
  </si>
  <si>
    <t>FLEXO-COUPLING X 0901 031</t>
  </si>
  <si>
    <t>Side Door Actuator 동작부 Flexo-Coupling</t>
  </si>
  <si>
    <t>60MM STROKE FOR COD 733RL</t>
  </si>
  <si>
    <t>PNEU.ACTUATOR 1000104880</t>
  </si>
  <si>
    <t>MODULE 6ES7136-6DB00-0CA0</t>
  </si>
  <si>
    <t>PLC D/O Module</t>
  </si>
  <si>
    <t>MODULE</t>
  </si>
  <si>
    <t>MODULE 6ES7332-5HD01-0AB0</t>
  </si>
  <si>
    <t>PLC Analog Output Card</t>
  </si>
  <si>
    <t>FLOW METER</t>
  </si>
  <si>
    <t>New Sinter HIP 냉각수 Flow meter (Spare)</t>
  </si>
  <si>
    <t>CIR.BREAKER</t>
  </si>
  <si>
    <t>CIR.BREAKER 3RV2011-0JA15</t>
  </si>
  <si>
    <t>New Sinter HIP _ Pump Cooling Fan 용 차단기</t>
  </si>
  <si>
    <t>MODULE 6GK7443-1EX30-0XE0</t>
  </si>
  <si>
    <t>Ethernet module</t>
  </si>
  <si>
    <t>CONT. RELAY</t>
  </si>
  <si>
    <t>CONT. RELAY 3RH2131-1BB40</t>
  </si>
  <si>
    <t>Emergency outlet Valve 작동용 Magnet Contactor (Relay)</t>
  </si>
  <si>
    <t>SURGE SUP</t>
  </si>
  <si>
    <t>SURGE SUP. 3RT2916-1BB00</t>
  </si>
  <si>
    <t>TIMER</t>
  </si>
  <si>
    <t>TIMER ATE8-46</t>
  </si>
  <si>
    <t>Dry pump 설치 후 Pump warming up을 위한 Timer.</t>
  </si>
  <si>
    <t>BACK SHELL KIT</t>
  </si>
  <si>
    <t>BACK SHELL KIT D37422802</t>
  </si>
  <si>
    <t>Dry Pump Micro TIM Accessories</t>
  </si>
  <si>
    <t>SOLVENT KIT</t>
  </si>
  <si>
    <t>SOLVENT KIT M59805021 HFP</t>
  </si>
  <si>
    <t>Dry Pump Cleaning 장치 (Solvent Kit)</t>
  </si>
  <si>
    <t>SIGHT GLASS</t>
  </si>
  <si>
    <t>SIGHT GLASS PK20</t>
  </si>
  <si>
    <t>Dry Pump (Edward) Sight Glass</t>
  </si>
  <si>
    <t>SOLENOID VALVE</t>
  </si>
  <si>
    <t>SOLENOID VALVE 575250</t>
  </si>
  <si>
    <t>Double Dewaxing 장비 Valve 제어 Air Solenoid valve</t>
  </si>
  <si>
    <t>MODULE 6GK7542-1AX00-0XE0</t>
  </si>
  <si>
    <t>Communication module</t>
  </si>
  <si>
    <t>PLC MODULE</t>
  </si>
  <si>
    <t>PLC MODULE 6ES7432-1HF00-0AB0</t>
  </si>
  <si>
    <t>COD733 PLC Module</t>
  </si>
  <si>
    <t>ACTUATOR 63000006</t>
  </si>
  <si>
    <t>6.9 Gas line Valve 구동 Actuator</t>
  </si>
  <si>
    <t>PRESSURE SWITCH</t>
  </si>
  <si>
    <t>PRESSURE SWITCH 1000075486</t>
  </si>
  <si>
    <t>11.19 Ar Gas line 압력 측정 Pressure Switch</t>
  </si>
  <si>
    <t>FLOW METER SV7200</t>
  </si>
  <si>
    <t>(Double Dewaxing) 냉각수 Flow Meter</t>
  </si>
  <si>
    <t>DISPLAY</t>
  </si>
  <si>
    <t>DISPLAY 2000590001</t>
  </si>
  <si>
    <t>(COD 733RL) Upper Heater Thyristor (신형)</t>
  </si>
  <si>
    <t>COD733RL Part List (PVA Sinter HIP)</t>
    <phoneticPr fontId="2" type="noConversion"/>
  </si>
  <si>
    <t>COD733RL Part List (PVA Sinter HIP - Double Dewaxing)</t>
    <phoneticPr fontId="2" type="noConversion"/>
  </si>
  <si>
    <t>CABLE BCCM323-0000-10-001</t>
  </si>
  <si>
    <t>GRIPPER GP30-C</t>
  </si>
  <si>
    <t>HOSE U-04020*200M/RL</t>
  </si>
  <si>
    <t>SENSOR DW-AS-603-065-001</t>
  </si>
  <si>
    <t>SENSOR GTE6-P4211</t>
  </si>
  <si>
    <t>TDK-LAMBDA 24VDC 50W</t>
  </si>
  <si>
    <t>POWER SUPPLY DPP50-24</t>
  </si>
  <si>
    <t>AIR CYLINDER 0822062007</t>
  </si>
  <si>
    <t>BALL SCREW 80016929</t>
  </si>
  <si>
    <t>MANZ</t>
  </si>
  <si>
    <t>BALLSCREW 80016931</t>
  </si>
  <si>
    <t>BELT S3M-1119-15</t>
  </si>
  <si>
    <t>BELT S3M-882-15</t>
  </si>
  <si>
    <t>CYL(AIR) CQ2A12-15DM SMC</t>
  </si>
  <si>
    <t>CYL(GRIPPER) GP19-B</t>
  </si>
  <si>
    <t>CYLINDER MXQ16L-20</t>
  </si>
  <si>
    <t>CYLINDER P1D-B080MC-0250</t>
  </si>
  <si>
    <t>CYLINDER 0 822 124 003</t>
  </si>
  <si>
    <t>DISPOSAL DRUM HOBBOCK200L</t>
  </si>
  <si>
    <t>VOMAT GMBH</t>
  </si>
  <si>
    <t>FAN DC24V 120*120*25</t>
  </si>
  <si>
    <t>Gear</t>
  </si>
  <si>
    <t>GEAR 80016908 SR 5580</t>
  </si>
  <si>
    <t>GEAR 80016909</t>
  </si>
  <si>
    <t>MANZ TAIWAN LTD</t>
  </si>
  <si>
    <t>GRIPPER PN-010-3 3JAWS</t>
  </si>
  <si>
    <t>GRIPPER 099120.10.00 0.7M</t>
  </si>
  <si>
    <t>GUIDE P/N 11917802(FESTO)</t>
  </si>
  <si>
    <t>GUIDE UNIT 0 821 401 260</t>
  </si>
  <si>
    <t>LAMP ST56L-3-220, Q-LIGHT</t>
  </si>
  <si>
    <t>Robot</t>
  </si>
  <si>
    <t>MOTOR+GEAR MVF 30 1:7</t>
  </si>
  <si>
    <t>MOUNTING SET 80020950</t>
  </si>
  <si>
    <t>PHOTO SENSOR CX-421-P</t>
  </si>
  <si>
    <t>PLC KTM-DRT 40U</t>
  </si>
  <si>
    <t>POWER SUPPLY MDR-60-24</t>
  </si>
  <si>
    <t>POWER SUPPLY(24VDC 5A)</t>
  </si>
  <si>
    <t>POWER 2866750-QUNIT-PS</t>
  </si>
  <si>
    <t>Pulley</t>
  </si>
  <si>
    <t>PULLEY 80016911</t>
  </si>
  <si>
    <t>SERVO DRIVE 80010426</t>
  </si>
  <si>
    <t>SOL V/V SYJ3220-5LZ-M3</t>
  </si>
  <si>
    <t>V/V SMC SYJ3120-5MZ-M3</t>
  </si>
  <si>
    <t>V/V 0 820 038 126 DC24V</t>
  </si>
  <si>
    <t>110/220V,24V 3A</t>
  </si>
  <si>
    <t>Iscar Sinter Loading (MANZ) Part List</t>
    <phoneticPr fontId="2" type="noConversion"/>
  </si>
  <si>
    <t>Iscar Sinter Loading (Toshiba) - Part List</t>
    <phoneticPr fontId="2" type="noConversion"/>
  </si>
  <si>
    <t>SOLENOID VALVE SMC</t>
  </si>
  <si>
    <t>SOL.VALVE SY5220-5LOZ-01</t>
  </si>
  <si>
    <t>MAGNETIC DRIVE PUMP</t>
  </si>
  <si>
    <t>PUMP MD-15RM-200N IWAKI</t>
  </si>
  <si>
    <t>G20/10 FOR AUTO BRUSH</t>
  </si>
  <si>
    <t>LM GUIDE HGH15CA2R690</t>
  </si>
  <si>
    <t>LM 가이드</t>
  </si>
  <si>
    <t>Timing Belt</t>
  </si>
  <si>
    <t>075-L-0591 A-J3Y</t>
  </si>
  <si>
    <t>TIMING BELT NOCK</t>
  </si>
  <si>
    <t>AIR CYL MHL2-25D2</t>
  </si>
  <si>
    <t>BALL BUSH LMK12LUU</t>
  </si>
  <si>
    <t>BALL SCREW GTR1610A-860L</t>
  </si>
  <si>
    <t>CYCLONE S-121-05-300</t>
  </si>
  <si>
    <t>SAERON ENG.</t>
  </si>
  <si>
    <t>CYL CY3RG40-600-M93L</t>
  </si>
  <si>
    <t>CYL MGCMB25-250-R</t>
  </si>
  <si>
    <t>CYL MXQ20-20ASR-M9BL</t>
  </si>
  <si>
    <t>CYL MY1B25G-420Z-A93L</t>
  </si>
  <si>
    <t>CYL MY1B25G-800L-Z73</t>
  </si>
  <si>
    <t>CYLINDER CDQSB12-25D-A93</t>
  </si>
  <si>
    <t>CYLINDER MY1B25G600LZM9BL</t>
  </si>
  <si>
    <t>EJECTOR ZL112A-K15LZ-DNL</t>
  </si>
  <si>
    <t>ELECTRODE HOLDER 1000-055</t>
  </si>
  <si>
    <t>FILTER AP-200 R145X500L</t>
  </si>
  <si>
    <t>FLAT JET NOZZLE 1000-049</t>
  </si>
  <si>
    <t>GUIDE RAIL MGN15C2UU-270L</t>
  </si>
  <si>
    <t>HEATER 220V*1500W*U*260L</t>
  </si>
  <si>
    <t>DAEIL SCIENCE</t>
  </si>
  <si>
    <t>HOPPER OPTIPLEX366-854</t>
  </si>
  <si>
    <t>HOSE CONNECTION 362-670</t>
  </si>
  <si>
    <t>INSERT SLEEVE 1006-485</t>
  </si>
  <si>
    <t>LINEAR GUIDEWAY MSA25E</t>
  </si>
  <si>
    <t>LM GUIDE HGH15CA-3-1600L</t>
  </si>
  <si>
    <t>LM GUIDE HSR15RUU-880L</t>
  </si>
  <si>
    <t>LM GUIDE QHH15CA-2-880L</t>
  </si>
  <si>
    <t>LM GUIDE SBM09-1-K1-75L</t>
  </si>
  <si>
    <t>Nozzle</t>
  </si>
  <si>
    <t>NOZZLE 1010-090 GEMA TIN</t>
  </si>
  <si>
    <t>PHOTO SWITCH EE-SX672WR</t>
  </si>
  <si>
    <t>PROXIMITY SENSOR EV-118M</t>
  </si>
  <si>
    <t>RB338K88/WR-17WS-AN T30M</t>
  </si>
  <si>
    <t>ROLL FACTORY</t>
  </si>
  <si>
    <t>SCREW GY2020-HULR+1190L</t>
  </si>
  <si>
    <t>SENSOR EE-SX674</t>
  </si>
  <si>
    <t>Shock Absorber</t>
  </si>
  <si>
    <t>SHOCK ABSORBER RB1007</t>
  </si>
  <si>
    <t>SOL V/V SY5220-5DZ-01</t>
  </si>
  <si>
    <t>SOL VALVE SC311B-P-L-D4</t>
  </si>
  <si>
    <t>SSR RELAY N3G3C 40Z4</t>
  </si>
  <si>
    <t>STIRRER BRUSH 377-760</t>
  </si>
  <si>
    <t>STIRRER DRIVE UNIT393-940</t>
  </si>
  <si>
    <t>POWTECH ENG</t>
  </si>
  <si>
    <t>THYRO-PX-2PX-500-350HF</t>
  </si>
  <si>
    <t>V-BELT B-52</t>
  </si>
  <si>
    <t>TiN Spread (Sinter) - Part List</t>
    <phoneticPr fontId="2" type="noConversion"/>
  </si>
  <si>
    <t>16*AT10*5700</t>
  </si>
  <si>
    <t>TIMING BELT(UNLOADING)</t>
  </si>
  <si>
    <t>A CYL ADVU-63-60-A-P-A</t>
  </si>
  <si>
    <t>AIR FILTER SAF 800</t>
  </si>
  <si>
    <t>AIR REGULATOR R400-15</t>
  </si>
  <si>
    <t>BATTERY LR1130</t>
  </si>
  <si>
    <t>BEARING LMF16LUU SAMICK</t>
  </si>
  <si>
    <t>BEARING SBG20FL</t>
  </si>
  <si>
    <t>BEARING UCFL 205(STEEL)</t>
  </si>
  <si>
    <t>BEARING UCF207</t>
  </si>
  <si>
    <t>BEARING UCP 205</t>
  </si>
  <si>
    <t>BEARING ZKLF3080 2RS INA</t>
  </si>
  <si>
    <t>BEARING 6002ZZ FAG</t>
  </si>
  <si>
    <t>BEARING(RADIAL BALL)</t>
  </si>
  <si>
    <t>BELT(CONVEY)-VOLTA</t>
  </si>
  <si>
    <t>DAEJONG JONGHAP</t>
  </si>
  <si>
    <t>BLAST NOZZLE 8MM</t>
  </si>
  <si>
    <t>CERATRAK</t>
  </si>
  <si>
    <t>Bracket</t>
  </si>
  <si>
    <t>BRACKET D75*30H</t>
  </si>
  <si>
    <t>BUCKET BELT W125X8.5T(4")</t>
  </si>
  <si>
    <t>NEO BLAST CO</t>
  </si>
  <si>
    <t>Bushing</t>
  </si>
  <si>
    <t>BUSH HBF16-26-30-35H</t>
  </si>
  <si>
    <t>CLAMP HOLDER</t>
  </si>
  <si>
    <t>SHINTOOL TECH</t>
  </si>
  <si>
    <t>Coupling</t>
  </si>
  <si>
    <t>COUPLING SDWC-54C12K516K5</t>
  </si>
  <si>
    <t>COVER 260*120*3T</t>
  </si>
  <si>
    <t>CYCLONE D700XD240X500H</t>
  </si>
  <si>
    <t>CYCLONE D700X440H</t>
  </si>
  <si>
    <t>CYL(AIR) 15033247(FESTO)</t>
  </si>
  <si>
    <t>CYLINDER ISS2 B20-S75</t>
  </si>
  <si>
    <t>DRIVER(FREQUENCY)AS2-104N</t>
  </si>
  <si>
    <t>ELBOW(CIRCLE,ANGLE:90)</t>
  </si>
  <si>
    <t>ENCODER(BAUMER ELECTIRC)</t>
  </si>
  <si>
    <t>HOLDER(NOZZLE)</t>
  </si>
  <si>
    <t>HOSE URETHANE FU-10 30M</t>
  </si>
  <si>
    <t>FUJI MANU CO LT</t>
  </si>
  <si>
    <t>HOSE URETHANE FU-19 20M</t>
  </si>
  <si>
    <t>LAMP 36W/21-840 OSRAM</t>
  </si>
  <si>
    <t>LEAD-IN NOZZLE 7/8MM</t>
  </si>
  <si>
    <t>LED LAMP LP36 AC220V</t>
  </si>
  <si>
    <t>LEVER 99*20*20</t>
  </si>
  <si>
    <t>LINEAR BUSH LHRKW16G</t>
  </si>
  <si>
    <t>LM G 17.5*20*580L</t>
  </si>
  <si>
    <t>LM GUIDE BLOCK S25VS</t>
  </si>
  <si>
    <t>LM GUIDE RAIL S25VS-700L</t>
  </si>
  <si>
    <t>LSE D-A73 DC 24V AC110V</t>
  </si>
  <si>
    <t>NICOLIS TIMING PULLY</t>
  </si>
  <si>
    <t>NOZZLE PIPE(NICOLIS)</t>
  </si>
  <si>
    <t>NOZZLE(NICOLIS) D20*110L</t>
  </si>
  <si>
    <t>SUNGKYUNG PRECI</t>
  </si>
  <si>
    <t>NUT GTR-2020B MIRAE</t>
  </si>
  <si>
    <t>OSCILLATION PIN</t>
  </si>
  <si>
    <t>OSCILLATION SHAFT</t>
  </si>
  <si>
    <t>PALLET HANGER-2</t>
  </si>
  <si>
    <t>PLASTIC NUT(SAND)</t>
  </si>
  <si>
    <t>PRE FILTER 595X810X10T AL</t>
  </si>
  <si>
    <t>PRE FILTER 600X590X10T AL</t>
  </si>
  <si>
    <t>PROX SENSOR SME-8-S-LED24</t>
  </si>
  <si>
    <t>PULLEY PD140-AT10-44-D25</t>
  </si>
  <si>
    <t>Roller</t>
  </si>
  <si>
    <t>ROLLER SET 400XD16XD61</t>
  </si>
  <si>
    <t>RUBBER RING(SAND BLAST)</t>
  </si>
  <si>
    <t>SAND BLAST CYCLONE(NEW)</t>
  </si>
  <si>
    <t>SAND BLAST DUCT(NEW)</t>
  </si>
  <si>
    <t>SAND BLAST GUN(BODY)</t>
  </si>
  <si>
    <t>SCREW D20X730L GTR-202B</t>
  </si>
  <si>
    <t>SENSOR BF-4R</t>
  </si>
  <si>
    <t>SENSOR BJ10M-TDT-C</t>
  </si>
  <si>
    <t>SENSOR FT-42-10</t>
  </si>
  <si>
    <t>SENSOR(PZ2-42,KEYENCE)</t>
  </si>
  <si>
    <t>SHAFT(SAND BLAST)</t>
  </si>
  <si>
    <t>SOL V/V RDS3130-1G-02</t>
  </si>
  <si>
    <t>SOL V/V RDS3430-2DZ-02</t>
  </si>
  <si>
    <t>SPRAY GUN NICOLIS TYPE</t>
  </si>
  <si>
    <t>SUPPORT UNIT EK-15-P0C7TE</t>
  </si>
  <si>
    <t>Union</t>
  </si>
  <si>
    <t>UNION PUC-06</t>
  </si>
  <si>
    <t>VALVE SET DISTR-6</t>
  </si>
  <si>
    <t>RESTEC</t>
  </si>
  <si>
    <t>Sand Blast (Iscar) - Part List</t>
    <phoneticPr fontId="2" type="noConversion"/>
  </si>
  <si>
    <t>Sand Nicolis - Part List</t>
    <phoneticPr fontId="2" type="noConversion"/>
  </si>
  <si>
    <t>AIR CYL ADVU-40-30-P-A</t>
  </si>
  <si>
    <t>3RV1011-1AA10 3P1.1-1.6A</t>
  </si>
  <si>
    <t>차단기</t>
  </si>
  <si>
    <t>3RV1011-1EA10 3P2.8-4.0A</t>
  </si>
  <si>
    <t>SENSOR BES516-326-S4-C</t>
  </si>
  <si>
    <t>신규 NICOLIS 장비 sand elevator 부분 proximity sensor</t>
  </si>
  <si>
    <t>REGULATOR ITV2030-31F3CL3</t>
  </si>
  <si>
    <t>신규 nicolis 장비 E/P regulator</t>
  </si>
  <si>
    <t>16*AT10*2700</t>
  </si>
  <si>
    <t>Sand 개조장비 Sensor 교체용</t>
  </si>
  <si>
    <t>SOL VALVE RDS3130-2DZ-02</t>
  </si>
  <si>
    <t>SAND M/C Loading Cylinder 동작 Valve</t>
  </si>
  <si>
    <t>TOWER LAMP</t>
  </si>
  <si>
    <t>TOWER LAMP ST45B-BZ3-24</t>
  </si>
  <si>
    <t>SAND DEBURRING M/C TOWER LAMP</t>
  </si>
  <si>
    <t>SENSOR DW-AS-603-M8-001</t>
  </si>
  <si>
    <t>Pallet clamping, unclamping Sensor</t>
  </si>
  <si>
    <t>SOL VALVE CD04 5777055302</t>
  </si>
  <si>
    <t>NICOLIS 노후(손상) 교체용</t>
  </si>
  <si>
    <t>LIMIT SWTICH</t>
  </si>
  <si>
    <t>LIMIT SWTICH Z4VH-335-02Z</t>
  </si>
  <si>
    <t>Nicolis oscillation 부 limit switch 오작동으로 인한 교체 건</t>
  </si>
  <si>
    <t>PROX SENSOR</t>
  </si>
  <si>
    <t>NICOLIS Air cylinder 및 근접센서.</t>
  </si>
  <si>
    <t>CARD</t>
  </si>
  <si>
    <t>CARD 6ES7953-8LG31-0AA0</t>
  </si>
  <si>
    <t>Nicolis 3-cluster 장비용 PLC</t>
  </si>
  <si>
    <t>REGULATOR LRMA-1/4-QS-6</t>
  </si>
  <si>
    <t>ENCODER E58H12-5000-3-T-24-C AUTONICS</t>
  </si>
  <si>
    <t>Conveyor부 Encoder</t>
  </si>
  <si>
    <t>CONTACTOR 3RT2016-1BB42</t>
  </si>
  <si>
    <t>CYLINDER CP96SDB32-320C</t>
  </si>
  <si>
    <t>GEAR MOTOR 75.9056</t>
  </si>
  <si>
    <t>PLC 6ES7314-6CF02-0AB0</t>
  </si>
  <si>
    <t>REGULATOR VEX1700-10F</t>
  </si>
  <si>
    <t>SOL V/V TV2W15-2C-04</t>
  </si>
  <si>
    <t>Encoder</t>
    <phoneticPr fontId="2" type="noConversion"/>
  </si>
  <si>
    <t>Sinter Loading (SungRim) Part List</t>
    <phoneticPr fontId="2" type="noConversion"/>
  </si>
  <si>
    <t>FAN S4556MVL-OT1-55</t>
  </si>
  <si>
    <t>MAKINO KOREA</t>
  </si>
  <si>
    <t>FILTER Z474U1040900</t>
  </si>
  <si>
    <t>SWITCH ISE40-W1-30L-MF</t>
  </si>
  <si>
    <t>A/DRAIN B5102-4C-FJ CKD</t>
  </si>
  <si>
    <t>Absorber</t>
  </si>
  <si>
    <t>ABSORBER RB-OEM0.25MBSJ</t>
  </si>
  <si>
    <t>AIR CHUCK MHQG2-32D-M9B</t>
  </si>
  <si>
    <t>AS1201F-M5-06A</t>
  </si>
  <si>
    <t>AUTO DRAIN AD48 SMC</t>
  </si>
  <si>
    <t>BALL SCREW Z211A3605648_</t>
  </si>
  <si>
    <t>BALL SCREW(Y,Z AXIS, V22)</t>
  </si>
  <si>
    <t>BATTERY CR-17450SE-R</t>
  </si>
  <si>
    <t>BATTERY CR17450SE-2N</t>
  </si>
  <si>
    <t>BATTERY ER17330V-V2PW</t>
  </si>
  <si>
    <t>BATTERY FX2NC-32BL</t>
  </si>
  <si>
    <t>BATTERY(DURACELL) LR20</t>
  </si>
  <si>
    <t>BEARING Z224Z0084000</t>
  </si>
  <si>
    <t>CARBON BRUSH SET KBS-2</t>
  </si>
  <si>
    <t>COIL HRB03</t>
  </si>
  <si>
    <t>COLLAR 16F040A2007</t>
  </si>
  <si>
    <t>CYL CDG1FA40-250Z-B54L</t>
  </si>
  <si>
    <t>CYLINDER CDJ2B16-150AZ-A</t>
  </si>
  <si>
    <t>FAN A90L-0001-0566#A</t>
  </si>
  <si>
    <t>FAN A90L-0001-0567#A</t>
  </si>
  <si>
    <t>FAN 1608KL-05W-B39</t>
  </si>
  <si>
    <t>FAN 9WF0424F6D01</t>
  </si>
  <si>
    <t>FILTER ELEMENT AMC-EL5</t>
  </si>
  <si>
    <t>FILTER ELEMENT MLB03W V22</t>
  </si>
  <si>
    <t>FILTER Z474U1040700</t>
  </si>
  <si>
    <t>Finger</t>
  </si>
  <si>
    <t>FINGER ZMTP01-83A</t>
  </si>
  <si>
    <t>Makino V22 - Part List</t>
    <phoneticPr fontId="2" type="noConversion"/>
  </si>
  <si>
    <t>FLOATING JOINT JA15-5-080</t>
  </si>
  <si>
    <t>FLTR(AIR) SMC AF40P-060S</t>
  </si>
  <si>
    <t>GRIPPER MHZ2-32D-M9B</t>
  </si>
  <si>
    <t>JOINT Z461T4804130</t>
  </si>
  <si>
    <t>KEY 11.8X7.0XT5MM</t>
  </si>
  <si>
    <t>KEY 13.6X7XT5MM</t>
  </si>
  <si>
    <t>LED LAMP LP36 AC110V</t>
  </si>
  <si>
    <t>LED LAMP LP36 DC24V</t>
  </si>
  <si>
    <t>LIMIT S/W SL1-H</t>
  </si>
  <si>
    <t>LOCK NUT Z274W5002500</t>
  </si>
  <si>
    <t>MIST SEPARA.ELE.AMD-EL150</t>
  </si>
  <si>
    <t>MIST SEPARA.ELEM.AM-EL250</t>
  </si>
  <si>
    <t>MPG A860-0203-T012</t>
  </si>
  <si>
    <t>OIL SEAL Z262E0304508</t>
  </si>
  <si>
    <t>OIL SEAL Z262E0365007</t>
  </si>
  <si>
    <t>POWER SUPPLY JWS300-24</t>
  </si>
  <si>
    <t>POWER SUPPLY SWS50-24</t>
  </si>
  <si>
    <t>PUMP MTH2-30/2</t>
  </si>
  <si>
    <t>SCREW Z273S1403006</t>
  </si>
  <si>
    <t>SENSOR SMC D-F9PW</t>
  </si>
  <si>
    <t>SENSOR Z623Z0110010</t>
  </si>
  <si>
    <t>SERVO MOTOR HC-MFS73B</t>
  </si>
  <si>
    <t>SOL V/V VQZ2451-5YZ-X68-Q</t>
  </si>
  <si>
    <t>SOL VALVE SY5240-5DZE</t>
  </si>
  <si>
    <t>SOL.VALVE Y111Z0001799</t>
  </si>
  <si>
    <t>SPEED CON AS2201F-01-08A</t>
  </si>
  <si>
    <t>Spindle</t>
  </si>
  <si>
    <t>SPINDLE HEAD 13F016AV22W4</t>
  </si>
  <si>
    <t>Spring</t>
  </si>
  <si>
    <t>SPRING.CONED.DISK</t>
  </si>
  <si>
    <t>SWITCH(EMERGENCY)_</t>
  </si>
  <si>
    <t>TAPER PIN Z281C1000454</t>
  </si>
  <si>
    <t>TAPER PIN Z281C1000504</t>
  </si>
  <si>
    <t>V/V SY5240-5DZ-02</t>
  </si>
  <si>
    <t>VALVE VQZ23215YZ1C6X115Q</t>
  </si>
  <si>
    <t>ZMTP01-267/HC-MFS43B</t>
  </si>
  <si>
    <t>Mitshbishi</t>
  </si>
  <si>
    <t>VACCUM MOTOR 64903080</t>
  </si>
  <si>
    <t>NCT</t>
  </si>
  <si>
    <t>Makino MSJX - Part List</t>
    <phoneticPr fontId="2" type="noConversion"/>
  </si>
  <si>
    <t>AXIAL_SCHRAEGKUGELLAGER</t>
  </si>
  <si>
    <t>BALL SCREW 100520004</t>
  </si>
  <si>
    <t>CABLE A66L-6001-0026#L-3M</t>
  </si>
  <si>
    <t>CABLE RS232 RJ45 1.5M</t>
  </si>
  <si>
    <t>ELEC. BOARD 208516662</t>
  </si>
  <si>
    <t>FAN 110V22W 120X120X38</t>
  </si>
  <si>
    <t>FAN 15038PB-A1L-EP</t>
  </si>
  <si>
    <t>FLTR OT006</t>
  </si>
  <si>
    <t>HOSE&lt;CUTTING OIL&gt;</t>
  </si>
  <si>
    <t>LEADSCREW X-AXIS</t>
  </si>
  <si>
    <t>MICRO HOLE ASSY(ROBOFORM)</t>
  </si>
  <si>
    <t>POWER MODULE 208527432</t>
  </si>
  <si>
    <t>RS232 CABLE 135007407</t>
  </si>
  <si>
    <t>V/V TVF3130,1.5~9KG/CM2</t>
  </si>
  <si>
    <t>EDM350 - Part List</t>
    <phoneticPr fontId="2" type="noConversion"/>
  </si>
  <si>
    <t>CABLE 0.5SQ*4C</t>
  </si>
  <si>
    <t>FAN A90L-0001-0506/280</t>
  </si>
  <si>
    <t>LAMP 24V 150W(C/N:512305)</t>
  </si>
  <si>
    <t>PRESS GAUGE 130001798</t>
  </si>
  <si>
    <t>EDM350SP - Part List</t>
    <phoneticPr fontId="2" type="noConversion"/>
  </si>
  <si>
    <t>HEAT DETECTOR</t>
  </si>
  <si>
    <t>MOTOR UGTMEM-06LBB31</t>
  </si>
  <si>
    <t>SERVO MOTOR 535021674</t>
  </si>
  <si>
    <t>SOLENOID VALVE HDW042-T</t>
  </si>
  <si>
    <t>TIMING BELT HTD3M 420*15W</t>
  </si>
  <si>
    <t>EDM35P - Part List</t>
    <phoneticPr fontId="2" type="noConversion"/>
  </si>
  <si>
    <t>BEARING 913521540</t>
  </si>
  <si>
    <t>CHECK VALVE 135008609</t>
  </si>
  <si>
    <t>MODERN TECH LAB</t>
  </si>
  <si>
    <t>CONNECTION ASSY 135009509</t>
  </si>
  <si>
    <t>CONTACTOR LP4K0910BW3</t>
  </si>
  <si>
    <t>FLOW REGULATOR 135006798</t>
  </si>
  <si>
    <t>O-RING SEAL 109410007</t>
  </si>
  <si>
    <t>SOL.VALVE SV1B00-5FU</t>
  </si>
  <si>
    <t>TOOTH BELT 100542866</t>
  </si>
  <si>
    <t>WIRE GUIDE 135001191</t>
  </si>
  <si>
    <t>AIR CYL C85N25-100-XC6A</t>
  </si>
  <si>
    <t>BALL BEARING D.10/26X8</t>
  </si>
  <si>
    <t>BEARING 6000DU</t>
  </si>
  <si>
    <t>BEARING 6000ZZ(KBC)</t>
  </si>
  <si>
    <t>BEARING 6001 DU 12*28*8</t>
  </si>
  <si>
    <t>BEARING 6001ZZ(KBC)</t>
  </si>
  <si>
    <t>BELLOW PTFE D.125/165</t>
  </si>
  <si>
    <t>BELT GT 255-3MR-9</t>
  </si>
  <si>
    <t>BELT HTD 291-3M-15</t>
  </si>
  <si>
    <t>BRAID FOR RETHREADING</t>
  </si>
  <si>
    <t>BRAID 135008469</t>
  </si>
  <si>
    <t>BREAKER ABN53C 50A LS</t>
  </si>
  <si>
    <t>BRUSH 200447082</t>
  </si>
  <si>
    <t>CARBON BRUSH 200010031</t>
  </si>
  <si>
    <t>CONTACT BLOCK 135016091</t>
  </si>
  <si>
    <t>CONTACT SUPPORT 135008364</t>
  </si>
  <si>
    <t>COUPLING SHAFT 135010087</t>
  </si>
  <si>
    <t>CUT200 WK TK HIGH SAV KIT</t>
  </si>
  <si>
    <t>DISTRIBUTOR 135009958</t>
  </si>
  <si>
    <t>FAN 109P0424H3013</t>
  </si>
  <si>
    <t>FAN 1608VL-05W-B59</t>
  </si>
  <si>
    <t>FAN 2406KL-05W-B59</t>
  </si>
  <si>
    <t>FILTER CATRIDGE 135015401</t>
  </si>
  <si>
    <t>FLARED(NOZZLE) D6</t>
  </si>
  <si>
    <t>GEAR(PINION)46-4018</t>
  </si>
  <si>
    <t>YOUIL M/C &amp; AS</t>
  </si>
  <si>
    <t>HEAT EXCHANGER CB30-18H</t>
  </si>
  <si>
    <t>KIT SAV BLADE SEAL</t>
  </si>
  <si>
    <t>LOWER SUPPORT 135016720</t>
  </si>
  <si>
    <t>LOWER WIRE GUIDE D0.25</t>
  </si>
  <si>
    <t>MANN FILTER FOR FIX40SL</t>
  </si>
  <si>
    <t>TIM KOREA</t>
  </si>
  <si>
    <t>METAL.AIR FILTER200970665</t>
  </si>
  <si>
    <t>MODULE 3/2. 200446785</t>
  </si>
  <si>
    <t>N.F.B 3P-20A ABE33-LS</t>
  </si>
  <si>
    <t>O-RING D9,25X1.78 NBR 70</t>
  </si>
  <si>
    <t>OPERATOR SOL.200446784</t>
  </si>
  <si>
    <t>P/N.200641604</t>
  </si>
  <si>
    <t>PULLEY 100340637</t>
  </si>
  <si>
    <t>PUMP 135001177</t>
  </si>
  <si>
    <t>RETHREADING MODULE ASSY</t>
  </si>
  <si>
    <t>Rotor</t>
  </si>
  <si>
    <t>ROTOR TYPE A D.10/24X11</t>
  </si>
  <si>
    <t>SEAL 135005747</t>
  </si>
  <si>
    <t>SEAL 200544160</t>
  </si>
  <si>
    <t>SOL V/V SY5420-5YO-01F-Q</t>
  </si>
  <si>
    <t>SOLDERED CONNECTIONS ASSY</t>
  </si>
  <si>
    <t>SPACER D.14/26/7</t>
  </si>
  <si>
    <t>STATOR TYPE B D.26X8</t>
  </si>
  <si>
    <t>SUPPORT CONTACT 200434002</t>
  </si>
  <si>
    <t>SUPPORT SAPHIR 135009516</t>
  </si>
  <si>
    <t>SUPPORT 4 HOLES 135015518</t>
  </si>
  <si>
    <t>THICKNESS GAUGE 100MX</t>
  </si>
  <si>
    <t>KYUNGHWA TRADIN</t>
  </si>
  <si>
    <t>Wire Guide</t>
  </si>
  <si>
    <t>UPPER WIRE GUIDE D0.25</t>
  </si>
  <si>
    <t>V/V 135013233</t>
  </si>
  <si>
    <t>WHISTLE # 135015961</t>
  </si>
  <si>
    <t>WIRE CENTERING TOOL</t>
  </si>
  <si>
    <t>WIRE REMOVAL CHAMBER</t>
  </si>
  <si>
    <t>WIRECUT RF240CC 135008366</t>
  </si>
  <si>
    <t>WIRECUT RF240CC 135010086</t>
  </si>
  <si>
    <t>WIRECUT RF240CC 135011487</t>
  </si>
  <si>
    <t>3REFIX MANDREL 3R-901-08</t>
  </si>
  <si>
    <t>Wire</t>
  </si>
  <si>
    <t>Wire</t>
    <phoneticPr fontId="2" type="noConversion"/>
  </si>
  <si>
    <t>Roders - Part List</t>
    <phoneticPr fontId="2" type="noConversion"/>
  </si>
  <si>
    <t>Wendt Combi - Part List</t>
    <phoneticPr fontId="2" type="noConversion"/>
  </si>
  <si>
    <t>BEARING 6204ZZ(KBC)</t>
  </si>
  <si>
    <t>BELLOWS 1326.058.280</t>
  </si>
  <si>
    <t>WENDT GMBH</t>
  </si>
  <si>
    <t>BELLOWS 1326.058.390</t>
  </si>
  <si>
    <t>RUBBER BELLOWS 139001</t>
  </si>
  <si>
    <t>Wheel 뒤쪽 Bellows Cover</t>
  </si>
  <si>
    <t>BELT HTD 590X5MX32</t>
  </si>
  <si>
    <t>C-axis belt</t>
  </si>
  <si>
    <t>CABLE HEDS/PC5-S2214</t>
  </si>
  <si>
    <t>CABLE RKO 0100/00.30</t>
  </si>
  <si>
    <t>R911308247</t>
  </si>
  <si>
    <t>Fiber cable for Driver (Short)</t>
  </si>
  <si>
    <t>CLAMP BAND 1337.041.550</t>
  </si>
  <si>
    <t>COIL HOSE TCU0425B-1</t>
  </si>
  <si>
    <t>CONNECTOR M12+M8 4P MALE</t>
  </si>
  <si>
    <t>CONTROL CABLE R911338787</t>
  </si>
  <si>
    <t>RKO0101/003.0 FIBER CABLE</t>
  </si>
  <si>
    <t>Fiber cable for Driver (Long)</t>
  </si>
  <si>
    <t>CYLINDER 1312.057.350</t>
  </si>
  <si>
    <t>CYL OSP-P25-00001-00800</t>
  </si>
  <si>
    <t>Sampling Cylinder</t>
  </si>
  <si>
    <t>GRIPPER FOR WAC735</t>
  </si>
  <si>
    <t>KPMF-16H-001</t>
  </si>
  <si>
    <t>Open / Close 실린더 (Scalar)</t>
  </si>
  <si>
    <t>HOSE BAND 1337.052.710</t>
  </si>
  <si>
    <t>LEVER 1637.020.813</t>
  </si>
  <si>
    <t>C CLAMPING LEVER WAC</t>
  </si>
  <si>
    <t>C-axis Clamping Lever</t>
  </si>
  <si>
    <t>LINEAR GUIDEWAY LS10-3502</t>
  </si>
  <si>
    <t>MINIATURE PARALLEL GRIPP-</t>
  </si>
  <si>
    <t>MINIATURE PARALLEL GRIPPER</t>
  </si>
  <si>
    <t>P/N:1321.029.131</t>
  </si>
  <si>
    <t>MGP804SC-01 AJ257065AH</t>
  </si>
  <si>
    <t>Osa interface</t>
  </si>
  <si>
    <t>DC10_SMK_UL</t>
  </si>
  <si>
    <t>1350.865.062</t>
  </si>
  <si>
    <t>Osa master</t>
  </si>
  <si>
    <t>P-L SNCL_4</t>
  </si>
  <si>
    <t>1350.865.032</t>
  </si>
  <si>
    <t>Power module</t>
  </si>
  <si>
    <t>VMA 35BR 001-D</t>
  </si>
  <si>
    <t>1350.867.631</t>
  </si>
  <si>
    <t>Profibus</t>
  </si>
  <si>
    <t>RM2-DP12</t>
  </si>
  <si>
    <t>1350.867.011</t>
  </si>
  <si>
    <t>PNE.ACTUATOR SUS095-200SP</t>
  </si>
  <si>
    <t>SCALAR RAISING DEVICE</t>
  </si>
  <si>
    <t>Raising Device</t>
  </si>
  <si>
    <t>TRADEX EUROPE</t>
  </si>
  <si>
    <t>PROFIBUS CLS2-RM2-DP12-SA</t>
  </si>
  <si>
    <t>BOSCH 1070075814 WENDT</t>
  </si>
  <si>
    <t>PUMP(COOLANT,WAC735)</t>
  </si>
  <si>
    <t>P/N 1331.071.97M</t>
  </si>
  <si>
    <t>Return Pump</t>
  </si>
  <si>
    <t>DMA 30A 1101-D</t>
  </si>
  <si>
    <t>B,C AXIS</t>
  </si>
  <si>
    <t>Servo Drive Spindle</t>
  </si>
  <si>
    <t>DMA 45A 1101-D</t>
  </si>
  <si>
    <t>SPINDLE</t>
  </si>
  <si>
    <t>SAFETY RELAY PNOZ X7</t>
  </si>
  <si>
    <t>AC/DC24V 6A DPST NO</t>
  </si>
  <si>
    <t>SCREW LOCK 1337.041.560</t>
  </si>
  <si>
    <t>SERVO DRIVE 7350.867.621</t>
  </si>
  <si>
    <t>SIGNAL LAMP 460 120 74</t>
  </si>
  <si>
    <t>SPINDLE 7206.515.010</t>
  </si>
  <si>
    <t>NEW GRINDING SPINDLE WAC</t>
  </si>
  <si>
    <t>Drive</t>
  </si>
  <si>
    <t>STEP MOTOR DRIVE WSMS4.8</t>
  </si>
  <si>
    <t>WSMS4.8 08/60/400S800</t>
  </si>
  <si>
    <t>U-AXIS</t>
  </si>
  <si>
    <t>Seperator</t>
  </si>
  <si>
    <t>WATER SAPERATOR AMG350C</t>
  </si>
  <si>
    <t>AMG350C-03BD</t>
  </si>
  <si>
    <t>WATER SEPARATOR AMG350C</t>
  </si>
  <si>
    <t>WIRE HARNESS 1350.866.741</t>
  </si>
  <si>
    <t>2/2WAY 5-VMK15NC</t>
  </si>
  <si>
    <t>VALVECOAX</t>
  </si>
  <si>
    <t>In-let coolant vavle</t>
  </si>
  <si>
    <t>ABSORB PLATE 1687.028.321</t>
  </si>
  <si>
    <t>20PC/SET FOR WENDT DOOR</t>
  </si>
  <si>
    <t>Front Door Sealing 20개/set</t>
  </si>
  <si>
    <t>ACCUMULATOR D1,4-140/7</t>
  </si>
  <si>
    <t>P/N 1312.042.610 WENDT</t>
  </si>
  <si>
    <t>7bar</t>
  </si>
  <si>
    <t>ACCUMULATOR D2.0-100-E-25</t>
  </si>
  <si>
    <t>P/N 1311.043.310 WBM271RF</t>
  </si>
  <si>
    <t>25bar</t>
  </si>
  <si>
    <t>AIR COIL HOSE UC0402-30BK</t>
  </si>
  <si>
    <t>Coil Hose (돼지 꼬리)</t>
  </si>
  <si>
    <t>AS1201F-M5-04A</t>
  </si>
  <si>
    <t>SPEED COTROLLER SMC</t>
  </si>
  <si>
    <t>Tray clamping swing cylinder Speed Controller</t>
  </si>
  <si>
    <t>AXIAL DEEP GROOVE BALL</t>
  </si>
  <si>
    <t>B/S P/N1323.044.210WAC735</t>
  </si>
  <si>
    <t>X-axis</t>
  </si>
  <si>
    <t>BALL SCREW</t>
  </si>
  <si>
    <t>X-AXIS</t>
  </si>
  <si>
    <t>Bellows cover</t>
  </si>
  <si>
    <t>BELLOWS 7051.126.010</t>
  </si>
  <si>
    <t>BALL BEARING 1322.035.210</t>
  </si>
  <si>
    <t>BALL BEARING 1322.049.630</t>
  </si>
  <si>
    <t>BALL BEARING</t>
  </si>
  <si>
    <t>W-axis</t>
  </si>
  <si>
    <t>BALL CAGE 1322.086.240</t>
  </si>
  <si>
    <t>BALL CAGE 1322.086.510</t>
  </si>
  <si>
    <t>BALL CAGE(SET=2)PLASTIC</t>
  </si>
  <si>
    <t>Right Center</t>
  </si>
  <si>
    <t>P/N 7751.000.080 WAC735</t>
  </si>
  <si>
    <t>Right Center 쪽 수리용</t>
  </si>
  <si>
    <t>BALL GUIDE 7451.224.000</t>
  </si>
  <si>
    <t>BALL SPLINE ASSY</t>
  </si>
  <si>
    <t>BALL VALVE 1678.036.361</t>
  </si>
  <si>
    <t>WENDT BALL VALVE</t>
  </si>
  <si>
    <t>BALLSCREW WITH NUT</t>
  </si>
  <si>
    <t>1323.043.910</t>
  </si>
  <si>
    <t>BAT SAFT LS14250 3.6V</t>
  </si>
  <si>
    <t>짧은 크기</t>
  </si>
  <si>
    <t>BATTERYLITHIUM</t>
  </si>
  <si>
    <t>AA Size</t>
  </si>
  <si>
    <t>BAT(LI)ER-6V 3.6V JACK</t>
  </si>
  <si>
    <t>BATTERY ER17500</t>
  </si>
  <si>
    <t>BATTERY SUP-E01-BTV</t>
  </si>
  <si>
    <t>12V 2.5A UPS</t>
  </si>
  <si>
    <t>BATTERY TL-5242/W TADIRAN</t>
  </si>
  <si>
    <t>BEARING 1322.012.030</t>
  </si>
  <si>
    <t>BEARING 1322.021.910</t>
  </si>
  <si>
    <t>BEARING 1322.031.610</t>
  </si>
  <si>
    <t>BEARING 1322.036.510</t>
  </si>
  <si>
    <t>BEARING 1322.040.910</t>
  </si>
  <si>
    <t>BEARING 1322.048.610</t>
  </si>
  <si>
    <t>BEARING 1322.049.610</t>
  </si>
  <si>
    <t>BEARING 1327.033.380</t>
  </si>
  <si>
    <t>BEARING 32010X</t>
  </si>
  <si>
    <t>BEARING 6002 LLU (NTN)</t>
  </si>
  <si>
    <t>BEARING 6002 LLU NTN</t>
  </si>
  <si>
    <t>BEARING 6206 2RS1</t>
  </si>
  <si>
    <t>BEARINGNTN</t>
  </si>
  <si>
    <t>B-axis</t>
  </si>
  <si>
    <t>BEARING 7206ADB P5</t>
  </si>
  <si>
    <t>BEARING(THRUST ROLLER)</t>
  </si>
  <si>
    <t>51102 FAG</t>
  </si>
  <si>
    <t>다른 품번(세라믹) : 0957552</t>
  </si>
  <si>
    <t>BELLOWS D55/D80</t>
  </si>
  <si>
    <t>BELLOWS 1326.057.970</t>
  </si>
  <si>
    <t>BELT DIN7867-16PJ1054</t>
  </si>
  <si>
    <t>BELT HTD-50 WFL-8M-1.6M</t>
  </si>
  <si>
    <t>P/N 1320.052.920 SCALAR</t>
  </si>
  <si>
    <t>BOSCH MEASU.CABLE B/W AX</t>
  </si>
  <si>
    <t>P/N 7350.001.151 WAC735</t>
  </si>
  <si>
    <t>B/W/Spindle Encoder Cable</t>
  </si>
  <si>
    <t>BOSCH MEASU.CABLE C/X AX</t>
  </si>
  <si>
    <t>BKS-A-N-STAND*-000017-010</t>
  </si>
  <si>
    <t>C/X Encoder Cable</t>
  </si>
  <si>
    <t>BOSCH MOTOR CABLE SPINDLE</t>
  </si>
  <si>
    <t>P/N 7350.001.171 WAC735</t>
  </si>
  <si>
    <t>MOTOR CABLE SPINDLE</t>
  </si>
  <si>
    <t>BR P/N 1322.037.810WAC735</t>
  </si>
  <si>
    <t>BR P/N1322.084.960 WAC735</t>
  </si>
  <si>
    <t>BEARING ROLLER</t>
  </si>
  <si>
    <t>BR P/N1322.084.970 WAC735</t>
  </si>
  <si>
    <t>Brake</t>
  </si>
  <si>
    <t>BRAKE 1666.018.351</t>
  </si>
  <si>
    <t>BUSHING 1602.010.211</t>
  </si>
  <si>
    <t>INNER DISTANCE BUSHING</t>
  </si>
  <si>
    <t>BUSHING 1602.010.221</t>
  </si>
  <si>
    <t>OUTER DISTANCE BUSHING</t>
  </si>
  <si>
    <t>C CLAMP SHAFT COMPLETE</t>
  </si>
  <si>
    <t>P/N 7451.277.020 WAC735</t>
  </si>
  <si>
    <t>CABLE FOR GRIPPER CONTROL</t>
  </si>
  <si>
    <t>P/N 7350.005.552 WAC735</t>
  </si>
  <si>
    <t>Communication cable</t>
  </si>
  <si>
    <t>CABLE FOR WENCONTROL</t>
  </si>
  <si>
    <t>P/N 7350.001.061 WAC735</t>
  </si>
  <si>
    <t>Wen Control</t>
  </si>
  <si>
    <t>CABLE 1.25SQ X 4C(ROIREU)</t>
  </si>
  <si>
    <t>CABLE 1350.729.892</t>
  </si>
  <si>
    <t>CHECK VALVE DVZ/6SR</t>
  </si>
  <si>
    <t>P/N 1313.036.010 WENDT</t>
  </si>
  <si>
    <t>밸브</t>
  </si>
  <si>
    <t>CHECK VALVE 25A*76L</t>
  </si>
  <si>
    <t>CHECK VALVE HWASUNG</t>
  </si>
  <si>
    <t>Rerurn pump 배관</t>
  </si>
  <si>
    <t>CIRCUIT BOARD CLAMPING</t>
  </si>
  <si>
    <t>P/N:7351 009 971 PRESSURE</t>
  </si>
  <si>
    <t>CIRCUIT BOARD GRIP CONTRO</t>
  </si>
  <si>
    <t>CLAMPING BAR B16</t>
  </si>
  <si>
    <t>P/N 1637.025.532</t>
  </si>
  <si>
    <t>CLAMPING BAR B2O</t>
  </si>
  <si>
    <t>CLUTCH 1327.015.940</t>
  </si>
  <si>
    <t>COALESCING FILTER(AIR UNI</t>
  </si>
  <si>
    <t>M18-C2-CG00 FOR WAC735</t>
  </si>
  <si>
    <t>Air Regulator</t>
  </si>
  <si>
    <t>COMMUNICATION HUB 5PORT</t>
  </si>
  <si>
    <t>CON VALVE 0 820 038 152</t>
  </si>
  <si>
    <t>CONNECTOR M23 12PIN FEMAL</t>
  </si>
  <si>
    <t>IGUS P TYPE CENTRO X</t>
  </si>
  <si>
    <t>CONNECTOR M23 12PIN MALE</t>
  </si>
  <si>
    <t>IGUS E TYPE CENTRO X</t>
  </si>
  <si>
    <t>CONTACTOR 3RT1024-1BB40</t>
  </si>
  <si>
    <t>3P440V5.5KW</t>
  </si>
  <si>
    <t>Coolant Magnet (3RT1024 단종 → 3RT 2024)</t>
  </si>
  <si>
    <t>CONTROL VALVE 0532002005</t>
  </si>
  <si>
    <t>PRESSURE CONTROL 15-50BAR</t>
  </si>
  <si>
    <t>Relief valve</t>
  </si>
  <si>
    <t>COUPLING(K17,HEIDENHAIN)</t>
  </si>
  <si>
    <t>P/N:296 746-04</t>
  </si>
  <si>
    <t>X-axis Coupling (WENDT 품번 : 6335166)</t>
  </si>
  <si>
    <t>COVER 1617.002.551</t>
  </si>
  <si>
    <t>CYL MGPM32TF-75A</t>
  </si>
  <si>
    <t>CYLINDERPNEU SMC</t>
  </si>
  <si>
    <t>Tray Clamping 하는 Swing cylinder를 Up/Down 해주는 큰 실린더</t>
  </si>
  <si>
    <t>CYL SYJ 3143-5LOZ</t>
  </si>
  <si>
    <t>PURCHASE TEAM</t>
  </si>
  <si>
    <t>CYLINDERGRIPPER</t>
  </si>
  <si>
    <t>CYLINDER 1312.055.210</t>
  </si>
  <si>
    <t>100G 50/12 D P 162</t>
  </si>
  <si>
    <t>Right center hyd. Cylinder</t>
  </si>
  <si>
    <t>D COVER,FRONT</t>
  </si>
  <si>
    <t>Disk</t>
  </si>
  <si>
    <t>DISK 1603.005.611</t>
  </si>
  <si>
    <t>ADJUSTING DISK</t>
  </si>
  <si>
    <t>Right center 관련 Part</t>
  </si>
  <si>
    <t>DISK 1678.021.011</t>
  </si>
  <si>
    <t>HTD TOOTHED DISK</t>
  </si>
  <si>
    <t>pulley</t>
  </si>
  <si>
    <t>DISK 1678.021.141</t>
  </si>
  <si>
    <t>TOOTHED DISK 5MR-28S-40</t>
  </si>
  <si>
    <t>B-axis , Motor Pulley</t>
  </si>
  <si>
    <t>DP-BOARD 1350.867.921</t>
  </si>
  <si>
    <t>DRAW BAR</t>
  </si>
  <si>
    <t>E.STATIC FILTER KEF 025/1</t>
  </si>
  <si>
    <t>Encoder Cable</t>
  </si>
  <si>
    <t>별치형 케이블 전축 사용!!</t>
  </si>
  <si>
    <t>1350.729.892</t>
  </si>
  <si>
    <t>ENCODER CABLE 7350.001141</t>
  </si>
  <si>
    <t>ENCODER 1360.593.811</t>
  </si>
  <si>
    <t>ROTARY ENCODER</t>
  </si>
  <si>
    <t>C-AXIS Renishaw</t>
  </si>
  <si>
    <t>END CLAMP 1360.593.791</t>
  </si>
  <si>
    <t>END CLAMP A-9523-4015</t>
  </si>
  <si>
    <t>W-AXIS Renishaw</t>
  </si>
  <si>
    <t>EPOXY 1360.593.801</t>
  </si>
  <si>
    <t>EPOXY RESIN A-9531-0342</t>
  </si>
  <si>
    <t>Drive BackPlate 장착되는 Axial Fan</t>
  </si>
  <si>
    <t>FAN 414J 40X40X25 24VDC</t>
  </si>
  <si>
    <t>40 x 40 x 28(H) 6174946, 6197463 에 들어가는 FAN</t>
  </si>
  <si>
    <t>FEELER HEAD 1360.593.761</t>
  </si>
  <si>
    <t>FEELER HEAD RGH24B</t>
  </si>
  <si>
    <t>FITTING 0200.002.690</t>
  </si>
  <si>
    <t>FITTING(LEGRIS)3199 04 19</t>
  </si>
  <si>
    <t>10PCS/SET</t>
  </si>
  <si>
    <t>FLAME DETECTOR IRM 2.</t>
  </si>
  <si>
    <t>FLOW SWITCH SDN 520 GSP</t>
  </si>
  <si>
    <t>FRONT DOOR RIGHT</t>
  </si>
  <si>
    <t>P/N:7751.000.810</t>
  </si>
  <si>
    <t>Front Door Right</t>
  </si>
  <si>
    <t>G PROTECTION COVER,REAR</t>
  </si>
  <si>
    <t>GLAND 1316.069.670</t>
  </si>
  <si>
    <t>GLASS WINDOW LEFT INCL.SE</t>
  </si>
  <si>
    <t>P/N7751000800 CURITY FOIL</t>
  </si>
  <si>
    <t>Front Door Left</t>
  </si>
  <si>
    <t>GLID BAR 1629.015.841</t>
  </si>
  <si>
    <t>GLUE NO.650(50GR)</t>
  </si>
  <si>
    <t>P/N:0200.001.992 WENDT</t>
  </si>
  <si>
    <t>GLUE 1380.034.041</t>
  </si>
  <si>
    <t>GUIDE BUSH N550/20/26/56</t>
  </si>
  <si>
    <t>P/N 1322.085.550 WAC735</t>
  </si>
  <si>
    <t>GUIDE BUSHING CNC/VO</t>
  </si>
  <si>
    <t>P/N 1610.004.981 WAC735</t>
  </si>
  <si>
    <t>GUIDE PLATE</t>
  </si>
  <si>
    <t>P/N 1637.021.531 WAC735</t>
  </si>
  <si>
    <t>HIGH VOLT. MODULE(WAC735)</t>
  </si>
  <si>
    <t>VESKIN</t>
  </si>
  <si>
    <t>HK1512</t>
  </si>
  <si>
    <t>Needle bearing</t>
  </si>
  <si>
    <t>HOLE NUT 1678.021.051</t>
  </si>
  <si>
    <t>HOOK WRENCH 1329.060.410</t>
  </si>
  <si>
    <t>80/90 WENDT</t>
  </si>
  <si>
    <t>Wrench for R-center hyd. Cylinder</t>
  </si>
  <si>
    <t>HYD PUMP HY/ZBR1/1 AR101</t>
  </si>
  <si>
    <t>P/N 1311.034.410</t>
  </si>
  <si>
    <t>유압펌프</t>
  </si>
  <si>
    <t>JOINT HEAD 1327.033.370</t>
  </si>
  <si>
    <t>LAMP FOR ADEPT ROBOT</t>
  </si>
  <si>
    <t>LED LAMP LP96 DC24V</t>
  </si>
  <si>
    <t>LIGHT BARRIER SGL30</t>
  </si>
  <si>
    <t>P/N 7350.484.281</t>
  </si>
  <si>
    <t>LIMIT SWITCH 1350.483.781</t>
  </si>
  <si>
    <t>LIMIT SWITCH 1350.483.961</t>
  </si>
  <si>
    <t>Up/Down 실린더 (Scalar) BJ-00435179</t>
  </si>
  <si>
    <t>LINEAR ACTUATOR.</t>
  </si>
  <si>
    <t>LOCK KEY COVER FB703</t>
  </si>
  <si>
    <t>자동소화기 부품</t>
  </si>
  <si>
    <t>LOCK NUT 1328.036.010</t>
  </si>
  <si>
    <t>PRECISION LOCK NUT ZM 20X1.0</t>
  </si>
  <si>
    <t>MAGNET S/W 3RT1036-1BB40</t>
  </si>
  <si>
    <t>SIEMENS 3P 400V 22KW</t>
  </si>
  <si>
    <t>MARK 1360.593.831</t>
  </si>
  <si>
    <t>REFERENCE MARK</t>
  </si>
  <si>
    <t>MARK 1360.593.851</t>
  </si>
  <si>
    <t>B-AXIS Renishaw</t>
  </si>
  <si>
    <t>MEAS. FELLER 1360.593.921</t>
  </si>
  <si>
    <t>MEASURE TAPE 1360.593.771</t>
  </si>
  <si>
    <t>MEASURING TAPE RGS20-S</t>
  </si>
  <si>
    <t>MEASURING PROBE MT12</t>
  </si>
  <si>
    <t>P/N 1360.561.011</t>
  </si>
  <si>
    <t>Kompensa M</t>
  </si>
  <si>
    <t>MEASURING PROBE MT12 EXCH</t>
  </si>
  <si>
    <t>MEASURING PROBE MT25PW</t>
  </si>
  <si>
    <t>MEASURING SYS1360.593.841</t>
  </si>
  <si>
    <t>ANGULAR POSITION MEASURING</t>
  </si>
  <si>
    <t>MEASURINSTICK FOR SCALAR</t>
  </si>
  <si>
    <t>MIXING NOZZLE0200.007.516</t>
  </si>
  <si>
    <t>MODULE 1070070962</t>
  </si>
  <si>
    <t>RM A/DM45-E</t>
  </si>
  <si>
    <t>Backplane Module with Fan</t>
  </si>
  <si>
    <t>MODULE 1070075830</t>
  </si>
  <si>
    <t>RM B/VM**-D</t>
  </si>
  <si>
    <t>MODULE 1350.867.061 BOSCH</t>
  </si>
  <si>
    <t>ENTRANCE D-64711 16DIG24V</t>
  </si>
  <si>
    <t>NC module</t>
  </si>
  <si>
    <t>MODULE 7875.600.611</t>
  </si>
  <si>
    <t>HV MODULEEXH</t>
  </si>
  <si>
    <t>MOTOR CABLE 7350.001.181</t>
  </si>
  <si>
    <t>MOTOR DRIVE 7351.165.000</t>
  </si>
  <si>
    <t>QUATTRO MOTOR CNT. PRISM</t>
  </si>
  <si>
    <t>MOTOR POWER CABLE 1070920948</t>
  </si>
  <si>
    <t>Bosch 에서 구매. 6270957과 타입 동일</t>
  </si>
  <si>
    <t>C/X/B/W - Brake 있는 타입!</t>
  </si>
  <si>
    <t>MOTOR POWER CABLE 1350.871.321</t>
  </si>
  <si>
    <t>C/X/B/W-AXIS</t>
  </si>
  <si>
    <t>Wendt에서 구매. Brake 있는 타입</t>
  </si>
  <si>
    <t>O-RING 0200.000.821</t>
  </si>
  <si>
    <t>O-RING 0200.000.852</t>
  </si>
  <si>
    <t>O-RING 0200.000.934</t>
  </si>
  <si>
    <t>O-RING 0200.000.935</t>
  </si>
  <si>
    <t>P/N 1320.052.890 WAC735</t>
  </si>
  <si>
    <t>TOOTHED BELT</t>
  </si>
  <si>
    <t>U-axis belt (655-5M-25)</t>
  </si>
  <si>
    <t>P/N 1320.053.320 WAC735</t>
  </si>
  <si>
    <t>P/N 1322.058.110</t>
  </si>
  <si>
    <t>P/N 1678 021 861 WAC735</t>
  </si>
  <si>
    <t>PULLEYV-RIBBED</t>
  </si>
  <si>
    <t>Motor pulley</t>
  </si>
  <si>
    <t>P/N 1678 021 881 WAC735</t>
  </si>
  <si>
    <t>Spindle pulley</t>
  </si>
  <si>
    <t>PICK UP HEAD 1360.593.821</t>
  </si>
  <si>
    <t>PICK UP HEAD</t>
  </si>
  <si>
    <t>PIPING 7051.176.000</t>
  </si>
  <si>
    <t>PIPING HYD.PUMP WAC SCALA</t>
  </si>
  <si>
    <t>유압펌프 piping</t>
  </si>
  <si>
    <t>Plug</t>
  </si>
  <si>
    <t>PLUG 1350.484.231</t>
  </si>
  <si>
    <t>CATCH PLUG. CYLINDER Bosch No. 1 834 484 083</t>
  </si>
  <si>
    <t>BOSCH 0 830 100 460 에 꽂히는 케이블 (약 10M 필요 예상)</t>
  </si>
  <si>
    <t>POWER SUPPLY(24VDC 10A)</t>
  </si>
  <si>
    <t>PRESSURE SWITCH 1-16BAR</t>
  </si>
  <si>
    <t>P/N:1313.053.930</t>
  </si>
  <si>
    <t>PRISM 1629016202 WAC735</t>
  </si>
  <si>
    <t>P/N 1629.016.202 WAC735</t>
  </si>
  <si>
    <t>PUMP JP-800.5 PNTGRP</t>
  </si>
  <si>
    <t>PUMPDIAPHRAGM</t>
  </si>
  <si>
    <t>Oil Suction - 필요 자재</t>
  </si>
  <si>
    <t>REGULATOR 0 821 302 400</t>
  </si>
  <si>
    <t>RELAY CM-MSS.31S</t>
  </si>
  <si>
    <t>1SVR730712R1400 ABB</t>
  </si>
  <si>
    <t>RELAY PNOZ M1P</t>
  </si>
  <si>
    <t>RELAY PNOZ X4 774730</t>
  </si>
  <si>
    <t>PILZ 24VDC 3N/O 1N/C</t>
  </si>
  <si>
    <t>RELAY PNOZ X4 774738</t>
  </si>
  <si>
    <t>Relay (V230)</t>
  </si>
  <si>
    <t>RELAY PZE X4 774585</t>
  </si>
  <si>
    <t>PILZ 24VDC 4N/O</t>
  </si>
  <si>
    <t>RELAY 3RH2122-1BB40</t>
  </si>
  <si>
    <t>RELAYCONTACTOR</t>
  </si>
  <si>
    <t>3RH1122-1BB40 는 3RH2122-1BB40 으로 대체 가능</t>
  </si>
  <si>
    <t>RELAY 3TX7 002-1AB00</t>
  </si>
  <si>
    <t>RELAY 24VAC/DC SIEMENS</t>
  </si>
  <si>
    <t>RELAY(PILZ) PNOZ X3</t>
  </si>
  <si>
    <t>RELAY3TX7 002-1BB00 271RF</t>
  </si>
  <si>
    <t>RELIEF VALVE 1313.028.310</t>
  </si>
  <si>
    <t>0811150233 BOSCH 4-80BAR</t>
  </si>
  <si>
    <t>Rod</t>
  </si>
  <si>
    <t>RESOLVER ROD 480/2500</t>
  </si>
  <si>
    <t>P/N 1360.593.701 WAC735</t>
  </si>
  <si>
    <t>RESOLVER RON 285/18000</t>
  </si>
  <si>
    <t>P/N 1360.593.721 WAC735</t>
  </si>
  <si>
    <t>C-axis Encoder</t>
  </si>
  <si>
    <t>RETROFIT KIT 7051.053.000</t>
  </si>
  <si>
    <t>REWORK SWIVEL CLAMP</t>
  </si>
  <si>
    <t>P/N 1978.033.211 WENDT</t>
  </si>
  <si>
    <t>Tray clamping swing cylinder</t>
  </si>
  <si>
    <t>RING 1602.010.201</t>
  </si>
  <si>
    <t>DISTANCE RING</t>
  </si>
  <si>
    <t>RING 1617.002.231</t>
  </si>
  <si>
    <t>SEAL RING</t>
  </si>
  <si>
    <t>ROLLER 1322.084.961</t>
  </si>
  <si>
    <t>ROLLER 1322.084.971</t>
  </si>
  <si>
    <t>Rotary</t>
  </si>
  <si>
    <t>ROTARY DRV DA0200-095-2-1</t>
  </si>
  <si>
    <t>Servo Drive X/W-axis</t>
  </si>
  <si>
    <t>DMA 15A 1101-D</t>
  </si>
  <si>
    <t>X,W AXIS</t>
  </si>
  <si>
    <t>SF A3.0068.030.00.018</t>
  </si>
  <si>
    <t>X-axis , W-axis</t>
  </si>
  <si>
    <t>SAFETY DEVICE7451.119.030</t>
  </si>
  <si>
    <t>SAFETY RELAY PNOZ XV3P</t>
  </si>
  <si>
    <t>PILZ PNOZ 24VDC</t>
  </si>
  <si>
    <t>SCREW CLAMP 1337.041.210</t>
  </si>
  <si>
    <t>SCREW CLIP 1337.041.220</t>
  </si>
  <si>
    <t>SCREW CLIP 1337.041.230</t>
  </si>
  <si>
    <t>SEAL GEA DLT0391624</t>
  </si>
  <si>
    <t>SEAL NOK LBH-14</t>
  </si>
  <si>
    <t>SEAL PSD-25</t>
  </si>
  <si>
    <t>SEAL 1326.002.430</t>
  </si>
  <si>
    <t>SEAT VALVE R412006265 24V</t>
  </si>
  <si>
    <t>SOLENOID VALVE CENTRO</t>
  </si>
  <si>
    <t>SENSOR BES516-371-G-E5-C-</t>
  </si>
  <si>
    <t>SENSOR FOR WENCONTROL</t>
  </si>
  <si>
    <t>P/N 7351.009.794 WAC735</t>
  </si>
  <si>
    <t>SENSOR IE5338 M8*40 PNP</t>
  </si>
  <si>
    <t>SENSOR OJ5031</t>
  </si>
  <si>
    <t>IFM M8 PNP BEAM SENSOR</t>
  </si>
  <si>
    <t>Tray 감지 센서</t>
  </si>
  <si>
    <t>SENSOR PNP NO.10-30VDC</t>
  </si>
  <si>
    <t>SENSOR(FLOW-MA. IFM)</t>
  </si>
  <si>
    <t>SENSOR(LIMIT,CONNECTOR)</t>
  </si>
  <si>
    <t>IS5035/IS3002-BPOG IFM</t>
  </si>
  <si>
    <t>Connector 타입과 케이블 타입 2종류 있음</t>
  </si>
  <si>
    <t>SERVO DRIVER 1070075544</t>
  </si>
  <si>
    <t>SERVO DRIVER MODULE RM_A/DM30-D</t>
  </si>
  <si>
    <t>SET 7751.000.070</t>
  </si>
  <si>
    <t>SETTING NUT 1328.035.910</t>
  </si>
  <si>
    <t>SETTING NUT 3MRR M 30X1.5</t>
  </si>
  <si>
    <t>SHAFT 1678.013.022</t>
  </si>
  <si>
    <t>HTD TOOTHED SHAFT</t>
  </si>
  <si>
    <t>SHIM RING 1602.010.322</t>
  </si>
  <si>
    <t>SILICON 1326 087 800</t>
  </si>
  <si>
    <t>SLEEVE 1327.097.310</t>
  </si>
  <si>
    <t>Socket</t>
  </si>
  <si>
    <t>SOCKET 1350.775.061</t>
  </si>
  <si>
    <t>SOL V/V 0820037202BOSCH</t>
  </si>
  <si>
    <t>SOLENOID VALVE 2130 K&amp;B</t>
  </si>
  <si>
    <t>SPEED CONTROLLER M5-4</t>
  </si>
  <si>
    <t>REXROTH WAC735</t>
  </si>
  <si>
    <t>Tray clamping cylinder , Rear side</t>
  </si>
  <si>
    <t>SPINDLE 7251.069.010</t>
  </si>
  <si>
    <t>STYLUS BALL 1X12MM M2.5</t>
  </si>
  <si>
    <t>SWITCH TP4-4121K024M</t>
  </si>
  <si>
    <t>EUCHNER DOOR SAFE SCALAR</t>
  </si>
  <si>
    <t>Door Lock Switch(Scalar)</t>
  </si>
  <si>
    <t>SWITCH 1313.053.721</t>
  </si>
  <si>
    <t>SWITCH 1350.484.221</t>
  </si>
  <si>
    <t>LIMIT SWITCH STROKE CYL</t>
  </si>
  <si>
    <t>BOSCH 0 830 100 460</t>
  </si>
  <si>
    <t>SYZ3143-5LOZ-Q DC24(SMC)</t>
  </si>
  <si>
    <t>TIMING BELT HTD 575-5M-32</t>
  </si>
  <si>
    <t>HTD 575-5M-32</t>
  </si>
  <si>
    <t>X-axis , W-axis belt</t>
  </si>
  <si>
    <t>TIMING BELT 700X5GTX30</t>
  </si>
  <si>
    <t>TOOTHED BELT 1320.052.870</t>
  </si>
  <si>
    <t>TOOTHED BELT 1320.052.910</t>
  </si>
  <si>
    <t>TOOTHED BELT 1320.052.950</t>
  </si>
  <si>
    <t>TOOTHED DISK 1678.021.131</t>
  </si>
  <si>
    <t>TOOTHED DISK 1678.021.151</t>
  </si>
  <si>
    <t>TOUCHPAD</t>
  </si>
  <si>
    <t>P/N:7350.003.341WAC735</t>
  </si>
  <si>
    <t>Mouse Pad</t>
  </si>
  <si>
    <t>TP4-4121A024-M</t>
  </si>
  <si>
    <t>TP4-4141A024SR11</t>
  </si>
  <si>
    <t>Tube</t>
  </si>
  <si>
    <t>TUBE N5-4-10-8-MW-100</t>
  </si>
  <si>
    <t>TUBE N5-4-4-2-MW-100</t>
  </si>
  <si>
    <t>TUBE N5-4-6-4-MW-100</t>
  </si>
  <si>
    <t>TUBE N5-4-8-6-MW-100</t>
  </si>
  <si>
    <t>TUBE 1618.004.771</t>
  </si>
  <si>
    <t>BEARING FLANGE TUBE</t>
  </si>
  <si>
    <t>UNION KQ2E04-00NJ</t>
  </si>
  <si>
    <t>UNION KQ2E06-00NJ</t>
  </si>
  <si>
    <t>UV3-FLAME DETECTOR</t>
  </si>
  <si>
    <t>V-BELT(POLY)</t>
  </si>
  <si>
    <t>PJ1054/415J*37.5 J-BELT</t>
  </si>
  <si>
    <t>Spindle belt</t>
  </si>
  <si>
    <t>VALVE 1313.072.570</t>
  </si>
  <si>
    <t>5/2 WAY-VALVE</t>
  </si>
  <si>
    <t>AVENTICS 0 820 038 152</t>
  </si>
  <si>
    <t>VALVE 5/2-WAY CM-9642A</t>
  </si>
  <si>
    <t>WATER DRAIN UM-204</t>
  </si>
  <si>
    <t>WATER DRAIN.15APT 1/2"</t>
  </si>
  <si>
    <t>WENCONTROL 7351.009.812</t>
  </si>
  <si>
    <t>Wheel</t>
  </si>
  <si>
    <t>WHEEL FLANGE 1677.002.521</t>
  </si>
  <si>
    <t>WORM GEAR 1337.052.410</t>
  </si>
  <si>
    <t>3/2-WAY VALVE G1/8" 24V</t>
  </si>
  <si>
    <t>P/N:1313.072.510</t>
  </si>
  <si>
    <t>0820 037 202(Kompensa Sol)</t>
  </si>
  <si>
    <t>4/2 VALVE 0810091260</t>
  </si>
  <si>
    <t>ROTODRESS 1313.010.611WAC</t>
  </si>
  <si>
    <t>4/3-WAY VALVE1313.011.311</t>
  </si>
  <si>
    <t>P/N 1313.011.311 WENDT</t>
  </si>
  <si>
    <t>5-VMK 20NC w/ S/V/V</t>
  </si>
  <si>
    <t>VALVE CONTROLWBM271</t>
  </si>
  <si>
    <t>5/2-WAY VALVE G1/8" 24V</t>
  </si>
  <si>
    <t>P/N:1313.072.530</t>
  </si>
  <si>
    <t>0820 038 652(Sampling Cylinder 구동 Sol)</t>
  </si>
  <si>
    <t>6FC5247-0AA06-0AA0</t>
  </si>
  <si>
    <t>AIB Board</t>
  </si>
  <si>
    <t>BOARD 1350.866.441</t>
  </si>
  <si>
    <t>HARMONIC DRIVE KIT JT1</t>
  </si>
  <si>
    <t>ADEPT TECH. INC</t>
  </si>
  <si>
    <t>HARMONIC DRIVE KIT JT2</t>
  </si>
  <si>
    <t>MOTOR ASSY, JT1</t>
  </si>
  <si>
    <t>MOTOR ASSY, JT2</t>
  </si>
  <si>
    <t>Controller</t>
  </si>
  <si>
    <t>POWER CONTROLLER PS-U2</t>
  </si>
  <si>
    <t>Power supply</t>
  </si>
  <si>
    <t>WAIDA MFG CO.</t>
  </si>
  <si>
    <t>ADEPT MOTOR ASSY, JT2</t>
  </si>
  <si>
    <t>BREAK JT3 BRAKER</t>
  </si>
  <si>
    <t>CABLE COBRA AIB 4800-000</t>
  </si>
  <si>
    <t>LINEAR SLIDE UNIT LS10-35</t>
  </si>
  <si>
    <t>MOTOR ASSY,JT3,AIB600</t>
  </si>
  <si>
    <t>MOTOR ASSY,JT4,AIB600</t>
  </si>
  <si>
    <t>Zimmer LI 16-35</t>
  </si>
  <si>
    <t>Scalar - Robot Gripper (Cylinder)</t>
  </si>
  <si>
    <t>ADAPTER 1660.900.361</t>
  </si>
  <si>
    <t>BUSHING 1613.010.922</t>
  </si>
  <si>
    <t>TEFLON GUIDE BUSHING</t>
  </si>
  <si>
    <t>Teflon Bushing</t>
  </si>
  <si>
    <t>CABLE 1350.870.001</t>
  </si>
  <si>
    <t>ENCODER CABLE</t>
  </si>
  <si>
    <t>#4</t>
  </si>
  <si>
    <t>CABLE 7350.727.601</t>
  </si>
  <si>
    <t>POWER INCL CLUTCH WAC735</t>
  </si>
  <si>
    <t>A-axis Repair Parts C-axis 사용 가능</t>
  </si>
  <si>
    <t>CABLE 7350.727.611</t>
  </si>
  <si>
    <t>ENCO.INCL CLUTCH WAC735</t>
  </si>
  <si>
    <t>CENTER PRISM 7051.043.010</t>
  </si>
  <si>
    <t>CENTRO CENTRAL PRISM</t>
  </si>
  <si>
    <t>Repair Kit</t>
  </si>
  <si>
    <t>CONTACTOR 3RT2024-1BB40</t>
  </si>
  <si>
    <t>CONTROLLER CML 65</t>
  </si>
  <si>
    <t>CML65 1-3P-504-NA-NNNN-NW</t>
  </si>
  <si>
    <t>CYLINDER PIN 0200.005.206</t>
  </si>
  <si>
    <t>CYLINDER PIN 0200.007.931</t>
  </si>
  <si>
    <t>FLOW CONT V/V 7770 06 00</t>
  </si>
  <si>
    <t>CENTRO LEGRIS</t>
  </si>
  <si>
    <t>IndraDrive module 18kw</t>
  </si>
  <si>
    <t>1350.849.631</t>
  </si>
  <si>
    <t>Inverter HMD01-12A</t>
  </si>
  <si>
    <t>1350.871.021</t>
  </si>
  <si>
    <t>Inverter HMD01-36A</t>
  </si>
  <si>
    <t>INVERTER 6SE6440-2UC21-</t>
  </si>
  <si>
    <t>P/N:1312.057.800 LS10-35-07 AI-00340232</t>
  </si>
  <si>
    <t>Gripper 1,2 상하 실린더 (Quattro/Centro) Up/Down without spring</t>
  </si>
  <si>
    <t>MODULE HMD01.1N-W0036-A07</t>
  </si>
  <si>
    <t>MSK040C-0600-NN-M1-UP0-NNNN</t>
  </si>
  <si>
    <t>P/N 1360.211.271 L-axis</t>
  </si>
  <si>
    <t>POWER CABLE 1350.870.011</t>
  </si>
  <si>
    <t>BOSCH RKL4302/007.5</t>
  </si>
  <si>
    <t>Servo Drive B,A AXIS</t>
  </si>
  <si>
    <t>7350.872.011</t>
  </si>
  <si>
    <t>CDB01 1C-S3-ENS-ENS-EN2-EN2-S2-S-NN-FW</t>
  </si>
  <si>
    <t>Servo Drive B,A AXIS #1</t>
  </si>
  <si>
    <t>7350.867.711</t>
  </si>
  <si>
    <t>CDB01 1C-SE-ENS-ENS-EN2-EN2-S1-S-NN-FW</t>
  </si>
  <si>
    <t>Servo Drive C,G AXIS</t>
  </si>
  <si>
    <t>7350.872.041</t>
  </si>
  <si>
    <t>CDB01 1C-S3-ENS-ENS-EN2-NNN-S2-S-NN-FW</t>
  </si>
  <si>
    <t>Servo Drive C,G AXIS #1</t>
  </si>
  <si>
    <t>7350.867.611</t>
  </si>
  <si>
    <t>CDB01 1C-SE-ENS-ENS-EN2-NNN-S1-S-NN-FW</t>
  </si>
  <si>
    <t>Servo Drive L AXIS #1</t>
  </si>
  <si>
    <t>7350.867.661</t>
  </si>
  <si>
    <t>CSB01 1N-SE-ENS-NNN-L1-S-NN-FW</t>
  </si>
  <si>
    <t>Servo Drive SPINDLE #1</t>
  </si>
  <si>
    <t>7350.867.621</t>
  </si>
  <si>
    <t>CHS01 1C-SE-ENS-EN2-NNN-S1-S-NN-FW</t>
  </si>
  <si>
    <t>Servo Drive X,W AXIS</t>
  </si>
  <si>
    <t>7350.872.001</t>
  </si>
  <si>
    <t>Servo Drive X,W AXIS #1</t>
  </si>
  <si>
    <t>7350.867.601</t>
  </si>
  <si>
    <t>SERVO MOTOR 1360.211.261</t>
  </si>
  <si>
    <t>CENTRO X-AXIS</t>
  </si>
  <si>
    <t>MSK060C-0600-NN-S1-UP0-NNNN</t>
  </si>
  <si>
    <t>MSK071D-0450-NN-S1-UP0-NNNN</t>
  </si>
  <si>
    <t>SERVO MOTOR 1360.211.301</t>
  </si>
  <si>
    <t>CENTRO A-AXIS</t>
  </si>
  <si>
    <t>MSK050C-0300-NN-S1-UP0-NNNN</t>
  </si>
  <si>
    <t>SERVO MOTOR 1360.211.311</t>
  </si>
  <si>
    <t>CENTRO B-AXIS</t>
  </si>
  <si>
    <t>MSK070C-0450-NN-M1-UP0-NNNN</t>
  </si>
  <si>
    <t>SERVO MOTOR 1360.211.331</t>
  </si>
  <si>
    <t>CENTRO G-AXIS</t>
  </si>
  <si>
    <t>MSK030C-0900-NN-M1-UP0-NNNN</t>
  </si>
  <si>
    <t>SERVO MOTOR 1360.211.351</t>
  </si>
  <si>
    <t>CENTRO W-AXIS</t>
  </si>
  <si>
    <t>SERVO MOTOR 1360.211.521</t>
  </si>
  <si>
    <t>CENTRO #2~#4 SPINDLE</t>
  </si>
  <si>
    <t>MSK071D-0300-NN-S1-UP0-NNNN</t>
  </si>
  <si>
    <t>SERVO MOTOR 7751.211.510</t>
  </si>
  <si>
    <t>CENTRO #1 #2 C-AXIS</t>
  </si>
  <si>
    <t>MSK040B-0600-NN-S1-UP0-NNNN</t>
  </si>
  <si>
    <t>SERVO MOTOR 7751.211.511</t>
  </si>
  <si>
    <t>CENTRO #3 #4 C-AXIS</t>
  </si>
  <si>
    <t>STYLI BALL CARBIDE DK0.5</t>
  </si>
  <si>
    <t>STYLI BALL RUBY DK1</t>
  </si>
  <si>
    <t>C-axis</t>
  </si>
  <si>
    <t>A HADRAULIC LOCK WITH NUT</t>
  </si>
  <si>
    <t>P/N 7751.000.551</t>
  </si>
  <si>
    <t>C-axis Repair Parts</t>
  </si>
  <si>
    <t>AMPLFIFIER 1350.485.561</t>
  </si>
  <si>
    <t>MEASURING SYSTEM EX-V01P</t>
  </si>
  <si>
    <t>AMPLFIFIER(3D measuring)</t>
  </si>
  <si>
    <t>ANGLR THRUST BALL BEARING</t>
  </si>
  <si>
    <t>A-axis</t>
  </si>
  <si>
    <t>P/N 1322.039.010 CENTRO</t>
  </si>
  <si>
    <t>A-axis Bearing</t>
  </si>
  <si>
    <t>BALL SCREW 1323.044.290</t>
  </si>
  <si>
    <t>BALL SCREW 40X5X80MM</t>
  </si>
  <si>
    <t>BEARING C/V 1618.006.344</t>
  </si>
  <si>
    <t>P/N 1618.006.344 CENTRO</t>
  </si>
  <si>
    <t>A-axis Repair Parts</t>
  </si>
  <si>
    <t>BEARING 6006LLU</t>
  </si>
  <si>
    <t>BELT HTD 670-5M-32</t>
  </si>
  <si>
    <t>X-axis Belt</t>
  </si>
  <si>
    <t>CABLE 1350.870.011</t>
  </si>
  <si>
    <t>CABLE 1350.870.031</t>
  </si>
  <si>
    <t>CHIPBREAKER 1669.018.741</t>
  </si>
  <si>
    <t>C-FORCE AX CHIPBREAKER</t>
  </si>
  <si>
    <t>긴 거</t>
  </si>
  <si>
    <t>CLAMPING BRACE</t>
  </si>
  <si>
    <t>P/N : 1669.016.301 CENTRO</t>
  </si>
  <si>
    <t>짧은 거</t>
  </si>
  <si>
    <t>CONNECTOR K-25-03</t>
  </si>
  <si>
    <t>CONNECTOR 0930 010 0301</t>
  </si>
  <si>
    <t>CONNECTOR 0930 010 1521</t>
  </si>
  <si>
    <t>CONTORL V/V 0 820 062 202</t>
  </si>
  <si>
    <t>FLOW CONTROL VALVE</t>
  </si>
  <si>
    <t>0 820 062 202(Sampling Cylinder 구동 Sol)</t>
  </si>
  <si>
    <t>CYLINDER 7751.000.780</t>
  </si>
  <si>
    <t>CLAMPING CYL. C-AXIS</t>
  </si>
  <si>
    <t>FEELER 1329.028.710</t>
  </si>
  <si>
    <t>MEASURING FEELER</t>
  </si>
  <si>
    <t>3D Measuring Feeler</t>
  </si>
  <si>
    <t>FLAP 7251.167.010</t>
  </si>
  <si>
    <t>FLAP CENTRAL PRISM.WAC</t>
  </si>
  <si>
    <t>Central Prism 커버</t>
  </si>
  <si>
    <t>GRIND SPINDLE COMPL</t>
  </si>
  <si>
    <t>P/N 7276.515.010</t>
  </si>
  <si>
    <t>Quattro 사용 가능</t>
  </si>
  <si>
    <t>INSERT 1329.028.740</t>
  </si>
  <si>
    <t>MEASURING INSERT 2X30</t>
  </si>
  <si>
    <t>3D Measuring Probe</t>
  </si>
  <si>
    <t>INTERFACE 1350.861.701</t>
  </si>
  <si>
    <t>INTERFACE IF76 FOR PROBE</t>
  </si>
  <si>
    <t>Measuring device</t>
  </si>
  <si>
    <t>P/N 1360.562.712</t>
  </si>
  <si>
    <t>Kompensa M (Quattro/Centro)</t>
  </si>
  <si>
    <t>MEASURING 7350.001.221</t>
  </si>
  <si>
    <t>PLUG 1350.870.051</t>
  </si>
  <si>
    <t>BOSCH RGS1002/C01</t>
  </si>
  <si>
    <t>PLUG 1350.870.061</t>
  </si>
  <si>
    <t>BOSCH RLS1102/C02</t>
  </si>
  <si>
    <t>REPAIR KIT 7051.046.010</t>
  </si>
  <si>
    <t>P/N 7051.046.010 CENTRO</t>
  </si>
  <si>
    <t>REPAIR SET 7051.057.010</t>
  </si>
  <si>
    <t>REPAIR SET. C-AXIS</t>
  </si>
  <si>
    <t>SENSOR IFRM 08P17A1/S35L</t>
  </si>
  <si>
    <t>BAUMER M8 PNP NO 46MM</t>
  </si>
  <si>
    <t>Central Prism up/down 센서 Quattro 사용 가능</t>
  </si>
  <si>
    <t>SERVO MOTOR MSK040B</t>
  </si>
  <si>
    <t>SLIDE BEARING GLY.PG 08</t>
  </si>
  <si>
    <t>P/N 1323.017.610</t>
  </si>
  <si>
    <t>C-force Slide Bearing</t>
  </si>
  <si>
    <t>SOL VALVE 0 820 062 052</t>
  </si>
  <si>
    <t>REXROTH CENTRO</t>
  </si>
  <si>
    <t>Sol. Valve</t>
  </si>
  <si>
    <t>SOL VALVE 0 820 062 502</t>
  </si>
  <si>
    <t>SOL VALVE 0 820 062 602</t>
  </si>
  <si>
    <t>SPINDLE YT-300</t>
  </si>
  <si>
    <t>JAPAN SPEED</t>
  </si>
  <si>
    <t>TENSION GAUGE VSM-1</t>
  </si>
  <si>
    <t>SAFETY SWITCHEUCHNER</t>
  </si>
  <si>
    <t>Door Lock Switch</t>
  </si>
  <si>
    <t>TUBE N5-4-12-9-MW-100</t>
  </si>
  <si>
    <t>V/V(CHECK) 0821 003 075</t>
  </si>
  <si>
    <t>VALVECHECK</t>
  </si>
  <si>
    <t>Pallet Shutter</t>
  </si>
  <si>
    <t>VALVE R412006260</t>
  </si>
  <si>
    <t>VALVE 0 820 062 102 BOSH</t>
  </si>
  <si>
    <t>SOL VALVE WAC CENTRO</t>
  </si>
  <si>
    <t>LINEAR SLIDE 1312.057.801</t>
  </si>
  <si>
    <t>Zimmer LS10-35-07 (Cylinder)</t>
  </si>
  <si>
    <t>Centro, Quattro _ Robot Gripper Spring 없는 타입 (Gripper)</t>
  </si>
  <si>
    <t>P/N 1312.057.791</t>
  </si>
  <si>
    <t>Gripper 3 (Quattro/Centro) Up/Down with spring</t>
  </si>
  <si>
    <t>LINEAR SLIDE 1312.057.791</t>
  </si>
  <si>
    <t>Zimmer LS10-35-06 (Cylinder)</t>
  </si>
  <si>
    <t>Centro, Quattro _ Robot Gripper Spring 있는 타입 (Magnetic Gripper)</t>
  </si>
  <si>
    <t>Wendt Centro - Part List</t>
    <phoneticPr fontId="2" type="noConversion"/>
  </si>
  <si>
    <t>Wendt Quattro - Part List</t>
    <phoneticPr fontId="2" type="noConversion"/>
  </si>
  <si>
    <t>HTD DISK Z88/T5 C-AXIS</t>
  </si>
  <si>
    <t>TOOTHED DISK 1678.021.022</t>
  </si>
  <si>
    <t>MACOHO CO., LTD</t>
  </si>
  <si>
    <t>LS10-35_07 WITHOUT SPRING</t>
  </si>
  <si>
    <t>로봇 1번 그리퍼 up/down cylinder</t>
  </si>
  <si>
    <t>MOUNTING BUSHING C-AXIS</t>
  </si>
  <si>
    <t>BUSHING 1617.001.711</t>
  </si>
  <si>
    <t>WORKSPIND REP</t>
  </si>
  <si>
    <t>SPINDLE 7291.069.010</t>
  </si>
  <si>
    <t>Coolant valve</t>
  </si>
  <si>
    <t>CONTACT POINT 21AAA349</t>
  </si>
  <si>
    <t>21AAA349 MITUTOYO</t>
  </si>
  <si>
    <t>Measuring Probe</t>
  </si>
  <si>
    <t>SUNGSHIN INSTRU</t>
  </si>
  <si>
    <t>KOMPENSA S MT1287</t>
  </si>
  <si>
    <t>KOMPENSA S</t>
  </si>
  <si>
    <t>PUMP 1311.101.900</t>
  </si>
  <si>
    <t>GEAR RGF1-2X/1.7RA01VP1</t>
  </si>
  <si>
    <t>SAFETY SWITCH</t>
  </si>
  <si>
    <t>TP4-4141A024MEUCHNER</t>
  </si>
  <si>
    <t>S49 PNP NO D6.5 45L BALLU</t>
  </si>
  <si>
    <t>(Wheel Inductive switch)BES 516-371-E5-C-S49</t>
  </si>
  <si>
    <t>BALL SCREW(AP710A X-AXIS)</t>
  </si>
  <si>
    <t>BATTERY(NEWMAX)</t>
  </si>
  <si>
    <t>BEARING TAF253316</t>
  </si>
  <si>
    <t>BEARING 25TAC62BDFC10PN7A</t>
  </si>
  <si>
    <t>CYL CDM2KL20-170Z-A93L</t>
  </si>
  <si>
    <t>FAN F6010B12HS</t>
  </si>
  <si>
    <t>INVERTER FRN7.5G1S-2J</t>
  </si>
  <si>
    <t>LIMIT S/W D5B-1511</t>
  </si>
  <si>
    <t>POWER SUPPLY A5E30947477</t>
  </si>
  <si>
    <t>ROTARY CYLINDER MSQB10R</t>
  </si>
  <si>
    <t>STACK VALVE MT-02W-55</t>
  </si>
  <si>
    <t>W3203-1115DYJ-C5Z2.5</t>
  </si>
  <si>
    <t>ACTUATOR CDRQ2BSP20-90C-M</t>
  </si>
  <si>
    <t>ACTUATOR ISA-MXM-I-100-</t>
  </si>
  <si>
    <t>IA KOREA</t>
  </si>
  <si>
    <t>ACTUATOR 700058361</t>
  </si>
  <si>
    <t>ADJUST SCREW AP460 STROKE</t>
  </si>
  <si>
    <t>AFTER FLTR AMANO MZ10</t>
  </si>
  <si>
    <t>AIR CYL CDM2B20-25Z SMC</t>
  </si>
  <si>
    <t>BATTERY 12V 2.3AH</t>
  </si>
  <si>
    <t>BEARING 51202AS NSK</t>
  </si>
  <si>
    <t>BEARING 6001ZZ</t>
  </si>
  <si>
    <t>BEARING(THRUST BALL).</t>
  </si>
  <si>
    <t>BR NK15/16SLOVAKIA95V2</t>
  </si>
  <si>
    <t>CDJ2D16-75A-B SMC</t>
  </si>
  <si>
    <t>CYL CDJ2KB10-30SRZ-B</t>
  </si>
  <si>
    <t>CYL CDQ2D12-15DMZ-M9PW</t>
  </si>
  <si>
    <t>CYL MXS6-30AS</t>
  </si>
  <si>
    <t>CYL(AIR) LCR-6-30-S1</t>
  </si>
  <si>
    <t>CYLINDER CDM2B20-150Z</t>
  </si>
  <si>
    <t>AP460 - Part List</t>
    <phoneticPr fontId="2" type="noConversion"/>
  </si>
  <si>
    <t>FAN 2410ML-04W-B60</t>
  </si>
  <si>
    <t>FILTER 320*215*300L</t>
  </si>
  <si>
    <t>MYUNGJIN MACHIN</t>
  </si>
  <si>
    <t>FLTR PRIMARY AMANO MZ10</t>
  </si>
  <si>
    <t>GAUGE LT20A-101B</t>
  </si>
  <si>
    <t>HANA INSTRUMENT</t>
  </si>
  <si>
    <t>INDICATOR 1031120-02</t>
  </si>
  <si>
    <t>MODULE 6EP1 931-2EC21</t>
  </si>
  <si>
    <t>MODULE 24V15A_SIEMENS</t>
  </si>
  <si>
    <t>UPS module</t>
  </si>
  <si>
    <t>MOTOR A06B-0372-B088</t>
  </si>
  <si>
    <t>MTR ACP-400F(MAKER:ARYUNG</t>
  </si>
  <si>
    <t>OIL MIST COLLECTOR MXC50</t>
  </si>
  <si>
    <t>PRESSURE GAGE 160BAR</t>
  </si>
  <si>
    <t>PROX S/W E2E-CR8B1</t>
  </si>
  <si>
    <t>PROX.SENSOR SW-F2H</t>
  </si>
  <si>
    <t>PUMP ADB005-PNTPY</t>
  </si>
  <si>
    <t>Pusher</t>
  </si>
  <si>
    <t>PUSHER 1035140P0240</t>
  </si>
  <si>
    <t>RELAY G6D-1A-ASI-DC24</t>
  </si>
  <si>
    <t>ROTARY TABLE MSQB20R</t>
  </si>
  <si>
    <t>SECONDARY FLTR AMANO MZ10</t>
  </si>
  <si>
    <t>SET OF DIGITAL GAUGE</t>
  </si>
  <si>
    <t>V/V SY7240-5DZ-03</t>
  </si>
  <si>
    <t>VALVE KSO-G02-4CP-30-N</t>
  </si>
  <si>
    <t>VALVE SY3140-5LZ</t>
  </si>
  <si>
    <t>VALVE SY3240-5LZ</t>
  </si>
  <si>
    <t>DRIVE BOARD IADP3203-020</t>
  </si>
  <si>
    <t>BOARD IADP3203-020S</t>
  </si>
  <si>
    <t>IACP3201-020</t>
  </si>
  <si>
    <t>GIG21 - Part List</t>
    <phoneticPr fontId="2" type="noConversion"/>
  </si>
  <si>
    <t>C-axis Pulse Coder (Encoder)</t>
  </si>
  <si>
    <t>A860-2005-T301</t>
  </si>
  <si>
    <t>CPU BOARD IAMC3203-010</t>
  </si>
  <si>
    <t>CYL(HYD) 35S-1 6SD20N10</t>
  </si>
  <si>
    <t>PRESSURE GAUGE</t>
  </si>
  <si>
    <t>PRESSURE GAUGE R60 50KG</t>
  </si>
  <si>
    <t>35S-1 6SD20N10</t>
  </si>
  <si>
    <t>BALL SCREW W2504-1011PK1X</t>
  </si>
  <si>
    <t>BALL SCREW W3202-611ZYK1X</t>
  </si>
  <si>
    <t>BAT(LI)3.6V JACK(E-500H)</t>
  </si>
  <si>
    <t>BATTERY CR1/2AA 3V JACK</t>
  </si>
  <si>
    <t>BEARING 20TAC47BDFC10PN7A</t>
  </si>
  <si>
    <t>BG CCMT 120408 51 S260</t>
  </si>
  <si>
    <t>CARBIDE INSERT</t>
  </si>
  <si>
    <t>CABLE 4PIN 1.3M</t>
  </si>
  <si>
    <t>CABLE(BRAKE) 0.5X2P</t>
  </si>
  <si>
    <t>CABLE(ENCODER) 0.5X9P</t>
  </si>
  <si>
    <t>CABLE(VCTF)</t>
  </si>
  <si>
    <t>Converter</t>
  </si>
  <si>
    <t>CONVERTER UPORT1110KCV141</t>
  </si>
  <si>
    <t>CYL RHCL25-450-C73CL</t>
  </si>
  <si>
    <t>CYL(AIR) CDU16-60D SMC</t>
  </si>
  <si>
    <t>FAN S7506X-TP IKURA SEIKI</t>
  </si>
  <si>
    <t>FAN UF15A11BTH FULLTECH</t>
  </si>
  <si>
    <t>GRIPPER MHY2-10D</t>
  </si>
  <si>
    <t>GUIDE LH350880BND2-01K53</t>
  </si>
  <si>
    <t>GUIDE LRXD25C2R680T2P</t>
  </si>
  <si>
    <t>MEASUREMENT STYLUS</t>
  </si>
  <si>
    <t>MOTOR TS4606 N7027 E200</t>
  </si>
  <si>
    <t>MOTOR TS4607 N7077 E201</t>
  </si>
  <si>
    <t>MTR ACP-400HF-18(ARYUNG)</t>
  </si>
  <si>
    <t>RELAY(OMRON) DC24V 5A</t>
  </si>
  <si>
    <t>SEAL KIT AP1260E P22 G75</t>
  </si>
  <si>
    <t>SENSOR E2E-C04S12-WC-B2</t>
  </si>
  <si>
    <t>Separator</t>
  </si>
  <si>
    <t>SEPARATOR AFM30-02BD-A</t>
  </si>
  <si>
    <t>SOLV/V SS-G01-C6-R-C1-30</t>
  </si>
  <si>
    <t>SPIRAL CABLE PT21-0305-01</t>
  </si>
  <si>
    <t>TOUCH PROBE(MARPOSS)</t>
  </si>
  <si>
    <t>UNIT DNP15-0.7VD0A2</t>
  </si>
  <si>
    <t>V/V SOL SX3240-5LOZ</t>
  </si>
  <si>
    <t>V/V(SOL) SX3440-5LOZ</t>
  </si>
  <si>
    <t>BOARD IAMP3201-020</t>
  </si>
  <si>
    <t>BOARD IARB3201-010</t>
  </si>
  <si>
    <t>APX105 - Part List</t>
    <phoneticPr fontId="2" type="noConversion"/>
  </si>
  <si>
    <t>BOARD SR1-X-10 YC-LINK</t>
  </si>
  <si>
    <t>HANKUK JIKI</t>
  </si>
  <si>
    <t>DRIVER SR1-X-10 YC</t>
  </si>
  <si>
    <t>SITEK</t>
  </si>
  <si>
    <t>CABLE 6SN1161-1CA00-0AA0</t>
  </si>
  <si>
    <t>E/R Module</t>
  </si>
  <si>
    <t>FILTER(HERMLE, WBM271RF)</t>
  </si>
  <si>
    <t>6SL3000-0BE23-6AA0</t>
  </si>
  <si>
    <t>Filter Module</t>
  </si>
  <si>
    <t>SPES</t>
  </si>
  <si>
    <t>MOTOR CONN.CABLE W.PLUG</t>
  </si>
  <si>
    <t>NCU BOX</t>
  </si>
  <si>
    <t>6FC5247-0AA00-0AA3</t>
  </si>
  <si>
    <t>SIEMENS HERMLE/WBM271RF</t>
  </si>
  <si>
    <t>NFB 3RV2011-1EA10</t>
  </si>
  <si>
    <t>Panel Cooling Fan</t>
  </si>
  <si>
    <t>WR2E133H042-01B</t>
  </si>
  <si>
    <t>Power cable</t>
  </si>
  <si>
    <t>R/G BOARD SIEMENS</t>
  </si>
  <si>
    <t>6SN1118-0DJ23-0AA2</t>
  </si>
  <si>
    <t>SMC SOL VALVE 5/2</t>
  </si>
  <si>
    <t>SOL VALVE SYJ3143-5LOU-Q</t>
  </si>
  <si>
    <t>SOL.VALVE 5M3085003</t>
  </si>
  <si>
    <t>ECOCLEAN</t>
  </si>
  <si>
    <t>W/D/M-axis Servo drive</t>
  </si>
  <si>
    <t>6SN1123-1AA00-0BA2</t>
  </si>
  <si>
    <t>Single-axis L/T Module</t>
  </si>
  <si>
    <t>Plate</t>
  </si>
  <si>
    <t>WEAR PLATE(CENTER</t>
  </si>
  <si>
    <t>6SN1145-1BA02-0CA2</t>
  </si>
  <si>
    <t>WBM271RF NC Power Supply</t>
  </si>
  <si>
    <t>ACCUMULATOR D2.0-100-E-30</t>
  </si>
  <si>
    <t>AFTER FILTER FOR FX3000</t>
  </si>
  <si>
    <t>MT FILTRATION</t>
  </si>
  <si>
    <t>AV MOUNTS DBOF2530/75PK</t>
  </si>
  <si>
    <t>MATO KOREA</t>
  </si>
  <si>
    <t>BEARING B7017-E-T P4S-UL</t>
  </si>
  <si>
    <t>BEARING NKX 12Z</t>
  </si>
  <si>
    <t>BELT SPA1932</t>
  </si>
  <si>
    <t>BELT 400-5M-30</t>
  </si>
  <si>
    <t>CABLE 6SN1161-1CA00-0CA0</t>
  </si>
  <si>
    <t>CENTERING PIN</t>
  </si>
  <si>
    <t>CLAMPING LEVER</t>
  </si>
  <si>
    <t>CYL CDQ2B32-30DZ-M9BW</t>
  </si>
  <si>
    <t>CYL(AIR) CDU16-20D</t>
  </si>
  <si>
    <t>CYLINDER ZU100-G32/20 EZ</t>
  </si>
  <si>
    <t>CYLINDER 1312.056.830</t>
  </si>
  <si>
    <t>CYLINDER 1312.057.270</t>
  </si>
  <si>
    <t>CYLINDER 2010FIL PARKER</t>
  </si>
  <si>
    <t>R-AXIS</t>
  </si>
  <si>
    <t>1350.868.911</t>
  </si>
  <si>
    <t>ENCODER MT60K(359 341-04)</t>
  </si>
  <si>
    <t>FLTR(OIL) R250XR190X265L</t>
  </si>
  <si>
    <t>HOSE 1678.029.981</t>
  </si>
  <si>
    <t>HYD TUBE 7055.018.000</t>
  </si>
  <si>
    <t>HYDRAULIC PUMP</t>
  </si>
  <si>
    <t>ISOLATOR 859011</t>
  </si>
  <si>
    <t>LAMP ASSY DC27.5V 10W</t>
  </si>
  <si>
    <t>LAMP PBEU136S</t>
  </si>
  <si>
    <t>LEAD SCREWS WBM271RF</t>
  </si>
  <si>
    <t>MOTOR PULLEY 7455.010.000</t>
  </si>
  <si>
    <t>MOTOR 1360.210.12I</t>
  </si>
  <si>
    <t>OIL SPRT 1500X1150X30HX3</t>
  </si>
  <si>
    <t>PLC Interface module</t>
  </si>
  <si>
    <t>6ES7361-3CA01-0AA0</t>
  </si>
  <si>
    <t>IM361 PLC INTERFACE DC24V</t>
  </si>
  <si>
    <t>PROXIMITY SENSOR DW-AD</t>
  </si>
  <si>
    <t>PUMP(VACUUM)</t>
  </si>
  <si>
    <t>QUAD-RING 4111A-366Y</t>
  </si>
  <si>
    <t>QUADRING 4112-366Y</t>
  </si>
  <si>
    <t>RB159D62-P20.50-SN T20H</t>
  </si>
  <si>
    <t>REFERENCE DISC</t>
  </si>
  <si>
    <t>REGULATOR L18-C2-KKOO</t>
  </si>
  <si>
    <t>REGULATOR 0 821 300 304</t>
  </si>
  <si>
    <t>RELAY C9-A41X AC230V</t>
  </si>
  <si>
    <t>ROTARY TABLE 1605.002.623</t>
  </si>
  <si>
    <t>Spindle Servo drive</t>
  </si>
  <si>
    <t>6SN1123-1AA00-0LA1</t>
  </si>
  <si>
    <t>Spindle L/T Module</t>
  </si>
  <si>
    <t>SENSOR D-C73 OZ</t>
  </si>
  <si>
    <t>SENSOR ET-500PD3</t>
  </si>
  <si>
    <t>SENSOR(LIMIT,WVR)</t>
  </si>
  <si>
    <t>SOL VALVE YSV311-DL</t>
  </si>
  <si>
    <t>THREADED NUT WBM271RF</t>
  </si>
  <si>
    <t>TIMING BELT 400-5M-25</t>
  </si>
  <si>
    <t>V-BELT 1320.043.810</t>
  </si>
  <si>
    <t>V-SEAL WVA-0130-N60B</t>
  </si>
  <si>
    <t>VALVE 1313.072.690</t>
  </si>
  <si>
    <t>WEAR PLATE(LEFT)</t>
  </si>
  <si>
    <t>WEAR PLATE(RIGHT)</t>
  </si>
  <si>
    <t>6SN1118-0DM31-0AA1</t>
  </si>
  <si>
    <t>X,R-axis Servo drive</t>
  </si>
  <si>
    <t>Double-axis R/G Board</t>
  </si>
  <si>
    <t>6SN1123-1AB00-0AA1</t>
  </si>
  <si>
    <t>Double-axis L/T Module</t>
  </si>
  <si>
    <t>Insulation</t>
  </si>
  <si>
    <t>CAMERA CABLE XC-HR70 3M</t>
  </si>
  <si>
    <t>Okano Packing 자재 8번 Camera Cable</t>
  </si>
  <si>
    <t>FOR CAMERA XC-HR70</t>
  </si>
  <si>
    <t>BEARING 12X21X5 NSK</t>
  </si>
  <si>
    <t>BEARING 6801ZZ</t>
  </si>
  <si>
    <t>CABLE DER-3M-10J SONY</t>
  </si>
  <si>
    <t>CYL MGPM16-150AZ-M9NV</t>
  </si>
  <si>
    <t>CYL MXQ12-50B(SMC)</t>
  </si>
  <si>
    <t>CYL PRM2S-SD12-200-QZRB52</t>
  </si>
  <si>
    <t>OKANO DENKI LTD</t>
  </si>
  <si>
    <t>GUIDE PLATE A1754-Q107</t>
  </si>
  <si>
    <t>P/N:G0668254</t>
  </si>
  <si>
    <t>PRINT HEAD PRESS ADJUST</t>
  </si>
  <si>
    <t>IPE (EUR)</t>
  </si>
  <si>
    <t>PUSH PLATE A1523-Q110</t>
  </si>
  <si>
    <t>SENSOR EE-SX672A</t>
  </si>
  <si>
    <t>SENSOR(OMRON)</t>
  </si>
  <si>
    <t>ABSORBER RBA1006-X692</t>
  </si>
  <si>
    <t>ABSORBER RJ0805N(SMC)</t>
  </si>
  <si>
    <t>AIR CYLINDER AFDPG-14-JC</t>
  </si>
  <si>
    <t>BARCODE PRINTER BELT</t>
  </si>
  <si>
    <t>DONGNAM HITECH</t>
  </si>
  <si>
    <t>BEARING MGA828ZZ</t>
  </si>
  <si>
    <t>BEARING MR126ZZ</t>
  </si>
  <si>
    <t>BEARING 628 ZZ (NTN)</t>
  </si>
  <si>
    <t>BEARING 6806ZZ NSK</t>
  </si>
  <si>
    <t>BOARD MUCAP-HA4-USED</t>
  </si>
  <si>
    <t>Camera</t>
  </si>
  <si>
    <t>CCD CAMERA SONY XC-HR70</t>
  </si>
  <si>
    <t>CHUCK A1523-S108-2</t>
  </si>
  <si>
    <t>CLAMPING LEVER M6X16</t>
  </si>
  <si>
    <t>CLAMPING SET</t>
  </si>
  <si>
    <t>CODE D(THREE FINGERNAIL1)</t>
  </si>
  <si>
    <t>CODE G</t>
  </si>
  <si>
    <t>CONNECTOR 733-105</t>
  </si>
  <si>
    <t>CONNECTOR 733-108</t>
  </si>
  <si>
    <t>CONNECTOR 733-110</t>
  </si>
  <si>
    <t>CONNECTOR 733-112</t>
  </si>
  <si>
    <t>CYL MGAS6*10-R-ZE155A1</t>
  </si>
  <si>
    <t>CYL MGJ6-5(SMC)</t>
  </si>
  <si>
    <t>CYL MGPM12-10Z</t>
  </si>
  <si>
    <t>CYL MXQ12L-20BS-M9NV</t>
  </si>
  <si>
    <t>CYL PBDAS16X5-ZC253A2</t>
  </si>
  <si>
    <t>CYLINDER MGPM12-75Z-M9NV</t>
  </si>
  <si>
    <t>CYLINDER MGPM16-125AZ-M9N</t>
  </si>
  <si>
    <t>CYLINDER MGPM16-200Z</t>
  </si>
  <si>
    <t>CYLINDER MGPM16-200Z-M9N</t>
  </si>
  <si>
    <t>CYLINDER MXQ12-30B</t>
  </si>
  <si>
    <t>DATA CABLE 26PIN 800L</t>
  </si>
  <si>
    <t>DEVICE INSERT A1529-M000</t>
  </si>
  <si>
    <t>DISPENSING PLATE AL-L80</t>
  </si>
  <si>
    <t>DRIVE ROLLER G0108898</t>
  </si>
  <si>
    <t>EHT MODULE 399081</t>
  </si>
  <si>
    <t>IMS KOREA</t>
  </si>
  <si>
    <t>EXP 04325-01-A DG50</t>
  </si>
  <si>
    <t>CARBIDE TIP FAC</t>
  </si>
  <si>
    <t>FILTER(LINX) 4800 MICRO</t>
  </si>
  <si>
    <t>KMSYS(폐업）</t>
  </si>
  <si>
    <t>FLAT BELT FNI-5E-50-3323</t>
  </si>
  <si>
    <t>FLAT BELT FNI-5E-60-3323</t>
  </si>
  <si>
    <t>FLAT BELT 25X2533L</t>
  </si>
  <si>
    <t>FLAT BELT 25X2870L</t>
  </si>
  <si>
    <t>FLAT BELT 25X3773L</t>
  </si>
  <si>
    <t>FLAT BELT 50X3323(HABASIT</t>
  </si>
  <si>
    <t>FLAT BELT 60X3323(HABASIT</t>
  </si>
  <si>
    <t>FLAT BELT 60X3323L</t>
  </si>
  <si>
    <t>HABASIT ENDLESS</t>
  </si>
  <si>
    <t>FLAT BELT 60X3350L</t>
  </si>
  <si>
    <t>제품 Case Loading부 Flat Belt</t>
  </si>
  <si>
    <t>LED LIGHT LDR2-120SW2</t>
  </si>
  <si>
    <t>LED LIGHT LDR2-74RD2-LA</t>
  </si>
  <si>
    <t>LINEAR LWLFC10C2R80BS1E13</t>
  </si>
  <si>
    <t>LINEAR MOTOR SWL-PS40C</t>
  </si>
  <si>
    <t>LINEAR UNIT RS-075N-Y20PL</t>
  </si>
  <si>
    <t>LM GUIDE LWLF6C2R150 TO P</t>
  </si>
  <si>
    <t>LOADCELL CB17-600G-11</t>
  </si>
  <si>
    <t>MOTOR PK566NBW</t>
  </si>
  <si>
    <t>P/N G0100557</t>
  </si>
  <si>
    <t>CLAMPING RING ASSY</t>
  </si>
  <si>
    <t>P/N G0218251</t>
  </si>
  <si>
    <t>LABEL STOP SENSOR</t>
  </si>
  <si>
    <t>P/N G0624852</t>
  </si>
  <si>
    <t>TORSION SPRING LEFT 2.2MM</t>
  </si>
  <si>
    <t>P/N G0651680</t>
  </si>
  <si>
    <t>DISC TO FRICTION CLUTCH</t>
  </si>
  <si>
    <t>P/N G0654221</t>
  </si>
  <si>
    <t>UNWINDING PLATE D310MM</t>
  </si>
  <si>
    <t>P/N G1002369</t>
  </si>
  <si>
    <t>TENSIONS RELIEF ASSY</t>
  </si>
  <si>
    <t>P/N:G0109531</t>
  </si>
  <si>
    <t>PRESS ROLLER D30X170MM</t>
  </si>
  <si>
    <t>PLUG 220V-EARTH</t>
  </si>
  <si>
    <t>POWER SUPPLY 399077</t>
  </si>
  <si>
    <t>REWINDING PLATE</t>
  </si>
  <si>
    <t>ROLLER ASSY RORSA 25-30</t>
  </si>
  <si>
    <t>ROLLER A1530-S320</t>
  </si>
  <si>
    <t>ROLLER A2118-L043</t>
  </si>
  <si>
    <t>ROLLER A2118-L044</t>
  </si>
  <si>
    <t>ROLLER A2119-S232</t>
  </si>
  <si>
    <t>SENSOR BP060A-F</t>
  </si>
  <si>
    <t>SENSOR D-M9NV</t>
  </si>
  <si>
    <t>SENSOR EE-SX672</t>
  </si>
  <si>
    <t>SENSOR EX-13A</t>
  </si>
  <si>
    <t>SENSOR EX-13B</t>
  </si>
  <si>
    <t>SENSOR EX-13EB</t>
  </si>
  <si>
    <t>SENSOR FD-61-5T</t>
  </si>
  <si>
    <t>SENSOR FS-V31</t>
  </si>
  <si>
    <t>SENSOR FS-V33</t>
  </si>
  <si>
    <t>SENSOR FU-12</t>
  </si>
  <si>
    <t>SENSOR FU-57TZ</t>
  </si>
  <si>
    <t>SENSOR PM-L24</t>
  </si>
  <si>
    <t>SENSOR STM12A</t>
  </si>
  <si>
    <t>SENSOR STS060PA</t>
  </si>
  <si>
    <t>SENSOR ZE155</t>
  </si>
  <si>
    <t>SERVO DRIVE MADDT1207N</t>
  </si>
  <si>
    <t>SOL V/V SY3120-5MZ-C6-Q</t>
  </si>
  <si>
    <t>SOL VALVE SY3140-5FU</t>
  </si>
  <si>
    <t>SOL.VALVE SY3245-5FU</t>
  </si>
  <si>
    <t>Transformer</t>
  </si>
  <si>
    <t>TRANSFORMER WY21-500A</t>
  </si>
  <si>
    <t>TRIGGER BOARD OKANO FPM</t>
  </si>
  <si>
    <t>VACUUM V/V V100E1-LF-SR</t>
  </si>
  <si>
    <t>WASHER WSSM8-6-1</t>
  </si>
  <si>
    <t>Okano Packing - Part List</t>
    <phoneticPr fontId="2" type="noConversion"/>
  </si>
  <si>
    <t>CONNECTOR 300 972-BB1200</t>
  </si>
  <si>
    <t>Profibus DP Connector</t>
  </si>
  <si>
    <t>Memory Card</t>
  </si>
  <si>
    <t>MAGNETIC SWITCH PNP 5M</t>
  </si>
  <si>
    <t>PALLET LOCKER STAHLI</t>
  </si>
  <si>
    <t>FIXATOR IS2244-0470-00</t>
  </si>
  <si>
    <t>PHOTO SENSOR GSE2F-F5151</t>
  </si>
  <si>
    <t>PNEUMATIC CYL RM ISO 6432</t>
  </si>
  <si>
    <t>STAHLI TECH AG</t>
  </si>
  <si>
    <t>PUMP ASPK4-11/10 220/380V</t>
  </si>
  <si>
    <t>SENSOR AMP FX-301P</t>
  </si>
  <si>
    <t>SICK 500MM PNP</t>
  </si>
  <si>
    <t>A CYL DSNU 25 350 PPV A</t>
  </si>
  <si>
    <t>A CYL DSNU 25 50 PPV A</t>
  </si>
  <si>
    <t>ADJUSTABLE WRENCH AT34</t>
  </si>
  <si>
    <t>BEARING RJS34DE</t>
  </si>
  <si>
    <t>BEARING RSJ34C</t>
  </si>
  <si>
    <t>BEARING RSJ34DE NS</t>
  </si>
  <si>
    <t>BEARING RSJ34S NS</t>
  </si>
  <si>
    <t>BEARING UCT 206</t>
  </si>
  <si>
    <t>BELT 5M HTD-4496-15MM</t>
  </si>
  <si>
    <t>BUS NODE CTEU-EC</t>
  </si>
  <si>
    <t>CAM FOLLOWER CF10UUR-A</t>
  </si>
  <si>
    <t>CIRCUIT BREAKER A9F74103</t>
  </si>
  <si>
    <t>CIRCUIT BREAKER A9F74206</t>
  </si>
  <si>
    <t>CONNECTOR ZINC 22MM</t>
  </si>
  <si>
    <t>CPVSC1-M-QX</t>
  </si>
  <si>
    <t>캐리어 클램핑 실린더 작동 Valve</t>
  </si>
  <si>
    <t>FESTO P/N: 548906</t>
  </si>
  <si>
    <t>CYL C32B16-50F-A</t>
  </si>
  <si>
    <t>CYL DSNU-16-50-P-A-MQ</t>
  </si>
  <si>
    <t>CYL-PIN 10673 M6 D8*7</t>
  </si>
  <si>
    <t>DRIVE DRRD-32-180-FH-Y9A</t>
  </si>
  <si>
    <t>FLEXIBLE HOSE GW 22MM</t>
  </si>
  <si>
    <t>G.RAIL 1605-103-31-440L</t>
  </si>
  <si>
    <t>GAUGE SENSOR ST1278(I)</t>
  </si>
  <si>
    <t>GRIPPER IS2244-0522-00</t>
  </si>
  <si>
    <t>GRIPPER ST1101-0550-00</t>
  </si>
  <si>
    <t>GUIDE CYLINDER 170825</t>
  </si>
  <si>
    <t>INNER PIN RING 6/750 D6</t>
  </si>
  <si>
    <t>INSERTION PLATE P/N 21796</t>
  </si>
  <si>
    <t>INVERTER SKA1200055</t>
  </si>
  <si>
    <t>LINEAR DRIVE DGC</t>
  </si>
  <si>
    <t>MEASURING AMP 54623 DMS</t>
  </si>
  <si>
    <t>MOUNT 21174 18*35*115</t>
  </si>
  <si>
    <t>PIN RING 14893 6/750</t>
  </si>
  <si>
    <t>PLATE ST1101-0460-22</t>
  </si>
  <si>
    <t>PNEUMATIC CYL ISO 6431</t>
  </si>
  <si>
    <t>POWER SUPPLY NDR480-48</t>
  </si>
  <si>
    <t>PRESS SWITCH PEV-1/4-B-OD</t>
  </si>
  <si>
    <t>PROXIMITY SWITCH M40</t>
  </si>
  <si>
    <t>RUNNER BLOCK 1622-113-20</t>
  </si>
  <si>
    <t>SEGMENT IS2249-0410-04</t>
  </si>
  <si>
    <t>SEGMENT IS2249-0410-06</t>
  </si>
  <si>
    <t>SEGMENT IS2249-0410-15</t>
  </si>
  <si>
    <t>SEGMENT IS2249-0416-02</t>
  </si>
  <si>
    <t>SENSOR IM08-02BPS-VUK</t>
  </si>
  <si>
    <t>SENSOR MKS01-S-KHC-P1-PNP</t>
  </si>
  <si>
    <t>SENSOR WS/WE2F-F210</t>
  </si>
  <si>
    <t>SOCKET TOOL RT10</t>
  </si>
  <si>
    <t>SURFACE IS2249-0410-09</t>
  </si>
  <si>
    <t>SWITCH(REED)</t>
  </si>
  <si>
    <t>V/V VUVG-B10-M52-RZTF1T1L</t>
  </si>
  <si>
    <t>VALVE RJQ2263-25-S</t>
  </si>
  <si>
    <t>VALVE(SOLENOID)161414</t>
  </si>
  <si>
    <t>Adept Robot AIB Board</t>
  </si>
  <si>
    <t>23년 8월 발주 (wendt)</t>
  </si>
  <si>
    <t>DRIVE AX5203-0000-0200</t>
  </si>
  <si>
    <t>DLM705 - Part List</t>
    <phoneticPr fontId="2" type="noConversion"/>
  </si>
  <si>
    <t>FLM602 - Part List</t>
    <phoneticPr fontId="2" type="noConversion"/>
  </si>
  <si>
    <t>GEAR 32045</t>
  </si>
  <si>
    <t>GEAR 32049</t>
  </si>
  <si>
    <t>AC/DC POWER SUPPLY 24V 5A</t>
  </si>
  <si>
    <t>B APCT 09T3 PER-ML A040</t>
  </si>
  <si>
    <t>BALL JOINT SOCKET INSERT</t>
  </si>
  <si>
    <t>SUNGJOON ELECTR</t>
  </si>
  <si>
    <t>BUSHNG SPIRNG 09638-002</t>
  </si>
  <si>
    <t>CONTROLLER XBC-DR64H</t>
  </si>
  <si>
    <t>CONTROLLER 34140 FESTO</t>
  </si>
  <si>
    <t>CYL EGC-80-KF-GK 716520</t>
  </si>
  <si>
    <t>CYLINDER CDJP2B10-15D 3L</t>
  </si>
  <si>
    <t>CYLINDER CDQMB12-20-A93L</t>
  </si>
  <si>
    <t>GAUGE SENSOR ST1278(L)</t>
  </si>
  <si>
    <t>GUIDE ROLLER D13.5*M5</t>
  </si>
  <si>
    <t>GUIDING ROLLER 26557</t>
  </si>
  <si>
    <t>INVERTER FRN0012E2S-4K</t>
  </si>
  <si>
    <t>JOINT SUS STEEL 09339-000</t>
  </si>
  <si>
    <t>LINEAR MODULE EGC-80-850</t>
  </si>
  <si>
    <t>MEASURING BOLT 35172</t>
  </si>
  <si>
    <t>POWER SUPPLY JS100-12</t>
  </si>
  <si>
    <t>PRESS BOOSTER DPA-40-D</t>
  </si>
  <si>
    <t>REGULATOR VPPM-6L-L-1-G18</t>
  </si>
  <si>
    <t>SHOCK ABSOBER P/N:1232870</t>
  </si>
  <si>
    <t>SOL V/V SQ1131N-51-C4-Q</t>
  </si>
  <si>
    <t>SOLENOID VALVE 196135</t>
  </si>
  <si>
    <t>SPRING D13*49</t>
  </si>
  <si>
    <t>SWITCH BOX 80*180*70MM</t>
  </si>
  <si>
    <t>VALVE MODULE DPA-40</t>
  </si>
  <si>
    <t>VALVE(SOLENOID) 196131</t>
  </si>
  <si>
    <t>SOL.VALVE 0820055601</t>
  </si>
  <si>
    <t>BSC</t>
  </si>
  <si>
    <t>AIR CYLINDER 1463475</t>
  </si>
  <si>
    <t>CONTACTOR 3RT2016-1BB41</t>
  </si>
  <si>
    <t>SUPPRESSOR 3RT2916-1EH00</t>
  </si>
  <si>
    <t>TOUCH SCREEN TOPRX1500XD</t>
  </si>
  <si>
    <t>UNIVERSAL DURR 81C 터치스크린</t>
  </si>
  <si>
    <t>ACTUATOR 5R0213526</t>
  </si>
  <si>
    <t>ADAPTER_SPRING</t>
  </si>
  <si>
    <t>AIR CYL DNC62210PPVASELV</t>
  </si>
  <si>
    <t>AUX SWITCH 3RH2911-1HA11</t>
  </si>
  <si>
    <t>BALL BEARING 5M1004003</t>
  </si>
  <si>
    <t>BALL V/V 5R0213566</t>
  </si>
  <si>
    <t>BASKET(DURR)</t>
  </si>
  <si>
    <t>BEARING 6306ZZ</t>
  </si>
  <si>
    <t>BEARING 7208BECBP</t>
  </si>
  <si>
    <t>BUSCH KOREA</t>
  </si>
  <si>
    <t>BEARING 7208BEGAP</t>
  </si>
  <si>
    <t>CAM FOLLOWER CF12-1VUU</t>
  </si>
  <si>
    <t>CANDLE FILTER-5MY(DURR)</t>
  </si>
  <si>
    <t>CENT.RING 212-261</t>
  </si>
  <si>
    <t>BALZERS AG</t>
  </si>
  <si>
    <t>CENTRIFUGAL PUMP 7053714</t>
  </si>
  <si>
    <t>COMP MTZ36-4VM</t>
  </si>
  <si>
    <t>CONNECTOR 7104373</t>
  </si>
  <si>
    <t>COUPLING UNIT 71418770</t>
  </si>
  <si>
    <t>LEYBOLD KOREA</t>
  </si>
  <si>
    <t>CYLINDER 0 822 343 034</t>
  </si>
  <si>
    <t>CYLINDER 5M3302037</t>
  </si>
  <si>
    <t>CYLINDER(FESTO #32783)</t>
  </si>
  <si>
    <t>DRIVE SHAFT Z11251557</t>
  </si>
  <si>
    <t>DURR ROLLER 69*69*M12</t>
  </si>
  <si>
    <t>Bolt</t>
  </si>
  <si>
    <t>ECCENTER BOLT 543462021</t>
  </si>
  <si>
    <t>ECCENTER BOLT 8247441</t>
  </si>
  <si>
    <t>FILTER ELEMENT 7077578</t>
  </si>
  <si>
    <t>FILTER 0 821 303 403</t>
  </si>
  <si>
    <t>FILTER(BAG FOR DURR #2)</t>
  </si>
  <si>
    <t>FILTER(BAG FOR DURR)</t>
  </si>
  <si>
    <t>FILTER(DURR MACHINE)</t>
  </si>
  <si>
    <t>FLAT SEAL 5R0904045</t>
  </si>
  <si>
    <t>FLAT SEAL 5R0914001</t>
  </si>
  <si>
    <t>GAUGE R60*1MPA*A*SUS</t>
  </si>
  <si>
    <t>GEARED MOTOR,SAF47,DR63 L</t>
  </si>
  <si>
    <t>Generator</t>
  </si>
  <si>
    <t>GENERATOR DUO-ECO2515R</t>
  </si>
  <si>
    <t>HEAT EXCHANGER PK 38-16</t>
  </si>
  <si>
    <t>HEAT EXCHANGER S11-16</t>
  </si>
  <si>
    <t>HEATING ELEMENT 7161486</t>
  </si>
  <si>
    <t>HEATING PLATE(DURR)</t>
  </si>
  <si>
    <t>HELICOIDAL GEAR KIT</t>
  </si>
  <si>
    <t>INVERTER SV008IG 5A-2</t>
  </si>
  <si>
    <t>MECH.SEAL C7B-028-92VJ</t>
  </si>
  <si>
    <t>O-RING P/N:5H2538211</t>
  </si>
  <si>
    <t>O-RING 5H2538055</t>
  </si>
  <si>
    <t>O-RING 5H2538133</t>
  </si>
  <si>
    <t>OIL LUB MECHANICAL SEAL</t>
  </si>
  <si>
    <t>Heating</t>
  </si>
  <si>
    <t>PIPE HEATG ELEMENT(DURR)</t>
  </si>
  <si>
    <t>PRESSURE SENSOR 7104372</t>
  </si>
  <si>
    <t>PUMP PIL 8008C IP55</t>
  </si>
  <si>
    <t>DAEWON ELECTRIC</t>
  </si>
  <si>
    <t>PUMP U 55-25-180</t>
  </si>
  <si>
    <t>RADIAL_SHAFT SEALING RING</t>
  </si>
  <si>
    <t>S/BLOCK 3RT1025-1BB40</t>
  </si>
  <si>
    <t>SAFETY VALVE(DURR)</t>
  </si>
  <si>
    <t>SEAL 5R0901506</t>
  </si>
  <si>
    <t>SEAT VALVE 5R0217007</t>
  </si>
  <si>
    <t>SENSOR(FLOW,IFM ELECTRONI</t>
  </si>
  <si>
    <t>SHUT-OFF FLAP 5R0228212</t>
  </si>
  <si>
    <t>SIGHT GLASS 5R2334006</t>
  </si>
  <si>
    <t>SLOTTED NUT 5S0352002</t>
  </si>
  <si>
    <t>SOGEVAC SV100B 960524</t>
  </si>
  <si>
    <t>SOL VALVE 0 820 039 017</t>
  </si>
  <si>
    <t>SOL.VALVE 0820055051</t>
  </si>
  <si>
    <t>SUPPORT ROLLER 543465012</t>
  </si>
  <si>
    <t>SWITCH DANFOSS RT200</t>
  </si>
  <si>
    <t>SWITCH P/N:5R2312055</t>
  </si>
  <si>
    <t>SWITCH 3RV1021-4AA15</t>
  </si>
  <si>
    <t>THERMOSTAT 5R1410014 300</t>
  </si>
  <si>
    <t>UNIT ATBM 14A-H-PI_MISUMI</t>
  </si>
  <si>
    <t>VACUUM PUMP</t>
  </si>
  <si>
    <t>VACUUM PUMP NL 0400 B</t>
  </si>
  <si>
    <t>VACUUM SWITCH 7168011</t>
  </si>
  <si>
    <t>1WAY FLOW CONT. V/V193150</t>
  </si>
  <si>
    <t>3P11-16A 3RV10 21-4AA10</t>
  </si>
  <si>
    <t>3P20-25A 3RV10 21-4DA10</t>
  </si>
  <si>
    <t>DURR - Part List</t>
    <phoneticPr fontId="2" type="noConversion"/>
  </si>
  <si>
    <t>BEARING UCFC206</t>
  </si>
  <si>
    <t>AGITATION BAR(FUJI)</t>
  </si>
  <si>
    <t>AGITATION BOSS(FUJI)</t>
  </si>
  <si>
    <t>AIR REGULATOR 2303-8C-R</t>
  </si>
  <si>
    <t>BALL BUSH #C182PS423K</t>
  </si>
  <si>
    <t>BALL V/V F/F DN20 AIR SUS</t>
  </si>
  <si>
    <t>BEARING NSK 6002 DDUCM</t>
  </si>
  <si>
    <t>BEARING NU306 M C3</t>
  </si>
  <si>
    <t>BEARING NU308 M C3</t>
  </si>
  <si>
    <t>BEARING SHAFT D25*136</t>
  </si>
  <si>
    <t>BEARING UCFL 204</t>
  </si>
  <si>
    <t>BEARING 6202 2RS C3 NSK</t>
  </si>
  <si>
    <t>BEARING 6910DD NSK</t>
  </si>
  <si>
    <t>BOLT(SAND NOZZLE)FUJI</t>
  </si>
  <si>
    <t>CABLE FCV 2.5SQ*4C</t>
  </si>
  <si>
    <t>CABLE GLAND 10-14MM IP68</t>
  </si>
  <si>
    <t>CABLE ROIREU SB 1.25SQX7P</t>
  </si>
  <si>
    <t>CABLE VCT2.5SQ*3C</t>
  </si>
  <si>
    <t>CABLE 2464 AWG20*2C</t>
  </si>
  <si>
    <t>CONNECTOR(FOR CABLESW16)</t>
  </si>
  <si>
    <t>DISK DRIVE SHAFT(FUJI)</t>
  </si>
  <si>
    <t>EBS 33FB 10A</t>
  </si>
  <si>
    <t>FUJI DRIVING PULLEY</t>
  </si>
  <si>
    <t>GBP 2.5SQ PVC</t>
  </si>
  <si>
    <t>GUIDE 121-122</t>
  </si>
  <si>
    <t>GUIDE 123-124</t>
  </si>
  <si>
    <t>GUIDE 125-126</t>
  </si>
  <si>
    <t>HOSE(FLX) G.W 16MM</t>
  </si>
  <si>
    <t>LCD-232-P TT9080</t>
  </si>
  <si>
    <t>CUTTING TOOLS</t>
  </si>
  <si>
    <t>LED LAMP LP72 DC24V</t>
  </si>
  <si>
    <t>LINEAR BUSH #C182PS318K</t>
  </si>
  <si>
    <t>MOTOR TFO-K-0 0.4KW-200V</t>
  </si>
  <si>
    <t>NFB BD3AED-005</t>
  </si>
  <si>
    <t>OIL SEAL NOK AG0585E</t>
  </si>
  <si>
    <t>OIL SEAL NOK AG0994E</t>
  </si>
  <si>
    <t>PHOTO SENSOR PZ2-51</t>
  </si>
  <si>
    <t>PULLEY 30-AT10-015-BF-AZ</t>
  </si>
  <si>
    <t>PULLEY 45-AT10-015-BF-AZ</t>
  </si>
  <si>
    <t>PULLEY 45-AT10-015-BF-AZN</t>
  </si>
  <si>
    <t>REGULATOR ITV3030-044L</t>
  </si>
  <si>
    <t>ROLLER D65 X D25 X 43L</t>
  </si>
  <si>
    <t>RUBBER BAND D216-60</t>
  </si>
  <si>
    <t>RUBBER BAND D216-90</t>
  </si>
  <si>
    <t>SAND PLATE-FUJI</t>
  </si>
  <si>
    <t>SAND UNLOADING ROLLER</t>
  </si>
  <si>
    <t>SENSOR E32-DC200</t>
  </si>
  <si>
    <t>SERVO DRIVER FUJI220V750</t>
  </si>
  <si>
    <t>SERVO DRIVER RYE-20D FUJI</t>
  </si>
  <si>
    <t>SHAFT BOLT-L(FUJI)</t>
  </si>
  <si>
    <t>SHAFT BOLT-S(FUJI)</t>
  </si>
  <si>
    <t>SWITCH(LEVEL)</t>
  </si>
  <si>
    <t>S8JX-G15024CD DC24V 6.5A</t>
  </si>
  <si>
    <t>DC24V Power</t>
  </si>
  <si>
    <t>TIMING BELT 16*AT10*5340</t>
  </si>
  <si>
    <t>TIMING BELT 16XAT10X3080</t>
  </si>
  <si>
    <t>V-BELT A-31</t>
  </si>
  <si>
    <t>VALVE VXD2140-04-5TZ1</t>
  </si>
  <si>
    <t>BALL SCREW SPA165</t>
  </si>
  <si>
    <t>Chain</t>
  </si>
  <si>
    <t>CHAIN(HC-40)</t>
  </si>
  <si>
    <t>LM GUIDE SP165</t>
  </si>
  <si>
    <t>Ludia Sand - Part List</t>
    <phoneticPr fontId="2" type="noConversion"/>
  </si>
  <si>
    <t>PENDANT PFXGP4311HTADER</t>
  </si>
  <si>
    <t>APX-103 PENDANT</t>
  </si>
  <si>
    <t>AIR SLIDE MXS6-50AS</t>
  </si>
  <si>
    <t>AUTO SWITCH D-A93L</t>
  </si>
  <si>
    <t>CABLE VCTF 1.5SQ*2C</t>
  </si>
  <si>
    <t>GAUGE LIC0308H-RL3</t>
  </si>
  <si>
    <t>MOTOR SP-T5LH-12-BK-100</t>
  </si>
  <si>
    <t>MOTOR TS4607N8335E201</t>
  </si>
  <si>
    <t>Yamaha 제품. 구/신형 모두 사용 가능</t>
  </si>
  <si>
    <t>Prism PZ Motor</t>
  </si>
  <si>
    <t>POWER SUPPLY S8VS-12024</t>
  </si>
  <si>
    <t>SENSOR GT2-A32</t>
  </si>
  <si>
    <t>SENSOR GT2-A50</t>
  </si>
  <si>
    <t>STATOR O3PZ1124029</t>
  </si>
  <si>
    <t>Gap sensor</t>
  </si>
  <si>
    <t>Marposs</t>
  </si>
  <si>
    <t>Unloading Gripper Sol valve</t>
  </si>
  <si>
    <t>VALVE SY3240-5MOZ-Q</t>
  </si>
  <si>
    <t>AIR SLIDE MXS8-50F</t>
  </si>
  <si>
    <t>BALL SCREW FOR APX103</t>
  </si>
  <si>
    <t>BATTERY ER-17/50</t>
  </si>
  <si>
    <t>BEARING 7001ADFC7P5</t>
  </si>
  <si>
    <t>BREAKER EW50EAG-3P050B</t>
  </si>
  <si>
    <t>CONTROLLER NE1A-SCPU02</t>
  </si>
  <si>
    <t>CYL MXH6-20Z</t>
  </si>
  <si>
    <t>FAN OMRON R87F-A4A15HP</t>
  </si>
  <si>
    <t>FAN(AXIAL)KA1725/5 CHA2</t>
  </si>
  <si>
    <t>FAN(AXIAL)230VAC 3200RPM</t>
  </si>
  <si>
    <t>FILTER FU-150</t>
  </si>
  <si>
    <t>GRINDING SPINDLE TW-88450</t>
  </si>
  <si>
    <t>GRIPPER MEG X9562-NO</t>
  </si>
  <si>
    <t>GRIPPER(WAIDA)</t>
  </si>
  <si>
    <t>INSTALL DISK TB-W6637</t>
  </si>
  <si>
    <t>LCD 390X235-40T2-2643</t>
  </si>
  <si>
    <t>T-DRILL FACTORY</t>
  </si>
  <si>
    <t>LED LAMP LP84 DC24V</t>
  </si>
  <si>
    <t>OIL SEAL 25-35-6 NOK</t>
  </si>
  <si>
    <t>OIL SEAL 32-48-6 NOK</t>
  </si>
  <si>
    <t>OIL SEAL 35-50-5 NOK</t>
  </si>
  <si>
    <t>PUSH ROD 1049070P060C</t>
  </si>
  <si>
    <t>RELAY RXM-4AB2BD</t>
  </si>
  <si>
    <t>SOL V/V SYJ712-5GZ-01-F-Q</t>
  </si>
  <si>
    <t>SOL V/V SY3220-5MZ-C6-Q</t>
  </si>
  <si>
    <t>SOL V/V SY3440-5MOZ-Q</t>
  </si>
  <si>
    <t>SOL V/V VQ31A1-5GZ-C10-FQ</t>
  </si>
  <si>
    <t>Tail Stock</t>
  </si>
  <si>
    <t>TAIL STOCK SET FOR AX103</t>
  </si>
  <si>
    <t>APX103 - Part List</t>
    <phoneticPr fontId="2" type="noConversion"/>
  </si>
  <si>
    <t>AP710 - Part List</t>
    <phoneticPr fontId="2" type="noConversion"/>
  </si>
  <si>
    <t>FAN DC24VNMB</t>
  </si>
  <si>
    <t>FAN for IAI controller</t>
  </si>
  <si>
    <t>FAN MGA4024YB-A10 DC24V</t>
  </si>
  <si>
    <t>ASI POWER MODULE(SIEMENS)</t>
  </si>
  <si>
    <t>AP-710A AS-i module power</t>
  </si>
  <si>
    <t>safety power</t>
  </si>
  <si>
    <t>BEARING TAF152316</t>
  </si>
  <si>
    <t>NEEDLE BEARING 15X23X16</t>
  </si>
  <si>
    <t>Right clamper shaft</t>
  </si>
  <si>
    <t>NEEDLE BEARING 25X33X16</t>
  </si>
  <si>
    <t>25TAC62BDFC10PN7A</t>
  </si>
  <si>
    <t>BELLOWS ORM01760 205ST</t>
  </si>
  <si>
    <t>IA ROBOT AP710 2EA 1SET</t>
  </si>
  <si>
    <t>BOARD ABS-PDP AB4005-C</t>
  </si>
  <si>
    <t>CABLE 4PIN 12M M/F IAI</t>
  </si>
  <si>
    <t>CLEANING UNIT TW-93780</t>
  </si>
  <si>
    <t>INVERTER FOR AP710A</t>
  </si>
  <si>
    <t>Option card: 6137619 INVERTER SI-P1 YASKAWA</t>
  </si>
  <si>
    <t>COUPLING MDS32C-R14XR14</t>
  </si>
  <si>
    <t>DRESS COUPLING AP710A</t>
  </si>
  <si>
    <t>CLN Unit Coupling (Front/CLN WHEEL)</t>
  </si>
  <si>
    <t>DAMPER SFD-2-N206 DC24V</t>
  </si>
  <si>
    <t>FLAT GAUGE HW15X510G1</t>
  </si>
  <si>
    <t>FOR AP710A X-AXIS</t>
  </si>
  <si>
    <t>GEAR MOTOR IX NNW7020</t>
  </si>
  <si>
    <t>GEAR MOTOR XASY10001700</t>
  </si>
  <si>
    <t>GUIDE M5025/13X400Q2</t>
  </si>
  <si>
    <t>LINEAR GUIDEWAYS</t>
  </si>
  <si>
    <t>Normal open</t>
  </si>
  <si>
    <t>GUIDE V5025/15X600Q2</t>
  </si>
  <si>
    <t>INVERTER FRN7.5G11S-4</t>
  </si>
  <si>
    <t>LINEAR CODER MMQ-03060-00</t>
  </si>
  <si>
    <t>MOTOR M-IX-HNN70-1</t>
  </si>
  <si>
    <t>IA ROBOT MOTOR 1-AXIS</t>
  </si>
  <si>
    <t>MOTOR M-IX-HNN70-2</t>
  </si>
  <si>
    <t>IA ROBOT MOTOR 2-AXIS</t>
  </si>
  <si>
    <t>MOTOR M-IX-HNN70-4</t>
  </si>
  <si>
    <t>IA ROBOT MOTOR 4-AXIS</t>
  </si>
  <si>
    <t>MOTOR TS4609 N7077 E200</t>
  </si>
  <si>
    <t>Robot 3-axis</t>
  </si>
  <si>
    <t>PLC INTERFACE FX3U-232-BD</t>
  </si>
  <si>
    <t>POWER SUPPLY CV3 DC</t>
  </si>
  <si>
    <t>A5E01231722</t>
  </si>
  <si>
    <t>Siemens H/D power supply ; 840d</t>
  </si>
  <si>
    <t>Water proof cover Air cylinder</t>
  </si>
  <si>
    <t>SEAL</t>
  </si>
  <si>
    <t>SEAL VR38A NOK</t>
  </si>
  <si>
    <t>SENSOR FCU1-0501P-ACU3</t>
  </si>
  <si>
    <t>SHAFT 1044040P010A</t>
  </si>
  <si>
    <t>Cleaning Shaft</t>
  </si>
  <si>
    <t>MEASURING DEVICE</t>
  </si>
  <si>
    <t>SOL VALVE SY3120-5GZ-C4</t>
  </si>
  <si>
    <t>SOLENOID VALVESMC</t>
  </si>
  <si>
    <t>TAIL STOCK SET FOR AP710A</t>
  </si>
  <si>
    <t>DRESS SPINDLE AP710A</t>
  </si>
  <si>
    <t>THERMAL FUSE 72CEL DH-2</t>
  </si>
  <si>
    <t>Damper fuse</t>
  </si>
  <si>
    <t>3RK1105-1BE04-2CA0</t>
  </si>
  <si>
    <t>AP710 Safety module</t>
  </si>
  <si>
    <t>6FC5203-0AF10-2AA1 (OP 010)</t>
  </si>
  <si>
    <t>세라믹 AP710 모니터</t>
  </si>
  <si>
    <t>AFTER FILTER 3AF-30A</t>
  </si>
  <si>
    <t>AIR FILTER AF30-03D-A</t>
  </si>
  <si>
    <t>AS-INTERFACE LINK 20E</t>
  </si>
  <si>
    <t>BALL SCREW 1034100P0350</t>
  </si>
  <si>
    <t>BASE BLOCK A 1034100P0540</t>
  </si>
  <si>
    <t>PRISM</t>
  </si>
  <si>
    <t>BASE BLOCK B 1034100P0550</t>
  </si>
  <si>
    <t>BASE 1034100P0520</t>
  </si>
  <si>
    <t>3V 0.95AH</t>
  </si>
  <si>
    <t>BEARING NK25/16</t>
  </si>
  <si>
    <t>BEARING WBK08-11</t>
  </si>
  <si>
    <t>BEARING 25TAC62BSUC10PN7B</t>
  </si>
  <si>
    <t>THRUST BEARING 15X32X12</t>
  </si>
  <si>
    <t>BEARING 7005 P5</t>
  </si>
  <si>
    <t>CLN BEARING</t>
  </si>
  <si>
    <t>BEARING 7005CP5</t>
  </si>
  <si>
    <t>DRESS BEARING AP710A</t>
  </si>
  <si>
    <t>BELLOWS(L) 35X990X229.5</t>
  </si>
  <si>
    <t>694/70 AP710 Y-UP LEFT</t>
  </si>
  <si>
    <t>BELLOWS(R) 35X990X229.5</t>
  </si>
  <si>
    <t>694/70 AP710 Y-UP RIGHT</t>
  </si>
  <si>
    <t>CABLE K2110800</t>
  </si>
  <si>
    <t>GAP SENSOR</t>
  </si>
  <si>
    <t>CABLE XS3F-M422-405-R 5M</t>
  </si>
  <si>
    <t>X-axis OT cable</t>
  </si>
  <si>
    <t>CIMR-G7A25P5 200V 5.5KW</t>
  </si>
  <si>
    <t>CONNECTOR AP710A GAP</t>
  </si>
  <si>
    <t>CONTROLLER AS1301F-M5-06</t>
  </si>
  <si>
    <t>SPEED CONTROLLERSMC</t>
  </si>
  <si>
    <t>공압 SP CON</t>
  </si>
  <si>
    <t>CONVERT CABLE DG50BP-T18</t>
  </si>
  <si>
    <t>COUPLING CPRSC20-6-8</t>
  </si>
  <si>
    <t>COUPLING MCOGGLK34-14-14</t>
  </si>
  <si>
    <t>Fire Extinguisher</t>
  </si>
  <si>
    <t>CTRL BOX FB 703 : 2052</t>
  </si>
  <si>
    <t>CYL MXH10-50-A93S</t>
  </si>
  <si>
    <t>CYLINDERPNEUMATIC SMC</t>
  </si>
  <si>
    <t>B gripper slide</t>
  </si>
  <si>
    <t>CYL MXS6-30AS-A93</t>
  </si>
  <si>
    <t>CYLINDER CHKDB40-25</t>
  </si>
  <si>
    <t>SMC</t>
  </si>
  <si>
    <t>DAMPER FD(V)-2-7K/D125</t>
  </si>
  <si>
    <t>DAMPER FD-2-N7K/D125X250L</t>
  </si>
  <si>
    <t>FIRE PROOF</t>
  </si>
  <si>
    <t>DK50PR5-T09</t>
  </si>
  <si>
    <t>END FILTER SET 3KE-235A</t>
  </si>
  <si>
    <t>FAN for 주축Driver</t>
  </si>
  <si>
    <t>IKURA_S7556MX</t>
  </si>
  <si>
    <t>FINE SUNTRONICS VSF220-24</t>
  </si>
  <si>
    <t>FLOODLIGHT 50W OSRAM</t>
  </si>
  <si>
    <t>Flow Controller</t>
  </si>
  <si>
    <t>FLOW CONT SC440-A4-GSP</t>
  </si>
  <si>
    <t>FLTR(AFTER)R350XR260X500L</t>
  </si>
  <si>
    <t>WAIDA COMBI</t>
  </si>
  <si>
    <t>MEPAC 9562 99F</t>
  </si>
  <si>
    <t>GUIDE (L) 1044140 P071A</t>
  </si>
  <si>
    <t>GUIDE (R) 1044140 P070B</t>
  </si>
  <si>
    <t>INNER FILTER 31F-30A</t>
  </si>
  <si>
    <t>INVERTER SI-P1 YASKAWA</t>
  </si>
  <si>
    <t>INVERTOR MBSK043CSA</t>
  </si>
  <si>
    <t>Dress Inverter</t>
  </si>
  <si>
    <t>JUNRON U COIL TW-96372</t>
  </si>
  <si>
    <t>ROBOT AIR LINE FOR AP710A</t>
  </si>
  <si>
    <t>Robot controller Power board</t>
  </si>
  <si>
    <t>LAMP LED 50W ACRO</t>
  </si>
  <si>
    <t>LAMP 220V 18W/840/4P</t>
  </si>
  <si>
    <t>LED LAMP LP60 DC24V</t>
  </si>
  <si>
    <t>LED LAMP LP72 AC220V</t>
  </si>
  <si>
    <t>MEASURE.ADAPTER DZ262-T01</t>
  </si>
  <si>
    <t>MODULE 3RK1405-1BQ20-0AA3</t>
  </si>
  <si>
    <t>MOTOR SGMCS-05B3C-WS11</t>
  </si>
  <si>
    <t>MOTOR TS-4606-N7040-E200</t>
  </si>
  <si>
    <t>Prism Up/Down</t>
  </si>
  <si>
    <t>Fitting</t>
  </si>
  <si>
    <t>ONE TOUCH KQ2S04-M5A</t>
  </si>
  <si>
    <t>IA ROBOT MOTOR 3-AXIS</t>
  </si>
  <si>
    <t>Robot one-touch valve</t>
  </si>
  <si>
    <t>6EP13342BA2O</t>
  </si>
  <si>
    <t>POWER SUPPLY 6EP13342BA2O</t>
  </si>
  <si>
    <t>PRIMARY/SECONDARY FILTER</t>
  </si>
  <si>
    <t>1034100P0350</t>
  </si>
  <si>
    <t>PROX. SENSOR PRD08-2DN</t>
  </si>
  <si>
    <t>PUMP GPYZ-4R324B</t>
  </si>
  <si>
    <t>RELAY SOCKET AHNS11</t>
  </si>
  <si>
    <t>RELAY SOCKET KLY2</t>
  </si>
  <si>
    <t>RELAY,SOCKET 8P 220V</t>
  </si>
  <si>
    <t>PE1-YS08QB</t>
  </si>
  <si>
    <t>Pallet changer sensor</t>
  </si>
  <si>
    <t>BASE 1034080P0580</t>
  </si>
  <si>
    <t>SENSOR PE1-YS08QB</t>
  </si>
  <si>
    <t>pallet changer door sensor</t>
  </si>
  <si>
    <t>Pallet chager sensor</t>
  </si>
  <si>
    <t>SERVO DRIVER SGDK-1515AEA</t>
  </si>
  <si>
    <t>SET OF B-AXIS FOR AP710A</t>
  </si>
  <si>
    <t>SHAFT PSSFG8-300</t>
  </si>
  <si>
    <t>DRESS SHAFT AP710A</t>
  </si>
  <si>
    <t>SHAFT 1044080P006B</t>
  </si>
  <si>
    <t>SOL V/V SY5140-5LZD-Q</t>
  </si>
  <si>
    <t>SOL V/V SY5240-5LZD-Q</t>
  </si>
  <si>
    <t>SPINDLE 103430P0041</t>
  </si>
  <si>
    <t>Spline</t>
  </si>
  <si>
    <t>SPLINE SSPF30-1-350/CU</t>
  </si>
  <si>
    <t>SURGE ARRST 3RT2916-1BC00</t>
  </si>
  <si>
    <t>SWITCH AMS-10S 1NO+1NC</t>
  </si>
  <si>
    <t>TRAY 1044140P131B</t>
  </si>
  <si>
    <t>UF-15KCR 23BWH AC230V 50/</t>
  </si>
  <si>
    <t>UPS 500S 7004.03445</t>
  </si>
  <si>
    <t>VIASTORE SYSTEM</t>
  </si>
  <si>
    <t>V/V APK11-15A-03H-DC24CKD</t>
  </si>
  <si>
    <t>연삭유 밸브</t>
  </si>
  <si>
    <t>WATER PROOF COVER(AP710A)</t>
  </si>
  <si>
    <t>YOUNGNAM ACRYL</t>
  </si>
  <si>
    <t>3PHT 150504R-AL TTD610</t>
  </si>
  <si>
    <t>BOARD IACP4801-24G</t>
  </si>
  <si>
    <t>POWER BOARD XSEL-QX5</t>
  </si>
  <si>
    <t>BOARD IADS4803-2020</t>
  </si>
  <si>
    <t>4, 5번 축</t>
  </si>
  <si>
    <t>BOARD IADS4804-7575</t>
  </si>
  <si>
    <t>2, 3번 축</t>
  </si>
  <si>
    <t>BOARD IAEG4801-CD</t>
  </si>
  <si>
    <t>BOARD IAMC4803-020</t>
  </si>
  <si>
    <t>BOARD IAPU4801-160</t>
  </si>
  <si>
    <t>BOARD IA6B4801-GLB</t>
  </si>
  <si>
    <t>IA ROBOT MOTOR GEAR ASSY</t>
  </si>
  <si>
    <t>CODER MMQ-03060-00</t>
  </si>
  <si>
    <t>BOARD IADS4802-075S</t>
  </si>
  <si>
    <t>1축</t>
  </si>
  <si>
    <t>CONT XSEL-QX5-NNW7020-</t>
  </si>
  <si>
    <t>Controller Assy</t>
  </si>
  <si>
    <t>IX-NNN7020-5L-T2-SP</t>
  </si>
  <si>
    <t>PCB BOARD (AKZ328-CTX)</t>
  </si>
  <si>
    <t>TOWA TRADING CO</t>
  </si>
  <si>
    <t>ROBOT IX-NNW7020-5L-T2-SP</t>
  </si>
  <si>
    <t>Siron Measuring Head</t>
  </si>
  <si>
    <t>GT2-P12</t>
  </si>
  <si>
    <t>Robot power cable</t>
  </si>
  <si>
    <t>CABLE MR-PWS1CBL7M-A1-H</t>
  </si>
  <si>
    <t>SENSOR D-Z73</t>
  </si>
  <si>
    <t>SENSOR E2E-X2D1-N</t>
  </si>
  <si>
    <t>AIR CYLINDER CDUJS12-5D</t>
  </si>
  <si>
    <t>AIR CYLINDER CUJS12-5D</t>
  </si>
  <si>
    <t>AIR CYLINDER MXQ6A-50Z</t>
  </si>
  <si>
    <t>AUTO SWITCH D-M9B</t>
  </si>
  <si>
    <t>CYLINDER MHZ2-10C</t>
  </si>
  <si>
    <t>MAGNETIC SWITCH. AMS38B</t>
  </si>
  <si>
    <t>NFB A9F74203 IC60N 2P 3A</t>
  </si>
  <si>
    <t>SENSOR D-M9NVL</t>
  </si>
  <si>
    <t>SENSOR E2E-X2D2-N</t>
  </si>
  <si>
    <t>SERVO MOTOR HG-KN43J-S100</t>
  </si>
  <si>
    <t>TERMINAL PA10H 12P 20A</t>
  </si>
  <si>
    <t>TERMINAL PA8H 12P 10A</t>
  </si>
  <si>
    <t>SIRON A107 - Part List</t>
    <phoneticPr fontId="2" type="noConversion"/>
  </si>
  <si>
    <t>SIRON A108 - Part List</t>
    <phoneticPr fontId="2" type="noConversion"/>
  </si>
  <si>
    <t>Macoho Wet Sand - Part List</t>
    <phoneticPr fontId="2" type="noConversion"/>
  </si>
  <si>
    <t>SPRING WASHER M6 SUS</t>
  </si>
  <si>
    <t>WASHER OD13.5XID7.9X1T</t>
  </si>
  <si>
    <t>BALL VALVE 15A</t>
  </si>
  <si>
    <t>BALL VALVE(SUS) 20A</t>
  </si>
  <si>
    <t>V/V FA-10UTB2L</t>
  </si>
  <si>
    <t>V/V UCL-SCS13A-20A</t>
  </si>
  <si>
    <t>V/V(CHECK) SMC AKH10-00</t>
  </si>
  <si>
    <t>VALVE PNDSR-905UUT-015</t>
  </si>
  <si>
    <t>VALVE 3 PORT EXHAUST</t>
  </si>
  <si>
    <t>VALVE(ROTARY) CHBF-32</t>
  </si>
  <si>
    <t>URETHANE ELBOW</t>
  </si>
  <si>
    <t>Ultrasonic</t>
  </si>
  <si>
    <t>ULTRASONIC GENERTR 1500W</t>
  </si>
  <si>
    <t>WOOJOO ENG.</t>
  </si>
  <si>
    <t>ULTRASONIC VIBRATOR 1500W</t>
  </si>
  <si>
    <t>TUBE TU0604B-20/20M</t>
  </si>
  <si>
    <t>FLOAT LEVEL SWITCH DSF011</t>
  </si>
  <si>
    <t>SAFETY S/W HS7A-DMP5015</t>
  </si>
  <si>
    <t>SWITCH ISE20C-R-M-02-W</t>
  </si>
  <si>
    <t>SUPPORT UNIT BRWR15</t>
  </si>
  <si>
    <t>SOL V/V VFS2100-5FZ</t>
  </si>
  <si>
    <t>SOL V/V VFS2200-5FZ SMC</t>
  </si>
  <si>
    <t>SOL V/V VFS2300-5FZ SMC</t>
  </si>
  <si>
    <t>SOCKET 25A P/N:43</t>
  </si>
  <si>
    <t>SLEEVE 20A 5S1-K4539-4</t>
  </si>
  <si>
    <t>SLEEVE 25A 5S1-K2927</t>
  </si>
  <si>
    <t>SLEEVE 5S1-G4669-3</t>
  </si>
  <si>
    <t>SLEEVE 5S1-G4789-2</t>
  </si>
  <si>
    <t>SLEEVE 50A 5S1-K2926-1</t>
  </si>
  <si>
    <t>SHAFT 4E1-J3119-3</t>
  </si>
  <si>
    <t>SERVO MOTOR HF-KP23B</t>
  </si>
  <si>
    <t>SERVO MOTOR HF-KP43</t>
  </si>
  <si>
    <t>SERVO MOTOR,HC-KFS43</t>
  </si>
  <si>
    <t>SERVO DRIVE MR-J2S-40A</t>
  </si>
  <si>
    <t>LEVEL SENSOR SQUM-1S(2M)</t>
  </si>
  <si>
    <t>PH ELECTRODE YELS-01PH</t>
  </si>
  <si>
    <t>PHOTO SENSOR PZ-G51N</t>
  </si>
  <si>
    <t>PROX SENSOR E2K-X4ME2</t>
  </si>
  <si>
    <t>SENSOR EH-614A</t>
  </si>
  <si>
    <t>SENSOR EX-X38</t>
  </si>
  <si>
    <t>SENSOR E2E-X5ME1-M1</t>
  </si>
  <si>
    <t>SENSOR E2E-X8MD1</t>
  </si>
  <si>
    <t>SENSOR FW-H07</t>
  </si>
  <si>
    <t>SENSOR FW-V20</t>
  </si>
  <si>
    <t>SENSOR LUP-P-B-2M-R</t>
  </si>
  <si>
    <t>SENSOR PM-R45-C3</t>
  </si>
  <si>
    <t>SENSOR(DC5-24V,NPN,NC)</t>
  </si>
  <si>
    <t>SENSOR(DC5-24V,NPN,NO)</t>
  </si>
  <si>
    <t>RING 5E1-G4244</t>
  </si>
  <si>
    <t>RING 5E1-H4098</t>
  </si>
  <si>
    <t>RING 5S1-V4389-1</t>
  </si>
  <si>
    <t>SEAL BAND LEJS-DS63-500</t>
  </si>
  <si>
    <t>SEAL CASE 4S1-U4281</t>
  </si>
  <si>
    <t>SEAL KIT 20.4X26.2X6</t>
  </si>
  <si>
    <t>SEAL KIT 22X32X11.5</t>
  </si>
  <si>
    <t>V-RING V-25A</t>
  </si>
  <si>
    <t>V-RING V-45A</t>
  </si>
  <si>
    <t>SCREW SBCPS8-20</t>
  </si>
  <si>
    <t>SCREW SBCPS8-25</t>
  </si>
  <si>
    <t>REGULATOR AR20-02BG-A</t>
  </si>
  <si>
    <t>REGULATOR ITV0030-0BN</t>
  </si>
  <si>
    <t>REGULATOR ITV2030-012CN</t>
  </si>
  <si>
    <t>REGULATOR ITV2030-212CN</t>
  </si>
  <si>
    <t>REGULATOR VEX1700-12 SMC</t>
  </si>
  <si>
    <t>Reducer</t>
  </si>
  <si>
    <t>REDUCER KQ2R06-08A</t>
  </si>
  <si>
    <t>REDUCER KQ2R06-10A</t>
  </si>
  <si>
    <t>REDUCER KQ2R06-12A</t>
  </si>
  <si>
    <t>PUMP MTR3-5/5A-W-I-HUUV</t>
  </si>
  <si>
    <t>PUMP SHAFT 5S1-G3786-1</t>
  </si>
  <si>
    <t>PUMP 5HP 220V PDU371TH</t>
  </si>
  <si>
    <t>PUMP 5M2-A4336</t>
  </si>
  <si>
    <t>PUMP 5M2-A4339</t>
  </si>
  <si>
    <t>PUMP(DIAPH) 1/2"</t>
  </si>
  <si>
    <t>STAINLESS PUMP,VKC465AH</t>
  </si>
  <si>
    <t>P.SPLY 6EP3437-8SB00-0AY0</t>
  </si>
  <si>
    <t>PLATE 5E2-K4609-0</t>
  </si>
  <si>
    <t>PIPE 4S1-K4556-B P/N:8</t>
  </si>
  <si>
    <t>PIPE 5E1-J4536 P/N:41</t>
  </si>
  <si>
    <t>NOZZLE 25320 FOR W320</t>
  </si>
  <si>
    <t>NOZZLE 25370 FOR W370</t>
  </si>
  <si>
    <t>NOZZLE(WATER)</t>
  </si>
  <si>
    <t>Nipple</t>
  </si>
  <si>
    <t>NIPPLE 25A P/N:30</t>
  </si>
  <si>
    <t>NIPPLE(SHORT) 15A SUS</t>
  </si>
  <si>
    <t>NIPPLE(SHORT) 25A</t>
  </si>
  <si>
    <t>MOTOR C-150T/220V</t>
  </si>
  <si>
    <t>LED LIGHT AW-12V/L</t>
  </si>
  <si>
    <t>LED(CLIPBAR) 600*600 50W</t>
  </si>
  <si>
    <t>INVERTER FR-D720-0.75K</t>
  </si>
  <si>
    <t>INVERTER FR-D720-2.2K</t>
  </si>
  <si>
    <t>INVERTER FR-D720-5.5K</t>
  </si>
  <si>
    <t>INVERTER FR-D720-7.5K-EA</t>
  </si>
  <si>
    <t>Impeller</t>
  </si>
  <si>
    <t>IMPELLER 4S1-G3787-2</t>
  </si>
  <si>
    <t>HOSE CONNECTOR ASSY</t>
  </si>
  <si>
    <t>HOSE NIPPLE 4S1-K4801-B</t>
  </si>
  <si>
    <t>HOSE R62*5M SILICON</t>
  </si>
  <si>
    <t>HOSE(SPG) ID19*OD26MM</t>
  </si>
  <si>
    <t>HOSE(WATER) ID19*OD26</t>
  </si>
  <si>
    <t>GUIDE BASE 5E1-G3407-1</t>
  </si>
  <si>
    <t>GUIDE BRACKET 5E1-G4444</t>
  </si>
  <si>
    <t>GUIDE BRACKET-5E1G4445</t>
  </si>
  <si>
    <t>GUIDE PLATE 5E1-J3526</t>
  </si>
  <si>
    <t>GEAR BOX LEFT 5E1-G3183L</t>
  </si>
  <si>
    <t>GEAR BOX RIGHT 5E1-G3183R</t>
  </si>
  <si>
    <t>Flange</t>
  </si>
  <si>
    <t>FLANGE D155X60.5X25H</t>
  </si>
  <si>
    <t>FLANGE PIPE 4M3-K4697</t>
  </si>
  <si>
    <t>ONE TOUCH GPUG08-06</t>
  </si>
  <si>
    <t>ONE TOUCH PUT-12(SANG-A)</t>
  </si>
  <si>
    <t>ONETOUCH GPC 1204(SANG-A)</t>
  </si>
  <si>
    <t>FILTER ELEMENT(COAL)</t>
  </si>
  <si>
    <t>FILTER 3G-TR-1</t>
  </si>
  <si>
    <t>FILTER(A/CARBON)</t>
  </si>
  <si>
    <t>FILTERING UNIT 3E2-J1420</t>
  </si>
  <si>
    <t>FILTERT MEDIA</t>
  </si>
  <si>
    <t>FLTR MACOHO #40/213*210</t>
  </si>
  <si>
    <t>FLTR TCYE-BS-D1FE-1S</t>
  </si>
  <si>
    <t>FLTR TCYE-HS-D1FE-04S</t>
  </si>
  <si>
    <t>FLTR(AIR) AF20-01BC-6-A</t>
  </si>
  <si>
    <t>SARANROCK FILTER 3E1J1501</t>
  </si>
  <si>
    <t>FAN 15038PB-B2L-EP</t>
  </si>
  <si>
    <t>IMPROVEMENT EXH.FAN 2.2KW</t>
  </si>
  <si>
    <t>ELBOW KQ2L06-02AS</t>
  </si>
  <si>
    <t>ELBOW 4S1-K4242-2</t>
  </si>
  <si>
    <t>ELBOW 4S1-K4532</t>
  </si>
  <si>
    <t>ELBOW 45 25A P/N:42</t>
  </si>
  <si>
    <t>ELBOW 45 4S1-K4483-1</t>
  </si>
  <si>
    <t>CYL CDBQ2A32-25DCM-RNA93Z</t>
  </si>
  <si>
    <t>CYL CDM2E25-60-A93Z</t>
  </si>
  <si>
    <t>CYL CXSM15-10-Z73Z</t>
  </si>
  <si>
    <t>CYL MGPM40-75-RN-Z73ZXB13</t>
  </si>
  <si>
    <t>CYL MGPM63-10-Z73Z</t>
  </si>
  <si>
    <t>CYL MPGM63-150-Z73Z-XB13</t>
  </si>
  <si>
    <t>CYL(AIR) CXSL25-60-Z73Z</t>
  </si>
  <si>
    <t>CYL(AIR) MGPM63-100Z-A93Z</t>
  </si>
  <si>
    <t>CYLINDER CDM2BZ32-60Z</t>
  </si>
  <si>
    <t>PNEU CYL. MGPM25-75Z-M9BZ</t>
  </si>
  <si>
    <t>COOLER ENC-GR1000EX-ECO</t>
  </si>
  <si>
    <t>ELB 32GRD 20A</t>
  </si>
  <si>
    <t>CONNECTOR BMJ-8 RS232C</t>
  </si>
  <si>
    <t>CLAMP KS-40A</t>
  </si>
  <si>
    <t>CLAMP K3K-125A</t>
  </si>
  <si>
    <t>CABLE XS3W-M42D-4C2-A</t>
  </si>
  <si>
    <t>BUSHING 25A*20A</t>
  </si>
  <si>
    <t>BUSHING 80B-5020</t>
  </si>
  <si>
    <t>BRACKET 5E2-G3679-0</t>
  </si>
  <si>
    <t>BRACKET 5E2-G3680-0</t>
  </si>
  <si>
    <t>BRACKET 5E2-G3681-0</t>
  </si>
  <si>
    <t>BRACKET 5E2-G3682-0</t>
  </si>
  <si>
    <t>BOLT CS SW PW M6*12</t>
  </si>
  <si>
    <t>BOLT HB SW PW M5*12</t>
  </si>
  <si>
    <t>BELT COVER 5E1-G3426-3</t>
  </si>
  <si>
    <t>BELT COVER 5E1-G3427-3</t>
  </si>
  <si>
    <t>BELT COVER 5E1-G3878-2</t>
  </si>
  <si>
    <t>BELT COVER 5E1-G3879-2</t>
  </si>
  <si>
    <t>BELT GUIDE 5E1-G2874-1</t>
  </si>
  <si>
    <t>BELT GUIDE 5E2-G2402-1</t>
  </si>
  <si>
    <t>BELT GUIDE 5E2-G2403-1</t>
  </si>
  <si>
    <t>BELT GUIDE.5E1-G2875-1</t>
  </si>
  <si>
    <t>BELT PIN M4-ML</t>
  </si>
  <si>
    <t>CONVEYER BELT</t>
  </si>
  <si>
    <t>BELLOWS 5E1-G4248</t>
  </si>
  <si>
    <t>BELLOWS 5E1-H4123</t>
  </si>
  <si>
    <t>BEARING S6005DD</t>
  </si>
  <si>
    <t>BEARING 6005 2RS(P5)</t>
  </si>
  <si>
    <t>BEARING 6201ZZ</t>
  </si>
  <si>
    <t>BALL SCREW BSRRK2005</t>
  </si>
  <si>
    <t>SWITCH ACTUATOR HS9Z-ZP1</t>
  </si>
  <si>
    <t>AIR REGULATOR VEX1900-20</t>
  </si>
  <si>
    <t>AL OXIDE WA#100</t>
  </si>
  <si>
    <t>HANBO WORLD</t>
  </si>
  <si>
    <t>ALUMINA POWDER(#280)</t>
  </si>
  <si>
    <t>AP1210SHM 3PW MMF4370</t>
  </si>
  <si>
    <t>CONIX</t>
  </si>
  <si>
    <t>ARM 5E1-G3991</t>
  </si>
  <si>
    <t>BARREL NIPPLE 20A</t>
  </si>
  <si>
    <t>BLAST GUN DRIVE 3E2-G1379</t>
  </si>
  <si>
    <t>BLAST GUN DRIVE3E2-G1379L</t>
  </si>
  <si>
    <t>BLAST GUN MANIFOLD</t>
  </si>
  <si>
    <t>BLAST RECEIVE 4E1-K3290-2</t>
  </si>
  <si>
    <t>BLAST RECEIVE 4E1-K3290-3</t>
  </si>
  <si>
    <t>BLAST RECEIVE 4E1-K3301</t>
  </si>
  <si>
    <t>BLAST RECEIVE 4E1-Q3378</t>
  </si>
  <si>
    <t>BLOWER AH-H15-214A-R113</t>
  </si>
  <si>
    <t>BOTTOM CASING 4S1-G2974-7</t>
  </si>
  <si>
    <t>BUTTON SWITCH KH-511TL D2</t>
  </si>
  <si>
    <t>COLLAR 5S1-G4274-1</t>
  </si>
  <si>
    <t>COLLAR 5S1-U4561</t>
  </si>
  <si>
    <t>CYCLONE NOZZLE CAP</t>
  </si>
  <si>
    <t>D-BRANCH 4S1-K3164-3</t>
  </si>
  <si>
    <t>DELIVERY TUBE 4S1-G3673-9</t>
  </si>
  <si>
    <t>DEMISTER 5E1-J4977</t>
  </si>
  <si>
    <t>DIAPHRAGM BLACK-93465-G</t>
  </si>
  <si>
    <t>DIAPHRAGM PRO50L NO.15</t>
  </si>
  <si>
    <t>E.L.B&lt;EARTH LEAKAGE BREAK</t>
  </si>
  <si>
    <t>EXHAUST CLEANER AMC320</t>
  </si>
  <si>
    <t>EXHAUST FAN IMPELLAER</t>
  </si>
  <si>
    <t>HSS M6X25L SS</t>
  </si>
  <si>
    <t>HY-DX3 PMWNR(KSC1614)</t>
  </si>
  <si>
    <t>INNER CASE 5S1-G3670-6</t>
  </si>
  <si>
    <t>JOINT PIPE 4E1-K4753</t>
  </si>
  <si>
    <t>JOINT PIPE 4E2-K4355-0</t>
  </si>
  <si>
    <t>JOINT 5E1-G4239</t>
  </si>
  <si>
    <t>JOINT 5E1-K4628</t>
  </si>
  <si>
    <t>K7M-DRT60U IN36/OUT24 TR</t>
  </si>
  <si>
    <t>MACOHO AUTO VALVE 20A</t>
  </si>
  <si>
    <t>MACOHO BLAST GUIDE</t>
  </si>
  <si>
    <t>MACOHO GUIDE L</t>
  </si>
  <si>
    <t>MACOHO GUIDE R</t>
  </si>
  <si>
    <t>MACOHO 22 PUMP TYPE III</t>
  </si>
  <si>
    <t>MACOHO 37-50H PUMP</t>
  </si>
  <si>
    <t>MACOHO 55 PUMP</t>
  </si>
  <si>
    <t>MAGNET R1010L</t>
  </si>
  <si>
    <t>MAGNET R1210L</t>
  </si>
  <si>
    <t>MAGNET R1510L</t>
  </si>
  <si>
    <t>MANIFOLD 4E1-K4593</t>
  </si>
  <si>
    <t>NON-RETURN VALVE ASSY.</t>
  </si>
  <si>
    <t>VAPORMATT</t>
  </si>
  <si>
    <t>NUT M5X0.8</t>
  </si>
  <si>
    <t>PACKING 5E1-K4543-1</t>
  </si>
  <si>
    <t>PIN 5E2-G4686-1</t>
  </si>
  <si>
    <t>PROTECTOR 5E1-K4142</t>
  </si>
  <si>
    <t>PROTECTOR 5E1-K4143</t>
  </si>
  <si>
    <t>PVC SPCKET 100MM</t>
  </si>
  <si>
    <t>RB154D94D65-S2-11 T15M</t>
  </si>
  <si>
    <t>RB154D94D65-S3-5.5 T09L</t>
  </si>
  <si>
    <t>SAFETY ROOM PRO50L NO.13</t>
  </si>
  <si>
    <t>SHORE SLSBG8-30-M3-ND5</t>
  </si>
  <si>
    <t>SIDE PLATE 5E1-Q3386-0</t>
  </si>
  <si>
    <t>TEE KQ2T06-00A</t>
  </si>
  <si>
    <t>TOYO-SPRING HOSE</t>
  </si>
  <si>
    <t>UNDER CASE 4S1-G3672-8</t>
  </si>
  <si>
    <t>URETHANE ELBOW 25A</t>
  </si>
  <si>
    <t>URETHANE PIPE PBI-201S</t>
  </si>
  <si>
    <t>URETHANE TEE 5D1-K4043-4</t>
  </si>
  <si>
    <t>WASH GUN NOZZLE G057</t>
  </si>
  <si>
    <t>WIDE GUN 3S2-G1732-5</t>
  </si>
  <si>
    <t>WIDE GUN 3S2-G1733-7</t>
  </si>
  <si>
    <t>WIDE-GUN 2.5*320</t>
  </si>
  <si>
    <t>WIDE-GUN 2.5*370</t>
  </si>
  <si>
    <t>10UTB2L 40A</t>
  </si>
  <si>
    <t>220V 2P INPUT</t>
  </si>
  <si>
    <t>320 AIR JET FOR W 320</t>
  </si>
  <si>
    <t>370 AIR JET FOR W370</t>
  </si>
  <si>
    <t>SOFT START V/V MS4-DL-1/4</t>
  </si>
  <si>
    <t>SENSOR DW-AD-603-03</t>
  </si>
  <si>
    <t>SENSOR IFRM 04P15</t>
  </si>
  <si>
    <t>UGAP</t>
  </si>
  <si>
    <t>MOTOR ACP-400MF18</t>
  </si>
  <si>
    <t>PROBE SYSTEM 10172683</t>
  </si>
  <si>
    <t>PROBE 3D SENSOR LP2 DD</t>
  </si>
  <si>
    <t>FILTER CATR. MS4-LFP-C</t>
  </si>
  <si>
    <t>FILTER REGULATOR 529146</t>
  </si>
  <si>
    <t>CIR.BREAKER 3RV2021-1HA15</t>
  </si>
  <si>
    <t>NFB PKZM 0-10</t>
  </si>
  <si>
    <t>BEARING B7010-E-T-P4S-UL</t>
  </si>
  <si>
    <t>BEARING 7010C TSULP4</t>
  </si>
  <si>
    <t>COLLECTOR 351*450 MATO</t>
  </si>
  <si>
    <t>EWAG Compact Line - Part List</t>
    <phoneticPr fontId="2" type="noConversion"/>
  </si>
  <si>
    <t>EWAG #4</t>
    <phoneticPr fontId="2" type="noConversion"/>
  </si>
  <si>
    <t>Bernex - Part List</t>
    <phoneticPr fontId="2" type="noConversion"/>
  </si>
  <si>
    <t>AIR VALVE(FUJIKIN N2)</t>
  </si>
  <si>
    <t>WONIK HOLDINGS</t>
  </si>
  <si>
    <t>BALL VALVE BODY.</t>
  </si>
  <si>
    <t>BALL VALVE FLANGE(68)</t>
  </si>
  <si>
    <t>BALL VALVE 167546444</t>
  </si>
  <si>
    <t>CTRL V/V CH3CN 100G/H</t>
  </si>
  <si>
    <t>YOUNG HEUNG</t>
  </si>
  <si>
    <t>EXHAUST VALVE T70C 2800</t>
  </si>
  <si>
    <t>V/V SS-HBVVCR4-C</t>
  </si>
  <si>
    <t>V/V SS-63TVCR8-NL</t>
  </si>
  <si>
    <t>V/V SYJ514-5LZ-01 SMC</t>
  </si>
  <si>
    <t>V/V(AIR) KD4CS-VC-SEP</t>
  </si>
  <si>
    <t>V/V(BALL) SS-63TSW12T-NL</t>
  </si>
  <si>
    <t>V/V(BALL) SS-68TW32P-LD</t>
  </si>
  <si>
    <t>V/V(BALL) 25A</t>
  </si>
  <si>
    <t>V/V(CHECK) SS-CHVCR4-1</t>
  </si>
  <si>
    <t>SEOUL FLUID</t>
  </si>
  <si>
    <t>V/V(CHECK) SS-CHVCR8-1</t>
  </si>
  <si>
    <t>V/V(3-WAY SS-43XVCR4-1466</t>
  </si>
  <si>
    <t>INGERSOLL U.S.A</t>
  </si>
  <si>
    <t>VALVE BODY KN/F 100(BARE-</t>
  </si>
  <si>
    <t>VALVE FOR FLOWMEGA</t>
  </si>
  <si>
    <t>3WAY V/V(LO-PRESS)KITZSCT</t>
  </si>
  <si>
    <t>63T VALVE FLANGE &amp; GLAND</t>
  </si>
  <si>
    <t>HANKUK FLUDE SY</t>
  </si>
  <si>
    <t>UPS KIN3000AP PCM</t>
  </si>
  <si>
    <t>U.P.S(KIN3000AP) PCM</t>
  </si>
  <si>
    <t>UNION(SUS) 3/4"</t>
  </si>
  <si>
    <t>Transducer</t>
  </si>
  <si>
    <t>PRESS TRANSDUCER WUC-X</t>
  </si>
  <si>
    <t>PRESSURE TRANSDUCER WUD20</t>
  </si>
  <si>
    <t>TRANSDUCER 105001164</t>
  </si>
  <si>
    <t>IHI BERNEX AG</t>
  </si>
  <si>
    <t>TIMER H3BA-N OMRON</t>
  </si>
  <si>
    <t>D1.6*340L K.TYPE/D7*600L</t>
  </si>
  <si>
    <t>D1.6*46L K-TYPE/D7*600L</t>
  </si>
  <si>
    <t>D1.6*550L K.TYPE/D7*600L</t>
  </si>
  <si>
    <t>TC D3.2*1080L(K-TYPE)</t>
  </si>
  <si>
    <t>TC D3.2*1370L(K-TYPE)</t>
  </si>
  <si>
    <t>TC D3.2*1660L(K-TYPE)</t>
  </si>
  <si>
    <t>TC D3.2*1920L(K-TYPE)</t>
  </si>
  <si>
    <t>TC D3.2*900L(K-TYPE)</t>
  </si>
  <si>
    <t>TC D8*350L(DOUBLE K-TYPE)</t>
  </si>
  <si>
    <t>TC K-TYPE DOUBLE 300L</t>
  </si>
  <si>
    <t>TC R3X360L</t>
  </si>
  <si>
    <t>THERMOCOUPLE PROTECTION.</t>
  </si>
  <si>
    <t>TERMINAL BLOCK 10A10P</t>
  </si>
  <si>
    <t>TERMINAL BLOCK 750-333</t>
  </si>
  <si>
    <t>TERMINAL CPV10-DI01-8</t>
  </si>
  <si>
    <t>TERMINAL 102433049</t>
  </si>
  <si>
    <t>TEMP CONTROLLER EPC3016</t>
  </si>
  <si>
    <t>S/W PG35-103R-NVCB</t>
  </si>
  <si>
    <t>SWITCH 100-D115EA11</t>
  </si>
  <si>
    <t>SWITCH(EMERGENCY) 5A 250V</t>
  </si>
  <si>
    <t>SPINDLE D20X130 TO RGS004</t>
  </si>
  <si>
    <t>SOL V/V CPV10-M1H-5JS-M7C</t>
  </si>
  <si>
    <t>SOL VALVE PMEV160-MS-2</t>
  </si>
  <si>
    <t>SEPARATOR SMC AMD650-10D</t>
  </si>
  <si>
    <t>SEPARATOR SMC AMG650-10D</t>
  </si>
  <si>
    <t>PH SENSOR ORBISINT CPS11D</t>
  </si>
  <si>
    <t>PROXIMITY S/W P/N IN5225</t>
  </si>
  <si>
    <t>SENSOR E3C-LS3R</t>
  </si>
  <si>
    <t>MECHANICAL SEAL CRANE 59U</t>
  </si>
  <si>
    <t>NSB</t>
  </si>
  <si>
    <t>MECHANICAL SEAL 59U 50MM</t>
  </si>
  <si>
    <t>O-RING AN-461</t>
  </si>
  <si>
    <t>O-RING TO FLANGE</t>
  </si>
  <si>
    <t>O-RING VITON 307X7.0</t>
  </si>
  <si>
    <t>O-RING 80*3 VITON</t>
  </si>
  <si>
    <t>O-RING(VITON) G400</t>
  </si>
  <si>
    <t>O-RING, VITON</t>
  </si>
  <si>
    <t>REACTOR O-RING FOR 530L</t>
  </si>
  <si>
    <t>REACTOR O-RING 560-10</t>
  </si>
  <si>
    <t>RING BN 45-525/23MM</t>
  </si>
  <si>
    <t>RING D51.8*D49*15.8H</t>
  </si>
  <si>
    <t>RING FASTENER</t>
  </si>
  <si>
    <t>SEAL FLANGE D140X33.5</t>
  </si>
  <si>
    <t>SEAL KIT SS-91K-62T</t>
  </si>
  <si>
    <t>SEAL KIT SS-91K-63T</t>
  </si>
  <si>
    <t>SEAL KIT SS-91K-65T</t>
  </si>
  <si>
    <t>TT INDIA(V)</t>
  </si>
  <si>
    <t>SEAL KIT SS-91K-68T</t>
  </si>
  <si>
    <t>SEAL N OUTER RING(NW63KF)</t>
  </si>
  <si>
    <t>SEAT RING POS.NO.401</t>
  </si>
  <si>
    <t>SHAFT SEAL O-RING</t>
  </si>
  <si>
    <t>THYRISTOR 156B45CB1</t>
  </si>
  <si>
    <t>RELAY LY4N 24VDC(OMRON)</t>
  </si>
  <si>
    <t>RELAY 156-B30CB1</t>
  </si>
  <si>
    <t>REGULATOR LFR1/4DMINIKCA</t>
  </si>
  <si>
    <t>REDUCER PVC 75A*65A</t>
  </si>
  <si>
    <t>REDUCER(SUS)</t>
  </si>
  <si>
    <t>CONDENSATE PUMP MD-800</t>
  </si>
  <si>
    <t>PUMP ARO 6661AL-344-C</t>
  </si>
  <si>
    <t>PUMP CASING(PMZF2510 D3)</t>
  </si>
  <si>
    <t>BOOGONG SANUP</t>
  </si>
  <si>
    <t>PUMP COVER PMZF2510 D3</t>
  </si>
  <si>
    <t>PUMP COVER(PMZF2510 D3)</t>
  </si>
  <si>
    <t>PUMP DOLPHIN LX0330C</t>
  </si>
  <si>
    <t>PUMP(MAGNET) MD-100RM</t>
  </si>
  <si>
    <t>WET PART KIT(IWAKI PUMP)</t>
  </si>
  <si>
    <t>POWER SUPPLY DRB480-24-1</t>
  </si>
  <si>
    <t>POWER SUPPLY 220V 3KVA</t>
  </si>
  <si>
    <t>POWER SUPPLY 2866381</t>
  </si>
  <si>
    <t>POWER SUPPLY(AB 1746-P4)</t>
  </si>
  <si>
    <t>PLUG FBS-SUB-9-GS-DP-B</t>
  </si>
  <si>
    <t>PLC CARD 1746-NT4</t>
  </si>
  <si>
    <t>PLC FX3G-40MR/ES I/O</t>
  </si>
  <si>
    <t>PLC SLC 5/04 32K</t>
  </si>
  <si>
    <t>PLATE CPV10-EPL-G</t>
  </si>
  <si>
    <t>PLATE CPV10-EPR-EU</t>
  </si>
  <si>
    <t>PORT PLATE(PMZF2510 D3)</t>
  </si>
  <si>
    <t>PIPE CVD GAS PIPE(SUS304)</t>
  </si>
  <si>
    <t>PIPE 1400MM</t>
  </si>
  <si>
    <t>PIPE 402100441</t>
  </si>
  <si>
    <t>PIPE 507000240</t>
  </si>
  <si>
    <t>PIPE 750MM</t>
  </si>
  <si>
    <t>PIPE(SUS) 3/4" 6MR</t>
  </si>
  <si>
    <t>NIPPLE(SUS) 20AX100L</t>
  </si>
  <si>
    <t>GEAR MOTOR ASM46 SG10-731</t>
  </si>
  <si>
    <t>GEAR MOTOR FOR RGS</t>
  </si>
  <si>
    <t>MORTOR FOR LRVP(CVD)</t>
  </si>
  <si>
    <t>LRVP Motor</t>
  </si>
  <si>
    <t>MOTOR 5.5KW*4P 220V/380V</t>
  </si>
  <si>
    <t>MONITOR S19E-45K</t>
  </si>
  <si>
    <t>MFC</t>
  </si>
  <si>
    <t>MFC(HCL,DIGITAL)</t>
  </si>
  <si>
    <t>MFC(H2,BN 20LN/MIN)</t>
  </si>
  <si>
    <t>MFC(H2S,BN 0-0.4LN/MIN)</t>
  </si>
  <si>
    <t>MEASURING INSERT105002322</t>
  </si>
  <si>
    <t>LRVP Shaft</t>
  </si>
  <si>
    <t>LRVP Seal</t>
  </si>
  <si>
    <t>LED LAMP 500M/M</t>
  </si>
  <si>
    <t>LED LANTERN P2</t>
  </si>
  <si>
    <t>HANKOOK JONGHAP</t>
  </si>
  <si>
    <t>INSULATION SHELL(3/4")</t>
  </si>
  <si>
    <t>IMPELLER 600000 D249*110</t>
  </si>
  <si>
    <t>IMPELLER(PMZF2510 D3)</t>
  </si>
  <si>
    <t>HOUSING RING(PMZF2510 D3)</t>
  </si>
  <si>
    <t>FLEXIBLE METAL HOSE</t>
  </si>
  <si>
    <t>HOSE ID38*OD48*40M/RL</t>
  </si>
  <si>
    <t>HEATER EG3752-001 380V</t>
  </si>
  <si>
    <t>ALLEIMA KOREA</t>
  </si>
  <si>
    <t>HEATER EG3752-002 380V</t>
  </si>
  <si>
    <t>HEATER EG3752-003 220V</t>
  </si>
  <si>
    <t>HEATER EG3752-004 220V</t>
  </si>
  <si>
    <t>HEATER 1M 200V 100W</t>
  </si>
  <si>
    <t>HEATING TAPE</t>
  </si>
  <si>
    <t>HEATING TAPE ITH150</t>
  </si>
  <si>
    <t>HEATING TAPE(4.7M/707W)</t>
  </si>
  <si>
    <t>LINE HEATER 300W 220V 10M</t>
  </si>
  <si>
    <t>HE(CVD) 15KW/220V</t>
  </si>
  <si>
    <t>HVT</t>
  </si>
  <si>
    <t>HE(CVD) 220V/10KW</t>
  </si>
  <si>
    <t>HE(CVD) 380V/10KW</t>
  </si>
  <si>
    <t>PLATE HEAT EXCHANGER GX-7</t>
  </si>
  <si>
    <t>GAUGE LINE 1/2"</t>
  </si>
  <si>
    <t>PRESSURE GAUGE (0~2BAR)</t>
  </si>
  <si>
    <t>PRESSURE GAUGE (1.6BAR)</t>
  </si>
  <si>
    <t>PRESSURE GAUGE WITH LIMIT</t>
  </si>
  <si>
    <t>GASKET TO PUMPPMZF2510 D3</t>
  </si>
  <si>
    <t>GASKET 75*130*2T</t>
  </si>
  <si>
    <t>Flow Meter</t>
  </si>
  <si>
    <t>Q-FLOWMETER N2 2-29 NI/M</t>
  </si>
  <si>
    <t>Q-FLOWMETER N2 5-50 NI/M</t>
  </si>
  <si>
    <t>FLANGE NW25 TUBE ASSY</t>
  </si>
  <si>
    <t>FLANGE NW50X80A</t>
  </si>
  <si>
    <t>FLANGE TO MECHANICAL SEAL</t>
  </si>
  <si>
    <t>FLANGE-NW25 TUBE</t>
  </si>
  <si>
    <t>ROTABLE FLANGE 50A NW50</t>
  </si>
  <si>
    <t>ONE TOUCH KQ2H06-08A</t>
  </si>
  <si>
    <t>FILTER LEAK DETECTOR</t>
  </si>
  <si>
    <t>FILTER(SWAGELOK)</t>
  </si>
  <si>
    <t>FILTER(TICL4 40MICRON)</t>
  </si>
  <si>
    <t>FLTR 490X65X28(20MICRON)</t>
  </si>
  <si>
    <t>FLTR(AIR) T10*20M</t>
  </si>
  <si>
    <t>ROVP(AIR FILTER)</t>
  </si>
  <si>
    <t>FAN R2E220-RB06-01</t>
  </si>
  <si>
    <t>ENCODER(IFM RC6013)</t>
  </si>
  <si>
    <t>ELBOW(SUS) 3/4"</t>
  </si>
  <si>
    <t>DOOR BLOCK 120*32*10T</t>
  </si>
  <si>
    <t>CYL CJP2B10-30D-B SMC</t>
  </si>
  <si>
    <t>COVER KOF-160310-2</t>
  </si>
  <si>
    <t>COUPLING ARD112 12*12</t>
  </si>
  <si>
    <t>COUPLING CPS15.1-12X14</t>
  </si>
  <si>
    <t>COUPLING(CAM LOCK)F50C50</t>
  </si>
  <si>
    <t>A.METER MT4W-AA-41</t>
  </si>
  <si>
    <t>암페어 미터</t>
  </si>
  <si>
    <t>CONT LT2301000-10A CHINO</t>
  </si>
  <si>
    <t>CONTROL PANEL E1022</t>
  </si>
  <si>
    <t>CONTROLLER(EUROTHERM)</t>
  </si>
  <si>
    <t>CONTROLLER(MASS FLOW,HCL)</t>
  </si>
  <si>
    <t>CONTROLLER(PRESSURE,BPX)</t>
  </si>
  <si>
    <t>LINE FLTR S12R15E05</t>
  </si>
  <si>
    <t>MAGNETIC RELAY</t>
  </si>
  <si>
    <t>SERIAL MODBUS MODULE</t>
  </si>
  <si>
    <t>CONTACT GVAN11</t>
  </si>
  <si>
    <t>CONTACTOR ABB HK 40011-L</t>
  </si>
  <si>
    <t>CONTACTOR LC1D50AM7 220V</t>
  </si>
  <si>
    <t>MAGNET SWITCH MC-32A</t>
  </si>
  <si>
    <t>MAGNET SWITCH 4.0A</t>
  </si>
  <si>
    <t>SWITCH-MAGNET LC1D25BD</t>
  </si>
  <si>
    <t>CONNECTOR C60 1A1B</t>
  </si>
  <si>
    <t>CLAMPING CHAIN DN80</t>
  </si>
  <si>
    <t>CLAMPING CHAIN NW63KF</t>
  </si>
  <si>
    <t>CLAMPING PLATE870X780X640</t>
  </si>
  <si>
    <t>Clamp</t>
  </si>
  <si>
    <t>REACTOR CLAMP (CVD)</t>
  </si>
  <si>
    <t>CIRCUIT BREAKER BKM 2P 4A</t>
  </si>
  <si>
    <t>CENTER RING 502286049</t>
  </si>
  <si>
    <t>CASE 188 8300 0016</t>
  </si>
  <si>
    <t>CARTRIDGE CO CONIX</t>
  </si>
  <si>
    <t>CARTRIDGE H2S CONIX</t>
  </si>
  <si>
    <t>CABLE KIV-IEC 16SQ</t>
  </si>
  <si>
    <t>CABLE LIREV-AMESB</t>
  </si>
  <si>
    <t>CABLE SD200CTP 7*2*0.25</t>
  </si>
  <si>
    <t>CABLE SRG WIRE 14SQ,100M</t>
  </si>
  <si>
    <t>CABLE TIE 200MM 1000PC/PK</t>
  </si>
  <si>
    <t>CABLE TIE 300MM 500PC/PK</t>
  </si>
  <si>
    <t>CABLE 1*2*0.64MM</t>
  </si>
  <si>
    <t>ROTARY BUSHING</t>
  </si>
  <si>
    <t>MCB S402M-B40</t>
  </si>
  <si>
    <t>N.F.B ABB FS401M(C13)</t>
  </si>
  <si>
    <t>N.F.B ABB S402M(B32)</t>
  </si>
  <si>
    <t>NFB GV2ME22</t>
  </si>
  <si>
    <t>NFB GV2ME32</t>
  </si>
  <si>
    <t>NFB S402M, B50</t>
  </si>
  <si>
    <t>BRAKE 506362049</t>
  </si>
  <si>
    <t>V-BELT B-65</t>
  </si>
  <si>
    <t>BELLOWS ADAPTER NW50X205L</t>
  </si>
  <si>
    <t>BELLOWS FOR BELLOWS VALVE</t>
  </si>
  <si>
    <t>BALL BEARING TO RGS(OD24)</t>
  </si>
  <si>
    <t>BALL BEARING TO RGS(OD28)</t>
  </si>
  <si>
    <t>BEARING CHUCK(KONDO)</t>
  </si>
  <si>
    <t>BEARING 6308ZZ</t>
  </si>
  <si>
    <t>BEARING 6310 2RS C3</t>
  </si>
  <si>
    <t>BEARING 6311 2RS C3</t>
  </si>
  <si>
    <t>BAT(LI) 3V, 1/2AA</t>
  </si>
  <si>
    <t>UPS BATTERY 12V 9A</t>
  </si>
  <si>
    <t>ADAPTER NW40X3/4</t>
  </si>
  <si>
    <t>ACTUATOR ES0025MIA05A11K0</t>
  </si>
  <si>
    <t>ACTUATOR S20A3PCSDC24VPT</t>
  </si>
  <si>
    <t>BAFFLE D52.7X259L GAS MIX</t>
  </si>
  <si>
    <t>BAFFLE FOR GAS MIXING CHA</t>
  </si>
  <si>
    <t>BALL FOR SS62THVCR4</t>
  </si>
  <si>
    <t>BALL FOR SS63TSW12T</t>
  </si>
  <si>
    <t>BALL FOR SS68TW32P</t>
  </si>
  <si>
    <t>BRUSH GBD*20"(508MM)</t>
  </si>
  <si>
    <t>BRUSH POLE</t>
  </si>
  <si>
    <t>CERAMIC BALL POS.NO.200</t>
  </si>
  <si>
    <t>CERAMIC PAPER 5TXD590</t>
  </si>
  <si>
    <t>LTC CO.</t>
  </si>
  <si>
    <t>CGA LINE CO/CO2</t>
  </si>
  <si>
    <t>CGA LINE(CH4) 316L</t>
  </si>
  <si>
    <t>CO DETECTOR MIDAS-CO</t>
  </si>
  <si>
    <t>T&amp;S SYSTEM</t>
  </si>
  <si>
    <t>COLD TRAP INNER GUIDE</t>
  </si>
  <si>
    <t>CONNECTING HEAD 100846049</t>
  </si>
  <si>
    <t>CPV10-M1H-2X3-GLS-M7-C</t>
  </si>
  <si>
    <t>DEWPOINT METER LPDTOEM100</t>
  </si>
  <si>
    <t>DIAPHRAGM RUBBER 50100101</t>
  </si>
  <si>
    <t>EQUALISATION HOLDER</t>
  </si>
  <si>
    <t>EVNIPACK UNIT POS.NO.403+</t>
  </si>
  <si>
    <t>EXTRA EXCHG V/V NS 3,0</t>
  </si>
  <si>
    <t>FITTING KQ2H06-02NS</t>
  </si>
  <si>
    <t>FITTING SS-8-VCR-3</t>
  </si>
  <si>
    <t>FLEXIBLE FLANGE NW50*1300</t>
  </si>
  <si>
    <t>FLOW METER CH3CN</t>
  </si>
  <si>
    <t>FLOW METER TICL4</t>
  </si>
  <si>
    <t>FLOW METER(WATER,BPX-PRO)</t>
  </si>
  <si>
    <t>GAS PIPE 70X10.2XR33</t>
  </si>
  <si>
    <t>GTPTNV-420C1(-15~3000PSIG</t>
  </si>
  <si>
    <t>HE #101-752-049(220V10KW)</t>
  </si>
  <si>
    <t>HE #103-185-049(400V15KW</t>
  </si>
  <si>
    <t>HOIST LODESTAR H2</t>
  </si>
  <si>
    <t>JOYSTICK PN505410049</t>
  </si>
  <si>
    <t>LOAD PIN FOR CVD</t>
  </si>
  <si>
    <t>M/C CLAMP M6X80L</t>
  </si>
  <si>
    <t>MASTER MODULE SST-PFB-SLC</t>
  </si>
  <si>
    <t>MINI-CORI CONTROL(CH3CN)</t>
  </si>
  <si>
    <t>MINI-CORI CONTROL(TICL4)</t>
  </si>
  <si>
    <t>MINI-CORI FLOW(CH3CN)</t>
  </si>
  <si>
    <t>MINI-CORI FLOW(TICL4)</t>
  </si>
  <si>
    <t>MODULE CJ1W-AD081-V1</t>
  </si>
  <si>
    <t>MODULE TTL1715TRA17020401</t>
  </si>
  <si>
    <t>WITH SYSTEM</t>
  </si>
  <si>
    <t>P.TRANSMITTER2051(BPX-PRO</t>
  </si>
  <si>
    <t>PH ELECTRODE</t>
  </si>
  <si>
    <t>PH TRANSMITTER</t>
  </si>
  <si>
    <t>PH-ELECTRODE 100-943-049</t>
  </si>
  <si>
    <t>PIN HOLDER_D1.0_AVIM #4,5</t>
  </si>
  <si>
    <t>PIN ROD 21X10X9.75</t>
  </si>
  <si>
    <t>PLTE(SUS) 1TX4X9 MIRROR</t>
  </si>
  <si>
    <t>QR4003 S2K 3PVX MIM HP4</t>
  </si>
  <si>
    <t>RD4CSI-VC-972-SEP</t>
  </si>
  <si>
    <t>RD4CSI-VFC-1295-SEP</t>
  </si>
  <si>
    <t>REACTOR BASE FLANGE</t>
  </si>
  <si>
    <t>REPAIR KIT 971427650</t>
  </si>
  <si>
    <t>RGS REPLACEMENT KIT</t>
  </si>
  <si>
    <t>RGS ROTARY GAS FEEDTHROUG</t>
  </si>
  <si>
    <t>ROVP SOGEVAC SV40B 960307</t>
  </si>
  <si>
    <t>SERVICE PARTS #3 I</t>
  </si>
  <si>
    <t>SERVICE PARTS #4 U</t>
  </si>
  <si>
    <t>SERVICE PARTS #5 L</t>
  </si>
  <si>
    <t>SERVICE PARTS #6 T</t>
  </si>
  <si>
    <t>SERVICE PARTS #7 T</t>
  </si>
  <si>
    <t>SERVICE PARTS #8 T</t>
  </si>
  <si>
    <t>SKPSMV-WD420(-15-500)</t>
  </si>
  <si>
    <t>SLIDE TABLE MXQ6L-10-A93</t>
  </si>
  <si>
    <t>SPACE KIT TGC-91K-68-LD</t>
  </si>
  <si>
    <t>SQUARE BAR TYPE</t>
  </si>
  <si>
    <t>SS-BNVCR4-2C</t>
  </si>
  <si>
    <t>SS-BN8VCR8-2C</t>
  </si>
  <si>
    <t>SS-62THVCR4-E-NL</t>
  </si>
  <si>
    <t>SS63XTVCR8-F8-4232</t>
  </si>
  <si>
    <t>STEM POS.NO.202</t>
  </si>
  <si>
    <t>SW BOARD 25TXD590</t>
  </si>
  <si>
    <t>T/C PROTECTION TUBE</t>
  </si>
  <si>
    <t>MAX TECH(V)</t>
  </si>
  <si>
    <t>TEE(SUS)</t>
  </si>
  <si>
    <t>TROLLEY 1200*750*880</t>
  </si>
  <si>
    <t>VAC FLG "U"TYPE</t>
  </si>
  <si>
    <t>VACUUM CHAMBER</t>
  </si>
  <si>
    <t>VENT2 R127/PVC CONE/10M</t>
  </si>
  <si>
    <t>1/2" FLEXIBLE LINE</t>
  </si>
  <si>
    <t>W-WIRE D1*550MM</t>
  </si>
  <si>
    <t>ASTIR KOREA</t>
  </si>
  <si>
    <t>WHEEL(A) AP-S70R01D-09A</t>
  </si>
  <si>
    <t>KOBE STEEL LTD.</t>
  </si>
  <si>
    <t>WHEEL(B) AP-S70R01D-10A</t>
  </si>
  <si>
    <t>WASHER AP-S00C51D-02A#02</t>
  </si>
  <si>
    <t>BALL V/V R14-C4/FOR AIP70</t>
  </si>
  <si>
    <t>V/V NKV25N-H-1F-4K</t>
  </si>
  <si>
    <t>V/V N4GB110-C6-A2N6H-3</t>
  </si>
  <si>
    <t>V/V V5065A6068 80A</t>
  </si>
  <si>
    <t>V/V 1"*1/2" w/ CAMLOCK</t>
  </si>
  <si>
    <t>V/V 3/4" w/ CAMLOCK</t>
  </si>
  <si>
    <t>V/V 4GB119-00-A2NH-3</t>
  </si>
  <si>
    <t>VALVE AVB217-16K-4 CKD</t>
  </si>
  <si>
    <t>UPS KIN-525AP</t>
  </si>
  <si>
    <t>UPS 500VA BK500EI</t>
  </si>
  <si>
    <t>TC AP-S00R01D-11AZ#01</t>
  </si>
  <si>
    <t>TC AP-S00R01D-11AZ#02</t>
  </si>
  <si>
    <t>TC AP-S00R01D-11AZ#03</t>
  </si>
  <si>
    <t>TC CLAMP AP-S70R01D-187A</t>
  </si>
  <si>
    <t>THERMOCOUPLE APC20Z33A115</t>
  </si>
  <si>
    <t>THERMOCOUPLE FOR HEATER</t>
  </si>
  <si>
    <t>THERMOCOUPLE TC K-TYPE</t>
  </si>
  <si>
    <t>THERMOCOUPLE(LOWER)</t>
  </si>
  <si>
    <t>THERMOCOUPLE(MIDDLE)</t>
  </si>
  <si>
    <t>THERMOCOUPLE(UPPER)</t>
  </si>
  <si>
    <t>THERMOCOUPLE(1)</t>
  </si>
  <si>
    <t>THERMOCOUPLE(2)</t>
  </si>
  <si>
    <t>THERMOCOUPLE(3)</t>
  </si>
  <si>
    <t>TERMINAL BLOCK RTK-10M-4P</t>
  </si>
  <si>
    <t>FLOW SWITCH AP-JF10N-15A</t>
  </si>
  <si>
    <t>FLOW SWITCH APJF10Z03A02</t>
  </si>
  <si>
    <t>Stopper</t>
  </si>
  <si>
    <t>STOPPER AP-KC30Z-01A#01</t>
  </si>
  <si>
    <t>STOPPER AP-998C41D-17A</t>
  </si>
  <si>
    <t>SOL V/V CHG-V1-40-0C-DC24</t>
  </si>
  <si>
    <t>SOL V/V EVZ5123-5DZ-01</t>
  </si>
  <si>
    <t>SOL VALVE AP-VD40Z-08A#01</t>
  </si>
  <si>
    <t>SOL VALVE AP-VD40Z-08A#02</t>
  </si>
  <si>
    <t>SOL VALVE SYJ314-5LZ-M5</t>
  </si>
  <si>
    <t>SOLENOID VALVE AG33-01-1</t>
  </si>
  <si>
    <t>SOLENOID VALVE FOR IGNITE</t>
  </si>
  <si>
    <t>VALVE SVB2W-20A-02HS</t>
  </si>
  <si>
    <t>VALVE(SOLENOID) 15A</t>
  </si>
  <si>
    <t>SHAFT AP-S70C41D-57B#01</t>
  </si>
  <si>
    <t>PROXIMITY SENSOR SW-T0V</t>
  </si>
  <si>
    <t>SENSOR FU-24X</t>
  </si>
  <si>
    <t>MAGNETIC FLUID SEAL 68650</t>
  </si>
  <si>
    <t>O-RING AFLAS75,63.09X3.53</t>
  </si>
  <si>
    <t>O-RING AS568-378</t>
  </si>
  <si>
    <t>O-RING AS568-453 VITON70</t>
  </si>
  <si>
    <t>O-RING BGRN-OG-0095</t>
  </si>
  <si>
    <t>O-RING BGRN-OP-0034</t>
  </si>
  <si>
    <t>O-RING FOR FRONT/REAR</t>
  </si>
  <si>
    <t>O-RING FPM75, 42.52X2.62</t>
  </si>
  <si>
    <t>O-RING 930*10 VITON</t>
  </si>
  <si>
    <t>O-RING(FOR CHAMBER DOOR)</t>
  </si>
  <si>
    <t>O-RING, FPM75,18.77X1.78</t>
  </si>
  <si>
    <t>PVD Kobe - Part List</t>
    <phoneticPr fontId="2" type="noConversion"/>
  </si>
  <si>
    <t>RING D145XD36X5T</t>
  </si>
  <si>
    <t>V-RING(TOP &amp; BOTTOM)K #2</t>
  </si>
  <si>
    <t>SCR AP-EZ40Z-04A#04</t>
  </si>
  <si>
    <t>ROD JOINT SET</t>
  </si>
  <si>
    <t>ROD(STRIKE)</t>
  </si>
  <si>
    <t>Ring</t>
  </si>
  <si>
    <t>PIPE RING OD43*ID37*100H</t>
  </si>
  <si>
    <t>PIPE RING OD43*ID37*120H</t>
  </si>
  <si>
    <t>PIPE RING OD43*ID37*37.5H</t>
  </si>
  <si>
    <t>PIPE RING OD43*ID37*70H</t>
  </si>
  <si>
    <t>PIPE RING OD43*ID37*80H</t>
  </si>
  <si>
    <t>RELAY RXM4AB2P7</t>
  </si>
  <si>
    <t>PUMP TG1810VW</t>
  </si>
  <si>
    <t>POWER SUPPLY(SAM-AH)</t>
  </si>
  <si>
    <t>PLATE AP-S00A10A-21C#02</t>
  </si>
  <si>
    <t>PLATE AP-S70C41D-58B</t>
  </si>
  <si>
    <t>PLATE AP-996A02D-05B</t>
  </si>
  <si>
    <t>PIPE AP-S40C41D-09A</t>
  </si>
  <si>
    <t>PIPE AP-S70R01D-194C #01</t>
  </si>
  <si>
    <t>PIPE AP-S70R01D-194C #02</t>
  </si>
  <si>
    <t>PIPE AP-S70R01D-194C #03</t>
  </si>
  <si>
    <t>PIPE CLAMP (4FACE)</t>
  </si>
  <si>
    <t>MOTOR ES2745/2-G4A 480:1,</t>
  </si>
  <si>
    <t>LAMP YTMHF2001-LED3030</t>
  </si>
  <si>
    <t>LED LAMP 19 6INCH</t>
  </si>
  <si>
    <t>INVERTER SV075IG5A-4</t>
  </si>
  <si>
    <t>FLEXIBLE HOSE 5M-L TYPE</t>
  </si>
  <si>
    <t>ULVAC KOREA</t>
  </si>
  <si>
    <t>HOLDER AP-S00A10A-03C#01</t>
  </si>
  <si>
    <t>HOLDER AP-S00A10A-03C#02</t>
  </si>
  <si>
    <t>HEATER AP-S70Q00A-65A#02</t>
  </si>
  <si>
    <t>HEATER TC AP-S70Q00A 65A#</t>
  </si>
  <si>
    <t>HEATER(1)TTK-4FACE</t>
  </si>
  <si>
    <t>HEATER(2) AP-S70Q00A 65A</t>
  </si>
  <si>
    <t>HEATER(2)TTK-4FACE</t>
  </si>
  <si>
    <t>HEATER(3) AP-S70Q00A 65A#</t>
  </si>
  <si>
    <t>HEATER(3)TTK-4FACE</t>
  </si>
  <si>
    <t>HEATER(4) AP-S70Q00A-65A</t>
  </si>
  <si>
    <t>HEATER(4)TTK-4FACE</t>
  </si>
  <si>
    <t>HEATER(5) AP-S70Q00A-65A</t>
  </si>
  <si>
    <t>HEATER(5)TTK-2FACE</t>
  </si>
  <si>
    <t>HEATER(5)TTK-4FACE</t>
  </si>
  <si>
    <t>HEATER(6) AP-S70Q00A-65A</t>
  </si>
  <si>
    <t>HEATER(6)TTK-4FACE</t>
  </si>
  <si>
    <t>HEATER(9)TTK-2FACE</t>
  </si>
  <si>
    <t>GRIPPER TOP 13X47X23X2T</t>
  </si>
  <si>
    <t>SIGHTGLASS A/N:B7312112DB</t>
  </si>
  <si>
    <t>GEAR AP-S70C41D-49A</t>
  </si>
  <si>
    <t>GEAR AP-S70C41D-50A</t>
  </si>
  <si>
    <t>GEAR D264*180*15.1T</t>
  </si>
  <si>
    <t>GEAR D48.2*32*30.8T</t>
  </si>
  <si>
    <t>FILTER(MICRO OIL)</t>
  </si>
  <si>
    <t>FILTER(ROLL)</t>
  </si>
  <si>
    <t>FILTER(S.B)</t>
  </si>
  <si>
    <t>FLTR 200*100*10*500(PE)</t>
  </si>
  <si>
    <t>FLTR 90*150*215 (P3T)</t>
  </si>
  <si>
    <t>OIL FILTER ELEMENT(K-50)</t>
  </si>
  <si>
    <t>OIL FILTER ELEMENT(S2-25)</t>
  </si>
  <si>
    <t>OIL FILTER(CHEMICAL)</t>
  </si>
  <si>
    <t>VACUUM FILTER R480XH400</t>
  </si>
  <si>
    <t>Filament</t>
  </si>
  <si>
    <t>FILAMENT (W)</t>
  </si>
  <si>
    <t>FILAMENT ELECTRODE(1)</t>
  </si>
  <si>
    <t>FILAMENT ELECTRODE(2)</t>
  </si>
  <si>
    <t>FILAMENT ELECTRODE(3)</t>
  </si>
  <si>
    <t>FILAMENT HOLDER</t>
  </si>
  <si>
    <t>FILAMENT SHIELD</t>
  </si>
  <si>
    <t>FILAMENT SUPPORT</t>
  </si>
  <si>
    <t>FAN MINI ACE25 109S494</t>
  </si>
  <si>
    <t>DISCHARGE POWER SUPPLY</t>
  </si>
  <si>
    <t>AIR CYLINDER C32B16-50-Y</t>
  </si>
  <si>
    <t>CYL PBDAS 16X35-ZC253B2</t>
  </si>
  <si>
    <t>COVER BOLT GUTBT4-5-16</t>
  </si>
  <si>
    <t>COVER 1044X131X2TX175</t>
  </si>
  <si>
    <t>SHIELD COVER 491L</t>
  </si>
  <si>
    <t>SHIELD COVER 587L</t>
  </si>
  <si>
    <t>CONTROLLER HY-72 PMNRA04</t>
  </si>
  <si>
    <t>OVERROAD</t>
  </si>
  <si>
    <t>CLAMP AP-S00C51D-10A#01</t>
  </si>
  <si>
    <t>CLAMPING FLANGE</t>
  </si>
  <si>
    <t>Cathode</t>
  </si>
  <si>
    <t>CATHODE BODY D120*D25*164</t>
  </si>
  <si>
    <t>CABLE AP-S00R01D-11AZ#04</t>
  </si>
  <si>
    <t>CABLE AP-S70A02D-89A</t>
  </si>
  <si>
    <t>CABLE FOR THERMOCOUPLE</t>
  </si>
  <si>
    <t>CABLE ROIREU 3.5SQX4C</t>
  </si>
  <si>
    <t>CABLE 03S-27764#01</t>
  </si>
  <si>
    <t>BUSHING P/N : BB159986</t>
  </si>
  <si>
    <t>BOLT AP-995R01D-04AZ</t>
  </si>
  <si>
    <t>BOLT AP-995R01D-05AZ</t>
  </si>
  <si>
    <t>BOLT M10X10L(WITH SAND)</t>
  </si>
  <si>
    <t>BOLT M8X8L(WITH SAND)</t>
  </si>
  <si>
    <t>BOLT(ARUMEL)</t>
  </si>
  <si>
    <t>BOLT(CROMEL)</t>
  </si>
  <si>
    <t>SUS HEX BOLT M6*12</t>
  </si>
  <si>
    <t>SUS HEX BOLT M6X25</t>
  </si>
  <si>
    <t>SUS WRENCH BOLT M4*12</t>
  </si>
  <si>
    <t>KOFAS</t>
  </si>
  <si>
    <t>V-BELT A-46</t>
  </si>
  <si>
    <t>BELLOWS VALVE SS-4BG-TW</t>
  </si>
  <si>
    <t>BALL BEARING APS00R01A05A</t>
  </si>
  <si>
    <t>BEARING AP-BR6805-01A</t>
  </si>
  <si>
    <t>BEARING AP-VD10Z-26A#09</t>
  </si>
  <si>
    <t>BEARING 6203ZZ C3 NTN</t>
  </si>
  <si>
    <t>BEARING 7207ABV</t>
  </si>
  <si>
    <t>BEARING 7212AWDB</t>
  </si>
  <si>
    <t>ADAPTER RING</t>
  </si>
  <si>
    <t>ROT.ACTUATOR AP-AA01S-02A</t>
  </si>
  <si>
    <t>ACC AP-S70Q00A-65A#37</t>
  </si>
  <si>
    <t>AIR BOOSTER VBA20A-03GN</t>
  </si>
  <si>
    <t>AP-S70A02D-45A #01</t>
  </si>
  <si>
    <t>AP-S70A02D-45A #02</t>
  </si>
  <si>
    <t>AP-S70A02D-45A #04</t>
  </si>
  <si>
    <t>AP-S70A02D-46A #01</t>
  </si>
  <si>
    <t>AP-S70A02D-50A #2</t>
  </si>
  <si>
    <t>AP-S70A02D-90A #01</t>
  </si>
  <si>
    <t>APIEZON-M GREASE 25G</t>
  </si>
  <si>
    <t>ARC POWER SUPPLY</t>
  </si>
  <si>
    <t>ARM BASE D430*D270*10T</t>
  </si>
  <si>
    <t>ASS"Y HOLDER(N)</t>
  </si>
  <si>
    <t>ASS"Y HOLDER(S)</t>
  </si>
  <si>
    <t>ASSY BACKING PLATE(N)</t>
  </si>
  <si>
    <t>ASSY BACKING PLATE(S)</t>
  </si>
  <si>
    <t>ASSY FILAMENT UNIT AP-S~</t>
  </si>
  <si>
    <t>ASSY SHIELD AIP-S40</t>
  </si>
  <si>
    <t>BALL(3/8)</t>
  </si>
  <si>
    <t>BALL(5/8")</t>
  </si>
  <si>
    <t>BLANK FLANGE-DN 25 ISO-KF</t>
  </si>
  <si>
    <t>UTS</t>
  </si>
  <si>
    <t>BODY(2) AP-400A10D-02DZ</t>
  </si>
  <si>
    <t>BUS BAR AP-S40A02D-12AZ</t>
  </si>
  <si>
    <t>CAPACITANCE MANOMETER</t>
  </si>
  <si>
    <t>CHEVRON BB178608-X</t>
  </si>
  <si>
    <t>CONDUCTOR</t>
  </si>
  <si>
    <t>CRANK BOLT FOR MV</t>
  </si>
  <si>
    <t>D 63 X 32MM A/N:2005260</t>
  </si>
  <si>
    <t>PLANSEE</t>
  </si>
  <si>
    <t>DIODE(KOBE)</t>
  </si>
  <si>
    <t>DRAIN VALVE VBAT-V1</t>
  </si>
  <si>
    <t>ELECTRODE BASE(1)</t>
  </si>
  <si>
    <t>ELECTRODE BASE(2)</t>
  </si>
  <si>
    <t>ELECTRODE BASE(3)</t>
  </si>
  <si>
    <t>FLOW METER FOR WATER SYS</t>
  </si>
  <si>
    <t>H SHAFT AP-S70R01D-28F</t>
  </si>
  <si>
    <t>IM TRANSMITTER ITR90</t>
  </si>
  <si>
    <t>INDIUM FOIL APCV20U12A#04</t>
  </si>
  <si>
    <t>INNER EVAPORATOR PLATE</t>
  </si>
  <si>
    <t>SULZER METAPLAS</t>
  </si>
  <si>
    <t>IONIZATION-GAGE(GH-IG)</t>
  </si>
  <si>
    <t>JIG D10.0*D8.0</t>
  </si>
  <si>
    <t>DAEKWANG SINTER</t>
  </si>
  <si>
    <t>JIG D12.0*D6.9</t>
  </si>
  <si>
    <t>JIG D14.0*D12.0</t>
  </si>
  <si>
    <t>JIG D20.0*D16.7</t>
  </si>
  <si>
    <t>JIG D9.0*D7.4</t>
  </si>
  <si>
    <t>JUKO-LF-1-0.1 NO.8170251</t>
  </si>
  <si>
    <t>KOBE CENTER GRIL(K#2)</t>
  </si>
  <si>
    <t>KOBE KICKER POLE(IMCD)</t>
  </si>
  <si>
    <t>KOBE TABLE ARM 136X85X10T</t>
  </si>
  <si>
    <t>MANOMETER-NOT PRODUCED</t>
  </si>
  <si>
    <t>MIST SEPARATOR AM350C03BD</t>
  </si>
  <si>
    <t>MOLYKOTE D 321 R</t>
  </si>
  <si>
    <t>DAEJUNG YUHWA</t>
  </si>
  <si>
    <t>MULTI JOINT 80A</t>
  </si>
  <si>
    <t>NUT AP-S00C51D-02A#03</t>
  </si>
  <si>
    <t>ORIFICE D13 BORON NITRIDE</t>
  </si>
  <si>
    <t>P/N:AP-S00C51A-01B</t>
  </si>
  <si>
    <t>PILLOW FOR THRUST 3/8</t>
  </si>
  <si>
    <t>PLTE 1T*R53.5</t>
  </si>
  <si>
    <t>POLE BASE 65.5X44X85H</t>
  </si>
  <si>
    <t>PROTECT GLASS</t>
  </si>
  <si>
    <t>RESISTANCE APER00Z-04A#01</t>
  </si>
  <si>
    <t>RETAINER AP-400A10D-05B</t>
  </si>
  <si>
    <t>RETAINER D120*D100.1*11</t>
  </si>
  <si>
    <t>SAND GUN SET</t>
  </si>
  <si>
    <t>SHAFT(TC WELDED)</t>
  </si>
  <si>
    <t>SHEILD D740X242X243L</t>
  </si>
  <si>
    <t>SHOE(SUS) AP-000C46D-32AZ</t>
  </si>
  <si>
    <t>SHOE, ELECTRIC</t>
  </si>
  <si>
    <t>SPG(SUS-KOBE) 0.6T,80*10H</t>
  </si>
  <si>
    <t>TABLE PILLOW</t>
  </si>
  <si>
    <t>THREAD NUT BB463181</t>
  </si>
  <si>
    <t>TOP-FRONT DOOR LEFT #2,#4</t>
  </si>
  <si>
    <t>TPR 010, DN 10 ISO-KF</t>
  </si>
  <si>
    <t>VIEW PORT 743*180*26*2T</t>
  </si>
  <si>
    <t>2 BRANCH ASSY M-M TYPE</t>
  </si>
  <si>
    <t>Hermle C30U - Part List</t>
    <phoneticPr fontId="2" type="noConversion"/>
  </si>
  <si>
    <t>1FK7063-5AF71-1AG0</t>
  </si>
  <si>
    <t>A, B, Z - axis, Magazine Tool, 공용</t>
  </si>
  <si>
    <t>6SN1123-1AA00-0CA3</t>
  </si>
  <si>
    <t>LT-Module 50A</t>
  </si>
  <si>
    <t>ACCUMULATOR C600</t>
  </si>
  <si>
    <t>P/N:32.5061</t>
  </si>
  <si>
    <t>HERMLE AG.</t>
  </si>
  <si>
    <t>ACCUMULATOR 23.5418</t>
  </si>
  <si>
    <t>PRESSURE ACCUMULATOR C42U</t>
  </si>
  <si>
    <t>C42U accumulator</t>
  </si>
  <si>
    <t>ACTIVATED CARBON FILTER</t>
  </si>
  <si>
    <t>ADAPTER CABLE 1036724-09</t>
  </si>
  <si>
    <t>ADAPTER CABLE 370 747-09</t>
  </si>
  <si>
    <t>ADAPTER CABLE 643 450-01</t>
  </si>
  <si>
    <t>AIR CYLINDER ISO6432 SYM</t>
  </si>
  <si>
    <t>CYLINDER C32B 25-200L</t>
  </si>
  <si>
    <t>AJUSTMENT BLOCK V-700013</t>
  </si>
  <si>
    <t>AL-D 92SH-A HERMLE ICS</t>
  </si>
  <si>
    <t>COUPLING R28 1A-R38/1-R24</t>
  </si>
  <si>
    <t>ANCHOR BOLT 16*120MM</t>
  </si>
  <si>
    <t>ANGLE 1-322-07-03-023</t>
  </si>
  <si>
    <t>ANGULAR BEARING 20.5252</t>
  </si>
  <si>
    <t>ZKLF40115.2Z-HC Y-AXIS</t>
  </si>
  <si>
    <t>신형 베어링 (볼 세라믹 타입)-내구성 개선</t>
  </si>
  <si>
    <t>AS-INTERFACE LINK 21E</t>
  </si>
  <si>
    <t>6GK1415-2AA10</t>
  </si>
  <si>
    <t>ASI MODULE K60/2</t>
  </si>
  <si>
    <t>P/N:20.0599</t>
  </si>
  <si>
    <t>ATTACHMENT FLANGE 20.5211</t>
  </si>
  <si>
    <t>P/N 20.5211</t>
  </si>
  <si>
    <t>A축 flange</t>
  </si>
  <si>
    <t>ATTACHMENT RAIL</t>
  </si>
  <si>
    <t>RAIL 1-322-07-03-046</t>
  </si>
  <si>
    <t>AXIAL ANGULAR BALL BEARIN</t>
  </si>
  <si>
    <t>20.5098 HERMLEZ-AXIS</t>
  </si>
  <si>
    <t>AXIAL ANGULAR BALL BEARN</t>
  </si>
  <si>
    <t>BALL BEARING 31.5177</t>
  </si>
  <si>
    <t>A축 베어링, INA ZKLDF150-B</t>
  </si>
  <si>
    <t>1FK7101-5AF71-1AH0</t>
  </si>
  <si>
    <t>B/SCREW 1-320-06-03-045</t>
  </si>
  <si>
    <t>BALL SCREW Y-AXIS</t>
  </si>
  <si>
    <t>C30U Y축 볼스크류</t>
  </si>
  <si>
    <t>BALL BEARING 20.5061</t>
  </si>
  <si>
    <t>AXIAL BALL BEARING</t>
  </si>
  <si>
    <t>BALL SCREW Z-AXIS</t>
  </si>
  <si>
    <t>1-322-06-03-056 HERMLE</t>
  </si>
  <si>
    <t>C30U Z축 볼스크류</t>
  </si>
  <si>
    <t>BALL TOP SMP PLUS</t>
  </si>
  <si>
    <t>BAR 1-320-07-03-032</t>
  </si>
  <si>
    <t>BAR 1-320-07-03-033</t>
  </si>
  <si>
    <t>BATTERY ER6V AA 3.6V*4 8P</t>
  </si>
  <si>
    <t>BAW M18ME-UAE50B-S04G-K</t>
  </si>
  <si>
    <t>SENSORANALOG</t>
  </si>
  <si>
    <t>spindle tool clamping sensor(B118)</t>
  </si>
  <si>
    <t>BEARING LMF25LUU</t>
  </si>
  <si>
    <t>BEARING 20.5097</t>
  </si>
  <si>
    <t>BEARING 6005ZZ</t>
  </si>
  <si>
    <t>BEARING 61816ZZ</t>
  </si>
  <si>
    <t>BEARING 6208 DD C3</t>
  </si>
  <si>
    <t>BEARING 6309ZZ</t>
  </si>
  <si>
    <t>BELLOWS UPPER 13463103111</t>
  </si>
  <si>
    <t>1-346-31-03-111</t>
  </si>
  <si>
    <t>C40, C42천장 bellows cover</t>
  </si>
  <si>
    <t>BELLOWS 1-344-31-03-034</t>
  </si>
  <si>
    <t>UPPER BELLOWS C32U</t>
  </si>
  <si>
    <t>C32천장 bellows cover</t>
  </si>
  <si>
    <t>BELT DISC 1-322-06-03-005</t>
  </si>
  <si>
    <t>TOOTHED BELT DISC Y-AXIS</t>
  </si>
  <si>
    <t>구형장비</t>
  </si>
  <si>
    <t>BLOCK CYLINDER 80.2445</t>
  </si>
  <si>
    <t>BLZ400-6-32 HERMLE C42U</t>
  </si>
  <si>
    <t>C42U 부가축 유압실린더</t>
  </si>
  <si>
    <t>BLUM LASER LC50-DIGILOG</t>
  </si>
  <si>
    <t>HERMLE 21.0562G</t>
  </si>
  <si>
    <t>C32U BLUM LASER</t>
  </si>
  <si>
    <t>BOLT CSH-ST-ML8-25</t>
  </si>
  <si>
    <t>BOLT M4*16L</t>
  </si>
  <si>
    <t>BOLT M4*20L</t>
  </si>
  <si>
    <t>BOLT SW13 M6-M6X45MM</t>
  </si>
  <si>
    <t>STUD BOLT 38.5860</t>
  </si>
  <si>
    <t>BOLT TSCB8-30-4</t>
  </si>
  <si>
    <t>BOLT 1-322-21-03-012</t>
  </si>
  <si>
    <t>BOLT 20.5173</t>
  </si>
  <si>
    <t>BOLT(S.H.C.S) M6X1X100</t>
  </si>
  <si>
    <t>BRACKET E4.280.062.1.12</t>
  </si>
  <si>
    <t>BRAKE DISK1-321-52-03-006</t>
  </si>
  <si>
    <t>1-321-52-03-006</t>
  </si>
  <si>
    <t>C40U</t>
  </si>
  <si>
    <t>BRAKE ELEMENT MBPS3505BS1</t>
  </si>
  <si>
    <t>BRAKING&amp;CLAMPING ELEMENT</t>
  </si>
  <si>
    <t>BRAKE 1-321-53-03-077</t>
  </si>
  <si>
    <t>BRAKE DISKC30UA-AXIS</t>
  </si>
  <si>
    <t>C30U</t>
  </si>
  <si>
    <t>BREAKER ABB S201-C6A</t>
  </si>
  <si>
    <t>BRUSH 1-322-31-03-019</t>
  </si>
  <si>
    <t>P/N:1-322-31-03-019</t>
  </si>
  <si>
    <t>BSTR REG VBA11A-F02GN</t>
  </si>
  <si>
    <t>BUSH(AL) D13.5XD8X27.5</t>
  </si>
  <si>
    <t>AL BUSHING</t>
  </si>
  <si>
    <t>4,500원/1개(대영공업사)</t>
  </si>
  <si>
    <t>BUSHING D5.5XD58</t>
  </si>
  <si>
    <t>BUSHING D7.0XD58</t>
  </si>
  <si>
    <t>BUSHING 30.5125</t>
  </si>
  <si>
    <t>CABIN DOOR NEW TYP HERMLE</t>
  </si>
  <si>
    <t>TELESCOPIC RAIL 39.5284</t>
  </si>
  <si>
    <t>CABLE CHAIN R100</t>
  </si>
  <si>
    <t>CABLE DVI-HDMI 1.8M</t>
  </si>
  <si>
    <t>CABLE VCTF 2.5SQ*100M</t>
  </si>
  <si>
    <t>CABLE YF2A14-050VB3XLEAX</t>
  </si>
  <si>
    <t>CABLE 2SQ*4C LS ROIREU</t>
  </si>
  <si>
    <t>CABLE 43.0591 M12 10M</t>
  </si>
  <si>
    <t>MURR 331309 HERMLE</t>
  </si>
  <si>
    <t>Hermle Tool Clamping Sensor Cable</t>
  </si>
  <si>
    <t>CABLE 43.0591 M12 10M MURR 331309 HERMLE</t>
  </si>
  <si>
    <t>X,Y,Z-axis Encoder Cable 9M</t>
  </si>
  <si>
    <t>CABLE 6FX8002-2CA31-1BF0</t>
  </si>
  <si>
    <t>Spindle, A-axis Encoder Cable 15M</t>
  </si>
  <si>
    <t>모터 엔코더 케이블</t>
  </si>
  <si>
    <t>CABLE 7000-40121-0240100</t>
  </si>
  <si>
    <t>CABLE 7000-48031-2950200</t>
  </si>
  <si>
    <t>CAMS 1-322-05-03-108</t>
  </si>
  <si>
    <t>CAMS</t>
  </si>
  <si>
    <t>CF MEMORY 128MB SDCFB-128</t>
  </si>
  <si>
    <t>CHAIN E4.28.062.075/271.0</t>
  </si>
  <si>
    <t>CHECK V/V TVR400VBG2RAG</t>
  </si>
  <si>
    <t>CHECK VALVE M14X1.5 2BAR</t>
  </si>
  <si>
    <t>P/N:37.5212</t>
  </si>
  <si>
    <t>내부 절삭유 Check Valve</t>
  </si>
  <si>
    <t>CHECK VALVE 37.5200</t>
  </si>
  <si>
    <t>CHECK VALVE 63.1511</t>
  </si>
  <si>
    <t>BUSCHJOST 8591307.0000</t>
  </si>
  <si>
    <t>C42 쿨런트 라인 밸브</t>
  </si>
  <si>
    <t>CHECK VALVE 80.2548</t>
  </si>
  <si>
    <t>DRH-1 FOR HERMLE C42U</t>
  </si>
  <si>
    <t>C42U 부가축 Up/Down 완충용 Check Valve</t>
  </si>
  <si>
    <t>CHUCK A026515.0010C 65/RD</t>
  </si>
  <si>
    <t>CHUCK 20.5212 ROHM</t>
  </si>
  <si>
    <t>CIR.BREAKER 3RV2021-1BA10</t>
  </si>
  <si>
    <t>CIRC. PLUG 42.0547 HERMLE</t>
  </si>
  <si>
    <t>CIRCUIT BREAKER GV2ME07</t>
  </si>
  <si>
    <t>CLAMP 32.0412</t>
  </si>
  <si>
    <t>C40U tank &amp; motor pump</t>
  </si>
  <si>
    <t>CLAMP/PLASTIC HOLDER</t>
  </si>
  <si>
    <t>P/N:5-350-07-03-001</t>
  </si>
  <si>
    <t>13.45€(약 2만원)</t>
  </si>
  <si>
    <t>CLAMPING ELEMENT 30.5086</t>
  </si>
  <si>
    <t>TAPER RLK300 32X36</t>
  </si>
  <si>
    <t>Y축 모터풀리용</t>
  </si>
  <si>
    <t>CLAMPING JAW GRIPPER</t>
  </si>
  <si>
    <t>JAW 1-322-60-03-058</t>
  </si>
  <si>
    <t>CLAMPING LEVER GRIPPER</t>
  </si>
  <si>
    <t>LEVER 1-322-60-03-050</t>
  </si>
  <si>
    <t>CLAMPING RING(C30U)</t>
  </si>
  <si>
    <t>P/N 1-321-53-03-010</t>
  </si>
  <si>
    <t>CLAMPING RING(C40U)</t>
  </si>
  <si>
    <t>P/N 1-321-52-03-003</t>
  </si>
  <si>
    <t>CLAMPING UNIT HS-A/E63</t>
  </si>
  <si>
    <t>HS-A/W63-B/F 80-SR TYPE K</t>
  </si>
  <si>
    <t>Spindle Collet</t>
  </si>
  <si>
    <t>OTT JAKOB KOREA</t>
  </si>
  <si>
    <t>CLAMPING UNIT P/N: 32.0419</t>
  </si>
  <si>
    <t>CLAMPING UNIT</t>
  </si>
  <si>
    <t>유압펌프/모터/ACCU./1번밸브</t>
  </si>
  <si>
    <t>CLAMPING UNIT 32.0479</t>
  </si>
  <si>
    <t>CO1HB08L06.3 C42U</t>
  </si>
  <si>
    <t>C42U tank &amp; motor pump</t>
  </si>
  <si>
    <t>CLAMPING UNIT 9560003326</t>
  </si>
  <si>
    <t>CLAMPING UNIT:9560003326</t>
  </si>
  <si>
    <t>HS-A/E63-B/F80-B-DA=36,7B</t>
  </si>
  <si>
    <t>신형 콜렛</t>
  </si>
  <si>
    <t>CLAMPING 30.5421</t>
  </si>
  <si>
    <t>A-AXIS BRKE UNIT C42U</t>
  </si>
  <si>
    <t>C42U a축</t>
  </si>
  <si>
    <t>COLLET CHUCK 66.0156</t>
  </si>
  <si>
    <t>MOUNT.FIXTURE</t>
  </si>
  <si>
    <t>CONNECTION KIT</t>
  </si>
  <si>
    <t>P/N 1-500-02-03-050</t>
  </si>
  <si>
    <t>SPINDLE 감지센서</t>
  </si>
  <si>
    <t>CONNECTOR CABLE CID408-5</t>
  </si>
  <si>
    <t>CONTACT BLOCK 5.00.100</t>
  </si>
  <si>
    <t>5.00.100.145/000</t>
  </si>
  <si>
    <t>내부 조명용</t>
  </si>
  <si>
    <t>Container</t>
  </si>
  <si>
    <t>CONTAINER FOR FILTER NL4</t>
  </si>
  <si>
    <t>HERMLE P/N 21.5105</t>
  </si>
  <si>
    <t>bowl 용기</t>
  </si>
  <si>
    <t>CONTAINER FOR FILTER NL4,HERMLE P/N 21.5105</t>
  </si>
  <si>
    <t>CONTAINER 21.5104</t>
  </si>
  <si>
    <t>CONTAINER 63.1194</t>
  </si>
  <si>
    <t>CONTAINER AS3-FRE</t>
  </si>
  <si>
    <t>CONTROL INTERFACE 66.0019</t>
  </si>
  <si>
    <t>CONTROL ASI INTERFACE</t>
  </si>
  <si>
    <t>CONTROL LINE FLAP DOOR</t>
  </si>
  <si>
    <t>CONTROL LINE 42.0368</t>
  </si>
  <si>
    <t>CONTROL LINE 42.0856</t>
  </si>
  <si>
    <t>HERMLE ARBOUR HOLDER</t>
  </si>
  <si>
    <t>부가축 실린더 연장 Cable</t>
  </si>
  <si>
    <t>CONTROL VALVE 20.0912</t>
  </si>
  <si>
    <t>DIRECTIONAL CONTROL VALVE</t>
  </si>
  <si>
    <t>CONTROL VALVE 23.5614</t>
  </si>
  <si>
    <t>AS3-FRE G1/2 0,5-8 BAR</t>
  </si>
  <si>
    <t>C42U Air Regulator</t>
  </si>
  <si>
    <t>CONTROL VALVE 42.5056</t>
  </si>
  <si>
    <t>CONTROL VALVE 63.1219 ICS</t>
  </si>
  <si>
    <t>C30U ICS 배관용 Valve</t>
  </si>
  <si>
    <t>CONTROLLER GR-QS-6</t>
  </si>
  <si>
    <t>CONVERTER CSTR-COB02AA</t>
  </si>
  <si>
    <t>DOOSAN ROBOT</t>
  </si>
  <si>
    <t>CONVERTER CSTR-C0B02AA</t>
  </si>
  <si>
    <t>COUPLING 38.5700</t>
  </si>
  <si>
    <t>ROTEX GS28-6 32/25</t>
  </si>
  <si>
    <t>COVER TAPE 63.0432</t>
  </si>
  <si>
    <t>COVER 1-322-07-03-021</t>
  </si>
  <si>
    <t>CPU MODULE CX5010-0121</t>
  </si>
  <si>
    <t>CPU MODULE CX5020-0122</t>
  </si>
  <si>
    <t>하드웨어 버전 확인 후 구매 필요 (성심소프트 문의 중)</t>
  </si>
  <si>
    <t>CPU VIPA 315-2AG23</t>
  </si>
  <si>
    <t>CYL DNCI 63-310-P-A</t>
  </si>
  <si>
    <t>CYLINDERFESTOP/N 535414</t>
  </si>
  <si>
    <t>드릴 Arbour holder Cyl.134만원</t>
  </si>
  <si>
    <t>CYLINDER D25/STROKE196</t>
  </si>
  <si>
    <t>P/N: 35.5158</t>
  </si>
  <si>
    <t>ATC Door 용(Basic Magazine)</t>
  </si>
  <si>
    <t>CYLINDER PCMI-11-10-25</t>
  </si>
  <si>
    <t>AIR CYLINDER PISCO</t>
  </si>
  <si>
    <t>CYLINDER VALVE HAV-20A</t>
  </si>
  <si>
    <t>DEEP GROOVE BALL BEARING</t>
  </si>
  <si>
    <t>D/O Module 6ES7 138-4FB02-0AB0</t>
  </si>
  <si>
    <t>DO MODULE(SIEMENS)</t>
  </si>
  <si>
    <t>DI MODULE(SIEMENS)</t>
  </si>
  <si>
    <t>6ES7 138-4FA02-0AB0</t>
  </si>
  <si>
    <t>DIR.CONTROL VALVE 63.0428</t>
  </si>
  <si>
    <t>DIRECTIONAL VALVE C42U</t>
  </si>
  <si>
    <t>C42U 유압밸브(1번)</t>
  </si>
  <si>
    <t>DISC 1-322-06-03-006</t>
  </si>
  <si>
    <t>MOTOR BELT PULLEY Y-AXI</t>
  </si>
  <si>
    <t>DISC1-322-06-03-038</t>
  </si>
  <si>
    <t>신형 장비</t>
  </si>
  <si>
    <t>DISK 1-321-53-03-043</t>
  </si>
  <si>
    <t>DISTANCE 1-320-07-03-034</t>
  </si>
  <si>
    <t>DISTIRIBUT BOX HANDHELD</t>
  </si>
  <si>
    <t>DISTRIBUTOR STRIP(HERMLE)</t>
  </si>
  <si>
    <t>DISTRIBUT 1-322-22-03-003</t>
  </si>
  <si>
    <t>DISTRIBUTOR 23.5577</t>
  </si>
  <si>
    <t>DOOR HANDLE 63.1257</t>
  </si>
  <si>
    <t>HERMLE C30U CONT.PANEL</t>
  </si>
  <si>
    <t>control panel door handle</t>
  </si>
  <si>
    <t>DOOR L 1-322-07-03-041</t>
  </si>
  <si>
    <t>DOOR R 1-322-07-03-020</t>
  </si>
  <si>
    <t>DOOR RIGHT FLAP DOOR</t>
  </si>
  <si>
    <t>DRAW BAR 66.0093</t>
  </si>
  <si>
    <t>FOR O-RING INSTALLATION</t>
  </si>
  <si>
    <t>DS1-X FOR ET 200S</t>
  </si>
  <si>
    <t>3RK1301-1EB00-0AA2</t>
  </si>
  <si>
    <t>D235X31 ONLY 17250/17251</t>
  </si>
  <si>
    <t>Coolant Unit</t>
  </si>
  <si>
    <t>ECS UNIT 1-318-21-02-002</t>
  </si>
  <si>
    <t>EXTERNAL COOLING SUPPLY</t>
  </si>
  <si>
    <t>외부 Coolant Unit Assy</t>
  </si>
  <si>
    <t>ENCODER CARD AX5702-0000</t>
  </si>
  <si>
    <t>EXPANSION BELLOW TOP</t>
  </si>
  <si>
    <t>P/N:1-320-31-03-017</t>
  </si>
  <si>
    <t>C30천장 bellows cover</t>
  </si>
  <si>
    <t>EXTEND PORT NEXT-USB404</t>
  </si>
  <si>
    <t>FAN 40*40*28</t>
  </si>
  <si>
    <t>LT MODULE</t>
  </si>
  <si>
    <t>FAN 2410SB-05W-B59-E00</t>
  </si>
  <si>
    <t>FAN614NHHR 60X60X25 24VDC</t>
  </si>
  <si>
    <t>FASTENING 1-320-01-03-017</t>
  </si>
  <si>
    <t>FEEDTHROUGH 23.5616</t>
  </si>
  <si>
    <t>ROTARY FEEDTHROUGH C30U</t>
  </si>
  <si>
    <t>C30U ICS 로터리 유니온구형타입 (M/C: #1~#10)</t>
  </si>
  <si>
    <t>Accessory</t>
  </si>
  <si>
    <t>FILTER</t>
  </si>
  <si>
    <t>SK3240200</t>
  </si>
  <si>
    <t>Rittal Filter</t>
  </si>
  <si>
    <t>FILTER BOWL F64B-NNN-LRO</t>
  </si>
  <si>
    <t>FILTERNORGREN 5567-01</t>
  </si>
  <si>
    <t>Blum 공압유닛 Filter Bowl</t>
  </si>
  <si>
    <t>FILTER ELEMENT NL4 8M</t>
  </si>
  <si>
    <t>P/N: 63.0338</t>
  </si>
  <si>
    <t>FILTER ELEMENT 63.0744</t>
  </si>
  <si>
    <t>FILTER AS3-FRE</t>
  </si>
  <si>
    <t>FILTER FAN</t>
  </si>
  <si>
    <t>SK3241100</t>
  </si>
  <si>
    <t>Rittal Filter fan</t>
  </si>
  <si>
    <t>FILTER MAT</t>
  </si>
  <si>
    <t>SK3172100</t>
  </si>
  <si>
    <t>FILTER PRESS CNTRL VALVE</t>
  </si>
  <si>
    <t>P/N:25.5238</t>
  </si>
  <si>
    <t>FILTER SET 63.0231</t>
  </si>
  <si>
    <t>FILTER BLUM UNIT HERMLE</t>
  </si>
  <si>
    <t>Filter set</t>
  </si>
  <si>
    <t>FILTER TANK 63.0909</t>
  </si>
  <si>
    <t>Fiter BOWL</t>
  </si>
  <si>
    <t>FINE FILTER INSERT</t>
  </si>
  <si>
    <t>P/N:63.0387</t>
  </si>
  <si>
    <t>FINE FILTER NL4 G1/2</t>
  </si>
  <si>
    <t>P/N:25.5272</t>
  </si>
  <si>
    <t>FITTING QSLV-G3/8-8</t>
  </si>
  <si>
    <t>FIXTURE 1-322-047-03-030</t>
  </si>
  <si>
    <t>P/N: 1-324-31-03-075</t>
  </si>
  <si>
    <t>C40U Cabin Door용 Flange</t>
  </si>
  <si>
    <t>FLANGE HERMLE #1</t>
  </si>
  <si>
    <t>P/N:1-321-53-03-073</t>
  </si>
  <si>
    <t>FLANGED BUSHING 23.5161</t>
  </si>
  <si>
    <t>BB2012DUB HERMLE</t>
  </si>
  <si>
    <t>For Hermle Operation Panel</t>
  </si>
  <si>
    <t>FLKS-4S HERMLE SPINDLE</t>
  </si>
  <si>
    <t>COOLING UNIT 32.0653G</t>
  </si>
  <si>
    <t>FLOAT SWITCH 63.0669</t>
  </si>
  <si>
    <t>C30U 절삭유 탱크 레벨스위치</t>
  </si>
  <si>
    <t>FLTR W500X100MDFT</t>
  </si>
  <si>
    <t>FLTR W710X100MDFT</t>
  </si>
  <si>
    <t>FORK HEAD 26.5180</t>
  </si>
  <si>
    <t>GLYD RING PG4601200-T05N</t>
  </si>
  <si>
    <t>GLYD RING PG4601500-T05N</t>
  </si>
  <si>
    <t>Grease</t>
  </si>
  <si>
    <t>GREASE CHEMTEC SG00</t>
  </si>
  <si>
    <t>1KG/CAN</t>
  </si>
  <si>
    <t>A축 Worm Gear용</t>
  </si>
  <si>
    <t>CHEMTECO</t>
  </si>
  <si>
    <t>GRIPPER HGPL-25-80-A</t>
  </si>
  <si>
    <t>GRIPPER 1-402-60-02-007</t>
  </si>
  <si>
    <t>GROOVE NUT 33.5067</t>
  </si>
  <si>
    <t>33.5067 HERMLEZ-AXIS</t>
  </si>
  <si>
    <t>GROOVE NUT 33.5068</t>
  </si>
  <si>
    <t>33.5068 HERMLEZ-AXIS</t>
  </si>
  <si>
    <t>GROOVE NUT 33.5104</t>
  </si>
  <si>
    <t>GUIDE RAIL 25.5298</t>
  </si>
  <si>
    <t>GUIDE RAIL 80.2444</t>
  </si>
  <si>
    <t>GUIDE RAIL 80.3243</t>
  </si>
  <si>
    <t>GUIDE UNIT 25.5297</t>
  </si>
  <si>
    <t>GUIDE UNIT 25.5643</t>
  </si>
  <si>
    <t>HARD DISK 2.5INCH 40G</t>
  </si>
  <si>
    <t>HEATING PLATE 66.0063</t>
  </si>
  <si>
    <t>729659C BEARING (50~200)</t>
  </si>
  <si>
    <t>HELICAL GEAR 13215303078</t>
  </si>
  <si>
    <t>A축 Worm Gear Set</t>
  </si>
  <si>
    <t>HELICAL PUMP 46.0353</t>
  </si>
  <si>
    <t>PUMP ICS HERMLE C30U</t>
  </si>
  <si>
    <t>C30U ICS Pump</t>
  </si>
  <si>
    <t>HERMLE SERIAL INTERFACE</t>
  </si>
  <si>
    <t>PCI CARD 2-328-92-21-010</t>
  </si>
  <si>
    <t>HMI 6FC5203-0AF03-0AA0</t>
  </si>
  <si>
    <t>HOLDER 1-322-45-03-011</t>
  </si>
  <si>
    <t>HOOK WRENCH 700487</t>
  </si>
  <si>
    <t>HOOK WRENCH 700488</t>
  </si>
  <si>
    <t>HOSE N3130-04X2600L</t>
  </si>
  <si>
    <t>HOSE 1"*900L (70BAR)</t>
  </si>
  <si>
    <t>HOUSING 1-322-21-03-014</t>
  </si>
  <si>
    <t>HOUSING HERMLE</t>
  </si>
  <si>
    <t>HSK-A63 ASSY TRANSFER ARME</t>
  </si>
  <si>
    <t>HYDRAULIC CYLINDER 2</t>
  </si>
  <si>
    <t>P/N:1-322-05-02-014</t>
  </si>
  <si>
    <t>C30U 주축 clamping Cylinder</t>
  </si>
  <si>
    <t>HYDRAULIC FLANGE</t>
  </si>
  <si>
    <t>P/N:1-323-52-03-209</t>
  </si>
  <si>
    <t>HYDRAULIC UNIT 63.1836</t>
  </si>
  <si>
    <t>7010004947_002 C30U</t>
  </si>
  <si>
    <t>INSERTION SIGN 43.0683</t>
  </si>
  <si>
    <t>INSERTION SIGN</t>
  </si>
  <si>
    <t>KEYBOARD</t>
  </si>
  <si>
    <t>ISOFLEX NBU15(50G) 63.0383</t>
  </si>
  <si>
    <t>ISOFLEX NBU1550G 63.0383</t>
  </si>
  <si>
    <t>JOINT 38.5519</t>
  </si>
  <si>
    <t>SWIVELING SCREW JOINT</t>
  </si>
  <si>
    <t>유압유닛 호스 유니온</t>
  </si>
  <si>
    <t>L-PLUG-IN SCREW JOINT</t>
  </si>
  <si>
    <t>QSML-M5-6</t>
  </si>
  <si>
    <t>L-PLUG-IN SCREW 31.5021</t>
  </si>
  <si>
    <t>P/N:31.5021</t>
  </si>
  <si>
    <t>Line filter</t>
  </si>
  <si>
    <t>Linear Scale Adaptor Cable</t>
  </si>
  <si>
    <t>Linear Scale 570mm</t>
  </si>
  <si>
    <t>LC485 21.0501 570mm Z-axis</t>
  </si>
  <si>
    <t>신형</t>
  </si>
  <si>
    <t>Linear Scale 720mm</t>
  </si>
  <si>
    <t>LC483 21.0278 720mm X-axis</t>
  </si>
  <si>
    <t>LAMP LP48 DC24V 15W</t>
  </si>
  <si>
    <t>LAMPWATER PROOF LED</t>
  </si>
  <si>
    <t>LAMP LP72 DC24V 22W</t>
  </si>
  <si>
    <t>LENGTH MEAS.SYST.L=570MM</t>
  </si>
  <si>
    <t>P/N:21.0275 ENDAT, LC483</t>
  </si>
  <si>
    <t>LENGTH MEAS.SYST.L=920MM</t>
  </si>
  <si>
    <t>P/N:21.0279 ENDAT, LC483</t>
  </si>
  <si>
    <t>Scale, Y축</t>
  </si>
  <si>
    <t>LEVELER 66.094A</t>
  </si>
  <si>
    <t>LID 1-322-05-03-143</t>
  </si>
  <si>
    <t>LINEAR BEARING REXROTH</t>
  </si>
  <si>
    <t>BEARING R067021240</t>
  </si>
  <si>
    <t>LINEAR DRIVE 63.0562</t>
  </si>
  <si>
    <t>C30U 메거진 robot cylinder</t>
  </si>
  <si>
    <t>LINEAR ENCODER 21.0498</t>
  </si>
  <si>
    <t>LOCKING SET NL4 41.5183</t>
  </si>
  <si>
    <t>P/N:41.5183</t>
  </si>
  <si>
    <t>LUBRICATION 32.0314</t>
  </si>
  <si>
    <t>INTRODUCING UNIT</t>
  </si>
  <si>
    <t>LVL-A1-G2S-E5V1-WH</t>
  </si>
  <si>
    <t>LEVEL SWITCH</t>
  </si>
  <si>
    <t>chip conveyorlevel s/w</t>
  </si>
  <si>
    <t>Magazine Tool</t>
  </si>
  <si>
    <t>1FK7083-5AF71-1EG2</t>
  </si>
  <si>
    <t>3RK1301-1AB00-1AA2</t>
  </si>
  <si>
    <t>MAGNET SWITCH MC-50A 220V</t>
  </si>
  <si>
    <t>MANOM. 0-6 BAR D=40 G1/4</t>
  </si>
  <si>
    <t>P/N:32.5254</t>
  </si>
  <si>
    <t>MEASURING DEVICE 21.0259</t>
  </si>
  <si>
    <t>ANGLE MEASURING DEVICE</t>
  </si>
  <si>
    <t>C40U A축 엔코더 ;1,100만원</t>
  </si>
  <si>
    <t>MEASURING DEVICE 21.0360</t>
  </si>
  <si>
    <t>C42U A축 엔코더 ;325만원</t>
  </si>
  <si>
    <t>MEASURING SYSTEM 21.0502</t>
  </si>
  <si>
    <t>HERMLE C42U YAXIS ENCODER</t>
  </si>
  <si>
    <t>C42U Y축 encoder</t>
  </si>
  <si>
    <t>METAFLUX PASTE(4G) 50.0284</t>
  </si>
  <si>
    <t>METAFLUX PASTE4G 50.0284</t>
  </si>
  <si>
    <t>MIXING NOZZLE DP800538ML</t>
  </si>
  <si>
    <t>P/N:32.5070</t>
  </si>
  <si>
    <t>MODULE CUBE 67 56531</t>
  </si>
  <si>
    <t>MODULE 3RK1200-0DQ00-0AA3</t>
  </si>
  <si>
    <t>MODULE 3RK1903-0BA00</t>
  </si>
  <si>
    <t>MODULE 42.5317</t>
  </si>
  <si>
    <t>MODULE 42.5353</t>
  </si>
  <si>
    <t>MODULE HYD.VALVE</t>
  </si>
  <si>
    <t>C42U 유압밸브 (2번, A축 브레이크)</t>
  </si>
  <si>
    <t>MODULE 42.5360</t>
  </si>
  <si>
    <t>유압밸브</t>
  </si>
  <si>
    <t>MODULE 56640</t>
  </si>
  <si>
    <t>MODULE 6ES7158-0AD01-0XA0</t>
  </si>
  <si>
    <t>MODULE 6FC5348-0AA02-0AA0</t>
  </si>
  <si>
    <t>Fan / Battery</t>
  </si>
  <si>
    <t>MODULE 7023.030180</t>
  </si>
  <si>
    <t>Interface module</t>
  </si>
  <si>
    <t>MOTOR STARTER 20.0416</t>
  </si>
  <si>
    <t>MOTOR 1-521-02-01-002G</t>
  </si>
  <si>
    <t>SPINDLE MOTOR EXCH C32U</t>
  </si>
  <si>
    <t>Hermle Spindle Motor (C32U)</t>
  </si>
  <si>
    <t>M19 66.0087</t>
  </si>
  <si>
    <t>SPINDLE ORIENTATION</t>
  </si>
  <si>
    <t>M19 치구</t>
  </si>
  <si>
    <t>M4_EXT L50 D7.4CE</t>
  </si>
  <si>
    <t>N.F.B 3P,6.3A,220V,1A1B</t>
  </si>
  <si>
    <t>NFB WITH CONACTOR,MOLLER</t>
  </si>
  <si>
    <t>내부 COOLANT용</t>
  </si>
  <si>
    <t>NCU</t>
  </si>
  <si>
    <t>6FC5357-0BB35-0AA0</t>
  </si>
  <si>
    <t>NFB ABS103C 60A LS</t>
  </si>
  <si>
    <t>NOZZLE 38.5228</t>
  </si>
  <si>
    <t>HERMLE</t>
  </si>
  <si>
    <t>NUT 20*0.5(LOCK NUT)</t>
  </si>
  <si>
    <t>NUT 33.5012</t>
  </si>
  <si>
    <t>GROOVE NUT</t>
  </si>
  <si>
    <t>O RING 34.5008</t>
  </si>
  <si>
    <t>O-RING ID12X1.5 FPM</t>
  </si>
  <si>
    <t>O-RING 240X5-N70BD</t>
  </si>
  <si>
    <t>O-RING 285X3-N70</t>
  </si>
  <si>
    <t>O-RING 34.5005</t>
  </si>
  <si>
    <t>O-RING 34.5086</t>
  </si>
  <si>
    <t>O-RING 34.5135</t>
  </si>
  <si>
    <t>O-RING 140X2 NBR HERMLE</t>
  </si>
  <si>
    <t>O-RING 69.52X2.62</t>
  </si>
  <si>
    <t>O-RING 7X1.5-N70</t>
  </si>
  <si>
    <t>BLOCK CYL FOR HERMLE C42U</t>
  </si>
  <si>
    <t>PROTECH-INOTION</t>
  </si>
  <si>
    <t>ONEWAY RESTRICTOR 23.5364</t>
  </si>
  <si>
    <t>ONLYPUMP HERMLE ICS</t>
  </si>
  <si>
    <t>SCREW PUMP KTS 32-48-T</t>
  </si>
  <si>
    <t>MAPAL HITECO</t>
  </si>
  <si>
    <t>C32U, C42U Cabin Door용Cyliner</t>
  </si>
  <si>
    <t>Profibus Connector Dp/dp</t>
  </si>
  <si>
    <t>Panel Cooler</t>
  </si>
  <si>
    <t>PANEL COOLER 24.0043</t>
  </si>
  <si>
    <t>SK3305.540/1500W/400V</t>
  </si>
  <si>
    <t>C30U, C40U Panel Cooler</t>
  </si>
  <si>
    <t>PANEL COOLER 3305540</t>
  </si>
  <si>
    <t>Hermle 품번. 사용 X</t>
  </si>
  <si>
    <t>PANEL 6FC5203-0AF22-0AA2</t>
  </si>
  <si>
    <t>PARALL GRIPPER HERMLE</t>
  </si>
  <si>
    <t>P/N:35.5261</t>
  </si>
  <si>
    <t>ATC 그리퍼</t>
  </si>
  <si>
    <t>PCU</t>
  </si>
  <si>
    <t>6FC5210-0DF31-2AA0</t>
  </si>
  <si>
    <t>USED (씨텍 중고품) 신품: 6255922</t>
  </si>
  <si>
    <t>PCU50 1.2GHz</t>
  </si>
  <si>
    <t>PCU (50.3)(#11)</t>
  </si>
  <si>
    <t>PIPE FOR TOOL</t>
  </si>
  <si>
    <t>P/N: 1-322-05-03-023</t>
  </si>
  <si>
    <t>Draw bar 유닛 (구형)</t>
  </si>
  <si>
    <t>PIPE 1-322-05-03-106</t>
  </si>
  <si>
    <t>PIPE</t>
  </si>
  <si>
    <t>C30U Draw bar 신형타입</t>
  </si>
  <si>
    <t>PLATE 1-320-07-03-005</t>
  </si>
  <si>
    <t>PLATE 1-320-07-03-006</t>
  </si>
  <si>
    <t>PLATE 1-322-21-03-024</t>
  </si>
  <si>
    <t>PLATEHERMLE</t>
  </si>
  <si>
    <t>C30U 외부 coolant</t>
  </si>
  <si>
    <t>PLATE 66.0138</t>
  </si>
  <si>
    <t>PLC MODULE EL1008</t>
  </si>
  <si>
    <t>PLC MODULE EL1904</t>
  </si>
  <si>
    <t>PLC MODULE EL2008</t>
  </si>
  <si>
    <t>PLC 6ES7132-4BD02-0AA0</t>
  </si>
  <si>
    <t>PLC(CPU) VIPA 315-2AG12</t>
  </si>
  <si>
    <t>PLUG NIPPLE NW7.8 G1/2</t>
  </si>
  <si>
    <t>P/N:38.5878</t>
  </si>
  <si>
    <t>PLUG-IN SCREW JOINT</t>
  </si>
  <si>
    <t>P/N:38.5110</t>
  </si>
  <si>
    <t>PNEUMATIC CYLINDER 35.5131</t>
  </si>
  <si>
    <t>Blum Laser Cover Cylinder</t>
  </si>
  <si>
    <t>PNEUMATIC CYLINDER35.5131</t>
  </si>
  <si>
    <t>PNEUMATIC UNIT 35.5042G</t>
  </si>
  <si>
    <t>BLUM LASER HERMLE</t>
  </si>
  <si>
    <t>BLUM 공압유닛 Assy</t>
  </si>
  <si>
    <t>POWER CABLE C30U B AXIS</t>
  </si>
  <si>
    <t>B-axis 전용 Power cable. 10m</t>
  </si>
  <si>
    <t>커넥터 다소 굵음. B축 전용</t>
  </si>
  <si>
    <t>POWER SUPPLY ESF600-24</t>
  </si>
  <si>
    <t>POWER SUPPLY 7900.009486</t>
  </si>
  <si>
    <t>PR.CONTROL VALVE NL4 G1/2</t>
  </si>
  <si>
    <t>P/N:23.5255</t>
  </si>
  <si>
    <t>SHAFT 35.5219</t>
  </si>
  <si>
    <t>PRESS ON RAIL 66.0291</t>
  </si>
  <si>
    <t>PRESSURE BAR 66.0441</t>
  </si>
  <si>
    <t>PRESSURE SWITCH 2.4-1.6</t>
  </si>
  <si>
    <t>PRESSURE SWITCH 23.5556</t>
  </si>
  <si>
    <t>P/N:23.5556</t>
  </si>
  <si>
    <t>PRESSURE TRANDUCER HAD</t>
  </si>
  <si>
    <t>7446-B-160-109 P/N:21.0232</t>
  </si>
  <si>
    <t>PRESSURE TRANSDUCER HDA</t>
  </si>
  <si>
    <t>PRESSURE V/V 63.1114</t>
  </si>
  <si>
    <t>C40U 유압 릴리프</t>
  </si>
  <si>
    <t>PROBE A-4071-2001</t>
  </si>
  <si>
    <t>PULLEY 1-321-53-03-022</t>
  </si>
  <si>
    <t>PULLEY Z54</t>
  </si>
  <si>
    <t>A축 벨트풀리</t>
  </si>
  <si>
    <t>P87.0634-012-A3/32-1/FOCU</t>
  </si>
  <si>
    <t>BLUM NOVOTEST</t>
  </si>
  <si>
    <t>R/G Board (Spindle)</t>
  </si>
  <si>
    <t>6SN1118-0DJ23-0AA0</t>
  </si>
  <si>
    <t>R/G Board (X, Y Axis)</t>
  </si>
  <si>
    <t>6SN1118-0DK23-0AA0</t>
  </si>
  <si>
    <t>RCN2380 A축 Encoder</t>
  </si>
  <si>
    <t>RCN 2380 - A축 Encoder Adapter Cable 643 450-01</t>
  </si>
  <si>
    <t>Rail</t>
  </si>
  <si>
    <t>RAIL NTV30DC-GG-370-AZ380</t>
  </si>
  <si>
    <t>RAIL 1-322-31-03-023</t>
  </si>
  <si>
    <t>TELESCOPIC RAIL</t>
  </si>
  <si>
    <t>C30U Door Rail 구형 타입</t>
  </si>
  <si>
    <t>REDUCER RV-100C-36.75-A-B</t>
  </si>
  <si>
    <t>REDUCING NIPPLE G1/2-G1/4</t>
  </si>
  <si>
    <t>P/N:37.5012</t>
  </si>
  <si>
    <t>RELAY EMD SL PH 400</t>
  </si>
  <si>
    <t>RELAYPHOENIX</t>
  </si>
  <si>
    <t>RELAY NY24W-K</t>
  </si>
  <si>
    <t>RELIEF V/V 0TM10203992000</t>
  </si>
  <si>
    <t>REXROTH</t>
  </si>
  <si>
    <t>C30U Relief Vavle단가차이로 구매수량: 10EA</t>
  </si>
  <si>
    <t>Mesauring</t>
  </si>
  <si>
    <t>RENISHAW</t>
  </si>
  <si>
    <t>A-4071-1103 OMP40-2LS/HSKA+C63/BOXED</t>
  </si>
  <si>
    <t>C32, 42</t>
  </si>
  <si>
    <t>REPAIR KIT 322.05BE01</t>
  </si>
  <si>
    <t>RESTRICTOR 23.5345</t>
  </si>
  <si>
    <t>RESTRICTOR 23.5401</t>
  </si>
  <si>
    <t>RH SCRAPER 1-320-07-03-062</t>
  </si>
  <si>
    <t>P/N: 1-320-07-03-062</t>
  </si>
  <si>
    <t>RH SCRAPER1-324-07-03-057</t>
  </si>
  <si>
    <t>P/N:1-324-07-03-057</t>
  </si>
  <si>
    <t>ATC Door부</t>
  </si>
  <si>
    <t>ROLLER RECIRCULAT 25.5322</t>
  </si>
  <si>
    <t>ROLLING DEVICE 66.0221A</t>
  </si>
  <si>
    <t>ROTARY DISTRIBUTOR 23.5471</t>
  </si>
  <si>
    <t>IKZ/BLOW AIR/IMMS HERMLE</t>
  </si>
  <si>
    <t>ICS 유닛구형 타입: 6342938 -&gt; 단종신형 타입: 6304094 -&gt; 단종</t>
  </si>
  <si>
    <t>ROTARY ENCODER(HIDENHAIN)</t>
  </si>
  <si>
    <t>RCN 226</t>
  </si>
  <si>
    <t>A축 ENCODER (구형, 단종됨)</t>
  </si>
  <si>
    <t>Feedthrough</t>
  </si>
  <si>
    <t>ROTARY FEEDTHROUGH</t>
  </si>
  <si>
    <t>P/N: 1-321-53-02-026</t>
  </si>
  <si>
    <t>ROTARY FEEDTHROUGH (C32U)</t>
  </si>
  <si>
    <t>23.5491G IKZ/IMMS 1K-GDV</t>
  </si>
  <si>
    <t>ROTARY FEEDTHROUGH IKZ 23.5627 MOOG GAT</t>
  </si>
  <si>
    <t>로터리 유니온MC팀 Hermle #11~21 신형장비용</t>
  </si>
  <si>
    <t>ROTARY FEEDTHRU 23.5731 IKZ/24,000 1/MIN DEUBLIN</t>
  </si>
  <si>
    <t>로터리 유니온MC팀 Hermle #1~10 구형장비용</t>
  </si>
  <si>
    <t>)I/N: 6342938 단종으로 인한 대체품</t>
  </si>
  <si>
    <t>ROTARY TBLE 80.3411</t>
  </si>
  <si>
    <t>PNEU.TANDEM ARBOR HOLDER</t>
  </si>
  <si>
    <t>부가축 Rotary Table</t>
  </si>
  <si>
    <t>ROTARY UNION 1144-012-122</t>
  </si>
  <si>
    <t>ROTARY UNION HERMLENEW</t>
  </si>
  <si>
    <t>C30U ICS 로터리 유니온신형타입</t>
  </si>
  <si>
    <t>DEUBLIN KOREA</t>
  </si>
  <si>
    <t>ROTEX SPIDER GR28</t>
  </si>
  <si>
    <t>ROTO GLYD RING(HERMLE)</t>
  </si>
  <si>
    <t>TG3000180-T40N</t>
  </si>
  <si>
    <t>RS1-X FOR ET 200S</t>
  </si>
  <si>
    <t>S/W LIMIT N01D550-C1526</t>
  </si>
  <si>
    <t>LIMIT SWITCHEUNCHNER</t>
  </si>
  <si>
    <t>s35</t>
  </si>
  <si>
    <t>S/W STM2N-222B024-M</t>
  </si>
  <si>
    <t>S/W 6FC5247-0AF12-1AA</t>
  </si>
  <si>
    <t>SPINDLE ROTARY SWITCH</t>
  </si>
  <si>
    <t>S/W 6FC5247-0AF13-1AA0</t>
  </si>
  <si>
    <t>FEED ROTARY SWITCH</t>
  </si>
  <si>
    <t>Scraper</t>
  </si>
  <si>
    <t>SCRAPER FLAP DOOR</t>
  </si>
  <si>
    <t>SCRAPER 1-322-07-03-052</t>
  </si>
  <si>
    <t>SCRAPER FLAP LH SIDE</t>
  </si>
  <si>
    <t>P/N:1-324-07-03-078</t>
  </si>
  <si>
    <t>SCRAPER FLAP RH SIDE</t>
  </si>
  <si>
    <t>P/N:1-324-07-03-079</t>
  </si>
  <si>
    <t>SCRAPER LH 1-320-07-03-059</t>
  </si>
  <si>
    <t>P/N: 1-320-07-03-059</t>
  </si>
  <si>
    <t>SCRAPER LH 1-320-07-03-060</t>
  </si>
  <si>
    <t>P/N: 1-320-07-03-060</t>
  </si>
  <si>
    <t>구형 타입</t>
  </si>
  <si>
    <t>SCRAPER RH1-322-03-03-025</t>
  </si>
  <si>
    <t>P/N:1-322-03-03-025</t>
  </si>
  <si>
    <t>Y-axis LM Block 용</t>
  </si>
  <si>
    <t>SCRAPER RH1-322-03-03-026</t>
  </si>
  <si>
    <t>P/N:1-322-03-03-026</t>
  </si>
  <si>
    <t>SCRAPER UPPER LH SIDE</t>
  </si>
  <si>
    <t>P/N:1-320-07-03-038</t>
  </si>
  <si>
    <t>SCRAPER UPPER RIGHT</t>
  </si>
  <si>
    <t>P/N:1-320-07-03-037</t>
  </si>
  <si>
    <t>SCRAPER 1-318-02-03-012</t>
  </si>
  <si>
    <t>SCRAPER 1-318-02-03-013</t>
  </si>
  <si>
    <t>SCRAPER 1-322-03-03-023</t>
  </si>
  <si>
    <t>P/N:1-322-03-03-023</t>
  </si>
  <si>
    <t>SCRAPER 1-322-03-03-024</t>
  </si>
  <si>
    <t>P/N:1-322-03-03-024</t>
  </si>
  <si>
    <t>SCRAPER 1-322-07-03-001</t>
  </si>
  <si>
    <t>SCRAPER 1-322-07-03-050</t>
  </si>
  <si>
    <t>SCRAPER(LH SIDE)</t>
  </si>
  <si>
    <t>P/N:1-322-02-03-040</t>
  </si>
  <si>
    <t>Y축 LM 블록용</t>
  </si>
  <si>
    <t>SCRAPER(RH SIDE)</t>
  </si>
  <si>
    <t>P/N:1-322-02-03-042</t>
  </si>
  <si>
    <t>SCREW JOINT 38.5697</t>
  </si>
  <si>
    <t>SCREW PUMP UNIT 99.0001</t>
  </si>
  <si>
    <t>MOTOR/PUMP ASSY KNOLL</t>
  </si>
  <si>
    <t>ICS Pump</t>
  </si>
  <si>
    <t>SCREW 31.5026</t>
  </si>
  <si>
    <t>SCREW 31.5029</t>
  </si>
  <si>
    <t>SCREW 31.5077</t>
  </si>
  <si>
    <t>SCREW 31.5078</t>
  </si>
  <si>
    <t>SCREW 31.5082</t>
  </si>
  <si>
    <t>SCREW 31.5182</t>
  </si>
  <si>
    <t>SCREW 31.5184</t>
  </si>
  <si>
    <t>SEAL BAFUDX7 70X100X10</t>
  </si>
  <si>
    <t>SEALING BUSH CPL.</t>
  </si>
  <si>
    <t>P/N:23.5280</t>
  </si>
  <si>
    <t>스핀들 내부</t>
  </si>
  <si>
    <t>SEALING PROFILE 23.5113</t>
  </si>
  <si>
    <t>P/N:23.5113</t>
  </si>
  <si>
    <t>SEALING RING G1/4 23.5254</t>
  </si>
  <si>
    <t>P/N:23.5254</t>
  </si>
  <si>
    <t>SEALING RING G1/8 23.5248</t>
  </si>
  <si>
    <t>P/N:23.5248</t>
  </si>
  <si>
    <t>SEALING RING 07.2704</t>
  </si>
  <si>
    <t>DIN 7603-A 14X18-CU</t>
  </si>
  <si>
    <t>감압밸브 동 실</t>
  </si>
  <si>
    <t>SEALING RING 40.5000</t>
  </si>
  <si>
    <t>U-SEAL 7.3X10.2X1 HERMLE</t>
  </si>
  <si>
    <t>C30U A축 구동부 커버</t>
  </si>
  <si>
    <t>SEAT VALVE 42.5316</t>
  </si>
  <si>
    <t>PNEUMATIC CYL 35.5178</t>
  </si>
  <si>
    <t>SENSOR BES 516-325GE5-CS4</t>
  </si>
  <si>
    <t>SENSOR CABLE 5M SICK</t>
  </si>
  <si>
    <t>SENSOR E2A-S08KS02-M5-B1</t>
  </si>
  <si>
    <t>SENSOR E2A-S08KS02-M5-B2</t>
  </si>
  <si>
    <t>SENSOR FLAP DOOR</t>
  </si>
  <si>
    <t>INDUCTIVE SENSOR 63.1375</t>
  </si>
  <si>
    <t>SENSOR FT55-RH-PS-L4</t>
  </si>
  <si>
    <t>SENSOR IME08-02-BPOTOK</t>
  </si>
  <si>
    <t>SENSOR P87.0634-012-A/3</t>
  </si>
  <si>
    <t>블룸 송신기 유닛</t>
  </si>
  <si>
    <t>SENSOR P87.0634-022-NT-A3</t>
  </si>
  <si>
    <t>RECIVER</t>
  </si>
  <si>
    <t>블룸 수신기 유닛</t>
  </si>
  <si>
    <t>SENSOR SME10MDS24VE2.5LOE</t>
  </si>
  <si>
    <t>AWC 제품 감지</t>
  </si>
  <si>
    <t>SENSOR UM12-1172261</t>
  </si>
  <si>
    <t>SENSOR 3RG6342-3JK00-PF</t>
  </si>
  <si>
    <t>PEPPERL+FU 60~300MM</t>
  </si>
  <si>
    <t>SENSOR(BALLUFF)10-30V</t>
  </si>
  <si>
    <t>SERVO DRIVE AX5103-0000</t>
  </si>
  <si>
    <t>SERVO DRIVE AX5206-0000</t>
  </si>
  <si>
    <t>SERVO DRIVE S60600 4KVA 6</t>
  </si>
  <si>
    <t>SERVO MOTOR AM3041-1C40</t>
  </si>
  <si>
    <t>SETUP TDR D43</t>
  </si>
  <si>
    <t>TOOL HOLDER FAC</t>
  </si>
  <si>
    <t>SHAFT BLOCK 42.5132</t>
  </si>
  <si>
    <t>SHEET 1-320-07-03-035</t>
  </si>
  <si>
    <t>SHOCK ABSORB YSR-16-20-C?</t>
  </si>
  <si>
    <t>SHOCK ABSORBER</t>
  </si>
  <si>
    <t>ATC 로봇 쇼바</t>
  </si>
  <si>
    <t>SI PASTE(1KG) 50.0109</t>
  </si>
  <si>
    <t>SILICON PASTE CHEMPLEX750</t>
  </si>
  <si>
    <t>SLEEVE 1-322-21-03-013</t>
  </si>
  <si>
    <t>SLEEVE HERMLE</t>
  </si>
  <si>
    <t>SLIP CLUTCH 63.0532</t>
  </si>
  <si>
    <t>Chip Conveyor</t>
  </si>
  <si>
    <t>SOL V/V CPE10-M1BH-5J-QS6</t>
  </si>
  <si>
    <t>SOL.VALVE 0820055101</t>
  </si>
  <si>
    <t>5/3 Way</t>
  </si>
  <si>
    <t>SOLENOID VALVE 533343</t>
  </si>
  <si>
    <t>SPECIAL TOOL 66.0172</t>
  </si>
  <si>
    <t>SPG MAGNETIC SEPARATORM</t>
  </si>
  <si>
    <t>GEAR HEAD S9KB100BH</t>
  </si>
  <si>
    <t>SPHERICAL JOINT 26.5185</t>
  </si>
  <si>
    <t>SPIDER GS19 SH-A98</t>
  </si>
  <si>
    <t>SPINDLE HEAD 15030101027G</t>
  </si>
  <si>
    <t>1-503-01-01-027G</t>
  </si>
  <si>
    <t>C42U</t>
  </si>
  <si>
    <t>SPINDLE HEAD 66.0090</t>
  </si>
  <si>
    <t>SNAP RING PLIERS</t>
  </si>
  <si>
    <t>SPINDLE 1-501-01-01-003G</t>
  </si>
  <si>
    <t>SPINDLE HEAD10000RPM C30U</t>
  </si>
  <si>
    <t>C30U / C40U</t>
  </si>
  <si>
    <t>SPINDLE 1-521-01-01-001G</t>
  </si>
  <si>
    <t>SPINDLE HEAD15000RPM C32U</t>
  </si>
  <si>
    <t>C32U</t>
  </si>
  <si>
    <t>SPRING 1-320-07-03-012</t>
  </si>
  <si>
    <t>SQUARE TYPE BLOCK KYB-8A_</t>
  </si>
  <si>
    <t>STEPSEAL RSK201000-T46N</t>
  </si>
  <si>
    <t>STEPSEAL RSK201350-T46N</t>
  </si>
  <si>
    <t>STOP SHEET HSK A63ER</t>
  </si>
  <si>
    <t>P/N: 1-322-07-03-109</t>
  </si>
  <si>
    <t>STOPPER PLATE</t>
  </si>
  <si>
    <t>P/N: 1-322-07-03-091</t>
  </si>
  <si>
    <t>STP3A-4131A024SR11C2240</t>
  </si>
  <si>
    <t>SAFETY SWITCH 103693</t>
  </si>
  <si>
    <t>STR.MALE STUD COUPLING</t>
  </si>
  <si>
    <t>GE08LR1/8CF 26.5136HERMLE</t>
  </si>
  <si>
    <t>Workpice CL/UNCLNipple</t>
  </si>
  <si>
    <t>STRAIGHT PIN 00.0911</t>
  </si>
  <si>
    <t>STRIP 1-344-22-03-002</t>
  </si>
  <si>
    <t>DISTRIBUTOR STRIPHERMLE</t>
  </si>
  <si>
    <t>lubrication 분배변</t>
  </si>
  <si>
    <t>STYLUS PS3-2C</t>
  </si>
  <si>
    <t>SUN DRAIN K-301 1/2"</t>
  </si>
  <si>
    <t>SWITCH(IDEC)3P/DC24V/LED</t>
  </si>
  <si>
    <t>ASLS32220DN</t>
  </si>
  <si>
    <t>SWITCH(MAGNET) 3RT1026</t>
  </si>
  <si>
    <t>3RT1026-1K..0 SIEMENS</t>
  </si>
  <si>
    <t>SWIVEL CONNECTION SIMPLE</t>
  </si>
  <si>
    <t>P/N:38.5876</t>
  </si>
  <si>
    <t>TANDEM LOCK 99.0001</t>
  </si>
  <si>
    <t>ARBOR HOLDER DAMPING C30U</t>
  </si>
  <si>
    <t>C30U 부가축 Damping</t>
  </si>
  <si>
    <t>TELESCOPIC RAIL 39.5274</t>
  </si>
  <si>
    <t>LSE28DC-GS-530-AZ560 C42U</t>
  </si>
  <si>
    <t>C42U Door Rail</t>
  </si>
  <si>
    <t>C30U Door Rail 신형 타입</t>
  </si>
  <si>
    <t>TELESCOPIC RAIL 39.5285</t>
  </si>
  <si>
    <t>LSE28DC-GG-530-AZ560 C40U</t>
  </si>
  <si>
    <t>C40U Door Rail</t>
  </si>
  <si>
    <t>TEMP PROBE 21.0187 HERMLE</t>
  </si>
  <si>
    <t>TEMP PROBE PT100 W/M12</t>
  </si>
  <si>
    <t>스핀들 온도센서</t>
  </si>
  <si>
    <t>TERT 432-M16-10</t>
  </si>
  <si>
    <t>TGBR 26-2-D50R</t>
  </si>
  <si>
    <t>TIMING BELT AT10 890 32MM</t>
  </si>
  <si>
    <t>TIMING BELT AT5-825-25</t>
  </si>
  <si>
    <t>FOR HERMLE AWC Y-AXIS</t>
  </si>
  <si>
    <t>TIMING BELT HTD8M 880*20W</t>
  </si>
  <si>
    <t>TOOTHED BELT (Y) 45.5225</t>
  </si>
  <si>
    <t>BELT CXPIII HTD 950-5M-45</t>
  </si>
  <si>
    <t>TOOTHED BELT DISC 38.5839</t>
  </si>
  <si>
    <t>TOOTHED BELT DISC 38.5842</t>
  </si>
  <si>
    <t>38.5842 HERMLEZ-AXIS</t>
  </si>
  <si>
    <t>TOOTHED BELT 32 AT10/1150</t>
  </si>
  <si>
    <t>TOWER LAMP(B) 84083055</t>
  </si>
  <si>
    <t>TOWER LAMPWERMA</t>
  </si>
  <si>
    <t>TOWER LAMP(G) XVB C2B3</t>
  </si>
  <si>
    <t>TOWER LAMPG XVB C2B3</t>
  </si>
  <si>
    <t>TOWER LAMP(G) 84320055</t>
  </si>
  <si>
    <t>TOWER LAMP(O) 84333055</t>
  </si>
  <si>
    <t>TOWER LAMP(R) XVB C5B4</t>
  </si>
  <si>
    <t>TOWER LAMPR XVB C5B4</t>
  </si>
  <si>
    <t>TOWER LAMP(R) 84313055</t>
  </si>
  <si>
    <t>TOWER LAMP(Y) XVB C5B8</t>
  </si>
  <si>
    <t>TOWER LAMPY XVB C5B8</t>
  </si>
  <si>
    <t>SAFETY SWITCH 088923</t>
  </si>
  <si>
    <t>확장 MAGAZINE용</t>
  </si>
  <si>
    <t>TWO-COMPONENT ADHESIVE</t>
  </si>
  <si>
    <t>DP8005 P/N:45.5169</t>
  </si>
  <si>
    <t>USB CABLE 3M</t>
  </si>
  <si>
    <t>V/V DBDS 10K 1X/400(HYDAC</t>
  </si>
  <si>
    <t>V/V VPWP-6-L-5-Q8-10-E-D</t>
  </si>
  <si>
    <t>VALVE HEE-D-MINI-24</t>
  </si>
  <si>
    <t>VALVE MANIFOLD 44.0046</t>
  </si>
  <si>
    <t>VALVE 23.5567 R10121-</t>
  </si>
  <si>
    <t>01X-01 PRESSURE REDUCING</t>
  </si>
  <si>
    <t>C32U A축 감압밸브 (Valve + Block)</t>
  </si>
  <si>
    <t>VALVE 37.5182</t>
  </si>
  <si>
    <t>VALVE 40.5029</t>
  </si>
  <si>
    <t>외부 Coolant Unit</t>
  </si>
  <si>
    <t>WASHER KL03 D85XD63</t>
  </si>
  <si>
    <t>WEAR HGPL-25-80-A</t>
  </si>
  <si>
    <t>Wiper</t>
  </si>
  <si>
    <t>WIPER L 1-324-07-03-056</t>
  </si>
  <si>
    <t>P/N:1-324-07-03-056</t>
  </si>
  <si>
    <t>WIPER R 1-320-07-03-061</t>
  </si>
  <si>
    <t>P/N: 1-320-07-03-061</t>
  </si>
  <si>
    <t>WIPER WIFU-1-20*30*10.7</t>
  </si>
  <si>
    <t>WIPER 1-320-07-03-063</t>
  </si>
  <si>
    <t>P/N:1-320-07-03-063</t>
  </si>
  <si>
    <t>WIPER 1-322-03-03-022</t>
  </si>
  <si>
    <t>P/N:1-322-03-03-022</t>
  </si>
  <si>
    <t>X-aixs Cover 양측</t>
  </si>
  <si>
    <t>WIRE TERMINAL 0.25SQ</t>
  </si>
  <si>
    <t>WIRE TERMINAL 0.5SQ</t>
  </si>
  <si>
    <t>WIRE TERMINAL 0.75SQ</t>
  </si>
  <si>
    <t>WIRE TERMINAL 1.0SQ</t>
  </si>
  <si>
    <t>WIRE TERMINAL 1.5SQ</t>
  </si>
  <si>
    <t>WIRE TERMINAL 2.5SQ</t>
  </si>
  <si>
    <t>WOLFRACOAT C(60G) 50.0636</t>
  </si>
  <si>
    <t>WOLFRACOAT C60G 50.0636</t>
  </si>
  <si>
    <t>X-AXIS 1-320-06-03-034</t>
  </si>
  <si>
    <t>BALL SCREW X-AXIS</t>
  </si>
  <si>
    <t>0060 D 005 BN4HC</t>
  </si>
  <si>
    <t>FILTER ELEMENT</t>
  </si>
  <si>
    <t>1FK7083-5AF71-1AH0</t>
  </si>
  <si>
    <t>1244623-01 A-AXIS C30U</t>
  </si>
  <si>
    <t>ENCODER RCN2381-16384</t>
  </si>
  <si>
    <t>3/2 DIR SEAT VALVE</t>
  </si>
  <si>
    <t>P/N:42.5320</t>
  </si>
  <si>
    <t>286.65€(약42만원)</t>
  </si>
  <si>
    <t>3/2 WEGE-SITZV.WSEC</t>
  </si>
  <si>
    <t>3/2WAY VALVE HF03 44.0048</t>
  </si>
  <si>
    <t>P/N:44.0048</t>
  </si>
  <si>
    <t>3/2WEGE-SITZV.WSEC</t>
  </si>
  <si>
    <t>P/N:63.0428</t>
  </si>
  <si>
    <t>3D TOUCH PROBE SYSTEM</t>
  </si>
  <si>
    <t>P/N:21.0289 HERMLE</t>
  </si>
  <si>
    <t>Renishaw probe</t>
  </si>
  <si>
    <t>35-38 (ER20)</t>
  </si>
  <si>
    <t>YOUNGJAE TRADE</t>
  </si>
  <si>
    <t>4-FOLD DISTRIBUTOR NARROW</t>
  </si>
  <si>
    <t>P/N:41.5182</t>
  </si>
  <si>
    <t>5/3WAY VALVE HF03 44.0050</t>
  </si>
  <si>
    <t>P/N:44.0050</t>
  </si>
  <si>
    <t>에어라인 Sol. Valve</t>
  </si>
  <si>
    <t>6ES7 132-4BD02-0AA0</t>
  </si>
  <si>
    <t>SIEMENS MODULE</t>
  </si>
  <si>
    <t>6ES7 134-4JB50-0AB0</t>
  </si>
  <si>
    <t>6ES7131-4BD01-0AB0</t>
  </si>
  <si>
    <t>MODULEPLC SIEMENS</t>
  </si>
  <si>
    <t>6FC5247-OAA06-OAAO</t>
  </si>
  <si>
    <t>BATTERY&amp;FAN FOR NCU840D</t>
  </si>
  <si>
    <t>6FX2007-1AE04</t>
  </si>
  <si>
    <t>유선 MPG (C30U, C40U)</t>
  </si>
  <si>
    <t>6SN1118-0DG21-0AA1</t>
  </si>
  <si>
    <t>R/G BOARD</t>
  </si>
  <si>
    <t>6SN1118-0DJ21-0AA2</t>
  </si>
  <si>
    <t>T-M12003422L/T MODULE 160A</t>
  </si>
  <si>
    <t>6SN1145-1BA02-0CA2(1)</t>
  </si>
  <si>
    <t>T-X42003305E/R MODULE 36/46KW</t>
  </si>
  <si>
    <t>6SN2414-2EE00-0AA0</t>
  </si>
  <si>
    <t>FAN UNITPOSMO-HERMLE</t>
  </si>
  <si>
    <t>6173600 PULLEY 1-321-53-03-075</t>
  </si>
  <si>
    <t>PULLEY Z26</t>
  </si>
  <si>
    <t>AWC W-axis motor</t>
  </si>
  <si>
    <t>AM3052-0H40-0000</t>
  </si>
  <si>
    <t>Beckhoff</t>
  </si>
  <si>
    <t>AWC Y-axis motor</t>
  </si>
  <si>
    <t>AM3052-0G41-0000</t>
  </si>
  <si>
    <t>AWC Z-axis motor</t>
  </si>
  <si>
    <t>AM3041-1C40-0000</t>
  </si>
  <si>
    <t>BECKHOFF CF SOCKET USB</t>
  </si>
  <si>
    <t>USB CF SLOT CU8870</t>
  </si>
  <si>
    <t>BECKHOFF PROFIBUS MODULE</t>
  </si>
  <si>
    <t>INTERFACE MODULE EL6731</t>
  </si>
  <si>
    <t>BECKHOFF TWINCAT2 WINDOW7</t>
  </si>
  <si>
    <t>CPU CX5120-0121</t>
  </si>
  <si>
    <t>CABLE CF270UL.15.07.02.02</t>
  </si>
  <si>
    <t>CF211.05.04.02</t>
  </si>
  <si>
    <t>W-axis Encoder</t>
  </si>
  <si>
    <t>CONT.MODULE CSTR-IFBM3LA</t>
  </si>
  <si>
    <t>Yaskawa</t>
  </si>
  <si>
    <t>VIPA 315-2AG23</t>
  </si>
  <si>
    <t>M/C #1~10</t>
  </si>
  <si>
    <t>DRIVE(HERMLE AWC W)</t>
  </si>
  <si>
    <t>CF211.02.08.02</t>
  </si>
  <si>
    <t>별치형 Encoder Card</t>
  </si>
  <si>
    <t>CABLE ZK4510-0020-0100</t>
  </si>
  <si>
    <t>LM GUIDE 2BLOCK HERMLE</t>
  </si>
  <si>
    <t>LM GUIDE R044251301 130L</t>
  </si>
  <si>
    <t>MDMI TO VGA CONVERTER</t>
  </si>
  <si>
    <t>CONVERTER NEXT-2215HVC</t>
  </si>
  <si>
    <t>MOTOR AM3052-0G41-0000</t>
  </si>
  <si>
    <t>CF270.UL.15.07.02.02.D</t>
  </si>
  <si>
    <t>BECKHOFF D/I 8CH</t>
  </si>
  <si>
    <t>BECKHOFF D/I 4CH</t>
  </si>
  <si>
    <t>BECKHOFF D/O 8CH</t>
  </si>
  <si>
    <t>POWER HERMLE AWC</t>
  </si>
  <si>
    <t>CABLE ZK4500-0023-0100</t>
  </si>
  <si>
    <t>Servo drive X,W</t>
  </si>
  <si>
    <t>AX5206-0000-0000</t>
  </si>
  <si>
    <t>Servo drive X,W (신형)</t>
  </si>
  <si>
    <t>AX5206-0000-0200</t>
  </si>
  <si>
    <t>Servo drive X,Y</t>
  </si>
  <si>
    <t>S60600-PB 6A Servostar</t>
  </si>
  <si>
    <t>Servo drive Z</t>
  </si>
  <si>
    <t>AX5103-0000-0000</t>
  </si>
  <si>
    <t>Servo drive Z (6A 제품으로 사용可)</t>
  </si>
  <si>
    <t>S60300-PB 3A Servostar</t>
  </si>
  <si>
    <t>SCREEN M2I TOPRW0700WD</t>
  </si>
  <si>
    <t>M2I 모니터 개조 판넬</t>
  </si>
  <si>
    <t>8*2*0.25 17P 15M</t>
  </si>
  <si>
    <t>W-axis Encoder (Aux)</t>
  </si>
  <si>
    <t>Walter Helipower (#2, #3) - Part List</t>
    <phoneticPr fontId="2" type="noConversion"/>
  </si>
  <si>
    <t>CABLE A06B-0116-B103</t>
  </si>
  <si>
    <t>CABLE ROVV-SB M04C125</t>
  </si>
  <si>
    <t>CABLE VCTF 1.0 * 2C 100M</t>
  </si>
  <si>
    <t>ENCORDER CABLE 92110009</t>
  </si>
  <si>
    <t>POWER CABLE 92110007</t>
  </si>
  <si>
    <t>SWITCH(CONTACT) MT32</t>
  </si>
  <si>
    <t>HDD02.2-W040N-HS12-01-FW</t>
  </si>
  <si>
    <t>A,C-axis (Double Drive) (#2, #3)</t>
  </si>
  <si>
    <t>HDD02. 만 맞으면 호환 가능 .HDD는 옵션 카드 내장</t>
  </si>
  <si>
    <t>HDS02.2-W040N-HS32-01-FW</t>
  </si>
  <si>
    <t>X,Y,Z-axis 전 축 동일 (단축 드라이브) (#2, #3)</t>
  </si>
  <si>
    <t>HDS02. 만 맞으면 호환 가능 .HS12 or HD12 는 옵션 카드</t>
  </si>
  <si>
    <t>DRIVE HDD02.2-W040N-HD32-</t>
  </si>
  <si>
    <t>CLAMP 150MM MS73079980</t>
  </si>
  <si>
    <t>CLAMP 200MM MS11-025</t>
  </si>
  <si>
    <t>AFTER FILTER D350X400</t>
  </si>
  <si>
    <t>FLANGE 150MM 25150.30</t>
  </si>
  <si>
    <t>FLANGE 200MM MS848200</t>
  </si>
  <si>
    <t>GASKET 150MM 11-033</t>
  </si>
  <si>
    <t>GASKET 200MM MS25200-30</t>
  </si>
  <si>
    <t>SEAL 92111886</t>
  </si>
  <si>
    <t>SOCKET KMY4</t>
  </si>
  <si>
    <t>AIR SHUT OFF VALVE 150MM</t>
  </si>
  <si>
    <t>AIR SHUT OFF VALVE200MM</t>
  </si>
  <si>
    <t>OIL MIST COLLECTOR MXC101</t>
  </si>
  <si>
    <t>TOOLFREESET TOOLMASTER250</t>
  </si>
  <si>
    <t>Walter Vision (#1) - Part List</t>
    <phoneticPr fontId="2" type="noConversion"/>
  </si>
  <si>
    <t>CONTACTOR 3RT2016-1AB02</t>
  </si>
  <si>
    <t>CONTACTOR 3RT2017-1AB01</t>
  </si>
  <si>
    <t>FAN 2RRE45 250*56 220V</t>
  </si>
  <si>
    <t>SERVO MOTOR 92127134</t>
  </si>
  <si>
    <t>DRIVE 92131474</t>
  </si>
  <si>
    <t>BELLOWS B740 92129061</t>
  </si>
  <si>
    <t>V-BELT PJ9 X 1244</t>
  </si>
  <si>
    <t>ANCA MX7 - Part List</t>
    <phoneticPr fontId="2" type="noConversion"/>
  </si>
  <si>
    <t>ADAPTOR ICN-3069-0089SP</t>
  </si>
  <si>
    <t>ANCA THAILAND L</t>
  </si>
  <si>
    <t>B.SCREW SK990-0-00-5010SP</t>
  </si>
  <si>
    <t>BRAKE ICN-3059-0001SP</t>
  </si>
  <si>
    <t>CONNECTOR ICN-3077-1071SP</t>
  </si>
  <si>
    <t>A-axis Encoder Connector</t>
  </si>
  <si>
    <t>M17 CIRC 17W+S MALE</t>
  </si>
  <si>
    <t>ANCA KOREA</t>
  </si>
  <si>
    <t>PRESSURE SENSOR SMC</t>
  </si>
  <si>
    <t>SENSOR PS1000-R06L</t>
  </si>
  <si>
    <t>압력센서</t>
  </si>
  <si>
    <t>RAIL SK990-0-00-3011SP</t>
  </si>
  <si>
    <t>RAIL SK990-0-00-4011SP</t>
  </si>
  <si>
    <t>RAIL SK990-0-00-5011SP</t>
  </si>
  <si>
    <t>READHEAD ICN-3133-0079SP</t>
  </si>
  <si>
    <t>A-axis Encoder</t>
  </si>
  <si>
    <t>RENISHAW A-9570-2003-SP</t>
  </si>
  <si>
    <t>SPINDLE 930-0-93-1000SP</t>
  </si>
  <si>
    <t>ANCA PTY LTD.</t>
  </si>
  <si>
    <t>TUBE ICN-3069-1816SP</t>
  </si>
  <si>
    <t>UPGRADE 923-0-30-1000</t>
  </si>
  <si>
    <t>V/V MHE2-MIH-3/2G-M7</t>
  </si>
  <si>
    <t>ANCA TX7 - Part List</t>
    <phoneticPr fontId="2" type="noConversion"/>
  </si>
  <si>
    <t>ABSORBER RBA2725-X821</t>
  </si>
  <si>
    <t>ABSORBER RBL2015</t>
  </si>
  <si>
    <t>AIR VALVE VTA301-01</t>
  </si>
  <si>
    <t>BEARING NU2305MCCP5UI B</t>
  </si>
  <si>
    <t>BEARING 35TAC72BDBBC8PN7</t>
  </si>
  <si>
    <t>BEARING 6206-C3</t>
  </si>
  <si>
    <t>BELLOWS 952-0-00-3015SP</t>
  </si>
  <si>
    <t>CABLE ROIREU-SB 0.3SQ*4P</t>
  </si>
  <si>
    <t>CONTROLLER946-0-XX-0209SP</t>
  </si>
  <si>
    <t>CYLINDER ACS5-N CD32-S500</t>
  </si>
  <si>
    <t>CYLINDER GD29372Q</t>
  </si>
  <si>
    <t>DISTRIBUT ICN-5003-0057SP</t>
  </si>
  <si>
    <t>FAN EBM K2S165-AA17-05</t>
  </si>
  <si>
    <t>FITTING 952-0-00-0052SP</t>
  </si>
  <si>
    <t>LUBRICATION PUMP A-RYUNG</t>
  </si>
  <si>
    <t>PUMP AMGP-01NS</t>
  </si>
  <si>
    <t>MOTOR RK953-0-00-1003SP</t>
  </si>
  <si>
    <t>Loader X-axis</t>
  </si>
  <si>
    <t>MOTOR 930-3-71-1000SP</t>
  </si>
  <si>
    <t>Z-axis</t>
  </si>
  <si>
    <t>NANN 3409 CHUCK ASSEMBLY</t>
  </si>
  <si>
    <t>PALLET 996-0-00-6100</t>
  </si>
  <si>
    <t>PANEL RK946-0-XX-0225</t>
  </si>
  <si>
    <t>PENDANT A05B-2518-C202</t>
  </si>
  <si>
    <t>PLC M-90 T TYPE</t>
  </si>
  <si>
    <t>Coolant PLC - T Type Unitronics</t>
  </si>
  <si>
    <t>PHILIP GEROGE</t>
  </si>
  <si>
    <t>POWER SUPPLY WYSP-60024C</t>
  </si>
  <si>
    <t>RAIL SK952-0-00-3010SP</t>
  </si>
  <si>
    <t>RAIL SK952-0-00-4010SP</t>
  </si>
  <si>
    <t>RAIL SK952-0-00-5010SP</t>
  </si>
  <si>
    <t>RAIL 907-0-68-1501SP</t>
  </si>
  <si>
    <t>REDUCER PG10-06</t>
  </si>
  <si>
    <t>RELAY PANEL ASSY 5DX</t>
  </si>
  <si>
    <t>SCREW SK952-0-00-3011SP</t>
  </si>
  <si>
    <t>SCREW SK952-0-00-4011SP</t>
  </si>
  <si>
    <t>SCREW SK952-0-00-5011SP</t>
  </si>
  <si>
    <t>SILENCER 2504-002</t>
  </si>
  <si>
    <t>SOL VALVE SY5140-5FU</t>
  </si>
  <si>
    <t>SOL VALVE SY5345-5FU</t>
  </si>
  <si>
    <t>SPINDLE RK930-0-84-1000SP</t>
  </si>
  <si>
    <t>SPINDLE 930-0-97-1000SP</t>
  </si>
  <si>
    <t>TUBE ICN-5001-1444SP</t>
  </si>
  <si>
    <t>TUBE 952-0-00-3030SP</t>
  </si>
  <si>
    <t>TUBE 952-0-00-4030SP</t>
  </si>
  <si>
    <t>TUBE 952-0-00-5030SP</t>
  </si>
  <si>
    <t>UNIT 946-0-XX-0170SP</t>
  </si>
  <si>
    <t>V/V VBA 10A-02GN</t>
  </si>
  <si>
    <t>VALVE VDA20003</t>
  </si>
  <si>
    <t>VALVE 3/8BSPP-SP</t>
  </si>
  <si>
    <t>MOTOR A06B-0114-B855#0048</t>
  </si>
  <si>
    <t>MOTOR A06B-0116-B855#0048</t>
  </si>
  <si>
    <t>Rollomatic 620XS - Part List</t>
    <phoneticPr fontId="2" type="noConversion"/>
  </si>
  <si>
    <t>CABLE 150897</t>
  </si>
  <si>
    <t>ROLLOMATIC SA.</t>
  </si>
  <si>
    <t>CABLE RKMV3 B4020</t>
  </si>
  <si>
    <t>CABLE ROIREU SB 0.2SQ*4P</t>
  </si>
  <si>
    <t>MAGNET S/W DILEM4-G</t>
  </si>
  <si>
    <t>SWITCH 3FLOTAT 1NO+1NC</t>
  </si>
  <si>
    <t>KEYBOARD FANUC 30IMB</t>
  </si>
  <si>
    <t>ENCODER 155249</t>
  </si>
  <si>
    <t>LC-491F 270mm</t>
  </si>
  <si>
    <t>Y-axis</t>
  </si>
  <si>
    <t>ETS KOREA</t>
  </si>
  <si>
    <t>LC-491F 370mm</t>
  </si>
  <si>
    <t>LINEAR SCALE SR77027LAAAY</t>
  </si>
  <si>
    <t>FAN A90L-0001-0580#B</t>
  </si>
  <si>
    <t>MOTOR 108747</t>
  </si>
  <si>
    <t>MOTOR B4201</t>
  </si>
  <si>
    <t>PLC A03B-0819-C051</t>
  </si>
  <si>
    <t>PLC M90 T-TYPE 24V</t>
  </si>
  <si>
    <t>PLC XBM-DR16S</t>
  </si>
  <si>
    <t>Power supply for Servo System</t>
  </si>
  <si>
    <t>A06B-6077-H106</t>
  </si>
  <si>
    <t>POWER SUPPLY TDR-480-24</t>
  </si>
  <si>
    <t>POWER SUPPLY TSL240-124</t>
  </si>
  <si>
    <t>PUMP BRINKMANN SAL_405/42</t>
  </si>
  <si>
    <t>BRINKMANN GMBH</t>
  </si>
  <si>
    <t>PUMP CRK 4-100-A-W-A</t>
  </si>
  <si>
    <t>SENSOR SET FOR ROL. 628</t>
  </si>
  <si>
    <t>A, B, C-axis (3축)</t>
  </si>
  <si>
    <t>A06B-6096-H301</t>
  </si>
  <si>
    <t>A06B-6096-H201</t>
  </si>
  <si>
    <t>U, W-axis (2축)</t>
  </si>
  <si>
    <t>품번 없음!!</t>
  </si>
  <si>
    <t>A06B-6096-H304</t>
  </si>
  <si>
    <t>X, Y, Z-axis (3축)</t>
  </si>
  <si>
    <t>A06B-0116-B103 #0100</t>
  </si>
  <si>
    <t>A06B-0371-B577</t>
  </si>
  <si>
    <t>SPINDLE MOTOR 7KW/620XS</t>
  </si>
  <si>
    <t>SOL V/V 4/2 08.0710.1026</t>
  </si>
  <si>
    <t>PROXIMITY SWITCH B3159</t>
  </si>
  <si>
    <t>SAFETY S/W TG01.110-SNA</t>
  </si>
  <si>
    <t>BOARD(INTERFACE) 124250</t>
  </si>
  <si>
    <t>COMPATIBLE LAMP 122283</t>
  </si>
  <si>
    <t>SOFTWARE A02B-0282-J655</t>
  </si>
  <si>
    <t>ABSORBER B1M1400160-25KGF</t>
  </si>
  <si>
    <t>BEARING 6912 2RS</t>
  </si>
  <si>
    <t>CYLINDER 113900</t>
  </si>
  <si>
    <t>CYLINDER CLAMPING 108850</t>
  </si>
  <si>
    <t>CYLINDER CLAMPING 122985</t>
  </si>
  <si>
    <t>DOOR LOCK B3611</t>
  </si>
  <si>
    <t>SPINDLE 117480</t>
  </si>
  <si>
    <t>ROTATIVE SWITCH 113581</t>
  </si>
  <si>
    <t>VALVE BCG208STZ00</t>
  </si>
  <si>
    <t>ARBOR 102081</t>
  </si>
  <si>
    <t>BUTTON 18MM 120230</t>
  </si>
  <si>
    <t>BUTTON 22.5MM 1135831</t>
  </si>
  <si>
    <t>G.AUTO REST GC29372A</t>
  </si>
  <si>
    <t>RACK 11348</t>
  </si>
  <si>
    <t>REPL P/N:112928</t>
  </si>
  <si>
    <t>REPL P/N:112957</t>
  </si>
  <si>
    <t>WORK HEAD 125716</t>
  </si>
  <si>
    <t>Rollomatic 629XW - Part List</t>
    <phoneticPr fontId="2" type="noConversion"/>
  </si>
  <si>
    <t>WY1 5.2M 629/30i-B</t>
  </si>
  <si>
    <t>Y-axis Power</t>
  </si>
  <si>
    <t>WY3 5M 629/30i-B</t>
  </si>
  <si>
    <t>Y-axis Encoder</t>
  </si>
  <si>
    <t>KL1809</t>
  </si>
  <si>
    <t>Rollomatic Coolant Module</t>
  </si>
  <si>
    <t>DIGI INPUT MODULE KL1809</t>
  </si>
  <si>
    <t>A860-2024-T371</t>
  </si>
  <si>
    <t>U, XW - axis 동일</t>
  </si>
  <si>
    <t>A860-2051-T321</t>
  </si>
  <si>
    <t>X, Y, Z, A, C-axis 전 축 동일</t>
  </si>
  <si>
    <t>CW-axis (ATC)</t>
  </si>
  <si>
    <t>A860-2070-T321</t>
  </si>
  <si>
    <t>LINEAR SCALE 124267</t>
  </si>
  <si>
    <t>FAN 109P0424H7D01</t>
  </si>
  <si>
    <t>LAMP 154439 D37.5 DC24V</t>
  </si>
  <si>
    <t>LP2</t>
  </si>
  <si>
    <t>A06B-2205-B402#0100</t>
  </si>
  <si>
    <t>A06B-2202-B102#0100</t>
  </si>
  <si>
    <t>A06B-2061-B403#0100</t>
  </si>
  <si>
    <t>MOTOR A06B-2116-B103#0100</t>
  </si>
  <si>
    <t>A06B-6240-H325</t>
  </si>
  <si>
    <t>A06B-6240-H205</t>
  </si>
  <si>
    <t>XW-axis (ATC)</t>
  </si>
  <si>
    <t>A06B-2215-B102</t>
  </si>
  <si>
    <t>A06B-2215-B402</t>
  </si>
  <si>
    <t>FEMALE CONNECTOR 160260</t>
  </si>
  <si>
    <t>BEARING 3814 2RS INA</t>
  </si>
  <si>
    <t>BEARING OD62MM ID35MM</t>
  </si>
  <si>
    <t>CENTERING BUSHING 158111</t>
  </si>
  <si>
    <t>CLAMPING CYLINDER 162690</t>
  </si>
  <si>
    <t>COUPLING 123762</t>
  </si>
  <si>
    <t>GUIDING SEGMENT 162924</t>
  </si>
  <si>
    <t>LINEAR GUIDING KIT 120216</t>
  </si>
  <si>
    <t>LINEAR RAIL 164285</t>
  </si>
  <si>
    <t>SPINDLE 162935 12,000RPM</t>
  </si>
  <si>
    <t>SPINDLE FLANGE 159875</t>
  </si>
  <si>
    <t>SUPPORT FOR LAMP 154440</t>
  </si>
  <si>
    <t>LOCTITE 128531</t>
  </si>
  <si>
    <t>LOCTITE A8761</t>
  </si>
  <si>
    <t>PIN SPREADER 608194</t>
  </si>
  <si>
    <t>REPLACEMENT KIT 152488</t>
  </si>
  <si>
    <t>Rollomatic 628XS - Part List</t>
    <phoneticPr fontId="2" type="noConversion"/>
  </si>
  <si>
    <t>CABLE 119852</t>
  </si>
  <si>
    <t>FOR MEASURING HEAD 3METER</t>
  </si>
  <si>
    <t>Movomatic Signal Cable</t>
  </si>
  <si>
    <t>CABLE A06B-0377-B677#7000</t>
  </si>
  <si>
    <t>FANUC CODER CABLE WX3/620</t>
  </si>
  <si>
    <t>FANUC MOTOR CABLE WX1/620</t>
  </si>
  <si>
    <t>CIR.BREAKER ESX10-TA-100</t>
  </si>
  <si>
    <t>CONTACTOR 3RH2911-1HA22</t>
  </si>
  <si>
    <t>Rollomatic Coolant System 컨택터</t>
  </si>
  <si>
    <t>CONTACTOR RELAY LC1D12BD</t>
  </si>
  <si>
    <t>CONVERTER 155800 SK2402</t>
  </si>
  <si>
    <t>Spindle Motor Inverter</t>
  </si>
  <si>
    <t>A, C -axis 동일</t>
  </si>
  <si>
    <t>A860-2001-T301</t>
  </si>
  <si>
    <t>ENCODER A860-2001-T301</t>
  </si>
  <si>
    <t>X, Y, Z, A, B - 전 축 동일</t>
  </si>
  <si>
    <t>ENCODER A860-2024-T371</t>
  </si>
  <si>
    <t>U, W -axis 동일</t>
  </si>
  <si>
    <t>Y-axis Linear Scale</t>
  </si>
  <si>
    <t>Magnescale</t>
  </si>
  <si>
    <t>LINEAR SCALE SR77027LAAAZ</t>
  </si>
  <si>
    <t>Z-axis Linear Scale</t>
  </si>
  <si>
    <t>LINEAR SCALE SR77037LAAAX</t>
  </si>
  <si>
    <t>X-axis Linear Scale</t>
  </si>
  <si>
    <t>U, W-axis Drive Cooling Fan</t>
  </si>
  <si>
    <t>HANDLE 119588</t>
  </si>
  <si>
    <t>Rollomatic Probe Socket</t>
  </si>
  <si>
    <t>유압 펌프 모터 (4Q1)</t>
  </si>
  <si>
    <t>커넥터, 씰 포함 (외함 없음)</t>
  </si>
  <si>
    <t>POWER SUPPLY B76</t>
  </si>
  <si>
    <t>PUMP MTR5-10/10</t>
  </si>
  <si>
    <t>법인으로변경</t>
  </si>
  <si>
    <t>A06B-6117-H303 αiSV 20/20/20</t>
  </si>
  <si>
    <t>A06B-6117-H205</t>
  </si>
  <si>
    <t>628XS</t>
  </si>
  <si>
    <t>A06B-0116-B103#0100</t>
  </si>
  <si>
    <t>U, W-axis Servo Motor</t>
  </si>
  <si>
    <t>620, 628 동일 (프로테크)</t>
  </si>
  <si>
    <t>U, W-axis Servo Motor !!!!!!!!!!!!!!!!!!! 우선 사용 후 Inactive 시킬 것</t>
  </si>
  <si>
    <t>620, 628 동일 (Rollomatic)</t>
  </si>
  <si>
    <t>A06B-0215-B102</t>
  </si>
  <si>
    <t>X or Z-axis</t>
  </si>
  <si>
    <t>A06B-0215-B402</t>
  </si>
  <si>
    <t>Rollomatic No: 123298</t>
  </si>
  <si>
    <t>CIRCUIT TRIMOS 117182</t>
  </si>
  <si>
    <t>트리모스 측정기 PCB 기판</t>
  </si>
  <si>
    <t>FEMALE CONNECTOR 108861</t>
  </si>
  <si>
    <t>BALL SCREW FOR Y AXIS KIT</t>
  </si>
  <si>
    <t>BEARING 6007ZZ(NSK)</t>
  </si>
  <si>
    <t>C-axis Bearing</t>
  </si>
  <si>
    <t>CHAIN ROBOT ARM 607203</t>
  </si>
  <si>
    <t>CYLINDER A1075</t>
  </si>
  <si>
    <t>CYLINDER CLAMPING 155019</t>
  </si>
  <si>
    <t>HYD CYLINDER UVCNH15/150D</t>
  </si>
  <si>
    <t>SUN DRAIN Y-301</t>
  </si>
  <si>
    <t>REGULATOR 122712</t>
  </si>
  <si>
    <t>REGULATOR 125215</t>
  </si>
  <si>
    <t>RETURN PUMP</t>
  </si>
  <si>
    <t>PUMP MTR5-10/10A-W-A-HUUV</t>
  </si>
  <si>
    <t>SOCKET A-5500-1810</t>
  </si>
  <si>
    <t>COOLANT VALVE 127032</t>
  </si>
  <si>
    <t>ARBOR 4 WHEELS</t>
  </si>
  <si>
    <t>BREAK BINDER 123002</t>
  </si>
  <si>
    <t>DR H COLLET LC 11 TT O.B</t>
  </si>
  <si>
    <t>GLASS 9202049</t>
  </si>
  <si>
    <t>MAGNETIC VALVE NUT 213011</t>
  </si>
  <si>
    <t>MANUAL TRIGGER GERMAN</t>
  </si>
  <si>
    <t>SWIVELLING FITTING UPDATE</t>
  </si>
  <si>
    <t>CABLE CF211.02.08.02</t>
    <phoneticPr fontId="2" type="noConversion"/>
  </si>
  <si>
    <t>6SL3120-1TE21-8AD0</t>
  </si>
  <si>
    <t>Single Motor Module 18A</t>
  </si>
  <si>
    <t>Active line module</t>
  </si>
  <si>
    <t>6SL3130-7TE25-5AA3</t>
  </si>
  <si>
    <t>Active Line Module 55kW</t>
  </si>
  <si>
    <t>AIR NOZZLE 251225</t>
  </si>
  <si>
    <t>BATTERY A98L-0031-25</t>
  </si>
  <si>
    <t>6SL3120-1TE21-0AD0</t>
  </si>
  <si>
    <t>Single Motor Module 9A</t>
  </si>
  <si>
    <t>CABLE ROIREU SB 0.3SQX7P</t>
  </si>
  <si>
    <t>CONTACTOR 3RT1206-1KB40</t>
  </si>
  <si>
    <t>CUBE67 MODULE(56601)</t>
  </si>
  <si>
    <t>EMG SWITCH 3SB3801-0DF3</t>
  </si>
  <si>
    <t>GRIPPER PFH30 0302030</t>
  </si>
  <si>
    <t>SCHUNK INTEC KO</t>
  </si>
  <si>
    <t>Inactive Module</t>
  </si>
  <si>
    <t>6SL3100-0BE25-5AB0</t>
  </si>
  <si>
    <t>Active Interface Module 55kW</t>
  </si>
  <si>
    <t>MOTOR STARTER 36.0146</t>
  </si>
  <si>
    <t>PANEL COOLER 24.0076</t>
  </si>
  <si>
    <t>DTS6301/1550W/400V HERMLE</t>
  </si>
  <si>
    <t>C32U, C42U Panel Cooler</t>
  </si>
  <si>
    <t>PLC 6ES7134-4FB01-0AB0</t>
  </si>
  <si>
    <t>RADIAL FAN 63.1246</t>
  </si>
  <si>
    <t>SEAL KIT DSAPFH30 0370759</t>
  </si>
  <si>
    <t>SOLENOID VALVE 533347</t>
  </si>
  <si>
    <t>ZM-axis</t>
  </si>
  <si>
    <t>6SL3120-2TE21-0AD0</t>
  </si>
  <si>
    <t>Single Motor Module 2*9A</t>
  </si>
  <si>
    <t>392 023-BD HERMLE 32.0704</t>
  </si>
  <si>
    <t>MOTOR QSY190C ECODYN</t>
  </si>
  <si>
    <t>6FC5303-0AA00-2AA0 HT2</t>
  </si>
  <si>
    <t>유선 MPG (C32U, C42U)</t>
  </si>
  <si>
    <t>6SL3120-1TE24-5AC0</t>
  </si>
  <si>
    <t>Single Motor Module 45A</t>
  </si>
  <si>
    <t>Hermle C32U - Part List</t>
    <phoneticPr fontId="2" type="noConversion"/>
  </si>
  <si>
    <t>Hermle C42U 21.0305</t>
  </si>
  <si>
    <t>Z-axis Encoder</t>
  </si>
  <si>
    <t>Hermle C42U 21.0275</t>
  </si>
  <si>
    <t>X-axis Encoder</t>
  </si>
  <si>
    <t>Hermle C42U 21.0279</t>
  </si>
  <si>
    <t>MEASURING DEVICE 21.0360G</t>
  </si>
  <si>
    <t>MOTOR STARTER 30.0173</t>
  </si>
  <si>
    <t>ICS Coolant pump 동작용 Magnet Switch (모터 스타터)</t>
  </si>
  <si>
    <t>O-RING DIN3771 12X1.5-FKM</t>
  </si>
  <si>
    <t>OPERATING STATION 20.0924</t>
  </si>
  <si>
    <t>RS232 PLUGIN CARD FOR NCU</t>
  </si>
  <si>
    <t>CARD 4-345-92-30-083</t>
  </si>
  <si>
    <t>SEALING BUSH 63.0742</t>
  </si>
  <si>
    <t>HSK-A63 C32U</t>
  </si>
  <si>
    <t>TOOL CLAMPING HSK-A63 C32</t>
  </si>
  <si>
    <t>CLAMPING SYSTEM 63.1055</t>
  </si>
  <si>
    <t>6ES7134-4FB01-0AB0</t>
  </si>
  <si>
    <t>I/O Module (Cooling tank)</t>
  </si>
  <si>
    <t>K257 도면번호</t>
  </si>
  <si>
    <t>6ES7134-4JB50-0AB0</t>
  </si>
  <si>
    <t>PLC I/O Card</t>
  </si>
  <si>
    <t>K256 도면번호 (C-axis 압력 관련)</t>
  </si>
  <si>
    <t>BES516-325-G-E5-Y-S4</t>
  </si>
  <si>
    <t>Cooling unit 24.0069</t>
  </si>
  <si>
    <t>CLAMP UNIT 95.600.033.2.6</t>
  </si>
  <si>
    <t>DIR.CONT.VALVE 42.5336</t>
  </si>
  <si>
    <t>AS3-SOV-G012-024</t>
  </si>
  <si>
    <t>FAN/BATTERY SIEMENSE</t>
  </si>
  <si>
    <t>GUIDE RAIL 80.2620</t>
  </si>
  <si>
    <t>GUIDE UNIT 25.5241</t>
  </si>
  <si>
    <t>HANDWHEEL</t>
  </si>
  <si>
    <t>Hermle C42U - Part List</t>
    <phoneticPr fontId="2" type="noConversion"/>
  </si>
  <si>
    <t>BELLOWS 1-322-03-015</t>
  </si>
  <si>
    <t>CYLINDER PCMI-11-25-200</t>
  </si>
  <si>
    <t>CYLINDER SMC WAIDA AP460</t>
  </si>
  <si>
    <t>CYLINDER 35.5163</t>
  </si>
  <si>
    <t>DIN3771 25X2-NBR70</t>
  </si>
  <si>
    <t>FLANGE 1-324-31-03-075</t>
  </si>
  <si>
    <t>ISO8734 4X20-A-ST HERMLE</t>
  </si>
  <si>
    <t>POSMO SI/INT 16NM, 4KW</t>
  </si>
  <si>
    <t>REPAIR BY EXCHANGE OMP40</t>
  </si>
  <si>
    <t>SCRAPER 1-322-07-03-094</t>
  </si>
  <si>
    <t>SCRAPER 1-322-07-03-095</t>
  </si>
  <si>
    <t>SLEEVE EXT.COOLANT HERMLE</t>
  </si>
  <si>
    <t>SSD 2.5" SATA 128G</t>
  </si>
  <si>
    <t>VALVE 99.0001 KF200</t>
  </si>
  <si>
    <t>6ES7135-4GB01-0AB0</t>
  </si>
  <si>
    <t>Hermle C40U - Part List</t>
    <phoneticPr fontId="2" type="noConversion"/>
  </si>
  <si>
    <t>AIR CYL Z42710306400</t>
  </si>
  <si>
    <t>AIR FILTER F4000-15-W-FX1</t>
  </si>
  <si>
    <t>AL APRON COVER250WX338L</t>
  </si>
  <si>
    <t>ATC shift arm clamp sensor</t>
  </si>
  <si>
    <t>SENSOR FL7M-2J6HD-L5</t>
  </si>
  <si>
    <t>ATC Magazine 부 Hyd.Cylinder Seal kit.</t>
  </si>
  <si>
    <t>SEAL KIT CHSG32-PS</t>
  </si>
  <si>
    <t>A06B-6130-H002</t>
  </si>
  <si>
    <t>U-axis</t>
  </si>
  <si>
    <t>A06B-6117-H105(αiSV80)</t>
  </si>
  <si>
    <t>U, V - axis</t>
  </si>
  <si>
    <t>A06B-6117-H210(αiSV80/160)</t>
  </si>
  <si>
    <t>A860-2000-T301</t>
  </si>
  <si>
    <t>X,Y,Z,B,C-axis 전 축 동일</t>
  </si>
  <si>
    <t>A06B-6117-H104(αiSV40)</t>
  </si>
  <si>
    <t>BFK458-08N</t>
  </si>
  <si>
    <t>Z-axis Brake</t>
  </si>
  <si>
    <t>BOLT MSB12-LC18.2-FC14</t>
  </si>
  <si>
    <t>BOLT Z279Y0000300</t>
  </si>
  <si>
    <t>BRACKET LINK 27M230B2025</t>
  </si>
  <si>
    <t>BRACKET T27M233AB2033</t>
  </si>
  <si>
    <t>BRACKET T27M233AB2034</t>
  </si>
  <si>
    <t>BRACKET T27M233AB2036</t>
  </si>
  <si>
    <t>BRACKET 110X100X35H</t>
  </si>
  <si>
    <t>BRACKET 110X82X110H</t>
  </si>
  <si>
    <t>BRACKET 120X60X6T</t>
  </si>
  <si>
    <t>BRACKET 413X136X65H</t>
  </si>
  <si>
    <t>BRACKET 420X25X6T</t>
  </si>
  <si>
    <t>BRAKE BFK458-08N</t>
  </si>
  <si>
    <t>BRAKE CABLE 1.8M 3PIN</t>
  </si>
  <si>
    <t>U-axis Cable (Brake)</t>
  </si>
  <si>
    <t>BREAK ROD 277.5*53.5</t>
  </si>
  <si>
    <t>BRG UCF206</t>
  </si>
  <si>
    <t>CA.SET T27M233AM-AN-SET1</t>
  </si>
  <si>
    <t>CABLE EVC154 4P M8 5000L</t>
  </si>
  <si>
    <t>CABLE E27M842BA101</t>
  </si>
  <si>
    <t>CABLE E27M842BA103</t>
  </si>
  <si>
    <t>CABLE E27M842BA105</t>
  </si>
  <si>
    <t>U-axis Cable (Power)</t>
  </si>
  <si>
    <t>Makino</t>
  </si>
  <si>
    <t>CABLE E27M842BA107</t>
  </si>
  <si>
    <t>CABLE E27M842BA201</t>
  </si>
  <si>
    <t>CABLE E27M842BA203</t>
  </si>
  <si>
    <t>CABLE E27M842BA205</t>
  </si>
  <si>
    <t>U-axis Cable (Encoder)</t>
  </si>
  <si>
    <t>CABLE E27M842BA207</t>
  </si>
  <si>
    <t>CABLE E27M842BA210</t>
  </si>
  <si>
    <t>CABLE E27M842BA213</t>
  </si>
  <si>
    <t>CABLE E27M842BA301</t>
  </si>
  <si>
    <t>CABLE E27M842BA303</t>
  </si>
  <si>
    <t>CABLE E27M842BA305</t>
  </si>
  <si>
    <t>CABLE SEFA-M0803FNS</t>
  </si>
  <si>
    <t>CABLE Z315C8110001</t>
  </si>
  <si>
    <t>Z축 Feedback Scale Cable</t>
  </si>
  <si>
    <t>CABLE 1.8M 11PIN</t>
  </si>
  <si>
    <t>CONNECTOR IFM E11509</t>
  </si>
  <si>
    <t>CONNECTOR 18-11S 5PIN FEMALE MS</t>
  </si>
  <si>
    <t>U-axis Connector</t>
  </si>
  <si>
    <t>COOLANT V/V Z425O2170300</t>
  </si>
  <si>
    <t>COUPLING SJCB40C-RD-10X14</t>
  </si>
  <si>
    <t>U-axis motor couling.</t>
  </si>
  <si>
    <t>COV 305*575*90H*0.7T</t>
  </si>
  <si>
    <t>COVER 27M69A2219=2</t>
  </si>
  <si>
    <t>COVER(RENISHAW)50X41X77</t>
  </si>
  <si>
    <t>CYL CDQ2A32-125DCZ</t>
  </si>
  <si>
    <t>CYLINDER Z421A0017900</t>
  </si>
  <si>
    <t>CYLINDER Z421A8030200</t>
  </si>
  <si>
    <t>CYLINDER(SWING) KOMSMEK</t>
  </si>
  <si>
    <t>U-axis Locking Cylinder 락킹 실린더</t>
  </si>
  <si>
    <t>ENCODER A860-2020-T301</t>
  </si>
  <si>
    <t>FAN MOTOR ZLDR60-13</t>
  </si>
  <si>
    <t>FAN ZLDR60-14</t>
  </si>
  <si>
    <t>FAN 9WF1224H1DO3</t>
  </si>
  <si>
    <t>FILTER P-FI01-S002</t>
  </si>
  <si>
    <t>FILTER P-LND-06-10U</t>
  </si>
  <si>
    <t>FUSE 250V 3.2A</t>
  </si>
  <si>
    <t>FUSE 250V 50A 50LET</t>
  </si>
  <si>
    <t>GREASE TANK LD-T10C-30</t>
  </si>
  <si>
    <t>GRIPPER 27M69A2487</t>
  </si>
  <si>
    <t>GRIPPER 27M69A2488</t>
  </si>
  <si>
    <t>HEX BOLT Z271A1105008</t>
  </si>
  <si>
    <t>HEX BOLT Z271A1106010</t>
  </si>
  <si>
    <t>HOSE JIS 1/4"X2750L</t>
  </si>
  <si>
    <t>HOSE N3130-04X1550</t>
  </si>
  <si>
    <t>HOSE 1/4" *1340L(200BAR)</t>
  </si>
  <si>
    <t>HOSE 1W X 3/8" X 600L</t>
  </si>
  <si>
    <t>HOSE(HYDRAULIC)3130-04M12</t>
  </si>
  <si>
    <t>I/O board 용 Fuse</t>
  </si>
  <si>
    <t>FUSE LM05 3.2A</t>
  </si>
  <si>
    <t>I/O module</t>
  </si>
  <si>
    <t>MODULE A03B-0815-C0001</t>
  </si>
  <si>
    <t>FR-E520-2.2K</t>
  </si>
  <si>
    <t>ICS Screw Pump</t>
  </si>
  <si>
    <t>SCREW PUMP KTS 25-38-T-KB</t>
  </si>
  <si>
    <t>JAW COUPLING ROTEX 24</t>
  </si>
  <si>
    <t>내부 절삭유 pump coupling</t>
  </si>
  <si>
    <t>LIMIT S/W SL1-HFXG2</t>
  </si>
  <si>
    <t>LIMIT S/W SL1-HFYG2</t>
  </si>
  <si>
    <t>LIMIT S/W SL1-P</t>
  </si>
  <si>
    <t>LIMIT S/W SL1-TFXC2-A02</t>
  </si>
  <si>
    <t>LINEAR SCALE FMC60JFRBJ</t>
  </si>
  <si>
    <t>Z축 Scale</t>
  </si>
  <si>
    <t>LINK 27M230B2028</t>
  </si>
  <si>
    <t>LOCK NUT Z274C1116000</t>
  </si>
  <si>
    <t>Magazine 부 Proximity Sensor</t>
  </si>
  <si>
    <t>PROX. SENSOR Z621Q0010050</t>
  </si>
  <si>
    <t>Magazine Motor</t>
  </si>
  <si>
    <t>GKR05-2M SAR 080C32</t>
  </si>
  <si>
    <t>MOTOR FAST COMPLETE A-AX</t>
  </si>
  <si>
    <t>MOTOR GKR05-2M SAR 080C32</t>
  </si>
  <si>
    <t>OIL FILTER R67XR37XR150L</t>
  </si>
  <si>
    <t>A06B-6140-H037(αiPS37)</t>
  </si>
  <si>
    <t>PHOTO SENSOR HPA-D22 PNP</t>
  </si>
  <si>
    <t>PLATE SPRING Z248J4562902</t>
  </si>
  <si>
    <t>POWERR CABLE 1.8M 5PIN</t>
  </si>
  <si>
    <t>PROBE OMP40</t>
  </si>
  <si>
    <t>PROX.SENSOR GXL-15FU-R-C5</t>
  </si>
  <si>
    <t>PROXIMITY SENSOR GXL-15FU</t>
  </si>
  <si>
    <t>PROXIMITY SW Z621Q0010120</t>
  </si>
  <si>
    <t>PUMP AR22-FR-01-B</t>
  </si>
  <si>
    <t>NC4F145KIT</t>
  </si>
  <si>
    <t>Rotary table 유면계</t>
  </si>
  <si>
    <t>OIL GAUGE BS-3/4"</t>
  </si>
  <si>
    <t>REGULATOR AW30-F03DE-B</t>
  </si>
  <si>
    <t>ROD END Z235M0000162</t>
  </si>
  <si>
    <t>ROD ENDS JF 16R</t>
  </si>
  <si>
    <t>ROTARY SW Z622O0010600</t>
  </si>
  <si>
    <t>ROTARY UNION 1123-001-301</t>
  </si>
  <si>
    <t>ROTARY UNION 7S11B-Z3</t>
  </si>
  <si>
    <t>ROTOR 426423 FOR INTORQ</t>
  </si>
  <si>
    <t>Z-axis Brake Pad</t>
  </si>
  <si>
    <t>S.H.C.S Z271B1106012</t>
  </si>
  <si>
    <t>S.MTR D3 220VAC60HZ FANUC</t>
  </si>
  <si>
    <t>Servo drive X, C, Z-axis</t>
  </si>
  <si>
    <t>LENZE</t>
  </si>
  <si>
    <t>Spindle Tool Clamp 부 Limit Switch.(Clamp, Unclamp, 툴감지)</t>
  </si>
  <si>
    <t>SAFETY RELAY PNOZ X2.8P</t>
  </si>
  <si>
    <t>SAFETY RELAY PNOZXV1P</t>
  </si>
  <si>
    <t>SCREW Z271B1106090</t>
  </si>
  <si>
    <t>SENSOR BES516371E4CS49003</t>
  </si>
  <si>
    <t>SENSOR CABLE M8*5000L</t>
  </si>
  <si>
    <t>SENSOR GXL-15 FUB</t>
  </si>
  <si>
    <t>SENSOR GXL-15 FUL</t>
  </si>
  <si>
    <t>SENSOR IFRM 06P17A1/S35L</t>
  </si>
  <si>
    <t>SENSOR IFRM 06P37A1/S35L</t>
  </si>
  <si>
    <t>SERVO DRIVE 053723 00</t>
  </si>
  <si>
    <t>EROWA TECHNOLOG</t>
  </si>
  <si>
    <t>SHAFT 27M61B2011=4</t>
  </si>
  <si>
    <t>SOL V/V DG4V-3-6C-M</t>
  </si>
  <si>
    <t>TOKIMEC KR(PUS)</t>
  </si>
  <si>
    <t>SOL V/V 4KA230-06-L-A 24V</t>
  </si>
  <si>
    <t>SPECIAL STATIONARY CHUCK</t>
  </si>
  <si>
    <t>CHUCK A020148.0018C 52/RD</t>
  </si>
  <si>
    <t>SPINDLE 27M13B-C5H3-Z</t>
  </si>
  <si>
    <t>SUPPORT ASSY 27M10A-SB-</t>
  </si>
  <si>
    <t>SWITCH D4NL-2DFA-B4</t>
  </si>
  <si>
    <t>전면 Main Door Safety Switch</t>
  </si>
  <si>
    <t>SWITCH Z62210190020</t>
  </si>
  <si>
    <t>SWITCH 84-8511-9640</t>
  </si>
  <si>
    <t>TENSION SPRING AWT14-50</t>
  </si>
  <si>
    <t>TUBE FITTING DMC6M-2N</t>
  </si>
  <si>
    <t>U NUT PACK-UNUT8</t>
  </si>
  <si>
    <t>U-NUT Z274L0805100</t>
  </si>
  <si>
    <t>V,AY,AZ-axis 전 축 동일</t>
  </si>
  <si>
    <t>A860-2020-T301</t>
  </si>
  <si>
    <t>WASHER FWSSBH-D25-V12-T10</t>
  </si>
  <si>
    <t>WASHER MISUMI 20EA/1PK</t>
  </si>
  <si>
    <t>WASHER WASBH25-12-2</t>
  </si>
  <si>
    <t>WASHER Z275A3100500</t>
  </si>
  <si>
    <t>WASHER Z275A3100600</t>
  </si>
  <si>
    <t>WASHER Z275N0132009</t>
  </si>
  <si>
    <t>WASHER Z275N0149003</t>
  </si>
  <si>
    <t>YAMATAKE EN60947 250V10A</t>
  </si>
  <si>
    <t>Makino a51 - Part List</t>
    <phoneticPr fontId="2" type="noConversion"/>
  </si>
  <si>
    <t>2024.02.05</t>
    <phoneticPr fontId="2" type="noConversion"/>
  </si>
  <si>
    <t xml:space="preserve">  TTK - Robot List (CT)</t>
    <phoneticPr fontId="2" type="noConversion"/>
  </si>
  <si>
    <t>Robot Maker</t>
    <phoneticPr fontId="2" type="noConversion"/>
  </si>
  <si>
    <t>Robot Model</t>
    <phoneticPr fontId="2" type="noConversion"/>
  </si>
  <si>
    <t>Robot Qty</t>
    <phoneticPr fontId="2" type="noConversion"/>
  </si>
  <si>
    <t>Total Qty</t>
    <phoneticPr fontId="2" type="noConversion"/>
  </si>
  <si>
    <t>A-510i</t>
    <phoneticPr fontId="2" type="noConversion"/>
  </si>
  <si>
    <t>A-520iA</t>
    <phoneticPr fontId="2" type="noConversion"/>
  </si>
  <si>
    <t>SR-6iA</t>
    <phoneticPr fontId="2" type="noConversion"/>
  </si>
  <si>
    <t>eCobra 800</t>
    <phoneticPr fontId="2" type="noConversion"/>
  </si>
  <si>
    <t>IX-NNW6020</t>
    <phoneticPr fontId="2" type="noConversion"/>
  </si>
  <si>
    <t>Toshiba</t>
    <phoneticPr fontId="2" type="noConversion"/>
  </si>
  <si>
    <t>SR8 Plus</t>
    <phoneticPr fontId="2" type="noConversion"/>
  </si>
  <si>
    <t>Universal</t>
    <phoneticPr fontId="2" type="noConversion"/>
  </si>
  <si>
    <t>Walter</t>
    <phoneticPr fontId="2" type="noConversion"/>
  </si>
  <si>
    <t>Coating Loading</t>
    <phoneticPr fontId="2" type="noConversion"/>
  </si>
  <si>
    <t>Hermle Shafir</t>
    <phoneticPr fontId="2" type="noConversion"/>
  </si>
  <si>
    <t>Makino Erowa</t>
    <phoneticPr fontId="2" type="noConversion"/>
  </si>
  <si>
    <t>Total</t>
    <phoneticPr fontId="2" type="noConversion"/>
  </si>
  <si>
    <t>No.</t>
    <phoneticPr fontId="2" type="noConversion"/>
  </si>
  <si>
    <t>Automation</t>
    <phoneticPr fontId="2" type="noConversion"/>
  </si>
  <si>
    <t>Robot</t>
    <phoneticPr fontId="2" type="noConversion"/>
  </si>
  <si>
    <t>Machine</t>
    <phoneticPr fontId="2" type="noConversion"/>
  </si>
  <si>
    <t>Machine model</t>
    <phoneticPr fontId="2" type="noConversion"/>
  </si>
  <si>
    <t>Year</t>
    <phoneticPr fontId="2" type="noConversion"/>
  </si>
  <si>
    <t>Shafir</t>
    <phoneticPr fontId="13" type="noConversion"/>
  </si>
  <si>
    <t>Fanuc</t>
    <phoneticPr fontId="13" type="noConversion"/>
  </si>
  <si>
    <t>Dorst 
Mechanical Press</t>
    <phoneticPr fontId="13" type="noConversion"/>
  </si>
  <si>
    <t>15ton</t>
    <phoneticPr fontId="13" type="noConversion"/>
  </si>
  <si>
    <t>6ton</t>
    <phoneticPr fontId="13" type="noConversion"/>
  </si>
  <si>
    <t>Dorst
Hydraulic
Press</t>
    <phoneticPr fontId="13" type="noConversion"/>
  </si>
  <si>
    <t>Dorst
Electical
Press</t>
    <phoneticPr fontId="13" type="noConversion"/>
  </si>
  <si>
    <t>Iscar</t>
    <phoneticPr fontId="13" type="noConversion"/>
  </si>
  <si>
    <t>Iscar EP Press</t>
    <phoneticPr fontId="13" type="noConversion"/>
  </si>
  <si>
    <t>12ton</t>
    <phoneticPr fontId="13" type="noConversion"/>
  </si>
  <si>
    <t>LR Mate 200iD</t>
    <phoneticPr fontId="35" type="noConversion"/>
  </si>
  <si>
    <t>32ton</t>
    <phoneticPr fontId="13" type="noConversion"/>
  </si>
  <si>
    <t>TH850A</t>
    <phoneticPr fontId="13" type="noConversion"/>
  </si>
  <si>
    <t>SR8 plus</t>
    <phoneticPr fontId="2" type="noConversion"/>
  </si>
  <si>
    <t>Toshiba</t>
    <phoneticPr fontId="13" type="noConversion"/>
  </si>
  <si>
    <t>ISCAR</t>
    <phoneticPr fontId="2" type="noConversion"/>
  </si>
  <si>
    <t>SIRON</t>
    <phoneticPr fontId="13" type="noConversion"/>
  </si>
  <si>
    <t>629XS</t>
    <phoneticPr fontId="2" type="noConversion"/>
  </si>
  <si>
    <t>NP4</t>
    <phoneticPr fontId="2" type="noConversion"/>
  </si>
  <si>
    <t>148P4</t>
    <phoneticPr fontId="2" type="noConversion"/>
  </si>
  <si>
    <t>Makino Seiki</t>
    <phoneticPr fontId="2" type="noConversion"/>
  </si>
  <si>
    <t>Taiyo Koki</t>
    <phoneticPr fontId="2" type="noConversion"/>
  </si>
  <si>
    <t>α51-5XU</t>
    <phoneticPr fontId="2" type="noConversion"/>
  </si>
  <si>
    <t>RAON</t>
    <phoneticPr fontId="2" type="noConversion"/>
  </si>
  <si>
    <t>TOYODA Grinding</t>
    <phoneticPr fontId="2" type="noConversion"/>
  </si>
  <si>
    <t>Laser Marking</t>
    <phoneticPr fontId="13" type="noConversion"/>
  </si>
  <si>
    <t>Hi-tech world</t>
    <phoneticPr fontId="2" type="noConversion"/>
  </si>
  <si>
    <t>Mechanical</t>
    <phoneticPr fontId="2" type="noConversion"/>
  </si>
  <si>
    <t>Cobra S800 (Dual)</t>
    <phoneticPr fontId="2" type="noConversion"/>
  </si>
  <si>
    <t>Studer S36 - Part List</t>
    <phoneticPr fontId="2" type="noConversion"/>
  </si>
  <si>
    <t>Studer S33 - Part List</t>
    <phoneticPr fontId="2" type="noConversion"/>
  </si>
  <si>
    <t>AUX.CONTACT DILM32-XHI22</t>
  </si>
  <si>
    <t>BALL SCREW A2226053A</t>
  </si>
  <si>
    <t>BEARING 30TAC62BSUC10PN7</t>
  </si>
  <si>
    <t>BELT 3/7M 1150JB</t>
  </si>
  <si>
    <t>COAXIAL VALVE 515588</t>
  </si>
  <si>
    <t>COAXIAL VALVE 542780</t>
  </si>
  <si>
    <t>CONTACTOR DILM25-10 RDC24</t>
  </si>
  <si>
    <t>FILTER(OIL) LF-700 STUDER</t>
  </si>
  <si>
    <t>GAUGE R60X1/4X25BAR A-TYP</t>
  </si>
  <si>
    <t>Hand controller MPG</t>
  </si>
  <si>
    <t>MPG HBA-099779</t>
  </si>
  <si>
    <t>NOISE FILTER WYNFTH50T2A</t>
  </si>
  <si>
    <t>OIL GAUGE DHE-1/2" DHC</t>
  </si>
  <si>
    <t>PCU TERMINAL 60002982</t>
  </si>
  <si>
    <t>DKSH KOREA</t>
  </si>
  <si>
    <t>PUMP ACP-1100HMFS-45</t>
  </si>
  <si>
    <t>REGULATOR PP4-04BDG</t>
  </si>
  <si>
    <t>ROLLER CARRIAGE PERLAN140</t>
  </si>
  <si>
    <t>ROLLER LFR50/8-6 2Z</t>
  </si>
  <si>
    <t>S.DRIVER A06B-6077-H106</t>
  </si>
  <si>
    <t>SWITCH NZ1VZ-528E3VSE04-M</t>
  </si>
  <si>
    <t>TIMING BELT HTD-635-5M</t>
  </si>
  <si>
    <t>TRACK PERLAN 140</t>
  </si>
  <si>
    <t>Wheel cover sensor</t>
  </si>
  <si>
    <t>SENSOR 0 830 100 480</t>
  </si>
  <si>
    <t>WIPER HW041-1500L</t>
  </si>
  <si>
    <t>P/M BELT 3/7M 1060JB</t>
  </si>
  <si>
    <t>Studer S40 - Part List</t>
    <phoneticPr fontId="2" type="noConversion"/>
  </si>
  <si>
    <t>Studer S20 - Part List</t>
    <phoneticPr fontId="2" type="noConversion"/>
  </si>
  <si>
    <t>BALL BEARING 61818 2RS</t>
  </si>
  <si>
    <t>BELT 11M-900</t>
  </si>
  <si>
    <t>CLAMPING TAPER A1908009</t>
  </si>
  <si>
    <t>MOTOR SK 1 SI 40</t>
  </si>
  <si>
    <t>H. STREULI AG</t>
  </si>
  <si>
    <t>PAPER FILTER 700*100</t>
  </si>
  <si>
    <t>PUMP TC 40/260-61X+238</t>
  </si>
  <si>
    <t>SERVO MOTOR A5913025</t>
  </si>
  <si>
    <t>SWITCH 110V 1A1B MOLLER</t>
  </si>
  <si>
    <t>TIMING BELT 210-L-050</t>
  </si>
  <si>
    <t>V-BELT 5M-387</t>
  </si>
  <si>
    <t>V-BELT 5M-400</t>
  </si>
  <si>
    <t>V-BELT 7M580</t>
  </si>
  <si>
    <t>Filter</t>
    <phoneticPr fontId="2" type="noConversion"/>
  </si>
  <si>
    <t>BAT 1.5VDC, C-SIZE MN1400</t>
  </si>
  <si>
    <t>CHAIN #40X2LINK BOTH SR</t>
  </si>
  <si>
    <t>OIL SKIMMER ART-NR:170-40</t>
  </si>
  <si>
    <t>PUMP REPAIR KIT 0541029</t>
  </si>
  <si>
    <t>ARIANA INDUSRIE</t>
  </si>
  <si>
    <t>DMG MORI NZX2000 - Part List (Drill)</t>
    <phoneticPr fontId="2" type="noConversion"/>
  </si>
  <si>
    <t>Sugino Gun drill - Part List</t>
    <phoneticPr fontId="2" type="noConversion"/>
  </si>
  <si>
    <t>BALL SCREW ASSY D25</t>
  </si>
  <si>
    <t>SUGINO MACHINE</t>
  </si>
  <si>
    <t>Cellro robot 자재 (gripper)</t>
  </si>
  <si>
    <t>GRIPPER JGP125-1</t>
  </si>
  <si>
    <t>INVERTER FR-E720-0.75K</t>
  </si>
  <si>
    <t>LM GUIDE ASSY SHS20. 845L</t>
  </si>
  <si>
    <t>Z축 LM Guide Assy</t>
  </si>
  <si>
    <t>LM GUIDE SHS20V2SS 845LP</t>
  </si>
  <si>
    <t>Z축용 LM guide</t>
  </si>
  <si>
    <t>PUMP&amp;MOTOR ASSY CQTM33-10</t>
  </si>
  <si>
    <t>Robot Main Air Regulator</t>
  </si>
  <si>
    <t>SENSOR E2E-X3D1-N</t>
  </si>
  <si>
    <t>SWITCH HW3H-B-11S-025BDCK</t>
  </si>
  <si>
    <t>Gun drill (Shinil) - Part List</t>
    <phoneticPr fontId="2" type="noConversion"/>
  </si>
  <si>
    <t>BALL SCREW GBS4005</t>
  </si>
  <si>
    <t>+T4FDI+676L/GUNDRILL (Y)</t>
  </si>
  <si>
    <t>#3 Y-axis Ball screw</t>
  </si>
  <si>
    <t>SHINIL MACHINE</t>
  </si>
  <si>
    <t>BEARING 6200ZZ</t>
  </si>
  <si>
    <t>BEARING 6207ZZ</t>
  </si>
  <si>
    <t>BEARING 6208ZZ</t>
  </si>
  <si>
    <t>BEARING 6810ZZ NTN</t>
  </si>
  <si>
    <t>CABLE A860-2020-T301 12M</t>
  </si>
  <si>
    <t>Y-axis Motor Encoder Cable</t>
  </si>
  <si>
    <t>CABLE A860-2020-T301 8M</t>
  </si>
  <si>
    <t>CHILLER CONT. SS-3303</t>
  </si>
  <si>
    <t>COOLANT PUMP ACP-1101A</t>
  </si>
  <si>
    <t>COPPER PLATE WCS-40</t>
  </si>
  <si>
    <t>COUPLING CR2035(R15.9-M6)</t>
  </si>
  <si>
    <t>EOCR SE2-60RS 5~60A</t>
  </si>
  <si>
    <t>FILTER DFT-04(15A)</t>
  </si>
  <si>
    <t>FILTER R63XR32X86L(10MIC)</t>
  </si>
  <si>
    <t>FILTER(BAG) R180X800L PE</t>
  </si>
  <si>
    <t>FLTR L750(FOR 25UM)</t>
  </si>
  <si>
    <t>V20-1P6P</t>
  </si>
  <si>
    <t>고압 쿨런트 펌프</t>
  </si>
  <si>
    <t>GAGE 10KGF/ CL1.5</t>
  </si>
  <si>
    <t>GAUGE R100*1/4*15MPA*A</t>
  </si>
  <si>
    <t>GEAR HEAD S-KB100BH</t>
  </si>
  <si>
    <t>GEAR REDUCER S9140GBH</t>
  </si>
  <si>
    <t>GEARED HEAD K8G180C</t>
  </si>
  <si>
    <t>GEARED MOTOR K8IG25NH</t>
  </si>
  <si>
    <t>Lubrication Pump</t>
  </si>
  <si>
    <t>PUMP AMGP-01AF-T-220</t>
  </si>
  <si>
    <t>LEVEL S/W PT-2</t>
  </si>
  <si>
    <t>LIMIT S/W VB-3211(OMRON)</t>
  </si>
  <si>
    <t>MAGNET S/W MC-65A 220V</t>
  </si>
  <si>
    <t>MOTOR FMALF06-AB00</t>
  </si>
  <si>
    <t>X, Z-axis Servo Motor</t>
  </si>
  <si>
    <t>MPG PHCS3</t>
  </si>
  <si>
    <t>OP Panel Monitor</t>
  </si>
  <si>
    <t>OP PANEL MONITOR SMGK2</t>
  </si>
  <si>
    <t>PAN CHECK VALVE CV-50</t>
  </si>
  <si>
    <t>PRESSURE GAUGE R60</t>
  </si>
  <si>
    <t>PRESSURE GAUGE R75*0.1MPA</t>
  </si>
  <si>
    <t>PRESSURE S/W ISC3000-02L5</t>
  </si>
  <si>
    <t>PUMP ACP-1100MF 220/380V</t>
  </si>
  <si>
    <t>PUMP AMTP-400-206HA-VB</t>
  </si>
  <si>
    <t>PUMP GAUGE</t>
  </si>
  <si>
    <t>1번 펌프 유압게이지</t>
  </si>
  <si>
    <t>RELAY MT-63-2H 34~50A</t>
  </si>
  <si>
    <t>RELIEF VALVE R-G06-3-20</t>
  </si>
  <si>
    <t>REST BUSH D35XD50XD53X55H</t>
  </si>
  <si>
    <t>SOL V/V DS3230-V121V 50HZ</t>
  </si>
  <si>
    <t>SOLENOID VALVE WC SCREEN</t>
  </si>
  <si>
    <t>SOLV/V RDS3230-2G-02 220V</t>
  </si>
  <si>
    <t>SUCTION FILTER SF-1(25A)</t>
  </si>
  <si>
    <t>TEMP.CONTROLLER AUM-1000N</t>
  </si>
  <si>
    <t>THR</t>
  </si>
  <si>
    <t>TIMING BELT 210L150</t>
  </si>
  <si>
    <t>TIMING BELT 7MX900</t>
  </si>
  <si>
    <t>UNION(ROTARY 1116-048-143</t>
  </si>
  <si>
    <t>VALVE TCG20-03FV</t>
  </si>
  <si>
    <t>VANE PUMP V20-1P6P</t>
  </si>
  <si>
    <t>Twist - Part List</t>
    <phoneticPr fontId="2" type="noConversion"/>
  </si>
  <si>
    <t>BALL SCREW GTR2010A</t>
  </si>
  <si>
    <t>TWIST CT BOX UP&amp;DOWN</t>
  </si>
  <si>
    <t>SSR</t>
  </si>
  <si>
    <t>BEARING 6028ZZ</t>
  </si>
  <si>
    <t>BEARING HR32010XJ(NSK)</t>
  </si>
  <si>
    <t>BEARING HR32207J(NSK)</t>
  </si>
  <si>
    <t>BEARING 6313ZZ C3</t>
  </si>
  <si>
    <t>BOTTOM GRIP ROTARY CYLDER</t>
  </si>
  <si>
    <t>BRACKET GRIPPER SIDE</t>
  </si>
  <si>
    <t>FOR LM AGW15SA2UU-140</t>
  </si>
  <si>
    <t>Twist Macine #1 제품 Gripper 동작 LM Guide</t>
  </si>
  <si>
    <t>BUSBAR SHF-TT-00801-C103</t>
  </si>
  <si>
    <t>SEHYANG IND.</t>
  </si>
  <si>
    <t>CABLE KIV 25SQ 100M/RL</t>
  </si>
  <si>
    <t>CAPACITOR CSP1200 84UF</t>
  </si>
  <si>
    <t>CHUCK HC-06(SAMCHULLY)</t>
  </si>
  <si>
    <t>CHUCK(SAMCHULLY) HS-08</t>
  </si>
  <si>
    <t>CONDENSOR BUSBAR 03</t>
  </si>
  <si>
    <t>CONTROLLER(TEMP)EUROTHERM</t>
  </si>
  <si>
    <t>CT BOX 냉각수 line Tube</t>
  </si>
  <si>
    <t>TUBE PN-4-12X8-MW-100M</t>
  </si>
  <si>
    <t>CYL CDM2E20-40-A93L</t>
  </si>
  <si>
    <t>CYLINDER MY1B25-150LZ-A93</t>
  </si>
  <si>
    <t>#1~3 장비의 제품 좌우 이송용 Rodless Cylinder</t>
  </si>
  <si>
    <t>CYLINDER MY1B25-180LZ-A93</t>
  </si>
  <si>
    <t>제품 이송용 Rodless Cylinder 및 Stroke Unit (Left/Right)</t>
  </si>
  <si>
    <t>CYLINDER WHTD80B-N20ST-A</t>
  </si>
  <si>
    <t>상단부 실린더 (유압박형실린더)</t>
  </si>
  <si>
    <t>CYLINDER Y-1240RE-UNS</t>
  </si>
  <si>
    <t>DC Reactor</t>
  </si>
  <si>
    <t>DC REACTOR 200A 1.6MH</t>
  </si>
  <si>
    <t>DIGITAL INDICATOR BS-7300</t>
  </si>
  <si>
    <t>#2 Load cell 및 Digital indicator</t>
  </si>
  <si>
    <t>DRAW TUBE FOR TWIST MC #1</t>
  </si>
  <si>
    <t>KS TECH(V)</t>
  </si>
  <si>
    <t>DRAW TUBE FOR TWIST MC #3</t>
  </si>
  <si>
    <t>DRAW TUBE FOR TWIST MC #4</t>
  </si>
  <si>
    <t>DRAW TUBE FOR TWIST MC #6</t>
  </si>
  <si>
    <t>Eurotherm Temp Controller</t>
  </si>
  <si>
    <t>EUROTHERM 3504</t>
  </si>
  <si>
    <t>YOUNGNAM INSTRU</t>
  </si>
  <si>
    <t>FLOW SWITCH IFW 510-04-01</t>
  </si>
  <si>
    <t>CT BOX</t>
  </si>
  <si>
    <t>#1~#3</t>
  </si>
  <si>
    <t>FUSE 6.9 URB000 D08V/160</t>
  </si>
  <si>
    <t>고주파 판넬 RST상 퓨즈</t>
  </si>
  <si>
    <t>_x001A_#1~#3 장비용</t>
  </si>
  <si>
    <t>HIGEN 2HP 6P 220/380VAC</t>
  </si>
  <si>
    <t>MOTOR KMP02HK8</t>
  </si>
  <si>
    <t>IFW510-03-01, SMC</t>
  </si>
  <si>
    <t>IGBT</t>
  </si>
  <si>
    <t>신규 타입 (PCB 미포함, 백색)</t>
  </si>
  <si>
    <t>#4~#6</t>
  </si>
  <si>
    <t>구형 IGBT (#1~#3, 검은색 대체품. 홀 가공 필요)</t>
  </si>
  <si>
    <t>IGBT BOARD SKM600-DRV</t>
  </si>
  <si>
    <t>IGBT IGBT FF300R12KT4</t>
  </si>
  <si>
    <t>IGBT MODULE CM300DY-24H</t>
  </si>
  <si>
    <t>검은색 IGBT (미쓰비시)</t>
  </si>
  <si>
    <t>#1~#3 (Original)</t>
  </si>
  <si>
    <t>IGBT SKM600GA12T4</t>
  </si>
  <si>
    <t>#4~6 장비 IGBT</t>
  </si>
  <si>
    <t>LCD DISPLAY 40S203DA4</t>
  </si>
  <si>
    <t>#1~#3 사용중인 LCD display.</t>
  </si>
  <si>
    <t>LM GUIDE AGW15SA2UU-140</t>
  </si>
  <si>
    <t>LM GUIDE BLOCK MSB15TESS</t>
  </si>
  <si>
    <t>제품 Clamping/Unclamping 용 LM Guide/Block</t>
  </si>
  <si>
    <t>LM GUIDE MSB15-140L</t>
  </si>
  <si>
    <t>MAGNETIC SWITCH MC-150A</t>
  </si>
  <si>
    <t>MAKER IXYS FOR TWIST</t>
  </si>
  <si>
    <t>DIODE DSEI 2X101-12A</t>
  </si>
  <si>
    <t>MANIFOLD SHFSSR0070702T13</t>
  </si>
  <si>
    <t>MANIFOLDER SHFTT501212TR</t>
  </si>
  <si>
    <t>MITSUBISHI PLC</t>
  </si>
  <si>
    <t>PLC FX2N-20GM</t>
  </si>
  <si>
    <t>MITSUBISHI 3PH-122AC-400W</t>
  </si>
  <si>
    <t>SERVO MOTOR HC-PQ43</t>
  </si>
  <si>
    <t>VALVE OG-G01-P1-20</t>
  </si>
  <si>
    <t>MR-J2S-40A</t>
  </si>
  <si>
    <t>Twist Coil up down 서보드라이브</t>
  </si>
  <si>
    <t>OIL SEAL NBR TC 65-85-10</t>
  </si>
  <si>
    <t>OILSEAL TCV 50-68-9</t>
  </si>
  <si>
    <t>OUTPUT BUSBAR 01</t>
  </si>
  <si>
    <t>PHOTO SENSOR BGS-DL30N</t>
  </si>
  <si>
    <t>PLC와 FX2N-20GM 간 접속 연장 케이블 (65cm)</t>
  </si>
  <si>
    <t>PLC CABLE FX2N-GM-65EC</t>
  </si>
  <si>
    <t>PLC (FX3U Model) Interface Module</t>
  </si>
  <si>
    <t>PLC FX3U-64 MR/ES-A</t>
  </si>
  <si>
    <t>PUMP VDS-0B-1A2-10(NACHI)</t>
  </si>
  <si>
    <t>PUSH BUTTON 24VDC 1A1B</t>
  </si>
  <si>
    <t>SWITCH K16-211G.R</t>
  </si>
  <si>
    <t>RATIO 1/450 NMRV050 71B5</t>
  </si>
  <si>
    <t>WORM REDUCER NMRV050+110</t>
  </si>
  <si>
    <t>REGULATOR R53-401-00B1</t>
  </si>
  <si>
    <t>상부 Cylinder 동작용 Air Regulator</t>
  </si>
  <si>
    <t>RELAY HR710-2PL 24VDC</t>
  </si>
  <si>
    <t>ROTARY TABLE MSQB100R SMC</t>
  </si>
  <si>
    <t>S.MOTOR HCPQ23B MITSUBISH</t>
  </si>
  <si>
    <t>SCR MODULE</t>
  </si>
  <si>
    <t>LD431650, POWEREX</t>
  </si>
  <si>
    <t>SCR TT570N16KOF</t>
  </si>
  <si>
    <t>SENSOR(GREEN LASER TYPE)</t>
  </si>
  <si>
    <t>SENSOR(PHOTO)</t>
  </si>
  <si>
    <t>SENTEST 600~1600C</t>
  </si>
  <si>
    <t>THERMOMETER GNP15-H1</t>
  </si>
  <si>
    <t>SERVO DRIVE MR-C40A</t>
  </si>
  <si>
    <t>#2 제품 Finger Up/Down axis Servo drive</t>
  </si>
  <si>
    <t>SERVO DRIVE MR-J3-70A</t>
  </si>
  <si>
    <t>상부축 제어 Servo Drive</t>
  </si>
  <si>
    <t>SERVO MOTOR HF-SP102</t>
  </si>
  <si>
    <t>SHO 138X160X14-0588TT9030</t>
  </si>
  <si>
    <t>VALVE SS-G01-A3X-GR-D2-30</t>
  </si>
  <si>
    <t>STROKE ADJ UNIT MY-A25L1</t>
  </si>
  <si>
    <t>STROKE ADJ UNIT MY-A25L2</t>
  </si>
  <si>
    <t>SWITCH (LIMIT) KH-8010-C</t>
  </si>
  <si>
    <t>SWITCH BOX 70*105*55</t>
  </si>
  <si>
    <t>TEMPE.CONTROLLER</t>
  </si>
  <si>
    <t>TORQUE SENSOR BRTL-50</t>
  </si>
  <si>
    <t>TORQUE SENSOR BRTOL-50</t>
  </si>
  <si>
    <t>TWIST WORK COIL RECYCLING</t>
  </si>
  <si>
    <t>(#5) 상부척 동작용 Sol. Valve</t>
  </si>
  <si>
    <t>WK COIL SHF-WC-65-110</t>
  </si>
  <si>
    <t>WK COIL SHF-WC-75-110</t>
  </si>
  <si>
    <t>WORM GEAR NMRV040</t>
  </si>
  <si>
    <t>Worm Gear</t>
  </si>
  <si>
    <t>WORM REDUCER</t>
  </si>
  <si>
    <t>NMRV050+105 1/600</t>
  </si>
  <si>
    <t>(#1~#5) 하부척 감속기 (1/450)</t>
  </si>
  <si>
    <t>7204AW BEARING (NSK)</t>
  </si>
  <si>
    <t>BEARING 7204AW</t>
  </si>
  <si>
    <t>GAS PISTON(HIGH PRESSURE)</t>
  </si>
  <si>
    <t>KOBE STEEL(HIP)</t>
  </si>
  <si>
    <t>GAS PISTON(LOW PRESSURE)</t>
  </si>
  <si>
    <t>HEAT EXCHANGER SHC-420</t>
  </si>
  <si>
    <t>INSUL TUBE HIP538-G230</t>
  </si>
  <si>
    <t>INSUL TUBE HP0-G311-003</t>
  </si>
  <si>
    <t>INSULATOR HIP538-G234</t>
  </si>
  <si>
    <t>INSULATOR HIP538-G235</t>
  </si>
  <si>
    <t>LOCKING TUBE</t>
  </si>
  <si>
    <t>NUT HIP651-B601#04</t>
  </si>
  <si>
    <t>O-RING IP1-1001-003#15</t>
  </si>
  <si>
    <t>PROTECTION TUBE HIP538-G</t>
  </si>
  <si>
    <t>PROTECTION TUBE HIP651-B</t>
  </si>
  <si>
    <t>PROTECTION TUBE HIP652-B</t>
  </si>
  <si>
    <t>PROTECTION TUBE HP1-H301-</t>
  </si>
  <si>
    <t>PUMP TPH 8T3K 220/380V 3P</t>
  </si>
  <si>
    <t>SOL V/V VT4115-29T AC110</t>
  </si>
  <si>
    <t>T/C IP2-4004-001#03 KOBE</t>
  </si>
  <si>
    <t>T/C IP2-4004-001#07 KOBE</t>
  </si>
  <si>
    <t>TC R0.5X400 BASE(HIP)</t>
  </si>
  <si>
    <t>TC R0.5X800 SIDE(HIP)</t>
  </si>
  <si>
    <t>TUBE C-0079316 L=135MMFCT</t>
  </si>
  <si>
    <t>FCT SYSTEM GMBH</t>
  </si>
  <si>
    <t>VALVE(SWAGELOK)</t>
  </si>
  <si>
    <t>Kobe Sinter HIP - Part List (Ceramic)</t>
    <phoneticPr fontId="2" type="noConversion"/>
  </si>
  <si>
    <t>BELLOWS TUBE 50A X 2450L</t>
  </si>
  <si>
    <t>BELLOWS VALVE 1/4"</t>
  </si>
  <si>
    <t>BOTTOM HEATER D310X12.4</t>
  </si>
  <si>
    <t>CONTROLLER KP1010CN06-GOA</t>
  </si>
  <si>
    <t>CONTROLLER KP1030CN06-G0A</t>
  </si>
  <si>
    <t>FILTER TM-401</t>
  </si>
  <si>
    <t>HEAT EXCHANGER 7"X860L</t>
  </si>
  <si>
    <t>HIP533-BG320#01</t>
  </si>
  <si>
    <t>MIST TRAP TM401 VD60C</t>
  </si>
  <si>
    <t>NUT (+)(HIP)</t>
  </si>
  <si>
    <t>NUT (-)</t>
  </si>
  <si>
    <t>O-RING IP1-1001-003#34</t>
  </si>
  <si>
    <t>OR P/N:IP1-1001-003#23</t>
  </si>
  <si>
    <t>PLATE CONNECTION)</t>
  </si>
  <si>
    <t>PUMP VD60C 220/380 60HZ</t>
  </si>
  <si>
    <t>SENSOR WP-03</t>
  </si>
  <si>
    <t>TC(+) HP2-H430-001#01</t>
  </si>
  <si>
    <t>TC(+) HP2-H430-001#03</t>
  </si>
  <si>
    <t>TC(-) HP2-H430-001#02</t>
  </si>
  <si>
    <t>TC(-) HP2-H430-001#04</t>
  </si>
  <si>
    <t>TUBE HIP539-G310</t>
  </si>
  <si>
    <t>TUBE HP2-H401-001</t>
  </si>
  <si>
    <t>TUBE HP2-H401-002</t>
  </si>
  <si>
    <t>TUBE HP2-S202-201#AA</t>
  </si>
  <si>
    <t>WORK BASE HP2-S202-201#AB</t>
  </si>
  <si>
    <t>Kobe HIP - Part List (PSF-250)</t>
    <phoneticPr fontId="2" type="noConversion"/>
  </si>
  <si>
    <t>BATTERY LC-R127R2PG</t>
  </si>
  <si>
    <t>BERAING RING_SINTERHIP</t>
  </si>
  <si>
    <t>BN.TUBE C-0078955 V1</t>
  </si>
  <si>
    <t>BOLT BN. C-0048170 V1 FCT</t>
  </si>
  <si>
    <t>BOLT BN.C-4410-23292-4</t>
  </si>
  <si>
    <t>BOLT C-0078816 V1</t>
  </si>
  <si>
    <t>BOLT C4210-19903-4 G347</t>
  </si>
  <si>
    <t>BOLT C4210-19904-4 G347</t>
  </si>
  <si>
    <t>BOLT D70/3X238</t>
  </si>
  <si>
    <t>BOLT TOP D30/M10X60</t>
  </si>
  <si>
    <t>BOTTEM FELT 4 D87/56X3</t>
  </si>
  <si>
    <t>SCHUNK CARBON</t>
  </si>
  <si>
    <t>BOTTEM FELT 5 D90/40X3</t>
  </si>
  <si>
    <t>BOTTOM FELT 1 D104/67X3</t>
  </si>
  <si>
    <t>BOTTOM FELT 2 D113/67X3</t>
  </si>
  <si>
    <t>BOTTOM FELT 3 D78/56X3</t>
  </si>
  <si>
    <t>BOTTOM HEATER</t>
  </si>
  <si>
    <t>BOTTOM HEATER CONNECTION</t>
  </si>
  <si>
    <t>BOTTOM PYRO-FRAME TUBE</t>
  </si>
  <si>
    <t>BOTTOM TC PROTECTIVE TUBE</t>
  </si>
  <si>
    <t>CERAMIC PAPER C-0071951</t>
  </si>
  <si>
    <t>CFC DISC C-0087325. POS</t>
  </si>
  <si>
    <t>CFC LIFT BOLT</t>
  </si>
  <si>
    <t>CFC NUT 16X16X10</t>
  </si>
  <si>
    <t>CFC PIN C-0022351</t>
  </si>
  <si>
    <t>CFC PIN C-0022580</t>
  </si>
  <si>
    <t>CFC PIN C-0059472</t>
  </si>
  <si>
    <t>CFC PLATE C-0006296 V1</t>
  </si>
  <si>
    <t>CFC PLATE C-0078406.POS</t>
  </si>
  <si>
    <t>CFC PLATE C-0078407. POS</t>
  </si>
  <si>
    <t>CFC ROD C-0080204 V1</t>
  </si>
  <si>
    <t>FCT Sinter - Part List</t>
    <phoneticPr fontId="2" type="noConversion"/>
  </si>
  <si>
    <t>CFC ROD C-0080206</t>
  </si>
  <si>
    <t>CFC SHAFT D20*300</t>
  </si>
  <si>
    <t>CFC STUD BOLT C-0080204</t>
  </si>
  <si>
    <t>CFC STUD BOLT C-0080206</t>
  </si>
  <si>
    <t>CFC STUD BOLT M10X150</t>
  </si>
  <si>
    <t>CFC STUD BOLT M10X190</t>
  </si>
  <si>
    <t>CFC SUPPORT C-0077865</t>
  </si>
  <si>
    <t>CFC WASHER C-0006296</t>
  </si>
  <si>
    <t>CFC WASHER OD200/ID30X2</t>
  </si>
  <si>
    <t>CFC WASHER OD80/ID12.5X2</t>
  </si>
  <si>
    <t>CURRENT BOLT 1</t>
  </si>
  <si>
    <t>CURRENT CONNECTION BOLT</t>
  </si>
  <si>
    <t>EXTENSIVE FRAME TUBE</t>
  </si>
  <si>
    <t>GAS VALVE SAMSON 3510</t>
  </si>
  <si>
    <t>GR.NUT C3225-23230-4 G347</t>
  </si>
  <si>
    <t>GR.TUBE C-0079083 V1</t>
  </si>
  <si>
    <t>GR.TUBE D40X43 EX-60</t>
  </si>
  <si>
    <t>GRAPHITE FOIL C-0078410</t>
  </si>
  <si>
    <t>GRAPHITE NUT D40*8</t>
  </si>
  <si>
    <t>GRAPHITE NUT D42*8</t>
  </si>
  <si>
    <t>GRAPHITE PIPE</t>
  </si>
  <si>
    <t>GRAPHITE RING D40/30*1MM</t>
  </si>
  <si>
    <t>GRAPHITE RING D45/30*1MM</t>
  </si>
  <si>
    <t>HARD DRIVE SSD GPS8340</t>
  </si>
  <si>
    <t>HARD FELT C-0078412.POS</t>
  </si>
  <si>
    <t>HARD FOIL C-0082327.POS</t>
  </si>
  <si>
    <t>HARD FOIL C-0082328. POS</t>
  </si>
  <si>
    <t>HARD FOIL C-0082329.POS</t>
  </si>
  <si>
    <t>HEATER BOLT 5</t>
  </si>
  <si>
    <t>HEATER CONNECT 234*100*61</t>
  </si>
  <si>
    <t>HEATER DISTANCE PART 1</t>
  </si>
  <si>
    <t>HEATER D359/320.5X255</t>
  </si>
  <si>
    <t>HEATER D359/320.5X515</t>
  </si>
  <si>
    <t>HEATER TOOL 337*120*45.5</t>
  </si>
  <si>
    <t>INSULATION C4300251410/1</t>
  </si>
  <si>
    <t>INSULATION C4300251410/2</t>
  </si>
  <si>
    <t>INSULATION C4300251410/3</t>
  </si>
  <si>
    <t>INSULATION C4301251421</t>
  </si>
  <si>
    <t>INSULATION C4301251431</t>
  </si>
  <si>
    <t>INSULATION C4301251441</t>
  </si>
  <si>
    <t>INSULATION C4301251444</t>
  </si>
  <si>
    <t>INSULATION C4301251451</t>
  </si>
  <si>
    <t>INSULATION C4301251581</t>
  </si>
  <si>
    <t>INSULATION PART19 FCT SYS</t>
  </si>
  <si>
    <t>INSULATION 8340B0078318V1</t>
  </si>
  <si>
    <t>INSULATION 8340B0078357V1</t>
  </si>
  <si>
    <t>INSULATION 8340B0078377V1</t>
  </si>
  <si>
    <t>LOCKING SCREW D22*23</t>
  </si>
  <si>
    <t>LOCKING SCREW D22*58</t>
  </si>
  <si>
    <t>MAGNETIC CONTACTOR SC-N12</t>
  </si>
  <si>
    <t>MONITORING RELAY PFU6</t>
  </si>
  <si>
    <t>NUT M10 C-003825 V1</t>
  </si>
  <si>
    <t>NUT M10 DIN 6331 VA</t>
  </si>
  <si>
    <t>NUT M10 DIN439 A1</t>
  </si>
  <si>
    <t>O-RING VITON 640X6</t>
  </si>
  <si>
    <t>PLATE C007841 POS 10 FCT</t>
  </si>
  <si>
    <t>PLATE SUPPORT TUBE</t>
  </si>
  <si>
    <t>PLATE SUPPORT TUBE NUT</t>
  </si>
  <si>
    <t>PLATE1 C-0077755 V1</t>
  </si>
  <si>
    <t>PLATE2 C-0077756 V1</t>
  </si>
  <si>
    <t>PLATE3 C-0077503 V1</t>
  </si>
  <si>
    <t>PLATE4 C-0077504 V1</t>
  </si>
  <si>
    <t>PLATE5 C-0077501 V1</t>
  </si>
  <si>
    <t>PROTECTION TUBE D28*419</t>
  </si>
  <si>
    <t>PROTECTION TUBE D28*427</t>
  </si>
  <si>
    <t>PROTECTION TUBE D34*223</t>
  </si>
  <si>
    <t>PROTECTIVE TUBE</t>
  </si>
  <si>
    <t>PYROSTOP C-0078414.POS 20</t>
  </si>
  <si>
    <t>PYROSTOP C-0087326.POS</t>
  </si>
  <si>
    <t>PYROSTOP C-0087327. POS</t>
  </si>
  <si>
    <t>PYROSTOP C-0087328. POS</t>
  </si>
  <si>
    <t>PYROSTOP C-0088602. POS</t>
  </si>
  <si>
    <t>PYROSTOP RING D55/46*3MM</t>
  </si>
  <si>
    <t>RING D70/46X3</t>
  </si>
  <si>
    <t>RING D80/54.4X3</t>
  </si>
  <si>
    <t>ROD C-0078817 V1</t>
  </si>
  <si>
    <t>SCREW PLUG D28*14</t>
  </si>
  <si>
    <t>SCREW PLUG D28X14</t>
  </si>
  <si>
    <t>SHIELD TUBE D44.8X365</t>
  </si>
  <si>
    <t>SIDE HEATER D362/323X390</t>
  </si>
  <si>
    <t>SIDE PYRO-FRAME TUBE</t>
  </si>
  <si>
    <t>SIDE TC PROTECTIVE TUBE</t>
  </si>
  <si>
    <t>SLEEVE2_SINTERHIP</t>
  </si>
  <si>
    <t>Felt</t>
  </si>
  <si>
    <t>SOFT FELT C-0078415. POS</t>
  </si>
  <si>
    <t>SOFT FELT C-0088603</t>
  </si>
  <si>
    <t>SOFT FELT RING D30/10*10</t>
  </si>
  <si>
    <t>SOFT FELT RING D40/30*10</t>
  </si>
  <si>
    <t>SOFT FELT RING D45/30*10</t>
  </si>
  <si>
    <t>THERMO COUPLE 6.4X800MM</t>
  </si>
  <si>
    <t>THYRISTOR 1PX500-110H</t>
  </si>
  <si>
    <t>THYRISTOR 1PX500-75H</t>
  </si>
  <si>
    <t>V/V MFH-3-1/8</t>
  </si>
  <si>
    <t>WASHER C-0053510 V1</t>
  </si>
  <si>
    <t>WASHER 10.5 DIN125</t>
  </si>
  <si>
    <t>AVIM #1~#3 - Part List</t>
    <phoneticPr fontId="2" type="noConversion"/>
  </si>
  <si>
    <t>AVIM #4, #5 - Part List</t>
    <phoneticPr fontId="2" type="noConversion"/>
  </si>
  <si>
    <t>AVIM #6 - Part List</t>
    <phoneticPr fontId="2" type="noConversion"/>
  </si>
  <si>
    <t>Tech (Drill)</t>
    <phoneticPr fontId="2" type="noConversion"/>
  </si>
  <si>
    <t>GE 3D Printer - Part List</t>
    <phoneticPr fontId="2" type="noConversion"/>
  </si>
  <si>
    <t>GF Wire Cutting (3D Printer) - Part List</t>
    <phoneticPr fontId="2" type="noConversion"/>
  </si>
  <si>
    <t>S600 Bellows Cover</t>
  </si>
  <si>
    <t>한성GT 제작품</t>
  </si>
  <si>
    <t>ADEPT S600</t>
  </si>
  <si>
    <t>VALVESOLENOID</t>
  </si>
  <si>
    <t>Robot Sol. Valve (SYJ 3143-5LOZ-Q)</t>
  </si>
  <si>
    <t>Joint 4</t>
  </si>
  <si>
    <t>SGMAH-02A1F-AP12</t>
  </si>
  <si>
    <t>For Wendt</t>
  </si>
  <si>
    <t>Joint 3</t>
  </si>
  <si>
    <t>SGMAH-01A1A-HL11</t>
  </si>
  <si>
    <t>CSG-25-50-2UH-SP</t>
  </si>
  <si>
    <t>P/N 7351.009.932WBM/WAC</t>
  </si>
  <si>
    <t>ENCDR DISC.MYLAR.2</t>
  </si>
  <si>
    <t>P/N 1350.866.611 WAC735</t>
  </si>
  <si>
    <t>HI RES ENCDR ASSY</t>
  </si>
  <si>
    <t>P/N 1350.866.601 WAC735</t>
  </si>
  <si>
    <t>PHASE OUT</t>
  </si>
  <si>
    <t>P/N 02574-000F ADEPT</t>
  </si>
  <si>
    <t>GREASE(NSK) LG-2</t>
  </si>
  <si>
    <t>LG-2 80G/CN</t>
  </si>
  <si>
    <t>GABSUNG LUBRICA</t>
  </si>
  <si>
    <t>Robot Gripper</t>
  </si>
  <si>
    <t>HARNESS ASSEMBLY</t>
  </si>
  <si>
    <t>FLANGE ASSY 30560-40700F</t>
  </si>
  <si>
    <t>FLANGE ASSY, END EFFECTOR</t>
  </si>
  <si>
    <t>Robot Cable 4축</t>
  </si>
  <si>
    <t>ADEPT ROBOT CABLE</t>
  </si>
  <si>
    <t>ENCODER DISK 18572-000</t>
  </si>
  <si>
    <t>ADEPT COBRA S600 JT4</t>
  </si>
  <si>
    <t>기존품 단종(02266-000) - Item No. 0953114 대체품(18572-000) 구매.</t>
  </si>
  <si>
    <t>ADEPT COBRA S600 JT#3</t>
  </si>
  <si>
    <t>Control Board</t>
  </si>
  <si>
    <t>9637.480.532 WENDT ADEPT AWCII 040.32</t>
  </si>
  <si>
    <t>Harmonic Drive J2</t>
  </si>
  <si>
    <t>90570-00004 Robot Assy Kit</t>
  </si>
  <si>
    <t>Harmonic Drive J1</t>
  </si>
  <si>
    <t>90570-00003 Robot Assy Kit</t>
  </si>
  <si>
    <t>Eji board</t>
  </si>
  <si>
    <t>8000.118.616 WENDT ADEPT EJI BOARD</t>
  </si>
  <si>
    <t>3.6V 2100MAH</t>
  </si>
  <si>
    <t>OMRON Adept Robot - Part List (S600/S800)</t>
    <phoneticPr fontId="2" type="noConversion"/>
  </si>
  <si>
    <t>Joint 2</t>
  </si>
  <si>
    <t>Cable Assy</t>
  </si>
  <si>
    <t>1350.866.741</t>
  </si>
  <si>
    <t>04900-000 1350.866.441</t>
  </si>
  <si>
    <t>Joint 1</t>
  </si>
  <si>
    <t>02352-000</t>
  </si>
  <si>
    <t>P/N 1350.452.941 WENDT</t>
  </si>
  <si>
    <t>Erowa (Makino AWC) - Part List</t>
    <phoneticPr fontId="2" type="noConversion"/>
  </si>
  <si>
    <t>AWC Door switch</t>
  </si>
  <si>
    <t>A-axis Servo Drive</t>
  </si>
  <si>
    <t>SERVO DRIVE P/N:053723 00</t>
  </si>
  <si>
    <t>Door 부 Safety switch</t>
  </si>
  <si>
    <t>SAFETY SWITCH I10-E2233</t>
  </si>
  <si>
    <t>AWC Z-axis Motor brake Rotor (Disk pad)</t>
  </si>
  <si>
    <t>ECU Main Board</t>
  </si>
  <si>
    <t>MAIN BOARD ER-062332</t>
  </si>
  <si>
    <t>AWC Z축 Linear guide way</t>
  </si>
  <si>
    <t>LM GUIDE HGH35CC2R1020</t>
  </si>
  <si>
    <t>ER-038747</t>
  </si>
  <si>
    <t>For Makino a51</t>
  </si>
  <si>
    <t>AWC B-axis 관련 Cable</t>
  </si>
  <si>
    <t>Z-axis Motor Brake</t>
  </si>
  <si>
    <t>Joint 5,6</t>
  </si>
  <si>
    <t>A06B-0117-B855#0049</t>
  </si>
  <si>
    <t>For ANCA, OW, EWAG, etc</t>
  </si>
  <si>
    <t>Joint 1,2</t>
  </si>
  <si>
    <t>A06B-0116-B855#0048</t>
  </si>
  <si>
    <t>A06B-0115-B855#0048</t>
  </si>
  <si>
    <t>A06B-0114-B855#0048</t>
  </si>
  <si>
    <t>Fanuc LR Mate 200iD - Part List</t>
    <phoneticPr fontId="2" type="noConversion"/>
  </si>
  <si>
    <t>회생저항</t>
  </si>
  <si>
    <t>REGEN RESISTOR 16 Ω J</t>
  </si>
  <si>
    <t>Controller 내부 팬 (4715MS22T-B50)</t>
  </si>
  <si>
    <t>FAN 11938MB-B2N-EA FAN 40*40*10T - DELTA</t>
  </si>
  <si>
    <t>Controller (R-30iA)</t>
    <phoneticPr fontId="2" type="noConversion"/>
  </si>
  <si>
    <t>XSEL-QX5-NNW7020-100A-PR-E-EEE-0-3-SP</t>
  </si>
  <si>
    <t>For AP710</t>
  </si>
  <si>
    <t>Joint 3 Ball screw</t>
  </si>
  <si>
    <t>XASY51000129</t>
  </si>
  <si>
    <t>XASY10001700 감속기 포함</t>
  </si>
  <si>
    <t>3-axis Bellows Cover (상 or 하)</t>
  </si>
  <si>
    <t>ORM01760 205ST 2EA 1SET</t>
  </si>
  <si>
    <t>MOTOR TS4609 N7077 E200 Tamakawa</t>
  </si>
  <si>
    <t>MOTOR M-IX-HNN70-4????</t>
  </si>
  <si>
    <t>MOTOR M-IX-HNN70-2????</t>
  </si>
  <si>
    <t>Interface</t>
  </si>
  <si>
    <t>IAPU4801-160</t>
  </si>
  <si>
    <t>Main CPU</t>
  </si>
  <si>
    <t>IAMC4803-020</t>
  </si>
  <si>
    <t>I/O</t>
  </si>
  <si>
    <t>IAIO3202-PN1</t>
  </si>
  <si>
    <t>J2, 3</t>
  </si>
  <si>
    <t>IADS4804-7575</t>
  </si>
  <si>
    <t>J4, 5</t>
  </si>
  <si>
    <t>IADS4803-2020</t>
  </si>
  <si>
    <t>J1</t>
  </si>
  <si>
    <t>IADS4802-075S</t>
  </si>
  <si>
    <t>Power Board</t>
  </si>
  <si>
    <t>IACP4801-24G</t>
  </si>
  <si>
    <t>Base Board</t>
  </si>
  <si>
    <t>IA6B4801-GLB</t>
  </si>
  <si>
    <t>0.1A 40*40*10 XSEL-P/Q</t>
  </si>
  <si>
    <t>I/O CABLE</t>
  </si>
  <si>
    <t>CB-X-PIO020</t>
  </si>
  <si>
    <t>IAI ROBOT XSEL CONTROLLER</t>
  </si>
  <si>
    <t>Profibus Board</t>
  </si>
  <si>
    <t>ABS-PDP AB4005-C</t>
  </si>
  <si>
    <t>IAI IX-NNW7020 - Part List (AP710)</t>
    <phoneticPr fontId="2" type="noConversion"/>
  </si>
  <si>
    <t>Robot CPU</t>
  </si>
  <si>
    <t>IAMC3203-010</t>
  </si>
  <si>
    <t>For GIG-21</t>
  </si>
  <si>
    <t>Robot Power supply</t>
  </si>
  <si>
    <t>IADP3203-020</t>
  </si>
  <si>
    <t>1-axis</t>
  </si>
  <si>
    <t>Controller</t>
    <phoneticPr fontId="2" type="noConversion"/>
  </si>
  <si>
    <t>Safety module</t>
  </si>
  <si>
    <t>SP 5100/S SRMM2_V2</t>
  </si>
  <si>
    <t>For Iscar Auto Loading</t>
  </si>
  <si>
    <t>SP 5100/S PSU 1P</t>
  </si>
  <si>
    <t>Servo Driver</t>
  </si>
  <si>
    <t>SP 5100/S TRMM2/EN-D</t>
  </si>
  <si>
    <t>(Joint 1~4)</t>
  </si>
  <si>
    <t>MANZ Robot - Part List (SR5580)</t>
    <phoneticPr fontId="2" type="noConversion"/>
  </si>
  <si>
    <t>AM3041-1C40</t>
  </si>
  <si>
    <t>For Hermle C30U</t>
  </si>
  <si>
    <t>Z-Axis</t>
  </si>
  <si>
    <t>X, W-Axis</t>
  </si>
  <si>
    <t>W-axis Encoder Cable</t>
  </si>
  <si>
    <t>Safety Logic Card</t>
  </si>
  <si>
    <t>EL6900</t>
  </si>
  <si>
    <t>D/O 4CH Card</t>
  </si>
  <si>
    <t>EL2904</t>
  </si>
  <si>
    <t>D/O 8CH Card</t>
  </si>
  <si>
    <t>EL2008</t>
  </si>
  <si>
    <t>D/I 4CH Card</t>
  </si>
  <si>
    <t>EL1904</t>
  </si>
  <si>
    <t>D/I 8CH Card</t>
  </si>
  <si>
    <t>EL1008</t>
  </si>
  <si>
    <t>CX5020-0122</t>
  </si>
  <si>
    <t>Power Cable</t>
  </si>
  <si>
    <t>Hermle Automation (Beckhoff) - Part List</t>
    <phoneticPr fontId="2" type="noConversion"/>
  </si>
  <si>
    <t>S60600-PB 6A Servostar 신품</t>
  </si>
  <si>
    <t>S60600-PB 6A Servostar 중고</t>
  </si>
  <si>
    <t>Hermle Automation (Siemens) - Part List</t>
    <phoneticPr fontId="2" type="noConversion"/>
  </si>
  <si>
    <t>Toshiba Robot (TH850A) - Part List</t>
    <phoneticPr fontId="2" type="noConversion"/>
  </si>
  <si>
    <t>X8HW-50A</t>
  </si>
  <si>
    <t>For Kobayashi, New Auto Loading</t>
  </si>
  <si>
    <t>X8HW-25A</t>
  </si>
  <si>
    <t>Joint 3, 4</t>
  </si>
  <si>
    <t>X8HRB-20A</t>
  </si>
  <si>
    <t>Spline H846545 Ball screw</t>
  </si>
  <si>
    <t>I/O Cable</t>
  </si>
  <si>
    <t>S816786 Timing Belt</t>
  </si>
  <si>
    <t>S816785 Timing Belt</t>
  </si>
  <si>
    <t>MSMD09SS2U</t>
  </si>
  <si>
    <t>MSMD082S1D</t>
  </si>
  <si>
    <t>MSMD062S2V</t>
  </si>
  <si>
    <t>M209023 Pulley</t>
  </si>
  <si>
    <t>M209020 Pulley</t>
  </si>
  <si>
    <t>LEB100F-0524 Swithcing Power supply</t>
  </si>
  <si>
    <t>Yamaha Robot - Part List (YK800XGP)</t>
    <phoneticPr fontId="2" type="noConversion"/>
  </si>
  <si>
    <t>Driver Module</t>
  </si>
  <si>
    <t>SR1-X-10 YC-LINK</t>
  </si>
  <si>
    <t>For APX-105</t>
  </si>
  <si>
    <t>PZ Axis Drive</t>
  </si>
  <si>
    <t>SR1-X-10 YC</t>
  </si>
  <si>
    <t>PX Axis Drive</t>
  </si>
  <si>
    <t>SR1-X05-B</t>
  </si>
  <si>
    <t>PZ Axis Cable</t>
  </si>
  <si>
    <t>KX7-M4710-30 YAMAHA SR1-X ROBOT</t>
  </si>
  <si>
    <t>Yaskawa Robot - Part List (HP20F)</t>
    <phoneticPr fontId="2" type="noConversion"/>
  </si>
  <si>
    <t>POWER SUPPLY YASKAWA</t>
  </si>
  <si>
    <t>Hermle Cellro Automation - Part List</t>
    <phoneticPr fontId="2" type="noConversion"/>
  </si>
  <si>
    <t>Hermle Yaskawa Automation - Part List</t>
    <phoneticPr fontId="2" type="noConversion"/>
  </si>
  <si>
    <t>Hermle Beckhoff Automation - Part List</t>
    <phoneticPr fontId="2" type="noConversion"/>
  </si>
  <si>
    <t>Hermle Siemens Automation - Part List</t>
    <phoneticPr fontId="2" type="noConversion"/>
  </si>
  <si>
    <t>차단기 - Part List</t>
    <phoneticPr fontId="2" type="noConversion"/>
  </si>
  <si>
    <t>Battery - Part List</t>
    <phoneticPr fontId="2" type="noConversion"/>
  </si>
  <si>
    <t>저장 매체 - Part List</t>
    <phoneticPr fontId="2" type="noConversion"/>
  </si>
  <si>
    <t>Lamp - Part List</t>
    <phoneticPr fontId="2" type="noConversion"/>
  </si>
  <si>
    <t>Power Supply - Part List</t>
    <phoneticPr fontId="2" type="noConversion"/>
  </si>
  <si>
    <t>PLC - Part List</t>
    <phoneticPr fontId="2" type="noConversion"/>
  </si>
  <si>
    <t>Relay - Part List</t>
    <phoneticPr fontId="2" type="noConversion"/>
  </si>
  <si>
    <t>Sensor - Part List</t>
    <phoneticPr fontId="2" type="noConversion"/>
  </si>
  <si>
    <t>UPS - Part List</t>
    <phoneticPr fontId="2" type="noConversion"/>
  </si>
  <si>
    <t>Contactor - Part List (마그네트 스위치 등)</t>
    <phoneticPr fontId="2" type="noConversion"/>
  </si>
  <si>
    <t>Cable - Part List</t>
    <phoneticPr fontId="2" type="noConversion"/>
  </si>
  <si>
    <t>Hyd. Press - Part List</t>
    <phoneticPr fontId="2" type="noConversion"/>
  </si>
  <si>
    <t>Hyd. Press - Part List (Shafir Automation)</t>
    <phoneticPr fontId="2" type="noConversion"/>
  </si>
  <si>
    <t>Hermle Raon Automation - Part List</t>
    <phoneticPr fontId="2" type="noConversion"/>
  </si>
  <si>
    <t>3RV2021-4AA10</t>
  </si>
  <si>
    <t>3RV2011-0JA15</t>
  </si>
  <si>
    <t>3RV2021-0GA10</t>
  </si>
  <si>
    <t>3RV2021-1BA10</t>
  </si>
  <si>
    <t>3RV2021-1HA15</t>
  </si>
  <si>
    <t>3RV1021-0HA10</t>
  </si>
  <si>
    <t>3RV1041-4KA10</t>
  </si>
  <si>
    <t>3RV2011-0FA10</t>
  </si>
  <si>
    <t>3RV2011-1DA10</t>
  </si>
  <si>
    <t>3RV2011-1EA10</t>
  </si>
  <si>
    <t>GV2ME07</t>
  </si>
  <si>
    <t>GV2ME14</t>
  </si>
  <si>
    <t>GV2ME20</t>
  </si>
  <si>
    <t>GV2-ME10</t>
  </si>
  <si>
    <t>GV2ME05</t>
  </si>
  <si>
    <t>GV2ME08</t>
  </si>
  <si>
    <t>GV2ME22</t>
  </si>
  <si>
    <t>GV2ME32</t>
  </si>
  <si>
    <t>A9F74103</t>
  </si>
  <si>
    <t>A9F74206</t>
  </si>
  <si>
    <t>ABS 53C-50A-3P</t>
  </si>
  <si>
    <t>ABS103C 75A LS</t>
  </si>
  <si>
    <t>ABS403C 400A LS</t>
  </si>
  <si>
    <t>ABS404C 400A LS</t>
  </si>
  <si>
    <t>ABS52C 50AF LS</t>
  </si>
  <si>
    <t>ABS803C 800A LS</t>
  </si>
  <si>
    <t>ABE32B 10A</t>
  </si>
  <si>
    <t>ABE33B 20A-3</t>
  </si>
  <si>
    <t>ABN203C 225A</t>
  </si>
  <si>
    <t>ABS203C 125A(LS)</t>
  </si>
  <si>
    <t>ABS33B/10A</t>
  </si>
  <si>
    <t>PKZM 0-10</t>
  </si>
  <si>
    <t>PKZM0-0.63 EATON</t>
  </si>
  <si>
    <t>PKZM0-20 EATON</t>
  </si>
  <si>
    <t>PKZM0-25 EATON</t>
  </si>
  <si>
    <t>PKZM0-4-T EATON</t>
  </si>
  <si>
    <t>S402M, B50</t>
  </si>
  <si>
    <t>S402M, B63</t>
  </si>
  <si>
    <t>S403M C8</t>
  </si>
  <si>
    <t>SK-53 3P 20A</t>
  </si>
  <si>
    <t>TS630N ETM33 3P</t>
  </si>
  <si>
    <t>TS630N ETS33 3P</t>
  </si>
  <si>
    <t>NF32-SVF</t>
  </si>
  <si>
    <t>3P CIRCUIT BREAKER</t>
  </si>
  <si>
    <t>SIEMENS 0.7~1A</t>
  </si>
  <si>
    <t>SIEMENS 0.63A 250W</t>
  </si>
  <si>
    <t>1.4~2A SIEMENS</t>
  </si>
  <si>
    <t>5.5~8A 1NO+1NC SIEMENS</t>
  </si>
  <si>
    <t>SIEMENS 0.55~0.8A</t>
  </si>
  <si>
    <t>SIEMENS 57~75A</t>
  </si>
  <si>
    <t>SIEMENS 0.35~0.5A</t>
  </si>
  <si>
    <t>SIEMENS 2.2~3.2A</t>
  </si>
  <si>
    <t>3P 2.8~4A SIEMENS</t>
  </si>
  <si>
    <t>SCHNEIDER 1.6-2.5A</t>
  </si>
  <si>
    <t>SCHNEIDER 6~10A 3P</t>
  </si>
  <si>
    <t>13-18A</t>
  </si>
  <si>
    <t>CIRCUIT BRAKER 3P 4~6.3A</t>
  </si>
  <si>
    <t>SCHNEIDER 0.63~1A</t>
  </si>
  <si>
    <t>SCHNEIDER 2.5~4A</t>
  </si>
  <si>
    <t>3P,20~25 SCHNEIDER</t>
  </si>
  <si>
    <t>SCHNEIDER 3P 24~32A</t>
  </si>
  <si>
    <t>SCHNEIDER IC60N 1P 3A</t>
  </si>
  <si>
    <t>SCHNEIDER IC60N 2P 6A</t>
  </si>
  <si>
    <t>CIRCUIT BREAKER_LS</t>
  </si>
  <si>
    <t>MCCB ABS103C 75A LS</t>
  </si>
  <si>
    <t>MCCB ABS403C 400A LS</t>
  </si>
  <si>
    <t>MCCB ABS404C 400A LS</t>
  </si>
  <si>
    <t>15A, 20A, 30A, 40A, 50A</t>
  </si>
  <si>
    <t>MCCB ABS803C 800A LS</t>
  </si>
  <si>
    <t>EATON 400VAC 4KW 6.3-10A</t>
  </si>
  <si>
    <t>3P 220V 0.09KW 0.63A</t>
  </si>
  <si>
    <t>3P 220V 5.5KW 20A</t>
  </si>
  <si>
    <t>3P 220V 5.5KW 25A</t>
  </si>
  <si>
    <t>3P 690V 4A</t>
  </si>
  <si>
    <t>2P 230/400VAC 50A</t>
  </si>
  <si>
    <t>2P 230/400VAC 63A</t>
  </si>
  <si>
    <t>8A 3P ABB</t>
  </si>
  <si>
    <t>NFB(SEOUL ELECTRIC</t>
  </si>
  <si>
    <t>MCCB-LS</t>
  </si>
  <si>
    <t>MITSUBISHI 2P 15A</t>
  </si>
  <si>
    <t>10A 3POL. C 1492-SPM3C</t>
  </si>
  <si>
    <t>극수</t>
    <phoneticPr fontId="2" type="noConversion"/>
  </si>
  <si>
    <t>Maker</t>
    <phoneticPr fontId="2" type="noConversion"/>
  </si>
  <si>
    <t>Siemens</t>
    <phoneticPr fontId="2" type="noConversion"/>
  </si>
  <si>
    <t>Schneider</t>
    <phoneticPr fontId="2" type="noConversion"/>
  </si>
  <si>
    <t>LS</t>
    <phoneticPr fontId="2" type="noConversion"/>
  </si>
  <si>
    <t>Eaton</t>
    <phoneticPr fontId="2" type="noConversion"/>
  </si>
  <si>
    <t>ABB</t>
    <phoneticPr fontId="2" type="noConversion"/>
  </si>
  <si>
    <t>소화기 컨트롤러용</t>
    <phoneticPr fontId="2" type="noConversion"/>
  </si>
  <si>
    <t>커넥터 
외경</t>
    <phoneticPr fontId="2" type="noConversion"/>
  </si>
  <si>
    <t>검출거리
(mm)</t>
    <phoneticPr fontId="2" type="noConversion"/>
  </si>
  <si>
    <t>Cable
길이 (m)</t>
    <phoneticPr fontId="2" type="noConversion"/>
  </si>
  <si>
    <t>출력</t>
    <phoneticPr fontId="2" type="noConversion"/>
  </si>
  <si>
    <t>접점</t>
    <phoneticPr fontId="2" type="noConversion"/>
  </si>
  <si>
    <t>M8</t>
    <phoneticPr fontId="2" type="noConversion"/>
  </si>
  <si>
    <t>NPN</t>
    <phoneticPr fontId="2" type="noConversion"/>
  </si>
  <si>
    <t>NO</t>
    <phoneticPr fontId="2" type="noConversion"/>
  </si>
  <si>
    <t>PNP</t>
    <phoneticPr fontId="2" type="noConversion"/>
  </si>
  <si>
    <t>NC</t>
    <phoneticPr fontId="2" type="noConversion"/>
  </si>
  <si>
    <t>M12</t>
    <phoneticPr fontId="2" type="noConversion"/>
  </si>
  <si>
    <t>BES M08MI-NSC20B-BV03</t>
    <phoneticPr fontId="2" type="noConversion"/>
  </si>
  <si>
    <t>M8 NPN NO 2mm</t>
  </si>
  <si>
    <t>커넥터 M8,  케이블 2m, 길이 50mm</t>
  </si>
  <si>
    <t>IM08-02BPS-VUK</t>
  </si>
  <si>
    <t>M8 PNP NO 2mm</t>
  </si>
  <si>
    <t>커넥터 M8, 케이블 2m, 3선식</t>
  </si>
  <si>
    <t>IPS8-S4PC60-A8</t>
  </si>
  <si>
    <t>M8 PNP NC 4mm</t>
  </si>
  <si>
    <t>커넥터 M8, 길이 60mm 3선식</t>
  </si>
  <si>
    <t>PRD08-2DN</t>
  </si>
  <si>
    <t>커넥터 M8 DC 3선식</t>
  </si>
  <si>
    <t>DW-AS-603-M8-001</t>
    <phoneticPr fontId="13" type="noConversion"/>
  </si>
  <si>
    <t>M8 PNP NO 1.5mm</t>
  </si>
  <si>
    <t>커넥터 M8</t>
  </si>
  <si>
    <t>IFRM 12P1701/S35L</t>
    <phoneticPr fontId="13" type="noConversion"/>
  </si>
  <si>
    <t>M8 PNP NO 4mm</t>
  </si>
  <si>
    <t>커넥터 M8, 센서 M12, 길이 50mm 3선식</t>
  </si>
  <si>
    <t>D-A93L</t>
    <phoneticPr fontId="2" type="noConversion"/>
  </si>
  <si>
    <t>FL7M-3J6HD-CN03</t>
    <phoneticPr fontId="2" type="noConversion"/>
  </si>
  <si>
    <t>DMG Mori 선반 Clamping sensor</t>
    <phoneticPr fontId="2" type="noConversion"/>
  </si>
  <si>
    <t>EZ-12M</t>
  </si>
  <si>
    <t>PROXIMITY SENSOR</t>
  </si>
  <si>
    <t>E2A-S08KS02-M5-B1</t>
  </si>
  <si>
    <t>PROXIMITY PNP OMRON</t>
  </si>
  <si>
    <t>E2A-S08KS02-M5-B2</t>
  </si>
  <si>
    <t>E2E-CR8B1</t>
  </si>
  <si>
    <t>PROXIMITY S/W PNP OMRON</t>
  </si>
  <si>
    <t>E2E-C04S12-WC-B2</t>
  </si>
  <si>
    <t>SENSOR(PROXIMITY) OMRON</t>
  </si>
  <si>
    <t>E2E-S05S12-WC-C1</t>
  </si>
  <si>
    <t>OMRON</t>
  </si>
  <si>
    <t>E2E-X1C2 2M</t>
  </si>
  <si>
    <t>E2E-X2D1-N</t>
  </si>
  <si>
    <t>OMRON M8 NO 2M</t>
  </si>
  <si>
    <t>E2E-X2D2-N</t>
  </si>
  <si>
    <t>OMRON M8 NPN NC</t>
  </si>
  <si>
    <t>E2E-X3D1-N</t>
  </si>
  <si>
    <t>OMRON M12 5M</t>
  </si>
  <si>
    <t>E2E-X3D2-N OMRON</t>
  </si>
  <si>
    <t>SENSOR(PROXIMITY)M12 NC2M</t>
  </si>
  <si>
    <t>E2E-X5MC112-M1</t>
  </si>
  <si>
    <t>E2E-X5ME1-M1</t>
  </si>
  <si>
    <t>OMRON NPN-NO M12 3P</t>
  </si>
  <si>
    <t>E2E-X8MD1</t>
  </si>
  <si>
    <t>E3C-LS3R</t>
  </si>
  <si>
    <t>OMRON E3C-LS3R(RED LED)</t>
  </si>
  <si>
    <t>E3Z-G62 2M</t>
  </si>
  <si>
    <t>E3Z-T66</t>
  </si>
  <si>
    <t>OMRON 12~24VDC</t>
  </si>
  <si>
    <t>E32-DC200</t>
  </si>
  <si>
    <t>SENSOR FIBER, 2M</t>
  </si>
  <si>
    <t>E4C-DS30 OMRON</t>
  </si>
  <si>
    <t>ULTRASONIC-1200T ROBOT</t>
  </si>
  <si>
    <t>E4C-LS35</t>
  </si>
  <si>
    <t>ULTRA SONIC NPN 100-350MM</t>
  </si>
  <si>
    <t>F-2</t>
  </si>
  <si>
    <t>SENSOR(KEYENCE)</t>
  </si>
  <si>
    <t>FA-1008PB2-S</t>
  </si>
  <si>
    <t>FCU1-0501P-ACU3</t>
  </si>
  <si>
    <t>HTM M5*40L PNP NO</t>
  </si>
  <si>
    <t>FGUM050P8001/S35L</t>
  </si>
  <si>
    <t>BAUMER LASER50MM 80*80*70</t>
  </si>
  <si>
    <t>FIBER OPTIC FU-46</t>
  </si>
  <si>
    <t>FL2-7A6H 6-84U</t>
  </si>
  <si>
    <t>IFRM 04P15</t>
  </si>
  <si>
    <t>BOUMER</t>
  </si>
  <si>
    <t>IFRM 06P17A1/S35L</t>
  </si>
  <si>
    <t>BAUMER</t>
  </si>
  <si>
    <t>IFRM 06P37A1/S35L</t>
  </si>
  <si>
    <t>BAUMER SENSOR(NC)</t>
  </si>
  <si>
    <t>IFRM 08P17A1/S35L</t>
  </si>
  <si>
    <t>IFRM06P17A3/S35L</t>
  </si>
  <si>
    <t>BAUMER D6.5 36L PNP NO</t>
  </si>
  <si>
    <t>IFRM12N1501/S14L</t>
  </si>
  <si>
    <t>SENSOR(BAUMER)</t>
  </si>
  <si>
    <t>IME08-02-BPOTOK</t>
  </si>
  <si>
    <t>SENSOR(SICK)</t>
  </si>
  <si>
    <t>IME08-02BPSZW2S</t>
  </si>
  <si>
    <t>RTP WEIGHING #2 DUMPING</t>
  </si>
  <si>
    <t>IME08-1B5POZT0K</t>
  </si>
  <si>
    <t>M8 PNP SICK P/N:1040841</t>
  </si>
  <si>
    <t>IME18-08BNOZW2K</t>
  </si>
  <si>
    <t>SENSOR IME18-08BNOZW2K</t>
  </si>
  <si>
    <t>IME18-08BNSZW2K</t>
  </si>
  <si>
    <t>SENSOR IME18-08BNSZW2K</t>
  </si>
  <si>
    <t>Input
(AC-V)</t>
    <phoneticPr fontId="2" type="noConversion"/>
  </si>
  <si>
    <t>Output
(DC-V)</t>
    <phoneticPr fontId="2" type="noConversion"/>
  </si>
  <si>
    <t>출력 (W)</t>
    <phoneticPr fontId="2" type="noConversion"/>
  </si>
  <si>
    <t>정격 (A)</t>
    <phoneticPr fontId="2" type="noConversion"/>
  </si>
  <si>
    <t>Siemens 범용 파워서플라이</t>
    <phoneticPr fontId="2" type="noConversion"/>
  </si>
  <si>
    <t>LRS-100-12</t>
    <phoneticPr fontId="2" type="noConversion"/>
  </si>
  <si>
    <t>TRIO/1AC/24DC/10</t>
    <phoneticPr fontId="2" type="noConversion"/>
  </si>
  <si>
    <t>TRIO/1AC/24DC/5</t>
    <phoneticPr fontId="2" type="noConversion"/>
  </si>
  <si>
    <t>전압</t>
    <phoneticPr fontId="2" type="noConversion"/>
  </si>
  <si>
    <t>Pin</t>
    <phoneticPr fontId="2" type="noConversion"/>
  </si>
  <si>
    <t>Size</t>
    <phoneticPr fontId="2" type="noConversion"/>
  </si>
  <si>
    <t>1.5V</t>
    <phoneticPr fontId="2" type="noConversion"/>
  </si>
  <si>
    <t>C</t>
    <phoneticPr fontId="2" type="noConversion"/>
  </si>
  <si>
    <t>3V</t>
    <phoneticPr fontId="2" type="noConversion"/>
  </si>
  <si>
    <t>3.6V</t>
    <phoneticPr fontId="2" type="noConversion"/>
  </si>
  <si>
    <t>2*4</t>
    <phoneticPr fontId="2" type="noConversion"/>
  </si>
  <si>
    <t>MN1400 DURACEL</t>
    <phoneticPr fontId="2" type="noConversion"/>
  </si>
  <si>
    <t>BR-C</t>
    <phoneticPr fontId="2" type="noConversion"/>
  </si>
  <si>
    <t>CR 1/2 AA 3V</t>
    <phoneticPr fontId="2" type="noConversion"/>
  </si>
  <si>
    <t>CR17450SE/3V</t>
    <phoneticPr fontId="2" type="noConversion"/>
  </si>
  <si>
    <t>CR2450HR</t>
    <phoneticPr fontId="2" type="noConversion"/>
  </si>
  <si>
    <t>CR8-LHC 3V</t>
    <phoneticPr fontId="2" type="noConversion"/>
  </si>
  <si>
    <t>ER-17/50 MAXWELL</t>
    <phoneticPr fontId="2" type="noConversion"/>
  </si>
  <si>
    <t>ER17500V/3.6V</t>
    <phoneticPr fontId="2" type="noConversion"/>
  </si>
  <si>
    <t>ER6V/3.6V</t>
    <phoneticPr fontId="2" type="noConversion"/>
  </si>
  <si>
    <t>ER6V/3.6V (4EA)</t>
    <phoneticPr fontId="2" type="noConversion"/>
  </si>
  <si>
    <t>EOCR - Part List</t>
    <phoneticPr fontId="2" type="noConversion"/>
  </si>
  <si>
    <t>Axial Fan - Part List</t>
    <phoneticPr fontId="2" type="noConversion"/>
  </si>
  <si>
    <t>H</t>
    <phoneticPr fontId="2" type="noConversion"/>
  </si>
  <si>
    <t>D</t>
    <phoneticPr fontId="2" type="noConversion"/>
  </si>
  <si>
    <t>W</t>
    <phoneticPr fontId="2" type="noConversion"/>
  </si>
  <si>
    <t>전원(V)</t>
    <phoneticPr fontId="2" type="noConversion"/>
  </si>
  <si>
    <t>출력(W)</t>
    <phoneticPr fontId="2" type="noConversion"/>
  </si>
  <si>
    <t>4715PS-12T-B30</t>
    <phoneticPr fontId="2" type="noConversion"/>
  </si>
  <si>
    <t>Robot Pendant Cable</t>
  </si>
  <si>
    <t>Pendant Cable</t>
  </si>
  <si>
    <t>A06B-0377-B677#7000</t>
  </si>
  <si>
    <t>A660-2006-T914</t>
  </si>
  <si>
    <t>A660-2007-T364</t>
  </si>
  <si>
    <t>LR Mate 200iD (Osterwalder)</t>
  </si>
  <si>
    <t xml:space="preserve"> </t>
  </si>
  <si>
    <t>Gun drill Y-axis Motor Encoder Cable</t>
  </si>
  <si>
    <t>FANUC ROBOT PENDANT CABLE</t>
  </si>
  <si>
    <t>#L10R53C PENDANT CABLE</t>
  </si>
  <si>
    <t>일자형</t>
  </si>
  <si>
    <t>ㄱ자형</t>
  </si>
  <si>
    <t>VCTF (비닐절연 케이블)</t>
    <phoneticPr fontId="2" type="noConversion"/>
  </si>
  <si>
    <t>길이</t>
    <phoneticPr fontId="2" type="noConversion"/>
  </si>
  <si>
    <t>5m</t>
    <phoneticPr fontId="2" type="noConversion"/>
  </si>
  <si>
    <t>10m</t>
    <phoneticPr fontId="2" type="noConversion"/>
  </si>
  <si>
    <t>12m</t>
    <phoneticPr fontId="2" type="noConversion"/>
  </si>
  <si>
    <t>8m</t>
    <phoneticPr fontId="2" type="noConversion"/>
  </si>
  <si>
    <t>ELEC CABLE(VCTF 0.75WQ*4C</t>
  </si>
  <si>
    <t>CABLE VCTF 0.75*2C 100M</t>
  </si>
  <si>
    <t>CABLE VCTF1.0SQ*4C</t>
  </si>
  <si>
    <t>CABLE VCTF1.0SQ*3C</t>
  </si>
  <si>
    <t>CABLE 1.0SQ*2C</t>
  </si>
  <si>
    <t>CABLE VCTF 1.5SQ*3C</t>
  </si>
  <si>
    <t>CABLE(ROMEX)</t>
  </si>
  <si>
    <t>CABLE VCTF 2.5SQ*4C 100M</t>
  </si>
  <si>
    <t>CABLE VCTF 2.5SQ*3C</t>
  </si>
  <si>
    <t>ELECTRIC CABLE(VCTF)</t>
  </si>
  <si>
    <t>CABLE(COV733)</t>
  </si>
  <si>
    <t>SANGJIN VCTF</t>
  </si>
  <si>
    <t>100M/RL SANGJIN</t>
  </si>
  <si>
    <t>CABLE VCTF(CLEANER)</t>
  </si>
  <si>
    <t>VCTFK 2SQ*2C</t>
  </si>
  <si>
    <t>VCTF/2.5SQ*4C</t>
  </si>
  <si>
    <t>100M/RL</t>
  </si>
  <si>
    <t>CABLE(SANG JIN)</t>
  </si>
  <si>
    <t>범용</t>
    <phoneticPr fontId="2" type="noConversion"/>
  </si>
  <si>
    <t>sq</t>
    <phoneticPr fontId="2" type="noConversion"/>
  </si>
  <si>
    <t>core</t>
    <phoneticPr fontId="2" type="noConversion"/>
  </si>
  <si>
    <t>M8 3Pin Cable Connector</t>
    <phoneticPr fontId="2" type="noConversion"/>
  </si>
  <si>
    <t>M8 4Pin Cable Connector</t>
    <phoneticPr fontId="2" type="noConversion"/>
  </si>
  <si>
    <t>Pin
(개수)</t>
    <phoneticPr fontId="2" type="noConversion"/>
  </si>
  <si>
    <t>CABLE EVC142 M8 5M</t>
    <phoneticPr fontId="2" type="noConversion"/>
  </si>
  <si>
    <t>CABLE EVC154 4P M8 5000L</t>
    <phoneticPr fontId="2" type="noConversion"/>
  </si>
  <si>
    <t>IFM MOQ=5 DLM705</t>
    <phoneticPr fontId="2" type="noConversion"/>
  </si>
  <si>
    <t>내유성</t>
    <phoneticPr fontId="2" type="noConversion"/>
  </si>
  <si>
    <t>Stahli DLM705 센서</t>
    <phoneticPr fontId="2" type="noConversion"/>
  </si>
  <si>
    <t>NEBU-M8W3P-K-5-LE3</t>
    <phoneticPr fontId="2" type="noConversion"/>
  </si>
  <si>
    <t>LED</t>
    <phoneticPr fontId="2" type="noConversion"/>
  </si>
  <si>
    <t>Sensor Cable</t>
    <phoneticPr fontId="2" type="noConversion"/>
  </si>
  <si>
    <t>Makino</t>
    <phoneticPr fontId="2" type="noConversion"/>
  </si>
  <si>
    <t>1.5KVA</t>
  </si>
  <si>
    <t>3KVA 1P</t>
  </si>
  <si>
    <t>1KVA</t>
  </si>
  <si>
    <t>2.2KVA</t>
  </si>
  <si>
    <t>3KVA</t>
  </si>
  <si>
    <t>2KVA</t>
  </si>
  <si>
    <t>KIN-1500AP</t>
  </si>
  <si>
    <t>KIN-3000AP</t>
  </si>
  <si>
    <t>KIN-1000AP</t>
  </si>
  <si>
    <t>KIN-2200AP</t>
  </si>
  <si>
    <t>SMC1000I-APC</t>
  </si>
  <si>
    <t>DELTA N-3K</t>
  </si>
  <si>
    <t>UPS SMC2000I-APC</t>
  </si>
  <si>
    <t>UPS SMC3000I-APC</t>
  </si>
  <si>
    <t>BALZERS UPS</t>
  </si>
  <si>
    <t>BERNEX UPS</t>
  </si>
  <si>
    <t>CONT. FURNACE UPS</t>
  </si>
  <si>
    <t>COV UPS</t>
  </si>
  <si>
    <t>S.FURNACE UPS</t>
  </si>
  <si>
    <t>UPS BERNEX</t>
  </si>
  <si>
    <t>LP12 DC24V</t>
  </si>
  <si>
    <t>LP24 AC220V</t>
  </si>
  <si>
    <t>LP24 DC24V</t>
  </si>
  <si>
    <t>LP36 AC110V</t>
  </si>
  <si>
    <t>LP36 AC220V</t>
  </si>
  <si>
    <t>LP36 DC24V</t>
  </si>
  <si>
    <t>LP48 AC110V</t>
  </si>
  <si>
    <t>LP48 AC220V</t>
  </si>
  <si>
    <t>LP48 DC24V</t>
  </si>
  <si>
    <t>LP60 DC24V</t>
  </si>
  <si>
    <t>LP72 AC220V</t>
  </si>
  <si>
    <t>LP72 DC24V</t>
  </si>
  <si>
    <t>LP84 DC24V</t>
  </si>
  <si>
    <t>LP96 C220V</t>
  </si>
  <si>
    <t>LP96 DC24V</t>
  </si>
  <si>
    <t>HRL-21</t>
    <phoneticPr fontId="2" type="noConversion"/>
  </si>
  <si>
    <t>HRL-10</t>
    <phoneticPr fontId="2" type="noConversion"/>
  </si>
  <si>
    <t>HRL-01</t>
    <phoneticPr fontId="2" type="noConversion"/>
  </si>
  <si>
    <t>HRL-02</t>
    <phoneticPr fontId="2" type="noConversion"/>
  </si>
  <si>
    <t>HRL-05</t>
    <phoneticPr fontId="2" type="noConversion"/>
  </si>
  <si>
    <t>HRL-03</t>
    <phoneticPr fontId="2" type="noConversion"/>
  </si>
  <si>
    <t>HRL-04</t>
    <phoneticPr fontId="2" type="noConversion"/>
  </si>
  <si>
    <t>HRL-06</t>
    <phoneticPr fontId="2" type="noConversion"/>
  </si>
  <si>
    <t>HRL-08</t>
    <phoneticPr fontId="2" type="noConversion"/>
  </si>
  <si>
    <t>HRL-07</t>
    <phoneticPr fontId="2" type="noConversion"/>
  </si>
  <si>
    <t>HRL-M-07</t>
    <phoneticPr fontId="2" type="noConversion"/>
  </si>
  <si>
    <t>HRL-M-06</t>
    <phoneticPr fontId="2" type="noConversion"/>
  </si>
  <si>
    <t>HRL-M-05</t>
    <phoneticPr fontId="2" type="noConversion"/>
  </si>
  <si>
    <t>HRL-M-04</t>
    <phoneticPr fontId="2" type="noConversion"/>
  </si>
  <si>
    <t>HRL-M-08</t>
    <phoneticPr fontId="2" type="noConversion"/>
  </si>
  <si>
    <t>HSK-06</t>
    <phoneticPr fontId="2" type="noConversion"/>
  </si>
  <si>
    <t>HSK-07</t>
    <phoneticPr fontId="2" type="noConversion"/>
  </si>
  <si>
    <t>HSK-08</t>
    <phoneticPr fontId="2" type="noConversion"/>
  </si>
  <si>
    <t>MP630</t>
    <phoneticPr fontId="2" type="noConversion"/>
  </si>
  <si>
    <t>300M</t>
    <phoneticPr fontId="2" type="noConversion"/>
  </si>
  <si>
    <t>Twist</t>
    <phoneticPr fontId="2" type="noConversion"/>
  </si>
  <si>
    <t>Studer</t>
    <phoneticPr fontId="2" type="noConversion"/>
  </si>
  <si>
    <t>From 
(A)</t>
    <phoneticPr fontId="2" type="noConversion"/>
  </si>
  <si>
    <t>To 
(A)</t>
    <phoneticPr fontId="2" type="noConversion"/>
  </si>
  <si>
    <t>628XS#3</t>
    <phoneticPr fontId="2" type="noConversion"/>
  </si>
  <si>
    <t>재고</t>
    <phoneticPr fontId="2" type="noConversion"/>
  </si>
  <si>
    <t>APX-F50 - Part List</t>
    <phoneticPr fontId="2" type="noConversion"/>
  </si>
  <si>
    <t>Inactive</t>
    <phoneticPr fontId="2" type="noConversion"/>
  </si>
  <si>
    <t>전 축 사용하면 됨</t>
    <phoneticPr fontId="2" type="noConversion"/>
  </si>
  <si>
    <t>M/C #19~21 Drill #6, 7</t>
  </si>
  <si>
    <t>CSTR-C0B02AA</t>
  </si>
  <si>
    <t>CSTR-IFBM3LB</t>
  </si>
  <si>
    <t>ER6V AA 3.6V*4 8P</t>
  </si>
  <si>
    <t>CX5010-0121</t>
  </si>
  <si>
    <t>Power Converter</t>
  </si>
  <si>
    <t>Shafir Automation CPU</t>
  </si>
  <si>
    <t>Power supply 역할</t>
  </si>
  <si>
    <t>가장 위 컨트롤러 모듈 (통신 모듈)</t>
  </si>
  <si>
    <t>통신 모듈</t>
    <phoneticPr fontId="2" type="noConversion"/>
  </si>
  <si>
    <t>배터리</t>
    <phoneticPr fontId="2" type="noConversion"/>
  </si>
  <si>
    <t>X, Y-axis</t>
  </si>
  <si>
    <t>E/R Monitoring module</t>
  </si>
  <si>
    <t>Filter module</t>
  </si>
  <si>
    <t>6SN1123-1AA00-0EA1</t>
  </si>
  <si>
    <t>6SN1112-1AC01-0AA1</t>
  </si>
  <si>
    <t>FS21882-67-34</t>
  </si>
  <si>
    <t>Servo Drive</t>
    <phoneticPr fontId="2" type="noConversion"/>
  </si>
  <si>
    <t>LT-Module 2*50A</t>
  </si>
  <si>
    <t>UEB-MODUL SIEMENS</t>
  </si>
  <si>
    <t>A3</t>
  </si>
  <si>
    <t>A7</t>
  </si>
  <si>
    <t>A2</t>
  </si>
  <si>
    <t>A11</t>
  </si>
  <si>
    <t>Elec</t>
    <phoneticPr fontId="2" type="noConversion"/>
  </si>
  <si>
    <t>Servo Motor</t>
    <phoneticPr fontId="2" type="noConversion"/>
  </si>
  <si>
    <t>6FX8002-2CA31-1BA0 10M</t>
  </si>
  <si>
    <t>6FC5203-0AF20-0AA1</t>
    <phoneticPr fontId="2" type="noConversion"/>
  </si>
  <si>
    <t>6FC5210-0DF25-2AA0</t>
    <phoneticPr fontId="2" type="noConversion"/>
  </si>
  <si>
    <t>6FC5210-0DF31-2AA0</t>
    <phoneticPr fontId="2" type="noConversion"/>
  </si>
  <si>
    <t>A5E30947477</t>
    <phoneticPr fontId="2" type="noConversion"/>
  </si>
  <si>
    <t>3RK1301-1EB00-0AA2</t>
    <phoneticPr fontId="2" type="noConversion"/>
  </si>
  <si>
    <t>3RK1301-1DB00-0AA2</t>
    <phoneticPr fontId="2" type="noConversion"/>
  </si>
  <si>
    <t>3RK1301-1AB00-1AA2</t>
    <phoneticPr fontId="2" type="noConversion"/>
  </si>
  <si>
    <t>6ES7138-4FA04-0AB0</t>
    <phoneticPr fontId="2" type="noConversion"/>
  </si>
  <si>
    <t>6ES7138-4FB03-0AB0</t>
    <phoneticPr fontId="2" type="noConversion"/>
  </si>
  <si>
    <t>6ES7132-4BD32-0AA0</t>
    <phoneticPr fontId="2" type="noConversion"/>
  </si>
  <si>
    <t>6ES7134-4JB50-0AB0</t>
    <phoneticPr fontId="2" type="noConversion"/>
  </si>
  <si>
    <t>확인 필요</t>
    <phoneticPr fontId="2" type="noConversion"/>
  </si>
  <si>
    <t>6ES7 138-ACB10-0AB0</t>
    <phoneticPr fontId="2" type="noConversion"/>
  </si>
  <si>
    <t>6ES7193-4CG30-0AA0</t>
    <phoneticPr fontId="2" type="noConversion"/>
  </si>
  <si>
    <t>DRT-960-24</t>
    <phoneticPr fontId="2" type="noConversion"/>
  </si>
  <si>
    <t>DRB-480-24-1 24VDC 20A</t>
    <phoneticPr fontId="2" type="noConversion"/>
  </si>
  <si>
    <t>Keyboard</t>
    <phoneticPr fontId="2" type="noConversion"/>
  </si>
  <si>
    <t>PCU (#4)</t>
    <phoneticPr fontId="2" type="noConversion"/>
  </si>
  <si>
    <t>PCU Power supply</t>
    <phoneticPr fontId="2" type="noConversion"/>
  </si>
  <si>
    <t xml:space="preserve">Magnet (HYD.PUMP) DS1-X </t>
    <phoneticPr fontId="2" type="noConversion"/>
  </si>
  <si>
    <t xml:space="preserve">Magnet (Coolant)RS1-X </t>
    <phoneticPr fontId="2" type="noConversion"/>
  </si>
  <si>
    <t>PLC</t>
    <phoneticPr fontId="2" type="noConversion"/>
  </si>
  <si>
    <t>D/I</t>
    <phoneticPr fontId="2" type="noConversion"/>
  </si>
  <si>
    <t>D/O</t>
    <phoneticPr fontId="2" type="noConversion"/>
  </si>
  <si>
    <t>A/I</t>
    <phoneticPr fontId="2" type="noConversion"/>
  </si>
  <si>
    <t>A/O</t>
    <phoneticPr fontId="2" type="noConversion"/>
  </si>
  <si>
    <t>PM-E</t>
    <phoneticPr fontId="2" type="noConversion"/>
  </si>
  <si>
    <t>Base terminal module</t>
    <phoneticPr fontId="2" type="noConversion"/>
  </si>
  <si>
    <t>Panel Cooler</t>
    <phoneticPr fontId="2" type="noConversion"/>
  </si>
  <si>
    <t>Power Supply</t>
    <phoneticPr fontId="2" type="noConversion"/>
  </si>
  <si>
    <t>30.0164G / PCU50.3-C</t>
    <phoneticPr fontId="2" type="noConversion"/>
  </si>
  <si>
    <t>Power supply</t>
    <phoneticPr fontId="2" type="noConversion"/>
  </si>
  <si>
    <t>전면 키보드</t>
    <phoneticPr fontId="2" type="noConversion"/>
  </si>
  <si>
    <t>파워서플라이 매우 자주 쓰임!!</t>
    <phoneticPr fontId="2" type="noConversion"/>
  </si>
  <si>
    <t>PLC</t>
    <phoneticPr fontId="2" type="noConversion"/>
  </si>
  <si>
    <t>Control Panel</t>
    <phoneticPr fontId="2" type="noConversion"/>
  </si>
  <si>
    <t>Power Supply</t>
    <phoneticPr fontId="2" type="noConversion"/>
  </si>
  <si>
    <t>0965178</t>
    <phoneticPr fontId="2" type="noConversion"/>
  </si>
  <si>
    <t>0963825</t>
    <phoneticPr fontId="2" type="noConversion"/>
  </si>
  <si>
    <t>CYL PNE 25X52 HERMLE</t>
    <phoneticPr fontId="2" type="noConversion"/>
  </si>
  <si>
    <t>ANTI-VIBRATION MOUINT M6</t>
    <phoneticPr fontId="2" type="noConversion"/>
  </si>
  <si>
    <t>SUN DRAIN K-301 1/2"</t>
    <phoneticPr fontId="2" type="noConversion"/>
  </si>
  <si>
    <t>AIR BOX AC2041 IFM</t>
    <phoneticPr fontId="2" type="noConversion"/>
  </si>
  <si>
    <t>Blum laser Air unit</t>
    <phoneticPr fontId="2" type="noConversion"/>
  </si>
  <si>
    <t>Spindle 내부 Bushing (Seal)</t>
    <phoneticPr fontId="2" type="noConversion"/>
  </si>
  <si>
    <t>Draw Bar Shaft</t>
    <phoneticPr fontId="2" type="noConversion"/>
  </si>
  <si>
    <t>Draw Bar Shaft Pipe</t>
    <phoneticPr fontId="2" type="noConversion"/>
  </si>
  <si>
    <t>C42U Z-axis Linear Scale</t>
    <phoneticPr fontId="2" type="noConversion"/>
  </si>
  <si>
    <t>Extension Magazine Gripper Cylinder</t>
    <phoneticPr fontId="2" type="noConversion"/>
  </si>
  <si>
    <t>Cylinder</t>
    <phoneticPr fontId="2" type="noConversion"/>
  </si>
  <si>
    <t>Drain</t>
    <phoneticPr fontId="2" type="noConversion"/>
  </si>
  <si>
    <t>Air box</t>
    <phoneticPr fontId="2" type="noConversion"/>
  </si>
  <si>
    <t>Tool Cover shutter Cylinder</t>
    <phoneticPr fontId="2" type="noConversion"/>
  </si>
  <si>
    <t> ROTARY FEEDTHROUGH IKZ</t>
  </si>
  <si>
    <t>Main Door 공압밸브</t>
    <phoneticPr fontId="2" type="noConversion"/>
  </si>
  <si>
    <t>Mech</t>
    <phoneticPr fontId="2" type="noConversion"/>
  </si>
  <si>
    <t>Control Panel</t>
    <phoneticPr fontId="2" type="noConversion"/>
  </si>
  <si>
    <t>X축 어댑터 케이블</t>
    <phoneticPr fontId="2" type="noConversion"/>
  </si>
  <si>
    <t>ADAPTER CABLE 370 747-09, HERMLE LC481</t>
    <phoneticPr fontId="2" type="noConversion"/>
  </si>
  <si>
    <t>Encoder adaptor cable</t>
    <phoneticPr fontId="2" type="noConversion"/>
  </si>
  <si>
    <t>617765-N5</t>
    <phoneticPr fontId="2" type="noConversion"/>
  </si>
  <si>
    <t>NCU BOX</t>
    <phoneticPr fontId="2" type="noConversion"/>
  </si>
  <si>
    <t>PLC MODULE EL1904</t>
    <phoneticPr fontId="2" type="noConversion"/>
  </si>
  <si>
    <t>PLC MODULE EL6900</t>
    <phoneticPr fontId="2" type="noConversion"/>
  </si>
  <si>
    <t>PLC MODULE EL2904</t>
    <phoneticPr fontId="2" type="noConversion"/>
  </si>
  <si>
    <t>MODULE 6ES7193-4CB30-0AA0</t>
    <phoneticPr fontId="2" type="noConversion"/>
  </si>
  <si>
    <t>MODULE 6ES7151-1BA02-0AB0</t>
    <phoneticPr fontId="2" type="noConversion"/>
  </si>
  <si>
    <t>TOOTHED BELT 38.5853</t>
    <phoneticPr fontId="2" type="noConversion"/>
  </si>
  <si>
    <t>A축 타이밍벨트</t>
    <phoneticPr fontId="2" type="noConversion"/>
  </si>
  <si>
    <t>Belt</t>
    <phoneticPr fontId="2" type="noConversion"/>
  </si>
  <si>
    <t>Sensor Cable</t>
  </si>
  <si>
    <t>Door Rail</t>
  </si>
  <si>
    <t>Pfannenberg DTS6301 1500W</t>
  </si>
  <si>
    <t xml:space="preserve">MURR 331309 43.0591 M12 10m </t>
  </si>
  <si>
    <t>TELESCOPIC RAIL 39.5296</t>
  </si>
  <si>
    <t>Tool Clamping Analog Sensor Cable</t>
  </si>
  <si>
    <t>HERMLE C32U CABIN DOOR Rail</t>
  </si>
  <si>
    <t>Sensor Cable</t>
    <phoneticPr fontId="2" type="noConversion"/>
  </si>
  <si>
    <t>안씀</t>
  </si>
  <si>
    <t>Servo drive X,Y,Z (중고품)</t>
    <phoneticPr fontId="2" type="noConversion"/>
  </si>
  <si>
    <t>A축 Worm Gear Unit</t>
    <phoneticPr fontId="2" type="noConversion"/>
  </si>
  <si>
    <t>GEAR 1-323-52-03-208</t>
  </si>
  <si>
    <t>WASHER 63.0601</t>
  </si>
  <si>
    <t>ROTO SEAL 37.5356</t>
  </si>
  <si>
    <t>SEALING RING 23.5463</t>
  </si>
  <si>
    <t>O-RING 34.5123</t>
  </si>
  <si>
    <t>AXIAL RADIAL BRG 31.5291</t>
  </si>
  <si>
    <t>OTT HELICAL GEAR C42U</t>
  </si>
  <si>
    <t>ADJUSTMENT D113XD80 C42U</t>
  </si>
  <si>
    <t>SEAL ID383 AD395 C42U</t>
  </si>
  <si>
    <t>TWVL02750-N60 C42U</t>
  </si>
  <si>
    <t>DIN 3771 245X3 NBR70</t>
  </si>
  <si>
    <t>BEARING YRTS260-C C42U</t>
  </si>
  <si>
    <t>A축 Worm Gear Unit</t>
    <phoneticPr fontId="2" type="noConversion"/>
  </si>
  <si>
    <t>0961178</t>
    <phoneticPr fontId="2" type="noConversion"/>
  </si>
  <si>
    <t>0961179</t>
    <phoneticPr fontId="2" type="noConversion"/>
  </si>
  <si>
    <t>0961180</t>
    <phoneticPr fontId="2" type="noConversion"/>
  </si>
  <si>
    <t>FILTER ELEMENT NL4 8M P/N:63.0338</t>
    <phoneticPr fontId="2" type="noConversion"/>
  </si>
  <si>
    <t>FINE FILTER  INSERT P/N:63.0387</t>
    <phoneticPr fontId="2" type="noConversion"/>
  </si>
  <si>
    <t>ACTIVATED CARBON FILTER P/N:63.0386</t>
    <phoneticPr fontId="2" type="noConversion"/>
  </si>
  <si>
    <t>M/C HERMLE</t>
    <phoneticPr fontId="2" type="noConversion"/>
  </si>
  <si>
    <t>Serial No.</t>
  </si>
  <si>
    <t xml:space="preserve">Year </t>
  </si>
  <si>
    <t>Mach. No</t>
  </si>
  <si>
    <t>Shafir S/N</t>
    <phoneticPr fontId="2" type="noConversion"/>
  </si>
  <si>
    <t>Siemense</t>
    <phoneticPr fontId="2" type="noConversion"/>
  </si>
  <si>
    <t>VIPA 315SB</t>
  </si>
  <si>
    <t>Special</t>
    <phoneticPr fontId="2" type="noConversion"/>
  </si>
  <si>
    <t>CX5010-0121</t>
    <phoneticPr fontId="2" type="noConversion"/>
  </si>
  <si>
    <t>DRILL HERMLE</t>
    <phoneticPr fontId="2" type="noConversion"/>
  </si>
  <si>
    <t>CX5020-0122</t>
    <phoneticPr fontId="2" type="noConversion"/>
  </si>
  <si>
    <t>???</t>
    <phoneticPr fontId="2" type="noConversion"/>
  </si>
  <si>
    <t>HRL-MD-08</t>
    <phoneticPr fontId="2" type="noConversion"/>
  </si>
  <si>
    <t>HRL-D-02</t>
    <phoneticPr fontId="2" type="noConversion"/>
  </si>
  <si>
    <t>HRL-D-01</t>
    <phoneticPr fontId="2" type="noConversion"/>
  </si>
  <si>
    <t>HRL-D-03</t>
    <phoneticPr fontId="2" type="noConversion"/>
  </si>
  <si>
    <t>D-04</t>
    <phoneticPr fontId="2" type="noConversion"/>
  </si>
  <si>
    <t>D-02</t>
    <phoneticPr fontId="2" type="noConversion"/>
  </si>
  <si>
    <t>VIPA 315SB</t>
    <phoneticPr fontId="2" type="noConversion"/>
  </si>
  <si>
    <t>Linear scale Adapter cable</t>
    <phoneticPr fontId="2" type="noConversion"/>
  </si>
  <si>
    <t>판넬 에어컨</t>
    <phoneticPr fontId="2" type="noConversion"/>
  </si>
  <si>
    <t>1036724-09 (LC483용) - 구형케이블을 신형케이블로</t>
    <phoneticPr fontId="2" type="noConversion"/>
  </si>
  <si>
    <t>Pfannenberg DTS6301 1500W</t>
    <phoneticPr fontId="2" type="noConversion"/>
  </si>
  <si>
    <t>LC483 Linear Scale 920mm</t>
    <phoneticPr fontId="2" type="noConversion"/>
  </si>
  <si>
    <t>LC483 Linear Scale 1140mm</t>
    <phoneticPr fontId="2" type="noConversion"/>
  </si>
  <si>
    <t>LC483 Linear Scale 570mm</t>
    <phoneticPr fontId="2" type="noConversion"/>
  </si>
  <si>
    <t>Linear Scale</t>
    <phoneticPr fontId="2" type="noConversion"/>
  </si>
  <si>
    <t>BTS TOOL측정장치 UP&amp;Down SOL v/v</t>
  </si>
  <si>
    <t>B-AXIS</t>
  </si>
  <si>
    <t>C or Y-AXIS</t>
  </si>
  <si>
    <t>X and Z-AXIS</t>
  </si>
  <si>
    <t>A06B-6141-H030#H580(αiSV30)</t>
  </si>
  <si>
    <t>SC-N4[80]</t>
  </si>
  <si>
    <t>FUJI</t>
  </si>
  <si>
    <t>ADB-20J10</t>
  </si>
  <si>
    <t>MITSHBISH</t>
  </si>
  <si>
    <t>PNOZ X2.8P</t>
  </si>
  <si>
    <t>PILZ</t>
  </si>
  <si>
    <t>ECSDA008C4B (프로테크 중고품, Data 별도 입력 필요)</t>
  </si>
  <si>
    <t>HGH35CC2R1020</t>
  </si>
  <si>
    <t>Makino a51 - Part List (Automation)</t>
    <phoneticPr fontId="2" type="noConversion"/>
  </si>
  <si>
    <t>Mazak HQR - Part List</t>
    <phoneticPr fontId="2" type="noConversion"/>
  </si>
  <si>
    <t>SERVODRIVE MDS-DH-V2-4040</t>
  </si>
  <si>
    <t>X, Z-axis Servo Drive</t>
  </si>
  <si>
    <t>Mitshbishi 400VAC</t>
  </si>
  <si>
    <t>MITSUBISHIKOREA</t>
  </si>
  <si>
    <t>TURRET DRIVE</t>
  </si>
  <si>
    <t>SERVO DRIVE MR-J2S-100CT4</t>
  </si>
  <si>
    <t>Y2-AXIS Servo Drive</t>
  </si>
  <si>
    <t>SERVO DRIVE MDS-DH-V1-40</t>
  </si>
  <si>
    <t>SECONDARY SPINDLE</t>
  </si>
  <si>
    <t>SERVO DRIVE MDS-DH-SP-80</t>
  </si>
  <si>
    <t>MILL SPINDLE</t>
  </si>
  <si>
    <t>SERVO DRIVE MDS-DH-SP-40</t>
  </si>
  <si>
    <t>PRIMARY SPINDLE DRIVE</t>
  </si>
  <si>
    <t>SERVO DRIVE MDS-DH-SP-100</t>
  </si>
  <si>
    <t>AIR COMBINATION PC3A-03G</t>
  </si>
  <si>
    <t>BEARING 25TAC62B</t>
  </si>
  <si>
    <t>BELT U1.4T 148W 2570L</t>
  </si>
  <si>
    <t>CYLINDER ACM-N LB40-S700Y</t>
  </si>
  <si>
    <t>DC12V 180A A-TYPE</t>
  </si>
  <si>
    <t>FAN YMKME029434</t>
  </si>
  <si>
    <t>YAMAZAKI MAZAK</t>
  </si>
  <si>
    <t>HAND VALVE VH400-04</t>
  </si>
  <si>
    <t>I/O BOARD HN353</t>
  </si>
  <si>
    <t>SENSOR D-A73 SMC 4Y</t>
  </si>
  <si>
    <t>SOL V/V SF4200-IP-SC2-CZ2</t>
  </si>
  <si>
    <t>TOOL EYE ARM 1B169100150</t>
  </si>
  <si>
    <t>V-BELT B-67</t>
  </si>
  <si>
    <t>V-BELT 3V-670</t>
  </si>
  <si>
    <t>V/V KHV400-04</t>
  </si>
  <si>
    <t>VALVE RDS5320-5G-02-XWL20</t>
  </si>
  <si>
    <t>Mazak HQR 장비 Z축 볼스크류용 베어링</t>
  </si>
  <si>
    <t>UNLOADING CONVEYOR</t>
  </si>
  <si>
    <t>Mazak Integrex 200 - Part List</t>
    <phoneticPr fontId="2" type="noConversion"/>
  </si>
  <si>
    <t>MDS-CH-V2-4535</t>
  </si>
  <si>
    <t>Z, Y-axis</t>
  </si>
  <si>
    <t>MDS-CH-V2-4520-N</t>
  </si>
  <si>
    <t>X, B-axis</t>
  </si>
  <si>
    <t>ADA600F-24-F</t>
  </si>
  <si>
    <t>DC24V 600W COSEL</t>
  </si>
  <si>
    <t>BALL SCREW 373-AX D36 105</t>
  </si>
  <si>
    <t>BALL SCREW 373-BZ D36 620</t>
  </si>
  <si>
    <t>BALL SCREW 53738400202</t>
  </si>
  <si>
    <t>BEARING CF6UUA</t>
  </si>
  <si>
    <t>BEARING 30TAB06DB/GMP4</t>
  </si>
  <si>
    <t>BEARING 6207ZZ FGP0/00A2A</t>
  </si>
  <si>
    <t>COVER 43733568092</t>
  </si>
  <si>
    <t>CYL CHNF20DCCG33760G165</t>
  </si>
  <si>
    <t>CYLINDER SYH-1552CC</t>
  </si>
  <si>
    <t>FILTER P-G-UL-12A-50UK</t>
  </si>
  <si>
    <t>JUNCTION 480400</t>
  </si>
  <si>
    <t>LINEAR GUIDE 4F03040013A</t>
  </si>
  <si>
    <t>LM GUIDE F28VV019081</t>
  </si>
  <si>
    <t>LM GUIDE F28VV019111</t>
  </si>
  <si>
    <t>PLATE 23735063071</t>
  </si>
  <si>
    <t>PROTECTOR 03731690683</t>
  </si>
  <si>
    <t>PUMP EHM6-M07-40-027A</t>
  </si>
  <si>
    <t>PUMP MW3HP60B</t>
  </si>
  <si>
    <t>RELAY RUMC31BC</t>
  </si>
  <si>
    <t>SCREW A26A06X0120</t>
  </si>
  <si>
    <t>SERVO AMP MR-J2-100CT</t>
  </si>
  <si>
    <t>SERVO AMP 020342</t>
  </si>
  <si>
    <t>SET OF WIPER 13735062564</t>
  </si>
  <si>
    <t>SOL V/V SA-G01-C5-D2-30</t>
  </si>
  <si>
    <t>STRAINER SFT-06-150</t>
  </si>
  <si>
    <t>V/V(SOL) SA-G01-A3X-D2-30</t>
  </si>
  <si>
    <t>V/V(SOL) SA-G01-C6-D2-30</t>
  </si>
  <si>
    <t>V/V(SOL) SA-G01-H3X-D2-30</t>
  </si>
  <si>
    <t>WIPER 23735062470</t>
  </si>
  <si>
    <t>GRIPPER-R 23739067210</t>
  </si>
  <si>
    <t>GRIPPER-L 23739067220</t>
  </si>
  <si>
    <t>LM GUIDE F28VVA19131</t>
  </si>
  <si>
    <t>PRESSURE GAUGE R60*10MPA DREAM D-TYPE OIL</t>
  </si>
  <si>
    <t>BEARING 62/32ZZ</t>
  </si>
  <si>
    <t xml:space="preserve">TIMING BELT 210L150 </t>
  </si>
  <si>
    <t>Gripper-R</t>
  </si>
  <si>
    <t xml:space="preserve">GRIPPER-L </t>
  </si>
  <si>
    <t>pressure gauge</t>
  </si>
  <si>
    <t>Magazine Gripper</t>
  </si>
  <si>
    <t>LM guide W, Z-AXIS</t>
  </si>
  <si>
    <t xml:space="preserve">Magazine BEARING </t>
  </si>
  <si>
    <t>하부터렛용 Timing Belt</t>
  </si>
  <si>
    <t>Gripper</t>
    <phoneticPr fontId="2" type="noConversion"/>
  </si>
  <si>
    <t>Linear Unit</t>
    <phoneticPr fontId="2" type="noConversion"/>
  </si>
  <si>
    <t>Pressure Gauge</t>
    <phoneticPr fontId="2" type="noConversion"/>
  </si>
  <si>
    <t>Bearing</t>
    <phoneticPr fontId="2" type="noConversion"/>
  </si>
  <si>
    <t>SENSOR BJ7M-TDT-P PNP</t>
  </si>
  <si>
    <t>PHOTO SENSOR</t>
  </si>
  <si>
    <t>하부 터렛 Servo motor</t>
  </si>
  <si>
    <t>SERVO MOTOR 004411 / HC-H203S-A47 MITSUBISHI</t>
  </si>
  <si>
    <t>Servo Motor</t>
    <phoneticPr fontId="2" type="noConversion"/>
  </si>
  <si>
    <t>WBM271RF - Part List</t>
    <phoneticPr fontId="2" type="noConversion"/>
  </si>
  <si>
    <t>Auto</t>
    <phoneticPr fontId="2" type="noConversion"/>
  </si>
  <si>
    <t>Dressing Inverter</t>
    <phoneticPr fontId="2" type="noConversion"/>
  </si>
  <si>
    <t>X and Y 앰프</t>
    <phoneticPr fontId="2" type="noConversion"/>
  </si>
  <si>
    <t>MDS-DJ-V2-3030</t>
  </si>
  <si>
    <t>U or V 앰프</t>
    <phoneticPr fontId="2" type="noConversion"/>
  </si>
  <si>
    <t>MDS-DJ-V1-10</t>
  </si>
  <si>
    <t>Z 앰프</t>
  </si>
  <si>
    <t>MDS-DJ-V1-15</t>
  </si>
  <si>
    <t>B 앰프</t>
  </si>
  <si>
    <t>MDS-DJ-V1-30</t>
  </si>
  <si>
    <t>X축 리니어</t>
  </si>
  <si>
    <t>AT1343-400-S</t>
  </si>
  <si>
    <t>06AGX595G</t>
  </si>
  <si>
    <t>Y축 리니어</t>
  </si>
  <si>
    <t>AT1343-300-S</t>
  </si>
  <si>
    <t>AT1343-150-S</t>
  </si>
  <si>
    <t>06AGX595A</t>
  </si>
  <si>
    <t>MP1200 - Part List (가공 미쓰비시 와이어 방전기)</t>
    <phoneticPr fontId="2" type="noConversion"/>
  </si>
  <si>
    <t>DMG MORI #1 선반 Head2 Clamping sensor</t>
    <phoneticPr fontId="2" type="noConversion"/>
  </si>
  <si>
    <t>SENSOR FL7M-3J6HD-CN03</t>
  </si>
  <si>
    <t>YAMATAKE M12 NO CABLE</t>
  </si>
  <si>
    <t>FESTO 529531</t>
  </si>
  <si>
    <t> INA/DORST EP15 (1PC)</t>
  </si>
  <si>
    <t>COVER/DORST EP15</t>
  </si>
  <si>
    <t> SOFT START V/V</t>
  </si>
  <si>
    <t>Feed Clmaping 부 Cylinder Pressure 조절 Valve. </t>
    <phoneticPr fontId="2" type="noConversion"/>
  </si>
  <si>
    <t> LM Guide 자재</t>
  </si>
  <si>
    <t>MS4-DL-1/4</t>
  </si>
  <si>
    <t>TKSD30-G3-1630</t>
  </si>
  <si>
    <t>15X60X34.5X140/50</t>
  </si>
  <si>
    <t>15X60X34.5X180/60</t>
  </si>
  <si>
    <t>15X60X34.5X250/70</t>
  </si>
  <si>
    <t>15X60X34.5X460/115</t>
  </si>
  <si>
    <t>15X60X34.5X500/120</t>
  </si>
  <si>
    <t>LR-ZB250AP</t>
  </si>
  <si>
    <t>RELAY S3UM</t>
  </si>
  <si>
    <t> EP 제품 인식 센서 케이블</t>
  </si>
  <si>
    <t> EP 제품 인식 센서</t>
  </si>
  <si>
    <t>EP PRESS Safety relay</t>
  </si>
  <si>
    <t>차단기 (Spare).</t>
  </si>
  <si>
    <t>WITH CABLE PNP KEYENCE</t>
  </si>
  <si>
    <t>PILZ EP PRESS 3PHASE</t>
  </si>
  <si>
    <t> SIEMENS 57~75A</t>
  </si>
  <si>
    <t>A14L-0165-0001#24T</t>
  </si>
  <si>
    <t>Controller(R-30iA Mate) Power Supply</t>
  </si>
  <si>
    <t>Cable</t>
    <phoneticPr fontId="2" type="noConversion"/>
  </si>
  <si>
    <t>Sensor</t>
    <phoneticPr fontId="2" type="noConversion"/>
  </si>
  <si>
    <t>10EA/PACK NBR</t>
  </si>
  <si>
    <t>17X30X5</t>
  </si>
  <si>
    <t>Z-axis Brake Housing Oil Seal</t>
  </si>
  <si>
    <t>Seal</t>
    <phoneticPr fontId="2" type="noConversion"/>
  </si>
  <si>
    <t>0958004</t>
  </si>
  <si>
    <t>DU BUSH D18XD20X15H</t>
  </si>
  <si>
    <t>CATCH LOCK HYD.PRESS</t>
  </si>
  <si>
    <t>SMC DUAL ROAD</t>
  </si>
  <si>
    <t> BEARING NSK</t>
  </si>
  <si>
    <t> FESTO 19180</t>
  </si>
  <si>
    <t>FESTO HYD.PRESS</t>
  </si>
  <si>
    <t> SMC HYD.PRESS</t>
  </si>
  <si>
    <t>ROTEX COUPLING HYD PRESS</t>
  </si>
  <si>
    <t>BALL JOINT GE20ES</t>
  </si>
  <si>
    <t> RAPID CYLINDER (MOQ=12)</t>
  </si>
  <si>
    <t xml:space="preserve">MTC50/30-ZER-01 </t>
  </si>
  <si>
    <t>CXSJM6-50</t>
  </si>
  <si>
    <t>852519 MIC</t>
  </si>
  <si>
    <t xml:space="preserve"> 7906CP4</t>
  </si>
  <si>
    <t>LR-1/8-D-7-MINI</t>
  </si>
  <si>
    <t>DSNU-8-50-P-A</t>
  </si>
  <si>
    <t>ESNU-10-15-P</t>
  </si>
  <si>
    <t>MHS3-20D</t>
  </si>
  <si>
    <t>38SPIDER 98SHORE</t>
  </si>
  <si>
    <t>KWSE30HV2</t>
  </si>
  <si>
    <t>GE20ES</t>
  </si>
  <si>
    <t>CYLINDER </t>
  </si>
  <si>
    <t xml:space="preserve">BEARING </t>
  </si>
  <si>
    <t>GRIPPER</t>
  </si>
  <si>
    <t>BALL JOINT</t>
  </si>
  <si>
    <t> Crosshole Unit  내부 Bush</t>
  </si>
  <si>
    <t>Control cabinet door hinge</t>
  </si>
  <si>
    <t>Loading 부 Gripper open/close 실린더</t>
  </si>
  <si>
    <t> Tray stopper cylinder   </t>
  </si>
  <si>
    <t> Motor용 spider</t>
  </si>
  <si>
    <t>무게 저울</t>
  </si>
  <si>
    <t>Cylinder</t>
    <phoneticPr fontId="2" type="noConversion"/>
  </si>
  <si>
    <t>Bushing</t>
    <phoneticPr fontId="2" type="noConversion"/>
  </si>
  <si>
    <t>Hinge</t>
    <phoneticPr fontId="2" type="noConversion"/>
  </si>
  <si>
    <t>Air breather</t>
    <phoneticPr fontId="2" type="noConversion"/>
  </si>
  <si>
    <t>Bearing</t>
    <phoneticPr fontId="2" type="noConversion"/>
  </si>
  <si>
    <t>Air Cylinder</t>
    <phoneticPr fontId="2" type="noConversion"/>
  </si>
  <si>
    <t>Gripper</t>
    <phoneticPr fontId="2" type="noConversion"/>
  </si>
  <si>
    <t>Coupling</t>
    <phoneticPr fontId="2" type="noConversion"/>
  </si>
  <si>
    <t>Ball Joing</t>
    <phoneticPr fontId="2" type="noConversion"/>
  </si>
  <si>
    <t>Weight cell</t>
    <phoneticPr fontId="2" type="noConversion"/>
  </si>
  <si>
    <t> HYD.PRESS AC220V 18/17W</t>
  </si>
  <si>
    <t> BAUMER DORST WITH CONNECT</t>
  </si>
  <si>
    <t>24VDC/AC SIEMENS</t>
  </si>
  <si>
    <t> PROXIMITY PNP AUTONICS</t>
  </si>
  <si>
    <t>3A 30V 15PIN FEMALE IPR</t>
  </si>
  <si>
    <t>FOR EC15-SUB-D-T (2EA)</t>
  </si>
  <si>
    <t>EC15-SUB-D-T</t>
  </si>
  <si>
    <t> BINDER 713 5PIN M12 MALE</t>
  </si>
  <si>
    <t> HYD.PRESS SICK DC24V</t>
  </si>
  <si>
    <t> CF MEMORY 32GB</t>
  </si>
  <si>
    <t>IDE TO CF 44PIN ADAPTER</t>
  </si>
  <si>
    <t>PROXIMITY NC 10~30V IFM</t>
  </si>
  <si>
    <t>PROCESSOR MODULE M1 MC210</t>
  </si>
  <si>
    <t>RITTAL SG TOWER LAMP</t>
  </si>
  <si>
    <t> RITTAL SG TOWER LAMP</t>
  </si>
  <si>
    <t> HYD. PRESS OIL COOLING</t>
  </si>
  <si>
    <t> 4PIN CONNECTOR BAUMER</t>
  </si>
  <si>
    <t>SME-10M-DS-24V-E-0.5L-M8D/ SENSOR 551367 FESTO</t>
  </si>
  <si>
    <t>EC L=21.5MM</t>
  </si>
  <si>
    <t> CONNECTOR WITH CABLE MALE</t>
  </si>
  <si>
    <t>99-0437-12-05</t>
  </si>
  <si>
    <t>UE402-A0010</t>
  </si>
  <si>
    <t>ATOM E680</t>
  </si>
  <si>
    <t>Tray gripper open/close Seonsor</t>
    <phoneticPr fontId="2" type="noConversion"/>
  </si>
  <si>
    <t> Hyd.press 작업등</t>
    <phoneticPr fontId="2" type="noConversion"/>
  </si>
  <si>
    <t>Core rod 부 Scale 구성 품</t>
    <phoneticPr fontId="2" type="noConversion"/>
  </si>
  <si>
    <t> Robot Gripper Connector </t>
    <phoneticPr fontId="2" type="noConversion"/>
  </si>
  <si>
    <t>Elec</t>
    <phoneticPr fontId="2" type="noConversion"/>
  </si>
  <si>
    <t>Sensor</t>
    <phoneticPr fontId="2" type="noConversion"/>
  </si>
  <si>
    <t>Cable</t>
    <phoneticPr fontId="2" type="noConversion"/>
  </si>
  <si>
    <t>Connector</t>
    <phoneticPr fontId="2" type="noConversion"/>
  </si>
  <si>
    <t>Bolt</t>
    <phoneticPr fontId="2" type="noConversion"/>
  </si>
  <si>
    <t> AUTONICS 4P*10M</t>
  </si>
  <si>
    <t>SEAL ISCAR PRESS 12T</t>
  </si>
  <si>
    <t> GUIDE ISCAR PRESS 12T</t>
  </si>
  <si>
    <t> SEAL ISCAR PRESS 12T</t>
  </si>
  <si>
    <t>CID4-10T,R</t>
  </si>
  <si>
    <t> OMK-MR52X63X4</t>
  </si>
  <si>
    <t>OMS-MR20X27.3</t>
  </si>
  <si>
    <t> FRI 20X23.1</t>
  </si>
  <si>
    <t>PT1 20X27.6X</t>
  </si>
  <si>
    <t>Z축 실린더 자재</t>
  </si>
  <si>
    <t>Guide</t>
    <phoneticPr fontId="2" type="noConversion"/>
  </si>
  <si>
    <t>하부 서보밸브</t>
  </si>
  <si>
    <t>Core Rod 동작용 밸브</t>
  </si>
  <si>
    <t> SYJA7120-01F</t>
  </si>
  <si>
    <t>상부램 구동부 Timing Belt</t>
  </si>
  <si>
    <t>상부램 ENCODER SHAFT</t>
  </si>
  <si>
    <t>칠러 순환펌프</t>
  </si>
  <si>
    <t>상램 구동부 샤프트용 벨로우즈 커버 </t>
  </si>
  <si>
    <t>EV5GT-800-9.5</t>
  </si>
  <si>
    <t>D16xD19xD17x50L</t>
  </si>
  <si>
    <t>BLC70/037</t>
  </si>
  <si>
    <t>D230xD180x366/57</t>
  </si>
  <si>
    <t> BELT ISCAR 32T PRESS</t>
  </si>
  <si>
    <t> ISCAR 32T UPPER ENCODER</t>
  </si>
  <si>
    <t>220V 0.75KW KMP</t>
  </si>
  <si>
    <t> FOR CENTRIFUGAL PUMP KMP</t>
  </si>
  <si>
    <t>BELLOWS ISCAR 32T UPPER</t>
  </si>
  <si>
    <t>Automation 부 Inverter</t>
  </si>
  <si>
    <t>SKA1200037</t>
  </si>
  <si>
    <t>EMERSON 0.37KW 220V</t>
  </si>
  <si>
    <t>Auto</t>
    <phoneticPr fontId="2" type="noConversion"/>
  </si>
  <si>
    <t>배터리</t>
  </si>
  <si>
    <t>PANEL COOLER</t>
  </si>
  <si>
    <t>KOBAYASHI UPPER559-502-03</t>
  </si>
  <si>
    <t>AIR CONDITIONER APISTE</t>
  </si>
  <si>
    <t>COMS 15PIN MALE TO MALE</t>
  </si>
  <si>
    <t> FOR DX2-10ADT OMRON</t>
  </si>
  <si>
    <t>Mech</t>
    <phoneticPr fontId="2" type="noConversion"/>
  </si>
  <si>
    <t> LINEAR GUIDE</t>
  </si>
  <si>
    <t>LINEAR BEARING</t>
  </si>
  <si>
    <t>LINEAR GUIDE</t>
  </si>
  <si>
    <t>MOQ=3 REXROTH KOBAYASHI</t>
  </si>
  <si>
    <t>R103762020</t>
  </si>
  <si>
    <t>SX2R33-580</t>
  </si>
  <si>
    <t> Hopper guide block - ball bearing Unit</t>
  </si>
  <si>
    <t>AZM300Z-ST-1P2P-A</t>
  </si>
  <si>
    <t>15P SPIRAL 1800L</t>
  </si>
  <si>
    <t>LR MATE 200ID 7L</t>
  </si>
  <si>
    <t>CABLE </t>
  </si>
  <si>
    <t>SWITCH </t>
  </si>
  <si>
    <t>Osterwalder Robot Pendant Cable</t>
  </si>
  <si>
    <t>Brush Motor Cable</t>
  </si>
  <si>
    <t>SP160 장비 Fanuc Robot</t>
  </si>
  <si>
    <t>INTERLOCK S/W SCHMERSAL</t>
  </si>
  <si>
    <t>LR MATE 200ID BRUSH CABLE</t>
  </si>
  <si>
    <t>WITH CONTROLLER R-30IB</t>
  </si>
  <si>
    <t>AZ/AZM300-B1</t>
  </si>
  <si>
    <t>5620B160</t>
  </si>
  <si>
    <t>ACTUATOR </t>
  </si>
  <si>
    <t>Robot Gripper Parts</t>
  </si>
  <si>
    <t>Shafir Auto loading Robot 용 Air regulator </t>
  </si>
  <si>
    <t>THREADED SPINDLE </t>
  </si>
  <si>
    <t>SCHMERSAL</t>
  </si>
  <si>
    <t>FOR SC-640</t>
  </si>
  <si>
    <t> METAL WORK 12BAR</t>
  </si>
  <si>
    <t>상부 모터 Encoder Cable</t>
  </si>
  <si>
    <t>O300.GL-PV1T.72N</t>
  </si>
  <si>
    <t>SFM60-HRBT4S13</t>
  </si>
  <si>
    <t>BAUMER PHOTO SENSOR PNP</t>
  </si>
  <si>
    <t>M12 8PIN FEMALE 10M</t>
  </si>
  <si>
    <t>Rotary union</t>
  </si>
  <si>
    <t>pump</t>
  </si>
  <si>
    <t>ROTARY UNION 8020338 / 1117-490-493 DEUBLIN</t>
  </si>
  <si>
    <t>PUMP(HYD) GEAR TYPE / JP20/31-F21-CW</t>
  </si>
  <si>
    <t>LABYRINTH SEAL:L60X72X10</t>
  </si>
  <si>
    <t>BEARING:B7009C T P4S UL</t>
  </si>
  <si>
    <t>BEARING:B7007C T P4S UL</t>
  </si>
  <si>
    <t>LABYRINTH SEAL:L45X55X10</t>
  </si>
  <si>
    <t>TIMING BELT:2/5M 775JB</t>
  </si>
  <si>
    <t>Coolant pump</t>
  </si>
  <si>
    <t>1bar 압력계</t>
  </si>
  <si>
    <t>Relief Valve</t>
  </si>
  <si>
    <t>Seal (spindle)</t>
  </si>
  <si>
    <t>Bearing (spindle)</t>
  </si>
  <si>
    <t>Belt (spindle)</t>
  </si>
  <si>
    <t>Pressure Gauge</t>
  </si>
  <si>
    <t>감속기</t>
  </si>
  <si>
    <t>하부척</t>
  </si>
  <si>
    <t>Cable Ass'y</t>
  </si>
  <si>
    <t>TIMER H5CN-YDN</t>
  </si>
  <si>
    <t>COOLING ZONE TIMER</t>
  </si>
  <si>
    <t>TPR281 CABLE 20M SINTER</t>
  </si>
  <si>
    <t>1NO+1NC SIEMENS</t>
  </si>
  <si>
    <t>ANALOG OUTPUT CARD S7-400</t>
  </si>
  <si>
    <t>PROXIMITY SENSOR PNP 4MM</t>
  </si>
  <si>
    <t> AUTONICS 60MIN DC24V</t>
  </si>
  <si>
    <t>THYRO-PX COD733RL UPPER</t>
  </si>
  <si>
    <t>THYRO TOUCH DISPLAY</t>
  </si>
  <si>
    <t>6M COD733RL PVA</t>
  </si>
  <si>
    <t> 5M COD733RL PVA</t>
  </si>
  <si>
    <t>SIEMENS I/O ANALOG OUTPUT</t>
  </si>
  <si>
    <t> IN AC220V OUT DC24V 40A</t>
  </si>
  <si>
    <t>MAGNET 3A1B 24VDC</t>
  </si>
  <si>
    <t>12V 3.2AH SEBANG</t>
  </si>
  <si>
    <t>KTM-3M 3M DC24V</t>
  </si>
  <si>
    <t>BES516-300-S135S4D</t>
  </si>
  <si>
    <t>JSV-FF100</t>
  </si>
  <si>
    <t>MA4N-A</t>
  </si>
  <si>
    <t>0810137 14.5M</t>
  </si>
  <si>
    <t>0810109 13M</t>
  </si>
  <si>
    <t>0810108 13.5M</t>
  </si>
  <si>
    <t>6ES7155-6AU01-0CN0</t>
  </si>
  <si>
    <t>6ES1137-6AA01-7BA0</t>
  </si>
  <si>
    <t>6ES7134-6HB00-0CA1</t>
  </si>
  <si>
    <t>6ES7135-6HD00-0BA1</t>
  </si>
  <si>
    <t>6ES7131-6BF01-0BA0</t>
  </si>
  <si>
    <t>6ES7136-6BA00-0CA0</t>
  </si>
  <si>
    <t>6ES7132-6BF01-0BA0</t>
  </si>
  <si>
    <t>6ES7193-6AR00-0AA0</t>
  </si>
  <si>
    <t>6ES7134-6JD00-0CA1</t>
  </si>
  <si>
    <t>6ES7131-6BH01-0BA0</t>
  </si>
  <si>
    <t>6ES7132-6GD51-0BA0</t>
  </si>
  <si>
    <t>3RH1921-1DA11</t>
  </si>
  <si>
    <t>6ES7432-1HF00-0AB0</t>
  </si>
  <si>
    <t>CBB4-12GH70-E2 PNP</t>
  </si>
  <si>
    <t>ATE8-46</t>
  </si>
  <si>
    <t>1PX 500-495 HF</t>
  </si>
  <si>
    <t>X 0810 080</t>
  </si>
  <si>
    <t>X 0810 054</t>
  </si>
  <si>
    <t>6ES7332-5HD01-0AB0</t>
  </si>
  <si>
    <t>6EP1337-3BA00</t>
  </si>
  <si>
    <t>ES3.2-12</t>
  </si>
  <si>
    <t>Safety Valve</t>
  </si>
  <si>
    <t>Power cable</t>
  </si>
  <si>
    <t>PLC MODULE</t>
  </si>
  <si>
    <t>PLC Module</t>
  </si>
  <si>
    <t> THYRISTOR</t>
  </si>
  <si>
    <t> DISPLAY</t>
  </si>
  <si>
    <t> POWER CABLE</t>
  </si>
  <si>
    <t> Power supply</t>
  </si>
  <si>
    <t> BATTERY</t>
  </si>
  <si>
    <t>DOOR TIMER</t>
  </si>
  <si>
    <t>vent valve (11.2) sensor.</t>
  </si>
  <si>
    <t>Dry pump TIMER</t>
  </si>
  <si>
    <t>SIEMENS PLC MODULE</t>
  </si>
  <si>
    <t>SINTER HIP SCR Magnet 보조 접점</t>
  </si>
  <si>
    <t> Pump warming up을 위한 Timer.</t>
  </si>
  <si>
    <t> Upper Heater Thyristor (신형)</t>
  </si>
  <si>
    <t>PLC Analog Output Card</t>
  </si>
  <si>
    <t> Double Dewaxing Power supply</t>
  </si>
  <si>
    <t>UPS Battery</t>
  </si>
  <si>
    <t>PVA COD733RS VALVE ACT</t>
  </si>
  <si>
    <t>PVA COD733RS DN25 PN40</t>
  </si>
  <si>
    <t> 20EA/PACK DRY PUMP GXS450</t>
  </si>
  <si>
    <t>H480HP SS R3/4 HAM-LET</t>
  </si>
  <si>
    <t>FOR COD 733 RL 6.9 VALVE</t>
  </si>
  <si>
    <t>MCM DRY PUMP</t>
  </si>
  <si>
    <t>GD-092/090-F05/F07-V17-F</t>
  </si>
  <si>
    <t>KOMEX SINTER HIP CFC</t>
  </si>
  <si>
    <t> KOMEX SINTER HIP FOIL</t>
  </si>
  <si>
    <t> KOMEX SINTER HIP FELT</t>
  </si>
  <si>
    <t>BLOCK P/N: 33478 FESTO</t>
  </si>
  <si>
    <t>5~100L/MIN G3/4" IFM</t>
  </si>
  <si>
    <t>X0815 624</t>
  </si>
  <si>
    <t>PK20</t>
  </si>
  <si>
    <t xml:space="preserve"> D37422802</t>
  </si>
  <si>
    <t> D1000X3</t>
  </si>
  <si>
    <t>D1000X1.5</t>
  </si>
  <si>
    <t>D1000X5</t>
  </si>
  <si>
    <t>PRS-ME-1/8-5</t>
  </si>
  <si>
    <t>SV7200</t>
  </si>
  <si>
    <t> Dry Pump (Edward) Sight Glass</t>
  </si>
  <si>
    <t>고압 Gas Outlet (Pos 11.17) Check Valve</t>
  </si>
  <si>
    <t>Dewaxing Line 6.9 Ball Valve</t>
  </si>
  <si>
    <t>Dry Pump Micro TIM Accessories</t>
  </si>
  <si>
    <t> Gas line Valve 구동 Actuator</t>
  </si>
  <si>
    <t> Insulation Door 용 CFC Plate</t>
  </si>
  <si>
    <t> Insulation Door 용 Graphite Foil</t>
  </si>
  <si>
    <t> Insulation Door 용 Soft Felt</t>
  </si>
  <si>
    <t> Sol.Valve Manifold Block</t>
  </si>
  <si>
    <t>냉각수 Flow Meter</t>
  </si>
  <si>
    <t> SIGHT GLASS</t>
  </si>
  <si>
    <t xml:space="preserve">CHECK VALVE </t>
  </si>
  <si>
    <t xml:space="preserve">BACK SHELL KIT D37422802	</t>
  </si>
  <si>
    <t>CFC PLATE</t>
  </si>
  <si>
    <t> GRAPHITE FOIL</t>
  </si>
  <si>
    <t>SOFT FELT</t>
  </si>
  <si>
    <t>SOL V/V VMPA1-M1H-KS-P1</t>
  </si>
  <si>
    <t>LASIT Laser Marking - Part List</t>
    <phoneticPr fontId="2" type="noConversion"/>
  </si>
  <si>
    <t>SENSOR P10MCA</t>
  </si>
  <si>
    <t>캡 클로즈 볼센서</t>
  </si>
  <si>
    <t>Case Pusher cylinder</t>
  </si>
  <si>
    <t>1117-490-493 DEUBLIN</t>
  </si>
  <si>
    <t>ROTARY UNION 8020338</t>
  </si>
  <si>
    <t xml:space="preserve">ANCA 로터리 유니온 </t>
  </si>
  <si>
    <t>Rotary</t>
    <phoneticPr fontId="2" type="noConversion"/>
  </si>
  <si>
    <t>6261886</t>
  </si>
  <si>
    <t>6292797</t>
  </si>
  <si>
    <t>Elec</t>
    <phoneticPr fontId="2" type="noConversion"/>
  </si>
  <si>
    <t>240W Power Supply</t>
    <phoneticPr fontId="2" type="noConversion"/>
  </si>
  <si>
    <t>480W Power Supply</t>
    <phoneticPr fontId="2" type="noConversion"/>
  </si>
  <si>
    <t>Power Supply</t>
    <phoneticPr fontId="2" type="noConversion"/>
  </si>
  <si>
    <t>Coolant Valve</t>
  </si>
  <si>
    <t>Rollomatic NP30 - Part List</t>
    <phoneticPr fontId="2" type="noConversion"/>
  </si>
  <si>
    <t>TIMING BELT 128345</t>
  </si>
  <si>
    <t>c-axis belt</t>
  </si>
  <si>
    <t>Y-axis Ballscrew</t>
  </si>
  <si>
    <t>X-axis Ballscrew</t>
  </si>
  <si>
    <t>Ball screw</t>
    <phoneticPr fontId="2" type="noConversion"/>
  </si>
  <si>
    <t>BALL SCREW KIT 120977</t>
    <phoneticPr fontId="2" type="noConversion"/>
  </si>
  <si>
    <t>Robot Power Cable</t>
    <phoneticPr fontId="2" type="noConversion"/>
  </si>
  <si>
    <t>DLM705 #3</t>
    <phoneticPr fontId="2" type="noConversion"/>
  </si>
  <si>
    <t>DLM705 #4</t>
    <phoneticPr fontId="2" type="noConversion"/>
  </si>
  <si>
    <t>DLM705 - Part List (연삭2 #3, #4)</t>
    <phoneticPr fontId="2" type="noConversion"/>
  </si>
  <si>
    <t>DLM705 Automation - Part List (연삭2 #3, #4 IS2249)</t>
    <phoneticPr fontId="2" type="noConversion"/>
  </si>
  <si>
    <t>Control cabinet Industrial PC C6930-0060</t>
  </si>
  <si>
    <t>C6930-0060</t>
  </si>
  <si>
    <t>processor 7th Generation Intel® Core™ i5-7500(T)</t>
  </si>
  <si>
    <t>C9900-C619</t>
  </si>
  <si>
    <t>Additional DVI-D Plug Led Out On The Module Brac</t>
  </si>
  <si>
    <t>C9900-E237</t>
  </si>
  <si>
    <t>SSD, 3D flash, 2½-inch, 240 GB</t>
  </si>
  <si>
    <t>C9900-H750</t>
  </si>
  <si>
    <t>memory extension to 16 GB DDR4 RAM,instead 4GB</t>
  </si>
  <si>
    <t>C9900-R271</t>
  </si>
  <si>
    <t>Microsoft Windows 10 IoT Enterprise, Long Term</t>
  </si>
  <si>
    <t>C9900-S479</t>
  </si>
  <si>
    <t>UPS integrated 24vdc power sup.</t>
  </si>
  <si>
    <t>C9900-U209</t>
  </si>
  <si>
    <t>Battery pack for UPS</t>
  </si>
  <si>
    <t>C9900-U330</t>
  </si>
  <si>
    <t>Gigabit Ethernet PCIe module for PCs with Beckho</t>
  </si>
  <si>
    <t>FC9062</t>
  </si>
  <si>
    <t>Programmed License Terminal</t>
  </si>
  <si>
    <t>EL6070-0033</t>
  </si>
  <si>
    <t>TC3 PLC/NC PTP 10 axes, platform 170(High Perfor</t>
  </si>
  <si>
    <t>TC1250-0170</t>
  </si>
  <si>
    <t>TC3 PLC-HMI-Web, platform 70 (High Performance)</t>
  </si>
  <si>
    <t>TF1810-0070</t>
  </si>
  <si>
    <t>TC3 NC PTP 10 axes Pack 25 TC:70</t>
  </si>
  <si>
    <t>TF5010-0170</t>
  </si>
  <si>
    <t>TC3 OPC UA, TC 70</t>
  </si>
  <si>
    <t>TF6100-0170</t>
  </si>
  <si>
    <t>EtherCAT Coupler</t>
  </si>
  <si>
    <t>EK1100</t>
  </si>
  <si>
    <t>2-port EtherCAT junction</t>
  </si>
  <si>
    <t>EK1122</t>
  </si>
  <si>
    <t>8-channel digital input terminals 24 V DC, 3 ms</t>
  </si>
  <si>
    <t>TwinSAFE,4-channel digital input terminal</t>
  </si>
  <si>
    <t>8-channel digital output terminal 24VDC,0.5A</t>
  </si>
  <si>
    <t>TwinSAFE,4-channel digital output terminal</t>
  </si>
  <si>
    <t>PROFINET RT device terminal</t>
  </si>
  <si>
    <t>EL6631-0010</t>
  </si>
  <si>
    <t>TwinSAFE Logic Terminal</t>
  </si>
  <si>
    <t>Bus end cap</t>
  </si>
  <si>
    <t>EL9011</t>
  </si>
  <si>
    <t>Power supply terminal for E-bus, 24 V DC, 2 A wi</t>
  </si>
  <si>
    <t>EL9410</t>
  </si>
  <si>
    <t>EtherCat box,8 dig'Inputs 24VDC M8conec.BECKHOFF</t>
  </si>
  <si>
    <t>EP1008-0001</t>
  </si>
  <si>
    <t>EtherCAT Box, 4-channel IO-Link master, Class B</t>
  </si>
  <si>
    <t>EP6224-3022</t>
  </si>
  <si>
    <t>Dual AX5000 Driver 2X3A</t>
  </si>
  <si>
    <t>AX5203-0000-0200</t>
  </si>
  <si>
    <t>TwinSAFE drive option card</t>
  </si>
  <si>
    <t>AX5805-0000</t>
  </si>
  <si>
    <t>AX-Bridge power supply</t>
  </si>
  <si>
    <t>AX5901-0000</t>
  </si>
  <si>
    <t>AX-Bridge power distribution module</t>
  </si>
  <si>
    <t>AX5911-0000</t>
  </si>
  <si>
    <t>Stepper Motor Terminal 24V DC</t>
  </si>
  <si>
    <t>EL7037</t>
  </si>
  <si>
    <t>Servomotor Terminal With OCT ans STO input</t>
  </si>
  <si>
    <t>EL7201-9014</t>
  </si>
  <si>
    <t>ST1277 TTLX10</t>
  </si>
  <si>
    <t>383973-02</t>
  </si>
  <si>
    <t>Magnetic safety switch</t>
  </si>
  <si>
    <t>RE11-SAC</t>
  </si>
  <si>
    <t>MLP1-SMMF0AC</t>
  </si>
  <si>
    <t>גשש אינדקטובי נירוסטה-6036787</t>
  </si>
  <si>
    <t>PHOTOELECTRIC SWITCH</t>
  </si>
  <si>
    <t>WS/WE2F-F210</t>
  </si>
  <si>
    <t>PHOTOELECTRIC SENSOR</t>
  </si>
  <si>
    <t>BGL-20A-001-S49</t>
  </si>
  <si>
    <t>Sensor PNP NC +Connector M8</t>
  </si>
  <si>
    <t>DW-AS-604-065-123</t>
  </si>
  <si>
    <t>LIMIT N.O. P.N.P</t>
  </si>
  <si>
    <t>BES516-324-G-E5-CS49</t>
  </si>
  <si>
    <t>גשש קירבה M-8 NC ,PNP</t>
  </si>
  <si>
    <t>BES516-377GE5CS49</t>
  </si>
  <si>
    <t>כבל ל-FX301</t>
  </si>
  <si>
    <t>CN73-C1</t>
  </si>
  <si>
    <t>Fiber Sensor M4</t>
  </si>
  <si>
    <t>FT-42</t>
  </si>
  <si>
    <t>מגבר לסיב אופטי</t>
  </si>
  <si>
    <t>FX301P</t>
  </si>
  <si>
    <t>סנסור אופטי משדר מול מקלט</t>
  </si>
  <si>
    <t>EX-31APN</t>
  </si>
  <si>
    <t>חיישן קירבה 543862</t>
  </si>
  <si>
    <t>SME-8M-DS-24V-K2.5-OE</t>
  </si>
  <si>
    <t>Proximity Switch N.O With Plug543861</t>
  </si>
  <si>
    <t>SME-8M-DS-24V-K03-M8D</t>
  </si>
  <si>
    <t>SWITCH WITH PLUG PNP NO</t>
  </si>
  <si>
    <t>SME-8-S-LED24</t>
  </si>
  <si>
    <t>בוכנה+סלייד 20*20</t>
  </si>
  <si>
    <t>SLT20-20-P-A</t>
  </si>
  <si>
    <t>ADN-20-15-IPA</t>
  </si>
  <si>
    <t>ADN-20-20-IPA</t>
  </si>
  <si>
    <t>DOUBLE PISTON FESTO 539697,ADNM63-IPA-100Z1-300Z</t>
  </si>
  <si>
    <t>ADNM63-I-P-A-100Z1</t>
  </si>
  <si>
    <t>DGC-32-300-KF-PPV-A</t>
  </si>
  <si>
    <t>DGSL-25-50-P1A</t>
  </si>
  <si>
    <t>DGSL-10-100-P1A</t>
  </si>
  <si>
    <t>DSBC-32-250-PPVA</t>
  </si>
  <si>
    <t>בוכנה</t>
  </si>
  <si>
    <t>DSNU-16-50-PA-MQ</t>
  </si>
  <si>
    <t>DSNU-25-50-PPV</t>
  </si>
  <si>
    <t>בוכנה 19194</t>
  </si>
  <si>
    <t>DSNU-12-100-PA</t>
  </si>
  <si>
    <t>DSNU-25-10-PA</t>
  </si>
  <si>
    <t>בוכנה שטוחה מובלת-170845</t>
  </si>
  <si>
    <t>DFM20-80-PA-GF</t>
  </si>
  <si>
    <t>DFM25-20-PA-GF</t>
  </si>
  <si>
    <t>ADVC-16-15-IP</t>
  </si>
  <si>
    <t>בוכנה 10*32</t>
  </si>
  <si>
    <t>ADVU-32-10-PA</t>
  </si>
  <si>
    <t>VTUG-10-VRLK-B1T-Q8A-U-QH4S-11PJPG3PL3K3L</t>
  </si>
  <si>
    <t>ST1101-V1</t>
  </si>
  <si>
    <t>VTUG-10-VRLK-B1T-Q8A-U-QH4S-6P5L5PKK5PTP</t>
  </si>
  <si>
    <t>ST1101-V3</t>
  </si>
  <si>
    <t>573606_VTUG-10-VRLK-B1TZ-Q8LA-UL-QH6S-PPLL</t>
  </si>
  <si>
    <t>VTUG-10VRLKB1TZQ8LA-XX</t>
  </si>
  <si>
    <t>PLANETARY GEAR AG2250-+PLE40-M01-10-1B1-AM811x</t>
  </si>
  <si>
    <t>AG2250-+PLE40-M01-10</t>
  </si>
  <si>
    <t>Gear Motor-AG3210+NP005S-MF2-20-1A1-AM802X</t>
  </si>
  <si>
    <t>AG3210+NP005S-MF2201A1</t>
  </si>
  <si>
    <t>Synchronous Servomotor BECKHOFF</t>
  </si>
  <si>
    <t>AM8023-2E20</t>
  </si>
  <si>
    <t>AM8023-2E21</t>
  </si>
  <si>
    <t>Servomotor, 400 V AC, Mo= 2.38 Nm, Io= 1.70 A, n</t>
  </si>
  <si>
    <t>AM8032-2D21</t>
  </si>
  <si>
    <t>Servomotor,24..48 V DC,Mo=0.2 Nm,nn= 4000 min-1</t>
  </si>
  <si>
    <t>AM8111-0F20</t>
  </si>
  <si>
    <t>Stepper Motor With Encoder</t>
  </si>
  <si>
    <t>AS2021-0D10</t>
  </si>
  <si>
    <t>Piston</t>
    <phoneticPr fontId="2" type="noConversion"/>
  </si>
  <si>
    <t>Motor</t>
    <phoneticPr fontId="2" type="noConversion"/>
  </si>
  <si>
    <t>Safety</t>
    <phoneticPr fontId="2" type="noConversion"/>
  </si>
  <si>
    <t>Shafir 제공 자료</t>
    <phoneticPr fontId="2" type="noConversion"/>
  </si>
  <si>
    <t>Shafir Automation List</t>
    <phoneticPr fontId="13" type="noConversion"/>
  </si>
  <si>
    <t>Dept</t>
    <phoneticPr fontId="13" type="noConversion"/>
  </si>
  <si>
    <t>Type</t>
    <phoneticPr fontId="13" type="noConversion"/>
  </si>
  <si>
    <t>M/No</t>
    <phoneticPr fontId="13" type="noConversion"/>
  </si>
  <si>
    <t>Serial No</t>
    <phoneticPr fontId="13" type="noConversion"/>
  </si>
  <si>
    <t>Shafir S/N</t>
    <phoneticPr fontId="13" type="noConversion"/>
  </si>
  <si>
    <t>Alloy1</t>
    <phoneticPr fontId="13" type="noConversion"/>
  </si>
  <si>
    <t>Dorst 
Mechanical
Press</t>
    <phoneticPr fontId="13" type="noConversion"/>
  </si>
  <si>
    <t>Loading/
Unloading</t>
    <phoneticPr fontId="13" type="noConversion"/>
  </si>
  <si>
    <t>109385/7</t>
    <phoneticPr fontId="13" type="noConversion"/>
  </si>
  <si>
    <t>Fanuc
A-520i</t>
    <phoneticPr fontId="13" type="noConversion"/>
  </si>
  <si>
    <t>IS2403 #6</t>
    <phoneticPr fontId="13" type="noConversion"/>
  </si>
  <si>
    <t>109385/6</t>
    <phoneticPr fontId="13" type="noConversion"/>
  </si>
  <si>
    <t>IS2403 #7</t>
    <phoneticPr fontId="13" type="noConversion"/>
  </si>
  <si>
    <t>109363/1</t>
    <phoneticPr fontId="13" type="noConversion"/>
  </si>
  <si>
    <t>IS2403 #9</t>
    <phoneticPr fontId="13" type="noConversion"/>
  </si>
  <si>
    <t>108892/1</t>
    <phoneticPr fontId="13" type="noConversion"/>
  </si>
  <si>
    <t>IS2403 #8</t>
    <phoneticPr fontId="13" type="noConversion"/>
  </si>
  <si>
    <t>IS2441</t>
    <phoneticPr fontId="13" type="noConversion"/>
  </si>
  <si>
    <t>IS2451</t>
    <phoneticPr fontId="13" type="noConversion"/>
  </si>
  <si>
    <t>IS2454</t>
    <phoneticPr fontId="13" type="noConversion"/>
  </si>
  <si>
    <t>Fanuc
LR mate 200iC</t>
    <phoneticPr fontId="13" type="noConversion"/>
  </si>
  <si>
    <t>IS2465#1</t>
    <phoneticPr fontId="13" type="noConversion"/>
  </si>
  <si>
    <t>IS2465#2</t>
    <phoneticPr fontId="13" type="noConversion"/>
  </si>
  <si>
    <t>IS2465#3</t>
    <phoneticPr fontId="13" type="noConversion"/>
  </si>
  <si>
    <t>IS2465#4</t>
    <phoneticPr fontId="13" type="noConversion"/>
  </si>
  <si>
    <t>IS2465#5</t>
    <phoneticPr fontId="13" type="noConversion"/>
  </si>
  <si>
    <t>Alloy2</t>
    <phoneticPr fontId="13" type="noConversion"/>
  </si>
  <si>
    <t>Kobayashi</t>
    <phoneticPr fontId="13" type="noConversion"/>
  </si>
  <si>
    <t>Toshiba
TH850A</t>
    <phoneticPr fontId="13" type="noConversion"/>
  </si>
  <si>
    <t>IS2471#23</t>
    <phoneticPr fontId="13" type="noConversion"/>
  </si>
  <si>
    <t>IS2471#19</t>
    <phoneticPr fontId="13" type="noConversion"/>
  </si>
  <si>
    <t>IS2471#24</t>
    <phoneticPr fontId="13" type="noConversion"/>
  </si>
  <si>
    <t>IS2471#22</t>
    <phoneticPr fontId="13" type="noConversion"/>
  </si>
  <si>
    <t>IS2471#14</t>
    <phoneticPr fontId="13" type="noConversion"/>
  </si>
  <si>
    <t>IS2471#20</t>
    <phoneticPr fontId="13" type="noConversion"/>
  </si>
  <si>
    <t>IS2471#17</t>
    <phoneticPr fontId="13" type="noConversion"/>
  </si>
  <si>
    <t>IS2471#16</t>
    <phoneticPr fontId="13" type="noConversion"/>
  </si>
  <si>
    <t>IS2471#18</t>
    <phoneticPr fontId="13" type="noConversion"/>
  </si>
  <si>
    <t>IS2471#34</t>
    <phoneticPr fontId="13" type="noConversion"/>
  </si>
  <si>
    <t>IS2471#32</t>
    <phoneticPr fontId="13" type="noConversion"/>
  </si>
  <si>
    <t>IS2471#33</t>
    <phoneticPr fontId="13" type="noConversion"/>
  </si>
  <si>
    <t>IS2471#35</t>
    <phoneticPr fontId="13" type="noConversion"/>
  </si>
  <si>
    <t>IS2471#36</t>
    <phoneticPr fontId="13" type="noConversion"/>
  </si>
  <si>
    <t>Osterwalder</t>
    <phoneticPr fontId="13" type="noConversion"/>
  </si>
  <si>
    <t>Fanuc
LR mate
200iD</t>
    <phoneticPr fontId="13" type="noConversion"/>
  </si>
  <si>
    <t>IS2482#5</t>
    <phoneticPr fontId="13" type="noConversion"/>
  </si>
  <si>
    <t>IS2482#3</t>
    <phoneticPr fontId="13" type="noConversion"/>
  </si>
  <si>
    <t>IS2482#6</t>
    <phoneticPr fontId="13" type="noConversion"/>
  </si>
  <si>
    <t>IS2482#4</t>
    <phoneticPr fontId="13" type="noConversion"/>
  </si>
  <si>
    <t>IS2482#20</t>
    <phoneticPr fontId="13" type="noConversion"/>
  </si>
  <si>
    <t>IS2482#17</t>
    <phoneticPr fontId="13" type="noConversion"/>
  </si>
  <si>
    <t>IS2482#21</t>
    <phoneticPr fontId="13" type="noConversion"/>
  </si>
  <si>
    <t>IS2482#19</t>
    <phoneticPr fontId="13" type="noConversion"/>
  </si>
  <si>
    <t>IS2482#18</t>
    <phoneticPr fontId="13" type="noConversion"/>
  </si>
  <si>
    <t>IS2482#16</t>
    <phoneticPr fontId="13" type="noConversion"/>
  </si>
  <si>
    <t>Grinding1</t>
    <phoneticPr fontId="13" type="noConversion"/>
  </si>
  <si>
    <t>Sthali DLM705</t>
    <phoneticPr fontId="13" type="noConversion"/>
  </si>
  <si>
    <t>Fanuc
SR-6iA</t>
    <phoneticPr fontId="13" type="noConversion"/>
  </si>
  <si>
    <t>IS2249</t>
    <phoneticPr fontId="13" type="noConversion"/>
  </si>
  <si>
    <t>Adept
Cobra S600</t>
    <phoneticPr fontId="13" type="noConversion"/>
  </si>
  <si>
    <t>IS2244</t>
    <phoneticPr fontId="13" type="noConversion"/>
  </si>
  <si>
    <t>Grinding2</t>
    <phoneticPr fontId="13" type="noConversion"/>
  </si>
  <si>
    <t>IS2242</t>
    <phoneticPr fontId="13" type="noConversion"/>
  </si>
  <si>
    <t>Shafir Brush Machine</t>
    <phoneticPr fontId="13" type="noConversion"/>
  </si>
  <si>
    <t>Brush Honing</t>
    <phoneticPr fontId="13" type="noConversion"/>
  </si>
  <si>
    <t>IS5203</t>
    <phoneticPr fontId="13" type="noConversion"/>
  </si>
  <si>
    <t>Ceramic</t>
    <phoneticPr fontId="13" type="noConversion"/>
  </si>
  <si>
    <t>Dorst Mech. Press</t>
    <phoneticPr fontId="13" type="noConversion"/>
  </si>
  <si>
    <t>M/C</t>
    <phoneticPr fontId="13" type="noConversion"/>
  </si>
  <si>
    <t>Hermle
C30U</t>
    <phoneticPr fontId="13" type="noConversion"/>
  </si>
  <si>
    <t>AWC</t>
    <phoneticPr fontId="13" type="noConversion"/>
  </si>
  <si>
    <t>Manipulator
(Siemens)</t>
    <phoneticPr fontId="13" type="noConversion"/>
  </si>
  <si>
    <t>IS2901</t>
    <phoneticPr fontId="13" type="noConversion"/>
  </si>
  <si>
    <t>Manipulator
(Beckhoff)</t>
    <phoneticPr fontId="13" type="noConversion"/>
  </si>
  <si>
    <t>IS2903</t>
    <phoneticPr fontId="13" type="noConversion"/>
  </si>
  <si>
    <t>Yaskawa
(Beckhoff)</t>
    <phoneticPr fontId="13" type="noConversion"/>
  </si>
  <si>
    <t>Drill</t>
    <phoneticPr fontId="13" type="noConversion"/>
  </si>
  <si>
    <t>IS2904</t>
    <phoneticPr fontId="13" type="noConversion"/>
  </si>
  <si>
    <t>Elec</t>
    <phoneticPr fontId="2" type="noConversion"/>
  </si>
  <si>
    <t>Auto</t>
    <phoneticPr fontId="2" type="noConversion"/>
  </si>
  <si>
    <t>ROBOT B Gripper</t>
  </si>
  <si>
    <t>TRANSCEND MLC FLASH</t>
  </si>
  <si>
    <t>SHOCK ABSORBER RB1412</t>
  </si>
  <si>
    <t>프리즘 전후진 실린더 쇽업쇼버</t>
  </si>
  <si>
    <t>SOL V/V VZ512M-5LOZ-01</t>
  </si>
  <si>
    <t>Sol Valve</t>
    <phoneticPr fontId="2" type="noConversion"/>
  </si>
  <si>
    <t>Robot magnetic Sol V/V</t>
  </si>
  <si>
    <t>TAIL STOCK SET FOR APX105</t>
  </si>
  <si>
    <t xml:space="preserve"> Robot B gripper cylinder</t>
  </si>
  <si>
    <t>Sensor</t>
    <phoneticPr fontId="2" type="noConversion"/>
  </si>
  <si>
    <t>Tail Stock</t>
    <phoneticPr fontId="2" type="noConversion"/>
  </si>
  <si>
    <t>0963673</t>
  </si>
  <si>
    <t>TL25HP CODE:3424306040</t>
  </si>
  <si>
    <t>Probe</t>
    <phoneticPr fontId="2" type="noConversion"/>
  </si>
  <si>
    <t>Measuring</t>
    <phoneticPr fontId="2" type="noConversion"/>
  </si>
  <si>
    <t>터치 프로브</t>
    <phoneticPr fontId="2" type="noConversion"/>
  </si>
  <si>
    <t>Loading 측 Robot Gripper Control Cable</t>
    <phoneticPr fontId="2" type="noConversion"/>
  </si>
  <si>
    <t>In-let coolant vavle</t>
    <phoneticPr fontId="2" type="noConversion"/>
  </si>
  <si>
    <t>Servo Drive B/C-axis</t>
    <phoneticPr fontId="2" type="noConversion"/>
  </si>
  <si>
    <t>Agentur에서 구매로 핀배열 다름!!</t>
  </si>
  <si>
    <t>Spindle Servo Motor</t>
  </si>
  <si>
    <t>Servo Motor</t>
    <phoneticPr fontId="2" type="noConversion"/>
  </si>
  <si>
    <t>6103820</t>
  </si>
  <si>
    <t>SHAFT D70X430L</t>
  </si>
  <si>
    <t>LRVP</t>
    <phoneticPr fontId="2" type="noConversion"/>
  </si>
  <si>
    <t>CVD Loading (Bi-tech) - Part List</t>
    <phoneticPr fontId="2" type="noConversion"/>
  </si>
  <si>
    <t>MOTOR EZI-SERVO-ST-42XL-</t>
  </si>
  <si>
    <t>CYLINDER NDAS 10*25</t>
  </si>
  <si>
    <t>T2 motor</t>
  </si>
  <si>
    <t>T2 측 그리퍼 턴 모터</t>
  </si>
  <si>
    <t>Clamping  Cylinder</t>
  </si>
  <si>
    <t>SOL.VALVE 0820038176</t>
  </si>
  <si>
    <t>CDM2B32-300AZ</t>
  </si>
  <si>
    <t>Auto Cleaning (Feeder Cleaner) _ Door cylinder</t>
  </si>
  <si>
    <t>SMC 1MPA</t>
  </si>
  <si>
    <t>Feeder Cleaner (합금2) - Part List</t>
    <phoneticPr fontId="2" type="noConversion"/>
  </si>
  <si>
    <t>#4~#6 IGBT 용 Gate board</t>
    <phoneticPr fontId="2" type="noConversion"/>
  </si>
  <si>
    <t>신형 IGBT Board에 놓이는 PCB</t>
    <phoneticPr fontId="2" type="noConversion"/>
  </si>
  <si>
    <t>Cylinder</t>
    <phoneticPr fontId="2" type="noConversion"/>
  </si>
  <si>
    <t>Gun Drill (Sugino) 장비의 High Pressure Pump&amp;Motor Assy</t>
    <phoneticPr fontId="2" type="noConversion"/>
  </si>
  <si>
    <t>AY or AZ - axis (Aux. Encoder Drive)</t>
    <phoneticPr fontId="2" type="noConversion"/>
  </si>
  <si>
    <t>#1~#3</t>
    <phoneticPr fontId="2" type="noConversion"/>
  </si>
  <si>
    <t>15t</t>
    <phoneticPr fontId="13" type="noConversion"/>
  </si>
  <si>
    <t>P/N: 63.0386</t>
    <phoneticPr fontId="2" type="noConversion"/>
  </si>
  <si>
    <t>도면번호 A4. 5. 6. 8</t>
    <phoneticPr fontId="2" type="noConversion"/>
  </si>
  <si>
    <t>6SN1123-1AB00-0CA1 = 0CA1~3 호환 가능</t>
    <phoneticPr fontId="2" type="noConversion"/>
  </si>
  <si>
    <t>AY or AZ Axis 공용</t>
    <phoneticPr fontId="2" type="noConversion"/>
  </si>
  <si>
    <t>A06B-0075-B403</t>
    <phoneticPr fontId="2" type="noConversion"/>
  </si>
  <si>
    <t>ATC Arm change Encoder</t>
    <phoneticPr fontId="2" type="noConversion"/>
  </si>
  <si>
    <t>ENCODER TRD-NA360PWE</t>
    <phoneticPr fontId="2" type="noConversion"/>
  </si>
  <si>
    <t>Scale</t>
    <phoneticPr fontId="2" type="noConversion"/>
  </si>
  <si>
    <t>Servo Motor</t>
    <phoneticPr fontId="2" type="noConversion"/>
  </si>
  <si>
    <t>A06B-0116-B403#0100</t>
    <phoneticPr fontId="2" type="noConversion"/>
  </si>
  <si>
    <t>U-axis</t>
    <phoneticPr fontId="2" type="noConversion"/>
  </si>
  <si>
    <t>A06B-0063-B103 SERVOMOTOR</t>
    <phoneticPr fontId="2" type="noConversion"/>
  </si>
  <si>
    <t>V-axis</t>
    <phoneticPr fontId="2" type="noConversion"/>
  </si>
  <si>
    <t>C-axis</t>
    <phoneticPr fontId="2" type="noConversion"/>
  </si>
  <si>
    <t>A06B-0238-B000</t>
    <phoneticPr fontId="2" type="noConversion"/>
  </si>
  <si>
    <t>A06B-0253-B100</t>
    <phoneticPr fontId="2" type="noConversion"/>
  </si>
  <si>
    <t>Z-axis</t>
    <phoneticPr fontId="2" type="noConversion"/>
  </si>
  <si>
    <t>B-axis</t>
    <phoneticPr fontId="2" type="noConversion"/>
  </si>
  <si>
    <t>A06B-0223-B000</t>
    <phoneticPr fontId="2" type="noConversion"/>
  </si>
  <si>
    <t>A06B-0247-B100</t>
    <phoneticPr fontId="2" type="noConversion"/>
  </si>
  <si>
    <t>X-axis</t>
    <phoneticPr fontId="2" type="noConversion"/>
  </si>
  <si>
    <t>A06B-0247-B400</t>
    <phoneticPr fontId="2" type="noConversion"/>
  </si>
  <si>
    <t>Y-axis</t>
    <phoneticPr fontId="2" type="noConversion"/>
  </si>
  <si>
    <t>A축 드라이브인데 Inactive 되었음</t>
    <phoneticPr fontId="2" type="noConversion"/>
  </si>
  <si>
    <t>V축 Ball Screw</t>
    <phoneticPr fontId="2" type="noConversion"/>
  </si>
  <si>
    <t>BALL SCREW BNK2010-2.5-</t>
    <phoneticPr fontId="2" type="noConversion"/>
  </si>
  <si>
    <t>HDD 3.5" PATA IDE 40G</t>
  </si>
  <si>
    <t>Rollomatic, GIG, EDM 방전기</t>
  </si>
  <si>
    <t>HDD 2.5" PATA IDE 40G</t>
  </si>
  <si>
    <t>Wendt, Hermle, AP710, AP460, Hyd. Press</t>
  </si>
  <si>
    <t>Hermle, AP710, Hyd. Press, Kobayashi, Rollomatic 등</t>
  </si>
  <si>
    <t>WEIGHT CELL TYPE MTC50/30</t>
    <phoneticPr fontId="2" type="noConversion"/>
  </si>
  <si>
    <t>MTC-ZER 50/30 FS-10-27</t>
    <phoneticPr fontId="2" type="noConversion"/>
  </si>
  <si>
    <t>Kobayashi 제품 저울 Wipotec</t>
    <phoneticPr fontId="2" type="noConversion"/>
  </si>
  <si>
    <t>UMAC BOARD</t>
    <phoneticPr fontId="2" type="noConversion"/>
  </si>
  <si>
    <t>Manual Jog Pendant 동작 관련 보드</t>
    <phoneticPr fontId="2" type="noConversion"/>
  </si>
  <si>
    <t>LOAD CELL 010-016</t>
    <phoneticPr fontId="2" type="noConversion"/>
  </si>
  <si>
    <t> Cooler compressor, fan motor 가동 Relay</t>
    <phoneticPr fontId="2" type="noConversion"/>
  </si>
  <si>
    <t>KOBAYASHI WITH CONNECTOR</t>
    <phoneticPr fontId="2" type="noConversion"/>
  </si>
  <si>
    <t>Linear scale Upper</t>
    <phoneticPr fontId="2" type="noConversion"/>
  </si>
  <si>
    <t>Lower linear scale</t>
    <phoneticPr fontId="2" type="noConversion"/>
  </si>
  <si>
    <t>AT1303A-100S</t>
    <phoneticPr fontId="2" type="noConversion"/>
  </si>
  <si>
    <t>Linear Scale</t>
    <phoneticPr fontId="2" type="noConversion"/>
  </si>
  <si>
    <t>LINEAR GUIDE UR DX2-10ADT</t>
    <phoneticPr fontId="2" type="noConversion"/>
  </si>
  <si>
    <t>Feeder Unit Linear Guide</t>
    <phoneticPr fontId="2" type="noConversion"/>
  </si>
  <si>
    <t> FOR FEEDER DXII-10ADT</t>
    <phoneticPr fontId="2" type="noConversion"/>
  </si>
  <si>
    <t>FAN 109S054 80*80*25 SANYO DENKI AC230V 7W</t>
    <phoneticPr fontId="2" type="noConversion"/>
  </si>
  <si>
    <t>Kobayashi 본체 Amp Fan, Control Panel Cooling</t>
    <phoneticPr fontId="2" type="noConversion"/>
  </si>
  <si>
    <t>AIR CYLINDER 163304 DNC-32-1000-PPV-A FESTO</t>
    <phoneticPr fontId="2" type="noConversion"/>
  </si>
  <si>
    <t>Kobayashi Press - Part List</t>
    <phoneticPr fontId="2" type="noConversion"/>
  </si>
  <si>
    <t>서보스타. 프로테크 중고품</t>
    <phoneticPr fontId="2" type="noConversion"/>
  </si>
  <si>
    <t>콜모겐 서보드라이브 - 오토메이션 전 축</t>
    <phoneticPr fontId="2" type="noConversion"/>
  </si>
  <si>
    <t>Yamaha Robot</t>
    <phoneticPr fontId="2" type="noConversion"/>
  </si>
  <si>
    <t>Z-axis, C-axis</t>
    <phoneticPr fontId="2" type="noConversion"/>
  </si>
  <si>
    <t>X, Y, A, Magazine - axis</t>
    <phoneticPr fontId="2" type="noConversion"/>
  </si>
  <si>
    <t>HAND CONTROLLR 38.0339</t>
    <phoneticPr fontId="2" type="noConversion"/>
  </si>
  <si>
    <t>C-axis Bearing</t>
    <phoneticPr fontId="2" type="noConversion"/>
  </si>
  <si>
    <t>Linear Scale</t>
    <phoneticPr fontId="2" type="noConversion"/>
  </si>
  <si>
    <t>U, W-axis ???????</t>
    <phoneticPr fontId="2" type="noConversion"/>
  </si>
  <si>
    <t xml:space="preserve">중고품 </t>
    <phoneticPr fontId="2" type="noConversion"/>
  </si>
  <si>
    <t>MSMD5AZG1B</t>
    <phoneticPr fontId="2" type="noConversion"/>
  </si>
  <si>
    <t>Z-axis Servo Drive</t>
    <phoneticPr fontId="2" type="noConversion"/>
  </si>
  <si>
    <t>-</t>
    <phoneticPr fontId="2" type="noConversion"/>
  </si>
  <si>
    <t>단종으로 인한 단발성 품번으로 청구했음</t>
    <phoneticPr fontId="2" type="noConversion"/>
  </si>
  <si>
    <t>25년 10월 프로테크 51만원</t>
    <phoneticPr fontId="2" type="noConversion"/>
  </si>
  <si>
    <t>HARD DISK</t>
    <phoneticPr fontId="2" type="noConversion"/>
  </si>
  <si>
    <t xml:space="preserve"> TRANSCEND SSD</t>
    <phoneticPr fontId="2" type="noConversion"/>
  </si>
  <si>
    <t xml:space="preserve"> SSD 128GB 2.5" PATA </t>
    <phoneticPr fontId="2" type="noConversion"/>
  </si>
  <si>
    <t xml:space="preserve">  TRANSCEND MLC FLASH  </t>
    <phoneticPr fontId="2" type="noConversion"/>
  </si>
  <si>
    <t>2.5"</t>
  </si>
  <si>
    <t>TOWER LAMP</t>
    <phoneticPr fontId="2" type="noConversion"/>
  </si>
  <si>
    <t xml:space="preserve"> PLP-302-RYG </t>
    <phoneticPr fontId="2" type="noConversion"/>
  </si>
  <si>
    <t xml:space="preserve"> MENICS AC/DC 24V </t>
    <phoneticPr fontId="2" type="noConversion"/>
  </si>
  <si>
    <t>SGDK-1515AEA</t>
    <phoneticPr fontId="2" type="noConversion"/>
  </si>
  <si>
    <t>SGDK-30AEA</t>
    <phoneticPr fontId="2" type="noConversion"/>
  </si>
  <si>
    <t>CIMR-MRXN23P7</t>
    <phoneticPr fontId="2" type="noConversion"/>
  </si>
  <si>
    <t>JUST-ACP30LA0-N5Y21</t>
    <phoneticPr fontId="2" type="noConversion"/>
  </si>
  <si>
    <t>X, B-axis Servo Drive</t>
    <phoneticPr fontId="2" type="noConversion"/>
  </si>
  <si>
    <t>C or Y-axis Servo Drive</t>
    <phoneticPr fontId="2" type="noConversion"/>
  </si>
  <si>
    <t>Converter 1</t>
    <phoneticPr fontId="2" type="noConversion"/>
  </si>
  <si>
    <t>Converter 2</t>
    <phoneticPr fontId="2" type="noConversion"/>
  </si>
  <si>
    <t>Elec</t>
    <phoneticPr fontId="2" type="noConversion"/>
  </si>
  <si>
    <t>Servo Drive</t>
    <phoneticPr fontId="2" type="noConversion"/>
  </si>
  <si>
    <t>한스컴퓨터에서 단발성 품번으로 구매 (25년 9월)</t>
    <phoneticPr fontId="2" type="noConversion"/>
  </si>
  <si>
    <t>Battery</t>
    <phoneticPr fontId="2" type="noConversion"/>
  </si>
  <si>
    <t>프로테크</t>
    <phoneticPr fontId="2" type="noConversion"/>
  </si>
  <si>
    <t>MOTOR AM8023-2E20</t>
  </si>
  <si>
    <t>GEAR UNIT AG3210-+NP005S-MF2-20-1A1-F2</t>
    <phoneticPr fontId="2" type="noConversion"/>
  </si>
  <si>
    <t>Stahli DLM705 인덱스 테이블 로터리 모터 및 감속기 (#5)</t>
    <phoneticPr fontId="2" type="noConversion"/>
  </si>
  <si>
    <t>Index Table</t>
    <phoneticPr fontId="2" type="noConversion"/>
  </si>
  <si>
    <t>PLC</t>
    <phoneticPr fontId="2" type="noConversion"/>
  </si>
  <si>
    <t>BECKHOFF D/O 4CH</t>
    <phoneticPr fontId="2" type="noConversion"/>
  </si>
  <si>
    <t>PLC MODULE EL2904</t>
    <phoneticPr fontId="2" type="noConversion"/>
  </si>
  <si>
    <t>Backplane Module with Fan</t>
    <phoneticPr fontId="2" type="noConversion"/>
  </si>
  <si>
    <t>LM GUIDE SSEBL10-40</t>
  </si>
  <si>
    <t>RAIL+BLOCK/C1-AXIS (1PC)</t>
  </si>
  <si>
    <t>LM GUIDE SSELBL10-125</t>
  </si>
  <si>
    <t>RAIL+BLOCK/Z1-AXIS (1PC)</t>
  </si>
  <si>
    <t>Auto</t>
    <phoneticPr fontId="2" type="noConversion"/>
  </si>
  <si>
    <t>LM Guide</t>
    <phoneticPr fontId="2" type="noConversion"/>
  </si>
  <si>
    <t>Siron A107 장비 Robot Z1/C1-Axis LM Guide 자재</t>
  </si>
  <si>
    <t>CVD Unloading (Okano) - Part List</t>
    <phoneticPr fontId="2" type="noConversion"/>
  </si>
  <si>
    <t>LAN CABLE VERTICAL+RJ45</t>
  </si>
  <si>
    <t>GIGE 10M FOR CAMERA</t>
  </si>
  <si>
    <t>LAN CABLE HORIZONTAL+RJ45</t>
  </si>
  <si>
    <t>Camera LAN Cable</t>
    <phoneticPr fontId="2" type="noConversion"/>
  </si>
  <si>
    <t>Bernex 연구소 장비 - Part List</t>
    <phoneticPr fontId="2" type="noConversion"/>
  </si>
  <si>
    <t xml:space="preserve">LRVP Heat Exchanger </t>
    <phoneticPr fontId="2" type="noConversion"/>
  </si>
  <si>
    <t>EXCHANGER GXD-007HX45/1P</t>
    <phoneticPr fontId="2" type="noConversion"/>
  </si>
  <si>
    <t>628XS#1</t>
    <phoneticPr fontId="2" type="noConversion"/>
  </si>
  <si>
    <t>MOTOR A06B-0202-B102#0100</t>
  </si>
  <si>
    <t>MOTOR A06B-0205-B102</t>
  </si>
  <si>
    <t>MOTOR A06B-0205-B402#0100</t>
  </si>
  <si>
    <t>POWER SUPP A06B-6200-H008</t>
  </si>
  <si>
    <t>SERVO AMP A06B-6240-H205</t>
  </si>
  <si>
    <t>SERVO AMP A06B-6240-H305</t>
  </si>
  <si>
    <t>ACSVM  α IF 1/5000 FANUC</t>
  </si>
  <si>
    <t>`</t>
  </si>
  <si>
    <t>α IF 2/5000 FANUC</t>
  </si>
  <si>
    <t>α I-B PS 7.5 FANUC</t>
  </si>
  <si>
    <t>α IB SV-20/20 FANUC</t>
  </si>
  <si>
    <t>α IB SV-20/20/20 FANUC</t>
  </si>
  <si>
    <t>C-axis Servo Motor</t>
  </si>
  <si>
    <t>B-axis Servo Motor</t>
  </si>
  <si>
    <t>A-axis Servo Motor</t>
  </si>
  <si>
    <t>Power Supply</t>
  </si>
  <si>
    <t>U, W-axis (2축) Servo Drive</t>
  </si>
  <si>
    <t>A,B,C-axis (3축) 및 X,Y,Z-axis (3축) Servo Drive</t>
    <phoneticPr fontId="2" type="noConversion"/>
  </si>
  <si>
    <t>Servo Motor</t>
    <phoneticPr fontId="2" type="noConversion"/>
  </si>
  <si>
    <t>Power Supply</t>
    <phoneticPr fontId="2" type="noConversion"/>
  </si>
  <si>
    <t>Servo Drive</t>
    <phoneticPr fontId="2" type="noConversion"/>
  </si>
  <si>
    <t>Auto</t>
    <phoneticPr fontId="2" type="noConversion"/>
  </si>
  <si>
    <t>DRIVE 8EI8X8HWDS0.0200-1</t>
    <phoneticPr fontId="2" type="noConversion"/>
  </si>
  <si>
    <t>BNR ACOPOS P3 SAFE MOTION</t>
    <phoneticPr fontId="2" type="noConversion"/>
  </si>
  <si>
    <t>Robojob Front 상하 서보드라이브 (데이터 포함)</t>
    <phoneticPr fontId="2" type="noConversion"/>
  </si>
  <si>
    <t>Robojob에서 살 것</t>
    <phoneticPr fontId="2" type="noConversion"/>
  </si>
  <si>
    <t>STOCK</t>
  </si>
  <si>
    <t>재고</t>
    <phoneticPr fontId="2" type="noConversion"/>
  </si>
  <si>
    <t>0957041</t>
    <phoneticPr fontId="2" type="noConversion"/>
  </si>
  <si>
    <t>X or Y or Z - axis (Single)</t>
    <phoneticPr fontId="2" type="noConversion"/>
  </si>
  <si>
    <t xml:space="preserve">Hermle Spindle Motor (C30, C40?) </t>
    <phoneticPr fontId="2" type="noConversion"/>
  </si>
  <si>
    <t>Hermle측으로 수리하여 사용</t>
    <phoneticPr fontId="2" type="noConversion"/>
  </si>
  <si>
    <t>구형 X축 스케일</t>
    <phoneticPr fontId="2" type="noConversion"/>
  </si>
  <si>
    <t>Measuring</t>
    <phoneticPr fontId="2" type="noConversion"/>
  </si>
  <si>
    <t>LC481 to LC483/5 구형케이블 to 신형케이블 변환</t>
    <phoneticPr fontId="2" type="noConversion"/>
  </si>
  <si>
    <t xml:space="preserve">Laser Source - Power Supply </t>
    <phoneticPr fontId="2" type="noConversion"/>
  </si>
  <si>
    <t>POWER SUPPLY K30061A</t>
  </si>
  <si>
    <t>U, V 축 리니어 케이블</t>
    <phoneticPr fontId="2" type="noConversion"/>
  </si>
  <si>
    <t>U, V 축 리니어</t>
    <phoneticPr fontId="2" type="noConversion"/>
  </si>
  <si>
    <t>Linear Scale</t>
    <phoneticPr fontId="2" type="noConversion"/>
  </si>
  <si>
    <t>Linear Scale Cable</t>
    <phoneticPr fontId="2" type="noConversion"/>
  </si>
  <si>
    <t>X, Y 축 리니어 케이블</t>
    <phoneticPr fontId="2" type="noConversion"/>
  </si>
  <si>
    <t>Servo Drive</t>
    <phoneticPr fontId="2" type="noConversion"/>
  </si>
  <si>
    <t>FAN MGA4024YB-A10 DC24V</t>
    <phoneticPr fontId="2" type="noConversion"/>
  </si>
  <si>
    <t xml:space="preserve">0.1A 40*40*10 XSEL-P/Q </t>
    <phoneticPr fontId="2" type="noConversion"/>
  </si>
  <si>
    <t>Fan</t>
    <phoneticPr fontId="2" type="noConversion"/>
  </si>
  <si>
    <t>OB360</t>
    <phoneticPr fontId="2" type="noConversion"/>
  </si>
  <si>
    <t>FRONT GRIPPER 4889129</t>
    <phoneticPr fontId="2" type="noConversion"/>
  </si>
  <si>
    <t>PRESS HEAD 4889128</t>
    <phoneticPr fontId="2" type="noConversion"/>
  </si>
  <si>
    <t>HEATER PLATE 4889130</t>
    <phoneticPr fontId="2" type="noConversion"/>
  </si>
  <si>
    <t>INSULAT. PLATE(A) 4889132</t>
    <phoneticPr fontId="2" type="noConversion"/>
  </si>
  <si>
    <t>INSULAT. PLATE(B) 4889134</t>
    <phoneticPr fontId="2" type="noConversion"/>
  </si>
  <si>
    <t>INSULAT. PLATE(C) 4889133</t>
    <phoneticPr fontId="2" type="noConversion"/>
  </si>
  <si>
    <t>BUSH 4889131</t>
    <phoneticPr fontId="2" type="noConversion"/>
  </si>
  <si>
    <t>BEARING_MGA828ZZ</t>
    <phoneticPr fontId="2" type="noConversion"/>
  </si>
  <si>
    <t>0615-060169</t>
    <phoneticPr fontId="2" type="noConversion"/>
  </si>
  <si>
    <t>FRONT GRIPPER 3428716</t>
    <phoneticPr fontId="2" type="noConversion"/>
  </si>
  <si>
    <t>PRESS HEAD 3428717</t>
    <phoneticPr fontId="2" type="noConversion"/>
  </si>
  <si>
    <t>HEATER PLATE 3428718</t>
    <phoneticPr fontId="2" type="noConversion"/>
  </si>
  <si>
    <t>INSULAT. PLATE(A) 3428719</t>
    <phoneticPr fontId="2" type="noConversion"/>
  </si>
  <si>
    <t>INSULAT. PLATE(B) 3428720</t>
    <phoneticPr fontId="2" type="noConversion"/>
  </si>
  <si>
    <t>Tungaloy 구매</t>
    <phoneticPr fontId="2" type="noConversion"/>
  </si>
  <si>
    <t>3/2 DIR SEAT VALVE</t>
    <phoneticPr fontId="2" type="noConversion"/>
  </si>
  <si>
    <t>A-axis Brake 유압 밸브</t>
    <phoneticPr fontId="2" type="noConversion"/>
  </si>
  <si>
    <t>Valve</t>
    <phoneticPr fontId="2" type="noConversion"/>
  </si>
  <si>
    <t>Linear Unit</t>
    <phoneticPr fontId="2" type="noConversion"/>
  </si>
  <si>
    <t>Wire 240CC - Part List</t>
    <phoneticPr fontId="2" type="noConversion"/>
  </si>
  <si>
    <t>ROD END JFT10R</t>
  </si>
  <si>
    <t>G.RAIL 1605-103-31-110L</t>
  </si>
  <si>
    <t>G. RAIL 1605-103-31-440L</t>
  </si>
  <si>
    <t>Mech</t>
    <phoneticPr fontId="2" type="noConversion"/>
  </si>
  <si>
    <t>Stahli #2 Stacker Pusher</t>
    <phoneticPr fontId="2" type="noConversion"/>
  </si>
  <si>
    <t>Linear</t>
    <phoneticPr fontId="2" type="noConversion"/>
  </si>
  <si>
    <t>SENSOR E2E-X2D1-R</t>
  </si>
  <si>
    <t>5M 2-WIRE NO FLEXIBLE</t>
  </si>
  <si>
    <t>SENSOR E2E-X2D1-U</t>
  </si>
  <si>
    <t>5M 2-WIRE NO FLEX+REINFOR</t>
  </si>
  <si>
    <t>Sensor</t>
    <phoneticPr fontId="2" type="noConversion"/>
  </si>
  <si>
    <t>A107, A108 가동형 R type</t>
    <phoneticPr fontId="2" type="noConversion"/>
  </si>
  <si>
    <t>2025년 11월 #1~4 전량 교체 (30개)</t>
    <phoneticPr fontId="2" type="noConversion"/>
  </si>
  <si>
    <t>A107, A108 가동형 U type</t>
    <phoneticPr fontId="2" type="noConversion"/>
  </si>
  <si>
    <t>#5, #6에 설치되어 있는 피복 강화형</t>
    <phoneticPr fontId="2" type="noConversion"/>
  </si>
  <si>
    <t>Mech</t>
    <phoneticPr fontId="2" type="noConversion"/>
  </si>
  <si>
    <t>3/2 DIR SEAT VALVE</t>
    <phoneticPr fontId="2" type="noConversion"/>
  </si>
  <si>
    <t>A-axis brake 유압밸브</t>
    <phoneticPr fontId="2" type="noConversion"/>
  </si>
  <si>
    <t xml:space="preserve">CYL ADN-20-20-I-P-A </t>
    <phoneticPr fontId="2" type="noConversion"/>
  </si>
  <si>
    <t>Table Carrier Pallet Lock 6 번피스톤</t>
    <phoneticPr fontId="2" type="noConversion"/>
  </si>
  <si>
    <t>HINGEPIN Z289E1208041</t>
    <phoneticPr fontId="2" type="noConversion"/>
  </si>
  <si>
    <t>atc shifter tool clamp pin</t>
    <phoneticPr fontId="2" type="noConversion"/>
  </si>
  <si>
    <t>Cylinder</t>
    <phoneticPr fontId="2" type="noConversion"/>
  </si>
  <si>
    <t>pin</t>
    <phoneticPr fontId="2" type="noConversion"/>
  </si>
  <si>
    <t>Elec</t>
    <phoneticPr fontId="2" type="noConversion"/>
  </si>
  <si>
    <t>Cable</t>
    <phoneticPr fontId="2" type="noConversion"/>
  </si>
  <si>
    <t xml:space="preserve">CABLE ROIREU 0.2SQ*10C </t>
    <phoneticPr fontId="2" type="noConversion"/>
  </si>
  <si>
    <t xml:space="preserve">SIRON GRIPPER CABLE LS </t>
    <phoneticPr fontId="2" type="noConversion"/>
  </si>
  <si>
    <t>Mech</t>
    <phoneticPr fontId="2" type="noConversion"/>
  </si>
  <si>
    <t>pump</t>
    <phoneticPr fontId="2" type="noConversion"/>
  </si>
  <si>
    <t xml:space="preserve">PUMP MTH2-6/3 A-W-I-AQQV </t>
    <phoneticPr fontId="2" type="noConversion"/>
  </si>
  <si>
    <t xml:space="preserve">Cleaning Zone Pump </t>
    <phoneticPr fontId="2" type="noConversion"/>
  </si>
  <si>
    <t xml:space="preserve">FLIP UNLOADING PLATE </t>
    <phoneticPr fontId="2" type="noConversion"/>
  </si>
  <si>
    <t>AVIM #4, 5 Flip Unloading Plate</t>
    <phoneticPr fontId="2" type="noConversion"/>
  </si>
  <si>
    <t>ENCODER 376880-69</t>
    <phoneticPr fontId="2" type="noConversion"/>
  </si>
  <si>
    <t>Elec</t>
    <phoneticPr fontId="2" type="noConversion"/>
  </si>
  <si>
    <t xml:space="preserve">X-axis Encoder </t>
    <phoneticPr fontId="2" type="noConversion"/>
  </si>
  <si>
    <t>Y축 Motor 및 Encoder Cable</t>
    <phoneticPr fontId="2" type="noConversion"/>
  </si>
  <si>
    <t>Elec</t>
    <phoneticPr fontId="2" type="noConversion"/>
  </si>
  <si>
    <t xml:space="preserve">CABLE A860-2005-T301 7M </t>
    <phoneticPr fontId="2" type="noConversion"/>
  </si>
  <si>
    <t xml:space="preserve">CABLE A06B-0212-B001 7M </t>
    <phoneticPr fontId="2" type="noConversion"/>
  </si>
  <si>
    <t>Cable</t>
    <phoneticPr fontId="2" type="noConversion"/>
  </si>
  <si>
    <t>AUX CONTACT GVAE20</t>
    <phoneticPr fontId="2" type="noConversion"/>
  </si>
  <si>
    <t>코팅1 Bernex #8 LRVP (Pump) 차단기 보조 접점</t>
    <phoneticPr fontId="2" type="noConversion"/>
  </si>
  <si>
    <t>A5E30947477</t>
    <phoneticPr fontId="2" type="noConversion"/>
  </si>
  <si>
    <t>THYRISTOR X 0160 029</t>
    <phoneticPr fontId="2" type="noConversion"/>
  </si>
  <si>
    <t>R-AXIS</t>
    <phoneticPr fontId="2" type="noConversion"/>
  </si>
  <si>
    <t>Power CABLE 6FX8002-5CA01-1AF0</t>
    <phoneticPr fontId="2" type="noConversion"/>
  </si>
  <si>
    <t>Elec</t>
    <phoneticPr fontId="2" type="noConversion"/>
  </si>
  <si>
    <t>Sensor</t>
    <phoneticPr fontId="2" type="noConversion"/>
  </si>
  <si>
    <t>SENSOR LENS FX-LE1</t>
    <phoneticPr fontId="2" type="noConversion"/>
  </si>
  <si>
    <t>로더 광센서 확산렌즈</t>
    <phoneticPr fontId="2" type="noConversion"/>
  </si>
  <si>
    <t>Mech</t>
    <phoneticPr fontId="2" type="noConversion"/>
  </si>
  <si>
    <t>MINIATURE PARALLEL GRIPP</t>
    <phoneticPr fontId="2" type="noConversion"/>
  </si>
  <si>
    <t>Mech</t>
    <phoneticPr fontId="2" type="noConversion"/>
  </si>
  <si>
    <t>V/V CPV10-GE-MP-4-N4</t>
    <phoneticPr fontId="2" type="noConversion"/>
  </si>
  <si>
    <t>Cylinder</t>
    <phoneticPr fontId="2" type="noConversion"/>
  </si>
  <si>
    <t>AIR TANK VBAT10A1-X101-CJ</t>
    <phoneticPr fontId="2" type="noConversion"/>
  </si>
  <si>
    <t>tank</t>
    <phoneticPr fontId="2" type="noConversion"/>
  </si>
  <si>
    <t>bearing</t>
    <phoneticPr fontId="2" type="noConversion"/>
  </si>
  <si>
    <t>BRG UCF206</t>
    <phoneticPr fontId="2" type="noConversion"/>
  </si>
  <si>
    <t>DISTRIBUT 1-346-22-03-102</t>
    <phoneticPr fontId="2" type="noConversion"/>
  </si>
  <si>
    <t>습등유 분배변</t>
    <phoneticPr fontId="2" type="noConversion"/>
  </si>
  <si>
    <t>MODULE 7875.600.611</t>
    <phoneticPr fontId="2" type="noConversion"/>
  </si>
  <si>
    <t>Elec</t>
    <phoneticPr fontId="2" type="noConversion"/>
  </si>
  <si>
    <t>Cable</t>
    <phoneticPr fontId="2" type="noConversion"/>
  </si>
  <si>
    <t>CABLE FOR GRIPPER CONTROL</t>
    <phoneticPr fontId="2" type="noConversion"/>
  </si>
  <si>
    <t>P/N 7350.005.552 WAC735</t>
    <phoneticPr fontId="2" type="noConversion"/>
  </si>
  <si>
    <t>CYLINDER CQ2A16-15DM</t>
    <phoneticPr fontId="2" type="noConversion"/>
  </si>
  <si>
    <t>Mech</t>
    <phoneticPr fontId="2" type="noConversion"/>
  </si>
  <si>
    <t>Cylinder</t>
    <phoneticPr fontId="2" type="noConversion"/>
  </si>
  <si>
    <t>Cable</t>
    <phoneticPr fontId="2" type="noConversion"/>
  </si>
  <si>
    <t>CABLE(BRAKE) 0.5X2P</t>
    <phoneticPr fontId="2" type="noConversion"/>
  </si>
  <si>
    <t>CABLE(ENCODER) 0.5X9P</t>
    <phoneticPr fontId="2" type="noConversion"/>
  </si>
  <si>
    <t>GIG, AP710 공용 Brake Cable (전축)</t>
    <phoneticPr fontId="2" type="noConversion"/>
  </si>
  <si>
    <t>GIG, AP710 공용 Encoder Cable (전축)</t>
    <phoneticPr fontId="2" type="noConversion"/>
  </si>
  <si>
    <t>Finger Up/Down</t>
    <phoneticPr fontId="2" type="noConversion"/>
  </si>
  <si>
    <t>Mech</t>
    <phoneticPr fontId="2" type="noConversion"/>
  </si>
  <si>
    <t>PROTECTOR 149073 FOR MINI</t>
    <phoneticPr fontId="2" type="noConversion"/>
  </si>
  <si>
    <t>Mech</t>
    <phoneticPr fontId="2" type="noConversion"/>
  </si>
  <si>
    <t>OUTLET L 1-320-07-03-009</t>
    <phoneticPr fontId="2" type="noConversion"/>
  </si>
  <si>
    <t>OUTLETR 1-320-07-03-008</t>
    <phoneticPr fontId="2" type="noConversion"/>
  </si>
  <si>
    <t>mech</t>
    <phoneticPr fontId="2" type="noConversion"/>
  </si>
  <si>
    <t>belt</t>
    <phoneticPr fontId="2" type="noConversion"/>
  </si>
  <si>
    <t>V-BELT(POLY)</t>
    <phoneticPr fontId="2" type="noConversion"/>
  </si>
  <si>
    <t>wheel spindle belt</t>
    <phoneticPr fontId="2" type="noConversion"/>
  </si>
  <si>
    <t>V/V CPV10-GE-MP-4-N4</t>
    <phoneticPr fontId="2" type="noConversion"/>
  </si>
  <si>
    <t>Mech</t>
    <phoneticPr fontId="2" type="noConversion"/>
  </si>
  <si>
    <t>belt</t>
    <phoneticPr fontId="2" type="noConversion"/>
  </si>
  <si>
    <t>mech</t>
    <phoneticPr fontId="2" type="noConversion"/>
  </si>
  <si>
    <t>SEALING BUSH 9560091932</t>
    <phoneticPr fontId="2" type="noConversion"/>
  </si>
  <si>
    <t>elec</t>
    <phoneticPr fontId="2" type="noConversion"/>
  </si>
  <si>
    <t>SENSOR S41-2-B-P</t>
    <phoneticPr fontId="2" type="noConversion"/>
  </si>
  <si>
    <t xml:space="preserve"> INVERTER FR-D720-3.7K  3P 220VAC 3.7KW</t>
    <phoneticPr fontId="2" type="noConversion"/>
  </si>
  <si>
    <t>elec</t>
    <phoneticPr fontId="2" type="noConversion"/>
  </si>
  <si>
    <t>inverter</t>
    <phoneticPr fontId="2" type="noConversion"/>
  </si>
  <si>
    <t>LIMIT S/W BNS 819-D03-L12</t>
    <phoneticPr fontId="2" type="noConversion"/>
  </si>
  <si>
    <t xml:space="preserve">FOR WAIDA AP710 DRESSING </t>
    <phoneticPr fontId="2" type="noConversion"/>
  </si>
  <si>
    <t>SERVO MOTOR MBMK042BLG1</t>
    <phoneticPr fontId="2" type="noConversion"/>
  </si>
  <si>
    <t>드레싱 모터</t>
    <phoneticPr fontId="2" type="noConversion"/>
  </si>
  <si>
    <t>SSD 128GB 2.5" PATA</t>
    <phoneticPr fontId="2" type="noConversion"/>
  </si>
  <si>
    <t>ADEPT COBRA ROBOT S600</t>
    <phoneticPr fontId="2" type="noConversion"/>
  </si>
  <si>
    <t>프로테크 중고품 구매 (2$)</t>
    <phoneticPr fontId="2" type="noConversion"/>
  </si>
  <si>
    <t>SENSOR SMT-8M-A-PS-24V-</t>
    <phoneticPr fontId="2" type="noConversion"/>
  </si>
  <si>
    <t>Elec</t>
    <phoneticPr fontId="2" type="noConversion"/>
  </si>
  <si>
    <t>Sensor</t>
    <phoneticPr fontId="2" type="noConversion"/>
  </si>
  <si>
    <t>3D Probe down sensor</t>
    <phoneticPr fontId="2" type="noConversion"/>
  </si>
  <si>
    <t>Mech</t>
    <phoneticPr fontId="2" type="noConversion"/>
  </si>
  <si>
    <t>SQUEEZING ROLL(IMS-120PF)</t>
    <phoneticPr fontId="2" type="noConversion"/>
  </si>
  <si>
    <t>chip separtor</t>
    <phoneticPr fontId="2" type="noConversion"/>
  </si>
  <si>
    <t>Elec</t>
    <phoneticPr fontId="2" type="noConversion"/>
  </si>
  <si>
    <t>Sensor</t>
    <phoneticPr fontId="2" type="noConversion"/>
  </si>
  <si>
    <t>BES516-325-G-E5-Y-S4</t>
    <phoneticPr fontId="2" type="noConversion"/>
  </si>
  <si>
    <t>확장매거진 tool sensor</t>
    <phoneticPr fontId="2" type="noConversion"/>
  </si>
  <si>
    <t>FLOAT SWITCH FTL31-1E40/0</t>
    <phoneticPr fontId="2" type="noConversion"/>
  </si>
  <si>
    <t xml:space="preserve">SENSOR(PHOTO) </t>
    <phoneticPr fontId="2" type="noConversion"/>
  </si>
  <si>
    <t>GRIPPER 1-402-60-02-007</t>
    <phoneticPr fontId="2" type="noConversion"/>
  </si>
  <si>
    <t>Gripper</t>
    <phoneticPr fontId="2" type="noConversion"/>
  </si>
  <si>
    <t>ATC Robot gripper Assy</t>
    <phoneticPr fontId="2" type="noConversion"/>
  </si>
  <si>
    <t>Lever</t>
    <phoneticPr fontId="2" type="noConversion"/>
  </si>
  <si>
    <t>Jaw</t>
    <phoneticPr fontId="2" type="noConversion"/>
  </si>
  <si>
    <t>PARALL GRIPPER HERMLE</t>
    <phoneticPr fontId="2" type="noConversion"/>
  </si>
  <si>
    <t>JAW 1-322-60-03-058</t>
    <phoneticPr fontId="2" type="noConversion"/>
  </si>
  <si>
    <t xml:space="preserve">LEVER 1-322-60-03-050 </t>
    <phoneticPr fontId="2" type="noConversion"/>
  </si>
  <si>
    <t>Valve</t>
    <phoneticPr fontId="2" type="noConversion"/>
  </si>
  <si>
    <t>VALVE 23.5567 R10121-</t>
    <phoneticPr fontId="2" type="noConversion"/>
  </si>
  <si>
    <t>Mech</t>
    <phoneticPr fontId="2" type="noConversion"/>
  </si>
  <si>
    <t xml:space="preserve"> REGULATOR AWM30-03BCE</t>
    <phoneticPr fontId="2" type="noConversion"/>
  </si>
  <si>
    <t xml:space="preserve">PNEU CYL. MGPM12-50Z </t>
    <phoneticPr fontId="2" type="noConversion"/>
  </si>
  <si>
    <t>Mech</t>
    <phoneticPr fontId="2" type="noConversion"/>
  </si>
  <si>
    <t>Cylinder</t>
    <phoneticPr fontId="2" type="noConversion"/>
  </si>
  <si>
    <t> conveyor case stopper</t>
    <phoneticPr fontId="2" type="noConversion"/>
  </si>
  <si>
    <t>Generator</t>
    <phoneticPr fontId="2" type="noConversion"/>
  </si>
  <si>
    <t>OSCILLATOR GP1202</t>
    <phoneticPr fontId="2" type="noConversion"/>
  </si>
  <si>
    <t>CONTROL VALVE 23.5614</t>
    <phoneticPr fontId="2" type="noConversion"/>
  </si>
  <si>
    <t>Air unit Regulator control Valve</t>
    <phoneticPr fontId="2" type="noConversion"/>
  </si>
  <si>
    <t>Air unit Regulator Press control Valve</t>
    <phoneticPr fontId="2" type="noConversion"/>
  </si>
  <si>
    <t>Belt</t>
    <phoneticPr fontId="2" type="noConversion"/>
  </si>
  <si>
    <t>BELT 100WX8.5TX6350L</t>
    <phoneticPr fontId="2" type="noConversion"/>
  </si>
  <si>
    <t>Lamp</t>
    <phoneticPr fontId="2" type="noConversion"/>
  </si>
  <si>
    <t>LAMP SC3C01-1*6W DC24V</t>
    <phoneticPr fontId="2" type="noConversion"/>
  </si>
  <si>
    <t>ACTUATOR ISA-MXM-I-100-10-700-T1-M-AQ-L-W-SP</t>
    <phoneticPr fontId="2" type="noConversion"/>
  </si>
  <si>
    <t>Safety relay</t>
    <phoneticPr fontId="2" type="noConversion"/>
  </si>
  <si>
    <t>SAFETY RELAY 166393</t>
    <phoneticPr fontId="2" type="noConversion"/>
  </si>
  <si>
    <t>620046E</t>
  </si>
  <si>
    <t>620080E</t>
  </si>
  <si>
    <t>620066E</t>
  </si>
  <si>
    <t>620071E</t>
  </si>
  <si>
    <t>620072E</t>
  </si>
  <si>
    <t>620053E</t>
  </si>
  <si>
    <t>620075E</t>
  </si>
  <si>
    <t>620076E</t>
  </si>
  <si>
    <t>620077E</t>
  </si>
  <si>
    <t>620054E</t>
  </si>
  <si>
    <t>620055E</t>
  </si>
  <si>
    <t>620057E</t>
  </si>
  <si>
    <t>620047E</t>
  </si>
  <si>
    <t>23년 청구하였으나 취소됨. 단종 예상 (신성테크)</t>
    <phoneticPr fontId="2" type="noConversion"/>
  </si>
  <si>
    <t xml:space="preserve">신성테크 734만원 </t>
    <phoneticPr fontId="2" type="noConversion"/>
  </si>
  <si>
    <t>Communication cable</t>
    <phoneticPr fontId="2" type="noConversion"/>
  </si>
  <si>
    <t>발주 4개 완료 (26년 2월)</t>
    <phoneticPr fontId="2" type="noConversion"/>
  </si>
  <si>
    <t>For Wendt 1350.876.011</t>
    <phoneticPr fontId="2" type="noConversion"/>
  </si>
  <si>
    <t>02252-000</t>
    <phoneticPr fontId="2" type="noConversion"/>
  </si>
  <si>
    <t>신성테크 2019년 330만원 발주이력 / 프로테크 205만원 공급 가능</t>
    <phoneticPr fontId="2" type="noConversion"/>
  </si>
  <si>
    <t>Wendt 670만원 22년 9월 발주이력 / 프로테크 207만원 공급 가능</t>
    <phoneticPr fontId="2" type="noConversion"/>
  </si>
  <si>
    <t>Elec</t>
    <phoneticPr fontId="2" type="noConversion"/>
  </si>
  <si>
    <t>Switch</t>
    <phoneticPr fontId="2" type="noConversion"/>
  </si>
  <si>
    <t>CONTACT BLOCK CG4 AT10A 31936 KRAUS&amp;NAIMER</t>
    <phoneticPr fontId="2" type="noConversion"/>
  </si>
  <si>
    <t>모드전환스위치</t>
    <phoneticPr fontId="2" type="noConversion"/>
  </si>
  <si>
    <t xml:space="preserve">   CT 생산장비 현황</t>
    <phoneticPr fontId="2" type="noConversion"/>
  </si>
  <si>
    <t>2024.12.04</t>
    <phoneticPr fontId="2" type="noConversion"/>
  </si>
  <si>
    <t>합금1</t>
    <phoneticPr fontId="2" type="noConversion"/>
  </si>
  <si>
    <t>Press</t>
    <phoneticPr fontId="2" type="noConversion"/>
  </si>
  <si>
    <t>연삭1</t>
    <phoneticPr fontId="2" type="noConversion"/>
  </si>
  <si>
    <t>Grinding</t>
    <phoneticPr fontId="2" type="noConversion"/>
  </si>
  <si>
    <t>Milling</t>
    <phoneticPr fontId="2" type="noConversion"/>
  </si>
  <si>
    <t>Alloy 1</t>
    <phoneticPr fontId="2" type="noConversion"/>
  </si>
  <si>
    <t>Tools</t>
    <phoneticPr fontId="2" type="noConversion"/>
  </si>
  <si>
    <t>Sinter</t>
    <phoneticPr fontId="2" type="noConversion"/>
  </si>
  <si>
    <t>Turning</t>
    <phoneticPr fontId="2" type="noConversion"/>
  </si>
  <si>
    <t>etc</t>
    <phoneticPr fontId="2" type="noConversion"/>
  </si>
  <si>
    <t>Alloy 2</t>
    <phoneticPr fontId="2" type="noConversion"/>
  </si>
  <si>
    <t>SUM</t>
    <phoneticPr fontId="2" type="noConversion"/>
  </si>
  <si>
    <t>Die 1</t>
    <phoneticPr fontId="2" type="noConversion"/>
  </si>
  <si>
    <t>Drill</t>
    <phoneticPr fontId="2" type="noConversion"/>
  </si>
  <si>
    <t>연삭2</t>
    <phoneticPr fontId="2" type="noConversion"/>
  </si>
  <si>
    <t>Die 2</t>
    <phoneticPr fontId="2" type="noConversion"/>
  </si>
  <si>
    <t>Ceramic</t>
    <phoneticPr fontId="2" type="noConversion"/>
  </si>
  <si>
    <t>Drilling/Twist</t>
    <phoneticPr fontId="2" type="noConversion"/>
  </si>
  <si>
    <t>Grinding 1</t>
    <phoneticPr fontId="2" type="noConversion"/>
  </si>
  <si>
    <t>Q/A</t>
    <phoneticPr fontId="2" type="noConversion"/>
  </si>
  <si>
    <t>Grinding 2</t>
    <phoneticPr fontId="2" type="noConversion"/>
  </si>
  <si>
    <t>Tech Center</t>
    <phoneticPr fontId="2" type="noConversion"/>
  </si>
  <si>
    <t>EDM</t>
    <phoneticPr fontId="2" type="noConversion"/>
  </si>
  <si>
    <t>Coating 1</t>
    <phoneticPr fontId="2" type="noConversion"/>
  </si>
  <si>
    <t>Tech Office</t>
    <phoneticPr fontId="2" type="noConversion"/>
  </si>
  <si>
    <t>Sand blast</t>
    <phoneticPr fontId="2" type="noConversion"/>
  </si>
  <si>
    <t>Ball mill</t>
    <phoneticPr fontId="2" type="noConversion"/>
  </si>
  <si>
    <t>Coating 2</t>
    <phoneticPr fontId="2" type="noConversion"/>
  </si>
  <si>
    <t>Spray dryer</t>
    <phoneticPr fontId="2" type="noConversion"/>
  </si>
  <si>
    <t>생산 1본부</t>
    <phoneticPr fontId="2" type="noConversion"/>
  </si>
  <si>
    <t>Total SUM</t>
    <phoneticPr fontId="2" type="noConversion"/>
  </si>
  <si>
    <t>HC&amp;RMS</t>
    <phoneticPr fontId="2" type="noConversion"/>
  </si>
  <si>
    <t>생산 2본부</t>
    <phoneticPr fontId="2" type="noConversion"/>
  </si>
  <si>
    <t>Tech</t>
    <phoneticPr fontId="2" type="noConversion"/>
  </si>
  <si>
    <t>Tech
Office</t>
    <phoneticPr fontId="2" type="noConversion"/>
  </si>
  <si>
    <t>Wiring</t>
    <phoneticPr fontId="2" type="noConversion"/>
  </si>
  <si>
    <t xml:space="preserve">   IP 생산장비 현황</t>
    <phoneticPr fontId="2" type="noConversion"/>
  </si>
  <si>
    <t>야금</t>
    <phoneticPr fontId="2" type="noConversion"/>
  </si>
  <si>
    <t>WP</t>
    <phoneticPr fontId="2" type="noConversion"/>
  </si>
  <si>
    <t>Roll</t>
    <phoneticPr fontId="2" type="noConversion"/>
  </si>
  <si>
    <t>RTP</t>
    <phoneticPr fontId="2" type="noConversion"/>
  </si>
  <si>
    <t>POWDER</t>
    <phoneticPr fontId="2" type="noConversion"/>
  </si>
  <si>
    <t>WC</t>
    <phoneticPr fontId="2" type="noConversion"/>
  </si>
  <si>
    <t>ROLL</t>
    <phoneticPr fontId="2" type="noConversion"/>
  </si>
  <si>
    <t xml:space="preserve">   전사 생산장비 현황</t>
    <phoneticPr fontId="2" type="noConversion"/>
  </si>
  <si>
    <t>생산 1본부/CT</t>
    <phoneticPr fontId="2" type="noConversion"/>
  </si>
  <si>
    <t>생산 1본부/IP</t>
    <phoneticPr fontId="2" type="noConversion"/>
  </si>
  <si>
    <t>생산 2본부/CT</t>
    <phoneticPr fontId="2" type="noConversion"/>
  </si>
  <si>
    <t>생산 2본부/IP</t>
    <phoneticPr fontId="2" type="noConversion"/>
  </si>
  <si>
    <t>Hyd.press</t>
    <phoneticPr fontId="2" type="noConversion"/>
  </si>
  <si>
    <t>Hermle</t>
    <phoneticPr fontId="2" type="noConversion"/>
  </si>
  <si>
    <t>Mech 35</t>
    <phoneticPr fontId="2" type="noConversion"/>
  </si>
  <si>
    <t>Kobe</t>
    <phoneticPr fontId="2" type="noConversion"/>
  </si>
  <si>
    <t>Mech 6</t>
    <phoneticPr fontId="2" type="noConversion"/>
  </si>
  <si>
    <t>Bernex</t>
    <phoneticPr fontId="2" type="noConversion"/>
  </si>
  <si>
    <t>Mazak Turning</t>
    <phoneticPr fontId="2" type="noConversion"/>
  </si>
  <si>
    <t>WBM</t>
    <phoneticPr fontId="2" type="noConversion"/>
  </si>
  <si>
    <t>Hyd 12</t>
    <phoneticPr fontId="2" type="noConversion"/>
  </si>
  <si>
    <t>Surface</t>
    <phoneticPr fontId="2" type="noConversion"/>
  </si>
  <si>
    <t>PUMA 300</t>
    <phoneticPr fontId="2" type="noConversion"/>
  </si>
  <si>
    <t>EP 32</t>
    <phoneticPr fontId="2" type="noConversion"/>
  </si>
  <si>
    <t>PUMA VT900</t>
    <phoneticPr fontId="2" type="noConversion"/>
  </si>
  <si>
    <t>Die Making 1</t>
    <phoneticPr fontId="2" type="noConversion"/>
  </si>
  <si>
    <t>EP Press</t>
    <phoneticPr fontId="2" type="noConversion"/>
  </si>
  <si>
    <t>OW Press</t>
    <phoneticPr fontId="2" type="noConversion"/>
  </si>
  <si>
    <t>Die Making 2</t>
    <phoneticPr fontId="2" type="noConversion"/>
  </si>
  <si>
    <t>Alpha</t>
    <phoneticPr fontId="2" type="noConversion"/>
  </si>
  <si>
    <t>Daehwa</t>
    <phoneticPr fontId="2" type="noConversion"/>
  </si>
  <si>
    <t>EWAG RS15</t>
    <phoneticPr fontId="2" type="noConversion"/>
  </si>
  <si>
    <t xml:space="preserve">Auto loading </t>
    <phoneticPr fontId="2" type="noConversion"/>
  </si>
  <si>
    <t>Amada</t>
    <phoneticPr fontId="2" type="noConversion"/>
  </si>
  <si>
    <t>Air Cleaner</t>
    <phoneticPr fontId="2" type="noConversion"/>
  </si>
  <si>
    <t>Batch</t>
    <phoneticPr fontId="2" type="noConversion"/>
  </si>
  <si>
    <t>12.04 확인</t>
    <phoneticPr fontId="2" type="noConversion"/>
  </si>
  <si>
    <t>TiNSpread</t>
    <phoneticPr fontId="2" type="noConversion"/>
  </si>
  <si>
    <t xml:space="preserve">Ludia </t>
    <phoneticPr fontId="2" type="noConversion"/>
  </si>
  <si>
    <t>Auto brush</t>
    <phoneticPr fontId="2" type="noConversion"/>
  </si>
  <si>
    <t>Ludia Cleaner</t>
    <phoneticPr fontId="2" type="noConversion"/>
  </si>
  <si>
    <t>Sintering F'ce</t>
    <phoneticPr fontId="2" type="noConversion"/>
  </si>
  <si>
    <t xml:space="preserve">FCT Sinter </t>
    <phoneticPr fontId="2" type="noConversion"/>
  </si>
  <si>
    <t>Kobayashi</t>
    <phoneticPr fontId="2" type="noConversion"/>
  </si>
  <si>
    <t>Osterwalder</t>
    <phoneticPr fontId="2" type="noConversion"/>
  </si>
  <si>
    <t>Wooju Ultra</t>
    <phoneticPr fontId="2" type="noConversion"/>
  </si>
  <si>
    <t>Cooper system - debur</t>
    <phoneticPr fontId="2" type="noConversion"/>
  </si>
  <si>
    <t>Dorst Hyd Press</t>
    <phoneticPr fontId="2" type="noConversion"/>
  </si>
  <si>
    <t>Auto loading</t>
    <phoneticPr fontId="2" type="noConversion"/>
  </si>
  <si>
    <t>Feeder Cleaner</t>
    <phoneticPr fontId="2" type="noConversion"/>
  </si>
  <si>
    <t>QA</t>
    <phoneticPr fontId="2" type="noConversion"/>
  </si>
  <si>
    <t>TC</t>
    <phoneticPr fontId="2" type="noConversion"/>
  </si>
  <si>
    <t>Makino V22</t>
    <phoneticPr fontId="2" type="noConversion"/>
  </si>
  <si>
    <t>Wire cut</t>
    <phoneticPr fontId="2" type="noConversion"/>
  </si>
  <si>
    <t xml:space="preserve">Hermle </t>
    <phoneticPr fontId="2" type="noConversion"/>
  </si>
  <si>
    <t>Roders</t>
    <phoneticPr fontId="2" type="noConversion"/>
  </si>
  <si>
    <t>Ulmer</t>
    <phoneticPr fontId="2" type="noConversion"/>
  </si>
  <si>
    <t xml:space="preserve">Gun drill </t>
    <phoneticPr fontId="2" type="noConversion"/>
  </si>
  <si>
    <t>WBM271RF</t>
    <phoneticPr fontId="2" type="noConversion"/>
  </si>
  <si>
    <t>Cutting machine</t>
    <phoneticPr fontId="2" type="noConversion"/>
  </si>
  <si>
    <t>Agathon Leo</t>
    <phoneticPr fontId="2" type="noConversion"/>
  </si>
  <si>
    <t>DMG Turning</t>
    <phoneticPr fontId="2" type="noConversion"/>
  </si>
  <si>
    <t>Shafir brush</t>
    <phoneticPr fontId="2" type="noConversion"/>
  </si>
  <si>
    <t>HC&amp;RMS tester</t>
    <phoneticPr fontId="2" type="noConversion"/>
  </si>
  <si>
    <t>Ibche Brush</t>
    <phoneticPr fontId="2" type="noConversion"/>
  </si>
  <si>
    <t>Cleveraland</t>
    <phoneticPr fontId="2" type="noConversion"/>
  </si>
  <si>
    <t>성능</t>
    <phoneticPr fontId="2" type="noConversion"/>
  </si>
  <si>
    <t>초음파</t>
    <phoneticPr fontId="2" type="noConversion"/>
  </si>
  <si>
    <t>GROB M-center</t>
    <phoneticPr fontId="2" type="noConversion"/>
  </si>
  <si>
    <t>3.27 확인</t>
    <phoneticPr fontId="2" type="noConversion"/>
  </si>
  <si>
    <t>제외</t>
    <phoneticPr fontId="2" type="noConversion"/>
  </si>
  <si>
    <t>Matsuura</t>
    <phoneticPr fontId="2" type="noConversion"/>
  </si>
  <si>
    <t>9월</t>
    <phoneticPr fontId="2" type="noConversion"/>
  </si>
  <si>
    <t>KMS 행</t>
    <phoneticPr fontId="2" type="noConversion"/>
  </si>
  <si>
    <t>추가</t>
    <phoneticPr fontId="2" type="noConversion"/>
  </si>
  <si>
    <t>11월</t>
    <phoneticPr fontId="2" type="noConversion"/>
  </si>
  <si>
    <t>12월 초</t>
    <phoneticPr fontId="2" type="noConversion"/>
  </si>
  <si>
    <t>Nicolis #1</t>
    <phoneticPr fontId="2" type="noConversion"/>
  </si>
  <si>
    <t>Tungaloy 행</t>
    <phoneticPr fontId="2" type="noConversion"/>
  </si>
  <si>
    <t>GIG-21#1</t>
    <phoneticPr fontId="2" type="noConversion"/>
  </si>
  <si>
    <t>10월</t>
    <phoneticPr fontId="2" type="noConversion"/>
  </si>
  <si>
    <t>Chip breaker</t>
    <phoneticPr fontId="2" type="noConversion"/>
  </si>
  <si>
    <t>Rollomatic NP30</t>
    <phoneticPr fontId="2" type="noConversion"/>
  </si>
  <si>
    <t>New Autoloading</t>
    <phoneticPr fontId="2" type="noConversion"/>
  </si>
  <si>
    <t>Rollo dressing</t>
    <phoneticPr fontId="2" type="noConversion"/>
  </si>
  <si>
    <t>6월</t>
    <phoneticPr fontId="2" type="noConversion"/>
  </si>
  <si>
    <t>2월</t>
    <phoneticPr fontId="2" type="noConversion"/>
  </si>
  <si>
    <t>연도</t>
    <phoneticPr fontId="2" type="noConversion"/>
  </si>
  <si>
    <t>7월</t>
    <phoneticPr fontId="2" type="noConversion"/>
  </si>
  <si>
    <t>From Roll팀</t>
    <phoneticPr fontId="2" type="noConversion"/>
  </si>
  <si>
    <t>Debinding #5</t>
    <phoneticPr fontId="2" type="noConversion"/>
  </si>
  <si>
    <t>고온소결로</t>
    <phoneticPr fontId="2" type="noConversion"/>
  </si>
  <si>
    <t>ANCA GCX</t>
    <phoneticPr fontId="2" type="noConversion"/>
  </si>
  <si>
    <t>8월</t>
    <phoneticPr fontId="2" type="noConversion"/>
  </si>
  <si>
    <t xml:space="preserve">EWAG </t>
    <phoneticPr fontId="2" type="noConversion"/>
  </si>
  <si>
    <t xml:space="preserve">8월 </t>
    <phoneticPr fontId="2" type="noConversion"/>
  </si>
  <si>
    <t>Laser cutting</t>
    <phoneticPr fontId="2" type="noConversion"/>
  </si>
  <si>
    <t>Mech. Press</t>
    <phoneticPr fontId="2" type="noConversion"/>
  </si>
  <si>
    <t>?월</t>
    <phoneticPr fontId="2" type="noConversion"/>
  </si>
  <si>
    <t>#7 #14 #15</t>
    <phoneticPr fontId="2" type="noConversion"/>
  </si>
  <si>
    <t>Wire cut (Mitsubishi)</t>
    <phoneticPr fontId="2" type="noConversion"/>
  </si>
  <si>
    <t>Victor 선반</t>
    <phoneticPr fontId="2" type="noConversion"/>
  </si>
  <si>
    <t>PUMA2100</t>
    <phoneticPr fontId="2" type="noConversion"/>
  </si>
  <si>
    <t>WBM222</t>
    <phoneticPr fontId="2" type="noConversion"/>
  </si>
  <si>
    <t>12월</t>
    <phoneticPr fontId="2" type="noConversion"/>
  </si>
  <si>
    <t>5월</t>
    <phoneticPr fontId="2" type="noConversion"/>
  </si>
  <si>
    <t>Agathon Leo Peri</t>
    <phoneticPr fontId="2" type="noConversion"/>
  </si>
  <si>
    <t>Kobe AIP-S40</t>
    <phoneticPr fontId="2" type="noConversion"/>
  </si>
  <si>
    <t>No automation</t>
    <phoneticPr fontId="2" type="noConversion"/>
  </si>
  <si>
    <t>Samwon Press</t>
    <phoneticPr fontId="2" type="noConversion"/>
  </si>
  <si>
    <t>(추가)</t>
    <phoneticPr fontId="2" type="noConversion"/>
  </si>
  <si>
    <t>테크</t>
    <phoneticPr fontId="2" type="noConversion"/>
  </si>
  <si>
    <t>ANCA GCX #1</t>
    <phoneticPr fontId="2" type="noConversion"/>
  </si>
  <si>
    <t>Daehwa 60ton</t>
    <phoneticPr fontId="2" type="noConversion"/>
  </si>
  <si>
    <t>Macoho #4</t>
    <phoneticPr fontId="2" type="noConversion"/>
  </si>
  <si>
    <t>TTI 행</t>
    <phoneticPr fontId="2" type="noConversion"/>
  </si>
  <si>
    <t>QA2</t>
    <phoneticPr fontId="2" type="noConversion"/>
  </si>
  <si>
    <t>Mazak Integrex i-350H</t>
    <phoneticPr fontId="2" type="noConversion"/>
  </si>
  <si>
    <t>Mazak Multiplex W-300Y</t>
    <phoneticPr fontId="2" type="noConversion"/>
  </si>
  <si>
    <t>Mazak MP630</t>
    <phoneticPr fontId="2" type="noConversion"/>
  </si>
  <si>
    <t>Dorst Hyd. Press</t>
    <phoneticPr fontId="2" type="noConversion"/>
  </si>
  <si>
    <t>#1, #4, #18</t>
    <phoneticPr fontId="2" type="noConversion"/>
  </si>
  <si>
    <t>IMCD행</t>
    <phoneticPr fontId="2" type="noConversion"/>
  </si>
  <si>
    <t>ANCA GCX #2</t>
    <phoneticPr fontId="2" type="noConversion"/>
  </si>
  <si>
    <t>현대마작</t>
    <phoneticPr fontId="2" type="noConversion"/>
  </si>
  <si>
    <t>Osterwalder SP640</t>
    <phoneticPr fontId="2" type="noConversion"/>
  </si>
  <si>
    <t>1월</t>
    <phoneticPr fontId="2" type="noConversion"/>
  </si>
  <si>
    <t>OW Auto</t>
    <phoneticPr fontId="2" type="noConversion"/>
  </si>
  <si>
    <t>B&amp;R</t>
    <phoneticPr fontId="2" type="noConversion"/>
  </si>
  <si>
    <t>Waida Auto</t>
    <phoneticPr fontId="2" type="noConversion"/>
  </si>
  <si>
    <t>Makino V22 #3</t>
    <phoneticPr fontId="2" type="noConversion"/>
  </si>
  <si>
    <t>Osterwalder SP80</t>
    <phoneticPr fontId="2" type="noConversion"/>
  </si>
  <si>
    <t>APX-105 #8, #9</t>
    <phoneticPr fontId="2" type="noConversion"/>
  </si>
  <si>
    <t>YGS-96A (신형)</t>
    <phoneticPr fontId="2" type="noConversion"/>
  </si>
  <si>
    <t>Hermle #1, #2</t>
    <phoneticPr fontId="2" type="noConversion"/>
  </si>
  <si>
    <t>Shafir Auto (Siemens)</t>
    <phoneticPr fontId="2" type="noConversion"/>
  </si>
  <si>
    <t>Osterwalder SP160</t>
    <phoneticPr fontId="2" type="noConversion"/>
  </si>
  <si>
    <t>3월</t>
    <phoneticPr fontId="2" type="noConversion"/>
  </si>
  <si>
    <t>Shafir Auto</t>
    <phoneticPr fontId="2" type="noConversion"/>
  </si>
  <si>
    <t>Osterwalder HM320</t>
    <phoneticPr fontId="2" type="noConversion"/>
  </si>
  <si>
    <t>Youil Grinder (구형)</t>
    <phoneticPr fontId="2" type="noConversion"/>
  </si>
  <si>
    <t>Mazak e-500H</t>
    <phoneticPr fontId="2" type="noConversion"/>
  </si>
  <si>
    <t>4월</t>
    <phoneticPr fontId="2" type="noConversion"/>
  </si>
  <si>
    <t>APX-105</t>
    <phoneticPr fontId="2" type="noConversion"/>
  </si>
  <si>
    <t>AP40 #3</t>
    <phoneticPr fontId="2" type="noConversion"/>
  </si>
  <si>
    <t>Profile #1</t>
    <phoneticPr fontId="2" type="noConversion"/>
  </si>
  <si>
    <t>AP30 #2</t>
    <phoneticPr fontId="2" type="noConversion"/>
  </si>
  <si>
    <t>#4. #5</t>
    <phoneticPr fontId="2" type="noConversion"/>
  </si>
  <si>
    <t>A108-4</t>
    <phoneticPr fontId="2" type="noConversion"/>
  </si>
  <si>
    <t>Rollomatic NP50</t>
    <phoneticPr fontId="2" type="noConversion"/>
  </si>
  <si>
    <t>Mazak Integrex i-200</t>
    <phoneticPr fontId="2" type="noConversion"/>
  </si>
  <si>
    <t>Sand Blast M-800</t>
    <phoneticPr fontId="2" type="noConversion"/>
  </si>
  <si>
    <t>Auto Loading</t>
    <phoneticPr fontId="2" type="noConversion"/>
  </si>
  <si>
    <t>#2</t>
    <phoneticPr fontId="2" type="noConversion"/>
  </si>
  <si>
    <t>(윈텍)</t>
    <phoneticPr fontId="2" type="noConversion"/>
  </si>
  <si>
    <t>Macoho #5 (2b)</t>
    <phoneticPr fontId="2" type="noConversion"/>
  </si>
  <si>
    <t>?</t>
    <phoneticPr fontId="2" type="noConversion"/>
  </si>
  <si>
    <t>2-booth</t>
    <phoneticPr fontId="2" type="noConversion"/>
  </si>
  <si>
    <t>8월?</t>
    <phoneticPr fontId="2" type="noConversion"/>
  </si>
  <si>
    <t>근4년</t>
    <phoneticPr fontId="2" type="noConversion"/>
  </si>
  <si>
    <t>추가</t>
  </si>
  <si>
    <t>+64</t>
    <phoneticPr fontId="2" type="noConversion"/>
  </si>
  <si>
    <t>Vaportmatt</t>
    <phoneticPr fontId="2" type="noConversion"/>
  </si>
  <si>
    <t>PUMA</t>
    <phoneticPr fontId="2" type="noConversion"/>
  </si>
  <si>
    <t>Deburring</t>
    <phoneticPr fontId="2" type="noConversion"/>
  </si>
  <si>
    <t>APX-F50 #3~6</t>
    <phoneticPr fontId="2" type="noConversion"/>
  </si>
  <si>
    <t>DMG CVG9</t>
    <phoneticPr fontId="2" type="noConversion"/>
  </si>
  <si>
    <t>SIRON A108</t>
    <phoneticPr fontId="2" type="noConversion"/>
  </si>
  <si>
    <t>Auto Honing</t>
    <phoneticPr fontId="2" type="noConversion"/>
  </si>
  <si>
    <t>Red. F'ce</t>
    <phoneticPr fontId="2" type="noConversion"/>
  </si>
  <si>
    <t>Blender</t>
    <phoneticPr fontId="2" type="noConversion"/>
  </si>
  <si>
    <t>Pre Mixer</t>
    <phoneticPr fontId="2" type="noConversion"/>
  </si>
  <si>
    <t>RTP Blender</t>
    <phoneticPr fontId="2" type="noConversion"/>
  </si>
  <si>
    <t>H-Temp. Carburizing F'ce</t>
    <phoneticPr fontId="2" type="noConversion"/>
  </si>
  <si>
    <t>Dalton Mixer</t>
    <phoneticPr fontId="2" type="noConversion"/>
  </si>
  <si>
    <t>N-Temp. Carburizing F'ce</t>
    <phoneticPr fontId="2" type="noConversion"/>
  </si>
  <si>
    <t>Auto Packing M/C</t>
    <phoneticPr fontId="2" type="noConversion"/>
  </si>
  <si>
    <t>Auto Weighing M/C</t>
    <phoneticPr fontId="2" type="noConversion"/>
  </si>
  <si>
    <t>Pulverizer</t>
    <phoneticPr fontId="2" type="noConversion"/>
  </si>
  <si>
    <t>Jaw Crusher</t>
    <phoneticPr fontId="2" type="noConversion"/>
  </si>
  <si>
    <t>Mixing Mill</t>
    <phoneticPr fontId="2" type="noConversion"/>
  </si>
  <si>
    <t>Lodige Mixer</t>
    <phoneticPr fontId="2" type="noConversion"/>
  </si>
  <si>
    <t>Jet Mill</t>
    <phoneticPr fontId="2" type="noConversion"/>
  </si>
  <si>
    <t>Sinter-HIP F'ce</t>
    <phoneticPr fontId="2" type="noConversion"/>
  </si>
  <si>
    <t>H.I.P</t>
    <phoneticPr fontId="2" type="noConversion"/>
  </si>
  <si>
    <t>C.I.P</t>
    <phoneticPr fontId="2" type="noConversion"/>
  </si>
  <si>
    <t>Forming VTL</t>
    <phoneticPr fontId="2" type="noConversion"/>
  </si>
  <si>
    <t>내마모실</t>
    <phoneticPr fontId="2" type="noConversion"/>
  </si>
  <si>
    <t>Puma VTL</t>
    <phoneticPr fontId="2" type="noConversion"/>
  </si>
  <si>
    <t>Multi G/M</t>
    <phoneticPr fontId="2" type="noConversion"/>
  </si>
  <si>
    <t>Minaguchi</t>
    <phoneticPr fontId="2" type="noConversion"/>
  </si>
  <si>
    <t>Overbeck</t>
    <phoneticPr fontId="2" type="noConversion"/>
  </si>
  <si>
    <t>Toyo</t>
    <phoneticPr fontId="2" type="noConversion"/>
  </si>
  <si>
    <t>Ichikawa</t>
    <phoneticPr fontId="2" type="noConversion"/>
  </si>
  <si>
    <t>C/T Box 내부　우레탄블럭</t>
    <phoneticPr fontId="2" type="noConversion"/>
  </si>
  <si>
    <t>추가</t>
    <phoneticPr fontId="2" type="noConversion"/>
  </si>
  <si>
    <t>연삭2</t>
    <phoneticPr fontId="2" type="noConversion"/>
  </si>
  <si>
    <t>SIRON #5</t>
    <phoneticPr fontId="2" type="noConversion"/>
  </si>
  <si>
    <t>SIRON #6</t>
    <phoneticPr fontId="2" type="noConversion"/>
  </si>
  <si>
    <t>Lasertec 50 - Part List</t>
    <phoneticPr fontId="2" type="noConversion"/>
  </si>
  <si>
    <t>FLOW SENSOR 3849910</t>
    <phoneticPr fontId="2" type="noConversion"/>
  </si>
  <si>
    <t>DMG MORI LASERTEC50 PUMP</t>
    <phoneticPr fontId="2" type="noConversion"/>
  </si>
  <si>
    <t>FLOW SENSOR 2470549</t>
    <phoneticPr fontId="2" type="noConversion"/>
  </si>
  <si>
    <t>이설</t>
    <phoneticPr fontId="2" type="noConversion"/>
  </si>
  <si>
    <t>연삭2</t>
    <phoneticPr fontId="2" type="noConversion"/>
  </si>
  <si>
    <t>연삭1</t>
    <phoneticPr fontId="2" type="noConversion"/>
  </si>
  <si>
    <t>Fuji</t>
    <phoneticPr fontId="2" type="noConversion"/>
  </si>
  <si>
    <t>Mitsubishi MP1200 #2</t>
    <phoneticPr fontId="2" type="noConversion"/>
  </si>
  <si>
    <t>HMT Cutting</t>
    <phoneticPr fontId="2" type="noConversion"/>
  </si>
  <si>
    <t>핀 암/수</t>
    <phoneticPr fontId="2" type="noConversion"/>
  </si>
  <si>
    <t>Makino Seiki MS30</t>
    <phoneticPr fontId="2" type="noConversion"/>
  </si>
  <si>
    <t>Roders Milling</t>
    <phoneticPr fontId="2" type="noConversion"/>
  </si>
  <si>
    <t>Wire #1</t>
    <phoneticPr fontId="2" type="noConversion"/>
  </si>
  <si>
    <t>Wire #2</t>
    <phoneticPr fontId="2" type="noConversion"/>
  </si>
  <si>
    <t>Brazing M/C</t>
    <phoneticPr fontId="2" type="noConversion"/>
  </si>
  <si>
    <t>화천 #1</t>
    <phoneticPr fontId="2" type="noConversion"/>
  </si>
  <si>
    <t>Tool G/R#1</t>
    <phoneticPr fontId="2" type="noConversion"/>
  </si>
  <si>
    <t>Surface G/R#1</t>
    <phoneticPr fontId="2" type="noConversion"/>
  </si>
  <si>
    <t>Profile PGX #1</t>
    <phoneticPr fontId="2" type="noConversion"/>
  </si>
  <si>
    <t xml:space="preserve">Amada </t>
    <phoneticPr fontId="2" type="noConversion"/>
  </si>
  <si>
    <t>DPG-150</t>
    <phoneticPr fontId="2" type="noConversion"/>
  </si>
  <si>
    <t>AMAGA Profile</t>
    <phoneticPr fontId="2" type="noConversion"/>
  </si>
  <si>
    <t>-</t>
    <phoneticPr fontId="2" type="noConversion"/>
  </si>
  <si>
    <t>연삭1</t>
    <phoneticPr fontId="2" type="noConversion"/>
  </si>
  <si>
    <t>AMADA</t>
    <phoneticPr fontId="2" type="noConversion"/>
  </si>
  <si>
    <t>5월</t>
    <phoneticPr fontId="2" type="noConversion"/>
  </si>
  <si>
    <t>IMCD 행</t>
    <phoneticPr fontId="2" type="noConversion"/>
  </si>
  <si>
    <t>Dry Sand New</t>
    <phoneticPr fontId="2" type="noConversion"/>
  </si>
  <si>
    <t>PVD Load(WTA)</t>
    <phoneticPr fontId="2" type="noConversion"/>
  </si>
  <si>
    <t>PVD Load(Okano)</t>
    <phoneticPr fontId="2" type="noConversion"/>
  </si>
  <si>
    <t xml:space="preserve">PVD Unload </t>
    <phoneticPr fontId="2" type="noConversion"/>
  </si>
  <si>
    <t>CONTROLLER 230681V01</t>
    <phoneticPr fontId="2" type="noConversion"/>
  </si>
  <si>
    <t>Vaccum Gauge Controller Leybold</t>
    <phoneticPr fontId="2" type="noConversion"/>
  </si>
  <si>
    <t>CENTER TWO CONTROLLER</t>
    <phoneticPr fontId="2" type="noConversion"/>
  </si>
  <si>
    <t>Laser (Hitech)</t>
    <phoneticPr fontId="2" type="noConversion"/>
  </si>
  <si>
    <t>드릴</t>
    <phoneticPr fontId="2" type="noConversion"/>
  </si>
  <si>
    <t>LASIT</t>
    <phoneticPr fontId="2" type="noConversion"/>
  </si>
  <si>
    <t>?</t>
    <phoneticPr fontId="2" type="noConversion"/>
  </si>
  <si>
    <t>Laser Marking</t>
    <phoneticPr fontId="2" type="noConversion"/>
  </si>
  <si>
    <t>M/C팀 위치</t>
    <phoneticPr fontId="2" type="noConversion"/>
  </si>
  <si>
    <t>Makino #8</t>
    <phoneticPr fontId="2" type="noConversion"/>
  </si>
  <si>
    <t>Neo blast M-800</t>
    <phoneticPr fontId="13" type="noConversion"/>
  </si>
  <si>
    <t>위치???????</t>
    <phoneticPr fontId="2" type="noConversion"/>
  </si>
  <si>
    <t>26.04.14.</t>
    <phoneticPr fontId="2" type="noConversion"/>
  </si>
  <si>
    <t>2188-0021</t>
    <phoneticPr fontId="2" type="noConversion"/>
  </si>
  <si>
    <t>H-V1</t>
    <phoneticPr fontId="2" type="noConversion"/>
  </si>
  <si>
    <t>H-V2</t>
    <phoneticPr fontId="2" type="noConversion"/>
  </si>
  <si>
    <t>-</t>
    <phoneticPr fontId="2" type="noConversion"/>
  </si>
  <si>
    <t>Cooper</t>
    <phoneticPr fontId="2" type="noConversion"/>
  </si>
  <si>
    <t>Cooper Honing</t>
    <phoneticPr fontId="2" type="noConversion"/>
  </si>
  <si>
    <t>0009</t>
    <phoneticPr fontId="2" type="noConversion"/>
  </si>
  <si>
    <t>FAT-D-SPSF-2H12A</t>
    <phoneticPr fontId="2" type="noConversion"/>
  </si>
  <si>
    <t>046</t>
    <phoneticPr fontId="2" type="noConversion"/>
  </si>
  <si>
    <t>Cable</t>
    <phoneticPr fontId="2" type="noConversion"/>
  </si>
  <si>
    <t>A660-2006-T914 10M</t>
    <phoneticPr fontId="2" type="noConversion"/>
  </si>
  <si>
    <t>FANUC ROBOT PENDANT CABLE</t>
    <phoneticPr fontId="2" type="noConversion"/>
  </si>
  <si>
    <t>Elec</t>
    <phoneticPr fontId="2" type="noConversion"/>
  </si>
  <si>
    <t>Cable</t>
    <phoneticPr fontId="2" type="noConversion"/>
  </si>
  <si>
    <t xml:space="preserve">CABLE A660-2007-T364 </t>
    <phoneticPr fontId="2" type="noConversion"/>
  </si>
  <si>
    <t>#L10R53C PENDANT CABLE</t>
    <phoneticPr fontId="2" type="noConversion"/>
  </si>
  <si>
    <t>KSU-5ST-40H</t>
    <phoneticPr fontId="2" type="noConversion"/>
  </si>
  <si>
    <t>* 기존 자동 세척기 폐기</t>
    <phoneticPr fontId="2" type="noConversion"/>
  </si>
  <si>
    <t>BES516-325-G-E5-Y-S4</t>
    <phoneticPr fontId="2" type="noConversion"/>
  </si>
  <si>
    <t>ELEC</t>
    <phoneticPr fontId="2" type="noConversion"/>
  </si>
  <si>
    <t>SENSOR(BALLUF)</t>
    <phoneticPr fontId="2" type="noConversion"/>
  </si>
  <si>
    <t>ATC보조 매거진 툴확인 센서</t>
    <phoneticPr fontId="2" type="noConversion"/>
  </si>
  <si>
    <t>MECH</t>
    <phoneticPr fontId="2" type="noConversion"/>
  </si>
  <si>
    <t>ROTARY CYLINDER MSQA30R</t>
    <phoneticPr fontId="2" type="noConversion"/>
  </si>
  <si>
    <t>CYLINDER</t>
    <phoneticPr fontId="2" type="noConversion"/>
  </si>
  <si>
    <t>GRIPPER(WAIDA)</t>
    <phoneticPr fontId="2" type="noConversion"/>
  </si>
  <si>
    <t>MEPAC 9562 99F</t>
    <phoneticPr fontId="2" type="noConversion"/>
  </si>
  <si>
    <t>CYLINDER 602388</t>
    <phoneticPr fontId="2" type="noConversion"/>
  </si>
  <si>
    <t>WHEEL CHANGER 629XW</t>
    <phoneticPr fontId="2" type="noConversion"/>
  </si>
  <si>
    <t>VALVE 40.5029</t>
    <phoneticPr fontId="2" type="noConversion"/>
  </si>
  <si>
    <t>VALVE</t>
    <phoneticPr fontId="2" type="noConversion"/>
  </si>
  <si>
    <t>DIRECT.CON.VALVE 42.5244</t>
    <phoneticPr fontId="2" type="noConversion"/>
  </si>
  <si>
    <t xml:space="preserve">3/2 NL4 G1/2 </t>
    <phoneticPr fontId="2" type="noConversion"/>
  </si>
  <si>
    <t>Air unit regulator valve</t>
    <phoneticPr fontId="2" type="noConversion"/>
  </si>
  <si>
    <t>PENDANT A05B-2255-H101</t>
    <phoneticPr fontId="2" type="noConversion"/>
  </si>
  <si>
    <t>elec</t>
    <phoneticPr fontId="2" type="noConversion"/>
  </si>
  <si>
    <t>#EGN FANUC ROBOT PENDANT</t>
    <phoneticPr fontId="2" type="noConversion"/>
  </si>
  <si>
    <t>622896E</t>
    <phoneticPr fontId="2" type="noConversion"/>
  </si>
  <si>
    <t>Mech</t>
    <phoneticPr fontId="2" type="noConversion"/>
  </si>
  <si>
    <t>BEARING 6810 2RS</t>
    <phoneticPr fontId="2" type="noConversion"/>
  </si>
  <si>
    <t>620952E</t>
    <phoneticPr fontId="2" type="noConversion"/>
  </si>
  <si>
    <t>unit</t>
    <phoneticPr fontId="2" type="noConversion"/>
  </si>
  <si>
    <t>COOLING UNIT 32.0598</t>
    <phoneticPr fontId="2" type="noConversion"/>
  </si>
  <si>
    <t>FLKS-2S HERMLE C32U, C42U</t>
    <phoneticPr fontId="2" type="noConversion"/>
  </si>
  <si>
    <t>Unit</t>
    <phoneticPr fontId="2" type="noConversion"/>
  </si>
  <si>
    <t>620761E</t>
    <phoneticPr fontId="2" type="noConversion"/>
  </si>
  <si>
    <t>GLYD RING TG5200650-Z80V</t>
    <phoneticPr fontId="2" type="noConversion"/>
  </si>
  <si>
    <t>mech</t>
    <phoneticPr fontId="2" type="noConversion"/>
  </si>
  <si>
    <t>Rotary Table Seal (Clamping Cylinder)</t>
    <phoneticPr fontId="2" type="noConversion"/>
  </si>
  <si>
    <t>VALVE SY5360-5MOU-C6-Q</t>
    <phoneticPr fontId="2" type="noConversion"/>
  </si>
  <si>
    <t>620071E</t>
    <phoneticPr fontId="2" type="noConversion"/>
  </si>
  <si>
    <t>VALVE SY5160-5MOU-C6-Q</t>
    <phoneticPr fontId="2" type="noConversion"/>
  </si>
  <si>
    <t>Elec</t>
    <phoneticPr fontId="2" type="noConversion"/>
  </si>
  <si>
    <t>620072E</t>
    <phoneticPr fontId="2" type="noConversion"/>
  </si>
  <si>
    <t xml:space="preserve"> FAN A90L-0001-0509</t>
    <phoneticPr fontId="2" type="noConversion"/>
  </si>
  <si>
    <t>Makino a51-5XU M-Center Amplifier Fan</t>
    <phoneticPr fontId="2" type="noConversion"/>
  </si>
  <si>
    <t>622890E</t>
    <phoneticPr fontId="2" type="noConversion"/>
  </si>
  <si>
    <t>FAN 5915PC-22T-B30</t>
    <phoneticPr fontId="2" type="noConversion"/>
  </si>
  <si>
    <t>드릴 MAKINO Panel Cooler Fan</t>
    <phoneticPr fontId="2" type="noConversion"/>
  </si>
  <si>
    <t>MAGNETIC CONTACTOR SC-N4</t>
    <phoneticPr fontId="2" type="noConversion"/>
  </si>
  <si>
    <t>622039E</t>
    <phoneticPr fontId="2" type="noConversion"/>
  </si>
  <si>
    <t>Makino a51-5XU M-Center Spindle Motor Magnetic Contactor</t>
    <phoneticPr fontId="2" type="noConversion"/>
  </si>
  <si>
    <t>622862E</t>
    <phoneticPr fontId="2" type="noConversion"/>
  </si>
  <si>
    <t>FLOW S/W PF2W720-04-27</t>
    <phoneticPr fontId="2" type="noConversion"/>
  </si>
  <si>
    <t>드릴 TWIST 냉각수 Flow Switch 대체품</t>
    <phoneticPr fontId="2" type="noConversion"/>
  </si>
  <si>
    <t>CYLINDER ADQ2B50-10D</t>
    <phoneticPr fontId="2" type="noConversion"/>
  </si>
  <si>
    <t>620080E</t>
    <phoneticPr fontId="2" type="noConversion"/>
  </si>
  <si>
    <t>HINGE 1-322-47-03-010</t>
    <phoneticPr fontId="2" type="noConversion"/>
  </si>
  <si>
    <t>FLAP 1-324-47-03-002</t>
    <phoneticPr fontId="2" type="noConversion"/>
  </si>
  <si>
    <t>HOLDER 1-324-47-03-004</t>
    <phoneticPr fontId="2" type="noConversion"/>
  </si>
  <si>
    <t>Hermle C30U 장비의 Blum Laser Hinger, Flap, Holder</t>
    <phoneticPr fontId="2" type="noConversion"/>
  </si>
  <si>
    <t>SAFETY DOOR KEY CLS-K1S</t>
    <phoneticPr fontId="2" type="noConversion"/>
  </si>
  <si>
    <t>621717E</t>
    <phoneticPr fontId="2" type="noConversion"/>
  </si>
  <si>
    <t xml:space="preserve"> HERMLE C30U Extension Magazine Safety Door Key</t>
    <phoneticPr fontId="2" type="noConversion"/>
  </si>
  <si>
    <t>SENSOR UM12-1172211</t>
    <phoneticPr fontId="2" type="noConversion"/>
  </si>
  <si>
    <t xml:space="preserve">HERMLE ATC Tool Sensor </t>
    <phoneticPr fontId="2" type="noConversion"/>
  </si>
  <si>
    <t>621688E</t>
    <phoneticPr fontId="2" type="noConversion"/>
  </si>
  <si>
    <t>DISTRIBUTOR PVO-10-M8</t>
    <phoneticPr fontId="2" type="noConversion"/>
  </si>
  <si>
    <t>Mech</t>
    <phoneticPr fontId="2" type="noConversion"/>
  </si>
  <si>
    <t>621175E</t>
    <phoneticPr fontId="2" type="noConversion"/>
  </si>
  <si>
    <t>HANDWHEEL ICN-3133-0094SP</t>
    <phoneticPr fontId="2" type="noConversion"/>
  </si>
  <si>
    <t>ELEC</t>
    <phoneticPr fontId="2" type="noConversion"/>
  </si>
  <si>
    <t>ROTARY TABLE MSQB-50-SP</t>
    <phoneticPr fontId="2" type="noConversion"/>
  </si>
  <si>
    <t>622124E</t>
    <phoneticPr fontId="2" type="noConversion"/>
  </si>
  <si>
    <t>RETROFIT RK953-000-1002SP</t>
    <phoneticPr fontId="2" type="noConversion"/>
  </si>
  <si>
    <t>622125E</t>
    <phoneticPr fontId="2" type="noConversion"/>
  </si>
  <si>
    <t>REGULATOR CPCE12</t>
    <phoneticPr fontId="2" type="noConversion"/>
  </si>
  <si>
    <t xml:space="preserve"> BYPASS VALVE DANFOSS</t>
    <phoneticPr fontId="2" type="noConversion"/>
  </si>
  <si>
    <t xml:space="preserve"> Laser Marking Controller On/Off Switch</t>
    <phoneticPr fontId="2" type="noConversion"/>
  </si>
  <si>
    <t>SWITCH DWL-L</t>
    <phoneticPr fontId="2" type="noConversion"/>
  </si>
  <si>
    <t>Elec</t>
    <phoneticPr fontId="2" type="noConversion"/>
  </si>
  <si>
    <t>PROFIBUS MODULE BK3150</t>
    <phoneticPr fontId="2" type="noConversion"/>
  </si>
  <si>
    <t>Rollomatic 장비 Profibus 통신 모듈 (Spare 확보)</t>
    <phoneticPr fontId="2" type="noConversion"/>
  </si>
  <si>
    <t>Elec</t>
    <phoneticPr fontId="2" type="noConversion"/>
  </si>
  <si>
    <t>CYLINDER 172267</t>
    <phoneticPr fontId="2" type="noConversion"/>
  </si>
  <si>
    <t>622659E</t>
    <phoneticPr fontId="2" type="noConversion"/>
  </si>
  <si>
    <t>WHEEL CHANGER 629XW</t>
    <phoneticPr fontId="2" type="noConversion"/>
  </si>
  <si>
    <t>TOWER LAMP 693.580.55</t>
    <phoneticPr fontId="2" type="noConversion"/>
  </si>
  <si>
    <t>622869E</t>
    <phoneticPr fontId="2" type="noConversion"/>
  </si>
  <si>
    <t>WORK HEAD 163095</t>
    <phoneticPr fontId="2" type="noConversion"/>
  </si>
  <si>
    <t>GENERATOR MODULE 7225977</t>
    <phoneticPr fontId="2" type="noConversion"/>
  </si>
  <si>
    <t>DCG-25-1500T 2EA/SET DURR</t>
    <phoneticPr fontId="2" type="noConversion"/>
  </si>
  <si>
    <t>620953E</t>
    <phoneticPr fontId="2" type="noConversion"/>
  </si>
  <si>
    <t>CABLE INJECTED 7218003</t>
    <phoneticPr fontId="2" type="noConversion"/>
  </si>
  <si>
    <t xml:space="preserve"> C14 TO 2XC13 FOR 7225977</t>
    <phoneticPr fontId="2" type="noConversion"/>
  </si>
  <si>
    <t>620954E</t>
    <phoneticPr fontId="2" type="noConversion"/>
  </si>
  <si>
    <t>620745E</t>
  </si>
  <si>
    <t>620756E</t>
  </si>
  <si>
    <t>620757E</t>
  </si>
  <si>
    <t>620758E</t>
  </si>
  <si>
    <t>620791E</t>
  </si>
  <si>
    <t>620724E</t>
  </si>
  <si>
    <t>620712E</t>
  </si>
  <si>
    <t>620759E</t>
  </si>
  <si>
    <t>620761E</t>
  </si>
  <si>
    <t>620725E</t>
  </si>
  <si>
    <t>620726E</t>
  </si>
  <si>
    <t>620687E</t>
  </si>
  <si>
    <t>620763E</t>
  </si>
  <si>
    <t>620764E</t>
  </si>
  <si>
    <t>620765E</t>
  </si>
  <si>
    <t>620760E</t>
  </si>
  <si>
    <t>620729E</t>
  </si>
  <si>
    <t>620955E</t>
  </si>
  <si>
    <t>621088E</t>
  </si>
  <si>
    <t>620953E</t>
  </si>
  <si>
    <t>620954E</t>
  </si>
  <si>
    <t>620952E</t>
  </si>
  <si>
    <t>620727E</t>
  </si>
  <si>
    <t>621175E</t>
  </si>
  <si>
    <t>621089E</t>
  </si>
  <si>
    <t>621094E</t>
  </si>
  <si>
    <t>620081E</t>
  </si>
  <si>
    <t>621096E</t>
  </si>
  <si>
    <t>621393E</t>
  </si>
  <si>
    <t>621371E</t>
  </si>
  <si>
    <t>621368E</t>
  </si>
  <si>
    <t>621369E</t>
  </si>
  <si>
    <t>621370E</t>
  </si>
  <si>
    <t>621373E</t>
  </si>
  <si>
    <t>621374E</t>
  </si>
  <si>
    <t>621375E</t>
  </si>
  <si>
    <t>621376E</t>
  </si>
  <si>
    <t>621377E</t>
  </si>
  <si>
    <t>621372E</t>
  </si>
  <si>
    <t>621367E</t>
  </si>
  <si>
    <t>621544E</t>
  </si>
  <si>
    <t>621545E</t>
  </si>
  <si>
    <t>621546E</t>
  </si>
  <si>
    <t>621707E</t>
  </si>
  <si>
    <t>621672E</t>
  </si>
  <si>
    <t>621673E</t>
  </si>
  <si>
    <t>621674E</t>
  </si>
  <si>
    <t>621675E</t>
  </si>
  <si>
    <t>621717E</t>
  </si>
  <si>
    <t>621688E</t>
  </si>
  <si>
    <t>621670E</t>
  </si>
  <si>
    <t>621689E</t>
  </si>
  <si>
    <t>621690E</t>
  </si>
  <si>
    <t>621691E</t>
  </si>
  <si>
    <t>621710E</t>
  </si>
  <si>
    <t>621713E</t>
  </si>
  <si>
    <t>621714E</t>
  </si>
  <si>
    <t>621715E</t>
  </si>
  <si>
    <t>621556E</t>
  </si>
  <si>
    <t>621557E</t>
  </si>
  <si>
    <t>621558E</t>
  </si>
  <si>
    <t>621904E</t>
  </si>
  <si>
    <t>621905E</t>
  </si>
  <si>
    <t>621895E</t>
  </si>
  <si>
    <t>622041E</t>
  </si>
  <si>
    <t>622042E</t>
  </si>
  <si>
    <t>621107E</t>
  </si>
  <si>
    <t>620225E</t>
  </si>
  <si>
    <t>621108E</t>
  </si>
  <si>
    <t>622323E</t>
  </si>
  <si>
    <t>622124E</t>
  </si>
  <si>
    <t>622125E</t>
  </si>
  <si>
    <t>621884E</t>
  </si>
  <si>
    <t>622039E</t>
  </si>
  <si>
    <t>621892E</t>
  </si>
  <si>
    <t>622362E</t>
  </si>
  <si>
    <t>622363E</t>
  </si>
  <si>
    <t>622364E</t>
  </si>
  <si>
    <t>622365E</t>
  </si>
  <si>
    <t>622632E</t>
  </si>
  <si>
    <t>622659E</t>
  </si>
  <si>
    <t>622650E</t>
  </si>
  <si>
    <t>622611E</t>
  </si>
  <si>
    <t>622612E</t>
  </si>
  <si>
    <t>622649E</t>
  </si>
  <si>
    <t>622629E</t>
  </si>
  <si>
    <t>622651E</t>
  </si>
  <si>
    <t>622647E</t>
  </si>
  <si>
    <t>622648E</t>
  </si>
  <si>
    <t>622625E</t>
  </si>
  <si>
    <t>622626E</t>
  </si>
  <si>
    <t>622627E</t>
  </si>
  <si>
    <t>622628E</t>
  </si>
  <si>
    <t>622707E</t>
  </si>
  <si>
    <t>622652E</t>
  </si>
  <si>
    <t>622653E</t>
  </si>
  <si>
    <t>622654E</t>
  </si>
  <si>
    <t>622655E</t>
  </si>
  <si>
    <t>622656E</t>
  </si>
  <si>
    <t>622657E</t>
  </si>
  <si>
    <t>622658E</t>
  </si>
  <si>
    <t>622532E</t>
  </si>
  <si>
    <t>622614E</t>
  </si>
  <si>
    <t>622613E</t>
  </si>
  <si>
    <t>622639E</t>
  </si>
  <si>
    <t>622640E</t>
  </si>
  <si>
    <t>622642E</t>
  </si>
  <si>
    <t>622643E</t>
  </si>
  <si>
    <t>622644E</t>
  </si>
  <si>
    <t>622784E</t>
  </si>
  <si>
    <t>622530E</t>
  </si>
  <si>
    <t>622894E</t>
  </si>
  <si>
    <t>622895E</t>
  </si>
  <si>
    <t>622869E</t>
  </si>
  <si>
    <t>622918E</t>
  </si>
  <si>
    <t>622874E</t>
  </si>
  <si>
    <t>622875E</t>
  </si>
  <si>
    <t>622879E</t>
  </si>
  <si>
    <t>622885E</t>
  </si>
  <si>
    <t>622886E</t>
  </si>
  <si>
    <t>622861E</t>
  </si>
  <si>
    <t>622896E</t>
  </si>
  <si>
    <t>622862E</t>
  </si>
  <si>
    <t>623003E</t>
  </si>
  <si>
    <t>622941E</t>
  </si>
  <si>
    <t>622895E</t>
    <phoneticPr fontId="2" type="noConversion"/>
  </si>
  <si>
    <t>FAN MMF-06E24DH</t>
    <phoneticPr fontId="2" type="noConversion"/>
  </si>
  <si>
    <t>MELCO 24VDC 0.1A 60*60*15</t>
    <phoneticPr fontId="2" type="noConversion"/>
  </si>
  <si>
    <t>Fan</t>
    <phoneticPr fontId="2" type="noConversion"/>
  </si>
  <si>
    <t>Elec</t>
    <phoneticPr fontId="2" type="noConversion"/>
  </si>
  <si>
    <t>Converter 1번용 Fan</t>
    <phoneticPr fontId="2" type="noConversion"/>
  </si>
  <si>
    <t>FAN 06025SA-24Q-EL</t>
    <phoneticPr fontId="2" type="noConversion"/>
  </si>
  <si>
    <t>60*25MM DC24V NMB</t>
    <phoneticPr fontId="2" type="noConversion"/>
  </si>
  <si>
    <t>Converter 2번용 Fan</t>
    <phoneticPr fontId="2" type="noConversion"/>
  </si>
  <si>
    <t>커넥터 구하기 어려움. 신호선 이어서 임시 사용 중.</t>
    <phoneticPr fontId="2" type="noConversion"/>
  </si>
  <si>
    <t>X, Z축 어댑터 케이블 (별치형 엔코더 케이블)</t>
    <phoneticPr fontId="2" type="noConversion"/>
  </si>
  <si>
    <t>Inactive 되었음. 사유 좌측 사진 참고. Motor로 Spare 관리할 것.</t>
    <phoneticPr fontId="2" type="noConversion"/>
  </si>
  <si>
    <t>Inactive</t>
    <phoneticPr fontId="2" type="noConversion"/>
  </si>
  <si>
    <t>ITEM_NO</t>
  </si>
  <si>
    <t>622890E</t>
  </si>
  <si>
    <t>622883E</t>
  </si>
  <si>
    <t>623057E</t>
  </si>
  <si>
    <t>623169E</t>
  </si>
  <si>
    <t>623170E</t>
  </si>
  <si>
    <t>623188E</t>
  </si>
  <si>
    <t>623155E</t>
  </si>
  <si>
    <t>623156E</t>
  </si>
  <si>
    <t>623157E</t>
  </si>
  <si>
    <t>623158E</t>
  </si>
  <si>
    <t>623159E</t>
  </si>
  <si>
    <t>623160E</t>
  </si>
  <si>
    <t>Safety Qty</t>
    <phoneticPr fontId="2" type="noConversion"/>
  </si>
  <si>
    <t>출처 시트</t>
    <phoneticPr fontId="2" type="noConversion"/>
  </si>
  <si>
    <t>현재 재고</t>
    <phoneticPr fontId="2" type="noConversion"/>
  </si>
  <si>
    <t>안전 재고</t>
    <phoneticPr fontId="2" type="noConversion"/>
  </si>
  <si>
    <t>Mazak Inte200</t>
  </si>
  <si>
    <t>Description 3</t>
    <phoneticPr fontId="2" type="noConversion"/>
  </si>
  <si>
    <t>Safety Qty. 부족분 Update - Macro</t>
    <phoneticPr fontId="2" type="noConversion"/>
  </si>
  <si>
    <t>Item No. (Click)</t>
    <phoneticPr fontId="2" type="noConversion"/>
  </si>
  <si>
    <t>7M/4X1.5+2X1MM P/N:42.0257</t>
    <phoneticPr fontId="2" type="noConversion"/>
  </si>
  <si>
    <t>Power cable - X,Y,Z (짧음!!) - 0961176으로 사용할것</t>
    <phoneticPr fontId="2" type="noConversion"/>
  </si>
  <si>
    <t>POWER LINE 9M/4X1.5+2X1MM</t>
    <phoneticPr fontId="2" type="noConversion"/>
  </si>
  <si>
    <t>Power Cable - X,Y,Z 9M</t>
    <phoneticPr fontId="2" type="noConversion"/>
  </si>
  <si>
    <t>Kobayashi</t>
  </si>
  <si>
    <t>LOAD CELL 010-016</t>
  </si>
  <si>
    <t>SP160</t>
  </si>
  <si>
    <t>Fanuc Controller - Pendant Cable</t>
    <phoneticPr fontId="2" type="noConversion"/>
  </si>
  <si>
    <t>MKD041B REXROTH HYD Shafir</t>
    <phoneticPr fontId="2" type="noConversion"/>
  </si>
  <si>
    <t xml:space="preserve"> </t>
    <phoneticPr fontId="2" type="noConversion"/>
  </si>
  <si>
    <t>THERMOMETER 5R1460020</t>
    <phoneticPr fontId="2" type="noConversion"/>
  </si>
  <si>
    <t>Elec</t>
    <phoneticPr fontId="2" type="noConversion"/>
  </si>
  <si>
    <t>623273E</t>
    <phoneticPr fontId="2" type="noConversion"/>
  </si>
  <si>
    <t>CONVERTER 7234979</t>
    <phoneticPr fontId="2" type="noConversion"/>
  </si>
  <si>
    <t>623274E</t>
    <phoneticPr fontId="2" type="noConversion"/>
  </si>
  <si>
    <t xml:space="preserve"> AUTO SWITCH D-M9NAL</t>
    <phoneticPr fontId="2" type="noConversion"/>
  </si>
  <si>
    <t>Cable</t>
    <phoneticPr fontId="2" type="noConversion"/>
  </si>
  <si>
    <t>LAMP ONN-M9SL-B1-400-12W</t>
    <phoneticPr fontId="2" type="noConversion"/>
  </si>
  <si>
    <t>SIRON D40*452L INCL BRCKT</t>
    <phoneticPr fontId="2" type="noConversion"/>
  </si>
  <si>
    <t>622784E</t>
    <phoneticPr fontId="2" type="noConversion"/>
  </si>
  <si>
    <t>Lamp</t>
    <phoneticPr fontId="2" type="noConversion"/>
  </si>
  <si>
    <t>NON RETURN VALVE P/N50483</t>
    <phoneticPr fontId="2" type="noConversion"/>
  </si>
  <si>
    <t>620955E</t>
    <phoneticPr fontId="2" type="noConversion"/>
  </si>
  <si>
    <t>Mech</t>
    <phoneticPr fontId="2" type="noConversion"/>
  </si>
  <si>
    <t>Valve</t>
    <phoneticPr fontId="2" type="noConversion"/>
  </si>
  <si>
    <t>SENSOR BES00H4 PNP NO M5</t>
    <phoneticPr fontId="2" type="noConversion"/>
  </si>
  <si>
    <t>BES 516-3005-G-E4-C-PU-05</t>
    <phoneticPr fontId="2" type="noConversion"/>
  </si>
  <si>
    <t>622918E</t>
    <phoneticPr fontId="2" type="noConversion"/>
  </si>
  <si>
    <t>BALL SCREW A05B-1117-K401</t>
    <phoneticPr fontId="2" type="noConversion"/>
  </si>
  <si>
    <t>FOR ROBOT SR-6IA FANUC</t>
    <phoneticPr fontId="2" type="noConversion"/>
  </si>
  <si>
    <t>620724E</t>
    <phoneticPr fontId="2" type="noConversion"/>
  </si>
  <si>
    <t>622650E</t>
    <phoneticPr fontId="2" type="noConversion"/>
  </si>
  <si>
    <t>VALVE APK11-20A-03H-DC24V</t>
    <phoneticPr fontId="2" type="noConversion"/>
  </si>
  <si>
    <t>SOL. V/V 3/4 2PORT NC CKD</t>
    <phoneticPr fontId="2" type="noConversion"/>
  </si>
  <si>
    <t>SERVO MOTOR MBMK042BLG1</t>
    <phoneticPr fontId="2" type="noConversion"/>
  </si>
  <si>
    <t>AC200V 400W PANASONIC</t>
    <phoneticPr fontId="2" type="noConversion"/>
  </si>
  <si>
    <t>MULTISTAGE NPS</t>
    <phoneticPr fontId="2" type="noConversion"/>
  </si>
  <si>
    <t xml:space="preserve"> EJECTOR TJ-20-LV</t>
    <phoneticPr fontId="2" type="noConversion"/>
  </si>
  <si>
    <t>SEMI-ROTARY DRIVE 11911</t>
    <phoneticPr fontId="2" type="noConversion"/>
  </si>
  <si>
    <t>620054E</t>
    <phoneticPr fontId="2" type="noConversion"/>
  </si>
  <si>
    <t>DSR-25-180-P FESTO</t>
    <phoneticPr fontId="2" type="noConversion"/>
  </si>
  <si>
    <t>620055E</t>
    <phoneticPr fontId="2" type="noConversion"/>
  </si>
  <si>
    <t>MOUNTING KIT 14799</t>
    <phoneticPr fontId="2" type="noConversion"/>
  </si>
  <si>
    <t>WSR-25-J FESTO</t>
    <phoneticPr fontId="2" type="noConversion"/>
  </si>
  <si>
    <t>620057E</t>
    <phoneticPr fontId="2" type="noConversion"/>
  </si>
  <si>
    <t>PROXIMITY SWITCH 150386</t>
    <phoneticPr fontId="2" type="noConversion"/>
  </si>
  <si>
    <t>SIEN-M8B-PS-K-L FESTO</t>
    <phoneticPr fontId="2" type="noConversion"/>
  </si>
  <si>
    <t>AUXILIARY CONTACT HK1-20</t>
    <phoneticPr fontId="2" type="noConversion"/>
  </si>
  <si>
    <t>1SAM201902R1002 ABB</t>
    <phoneticPr fontId="2" type="noConversion"/>
  </si>
  <si>
    <t>622651E</t>
    <phoneticPr fontId="2" type="noConversion"/>
  </si>
  <si>
    <t>NFB MS132-6.3+HK1-11</t>
    <phoneticPr fontId="2" type="noConversion"/>
  </si>
  <si>
    <t>621092E</t>
    <phoneticPr fontId="2" type="noConversion"/>
  </si>
  <si>
    <t>SOLENOID VALVE 21JN1R0V23</t>
    <phoneticPr fontId="2" type="noConversion"/>
  </si>
  <si>
    <t>SHAFT TC K-TYPE GG-K-24</t>
    <phoneticPr fontId="2" type="noConversion"/>
  </si>
  <si>
    <t>AYG019411 MLT FEEDTHROUGH</t>
    <phoneticPr fontId="2" type="noConversion"/>
  </si>
  <si>
    <t>TC CONNECTOR SHX-K-M</t>
    <phoneticPr fontId="2" type="noConversion"/>
  </si>
  <si>
    <t>621367E</t>
    <phoneticPr fontId="2" type="noConversion"/>
  </si>
  <si>
    <t>AP-S00R01D-11AZ#04Z KOREA</t>
    <phoneticPr fontId="2" type="noConversion"/>
  </si>
  <si>
    <t>ACT ASSY LEJS63NZB-500-</t>
    <phoneticPr fontId="2" type="noConversion"/>
  </si>
  <si>
    <t>X215 ELEC ACTUATOR ASS'Y</t>
    <phoneticPr fontId="2" type="noConversion"/>
  </si>
  <si>
    <t>621107E</t>
    <phoneticPr fontId="2" type="noConversion"/>
  </si>
  <si>
    <t>E. ACT LEJS63NZB-500-X215</t>
    <phoneticPr fontId="2" type="noConversion"/>
  </si>
  <si>
    <t>ELECTRIC ACTUATOR SMC</t>
    <phoneticPr fontId="2" type="noConversion"/>
  </si>
  <si>
    <t>621108E</t>
    <phoneticPr fontId="2" type="noConversion"/>
  </si>
  <si>
    <t>CYCLONE ASSY 3T1-K2087-1</t>
    <phoneticPr fontId="2" type="noConversion"/>
  </si>
  <si>
    <t>N CYCLONE FOR 1BOOTH</t>
    <phoneticPr fontId="2" type="noConversion"/>
  </si>
  <si>
    <t>622530E</t>
    <phoneticPr fontId="2" type="noConversion"/>
  </si>
  <si>
    <t>622531E</t>
    <phoneticPr fontId="2" type="noConversion"/>
  </si>
  <si>
    <t>N CYCLONE 3T1-K2087-1</t>
    <phoneticPr fontId="2" type="noConversion"/>
  </si>
  <si>
    <t>622532E</t>
    <phoneticPr fontId="2" type="noConversion"/>
  </si>
  <si>
    <t>CYCLONE CONVERSION TO N3</t>
    <phoneticPr fontId="2" type="noConversion"/>
  </si>
  <si>
    <t>CYLINDER MGPM25-90Z-M9BZ</t>
    <phoneticPr fontId="2" type="noConversion"/>
  </si>
  <si>
    <t>622894E</t>
    <phoneticPr fontId="2" type="noConversion"/>
  </si>
  <si>
    <t>Last Update: 2026-06-04</t>
    <phoneticPr fontId="2" type="noConversion"/>
  </si>
  <si>
    <t>가공</t>
    <phoneticPr fontId="2" type="noConversion"/>
  </si>
  <si>
    <t>Makino Seiki</t>
    <phoneticPr fontId="2" type="noConversion"/>
  </si>
  <si>
    <t>Walter</t>
    <phoneticPr fontId="2" type="noConversion"/>
  </si>
  <si>
    <t>6월</t>
    <phoneticPr fontId="2" type="noConversion"/>
  </si>
  <si>
    <t>260604 확인</t>
    <phoneticPr fontId="2" type="noConversion"/>
  </si>
  <si>
    <t>합금1</t>
    <phoneticPr fontId="35" type="noConversion"/>
  </si>
  <si>
    <t>2023 폐기</t>
    <phoneticPr fontId="35" type="noConversion"/>
  </si>
  <si>
    <t>2022 폐기</t>
    <phoneticPr fontId="35" type="noConversion"/>
  </si>
  <si>
    <t>IMCD行</t>
    <phoneticPr fontId="35" type="noConversion"/>
  </si>
  <si>
    <t>마키노 V22</t>
    <phoneticPr fontId="2" type="noConversion"/>
  </si>
  <si>
    <t>TTI행 (2024)</t>
    <phoneticPr fontId="13" type="noConversion"/>
  </si>
  <si>
    <t>MSJX</t>
    <phoneticPr fontId="2" type="noConversion"/>
  </si>
  <si>
    <t>006k</t>
    <phoneticPr fontId="2" type="noConversion"/>
  </si>
  <si>
    <t>MS5A</t>
    <phoneticPr fontId="2" type="noConversion"/>
  </si>
  <si>
    <t>A93-032</t>
    <phoneticPr fontId="2" type="noConversion"/>
  </si>
  <si>
    <t>DMG Lasertec</t>
    <phoneticPr fontId="2" type="noConversion"/>
  </si>
  <si>
    <t>DML40</t>
    <phoneticPr fontId="2" type="noConversion"/>
  </si>
  <si>
    <t>AP30</t>
    <phoneticPr fontId="13" type="noConversion"/>
  </si>
  <si>
    <t>222RP</t>
    <phoneticPr fontId="2" type="noConversion"/>
  </si>
  <si>
    <t>854143603A</t>
    <phoneticPr fontId="2" type="noConversion"/>
  </si>
  <si>
    <t>2024 폐기</t>
    <phoneticPr fontId="2" type="noConversion"/>
  </si>
  <si>
    <t>854143601A</t>
    <phoneticPr fontId="2" type="noConversion"/>
  </si>
  <si>
    <t>Laser Mark M/C</t>
    <phoneticPr fontId="2" type="noConversion"/>
  </si>
  <si>
    <t>wet sand</t>
    <phoneticPr fontId="2" type="noConversion"/>
  </si>
  <si>
    <t>2023TTI행</t>
    <phoneticPr fontId="2" type="noConversion"/>
  </si>
  <si>
    <t>Vapormatt</t>
    <phoneticPr fontId="2" type="noConversion"/>
  </si>
  <si>
    <t>Samwon Press</t>
    <phoneticPr fontId="13" type="noConversion"/>
  </si>
  <si>
    <t>40-A</t>
    <phoneticPr fontId="2" type="noConversion"/>
  </si>
  <si>
    <t>YGS-65A</t>
    <phoneticPr fontId="2" type="noConversion"/>
  </si>
  <si>
    <t>2024 폐기예정</t>
    <phoneticPr fontId="2" type="noConversion"/>
  </si>
  <si>
    <t>2023 폐기</t>
    <phoneticPr fontId="2" type="noConversion"/>
  </si>
  <si>
    <t>P30M1359</t>
    <phoneticPr fontId="2" type="noConversion"/>
  </si>
  <si>
    <t>성능시험</t>
    <phoneticPr fontId="2" type="noConversion"/>
  </si>
  <si>
    <t>Hyundai-Mazak</t>
    <phoneticPr fontId="2" type="noConversion"/>
  </si>
  <si>
    <t>AJV 24/405</t>
    <phoneticPr fontId="2" type="noConversion"/>
  </si>
  <si>
    <t>M91-037</t>
    <phoneticPr fontId="2" type="noConversion"/>
  </si>
  <si>
    <t>2019년 폐기</t>
    <phoneticPr fontId="2" type="noConversion"/>
  </si>
  <si>
    <t>V turn-36</t>
    <phoneticPr fontId="2" type="noConversion"/>
  </si>
  <si>
    <t>Press</t>
    <phoneticPr fontId="24" type="noConversion"/>
  </si>
  <si>
    <t>Koba #1</t>
    <phoneticPr fontId="13" type="noConversion"/>
  </si>
  <si>
    <t>Koba #2</t>
    <phoneticPr fontId="13" type="noConversion"/>
  </si>
  <si>
    <t>Koba #3</t>
    <phoneticPr fontId="13" type="noConversion"/>
  </si>
  <si>
    <t>Koba #4</t>
    <phoneticPr fontId="13" type="noConversion"/>
  </si>
  <si>
    <t>Koba #5</t>
    <phoneticPr fontId="13" type="noConversion"/>
  </si>
  <si>
    <t>Koba #6</t>
    <phoneticPr fontId="13" type="noConversion"/>
  </si>
  <si>
    <t>Koba #7</t>
    <phoneticPr fontId="13" type="noConversion"/>
  </si>
  <si>
    <t>Koba #8</t>
    <phoneticPr fontId="13" type="noConversion"/>
  </si>
  <si>
    <t>Koba #9</t>
    <phoneticPr fontId="13" type="noConversion"/>
  </si>
  <si>
    <t>Koba #10</t>
    <phoneticPr fontId="13" type="noConversion"/>
  </si>
  <si>
    <t>Koba #11</t>
    <phoneticPr fontId="13" type="noConversion"/>
  </si>
  <si>
    <t>Koba #12</t>
    <phoneticPr fontId="13" type="noConversion"/>
  </si>
  <si>
    <t>Koba #13</t>
    <phoneticPr fontId="13" type="noConversion"/>
  </si>
  <si>
    <t>Koba #14</t>
    <phoneticPr fontId="13" type="noConversion"/>
  </si>
  <si>
    <t>Koba #15</t>
    <phoneticPr fontId="13" type="noConversion"/>
  </si>
  <si>
    <t>OW #10</t>
    <phoneticPr fontId="13" type="noConversion"/>
  </si>
  <si>
    <t>OW #7</t>
    <phoneticPr fontId="13" type="noConversion"/>
  </si>
  <si>
    <t>OW #4</t>
    <phoneticPr fontId="13" type="noConversion"/>
  </si>
  <si>
    <t>OW #1</t>
    <phoneticPr fontId="13" type="noConversion"/>
  </si>
  <si>
    <t>OW #8</t>
    <phoneticPr fontId="13" type="noConversion"/>
  </si>
  <si>
    <t>OW #5</t>
    <phoneticPr fontId="13" type="noConversion"/>
  </si>
  <si>
    <t>OW #2</t>
    <phoneticPr fontId="13" type="noConversion"/>
  </si>
  <si>
    <t>OW #9</t>
    <phoneticPr fontId="13" type="noConversion"/>
  </si>
  <si>
    <t>OW #6</t>
    <phoneticPr fontId="13" type="noConversion"/>
  </si>
  <si>
    <t>OW #3</t>
    <phoneticPr fontId="13" type="noConversion"/>
  </si>
  <si>
    <t>V15</t>
  </si>
  <si>
    <t/>
  </si>
  <si>
    <t>LM GUIDE Z248M5499134</t>
  </si>
  <si>
    <t>SSR15XVIQZZZE+160LY (BTS)</t>
  </si>
  <si>
    <t>623619E</t>
  </si>
  <si>
    <t>BTS Shutter 관련 LM Guide 자재</t>
  </si>
  <si>
    <t>CAP Z248M8100400</t>
  </si>
  <si>
    <t>C4 LM GUIDE (BTS)</t>
  </si>
  <si>
    <t>623620E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</si>
</sst>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_ ;_ * \-#,##0_ ;_ * &quot;-&quot;_ ;_ @_ "/>
    <numFmt numFmtId="177" formatCode="00"/>
    <numFmt numFmtId="178" formatCode="0_);[Red]\(0\)"/>
    <numFmt numFmtId="179" formatCode="0_ "/>
    <numFmt numFmtId="180" formatCode="000"/>
    <numFmt numFmtId="182" formatCode="00000000"/>
  </numFmts>
  <fonts count="9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.25"/>
      <color indexed="8"/>
      <name val="Microsoft Sans Serif"/>
      <family val="2"/>
      <charset val="177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 Narrow"/>
      <family val="2"/>
    </font>
    <font>
      <b/>
      <sz val="20"/>
      <color theme="4" tint="-0.49998474074526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4" tint="-0.499984740745262"/>
      <name val="맑은 고딕"/>
      <family val="3"/>
      <charset val="129"/>
      <scheme val="major"/>
    </font>
    <font>
      <b/>
      <sz val="10"/>
      <color indexed="12"/>
      <name val="Arial Narrow"/>
      <family val="2"/>
    </font>
    <font>
      <u/>
      <sz val="11"/>
      <color indexed="12"/>
      <name val="돋움"/>
      <family val="3"/>
      <charset val="129"/>
    </font>
    <font>
      <b/>
      <sz val="10"/>
      <color theme="9" tint="-0.249977111117893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9.5"/>
      <color theme="4" tint="-0.499984740745262"/>
      <name val="맑은 고딕"/>
      <family val="3"/>
      <charset val="129"/>
      <scheme val="major"/>
    </font>
    <font>
      <b/>
      <sz val="8"/>
      <color theme="4" tint="-0.499984740745262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b/>
      <strike/>
      <sz val="10"/>
      <color theme="9" tint="-0.249977111117893"/>
      <name val="맑은 고딕"/>
      <family val="3"/>
      <charset val="129"/>
      <scheme val="major"/>
    </font>
    <font>
      <b/>
      <strike/>
      <sz val="10"/>
      <color theme="4" tint="-0.499984740745262"/>
      <name val="맑은 고딕"/>
      <family val="3"/>
      <charset val="129"/>
      <scheme val="major"/>
    </font>
    <font>
      <b/>
      <sz val="9"/>
      <color theme="4" tint="-0.499984740745262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color theme="4" tint="-0.499984740745262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0000FF"/>
      <name val="맑은 고딕"/>
      <family val="2"/>
      <charset val="129"/>
    </font>
    <font>
      <b/>
      <sz val="10"/>
      <color theme="4" tint="-0.499984740745262"/>
      <name val="Calibri"/>
      <family val="3"/>
      <charset val="161"/>
    </font>
    <font>
      <b/>
      <sz val="10"/>
      <color theme="4" tint="-0.499984740745262"/>
      <name val="맑은 고딕"/>
      <family val="3"/>
      <charset val="161"/>
      <scheme val="major"/>
    </font>
    <font>
      <b/>
      <sz val="10"/>
      <color theme="4" tint="-0.499984740745262"/>
      <name val="Calibri"/>
      <family val="3"/>
    </font>
    <font>
      <b/>
      <sz val="14"/>
      <color theme="1"/>
      <name val="맑은 고딕"/>
      <family val="3"/>
      <charset val="129"/>
      <scheme val="minor"/>
    </font>
    <font>
      <sz val="10"/>
      <color theme="4" tint="-0.499984740745262"/>
      <name val="맑은 고딕"/>
      <family val="3"/>
      <charset val="129"/>
      <scheme val="major"/>
    </font>
    <font>
      <b/>
      <sz val="10"/>
      <color rgb="FF00206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2"/>
      <charset val="129"/>
    </font>
    <font>
      <b/>
      <sz val="11"/>
      <color rgb="FF545454"/>
      <name val="Arial"/>
      <family val="2"/>
    </font>
    <font>
      <b/>
      <sz val="20"/>
      <color theme="9" tint="-0.499984740745262"/>
      <name val="맑은 고딕"/>
      <family val="3"/>
      <charset val="129"/>
      <scheme val="minor"/>
    </font>
    <font>
      <b/>
      <sz val="12"/>
      <color theme="9" tint="-0.499984740745262"/>
      <name val="맑은 고딕"/>
      <family val="3"/>
      <charset val="129"/>
      <scheme val="minor"/>
    </font>
    <font>
      <sz val="11"/>
      <color rgb="FF000000"/>
      <name val="Calibri"/>
      <family val="2"/>
    </font>
    <font>
      <b/>
      <sz val="20"/>
      <color theme="0"/>
      <name val="맑은 고딕"/>
      <family val="3"/>
      <charset val="129"/>
      <scheme val="minor"/>
    </font>
    <font>
      <b/>
      <sz val="10"/>
      <name val="Arial Unicode MS"/>
      <family val="2"/>
      <charset val="129"/>
    </font>
    <font>
      <b/>
      <sz val="11"/>
      <color theme="4" tint="-0.499984740745262"/>
      <name val="맑은 고딕"/>
      <family val="3"/>
      <charset val="129"/>
      <scheme val="major"/>
    </font>
    <font>
      <b/>
      <sz val="10"/>
      <color theme="9" tint="-0.499984740745262"/>
      <name val="맑은 고딕"/>
      <family val="3"/>
      <charset val="129"/>
      <scheme val="minor"/>
    </font>
    <font>
      <sz val="11"/>
      <color rgb="FF545454"/>
      <name val="Arial"/>
      <family val="2"/>
    </font>
    <font>
      <sz val="9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theme="10"/>
      <name val="맑은 고딕"/>
      <family val="2"/>
      <charset val="129"/>
      <scheme val="minor"/>
    </font>
    <font>
      <b/>
      <sz val="9"/>
      <name val="Arial Narrow"/>
      <family val="2"/>
    </font>
    <font>
      <b/>
      <sz val="9"/>
      <name val="맑은 고딕"/>
      <family val="3"/>
      <charset val="129"/>
      <scheme val="major"/>
    </font>
    <font>
      <sz val="9"/>
      <color theme="1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theme="10"/>
      <name val="맑은 고딕"/>
      <family val="2"/>
      <charset val="129"/>
      <scheme val="minor"/>
    </font>
    <font>
      <strike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theme="0" tint="-0.499984740745262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9"/>
      <color theme="1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9"/>
      <name val="Arial Narrow"/>
      <family val="2"/>
    </font>
    <font>
      <b/>
      <sz val="9"/>
      <color theme="1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25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  <scheme val="major"/>
    </font>
    <font>
      <b/>
      <sz val="11"/>
      <color theme="10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0"/>
      <name val="Arial Narrow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name val="굴림"/>
      <family val="2"/>
      <charset val="129"/>
    </font>
    <font>
      <b/>
      <strike/>
      <sz val="10"/>
      <color rgb="FFFF0000"/>
      <name val="맑은 고딕"/>
      <family val="3"/>
      <charset val="129"/>
      <scheme val="major"/>
    </font>
    <font>
      <sz val="11"/>
      <color theme="0" tint="-0.34998626667073579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ajor"/>
    </font>
    <font>
      <sz val="12"/>
      <color theme="1"/>
      <name val="맑은 고딕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EF7FC"/>
        <bgColor indexed="64"/>
      </patternFill>
    </fill>
    <fill>
      <patternFill patternType="solid">
        <fgColor rgb="FFFCD6E6"/>
        <bgColor indexed="64"/>
      </patternFill>
    </fill>
    <fill>
      <patternFill patternType="solid">
        <fgColor rgb="FFCAE2BC"/>
        <bgColor indexed="64"/>
      </patternFill>
    </fill>
    <fill>
      <patternFill patternType="solid">
        <fgColor rgb="FFD0EBF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EF7"/>
        <bgColor indexed="64"/>
      </patternFill>
    </fill>
    <fill>
      <patternFill patternType="solid">
        <fgColor rgb="FFFBFFFD"/>
        <bgColor indexed="64"/>
      </patternFill>
    </fill>
    <fill>
      <patternFill patternType="solid">
        <fgColor rgb="FFFFFEFA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DD7EE"/>
        <bgColor indexed="64"/>
      </patternFill>
    </fill>
  </fills>
  <borders count="20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B0F0"/>
      </left>
      <right/>
      <top style="medium">
        <color indexed="64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medium">
        <color indexed="64"/>
      </left>
      <right style="thin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9" tint="-0.499984740745262"/>
      </bottom>
      <diagonal/>
    </border>
    <border>
      <left/>
      <right/>
      <top style="medium">
        <color indexed="64"/>
      </top>
      <bottom style="medium">
        <color theme="9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9" tint="-0.499984740745262"/>
      </bottom>
      <diagonal/>
    </border>
    <border>
      <left style="medium">
        <color indexed="64"/>
      </left>
      <right style="thin">
        <color theme="9" tint="-0.499984740745262"/>
      </right>
      <top style="medium">
        <color theme="9" tint="-0.499984740745262"/>
      </top>
      <bottom style="double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double">
        <color indexed="64"/>
      </bottom>
      <diagonal/>
    </border>
    <border>
      <left style="thin">
        <color theme="9" tint="-0.499984740745262"/>
      </left>
      <right style="medium">
        <color indexed="64"/>
      </right>
      <top style="medium">
        <color theme="9" tint="-0.499984740745262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indexed="64"/>
      </left>
      <right style="hair">
        <color indexed="64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2" fillId="0" borderId="0"/>
    <xf numFmtId="0" fontId="12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48" fillId="0" borderId="0" applyBorder="0"/>
    <xf numFmtId="0" fontId="1" fillId="0" borderId="0">
      <alignment vertical="center"/>
    </xf>
    <xf numFmtId="0" fontId="79" fillId="0" borderId="0" applyNumberFormat="0" applyFill="0" applyBorder="0" applyAlignment="0" applyProtection="0">
      <alignment vertical="center"/>
    </xf>
    <xf numFmtId="41" fontId="80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0" fontId="94" fillId="0" borderId="0"/>
  </cellStyleXfs>
  <cellXfs count="12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6" fillId="8" borderId="0" xfId="4" applyFont="1" applyFill="1"/>
    <xf numFmtId="0" fontId="16" fillId="8" borderId="0" xfId="4" applyFont="1" applyFill="1" applyAlignment="1">
      <alignment horizontal="center"/>
    </xf>
    <xf numFmtId="0" fontId="16" fillId="8" borderId="0" xfId="4" applyFont="1" applyFill="1" applyAlignment="1">
      <alignment shrinkToFit="1"/>
    </xf>
    <xf numFmtId="0" fontId="16" fillId="0" borderId="0" xfId="4" applyFont="1"/>
    <xf numFmtId="0" fontId="18" fillId="0" borderId="0" xfId="4" applyFont="1"/>
    <xf numFmtId="0" fontId="19" fillId="12" borderId="50" xfId="3" applyFont="1" applyFill="1" applyBorder="1" applyAlignment="1">
      <alignment horizontal="center" vertical="center"/>
    </xf>
    <xf numFmtId="177" fontId="19" fillId="0" borderId="52" xfId="5" applyNumberFormat="1" applyFont="1" applyFill="1" applyBorder="1" applyAlignment="1" applyProtection="1">
      <alignment horizontal="center" vertical="center"/>
    </xf>
    <xf numFmtId="177" fontId="19" fillId="0" borderId="54" xfId="5" applyNumberFormat="1" applyFont="1" applyFill="1" applyBorder="1" applyAlignment="1" applyProtection="1">
      <alignment horizontal="center" vertical="center"/>
    </xf>
    <xf numFmtId="177" fontId="19" fillId="0" borderId="57" xfId="5" applyNumberFormat="1" applyFont="1" applyFill="1" applyBorder="1" applyAlignment="1" applyProtection="1">
      <alignment horizontal="center" vertical="center"/>
    </xf>
    <xf numFmtId="177" fontId="19" fillId="0" borderId="58" xfId="5" applyNumberFormat="1" applyFont="1" applyFill="1" applyBorder="1" applyAlignment="1" applyProtection="1">
      <alignment horizontal="center" vertical="center"/>
    </xf>
    <xf numFmtId="0" fontId="22" fillId="0" borderId="57" xfId="3" applyFont="1" applyBorder="1" applyAlignment="1">
      <alignment horizontal="center" vertical="center" shrinkToFit="1"/>
    </xf>
    <xf numFmtId="177" fontId="19" fillId="0" borderId="63" xfId="5" applyNumberFormat="1" applyFont="1" applyFill="1" applyBorder="1" applyAlignment="1" applyProtection="1">
      <alignment horizontal="center" vertical="center"/>
    </xf>
    <xf numFmtId="0" fontId="16" fillId="0" borderId="0" xfId="4" applyFont="1" applyAlignment="1">
      <alignment horizontal="center"/>
    </xf>
    <xf numFmtId="0" fontId="16" fillId="0" borderId="0" xfId="4" applyFont="1" applyAlignment="1">
      <alignment shrinkToFit="1"/>
    </xf>
    <xf numFmtId="177" fontId="19" fillId="0" borderId="64" xfId="5" applyNumberFormat="1" applyFont="1" applyFill="1" applyBorder="1" applyAlignment="1" applyProtection="1">
      <alignment horizontal="center" vertical="center"/>
    </xf>
    <xf numFmtId="177" fontId="19" fillId="0" borderId="68" xfId="5" applyNumberFormat="1" applyFont="1" applyFill="1" applyBorder="1" applyAlignment="1" applyProtection="1">
      <alignment horizontal="center" vertical="center"/>
    </xf>
    <xf numFmtId="0" fontId="19" fillId="12" borderId="72" xfId="3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4" applyFont="1" applyAlignment="1">
      <alignment horizontal="center" shrinkToFit="1"/>
    </xf>
    <xf numFmtId="177" fontId="19" fillId="0" borderId="29" xfId="5" applyNumberFormat="1" applyFont="1" applyFill="1" applyBorder="1" applyAlignment="1" applyProtection="1">
      <alignment horizontal="center" vertical="center"/>
    </xf>
    <xf numFmtId="0" fontId="20" fillId="8" borderId="0" xfId="4" applyFont="1" applyFill="1"/>
    <xf numFmtId="0" fontId="16" fillId="0" borderId="8" xfId="4" applyFont="1" applyBorder="1"/>
    <xf numFmtId="177" fontId="19" fillId="0" borderId="74" xfId="5" applyNumberFormat="1" applyFont="1" applyFill="1" applyBorder="1" applyAlignment="1" applyProtection="1">
      <alignment horizontal="center" vertical="center"/>
    </xf>
    <xf numFmtId="177" fontId="19" fillId="0" borderId="54" xfId="5" quotePrefix="1" applyNumberFormat="1" applyFont="1" applyFill="1" applyBorder="1" applyAlignment="1" applyProtection="1">
      <alignment horizontal="center" vertical="center"/>
    </xf>
    <xf numFmtId="177" fontId="19" fillId="0" borderId="0" xfId="5" applyNumberFormat="1" applyFont="1" applyFill="1" applyBorder="1" applyAlignment="1" applyProtection="1">
      <alignment horizontal="center" vertical="center"/>
    </xf>
    <xf numFmtId="0" fontId="1" fillId="7" borderId="7" xfId="0" applyFont="1" applyFill="1" applyBorder="1">
      <alignment vertical="center"/>
    </xf>
    <xf numFmtId="0" fontId="8" fillId="9" borderId="0" xfId="0" applyFont="1" applyFill="1">
      <alignment vertical="center"/>
    </xf>
    <xf numFmtId="0" fontId="8" fillId="7" borderId="0" xfId="0" applyFont="1" applyFill="1">
      <alignment vertical="center"/>
    </xf>
    <xf numFmtId="0" fontId="8" fillId="9" borderId="8" xfId="0" applyFont="1" applyFill="1" applyBorder="1">
      <alignment vertical="center"/>
    </xf>
    <xf numFmtId="0" fontId="8" fillId="0" borderId="29" xfId="0" applyFont="1" applyBorder="1">
      <alignment vertical="center"/>
    </xf>
    <xf numFmtId="0" fontId="8" fillId="7" borderId="8" xfId="0" applyFont="1" applyFill="1" applyBorder="1">
      <alignment vertical="center"/>
    </xf>
    <xf numFmtId="0" fontId="8" fillId="9" borderId="9" xfId="0" applyFont="1" applyFill="1" applyBorder="1">
      <alignment vertical="center"/>
    </xf>
    <xf numFmtId="0" fontId="8" fillId="7" borderId="10" xfId="0" applyFont="1" applyFill="1" applyBorder="1">
      <alignment vertical="center"/>
    </xf>
    <xf numFmtId="0" fontId="8" fillId="9" borderId="10" xfId="0" applyFont="1" applyFill="1" applyBorder="1">
      <alignment vertical="center"/>
    </xf>
    <xf numFmtId="0" fontId="8" fillId="0" borderId="45" xfId="0" applyFont="1" applyBorder="1">
      <alignment vertical="center"/>
    </xf>
    <xf numFmtId="0" fontId="8" fillId="9" borderId="11" xfId="0" applyFont="1" applyFill="1" applyBorder="1">
      <alignment vertical="center"/>
    </xf>
    <xf numFmtId="0" fontId="8" fillId="0" borderId="42" xfId="0" applyFont="1" applyBorder="1">
      <alignment vertical="center"/>
    </xf>
    <xf numFmtId="178" fontId="16" fillId="8" borderId="0" xfId="4" applyNumberFormat="1" applyFont="1" applyFill="1" applyAlignment="1">
      <alignment horizontal="center"/>
    </xf>
    <xf numFmtId="178" fontId="16" fillId="0" borderId="0" xfId="4" applyNumberFormat="1" applyFont="1" applyAlignment="1">
      <alignment horizontal="center"/>
    </xf>
    <xf numFmtId="177" fontId="30" fillId="0" borderId="54" xfId="5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177" fontId="19" fillId="0" borderId="53" xfId="5" applyNumberFormat="1" applyFont="1" applyFill="1" applyBorder="1" applyAlignment="1" applyProtection="1">
      <alignment horizontal="center" vertical="center"/>
    </xf>
    <xf numFmtId="177" fontId="19" fillId="0" borderId="55" xfId="5" applyNumberFormat="1" applyFont="1" applyFill="1" applyBorder="1" applyAlignment="1" applyProtection="1">
      <alignment horizontal="center" vertical="center"/>
    </xf>
    <xf numFmtId="177" fontId="19" fillId="0" borderId="90" xfId="5" applyNumberFormat="1" applyFont="1" applyFill="1" applyBorder="1" applyAlignment="1" applyProtection="1">
      <alignment horizontal="center" vertical="center"/>
    </xf>
    <xf numFmtId="177" fontId="19" fillId="0" borderId="70" xfId="5" applyNumberFormat="1" applyFont="1" applyFill="1" applyBorder="1" applyAlignment="1" applyProtection="1">
      <alignment horizontal="center" vertical="center"/>
    </xf>
    <xf numFmtId="0" fontId="19" fillId="14" borderId="72" xfId="3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177" fontId="19" fillId="0" borderId="47" xfId="5" applyNumberFormat="1" applyFont="1" applyFill="1" applyBorder="1" applyAlignment="1" applyProtection="1">
      <alignment horizontal="center" vertical="center"/>
    </xf>
    <xf numFmtId="0" fontId="36" fillId="8" borderId="0" xfId="4" applyFont="1" applyFill="1"/>
    <xf numFmtId="177" fontId="19" fillId="0" borderId="2" xfId="5" applyNumberFormat="1" applyFont="1" applyFill="1" applyBorder="1" applyAlignment="1" applyProtection="1">
      <alignment horizontal="center" vertical="center"/>
    </xf>
    <xf numFmtId="177" fontId="19" fillId="0" borderId="95" xfId="5" applyNumberFormat="1" applyFont="1" applyFill="1" applyBorder="1" applyAlignment="1" applyProtection="1">
      <alignment horizontal="center" vertical="center"/>
    </xf>
    <xf numFmtId="177" fontId="19" fillId="0" borderId="89" xfId="5" applyNumberFormat="1" applyFont="1" applyFill="1" applyBorder="1" applyAlignment="1" applyProtection="1">
      <alignment horizontal="center" vertical="center"/>
    </xf>
    <xf numFmtId="177" fontId="19" fillId="0" borderId="96" xfId="5" applyNumberFormat="1" applyFont="1" applyFill="1" applyBorder="1" applyAlignment="1" applyProtection="1">
      <alignment horizontal="center" vertical="center"/>
    </xf>
    <xf numFmtId="177" fontId="23" fillId="0" borderId="64" xfId="5" applyNumberFormat="1" applyFont="1" applyFill="1" applyBorder="1" applyAlignment="1" applyProtection="1">
      <alignment horizontal="center" vertical="center"/>
    </xf>
    <xf numFmtId="0" fontId="19" fillId="12" borderId="48" xfId="3" applyFont="1" applyFill="1" applyBorder="1" applyAlignment="1">
      <alignment horizontal="center" vertical="center" shrinkToFit="1"/>
    </xf>
    <xf numFmtId="177" fontId="19" fillId="0" borderId="63" xfId="5" applyNumberFormat="1" applyFont="1" applyFill="1" applyBorder="1" applyAlignment="1" applyProtection="1">
      <alignment horizontal="center" vertical="center" shrinkToFit="1"/>
    </xf>
    <xf numFmtId="177" fontId="19" fillId="0" borderId="54" xfId="5" applyNumberFormat="1" applyFont="1" applyFill="1" applyBorder="1" applyAlignment="1" applyProtection="1">
      <alignment horizontal="center" vertical="center" shrinkToFit="1"/>
    </xf>
    <xf numFmtId="177" fontId="19" fillId="0" borderId="52" xfId="5" applyNumberFormat="1" applyFont="1" applyFill="1" applyBorder="1" applyAlignment="1" applyProtection="1">
      <alignment horizontal="center" vertical="center" shrinkToFit="1"/>
    </xf>
    <xf numFmtId="177" fontId="19" fillId="0" borderId="89" xfId="5" applyNumberFormat="1" applyFont="1" applyFill="1" applyBorder="1" applyAlignment="1" applyProtection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7" fontId="19" fillId="36" borderId="54" xfId="5" applyNumberFormat="1" applyFont="1" applyFill="1" applyBorder="1" applyAlignment="1" applyProtection="1">
      <alignment horizontal="center" vertical="center"/>
    </xf>
    <xf numFmtId="177" fontId="19" fillId="0" borderId="97" xfId="5" applyNumberFormat="1" applyFont="1" applyFill="1" applyBorder="1" applyAlignment="1" applyProtection="1">
      <alignment horizontal="center" vertical="center"/>
    </xf>
    <xf numFmtId="177" fontId="19" fillId="2" borderId="64" xfId="5" applyNumberFormat="1" applyFont="1" applyFill="1" applyBorder="1" applyAlignment="1" applyProtection="1">
      <alignment horizontal="center" vertical="center"/>
    </xf>
    <xf numFmtId="177" fontId="19" fillId="2" borderId="68" xfId="5" applyNumberFormat="1" applyFont="1" applyFill="1" applyBorder="1" applyAlignment="1" applyProtection="1">
      <alignment horizontal="center" vertical="center"/>
    </xf>
    <xf numFmtId="177" fontId="19" fillId="2" borderId="47" xfId="5" applyNumberFormat="1" applyFont="1" applyFill="1" applyBorder="1" applyAlignment="1" applyProtection="1">
      <alignment horizontal="center" vertical="center"/>
    </xf>
    <xf numFmtId="177" fontId="19" fillId="2" borderId="65" xfId="5" applyNumberFormat="1" applyFont="1" applyFill="1" applyBorder="1" applyAlignment="1" applyProtection="1">
      <alignment horizontal="center" vertical="center"/>
    </xf>
    <xf numFmtId="0" fontId="16" fillId="8" borderId="0" xfId="4" applyFont="1" applyFill="1" applyAlignment="1">
      <alignment horizontal="left" indent="3"/>
    </xf>
    <xf numFmtId="0" fontId="17" fillId="6" borderId="4" xfId="3" applyFont="1" applyFill="1" applyBorder="1" applyAlignment="1">
      <alignment horizontal="left" vertical="center" indent="3"/>
    </xf>
    <xf numFmtId="0" fontId="17" fillId="6" borderId="5" xfId="3" applyFont="1" applyFill="1" applyBorder="1" applyAlignment="1">
      <alignment horizontal="left" vertical="center" indent="3"/>
    </xf>
    <xf numFmtId="0" fontId="17" fillId="6" borderId="6" xfId="3" applyFont="1" applyFill="1" applyBorder="1" applyAlignment="1">
      <alignment horizontal="left" vertical="center" indent="3"/>
    </xf>
    <xf numFmtId="0" fontId="16" fillId="0" borderId="0" xfId="4" applyFont="1" applyAlignment="1">
      <alignment horizontal="left" indent="3"/>
    </xf>
    <xf numFmtId="0" fontId="19" fillId="5" borderId="48" xfId="3" applyFont="1" applyFill="1" applyBorder="1" applyAlignment="1">
      <alignment horizontal="center" vertical="center" shrinkToFit="1"/>
    </xf>
    <xf numFmtId="0" fontId="19" fillId="5" borderId="72" xfId="3" applyFont="1" applyFill="1" applyBorder="1" applyAlignment="1">
      <alignment horizontal="center" vertical="center" shrinkToFit="1"/>
    </xf>
    <xf numFmtId="0" fontId="19" fillId="37" borderId="72" xfId="3" applyFont="1" applyFill="1" applyBorder="1" applyAlignment="1">
      <alignment horizontal="center" vertical="center" shrinkToFit="1"/>
    </xf>
    <xf numFmtId="0" fontId="19" fillId="37" borderId="50" xfId="3" applyFont="1" applyFill="1" applyBorder="1" applyAlignment="1">
      <alignment horizontal="center" vertical="center" shrinkToFit="1"/>
    </xf>
    <xf numFmtId="0" fontId="19" fillId="37" borderId="91" xfId="3" applyFont="1" applyFill="1" applyBorder="1" applyAlignment="1">
      <alignment horizontal="center" vertical="center" shrinkToFit="1"/>
    </xf>
    <xf numFmtId="177" fontId="19" fillId="38" borderId="51" xfId="5" applyNumberFormat="1" applyFont="1" applyFill="1" applyBorder="1" applyAlignment="1" applyProtection="1">
      <alignment horizontal="center" vertical="center"/>
    </xf>
    <xf numFmtId="0" fontId="19" fillId="38" borderId="54" xfId="3" applyFont="1" applyFill="1" applyBorder="1" applyAlignment="1">
      <alignment horizontal="center" vertical="center" wrapText="1" shrinkToFit="1"/>
    </xf>
    <xf numFmtId="0" fontId="19" fillId="38" borderId="54" xfId="3" applyFont="1" applyFill="1" applyBorder="1" applyAlignment="1">
      <alignment horizontal="center" vertical="center"/>
    </xf>
    <xf numFmtId="0" fontId="22" fillId="38" borderId="54" xfId="3" applyFont="1" applyFill="1" applyBorder="1" applyAlignment="1">
      <alignment horizontal="center" vertical="center" shrinkToFit="1"/>
    </xf>
    <xf numFmtId="177" fontId="19" fillId="38" borderId="54" xfId="5" applyNumberFormat="1" applyFont="1" applyFill="1" applyBorder="1" applyAlignment="1" applyProtection="1">
      <alignment horizontal="center" vertical="center"/>
    </xf>
    <xf numFmtId="177" fontId="23" fillId="38" borderId="54" xfId="5" applyNumberFormat="1" applyFont="1" applyFill="1" applyBorder="1" applyAlignment="1" applyProtection="1">
      <alignment horizontal="center" vertical="center"/>
    </xf>
    <xf numFmtId="177" fontId="23" fillId="37" borderId="54" xfId="5" applyNumberFormat="1" applyFont="1" applyFill="1" applyBorder="1" applyAlignment="1" applyProtection="1">
      <alignment horizontal="center" vertical="center"/>
    </xf>
    <xf numFmtId="177" fontId="23" fillId="37" borderId="64" xfId="5" applyNumberFormat="1" applyFont="1" applyFill="1" applyBorder="1" applyAlignment="1" applyProtection="1">
      <alignment horizontal="center" vertical="center"/>
    </xf>
    <xf numFmtId="177" fontId="23" fillId="37" borderId="89" xfId="5" applyNumberFormat="1" applyFont="1" applyFill="1" applyBorder="1" applyAlignment="1" applyProtection="1">
      <alignment horizontal="center" vertical="center"/>
    </xf>
    <xf numFmtId="177" fontId="19" fillId="37" borderId="54" xfId="5" applyNumberFormat="1" applyFont="1" applyFill="1" applyBorder="1" applyAlignment="1" applyProtection="1">
      <alignment horizontal="center" vertical="center"/>
    </xf>
    <xf numFmtId="177" fontId="19" fillId="37" borderId="64" xfId="5" applyNumberFormat="1" applyFont="1" applyFill="1" applyBorder="1" applyAlignment="1" applyProtection="1">
      <alignment horizontal="center" vertical="center"/>
    </xf>
    <xf numFmtId="177" fontId="19" fillId="37" borderId="89" xfId="5" applyNumberFormat="1" applyFont="1" applyFill="1" applyBorder="1" applyAlignment="1" applyProtection="1">
      <alignment horizontal="center" vertical="center"/>
    </xf>
    <xf numFmtId="0" fontId="19" fillId="38" borderId="29" xfId="3" applyFont="1" applyFill="1" applyBorder="1" applyAlignment="1">
      <alignment horizontal="center" vertical="center" wrapText="1" shrinkToFit="1"/>
    </xf>
    <xf numFmtId="0" fontId="19" fillId="38" borderId="57" xfId="3" applyFont="1" applyFill="1" applyBorder="1" applyAlignment="1">
      <alignment horizontal="center" vertical="center"/>
    </xf>
    <xf numFmtId="177" fontId="19" fillId="37" borderId="54" xfId="5" applyNumberFormat="1" applyFont="1" applyFill="1" applyBorder="1" applyAlignment="1" applyProtection="1">
      <alignment horizontal="center" vertical="center" wrapText="1"/>
    </xf>
    <xf numFmtId="177" fontId="19" fillId="37" borderId="64" xfId="5" applyNumberFormat="1" applyFont="1" applyFill="1" applyBorder="1" applyAlignment="1" applyProtection="1">
      <alignment horizontal="center" vertical="center" wrapText="1"/>
    </xf>
    <xf numFmtId="177" fontId="19" fillId="37" borderId="89" xfId="5" applyNumberFormat="1" applyFont="1" applyFill="1" applyBorder="1" applyAlignment="1" applyProtection="1">
      <alignment horizontal="center" vertical="center" wrapText="1"/>
    </xf>
    <xf numFmtId="177" fontId="19" fillId="9" borderId="61" xfId="5" applyNumberFormat="1" applyFont="1" applyFill="1" applyBorder="1" applyAlignment="1" applyProtection="1">
      <alignment horizontal="center" vertical="center"/>
    </xf>
    <xf numFmtId="177" fontId="19" fillId="9" borderId="87" xfId="5" applyNumberFormat="1" applyFont="1" applyFill="1" applyBorder="1" applyAlignment="1" applyProtection="1">
      <alignment horizontal="center" vertical="center"/>
    </xf>
    <xf numFmtId="177" fontId="19" fillId="9" borderId="110" xfId="5" applyNumberFormat="1" applyFont="1" applyFill="1" applyBorder="1" applyAlignment="1" applyProtection="1">
      <alignment horizontal="center" vertical="center"/>
    </xf>
    <xf numFmtId="177" fontId="19" fillId="9" borderId="62" xfId="5" applyNumberFormat="1" applyFont="1" applyFill="1" applyBorder="1" applyAlignment="1" applyProtection="1">
      <alignment horizontal="center" vertical="center"/>
    </xf>
    <xf numFmtId="177" fontId="19" fillId="9" borderId="88" xfId="5" applyNumberFormat="1" applyFont="1" applyFill="1" applyBorder="1" applyAlignment="1" applyProtection="1">
      <alignment horizontal="center" vertical="center"/>
    </xf>
    <xf numFmtId="177" fontId="19" fillId="9" borderId="111" xfId="5" applyNumberFormat="1" applyFont="1" applyFill="1" applyBorder="1" applyAlignment="1" applyProtection="1">
      <alignment horizontal="center" vertical="center"/>
    </xf>
    <xf numFmtId="177" fontId="19" fillId="38" borderId="29" xfId="5" applyNumberFormat="1" applyFont="1" applyFill="1" applyBorder="1" applyAlignment="1" applyProtection="1">
      <alignment horizontal="center" vertical="center"/>
    </xf>
    <xf numFmtId="0" fontId="22" fillId="38" borderId="29" xfId="3" applyFont="1" applyFill="1" applyBorder="1" applyAlignment="1">
      <alignment horizontal="center" vertical="center" shrinkToFit="1"/>
    </xf>
    <xf numFmtId="177" fontId="26" fillId="38" borderId="29" xfId="5" applyNumberFormat="1" applyFont="1" applyFill="1" applyBorder="1" applyAlignment="1" applyProtection="1">
      <alignment horizontal="center" vertical="center"/>
    </xf>
    <xf numFmtId="177" fontId="19" fillId="38" borderId="56" xfId="5" applyNumberFormat="1" applyFont="1" applyFill="1" applyBorder="1" applyAlignment="1" applyProtection="1">
      <alignment horizontal="center" vertical="center"/>
    </xf>
    <xf numFmtId="177" fontId="19" fillId="38" borderId="74" xfId="5" applyNumberFormat="1" applyFont="1" applyFill="1" applyBorder="1" applyAlignment="1" applyProtection="1">
      <alignment horizontal="center" vertical="center"/>
    </xf>
    <xf numFmtId="0" fontId="22" fillId="38" borderId="74" xfId="3" applyFont="1" applyFill="1" applyBorder="1" applyAlignment="1">
      <alignment horizontal="center" vertical="center" shrinkToFit="1"/>
    </xf>
    <xf numFmtId="177" fontId="19" fillId="9" borderId="108" xfId="5" applyNumberFormat="1" applyFont="1" applyFill="1" applyBorder="1" applyAlignment="1" applyProtection="1">
      <alignment horizontal="center" vertical="center"/>
    </xf>
    <xf numFmtId="177" fontId="19" fillId="9" borderId="109" xfId="5" applyNumberFormat="1" applyFont="1" applyFill="1" applyBorder="1" applyAlignment="1" applyProtection="1">
      <alignment horizontal="center" vertical="center"/>
    </xf>
    <xf numFmtId="177" fontId="19" fillId="9" borderId="112" xfId="5" applyNumberFormat="1" applyFont="1" applyFill="1" applyBorder="1" applyAlignment="1" applyProtection="1">
      <alignment horizontal="center" vertical="center"/>
    </xf>
    <xf numFmtId="0" fontId="16" fillId="38" borderId="29" xfId="4" applyFont="1" applyFill="1" applyBorder="1" applyAlignment="1">
      <alignment horizontal="center"/>
    </xf>
    <xf numFmtId="177" fontId="19" fillId="9" borderId="23" xfId="5" applyNumberFormat="1" applyFont="1" applyFill="1" applyBorder="1" applyAlignment="1" applyProtection="1">
      <alignment horizontal="center" vertical="center"/>
    </xf>
    <xf numFmtId="177" fontId="19" fillId="9" borderId="0" xfId="5" applyNumberFormat="1" applyFont="1" applyFill="1" applyBorder="1" applyAlignment="1" applyProtection="1">
      <alignment horizontal="center" vertical="center"/>
    </xf>
    <xf numFmtId="177" fontId="19" fillId="9" borderId="8" xfId="5" applyNumberFormat="1" applyFont="1" applyFill="1" applyBorder="1" applyAlignment="1" applyProtection="1">
      <alignment horizontal="center" vertical="center"/>
    </xf>
    <xf numFmtId="177" fontId="19" fillId="38" borderId="57" xfId="5" applyNumberFormat="1" applyFont="1" applyFill="1" applyBorder="1" applyAlignment="1" applyProtection="1">
      <alignment horizontal="center" vertical="center"/>
    </xf>
    <xf numFmtId="177" fontId="25" fillId="38" borderId="54" xfId="5" applyNumberFormat="1" applyFont="1" applyFill="1" applyBorder="1" applyAlignment="1" applyProtection="1">
      <alignment horizontal="center" vertical="center"/>
    </xf>
    <xf numFmtId="0" fontId="22" fillId="38" borderId="56" xfId="3" applyFont="1" applyFill="1" applyBorder="1" applyAlignment="1">
      <alignment horizontal="center" vertical="center" shrinkToFit="1"/>
    </xf>
    <xf numFmtId="177" fontId="25" fillId="38" borderId="56" xfId="5" applyNumberFormat="1" applyFont="1" applyFill="1" applyBorder="1" applyAlignment="1" applyProtection="1">
      <alignment horizontal="center" vertical="center"/>
    </xf>
    <xf numFmtId="177" fontId="19" fillId="38" borderId="58" xfId="5" applyNumberFormat="1" applyFont="1" applyFill="1" applyBorder="1" applyAlignment="1" applyProtection="1">
      <alignment horizontal="center" vertical="center"/>
    </xf>
    <xf numFmtId="177" fontId="19" fillId="9" borderId="98" xfId="5" applyNumberFormat="1" applyFont="1" applyFill="1" applyBorder="1" applyAlignment="1" applyProtection="1">
      <alignment horizontal="center" vertical="center"/>
    </xf>
    <xf numFmtId="177" fontId="19" fillId="9" borderId="75" xfId="5" applyNumberFormat="1" applyFont="1" applyFill="1" applyBorder="1" applyAlignment="1" applyProtection="1">
      <alignment horizontal="center" vertical="center"/>
    </xf>
    <xf numFmtId="177" fontId="19" fillId="9" borderId="82" xfId="5" applyNumberFormat="1" applyFont="1" applyFill="1" applyBorder="1" applyAlignment="1" applyProtection="1">
      <alignment horizontal="center" vertical="center"/>
    </xf>
    <xf numFmtId="180" fontId="19" fillId="38" borderId="74" xfId="5" applyNumberFormat="1" applyFont="1" applyFill="1" applyBorder="1" applyAlignment="1" applyProtection="1">
      <alignment horizontal="center" vertical="center"/>
    </xf>
    <xf numFmtId="177" fontId="19" fillId="37" borderId="57" xfId="5" applyNumberFormat="1" applyFont="1" applyFill="1" applyBorder="1" applyAlignment="1" applyProtection="1">
      <alignment horizontal="center" vertical="center"/>
    </xf>
    <xf numFmtId="177" fontId="19" fillId="37" borderId="66" xfId="5" applyNumberFormat="1" applyFont="1" applyFill="1" applyBorder="1" applyAlignment="1" applyProtection="1">
      <alignment horizontal="center" vertical="center"/>
    </xf>
    <xf numFmtId="177" fontId="19" fillId="37" borderId="85" xfId="5" applyNumberFormat="1" applyFont="1" applyFill="1" applyBorder="1" applyAlignment="1" applyProtection="1">
      <alignment horizontal="center" vertical="center"/>
    </xf>
    <xf numFmtId="177" fontId="18" fillId="39" borderId="66" xfId="5" applyNumberFormat="1" applyFont="1" applyFill="1" applyBorder="1" applyAlignment="1" applyProtection="1">
      <alignment horizontal="center" vertical="center"/>
    </xf>
    <xf numFmtId="180" fontId="19" fillId="38" borderId="54" xfId="5" applyNumberFormat="1" applyFont="1" applyFill="1" applyBorder="1" applyAlignment="1" applyProtection="1">
      <alignment horizontal="center" vertical="center"/>
    </xf>
    <xf numFmtId="0" fontId="19" fillId="38" borderId="54" xfId="5" applyNumberFormat="1" applyFont="1" applyFill="1" applyBorder="1" applyAlignment="1" applyProtection="1">
      <alignment horizontal="center" vertical="center"/>
    </xf>
    <xf numFmtId="177" fontId="18" fillId="39" borderId="64" xfId="5" applyNumberFormat="1" applyFont="1" applyFill="1" applyBorder="1" applyAlignment="1" applyProtection="1">
      <alignment horizontal="center" vertical="center"/>
    </xf>
    <xf numFmtId="0" fontId="19" fillId="38" borderId="56" xfId="5" applyNumberFormat="1" applyFont="1" applyFill="1" applyBorder="1" applyAlignment="1" applyProtection="1">
      <alignment horizontal="center" vertical="center"/>
    </xf>
    <xf numFmtId="177" fontId="19" fillId="38" borderId="67" xfId="5" applyNumberFormat="1" applyFont="1" applyFill="1" applyBorder="1" applyAlignment="1" applyProtection="1">
      <alignment horizontal="center" vertical="center"/>
    </xf>
    <xf numFmtId="177" fontId="19" fillId="38" borderId="63" xfId="5" applyNumberFormat="1" applyFont="1" applyFill="1" applyBorder="1" applyAlignment="1" applyProtection="1">
      <alignment horizontal="center" vertical="center"/>
    </xf>
    <xf numFmtId="0" fontId="22" fillId="38" borderId="63" xfId="3" applyFont="1" applyFill="1" applyBorder="1" applyAlignment="1">
      <alignment horizontal="center" vertical="center" shrinkToFit="1"/>
    </xf>
    <xf numFmtId="177" fontId="19" fillId="9" borderId="35" xfId="5" applyNumberFormat="1" applyFont="1" applyFill="1" applyBorder="1" applyAlignment="1" applyProtection="1">
      <alignment horizontal="center" vertical="center"/>
    </xf>
    <xf numFmtId="177" fontId="19" fillId="9" borderId="10" xfId="5" applyNumberFormat="1" applyFont="1" applyFill="1" applyBorder="1" applyAlignment="1" applyProtection="1">
      <alignment horizontal="center" vertical="center"/>
    </xf>
    <xf numFmtId="177" fontId="19" fillId="9" borderId="11" xfId="5" applyNumberFormat="1" applyFont="1" applyFill="1" applyBorder="1" applyAlignment="1" applyProtection="1">
      <alignment horizontal="center" vertical="center"/>
    </xf>
    <xf numFmtId="0" fontId="19" fillId="14" borderId="91" xfId="3" applyFont="1" applyFill="1" applyBorder="1" applyAlignment="1">
      <alignment horizontal="center" vertical="center" shrinkToFit="1"/>
    </xf>
    <xf numFmtId="0" fontId="19" fillId="14" borderId="13" xfId="3" applyFont="1" applyFill="1" applyBorder="1" applyAlignment="1">
      <alignment horizontal="center" vertical="center" shrinkToFit="1"/>
    </xf>
    <xf numFmtId="0" fontId="19" fillId="14" borderId="14" xfId="3" applyFont="1" applyFill="1" applyBorder="1" applyAlignment="1">
      <alignment horizontal="center" vertical="center" shrinkToFit="1"/>
    </xf>
    <xf numFmtId="177" fontId="19" fillId="38" borderId="69" xfId="5" applyNumberFormat="1" applyFont="1" applyFill="1" applyBorder="1" applyAlignment="1" applyProtection="1">
      <alignment horizontal="center" vertical="center"/>
    </xf>
    <xf numFmtId="0" fontId="22" fillId="38" borderId="52" xfId="3" applyFont="1" applyFill="1" applyBorder="1" applyAlignment="1">
      <alignment horizontal="center" vertical="center" shrinkToFit="1"/>
    </xf>
    <xf numFmtId="177" fontId="19" fillId="38" borderId="52" xfId="5" applyNumberFormat="1" applyFont="1" applyFill="1" applyBorder="1" applyAlignment="1" applyProtection="1">
      <alignment horizontal="center" vertical="center"/>
    </xf>
    <xf numFmtId="179" fontId="19" fillId="38" borderId="52" xfId="5" applyNumberFormat="1" applyFont="1" applyFill="1" applyBorder="1" applyAlignment="1" applyProtection="1">
      <alignment horizontal="center" vertical="center"/>
    </xf>
    <xf numFmtId="177" fontId="23" fillId="38" borderId="52" xfId="5" applyNumberFormat="1" applyFont="1" applyFill="1" applyBorder="1" applyAlignment="1" applyProtection="1">
      <alignment horizontal="center" vertical="center"/>
    </xf>
    <xf numFmtId="177" fontId="19" fillId="0" borderId="52" xfId="6" applyNumberFormat="1" applyFont="1" applyFill="1" applyBorder="1" applyAlignment="1" applyProtection="1">
      <alignment horizontal="center" vertical="center"/>
    </xf>
    <xf numFmtId="177" fontId="19" fillId="37" borderId="52" xfId="5" applyNumberFormat="1" applyFont="1" applyFill="1" applyBorder="1" applyAlignment="1" applyProtection="1">
      <alignment horizontal="center" vertical="center"/>
    </xf>
    <xf numFmtId="177" fontId="19" fillId="37" borderId="70" xfId="5" applyNumberFormat="1" applyFont="1" applyFill="1" applyBorder="1" applyAlignment="1" applyProtection="1">
      <alignment horizontal="center" vertical="center"/>
    </xf>
    <xf numFmtId="177" fontId="19" fillId="37" borderId="97" xfId="5" applyNumberFormat="1" applyFont="1" applyFill="1" applyBorder="1" applyAlignment="1" applyProtection="1">
      <alignment horizontal="center" vertical="center"/>
    </xf>
    <xf numFmtId="179" fontId="19" fillId="38" borderId="54" xfId="5" applyNumberFormat="1" applyFont="1" applyFill="1" applyBorder="1" applyAlignment="1" applyProtection="1">
      <alignment horizontal="center" vertical="center"/>
    </xf>
    <xf numFmtId="177" fontId="19" fillId="0" borderId="54" xfId="6" applyNumberFormat="1" applyFont="1" applyFill="1" applyBorder="1" applyAlignment="1" applyProtection="1">
      <alignment horizontal="center" vertical="center"/>
    </xf>
    <xf numFmtId="177" fontId="19" fillId="38" borderId="81" xfId="5" applyNumberFormat="1" applyFont="1" applyFill="1" applyBorder="1" applyAlignment="1" applyProtection="1">
      <alignment horizontal="center" vertical="center"/>
    </xf>
    <xf numFmtId="179" fontId="19" fillId="38" borderId="56" xfId="5" applyNumberFormat="1" applyFont="1" applyFill="1" applyBorder="1" applyAlignment="1" applyProtection="1">
      <alignment horizontal="center" vertical="center"/>
    </xf>
    <xf numFmtId="177" fontId="19" fillId="0" borderId="56" xfId="6" applyNumberFormat="1" applyFont="1" applyFill="1" applyBorder="1" applyAlignment="1" applyProtection="1">
      <alignment horizontal="center" vertical="center"/>
    </xf>
    <xf numFmtId="177" fontId="19" fillId="37" borderId="56" xfId="5" applyNumberFormat="1" applyFont="1" applyFill="1" applyBorder="1" applyAlignment="1" applyProtection="1">
      <alignment horizontal="center" vertical="center"/>
    </xf>
    <xf numFmtId="177" fontId="19" fillId="37" borderId="65" xfId="5" applyNumberFormat="1" applyFont="1" applyFill="1" applyBorder="1" applyAlignment="1" applyProtection="1">
      <alignment horizontal="center" vertical="center"/>
    </xf>
    <xf numFmtId="177" fontId="19" fillId="37" borderId="86" xfId="5" applyNumberFormat="1" applyFont="1" applyFill="1" applyBorder="1" applyAlignment="1" applyProtection="1">
      <alignment horizontal="center" vertical="center"/>
    </xf>
    <xf numFmtId="177" fontId="23" fillId="38" borderId="63" xfId="5" applyNumberFormat="1" applyFont="1" applyFill="1" applyBorder="1" applyAlignment="1" applyProtection="1">
      <alignment horizontal="center" vertical="center"/>
    </xf>
    <xf numFmtId="179" fontId="19" fillId="38" borderId="63" xfId="5" applyNumberFormat="1" applyFont="1" applyFill="1" applyBorder="1" applyAlignment="1" applyProtection="1">
      <alignment horizontal="center" vertical="center"/>
    </xf>
    <xf numFmtId="177" fontId="19" fillId="0" borderId="63" xfId="6" applyNumberFormat="1" applyFont="1" applyFill="1" applyBorder="1" applyAlignment="1" applyProtection="1">
      <alignment horizontal="center" vertical="center"/>
    </xf>
    <xf numFmtId="177" fontId="19" fillId="37" borderId="63" xfId="5" applyNumberFormat="1" applyFont="1" applyFill="1" applyBorder="1" applyAlignment="1" applyProtection="1">
      <alignment horizontal="center" vertical="center"/>
    </xf>
    <xf numFmtId="177" fontId="19" fillId="37" borderId="68" xfId="5" applyNumberFormat="1" applyFont="1" applyFill="1" applyBorder="1" applyAlignment="1" applyProtection="1">
      <alignment horizontal="center" vertical="center"/>
    </xf>
    <xf numFmtId="177" fontId="19" fillId="37" borderId="115" xfId="5" applyNumberFormat="1" applyFont="1" applyFill="1" applyBorder="1" applyAlignment="1" applyProtection="1">
      <alignment horizontal="center" vertical="center"/>
    </xf>
    <xf numFmtId="0" fontId="19" fillId="5" borderId="50" xfId="3" applyFont="1" applyFill="1" applyBorder="1" applyAlignment="1">
      <alignment horizontal="center" vertical="center" shrinkToFit="1"/>
    </xf>
    <xf numFmtId="0" fontId="19" fillId="5" borderId="91" xfId="3" applyFont="1" applyFill="1" applyBorder="1" applyAlignment="1">
      <alignment horizontal="center" vertical="center" shrinkToFit="1"/>
    </xf>
    <xf numFmtId="177" fontId="19" fillId="38" borderId="54" xfId="5" applyNumberFormat="1" applyFont="1" applyFill="1" applyBorder="1" applyAlignment="1" applyProtection="1">
      <alignment horizontal="center" vertical="center" wrapText="1"/>
    </xf>
    <xf numFmtId="0" fontId="16" fillId="38" borderId="54" xfId="4" applyFont="1" applyFill="1" applyBorder="1"/>
    <xf numFmtId="177" fontId="23" fillId="38" borderId="54" xfId="5" applyNumberFormat="1" applyFont="1" applyFill="1" applyBorder="1" applyAlignment="1" applyProtection="1">
      <alignment horizontal="center" vertical="center" wrapText="1"/>
    </xf>
    <xf numFmtId="177" fontId="19" fillId="38" borderId="63" xfId="5" applyNumberFormat="1" applyFont="1" applyFill="1" applyBorder="1" applyAlignment="1" applyProtection="1">
      <alignment horizontal="center" vertical="center" wrapText="1"/>
    </xf>
    <xf numFmtId="0" fontId="16" fillId="38" borderId="63" xfId="4" applyFont="1" applyFill="1" applyBorder="1"/>
    <xf numFmtId="0" fontId="40" fillId="0" borderId="0" xfId="0" applyFont="1">
      <alignment vertical="center"/>
    </xf>
    <xf numFmtId="177" fontId="23" fillId="38" borderId="116" xfId="5" applyNumberFormat="1" applyFont="1" applyFill="1" applyBorder="1" applyAlignment="1" applyProtection="1">
      <alignment horizontal="center" vertical="center"/>
    </xf>
    <xf numFmtId="177" fontId="23" fillId="0" borderId="116" xfId="5" applyNumberFormat="1" applyFont="1" applyFill="1" applyBorder="1" applyAlignment="1" applyProtection="1">
      <alignment horizontal="center" vertical="center"/>
    </xf>
    <xf numFmtId="179" fontId="19" fillId="0" borderId="70" xfId="5" applyNumberFormat="1" applyFont="1" applyFill="1" applyBorder="1" applyAlignment="1" applyProtection="1">
      <alignment horizontal="center" vertical="center"/>
    </xf>
    <xf numFmtId="177" fontId="23" fillId="38" borderId="1" xfId="5" applyNumberFormat="1" applyFont="1" applyFill="1" applyBorder="1" applyAlignment="1" applyProtection="1">
      <alignment horizontal="center" vertical="center"/>
    </xf>
    <xf numFmtId="177" fontId="23" fillId="0" borderId="1" xfId="5" applyNumberFormat="1" applyFont="1" applyFill="1" applyBorder="1" applyAlignment="1" applyProtection="1">
      <alignment horizontal="center" vertical="center"/>
    </xf>
    <xf numFmtId="179" fontId="19" fillId="0" borderId="64" xfId="5" applyNumberFormat="1" applyFont="1" applyFill="1" applyBorder="1" applyAlignment="1" applyProtection="1">
      <alignment horizontal="center" vertical="center"/>
    </xf>
    <xf numFmtId="177" fontId="19" fillId="38" borderId="54" xfId="5" quotePrefix="1" applyNumberFormat="1" applyFont="1" applyFill="1" applyBorder="1" applyAlignment="1" applyProtection="1">
      <alignment horizontal="center" vertical="center" wrapText="1"/>
    </xf>
    <xf numFmtId="177" fontId="19" fillId="0" borderId="1" xfId="5" applyNumberFormat="1" applyFont="1" applyFill="1" applyBorder="1" applyAlignment="1" applyProtection="1">
      <alignment horizontal="center" vertical="center"/>
    </xf>
    <xf numFmtId="177" fontId="19" fillId="38" borderId="56" xfId="5" quotePrefix="1" applyNumberFormat="1" applyFont="1" applyFill="1" applyBorder="1" applyAlignment="1" applyProtection="1">
      <alignment horizontal="center" vertical="center" wrapText="1"/>
    </xf>
    <xf numFmtId="177" fontId="26" fillId="38" borderId="54" xfId="5" applyNumberFormat="1" applyFont="1" applyFill="1" applyBorder="1" applyAlignment="1" applyProtection="1">
      <alignment horizontal="center" vertical="center" wrapText="1"/>
    </xf>
    <xf numFmtId="177" fontId="19" fillId="38" borderId="63" xfId="5" quotePrefix="1" applyNumberFormat="1" applyFont="1" applyFill="1" applyBorder="1" applyAlignment="1" applyProtection="1">
      <alignment horizontal="center" vertical="center" wrapText="1"/>
    </xf>
    <xf numFmtId="177" fontId="23" fillId="38" borderId="117" xfId="5" applyNumberFormat="1" applyFont="1" applyFill="1" applyBorder="1" applyAlignment="1" applyProtection="1">
      <alignment horizontal="center" vertical="center"/>
    </xf>
    <xf numFmtId="177" fontId="19" fillId="0" borderId="117" xfId="5" applyNumberFormat="1" applyFont="1" applyFill="1" applyBorder="1" applyAlignment="1" applyProtection="1">
      <alignment horizontal="center" vertical="center"/>
    </xf>
    <xf numFmtId="179" fontId="19" fillId="0" borderId="68" xfId="5" applyNumberFormat="1" applyFont="1" applyFill="1" applyBorder="1" applyAlignment="1" applyProtection="1">
      <alignment horizontal="center" vertical="center"/>
    </xf>
    <xf numFmtId="0" fontId="19" fillId="37" borderId="49" xfId="3" applyFont="1" applyFill="1" applyBorder="1" applyAlignment="1">
      <alignment horizontal="center" vertical="center" shrinkToFit="1"/>
    </xf>
    <xf numFmtId="0" fontId="16" fillId="0" borderId="54" xfId="4" applyFont="1" applyBorder="1" applyAlignment="1">
      <alignment horizontal="center"/>
    </xf>
    <xf numFmtId="177" fontId="19" fillId="37" borderId="64" xfId="5" applyNumberFormat="1" applyFont="1" applyFill="1" applyBorder="1" applyAlignment="1" applyProtection="1">
      <alignment horizontal="center" vertical="center" shrinkToFit="1"/>
    </xf>
    <xf numFmtId="177" fontId="19" fillId="37" borderId="89" xfId="5" applyNumberFormat="1" applyFont="1" applyFill="1" applyBorder="1" applyAlignment="1" applyProtection="1">
      <alignment horizontal="center" vertical="center" shrinkToFit="1"/>
    </xf>
    <xf numFmtId="177" fontId="19" fillId="37" borderId="89" xfId="5" applyNumberFormat="1" applyFont="1" applyFill="1" applyBorder="1" applyAlignment="1" applyProtection="1">
      <alignment vertical="center" shrinkToFit="1"/>
    </xf>
    <xf numFmtId="177" fontId="42" fillId="37" borderId="64" xfId="5" applyNumberFormat="1" applyFont="1" applyFill="1" applyBorder="1" applyAlignment="1" applyProtection="1">
      <alignment horizontal="center" vertical="center" shrinkToFit="1"/>
    </xf>
    <xf numFmtId="177" fontId="42" fillId="37" borderId="54" xfId="5" applyNumberFormat="1" applyFont="1" applyFill="1" applyBorder="1" applyAlignment="1" applyProtection="1">
      <alignment horizontal="center" vertical="center" wrapText="1"/>
    </xf>
    <xf numFmtId="0" fontId="16" fillId="9" borderId="61" xfId="4" applyFont="1" applyFill="1" applyBorder="1" applyAlignment="1">
      <alignment horizontal="center"/>
    </xf>
    <xf numFmtId="0" fontId="16" fillId="9" borderId="87" xfId="4" applyFont="1" applyFill="1" applyBorder="1" applyAlignment="1">
      <alignment horizontal="center"/>
    </xf>
    <xf numFmtId="0" fontId="16" fillId="9" borderId="110" xfId="4" applyFont="1" applyFill="1" applyBorder="1" applyAlignment="1">
      <alignment horizontal="center"/>
    </xf>
    <xf numFmtId="0" fontId="16" fillId="38" borderId="54" xfId="4" applyFont="1" applyFill="1" applyBorder="1" applyAlignment="1">
      <alignment horizontal="center"/>
    </xf>
    <xf numFmtId="49" fontId="19" fillId="38" borderId="54" xfId="5" applyNumberFormat="1" applyFont="1" applyFill="1" applyBorder="1" applyAlignment="1" applyProtection="1">
      <alignment horizontal="center" vertical="center"/>
    </xf>
    <xf numFmtId="177" fontId="19" fillId="39" borderId="42" xfId="5" applyNumberFormat="1" applyFont="1" applyFill="1" applyBorder="1" applyAlignment="1" applyProtection="1">
      <alignment horizontal="center" vertical="center" wrapText="1"/>
    </xf>
    <xf numFmtId="177" fontId="19" fillId="39" borderId="70" xfId="5" applyNumberFormat="1" applyFont="1" applyFill="1" applyBorder="1" applyAlignment="1" applyProtection="1">
      <alignment horizontal="center" vertical="center" wrapText="1"/>
    </xf>
    <xf numFmtId="177" fontId="19" fillId="39" borderId="52" xfId="5" applyNumberFormat="1" applyFont="1" applyFill="1" applyBorder="1" applyAlignment="1" applyProtection="1">
      <alignment horizontal="center" vertical="center"/>
    </xf>
    <xf numFmtId="177" fontId="19" fillId="39" borderId="54" xfId="5" applyNumberFormat="1" applyFont="1" applyFill="1" applyBorder="1" applyAlignment="1" applyProtection="1">
      <alignment horizontal="center" vertical="center"/>
    </xf>
    <xf numFmtId="177" fontId="19" fillId="39" borderId="54" xfId="5" applyNumberFormat="1" applyFont="1" applyFill="1" applyBorder="1" applyAlignment="1" applyProtection="1">
      <alignment horizontal="center" vertical="center" wrapText="1"/>
    </xf>
    <xf numFmtId="177" fontId="19" fillId="39" borderId="64" xfId="5" applyNumberFormat="1" applyFont="1" applyFill="1" applyBorder="1" applyAlignment="1" applyProtection="1">
      <alignment horizontal="center" vertical="center" wrapText="1"/>
    </xf>
    <xf numFmtId="177" fontId="19" fillId="39" borderId="89" xfId="5" applyNumberFormat="1" applyFont="1" applyFill="1" applyBorder="1" applyAlignment="1" applyProtection="1">
      <alignment horizontal="center" vertical="center" wrapText="1"/>
    </xf>
    <xf numFmtId="177" fontId="19" fillId="39" borderId="65" xfId="5" applyNumberFormat="1" applyFont="1" applyFill="1" applyBorder="1" applyAlignment="1" applyProtection="1">
      <alignment horizontal="center" vertical="center" wrapText="1"/>
    </xf>
    <xf numFmtId="0" fontId="1" fillId="9" borderId="39" xfId="0" applyFont="1" applyFill="1" applyBorder="1">
      <alignment vertical="center"/>
    </xf>
    <xf numFmtId="177" fontId="19" fillId="39" borderId="64" xfId="5" applyNumberFormat="1" applyFont="1" applyFill="1" applyBorder="1" applyAlignment="1" applyProtection="1">
      <alignment horizontal="center" vertical="center" shrinkToFit="1"/>
    </xf>
    <xf numFmtId="177" fontId="19" fillId="39" borderId="89" xfId="5" applyNumberFormat="1" applyFont="1" applyFill="1" applyBorder="1" applyAlignment="1" applyProtection="1">
      <alignment horizontal="center" vertical="center" shrinkToFit="1"/>
    </xf>
    <xf numFmtId="177" fontId="19" fillId="9" borderId="87" xfId="5" applyNumberFormat="1" applyFont="1" applyFill="1" applyBorder="1" applyAlignment="1" applyProtection="1">
      <alignment horizontal="center" vertical="center" wrapText="1"/>
    </xf>
    <xf numFmtId="177" fontId="19" fillId="9" borderId="110" xfId="5" applyNumberFormat="1" applyFont="1" applyFill="1" applyBorder="1" applyAlignment="1" applyProtection="1">
      <alignment horizontal="center" vertical="center" shrinkToFit="1"/>
    </xf>
    <xf numFmtId="177" fontId="19" fillId="9" borderId="87" xfId="5" applyNumberFormat="1" applyFont="1" applyFill="1" applyBorder="1" applyAlignment="1" applyProtection="1">
      <alignment horizontal="center" vertical="center" shrinkToFit="1"/>
    </xf>
    <xf numFmtId="177" fontId="19" fillId="9" borderId="86" xfId="5" applyNumberFormat="1" applyFont="1" applyFill="1" applyBorder="1" applyAlignment="1" applyProtection="1">
      <alignment horizontal="center" vertical="center"/>
    </xf>
    <xf numFmtId="177" fontId="19" fillId="9" borderId="0" xfId="5" applyNumberFormat="1" applyFont="1" applyFill="1" applyBorder="1" applyAlignment="1" applyProtection="1">
      <alignment horizontal="center" vertical="center" wrapText="1"/>
    </xf>
    <xf numFmtId="177" fontId="19" fillId="9" borderId="8" xfId="5" applyNumberFormat="1" applyFont="1" applyFill="1" applyBorder="1" applyAlignment="1" applyProtection="1">
      <alignment horizontal="center" vertical="center" shrinkToFit="1"/>
    </xf>
    <xf numFmtId="177" fontId="19" fillId="9" borderId="0" xfId="5" applyNumberFormat="1" applyFont="1" applyFill="1" applyBorder="1" applyAlignment="1" applyProtection="1">
      <alignment horizontal="center" vertical="center" shrinkToFit="1"/>
    </xf>
    <xf numFmtId="177" fontId="19" fillId="9" borderId="22" xfId="5" applyNumberFormat="1" applyFont="1" applyFill="1" applyBorder="1" applyAlignment="1" applyProtection="1">
      <alignment horizontal="center" vertical="center"/>
    </xf>
    <xf numFmtId="177" fontId="19" fillId="9" borderId="22" xfId="5" applyNumberFormat="1" applyFont="1" applyFill="1" applyBorder="1" applyAlignment="1" applyProtection="1">
      <alignment horizontal="center" vertical="center" wrapText="1"/>
    </xf>
    <xf numFmtId="178" fontId="19" fillId="38" borderId="54" xfId="5" applyNumberFormat="1" applyFont="1" applyFill="1" applyBorder="1" applyAlignment="1" applyProtection="1">
      <alignment horizontal="center" vertical="center"/>
    </xf>
    <xf numFmtId="177" fontId="19" fillId="9" borderId="10" xfId="5" applyNumberFormat="1" applyFont="1" applyFill="1" applyBorder="1" applyAlignment="1" applyProtection="1">
      <alignment horizontal="center" vertical="center" wrapText="1"/>
    </xf>
    <xf numFmtId="177" fontId="19" fillId="9" borderId="11" xfId="5" applyNumberFormat="1" applyFont="1" applyFill="1" applyBorder="1" applyAlignment="1" applyProtection="1">
      <alignment horizontal="center" vertical="center" shrinkToFit="1"/>
    </xf>
    <xf numFmtId="177" fontId="19" fillId="9" borderId="34" xfId="5" applyNumberFormat="1" applyFont="1" applyFill="1" applyBorder="1" applyAlignment="1" applyProtection="1">
      <alignment horizontal="center" vertical="center" wrapText="1"/>
    </xf>
    <xf numFmtId="177" fontId="19" fillId="9" borderId="110" xfId="5" applyNumberFormat="1" applyFont="1" applyFill="1" applyBorder="1" applyAlignment="1" applyProtection="1">
      <alignment horizontal="center" vertical="center" wrapText="1"/>
    </xf>
    <xf numFmtId="177" fontId="19" fillId="9" borderId="8" xfId="5" applyNumberFormat="1" applyFont="1" applyFill="1" applyBorder="1" applyAlignment="1" applyProtection="1">
      <alignment horizontal="center" vertical="center" wrapText="1"/>
    </xf>
    <xf numFmtId="177" fontId="26" fillId="38" borderId="54" xfId="5" applyNumberFormat="1" applyFont="1" applyFill="1" applyBorder="1" applyAlignment="1" applyProtection="1">
      <alignment horizontal="center" vertical="center"/>
    </xf>
    <xf numFmtId="177" fontId="19" fillId="39" borderId="89" xfId="5" applyNumberFormat="1" applyFont="1" applyFill="1" applyBorder="1" applyAlignment="1" applyProtection="1">
      <alignment horizontal="center" vertical="center"/>
    </xf>
    <xf numFmtId="177" fontId="19" fillId="38" borderId="54" xfId="5" quotePrefix="1" applyNumberFormat="1" applyFont="1" applyFill="1" applyBorder="1" applyAlignment="1" applyProtection="1">
      <alignment horizontal="center" vertical="center"/>
    </xf>
    <xf numFmtId="177" fontId="30" fillId="38" borderId="54" xfId="5" applyNumberFormat="1" applyFont="1" applyFill="1" applyBorder="1" applyAlignment="1" applyProtection="1">
      <alignment horizontal="center" vertical="center"/>
    </xf>
    <xf numFmtId="177" fontId="42" fillId="39" borderId="64" xfId="5" applyNumberFormat="1" applyFont="1" applyFill="1" applyBorder="1" applyAlignment="1" applyProtection="1">
      <alignment horizontal="center" vertical="center" wrapText="1"/>
    </xf>
    <xf numFmtId="177" fontId="19" fillId="39" borderId="56" xfId="5" applyNumberFormat="1" applyFont="1" applyFill="1" applyBorder="1" applyAlignment="1" applyProtection="1">
      <alignment horizontal="center" vertical="center"/>
    </xf>
    <xf numFmtId="177" fontId="19" fillId="39" borderId="86" xfId="5" applyNumberFormat="1" applyFont="1" applyFill="1" applyBorder="1" applyAlignment="1" applyProtection="1">
      <alignment horizontal="center" vertical="center" shrinkToFit="1"/>
    </xf>
    <xf numFmtId="177" fontId="19" fillId="39" borderId="65" xfId="5" applyNumberFormat="1" applyFont="1" applyFill="1" applyBorder="1" applyAlignment="1" applyProtection="1">
      <alignment horizontal="center" vertical="center" shrinkToFit="1"/>
    </xf>
    <xf numFmtId="177" fontId="18" fillId="38" borderId="54" xfId="5" applyNumberFormat="1" applyFont="1" applyFill="1" applyBorder="1" applyAlignment="1" applyProtection="1">
      <alignment horizontal="center" vertical="center"/>
    </xf>
    <xf numFmtId="177" fontId="19" fillId="38" borderId="63" xfId="5" applyNumberFormat="1" applyFont="1" applyFill="1" applyBorder="1" applyAlignment="1" applyProtection="1">
      <alignment vertical="center"/>
    </xf>
    <xf numFmtId="177" fontId="19" fillId="9" borderId="11" xfId="5" applyNumberFormat="1" applyFont="1" applyFill="1" applyBorder="1" applyAlignment="1" applyProtection="1">
      <alignment horizontal="center" vertical="center" wrapText="1"/>
    </xf>
    <xf numFmtId="177" fontId="19" fillId="9" borderId="10" xfId="5" applyNumberFormat="1" applyFont="1" applyFill="1" applyBorder="1" applyAlignment="1" applyProtection="1">
      <alignment horizontal="center" vertical="center" shrinkToFit="1"/>
    </xf>
    <xf numFmtId="177" fontId="19" fillId="9" borderId="43" xfId="5" applyNumberFormat="1" applyFont="1" applyFill="1" applyBorder="1" applyAlignment="1" applyProtection="1">
      <alignment horizontal="center" vertical="center"/>
    </xf>
    <xf numFmtId="177" fontId="19" fillId="9" borderId="5" xfId="5" applyNumberFormat="1" applyFont="1" applyFill="1" applyBorder="1" applyAlignment="1" applyProtection="1">
      <alignment horizontal="center" vertical="center"/>
    </xf>
    <xf numFmtId="177" fontId="19" fillId="9" borderId="6" xfId="5" applyNumberFormat="1" applyFont="1" applyFill="1" applyBorder="1" applyAlignment="1" applyProtection="1">
      <alignment horizontal="center" vertical="center" wrapText="1"/>
    </xf>
    <xf numFmtId="177" fontId="19" fillId="9" borderId="5" xfId="5" applyNumberFormat="1" applyFont="1" applyFill="1" applyBorder="1" applyAlignment="1" applyProtection="1">
      <alignment horizontal="center" vertical="center" shrinkToFit="1"/>
    </xf>
    <xf numFmtId="177" fontId="19" fillId="9" borderId="6" xfId="5" applyNumberFormat="1" applyFont="1" applyFill="1" applyBorder="1" applyAlignment="1" applyProtection="1">
      <alignment horizontal="center" vertical="center" shrinkToFit="1"/>
    </xf>
    <xf numFmtId="177" fontId="19" fillId="38" borderId="54" xfId="5" applyNumberFormat="1" applyFont="1" applyFill="1" applyBorder="1" applyAlignment="1" applyProtection="1">
      <alignment horizontal="center" vertical="center" shrinkToFit="1"/>
    </xf>
    <xf numFmtId="0" fontId="28" fillId="38" borderId="54" xfId="3" applyFont="1" applyFill="1" applyBorder="1" applyAlignment="1">
      <alignment horizontal="center" vertical="center" shrinkToFit="1"/>
    </xf>
    <xf numFmtId="177" fontId="29" fillId="38" borderId="54" xfId="5" applyNumberFormat="1" applyFont="1" applyFill="1" applyBorder="1" applyAlignment="1" applyProtection="1">
      <alignment horizontal="center" vertical="center" shrinkToFit="1"/>
    </xf>
    <xf numFmtId="177" fontId="19" fillId="9" borderId="111" xfId="5" applyNumberFormat="1" applyFont="1" applyFill="1" applyBorder="1" applyAlignment="1" applyProtection="1">
      <alignment horizontal="center" vertical="center" wrapText="1"/>
    </xf>
    <xf numFmtId="177" fontId="19" fillId="9" borderId="88" xfId="5" applyNumberFormat="1" applyFont="1" applyFill="1" applyBorder="1" applyAlignment="1" applyProtection="1">
      <alignment horizontal="center" vertical="center" shrinkToFit="1"/>
    </xf>
    <xf numFmtId="177" fontId="19" fillId="9" borderId="111" xfId="5" applyNumberFormat="1" applyFont="1" applyFill="1" applyBorder="1" applyAlignment="1" applyProtection="1">
      <alignment horizontal="center" vertical="center" shrinkToFit="1"/>
    </xf>
    <xf numFmtId="177" fontId="19" fillId="38" borderId="63" xfId="5" applyNumberFormat="1" applyFont="1" applyFill="1" applyBorder="1" applyAlignment="1" applyProtection="1">
      <alignment horizontal="center" vertical="center" shrinkToFit="1"/>
    </xf>
    <xf numFmtId="0" fontId="19" fillId="40" borderId="72" xfId="3" applyFont="1" applyFill="1" applyBorder="1" applyAlignment="1">
      <alignment horizontal="center" vertical="center" shrinkToFit="1"/>
    </xf>
    <xf numFmtId="0" fontId="19" fillId="40" borderId="50" xfId="3" applyFont="1" applyFill="1" applyBorder="1" applyAlignment="1">
      <alignment horizontal="center" vertical="center" shrinkToFit="1"/>
    </xf>
    <xf numFmtId="177" fontId="19" fillId="39" borderId="97" xfId="5" applyNumberFormat="1" applyFont="1" applyFill="1" applyBorder="1" applyAlignment="1" applyProtection="1">
      <alignment horizontal="center" vertical="center" shrinkToFit="1"/>
    </xf>
    <xf numFmtId="177" fontId="19" fillId="39" borderId="52" xfId="5" applyNumberFormat="1" applyFont="1" applyFill="1" applyBorder="1" applyAlignment="1" applyProtection="1">
      <alignment horizontal="center" vertical="center" shrinkToFit="1"/>
    </xf>
    <xf numFmtId="177" fontId="19" fillId="39" borderId="54" xfId="5" applyNumberFormat="1" applyFont="1" applyFill="1" applyBorder="1" applyAlignment="1" applyProtection="1">
      <alignment horizontal="center" vertical="center" shrinkToFit="1"/>
    </xf>
    <xf numFmtId="177" fontId="19" fillId="39" borderId="54" xfId="5" applyNumberFormat="1" applyFont="1" applyFill="1" applyBorder="1" applyAlignment="1" applyProtection="1">
      <alignment vertical="center"/>
    </xf>
    <xf numFmtId="177" fontId="19" fillId="9" borderId="86" xfId="5" applyNumberFormat="1" applyFont="1" applyFill="1" applyBorder="1" applyAlignment="1" applyProtection="1">
      <alignment horizontal="center" vertical="center" shrinkToFit="1"/>
    </xf>
    <xf numFmtId="177" fontId="19" fillId="9" borderId="0" xfId="5" applyNumberFormat="1" applyFont="1" applyFill="1" applyBorder="1" applyAlignment="1" applyProtection="1">
      <alignment vertical="center"/>
    </xf>
    <xf numFmtId="177" fontId="19" fillId="9" borderId="22" xfId="5" applyNumberFormat="1" applyFont="1" applyFill="1" applyBorder="1" applyAlignment="1" applyProtection="1">
      <alignment horizontal="center" vertical="center" shrinkToFit="1"/>
    </xf>
    <xf numFmtId="177" fontId="19" fillId="9" borderId="34" xfId="5" applyNumberFormat="1" applyFont="1" applyFill="1" applyBorder="1" applyAlignment="1" applyProtection="1">
      <alignment horizontal="center" vertical="center" shrinkToFit="1"/>
    </xf>
    <xf numFmtId="177" fontId="19" fillId="39" borderId="54" xfId="5" applyNumberFormat="1" applyFont="1" applyFill="1" applyBorder="1" applyAlignment="1" applyProtection="1">
      <alignment vertical="center" wrapText="1"/>
    </xf>
    <xf numFmtId="177" fontId="19" fillId="39" borderId="64" xfId="5" applyNumberFormat="1" applyFont="1" applyFill="1" applyBorder="1" applyAlignment="1" applyProtection="1">
      <alignment vertical="center" wrapText="1"/>
    </xf>
    <xf numFmtId="177" fontId="42" fillId="39" borderId="54" xfId="5" applyNumberFormat="1" applyFont="1" applyFill="1" applyBorder="1" applyAlignment="1" applyProtection="1">
      <alignment horizontal="center" vertical="center" wrapText="1"/>
    </xf>
    <xf numFmtId="0" fontId="23" fillId="38" borderId="54" xfId="3" applyFont="1" applyFill="1" applyBorder="1" applyAlignment="1">
      <alignment horizontal="center" vertical="center" shrinkToFit="1"/>
    </xf>
    <xf numFmtId="177" fontId="19" fillId="39" borderId="0" xfId="5" applyNumberFormat="1" applyFont="1" applyFill="1" applyBorder="1" applyAlignment="1" applyProtection="1">
      <alignment horizontal="center" vertical="center" shrinkToFit="1"/>
    </xf>
    <xf numFmtId="177" fontId="19" fillId="39" borderId="8" xfId="5" applyNumberFormat="1" applyFont="1" applyFill="1" applyBorder="1" applyAlignment="1" applyProtection="1">
      <alignment horizontal="center" vertical="center" shrinkToFit="1"/>
    </xf>
    <xf numFmtId="177" fontId="19" fillId="38" borderId="71" xfId="5" applyNumberFormat="1" applyFont="1" applyFill="1" applyBorder="1" applyAlignment="1" applyProtection="1">
      <alignment horizontal="center" vertical="center"/>
    </xf>
    <xf numFmtId="0" fontId="22" fillId="38" borderId="57" xfId="3" applyFont="1" applyFill="1" applyBorder="1" applyAlignment="1">
      <alignment horizontal="center" vertical="center" shrinkToFit="1"/>
    </xf>
    <xf numFmtId="177" fontId="19" fillId="38" borderId="57" xfId="5" applyNumberFormat="1" applyFont="1" applyFill="1" applyBorder="1" applyAlignment="1" applyProtection="1">
      <alignment horizontal="center" vertical="center" shrinkToFit="1"/>
    </xf>
    <xf numFmtId="177" fontId="23" fillId="38" borderId="57" xfId="5" applyNumberFormat="1" applyFont="1" applyFill="1" applyBorder="1" applyAlignment="1" applyProtection="1">
      <alignment horizontal="center" vertical="center"/>
    </xf>
    <xf numFmtId="177" fontId="19" fillId="9" borderId="88" xfId="5" applyNumberFormat="1" applyFont="1" applyFill="1" applyBorder="1" applyAlignment="1" applyProtection="1">
      <alignment horizontal="center" vertical="center" wrapText="1"/>
    </xf>
    <xf numFmtId="177" fontId="43" fillId="38" borderId="54" xfId="5" applyNumberFormat="1" applyFont="1" applyFill="1" applyBorder="1" applyAlignment="1" applyProtection="1">
      <alignment horizontal="center" vertical="center"/>
    </xf>
    <xf numFmtId="0" fontId="19" fillId="38" borderId="54" xfId="3" applyFont="1" applyFill="1" applyBorder="1" applyAlignment="1">
      <alignment horizontal="center" vertical="center" shrinkToFit="1"/>
    </xf>
    <xf numFmtId="177" fontId="19" fillId="9" borderId="55" xfId="5" applyNumberFormat="1" applyFont="1" applyFill="1" applyBorder="1" applyAlignment="1" applyProtection="1">
      <alignment horizontal="center" vertical="center"/>
    </xf>
    <xf numFmtId="177" fontId="19" fillId="9" borderId="2" xfId="5" applyNumberFormat="1" applyFont="1" applyFill="1" applyBorder="1" applyAlignment="1" applyProtection="1">
      <alignment horizontal="center" vertical="center" wrapText="1"/>
    </xf>
    <xf numFmtId="177" fontId="19" fillId="9" borderId="127" xfId="5" applyNumberFormat="1" applyFont="1" applyFill="1" applyBorder="1" applyAlignment="1" applyProtection="1">
      <alignment horizontal="center" vertical="center" shrinkToFit="1"/>
    </xf>
    <xf numFmtId="177" fontId="19" fillId="9" borderId="2" xfId="5" applyNumberFormat="1" applyFont="1" applyFill="1" applyBorder="1" applyAlignment="1" applyProtection="1">
      <alignment horizontal="center" vertical="center" shrinkToFit="1"/>
    </xf>
    <xf numFmtId="177" fontId="19" fillId="37" borderId="29" xfId="5" applyNumberFormat="1" applyFont="1" applyFill="1" applyBorder="1" applyAlignment="1" applyProtection="1">
      <alignment horizontal="center" vertical="center" shrinkToFit="1"/>
    </xf>
    <xf numFmtId="177" fontId="19" fillId="37" borderId="24" xfId="5" applyNumberFormat="1" applyFont="1" applyFill="1" applyBorder="1" applyAlignment="1" applyProtection="1">
      <alignment horizontal="center" vertical="center" shrinkToFit="1"/>
    </xf>
    <xf numFmtId="177" fontId="19" fillId="38" borderId="52" xfId="5" applyNumberFormat="1" applyFont="1" applyFill="1" applyBorder="1" applyAlignment="1" applyProtection="1">
      <alignment horizontal="center" vertical="center" shrinkToFit="1"/>
    </xf>
    <xf numFmtId="177" fontId="19" fillId="37" borderId="54" xfId="5" applyNumberFormat="1" applyFont="1" applyFill="1" applyBorder="1" applyAlignment="1" applyProtection="1">
      <alignment horizontal="center" vertical="center" shrinkToFit="1"/>
    </xf>
    <xf numFmtId="177" fontId="19" fillId="9" borderId="85" xfId="5" applyNumberFormat="1" applyFont="1" applyFill="1" applyBorder="1" applyAlignment="1" applyProtection="1">
      <alignment horizontal="center" vertical="center" shrinkToFit="1"/>
    </xf>
    <xf numFmtId="177" fontId="23" fillId="38" borderId="54" xfId="5" applyNumberFormat="1" applyFont="1" applyFill="1" applyBorder="1" applyAlignment="1" applyProtection="1">
      <alignment vertical="center"/>
    </xf>
    <xf numFmtId="0" fontId="0" fillId="38" borderId="54" xfId="0" applyFill="1" applyBorder="1">
      <alignment vertical="center"/>
    </xf>
    <xf numFmtId="0" fontId="0" fillId="38" borderId="63" xfId="0" applyFill="1" applyBorder="1">
      <alignment vertical="center"/>
    </xf>
    <xf numFmtId="177" fontId="19" fillId="37" borderId="97" xfId="5" applyNumberFormat="1" applyFont="1" applyFill="1" applyBorder="1" applyAlignment="1" applyProtection="1">
      <alignment horizontal="center" vertical="center" shrinkToFit="1"/>
    </xf>
    <xf numFmtId="177" fontId="19" fillId="37" borderId="70" xfId="5" applyNumberFormat="1" applyFont="1" applyFill="1" applyBorder="1" applyAlignment="1" applyProtection="1">
      <alignment horizontal="center" vertical="center" shrinkToFit="1"/>
    </xf>
    <xf numFmtId="177" fontId="19" fillId="37" borderId="63" xfId="5" applyNumberFormat="1" applyFont="1" applyFill="1" applyBorder="1" applyAlignment="1" applyProtection="1">
      <alignment horizontal="center" vertical="center" wrapText="1"/>
    </xf>
    <xf numFmtId="177" fontId="19" fillId="37" borderId="68" xfId="5" applyNumberFormat="1" applyFont="1" applyFill="1" applyBorder="1" applyAlignment="1" applyProtection="1">
      <alignment horizontal="center" vertical="center" wrapText="1"/>
    </xf>
    <xf numFmtId="177" fontId="19" fillId="37" borderId="115" xfId="5" applyNumberFormat="1" applyFont="1" applyFill="1" applyBorder="1" applyAlignment="1" applyProtection="1">
      <alignment horizontal="center" vertical="center" shrinkToFit="1"/>
    </xf>
    <xf numFmtId="177" fontId="19" fillId="37" borderId="68" xfId="5" applyNumberFormat="1" applyFont="1" applyFill="1" applyBorder="1" applyAlignment="1" applyProtection="1">
      <alignment horizontal="center" vertical="center" shrinkToFit="1"/>
    </xf>
    <xf numFmtId="177" fontId="19" fillId="2" borderId="64" xfId="5" applyNumberFormat="1" applyFont="1" applyFill="1" applyBorder="1" applyAlignment="1" applyProtection="1">
      <alignment horizontal="center" vertical="center" wrapText="1"/>
    </xf>
    <xf numFmtId="177" fontId="26" fillId="38" borderId="52" xfId="5" applyNumberFormat="1" applyFont="1" applyFill="1" applyBorder="1" applyAlignment="1" applyProtection="1">
      <alignment horizontal="center" vertical="center"/>
    </xf>
    <xf numFmtId="177" fontId="19" fillId="38" borderId="70" xfId="5" applyNumberFormat="1" applyFont="1" applyFill="1" applyBorder="1" applyAlignment="1" applyProtection="1">
      <alignment horizontal="center" vertical="center"/>
    </xf>
    <xf numFmtId="177" fontId="19" fillId="38" borderId="64" xfId="5" applyNumberFormat="1" applyFont="1" applyFill="1" applyBorder="1" applyAlignment="1" applyProtection="1">
      <alignment horizontal="center" vertical="center"/>
    </xf>
    <xf numFmtId="177" fontId="26" fillId="38" borderId="63" xfId="5" applyNumberFormat="1" applyFont="1" applyFill="1" applyBorder="1" applyAlignment="1" applyProtection="1">
      <alignment horizontal="center" vertical="center"/>
    </xf>
    <xf numFmtId="177" fontId="19" fillId="38" borderId="68" xfId="5" applyNumberFormat="1" applyFont="1" applyFill="1" applyBorder="1" applyAlignment="1" applyProtection="1">
      <alignment horizontal="center" vertical="center"/>
    </xf>
    <xf numFmtId="177" fontId="19" fillId="0" borderId="115" xfId="5" applyNumberFormat="1" applyFont="1" applyFill="1" applyBorder="1" applyAlignment="1" applyProtection="1">
      <alignment horizontal="center" vertical="center"/>
    </xf>
    <xf numFmtId="0" fontId="44" fillId="0" borderId="0" xfId="4" applyFont="1"/>
    <xf numFmtId="177" fontId="19" fillId="38" borderId="60" xfId="5" applyNumberFormat="1" applyFont="1" applyFill="1" applyBorder="1" applyAlignment="1" applyProtection="1">
      <alignment horizontal="center" vertical="center"/>
    </xf>
    <xf numFmtId="0" fontId="22" fillId="36" borderId="54" xfId="3" applyFont="1" applyFill="1" applyBorder="1" applyAlignment="1">
      <alignment horizontal="center" vertical="center" shrinkToFit="1"/>
    </xf>
    <xf numFmtId="0" fontId="19" fillId="38" borderId="29" xfId="5" applyNumberFormat="1" applyFont="1" applyFill="1" applyBorder="1" applyAlignment="1" applyProtection="1">
      <alignment horizontal="center" vertical="center"/>
    </xf>
    <xf numFmtId="0" fontId="19" fillId="5" borderId="13" xfId="3" applyFont="1" applyFill="1" applyBorder="1" applyAlignment="1">
      <alignment horizontal="center" vertical="center" shrinkToFit="1"/>
    </xf>
    <xf numFmtId="177" fontId="23" fillId="36" borderId="54" xfId="5" applyNumberFormat="1" applyFont="1" applyFill="1" applyBorder="1" applyAlignment="1" applyProtection="1">
      <alignment horizontal="center" vertical="center"/>
    </xf>
    <xf numFmtId="177" fontId="19" fillId="38" borderId="57" xfId="5" applyNumberFormat="1" applyFont="1" applyFill="1" applyBorder="1" applyAlignment="1" applyProtection="1">
      <alignment horizontal="center" vertical="center" wrapText="1"/>
    </xf>
    <xf numFmtId="0" fontId="17" fillId="6" borderId="13" xfId="3" applyFont="1" applyFill="1" applyBorder="1" applyAlignment="1">
      <alignment horizontal="left" vertical="center" indent="3"/>
    </xf>
    <xf numFmtId="179" fontId="19" fillId="38" borderId="129" xfId="5" applyNumberFormat="1" applyFont="1" applyFill="1" applyBorder="1" applyAlignment="1" applyProtection="1">
      <alignment horizontal="center" vertical="center"/>
    </xf>
    <xf numFmtId="179" fontId="19" fillId="38" borderId="128" xfId="5" applyNumberFormat="1" applyFont="1" applyFill="1" applyBorder="1" applyAlignment="1" applyProtection="1">
      <alignment vertical="center"/>
    </xf>
    <xf numFmtId="179" fontId="19" fillId="38" borderId="129" xfId="5" applyNumberFormat="1" applyFont="1" applyFill="1" applyBorder="1" applyAlignment="1" applyProtection="1">
      <alignment vertical="center"/>
    </xf>
    <xf numFmtId="179" fontId="19" fillId="38" borderId="129" xfId="5" applyNumberFormat="1" applyFont="1" applyFill="1" applyBorder="1" applyAlignment="1" applyProtection="1">
      <alignment horizontal="center" vertical="center" shrinkToFit="1"/>
    </xf>
    <xf numFmtId="179" fontId="19" fillId="38" borderId="130" xfId="5" applyNumberFormat="1" applyFont="1" applyFill="1" applyBorder="1" applyAlignment="1" applyProtection="1">
      <alignment horizontal="center" vertical="center"/>
    </xf>
    <xf numFmtId="0" fontId="32" fillId="0" borderId="1" xfId="0" applyFont="1" applyBorder="1" applyAlignment="1">
      <alignment horizontal="left" vertical="center" indent="1"/>
    </xf>
    <xf numFmtId="0" fontId="4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32" fillId="0" borderId="131" xfId="0" applyFon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46" fillId="14" borderId="133" xfId="0" applyFont="1" applyFill="1" applyBorder="1" applyAlignment="1">
      <alignment horizontal="left" vertical="center" indent="1"/>
    </xf>
    <xf numFmtId="0" fontId="0" fillId="14" borderId="134" xfId="0" applyFill="1" applyBorder="1" applyAlignment="1">
      <alignment horizontal="left" vertical="center" indent="1"/>
    </xf>
    <xf numFmtId="0" fontId="0" fillId="14" borderId="134" xfId="0" applyFill="1" applyBorder="1">
      <alignment vertical="center"/>
    </xf>
    <xf numFmtId="0" fontId="0" fillId="14" borderId="135" xfId="0" applyFill="1" applyBorder="1">
      <alignment vertical="center"/>
    </xf>
    <xf numFmtId="0" fontId="47" fillId="14" borderId="136" xfId="0" applyFont="1" applyFill="1" applyBorder="1" applyAlignment="1">
      <alignment horizontal="center" vertical="center"/>
    </xf>
    <xf numFmtId="0" fontId="47" fillId="14" borderId="137" xfId="0" applyFont="1" applyFill="1" applyBorder="1" applyAlignment="1">
      <alignment horizontal="left" vertical="center" indent="1"/>
    </xf>
    <xf numFmtId="0" fontId="47" fillId="14" borderId="137" xfId="0" applyFont="1" applyFill="1" applyBorder="1" applyAlignment="1">
      <alignment horizontal="center" vertical="center"/>
    </xf>
    <xf numFmtId="0" fontId="47" fillId="14" borderId="138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177" fontId="34" fillId="13" borderId="59" xfId="5" applyNumberFormat="1" applyFont="1" applyFill="1" applyBorder="1" applyAlignment="1" applyProtection="1">
      <alignment horizontal="center" vertical="center"/>
    </xf>
    <xf numFmtId="0" fontId="19" fillId="8" borderId="143" xfId="5" applyNumberFormat="1" applyFont="1" applyFill="1" applyBorder="1" applyAlignment="1" applyProtection="1">
      <alignment horizontal="center" vertical="center"/>
    </xf>
    <xf numFmtId="0" fontId="19" fillId="8" borderId="144" xfId="5" applyNumberFormat="1" applyFont="1" applyFill="1" applyBorder="1" applyAlignment="1" applyProtection="1">
      <alignment horizontal="center" vertical="center"/>
    </xf>
    <xf numFmtId="0" fontId="50" fillId="0" borderId="0" xfId="4" applyFont="1" applyAlignment="1">
      <alignment horizontal="center"/>
    </xf>
    <xf numFmtId="0" fontId="19" fillId="5" borderId="1" xfId="5" applyNumberFormat="1" applyFont="1" applyFill="1" applyBorder="1" applyAlignment="1" applyProtection="1">
      <alignment horizontal="center" vertical="center"/>
    </xf>
    <xf numFmtId="0" fontId="19" fillId="5" borderId="147" xfId="5" applyNumberFormat="1" applyFont="1" applyFill="1" applyBorder="1" applyAlignment="1" applyProtection="1">
      <alignment horizontal="center" vertical="center"/>
    </xf>
    <xf numFmtId="0" fontId="19" fillId="8" borderId="1" xfId="5" applyNumberFormat="1" applyFont="1" applyFill="1" applyBorder="1" applyAlignment="1" applyProtection="1">
      <alignment horizontal="center" vertical="center"/>
    </xf>
    <xf numFmtId="0" fontId="19" fillId="8" borderId="147" xfId="5" applyNumberFormat="1" applyFont="1" applyFill="1" applyBorder="1" applyAlignment="1" applyProtection="1">
      <alignment horizontal="center" vertical="center"/>
    </xf>
    <xf numFmtId="0" fontId="19" fillId="8" borderId="150" xfId="5" applyNumberFormat="1" applyFont="1" applyFill="1" applyBorder="1" applyAlignment="1" applyProtection="1">
      <alignment horizontal="center" vertical="center"/>
    </xf>
    <xf numFmtId="0" fontId="19" fillId="8" borderId="151" xfId="5" applyNumberFormat="1" applyFont="1" applyFill="1" applyBorder="1" applyAlignment="1" applyProtection="1">
      <alignment horizontal="center" vertical="center"/>
    </xf>
    <xf numFmtId="0" fontId="19" fillId="8" borderId="154" xfId="5" applyNumberFormat="1" applyFont="1" applyFill="1" applyBorder="1" applyAlignment="1" applyProtection="1">
      <alignment horizontal="center" vertical="center"/>
    </xf>
    <xf numFmtId="0" fontId="19" fillId="8" borderId="157" xfId="5" applyNumberFormat="1" applyFont="1" applyFill="1" applyBorder="1" applyAlignment="1" applyProtection="1">
      <alignment horizontal="center" vertical="center"/>
    </xf>
    <xf numFmtId="0" fontId="19" fillId="8" borderId="160" xfId="5" applyNumberFormat="1" applyFont="1" applyFill="1" applyBorder="1" applyAlignment="1" applyProtection="1">
      <alignment horizontal="center" vertical="center"/>
    </xf>
    <xf numFmtId="177" fontId="19" fillId="8" borderId="162" xfId="5" applyNumberFormat="1" applyFont="1" applyFill="1" applyBorder="1" applyAlignment="1" applyProtection="1">
      <alignment horizontal="center" vertical="center"/>
    </xf>
    <xf numFmtId="0" fontId="19" fillId="8" borderId="163" xfId="5" applyNumberFormat="1" applyFont="1" applyFill="1" applyBorder="1" applyAlignment="1" applyProtection="1">
      <alignment horizontal="center" vertical="center"/>
    </xf>
    <xf numFmtId="0" fontId="19" fillId="5" borderId="163" xfId="5" applyNumberFormat="1" applyFont="1" applyFill="1" applyBorder="1" applyAlignment="1" applyProtection="1">
      <alignment horizontal="center" vertical="center"/>
    </xf>
    <xf numFmtId="0" fontId="19" fillId="5" borderId="164" xfId="5" applyNumberFormat="1" applyFont="1" applyFill="1" applyBorder="1" applyAlignment="1" applyProtection="1">
      <alignment horizontal="center" vertical="center"/>
    </xf>
    <xf numFmtId="0" fontId="19" fillId="8" borderId="165" xfId="5" applyNumberFormat="1" applyFont="1" applyFill="1" applyBorder="1" applyAlignment="1" applyProtection="1">
      <alignment horizontal="center" vertical="center"/>
    </xf>
    <xf numFmtId="0" fontId="19" fillId="8" borderId="164" xfId="5" applyNumberFormat="1" applyFont="1" applyFill="1" applyBorder="1" applyAlignment="1" applyProtection="1">
      <alignment horizontal="center" vertical="center"/>
    </xf>
    <xf numFmtId="177" fontId="19" fillId="8" borderId="0" xfId="5" applyNumberFormat="1" applyFont="1" applyFill="1" applyBorder="1" applyAlignment="1" applyProtection="1">
      <alignment horizontal="center" vertical="center"/>
    </xf>
    <xf numFmtId="0" fontId="19" fillId="8" borderId="0" xfId="5" applyNumberFormat="1" applyFont="1" applyFill="1" applyBorder="1" applyAlignment="1" applyProtection="1">
      <alignment horizontal="center" vertical="center"/>
    </xf>
    <xf numFmtId="0" fontId="19" fillId="9" borderId="154" xfId="5" applyNumberFormat="1" applyFont="1" applyFill="1" applyBorder="1" applyAlignment="1" applyProtection="1">
      <alignment horizontal="center" vertical="center"/>
    </xf>
    <xf numFmtId="0" fontId="19" fillId="9" borderId="1" xfId="5" applyNumberFormat="1" applyFont="1" applyFill="1" applyBorder="1" applyAlignment="1" applyProtection="1">
      <alignment horizontal="center" vertical="center"/>
    </xf>
    <xf numFmtId="0" fontId="19" fillId="9" borderId="157" xfId="5" applyNumberFormat="1" applyFont="1" applyFill="1" applyBorder="1" applyAlignment="1" applyProtection="1">
      <alignment horizontal="center" vertical="center"/>
    </xf>
    <xf numFmtId="0" fontId="19" fillId="9" borderId="149" xfId="5" applyNumberFormat="1" applyFont="1" applyFill="1" applyBorder="1" applyAlignment="1" applyProtection="1">
      <alignment horizontal="center" vertical="center"/>
    </xf>
    <xf numFmtId="0" fontId="19" fillId="9" borderId="150" xfId="5" applyNumberFormat="1" applyFont="1" applyFill="1" applyBorder="1" applyAlignment="1" applyProtection="1">
      <alignment horizontal="center" vertical="center"/>
    </xf>
    <xf numFmtId="0" fontId="19" fillId="9" borderId="166" xfId="5" applyNumberFormat="1" applyFont="1" applyFill="1" applyBorder="1" applyAlignment="1" applyProtection="1">
      <alignment horizontal="center" vertical="center"/>
    </xf>
    <xf numFmtId="177" fontId="34" fillId="6" borderId="162" xfId="5" applyNumberFormat="1" applyFont="1" applyFill="1" applyBorder="1" applyAlignment="1" applyProtection="1">
      <alignment horizontal="center" vertical="center"/>
    </xf>
    <xf numFmtId="0" fontId="34" fillId="6" borderId="163" xfId="5" applyNumberFormat="1" applyFont="1" applyFill="1" applyBorder="1" applyAlignment="1" applyProtection="1">
      <alignment horizontal="center" vertical="center"/>
    </xf>
    <xf numFmtId="0" fontId="34" fillId="6" borderId="164" xfId="5" applyNumberFormat="1" applyFont="1" applyFill="1" applyBorder="1" applyAlignment="1" applyProtection="1">
      <alignment horizontal="center" vertical="center"/>
    </xf>
    <xf numFmtId="0" fontId="34" fillId="2" borderId="165" xfId="5" applyNumberFormat="1" applyFont="1" applyFill="1" applyBorder="1" applyAlignment="1" applyProtection="1">
      <alignment horizontal="center" vertical="center"/>
    </xf>
    <xf numFmtId="0" fontId="18" fillId="0" borderId="0" xfId="4" applyFont="1" applyAlignment="1">
      <alignment horizontal="center"/>
    </xf>
    <xf numFmtId="177" fontId="51" fillId="13" borderId="168" xfId="5" applyNumberFormat="1" applyFont="1" applyFill="1" applyBorder="1" applyAlignment="1" applyProtection="1">
      <alignment horizontal="center" vertical="center"/>
    </xf>
    <xf numFmtId="177" fontId="51" fillId="13" borderId="169" xfId="5" applyNumberFormat="1" applyFont="1" applyFill="1" applyBorder="1" applyAlignment="1" applyProtection="1">
      <alignment horizontal="center" vertical="center"/>
    </xf>
    <xf numFmtId="177" fontId="19" fillId="8" borderId="170" xfId="5" applyNumberFormat="1" applyFont="1" applyFill="1" applyBorder="1" applyAlignment="1" applyProtection="1">
      <alignment horizontal="center" vertical="center"/>
    </xf>
    <xf numFmtId="177" fontId="19" fillId="8" borderId="143" xfId="5" applyNumberFormat="1" applyFont="1" applyFill="1" applyBorder="1" applyAlignment="1" applyProtection="1">
      <alignment horizontal="center" vertical="center"/>
    </xf>
    <xf numFmtId="177" fontId="19" fillId="8" borderId="171" xfId="5" applyNumberFormat="1" applyFont="1" applyFill="1" applyBorder="1" applyAlignment="1" applyProtection="1">
      <alignment horizontal="center" vertical="center"/>
    </xf>
    <xf numFmtId="177" fontId="19" fillId="8" borderId="154" xfId="5" applyNumberFormat="1" applyFont="1" applyFill="1" applyBorder="1" applyAlignment="1" applyProtection="1">
      <alignment horizontal="center" vertical="center"/>
    </xf>
    <xf numFmtId="177" fontId="19" fillId="8" borderId="129" xfId="5" applyNumberFormat="1" applyFont="1" applyFill="1" applyBorder="1" applyAlignment="1" applyProtection="1">
      <alignment horizontal="center" vertical="center"/>
    </xf>
    <xf numFmtId="177" fontId="19" fillId="8" borderId="1" xfId="5" applyNumberFormat="1" applyFont="1" applyFill="1" applyBorder="1" applyAlignment="1" applyProtection="1">
      <alignment horizontal="center" vertical="center"/>
    </xf>
    <xf numFmtId="177" fontId="19" fillId="8" borderId="156" xfId="5" applyNumberFormat="1" applyFont="1" applyFill="1" applyBorder="1" applyAlignment="1" applyProtection="1">
      <alignment horizontal="center" vertical="center"/>
    </xf>
    <xf numFmtId="0" fontId="33" fillId="9" borderId="0" xfId="6" applyFill="1" applyBorder="1">
      <alignment vertical="center"/>
    </xf>
    <xf numFmtId="0" fontId="33" fillId="5" borderId="0" xfId="6" applyFill="1" applyBorder="1">
      <alignment vertical="center"/>
    </xf>
    <xf numFmtId="0" fontId="1" fillId="9" borderId="31" xfId="0" applyFont="1" applyFill="1" applyBorder="1">
      <alignment vertical="center"/>
    </xf>
    <xf numFmtId="0" fontId="1" fillId="9" borderId="38" xfId="0" applyFont="1" applyFill="1" applyBorder="1">
      <alignment vertical="center"/>
    </xf>
    <xf numFmtId="0" fontId="33" fillId="9" borderId="23" xfId="6" applyFill="1" applyBorder="1">
      <alignment vertical="center"/>
    </xf>
    <xf numFmtId="0" fontId="33" fillId="0" borderId="0" xfId="6" applyBorder="1" applyAlignment="1"/>
    <xf numFmtId="0" fontId="33" fillId="9" borderId="22" xfId="6" applyFill="1" applyBorder="1">
      <alignment vertical="center"/>
    </xf>
    <xf numFmtId="0" fontId="0" fillId="8" borderId="0" xfId="0" applyFill="1">
      <alignment vertical="center"/>
    </xf>
    <xf numFmtId="0" fontId="0" fillId="0" borderId="1" xfId="0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67" xfId="0" applyFont="1" applyBorder="1" applyAlignment="1">
      <alignment horizontal="center" vertical="center"/>
    </xf>
    <xf numFmtId="0" fontId="3" fillId="0" borderId="167" xfId="0" applyFont="1" applyBorder="1">
      <alignment vertical="center"/>
    </xf>
    <xf numFmtId="0" fontId="52" fillId="14" borderId="137" xfId="0" applyFont="1" applyFill="1" applyBorder="1" applyAlignment="1">
      <alignment horizontal="center" vertical="center" wrapText="1"/>
    </xf>
    <xf numFmtId="0" fontId="52" fillId="14" borderId="13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52" fillId="14" borderId="137" xfId="0" applyFont="1" applyFill="1" applyBorder="1" applyAlignment="1">
      <alignment horizontal="left" vertical="center" indent="1"/>
    </xf>
    <xf numFmtId="0" fontId="52" fillId="14" borderId="137" xfId="0" applyFont="1" applyFill="1" applyBorder="1" applyAlignment="1">
      <alignment horizontal="left" vertical="center" wrapText="1" indent="1"/>
    </xf>
    <xf numFmtId="0" fontId="53" fillId="0" borderId="1" xfId="0" applyFont="1" applyBorder="1" applyAlignment="1">
      <alignment horizontal="center" vertical="center" wrapText="1"/>
    </xf>
    <xf numFmtId="0" fontId="0" fillId="0" borderId="132" xfId="0" applyBorder="1" applyAlignment="1">
      <alignment horizontal="left" vertical="center" indent="1"/>
    </xf>
    <xf numFmtId="0" fontId="54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177" fontId="19" fillId="0" borderId="51" xfId="5" applyNumberFormat="1" applyFont="1" applyFill="1" applyBorder="1" applyAlignment="1" applyProtection="1">
      <alignment horizontal="center" vertical="center"/>
    </xf>
    <xf numFmtId="0" fontId="22" fillId="0" borderId="54" xfId="3" applyFont="1" applyBorder="1" applyAlignment="1">
      <alignment horizontal="center" vertical="center" shrinkToFit="1"/>
    </xf>
    <xf numFmtId="0" fontId="0" fillId="0" borderId="54" xfId="0" applyBorder="1">
      <alignment vertical="center"/>
    </xf>
    <xf numFmtId="177" fontId="19" fillId="0" borderId="54" xfId="5" applyNumberFormat="1" applyFont="1" applyFill="1" applyBorder="1" applyAlignment="1" applyProtection="1">
      <alignment vertical="center"/>
    </xf>
    <xf numFmtId="0" fontId="22" fillId="0" borderId="63" xfId="3" applyFont="1" applyBorder="1" applyAlignment="1">
      <alignment horizontal="center" vertical="center" shrinkToFit="1"/>
    </xf>
    <xf numFmtId="0" fontId="19" fillId="0" borderId="54" xfId="3" applyFont="1" applyBorder="1" applyAlignment="1">
      <alignment horizontal="center" vertical="center"/>
    </xf>
    <xf numFmtId="177" fontId="23" fillId="0" borderId="54" xfId="5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0" fontId="57" fillId="13" borderId="7" xfId="6" applyFont="1" applyFill="1" applyBorder="1">
      <alignment vertical="center"/>
    </xf>
    <xf numFmtId="0" fontId="57" fillId="13" borderId="0" xfId="6" applyFont="1" applyFill="1">
      <alignment vertical="center"/>
    </xf>
    <xf numFmtId="0" fontId="57" fillId="6" borderId="0" xfId="6" applyFont="1" applyFill="1">
      <alignment vertical="center"/>
    </xf>
    <xf numFmtId="0" fontId="57" fillId="16" borderId="0" xfId="6" applyFont="1" applyFill="1">
      <alignment vertical="center"/>
    </xf>
    <xf numFmtId="0" fontId="58" fillId="0" borderId="7" xfId="4" applyFont="1" applyBorder="1"/>
    <xf numFmtId="0" fontId="58" fillId="0" borderId="0" xfId="4" applyFont="1"/>
    <xf numFmtId="0" fontId="57" fillId="23" borderId="0" xfId="6" applyFont="1" applyFill="1">
      <alignment vertical="center"/>
    </xf>
    <xf numFmtId="0" fontId="57" fillId="24" borderId="7" xfId="6" applyFont="1" applyFill="1" applyBorder="1">
      <alignment vertical="center"/>
    </xf>
    <xf numFmtId="0" fontId="57" fillId="24" borderId="0" xfId="6" applyFont="1" applyFill="1">
      <alignment vertical="center"/>
    </xf>
    <xf numFmtId="0" fontId="57" fillId="3" borderId="0" xfId="6" applyFont="1" applyFill="1">
      <alignment vertical="center"/>
    </xf>
    <xf numFmtId="0" fontId="59" fillId="0" borderId="5" xfId="4" applyFont="1" applyBorder="1"/>
    <xf numFmtId="0" fontId="60" fillId="4" borderId="5" xfId="6" applyFont="1" applyFill="1" applyBorder="1">
      <alignment vertical="center"/>
    </xf>
    <xf numFmtId="0" fontId="60" fillId="4" borderId="6" xfId="6" applyFont="1" applyFill="1" applyBorder="1">
      <alignment vertical="center"/>
    </xf>
    <xf numFmtId="0" fontId="60" fillId="4" borderId="0" xfId="6" applyFont="1" applyFill="1">
      <alignment vertical="center"/>
    </xf>
    <xf numFmtId="0" fontId="59" fillId="0" borderId="121" xfId="4" applyFont="1" applyBorder="1"/>
    <xf numFmtId="0" fontId="59" fillId="0" borderId="122" xfId="4" applyFont="1" applyBorder="1"/>
    <xf numFmtId="0" fontId="59" fillId="0" borderId="123" xfId="4" applyFont="1" applyBorder="1"/>
    <xf numFmtId="0" fontId="60" fillId="14" borderId="0" xfId="6" applyFont="1" applyFill="1" applyAlignment="1"/>
    <xf numFmtId="0" fontId="60" fillId="14" borderId="78" xfId="6" applyFont="1" applyFill="1" applyBorder="1" applyAlignment="1"/>
    <xf numFmtId="0" fontId="61" fillId="0" borderId="0" xfId="4" applyFont="1"/>
    <xf numFmtId="0" fontId="61" fillId="2" borderId="8" xfId="4" applyFont="1" applyFill="1" applyBorder="1"/>
    <xf numFmtId="0" fontId="61" fillId="0" borderId="78" xfId="4" applyFont="1" applyBorder="1"/>
    <xf numFmtId="0" fontId="61" fillId="22" borderId="0" xfId="4" applyFont="1" applyFill="1"/>
    <xf numFmtId="0" fontId="61" fillId="0" borderId="121" xfId="4" applyFont="1" applyBorder="1"/>
    <xf numFmtId="0" fontId="61" fillId="0" borderId="122" xfId="4" applyFont="1" applyBorder="1"/>
    <xf numFmtId="0" fontId="61" fillId="0" borderId="123" xfId="4" applyFont="1" applyBorder="1"/>
    <xf numFmtId="0" fontId="61" fillId="5" borderId="0" xfId="4" applyFont="1" applyFill="1"/>
    <xf numFmtId="0" fontId="60" fillId="17" borderId="0" xfId="6" applyFont="1" applyFill="1">
      <alignment vertical="center"/>
    </xf>
    <xf numFmtId="0" fontId="60" fillId="17" borderId="8" xfId="6" applyFont="1" applyFill="1" applyBorder="1">
      <alignment vertical="center"/>
    </xf>
    <xf numFmtId="0" fontId="61" fillId="0" borderId="10" xfId="4" applyFont="1" applyBorder="1"/>
    <xf numFmtId="0" fontId="60" fillId="17" borderId="10" xfId="6" applyFont="1" applyFill="1" applyBorder="1">
      <alignment vertical="center"/>
    </xf>
    <xf numFmtId="0" fontId="60" fillId="17" borderId="11" xfId="6" applyFont="1" applyFill="1" applyBorder="1">
      <alignment vertical="center"/>
    </xf>
    <xf numFmtId="0" fontId="61" fillId="0" borderId="119" xfId="4" applyFont="1" applyBorder="1"/>
    <xf numFmtId="0" fontId="61" fillId="0" borderId="76" xfId="4" applyFont="1" applyBorder="1"/>
    <xf numFmtId="0" fontId="61" fillId="6" borderId="5" xfId="4" applyFont="1" applyFill="1" applyBorder="1"/>
    <xf numFmtId="0" fontId="63" fillId="14" borderId="6" xfId="4" applyFont="1" applyFill="1" applyBorder="1"/>
    <xf numFmtId="0" fontId="61" fillId="0" borderId="7" xfId="4" applyFont="1" applyBorder="1"/>
    <xf numFmtId="0" fontId="61" fillId="0" borderId="77" xfId="4" applyFont="1" applyBorder="1"/>
    <xf numFmtId="0" fontId="63" fillId="14" borderId="77" xfId="4" applyFont="1" applyFill="1" applyBorder="1"/>
    <xf numFmtId="0" fontId="61" fillId="0" borderId="0" xfId="4" applyFont="1" applyAlignment="1">
      <alignment shrinkToFit="1"/>
    </xf>
    <xf numFmtId="0" fontId="58" fillId="0" borderId="0" xfId="4" applyFont="1" applyAlignment="1">
      <alignment shrinkToFit="1"/>
    </xf>
    <xf numFmtId="0" fontId="63" fillId="14" borderId="8" xfId="4" applyFont="1" applyFill="1" applyBorder="1"/>
    <xf numFmtId="0" fontId="61" fillId="0" borderId="9" xfId="4" applyFont="1" applyBorder="1"/>
    <xf numFmtId="0" fontId="61" fillId="0" borderId="120" xfId="4" applyFont="1" applyBorder="1"/>
    <xf numFmtId="0" fontId="58" fillId="0" borderId="10" xfId="4" applyFont="1" applyBorder="1"/>
    <xf numFmtId="0" fontId="61" fillId="5" borderId="10" xfId="4" applyFont="1" applyFill="1" applyBorder="1" applyAlignment="1">
      <alignment shrinkToFit="1"/>
    </xf>
    <xf numFmtId="0" fontId="61" fillId="11" borderId="10" xfId="4" applyFont="1" applyFill="1" applyBorder="1"/>
    <xf numFmtId="0" fontId="61" fillId="6" borderId="11" xfId="4" applyFont="1" applyFill="1" applyBorder="1"/>
    <xf numFmtId="0" fontId="58" fillId="0" borderId="5" xfId="4" applyFont="1" applyBorder="1"/>
    <xf numFmtId="0" fontId="58" fillId="0" borderId="8" xfId="4" applyFont="1" applyBorder="1"/>
    <xf numFmtId="0" fontId="58" fillId="0" borderId="6" xfId="4" applyFont="1" applyBorder="1"/>
    <xf numFmtId="0" fontId="62" fillId="6" borderId="33" xfId="6" applyFont="1" applyFill="1" applyBorder="1">
      <alignment vertical="center"/>
    </xf>
    <xf numFmtId="0" fontId="62" fillId="5" borderId="18" xfId="6" applyFont="1" applyFill="1" applyBorder="1">
      <alignment vertical="center"/>
    </xf>
    <xf numFmtId="0" fontId="54" fillId="17" borderId="7" xfId="0" applyFont="1" applyFill="1" applyBorder="1">
      <alignment vertical="center"/>
    </xf>
    <xf numFmtId="0" fontId="62" fillId="14" borderId="0" xfId="6" applyFont="1" applyFill="1">
      <alignment vertical="center"/>
    </xf>
    <xf numFmtId="0" fontId="62" fillId="6" borderId="7" xfId="6" applyFont="1" applyFill="1" applyBorder="1">
      <alignment vertical="center"/>
    </xf>
    <xf numFmtId="0" fontId="62" fillId="6" borderId="22" xfId="6" applyFont="1" applyFill="1" applyBorder="1">
      <alignment vertical="center"/>
    </xf>
    <xf numFmtId="0" fontId="54" fillId="34" borderId="24" xfId="0" applyFont="1" applyFill="1" applyBorder="1" applyAlignment="1">
      <alignment vertical="center" shrinkToFit="1"/>
    </xf>
    <xf numFmtId="0" fontId="58" fillId="0" borderId="9" xfId="4" applyFont="1" applyBorder="1"/>
    <xf numFmtId="0" fontId="54" fillId="0" borderId="10" xfId="0" applyFont="1" applyBorder="1">
      <alignment vertical="center"/>
    </xf>
    <xf numFmtId="0" fontId="54" fillId="5" borderId="7" xfId="0" applyFont="1" applyFill="1" applyBorder="1">
      <alignment vertical="center"/>
    </xf>
    <xf numFmtId="0" fontId="54" fillId="9" borderId="23" xfId="0" applyFont="1" applyFill="1" applyBorder="1">
      <alignment vertical="center"/>
    </xf>
    <xf numFmtId="0" fontId="54" fillId="5" borderId="0" xfId="0" applyFont="1" applyFill="1">
      <alignment vertical="center"/>
    </xf>
    <xf numFmtId="0" fontId="62" fillId="5" borderId="7" xfId="6" applyFont="1" applyFill="1" applyBorder="1">
      <alignment vertical="center"/>
    </xf>
    <xf numFmtId="0" fontId="62" fillId="5" borderId="0" xfId="6" applyFont="1" applyFill="1">
      <alignment vertical="center"/>
    </xf>
    <xf numFmtId="0" fontId="62" fillId="5" borderId="8" xfId="6" applyFont="1" applyFill="1" applyBorder="1">
      <alignment vertical="center"/>
    </xf>
    <xf numFmtId="0" fontId="54" fillId="9" borderId="39" xfId="0" applyFont="1" applyFill="1" applyBorder="1">
      <alignment vertical="center"/>
    </xf>
    <xf numFmtId="0" fontId="62" fillId="14" borderId="31" xfId="6" applyFont="1" applyFill="1" applyBorder="1">
      <alignment vertical="center"/>
    </xf>
    <xf numFmtId="0" fontId="62" fillId="14" borderId="38" xfId="6" applyFont="1" applyFill="1" applyBorder="1">
      <alignment vertical="center"/>
    </xf>
    <xf numFmtId="0" fontId="62" fillId="5" borderId="9" xfId="6" applyFont="1" applyFill="1" applyBorder="1">
      <alignment vertical="center"/>
    </xf>
    <xf numFmtId="0" fontId="62" fillId="5" borderId="10" xfId="6" applyFont="1" applyFill="1" applyBorder="1">
      <alignment vertical="center"/>
    </xf>
    <xf numFmtId="0" fontId="62" fillId="5" borderId="11" xfId="6" applyFont="1" applyFill="1" applyBorder="1">
      <alignment vertical="center"/>
    </xf>
    <xf numFmtId="0" fontId="62" fillId="5" borderId="4" xfId="6" applyFont="1" applyFill="1" applyBorder="1">
      <alignment vertical="center"/>
    </xf>
    <xf numFmtId="0" fontId="62" fillId="0" borderId="6" xfId="6" applyFont="1" applyBorder="1" applyAlignment="1"/>
    <xf numFmtId="0" fontId="54" fillId="9" borderId="4" xfId="0" applyFont="1" applyFill="1" applyBorder="1">
      <alignment vertical="center"/>
    </xf>
    <xf numFmtId="0" fontId="62" fillId="5" borderId="5" xfId="6" applyFont="1" applyFill="1" applyBorder="1">
      <alignment vertical="center"/>
    </xf>
    <xf numFmtId="0" fontId="62" fillId="5" borderId="6" xfId="6" applyFont="1" applyFill="1" applyBorder="1">
      <alignment vertical="center"/>
    </xf>
    <xf numFmtId="0" fontId="54" fillId="9" borderId="7" xfId="0" applyFont="1" applyFill="1" applyBorder="1">
      <alignment vertical="center"/>
    </xf>
    <xf numFmtId="0" fontId="62" fillId="9" borderId="0" xfId="6" applyFont="1" applyFill="1" applyBorder="1">
      <alignment vertical="center"/>
    </xf>
    <xf numFmtId="0" fontId="62" fillId="9" borderId="8" xfId="6" applyFont="1" applyFill="1" applyBorder="1">
      <alignment vertical="center"/>
    </xf>
    <xf numFmtId="0" fontId="54" fillId="9" borderId="9" xfId="0" applyFont="1" applyFill="1" applyBorder="1">
      <alignment vertical="center"/>
    </xf>
    <xf numFmtId="0" fontId="62" fillId="9" borderId="10" xfId="6" applyFont="1" applyFill="1" applyBorder="1">
      <alignment vertical="center"/>
    </xf>
    <xf numFmtId="0" fontId="62" fillId="9" borderId="11" xfId="6" applyFont="1" applyFill="1" applyBorder="1">
      <alignment vertical="center"/>
    </xf>
    <xf numFmtId="0" fontId="54" fillId="14" borderId="15" xfId="0" applyFont="1" applyFill="1" applyBorder="1">
      <alignment vertical="center"/>
    </xf>
    <xf numFmtId="0" fontId="54" fillId="8" borderId="16" xfId="0" applyFont="1" applyFill="1" applyBorder="1">
      <alignment vertical="center"/>
    </xf>
    <xf numFmtId="0" fontId="54" fillId="14" borderId="80" xfId="0" applyFont="1" applyFill="1" applyBorder="1">
      <alignment vertical="center"/>
    </xf>
    <xf numFmtId="0" fontId="54" fillId="7" borderId="43" xfId="0" applyFont="1" applyFill="1" applyBorder="1">
      <alignment vertical="center"/>
    </xf>
    <xf numFmtId="0" fontId="54" fillId="7" borderId="5" xfId="0" applyFont="1" applyFill="1" applyBorder="1">
      <alignment vertical="center"/>
    </xf>
    <xf numFmtId="0" fontId="54" fillId="0" borderId="6" xfId="0" applyFont="1" applyBorder="1">
      <alignment vertical="center"/>
    </xf>
    <xf numFmtId="0" fontId="54" fillId="7" borderId="23" xfId="0" applyFont="1" applyFill="1" applyBorder="1">
      <alignment vertical="center"/>
    </xf>
    <xf numFmtId="0" fontId="54" fillId="7" borderId="0" xfId="0" applyFont="1" applyFill="1">
      <alignment vertical="center"/>
    </xf>
    <xf numFmtId="0" fontId="54" fillId="0" borderId="8" xfId="0" applyFont="1" applyBorder="1">
      <alignment vertical="center"/>
    </xf>
    <xf numFmtId="0" fontId="54" fillId="7" borderId="8" xfId="0" applyFont="1" applyFill="1" applyBorder="1">
      <alignment vertical="center"/>
    </xf>
    <xf numFmtId="0" fontId="54" fillId="0" borderId="31" xfId="0" applyFont="1" applyBorder="1">
      <alignment vertical="center"/>
    </xf>
    <xf numFmtId="0" fontId="54" fillId="3" borderId="31" xfId="0" applyFont="1" applyFill="1" applyBorder="1">
      <alignment vertical="center"/>
    </xf>
    <xf numFmtId="0" fontId="54" fillId="3" borderId="32" xfId="0" applyFont="1" applyFill="1" applyBorder="1">
      <alignment vertical="center"/>
    </xf>
    <xf numFmtId="0" fontId="54" fillId="0" borderId="7" xfId="0" applyFont="1" applyBorder="1">
      <alignment vertical="center"/>
    </xf>
    <xf numFmtId="0" fontId="58" fillId="0" borderId="33" xfId="4" applyFont="1" applyBorder="1"/>
    <xf numFmtId="0" fontId="54" fillId="14" borderId="31" xfId="0" applyFont="1" applyFill="1" applyBorder="1">
      <alignment vertical="center"/>
    </xf>
    <xf numFmtId="0" fontId="58" fillId="0" borderId="20" xfId="4" applyFont="1" applyBorder="1"/>
    <xf numFmtId="0" fontId="65" fillId="9" borderId="19" xfId="0" applyFont="1" applyFill="1" applyBorder="1">
      <alignment vertical="center"/>
    </xf>
    <xf numFmtId="0" fontId="58" fillId="0" borderId="28" xfId="4" applyFont="1" applyBorder="1"/>
    <xf numFmtId="0" fontId="58" fillId="0" borderId="29" xfId="4" applyFont="1" applyBorder="1"/>
    <xf numFmtId="0" fontId="65" fillId="9" borderId="8" xfId="0" applyFont="1" applyFill="1" applyBorder="1">
      <alignment vertical="center"/>
    </xf>
    <xf numFmtId="0" fontId="58" fillId="0" borderId="37" xfId="4" applyFont="1" applyBorder="1"/>
    <xf numFmtId="0" fontId="58" fillId="0" borderId="30" xfId="4" applyFont="1" applyBorder="1"/>
    <xf numFmtId="0" fontId="65" fillId="9" borderId="31" xfId="0" applyFont="1" applyFill="1" applyBorder="1">
      <alignment vertical="center"/>
    </xf>
    <xf numFmtId="0" fontId="65" fillId="9" borderId="32" xfId="0" applyFont="1" applyFill="1" applyBorder="1">
      <alignment vertical="center"/>
    </xf>
    <xf numFmtId="0" fontId="54" fillId="27" borderId="18" xfId="0" applyFont="1" applyFill="1" applyBorder="1">
      <alignment vertical="center"/>
    </xf>
    <xf numFmtId="0" fontId="54" fillId="27" borderId="23" xfId="0" applyFont="1" applyFill="1" applyBorder="1">
      <alignment vertical="center"/>
    </xf>
    <xf numFmtId="0" fontId="54" fillId="30" borderId="22" xfId="0" applyFont="1" applyFill="1" applyBorder="1">
      <alignment vertical="center"/>
    </xf>
    <xf numFmtId="0" fontId="54" fillId="27" borderId="39" xfId="0" applyFont="1" applyFill="1" applyBorder="1">
      <alignment vertical="center"/>
    </xf>
    <xf numFmtId="0" fontId="54" fillId="33" borderId="38" xfId="0" applyFont="1" applyFill="1" applyBorder="1">
      <alignment vertical="center"/>
    </xf>
    <xf numFmtId="0" fontId="54" fillId="0" borderId="37" xfId="0" applyFont="1" applyBorder="1" applyAlignment="1">
      <alignment horizontal="center" vertical="center"/>
    </xf>
    <xf numFmtId="0" fontId="54" fillId="0" borderId="32" xfId="0" applyFont="1" applyBorder="1">
      <alignment vertical="center"/>
    </xf>
    <xf numFmtId="0" fontId="54" fillId="32" borderId="7" xfId="0" applyFont="1" applyFill="1" applyBorder="1">
      <alignment vertical="center"/>
    </xf>
    <xf numFmtId="0" fontId="54" fillId="26" borderId="0" xfId="0" applyFont="1" applyFill="1">
      <alignment vertical="center"/>
    </xf>
    <xf numFmtId="0" fontId="54" fillId="0" borderId="21" xfId="0" applyFont="1" applyBorder="1">
      <alignment vertical="center"/>
    </xf>
    <xf numFmtId="0" fontId="54" fillId="0" borderId="20" xfId="0" applyFont="1" applyBorder="1">
      <alignment vertical="center"/>
    </xf>
    <xf numFmtId="0" fontId="54" fillId="9" borderId="0" xfId="0" applyFont="1" applyFill="1">
      <alignment vertical="center"/>
    </xf>
    <xf numFmtId="0" fontId="65" fillId="8" borderId="0" xfId="0" applyFont="1" applyFill="1">
      <alignment vertical="center"/>
    </xf>
    <xf numFmtId="0" fontId="54" fillId="8" borderId="8" xfId="0" applyFont="1" applyFill="1" applyBorder="1">
      <alignment vertical="center"/>
    </xf>
    <xf numFmtId="0" fontId="54" fillId="14" borderId="7" xfId="0" applyFont="1" applyFill="1" applyBorder="1">
      <alignment vertical="center"/>
    </xf>
    <xf numFmtId="0" fontId="54" fillId="8" borderId="0" xfId="0" applyFont="1" applyFill="1">
      <alignment vertical="center"/>
    </xf>
    <xf numFmtId="0" fontId="54" fillId="0" borderId="22" xfId="0" applyFont="1" applyBorder="1">
      <alignment vertical="center"/>
    </xf>
    <xf numFmtId="0" fontId="54" fillId="0" borderId="29" xfId="0" applyFont="1" applyBorder="1">
      <alignment vertical="center"/>
    </xf>
    <xf numFmtId="0" fontId="54" fillId="9" borderId="8" xfId="0" applyFont="1" applyFill="1" applyBorder="1">
      <alignment vertical="center"/>
    </xf>
    <xf numFmtId="0" fontId="54" fillId="8" borderId="7" xfId="0" applyFont="1" applyFill="1" applyBorder="1">
      <alignment vertical="center"/>
    </xf>
    <xf numFmtId="0" fontId="65" fillId="9" borderId="0" xfId="0" applyFont="1" applyFill="1">
      <alignment vertical="center"/>
    </xf>
    <xf numFmtId="0" fontId="65" fillId="0" borderId="0" xfId="0" applyFont="1" applyAlignment="1">
      <alignment horizontal="left" vertical="center"/>
    </xf>
    <xf numFmtId="0" fontId="65" fillId="9" borderId="8" xfId="0" applyFont="1" applyFill="1" applyBorder="1" applyAlignment="1">
      <alignment horizontal="left" vertical="center"/>
    </xf>
    <xf numFmtId="0" fontId="65" fillId="9" borderId="0" xfId="0" applyFont="1" applyFill="1" applyAlignment="1">
      <alignment horizontal="left" vertical="center"/>
    </xf>
    <xf numFmtId="0" fontId="65" fillId="0" borderId="8" xfId="0" applyFont="1" applyBorder="1" applyAlignment="1">
      <alignment horizontal="left" vertical="center"/>
    </xf>
    <xf numFmtId="0" fontId="54" fillId="8" borderId="9" xfId="0" applyFont="1" applyFill="1" applyBorder="1">
      <alignment vertical="center"/>
    </xf>
    <xf numFmtId="0" fontId="54" fillId="0" borderId="45" xfId="0" applyFont="1" applyBorder="1">
      <alignment vertical="center"/>
    </xf>
    <xf numFmtId="0" fontId="65" fillId="9" borderId="10" xfId="0" applyFont="1" applyFill="1" applyBorder="1" applyAlignment="1">
      <alignment horizontal="left" vertical="center"/>
    </xf>
    <xf numFmtId="0" fontId="65" fillId="0" borderId="11" xfId="0" applyFont="1" applyBorder="1" applyAlignment="1">
      <alignment horizontal="left" vertical="center"/>
    </xf>
    <xf numFmtId="0" fontId="62" fillId="30" borderId="21" xfId="6" applyFont="1" applyFill="1" applyBorder="1">
      <alignment vertical="center"/>
    </xf>
    <xf numFmtId="0" fontId="62" fillId="30" borderId="22" xfId="6" applyFont="1" applyFill="1" applyBorder="1">
      <alignment vertical="center"/>
    </xf>
    <xf numFmtId="0" fontId="62" fillId="7" borderId="29" xfId="6" applyFont="1" applyFill="1" applyBorder="1">
      <alignment vertical="center"/>
    </xf>
    <xf numFmtId="0" fontId="62" fillId="7" borderId="30" xfId="6" applyFont="1" applyFill="1" applyBorder="1">
      <alignment vertical="center"/>
    </xf>
    <xf numFmtId="0" fontId="62" fillId="22" borderId="22" xfId="6" applyFont="1" applyFill="1" applyBorder="1">
      <alignment vertical="center"/>
    </xf>
    <xf numFmtId="0" fontId="62" fillId="22" borderId="0" xfId="6" applyFont="1" applyFill="1">
      <alignment vertical="center"/>
    </xf>
    <xf numFmtId="0" fontId="62" fillId="31" borderId="0" xfId="6" applyFont="1" applyFill="1">
      <alignment vertical="center"/>
    </xf>
    <xf numFmtId="0" fontId="62" fillId="2" borderId="0" xfId="6" applyFont="1" applyFill="1">
      <alignment vertical="center"/>
    </xf>
    <xf numFmtId="0" fontId="62" fillId="2" borderId="10" xfId="6" applyFont="1" applyFill="1" applyBorder="1">
      <alignment vertical="center"/>
    </xf>
    <xf numFmtId="0" fontId="62" fillId="22" borderId="34" xfId="6" applyFont="1" applyFill="1" applyBorder="1">
      <alignment vertical="center"/>
    </xf>
    <xf numFmtId="0" fontId="62" fillId="22" borderId="10" xfId="6" applyFont="1" applyFill="1" applyBorder="1">
      <alignment vertical="center"/>
    </xf>
    <xf numFmtId="0" fontId="58" fillId="0" borderId="0" xfId="4" applyFont="1" applyAlignment="1">
      <alignment horizontal="left" indent="3"/>
    </xf>
    <xf numFmtId="0" fontId="54" fillId="11" borderId="22" xfId="0" applyFont="1" applyFill="1" applyBorder="1">
      <alignment vertical="center"/>
    </xf>
    <xf numFmtId="0" fontId="54" fillId="22" borderId="37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59" fillId="0" borderId="0" xfId="4" applyFont="1"/>
    <xf numFmtId="0" fontId="62" fillId="14" borderId="7" xfId="6" applyFont="1" applyFill="1" applyBorder="1">
      <alignment vertical="center"/>
    </xf>
    <xf numFmtId="0" fontId="62" fillId="22" borderId="18" xfId="6" applyFont="1" applyFill="1" applyBorder="1" applyAlignment="1">
      <alignment vertical="center" shrinkToFit="1"/>
    </xf>
    <xf numFmtId="0" fontId="62" fillId="11" borderId="28" xfId="6" applyFont="1" applyFill="1" applyBorder="1">
      <alignment vertical="center"/>
    </xf>
    <xf numFmtId="0" fontId="62" fillId="22" borderId="39" xfId="6" applyFont="1" applyFill="1" applyBorder="1" applyAlignment="1">
      <alignment vertical="center" shrinkToFit="1"/>
    </xf>
    <xf numFmtId="0" fontId="62" fillId="2" borderId="31" xfId="6" applyFont="1" applyFill="1" applyBorder="1">
      <alignment vertical="center"/>
    </xf>
    <xf numFmtId="0" fontId="62" fillId="11" borderId="32" xfId="6" applyFont="1" applyFill="1" applyBorder="1">
      <alignment vertical="center"/>
    </xf>
    <xf numFmtId="0" fontId="62" fillId="12" borderId="38" xfId="6" applyFont="1" applyFill="1" applyBorder="1">
      <alignment vertical="center"/>
    </xf>
    <xf numFmtId="0" fontId="62" fillId="12" borderId="33" xfId="6" applyFont="1" applyFill="1" applyBorder="1">
      <alignment vertical="center"/>
    </xf>
    <xf numFmtId="0" fontId="62" fillId="12" borderId="21" xfId="6" applyFont="1" applyFill="1" applyBorder="1">
      <alignment vertical="center"/>
    </xf>
    <xf numFmtId="0" fontId="62" fillId="12" borderId="18" xfId="6" applyFont="1" applyFill="1" applyBorder="1">
      <alignment vertical="center"/>
    </xf>
    <xf numFmtId="0" fontId="62" fillId="12" borderId="19" xfId="6" applyFont="1" applyFill="1" applyBorder="1">
      <alignment vertical="center"/>
    </xf>
    <xf numFmtId="0" fontId="62" fillId="12" borderId="28" xfId="6" applyFont="1" applyFill="1" applyBorder="1">
      <alignment vertical="center"/>
    </xf>
    <xf numFmtId="0" fontId="62" fillId="12" borderId="37" xfId="6" applyFont="1" applyFill="1" applyBorder="1">
      <alignment vertical="center"/>
    </xf>
    <xf numFmtId="0" fontId="62" fillId="12" borderId="39" xfId="6" applyFont="1" applyFill="1" applyBorder="1">
      <alignment vertical="center"/>
    </xf>
    <xf numFmtId="0" fontId="62" fillId="12" borderId="32" xfId="6" applyFont="1" applyFill="1" applyBorder="1">
      <alignment vertical="center"/>
    </xf>
    <xf numFmtId="0" fontId="62" fillId="13" borderId="21" xfId="6" applyFont="1" applyFill="1" applyBorder="1">
      <alignment vertical="center"/>
    </xf>
    <xf numFmtId="0" fontId="62" fillId="5" borderId="19" xfId="6" applyFont="1" applyFill="1" applyBorder="1">
      <alignment vertical="center"/>
    </xf>
    <xf numFmtId="0" fontId="62" fillId="5" borderId="28" xfId="6" applyFont="1" applyFill="1" applyBorder="1">
      <alignment vertical="center"/>
    </xf>
    <xf numFmtId="0" fontId="62" fillId="13" borderId="34" xfId="6" applyFont="1" applyFill="1" applyBorder="1">
      <alignment vertical="center"/>
    </xf>
    <xf numFmtId="0" fontId="62" fillId="5" borderId="35" xfId="6" applyFont="1" applyFill="1" applyBorder="1">
      <alignment vertical="center"/>
    </xf>
    <xf numFmtId="0" fontId="58" fillId="0" borderId="104" xfId="4" applyFont="1" applyBorder="1"/>
    <xf numFmtId="0" fontId="58" fillId="0" borderId="99" xfId="4" applyFont="1" applyBorder="1"/>
    <xf numFmtId="0" fontId="54" fillId="23" borderId="101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100" xfId="0" applyFont="1" applyFill="1" applyBorder="1" applyAlignment="1">
      <alignment horizontal="center" vertical="center"/>
    </xf>
    <xf numFmtId="0" fontId="54" fillId="22" borderId="104" xfId="0" applyFont="1" applyFill="1" applyBorder="1">
      <alignment vertical="center"/>
    </xf>
    <xf numFmtId="0" fontId="54" fillId="23" borderId="102" xfId="0" applyFont="1" applyFill="1" applyBorder="1" applyAlignment="1">
      <alignment horizontal="center" vertical="center"/>
    </xf>
    <xf numFmtId="0" fontId="58" fillId="0" borderId="101" xfId="4" applyFont="1" applyBorder="1"/>
    <xf numFmtId="0" fontId="58" fillId="0" borderId="100" xfId="4" applyFont="1" applyBorder="1"/>
    <xf numFmtId="0" fontId="54" fillId="19" borderId="104" xfId="0" applyFont="1" applyFill="1" applyBorder="1">
      <alignment vertical="center"/>
    </xf>
    <xf numFmtId="0" fontId="58" fillId="0" borderId="102" xfId="4" applyFont="1" applyBorder="1"/>
    <xf numFmtId="0" fontId="54" fillId="8" borderId="37" xfId="0" applyFont="1" applyFill="1" applyBorder="1">
      <alignment vertical="center"/>
    </xf>
    <xf numFmtId="0" fontId="54" fillId="8" borderId="31" xfId="0" applyFont="1" applyFill="1" applyBorder="1">
      <alignment vertical="center"/>
    </xf>
    <xf numFmtId="0" fontId="54" fillId="8" borderId="32" xfId="0" applyFont="1" applyFill="1" applyBorder="1">
      <alignment vertical="center"/>
    </xf>
    <xf numFmtId="0" fontId="54" fillId="19" borderId="19" xfId="0" applyFont="1" applyFill="1" applyBorder="1">
      <alignment vertical="center"/>
    </xf>
    <xf numFmtId="0" fontId="54" fillId="19" borderId="0" xfId="0" applyFont="1" applyFill="1">
      <alignment vertical="center"/>
    </xf>
    <xf numFmtId="0" fontId="54" fillId="0" borderId="9" xfId="0" applyFont="1" applyBorder="1">
      <alignment vertical="center"/>
    </xf>
    <xf numFmtId="0" fontId="54" fillId="14" borderId="10" xfId="0" applyFont="1" applyFill="1" applyBorder="1">
      <alignment vertical="center"/>
    </xf>
    <xf numFmtId="0" fontId="54" fillId="35" borderId="10" xfId="0" applyFont="1" applyFill="1" applyBorder="1" applyAlignment="1">
      <alignment horizontal="left" vertical="center"/>
    </xf>
    <xf numFmtId="0" fontId="54" fillId="11" borderId="10" xfId="0" applyFont="1" applyFill="1" applyBorder="1">
      <alignment vertical="center"/>
    </xf>
    <xf numFmtId="0" fontId="54" fillId="14" borderId="11" xfId="0" applyFont="1" applyFill="1" applyBorder="1" applyAlignment="1">
      <alignment horizontal="left" vertical="center"/>
    </xf>
    <xf numFmtId="0" fontId="54" fillId="11" borderId="23" xfId="0" applyFont="1" applyFill="1" applyBorder="1" applyAlignment="1">
      <alignment horizontal="centerContinuous" vertical="center" shrinkToFit="1"/>
    </xf>
    <xf numFmtId="0" fontId="54" fillId="11" borderId="0" xfId="0" applyFont="1" applyFill="1">
      <alignment vertical="center"/>
    </xf>
    <xf numFmtId="0" fontId="54" fillId="24" borderId="22" xfId="0" applyFont="1" applyFill="1" applyBorder="1">
      <alignment vertical="center"/>
    </xf>
    <xf numFmtId="0" fontId="54" fillId="11" borderId="31" xfId="0" applyFont="1" applyFill="1" applyBorder="1">
      <alignment vertical="center"/>
    </xf>
    <xf numFmtId="0" fontId="54" fillId="11" borderId="38" xfId="0" applyFont="1" applyFill="1" applyBorder="1" applyAlignment="1">
      <alignment vertical="center" shrinkToFit="1"/>
    </xf>
    <xf numFmtId="0" fontId="54" fillId="11" borderId="39" xfId="0" applyFont="1" applyFill="1" applyBorder="1">
      <alignment vertical="center"/>
    </xf>
    <xf numFmtId="0" fontId="58" fillId="0" borderId="31" xfId="4" applyFont="1" applyBorder="1"/>
    <xf numFmtId="0" fontId="58" fillId="0" borderId="38" xfId="4" applyFont="1" applyBorder="1"/>
    <xf numFmtId="0" fontId="62" fillId="11" borderId="5" xfId="6" applyFont="1" applyFill="1" applyBorder="1">
      <alignment vertical="center"/>
    </xf>
    <xf numFmtId="0" fontId="62" fillId="2" borderId="5" xfId="6" applyFont="1" applyFill="1" applyBorder="1">
      <alignment vertical="center"/>
    </xf>
    <xf numFmtId="0" fontId="62" fillId="11" borderId="0" xfId="6" applyFont="1" applyFill="1">
      <alignment vertical="center"/>
    </xf>
    <xf numFmtId="0" fontId="62" fillId="7" borderId="0" xfId="6" applyFont="1" applyFill="1">
      <alignment vertical="center"/>
    </xf>
    <xf numFmtId="0" fontId="62" fillId="2" borderId="106" xfId="6" applyFont="1" applyFill="1" applyBorder="1">
      <alignment vertical="center"/>
    </xf>
    <xf numFmtId="0" fontId="54" fillId="2" borderId="0" xfId="0" applyFont="1" applyFill="1">
      <alignment vertical="center"/>
    </xf>
    <xf numFmtId="0" fontId="54" fillId="14" borderId="0" xfId="0" applyFont="1" applyFill="1">
      <alignment vertical="center"/>
    </xf>
    <xf numFmtId="0" fontId="59" fillId="0" borderId="103" xfId="4" applyFont="1" applyBorder="1"/>
    <xf numFmtId="0" fontId="59" fillId="0" borderId="104" xfId="4" applyFont="1" applyBorder="1"/>
    <xf numFmtId="0" fontId="61" fillId="0" borderId="104" xfId="4" applyFont="1" applyBorder="1"/>
    <xf numFmtId="0" fontId="61" fillId="9" borderId="104" xfId="4" applyFont="1" applyFill="1" applyBorder="1"/>
    <xf numFmtId="0" fontId="61" fillId="9" borderId="124" xfId="4" applyFont="1" applyFill="1" applyBorder="1"/>
    <xf numFmtId="0" fontId="61" fillId="9" borderId="125" xfId="4" applyFont="1" applyFill="1" applyBorder="1"/>
    <xf numFmtId="0" fontId="61" fillId="9" borderId="79" xfId="4" applyFont="1" applyFill="1" applyBorder="1"/>
    <xf numFmtId="0" fontId="67" fillId="17" borderId="10" xfId="0" applyFont="1" applyFill="1" applyBorder="1">
      <alignment vertical="center"/>
    </xf>
    <xf numFmtId="0" fontId="67" fillId="17" borderId="11" xfId="0" applyFont="1" applyFill="1" applyBorder="1">
      <alignment vertical="center"/>
    </xf>
    <xf numFmtId="0" fontId="68" fillId="0" borderId="0" xfId="0" applyFont="1">
      <alignment vertical="center"/>
    </xf>
    <xf numFmtId="177" fontId="30" fillId="0" borderId="0" xfId="5" applyNumberFormat="1" applyFont="1" applyFill="1" applyBorder="1" applyAlignment="1" applyProtection="1">
      <alignment horizontal="left" vertical="center" indent="3"/>
    </xf>
    <xf numFmtId="177" fontId="30" fillId="0" borderId="0" xfId="5" applyNumberFormat="1" applyFont="1" applyFill="1" applyBorder="1" applyAlignment="1" applyProtection="1">
      <alignment horizontal="center" vertical="center"/>
    </xf>
    <xf numFmtId="0" fontId="61" fillId="6" borderId="41" xfId="4" applyFont="1" applyFill="1" applyBorder="1"/>
    <xf numFmtId="0" fontId="58" fillId="0" borderId="118" xfId="4" applyFont="1" applyBorder="1"/>
    <xf numFmtId="0" fontId="58" fillId="0" borderId="75" xfId="4" applyFont="1" applyBorder="1"/>
    <xf numFmtId="0" fontId="67" fillId="9" borderId="83" xfId="0" applyFont="1" applyFill="1" applyBorder="1">
      <alignment vertical="center"/>
    </xf>
    <xf numFmtId="0" fontId="59" fillId="0" borderId="75" xfId="4" applyFont="1" applyBorder="1"/>
    <xf numFmtId="0" fontId="58" fillId="0" borderId="82" xfId="4" applyFont="1" applyBorder="1"/>
    <xf numFmtId="0" fontId="67" fillId="9" borderId="7" xfId="0" applyFont="1" applyFill="1" applyBorder="1">
      <alignment vertical="center"/>
    </xf>
    <xf numFmtId="0" fontId="58" fillId="0" borderId="32" xfId="4" applyFont="1" applyBorder="1"/>
    <xf numFmtId="0" fontId="54" fillId="8" borderId="28" xfId="0" applyFont="1" applyFill="1" applyBorder="1">
      <alignment vertical="center"/>
    </xf>
    <xf numFmtId="0" fontId="54" fillId="0" borderId="22" xfId="0" applyFont="1" applyBorder="1" applyAlignment="1">
      <alignment horizontal="center" vertical="center"/>
    </xf>
    <xf numFmtId="0" fontId="54" fillId="0" borderId="23" xfId="0" applyFont="1" applyBorder="1">
      <alignment vertical="center"/>
    </xf>
    <xf numFmtId="0" fontId="54" fillId="0" borderId="37" xfId="0" applyFont="1" applyBorder="1">
      <alignment vertical="center"/>
    </xf>
    <xf numFmtId="0" fontId="61" fillId="0" borderId="33" xfId="4" applyFont="1" applyBorder="1"/>
    <xf numFmtId="0" fontId="61" fillId="0" borderId="19" xfId="4" applyFont="1" applyBorder="1"/>
    <xf numFmtId="0" fontId="61" fillId="0" borderId="29" xfId="4" applyFont="1" applyBorder="1"/>
    <xf numFmtId="0" fontId="61" fillId="9" borderId="19" xfId="4" applyFont="1" applyFill="1" applyBorder="1"/>
    <xf numFmtId="0" fontId="61" fillId="0" borderId="118" xfId="4" applyFont="1" applyBorder="1"/>
    <xf numFmtId="0" fontId="61" fillId="0" borderId="75" xfId="4" applyFont="1" applyBorder="1"/>
    <xf numFmtId="0" fontId="67" fillId="9" borderId="75" xfId="0" applyFont="1" applyFill="1" applyBorder="1">
      <alignment vertical="center"/>
    </xf>
    <xf numFmtId="0" fontId="61" fillId="0" borderId="59" xfId="4" applyFont="1" applyBorder="1"/>
    <xf numFmtId="0" fontId="61" fillId="9" borderId="75" xfId="4" applyFont="1" applyFill="1" applyBorder="1"/>
    <xf numFmtId="0" fontId="67" fillId="8" borderId="0" xfId="0" applyFont="1" applyFill="1">
      <alignment vertical="center"/>
    </xf>
    <xf numFmtId="0" fontId="58" fillId="0" borderId="112" xfId="4" applyFont="1" applyBorder="1"/>
    <xf numFmtId="0" fontId="61" fillId="0" borderId="93" xfId="4" applyFont="1" applyBorder="1"/>
    <xf numFmtId="0" fontId="61" fillId="7" borderId="0" xfId="4" applyFont="1" applyFill="1"/>
    <xf numFmtId="0" fontId="61" fillId="0" borderId="94" xfId="4" applyFont="1" applyBorder="1"/>
    <xf numFmtId="0" fontId="67" fillId="8" borderId="10" xfId="0" applyFont="1" applyFill="1" applyBorder="1">
      <alignment vertical="center"/>
    </xf>
    <xf numFmtId="0" fontId="58" fillId="0" borderId="11" xfId="4" applyFont="1" applyBorder="1"/>
    <xf numFmtId="0" fontId="62" fillId="18" borderId="73" xfId="6" applyFont="1" applyFill="1" applyBorder="1" applyAlignment="1"/>
    <xf numFmtId="0" fontId="62" fillId="18" borderId="16" xfId="6" applyFont="1" applyFill="1" applyBorder="1" applyAlignment="1"/>
    <xf numFmtId="0" fontId="62" fillId="18" borderId="17" xfId="6" applyFont="1" applyFill="1" applyBorder="1" applyAlignment="1"/>
    <xf numFmtId="0" fontId="62" fillId="23" borderId="33" xfId="6" applyFont="1" applyFill="1" applyBorder="1">
      <alignment vertical="center"/>
    </xf>
    <xf numFmtId="0" fontId="62" fillId="23" borderId="19" xfId="6" applyFont="1" applyFill="1" applyBorder="1">
      <alignment vertical="center"/>
    </xf>
    <xf numFmtId="0" fontId="62" fillId="14" borderId="19" xfId="6" applyFont="1" applyFill="1" applyBorder="1">
      <alignment vertical="center"/>
    </xf>
    <xf numFmtId="0" fontId="62" fillId="23" borderId="0" xfId="6" applyFont="1" applyFill="1">
      <alignment vertical="center"/>
    </xf>
    <xf numFmtId="0" fontId="62" fillId="18" borderId="0" xfId="6" applyFont="1" applyFill="1">
      <alignment vertical="center"/>
    </xf>
    <xf numFmtId="0" fontId="62" fillId="18" borderId="8" xfId="6" applyFont="1" applyFill="1" applyBorder="1">
      <alignment vertical="center"/>
    </xf>
    <xf numFmtId="0" fontId="62" fillId="17" borderId="7" xfId="6" applyFont="1" applyFill="1" applyBorder="1">
      <alignment vertical="center"/>
    </xf>
    <xf numFmtId="0" fontId="62" fillId="17" borderId="31" xfId="6" applyFont="1" applyFill="1" applyBorder="1">
      <alignment vertical="center"/>
    </xf>
    <xf numFmtId="0" fontId="62" fillId="11" borderId="31" xfId="6" applyFont="1" applyFill="1" applyBorder="1">
      <alignment vertical="center"/>
    </xf>
    <xf numFmtId="0" fontId="62" fillId="3" borderId="31" xfId="6" applyFont="1" applyFill="1" applyBorder="1">
      <alignment vertical="center"/>
    </xf>
    <xf numFmtId="0" fontId="62" fillId="16" borderId="92" xfId="6" applyFont="1" applyFill="1" applyBorder="1" applyAlignment="1"/>
    <xf numFmtId="0" fontId="62" fillId="16" borderId="0" xfId="6" applyFont="1" applyFill="1" applyAlignment="1"/>
    <xf numFmtId="0" fontId="62" fillId="12" borderId="0" xfId="6" applyFont="1" applyFill="1">
      <alignment vertical="center"/>
    </xf>
    <xf numFmtId="0" fontId="62" fillId="6" borderId="0" xfId="6" applyFont="1" applyFill="1" applyAlignment="1"/>
    <xf numFmtId="0" fontId="62" fillId="6" borderId="0" xfId="6" applyFont="1" applyFill="1">
      <alignment vertical="center"/>
    </xf>
    <xf numFmtId="0" fontId="62" fillId="6" borderId="10" xfId="6" applyFont="1" applyFill="1" applyBorder="1">
      <alignment vertical="center"/>
    </xf>
    <xf numFmtId="0" fontId="65" fillId="9" borderId="4" xfId="0" applyFont="1" applyFill="1" applyBorder="1">
      <alignment vertical="center"/>
    </xf>
    <xf numFmtId="0" fontId="65" fillId="9" borderId="7" xfId="0" applyFont="1" applyFill="1" applyBorder="1">
      <alignment vertical="center"/>
    </xf>
    <xf numFmtId="0" fontId="65" fillId="8" borderId="9" xfId="0" applyFont="1" applyFill="1" applyBorder="1">
      <alignment vertical="center"/>
    </xf>
    <xf numFmtId="0" fontId="65" fillId="0" borderId="11" xfId="0" applyFont="1" applyBorder="1">
      <alignment vertical="center"/>
    </xf>
    <xf numFmtId="0" fontId="62" fillId="22" borderId="8" xfId="6" applyFont="1" applyFill="1" applyBorder="1">
      <alignment vertical="center"/>
    </xf>
    <xf numFmtId="0" fontId="54" fillId="0" borderId="5" xfId="0" applyFont="1" applyBorder="1">
      <alignment vertical="center"/>
    </xf>
    <xf numFmtId="0" fontId="54" fillId="15" borderId="6" xfId="0" applyFont="1" applyFill="1" applyBorder="1">
      <alignment vertical="center"/>
    </xf>
    <xf numFmtId="0" fontId="54" fillId="15" borderId="31" xfId="0" applyFont="1" applyFill="1" applyBorder="1">
      <alignment vertical="center"/>
    </xf>
    <xf numFmtId="0" fontId="54" fillId="15" borderId="32" xfId="0" applyFont="1" applyFill="1" applyBorder="1">
      <alignment vertical="center"/>
    </xf>
    <xf numFmtId="0" fontId="54" fillId="9" borderId="21" xfId="0" applyFont="1" applyFill="1" applyBorder="1" applyAlignment="1">
      <alignment horizontal="left" vertical="center"/>
    </xf>
    <xf numFmtId="0" fontId="54" fillId="20" borderId="40" xfId="0" applyFont="1" applyFill="1" applyBorder="1">
      <alignment vertical="center"/>
    </xf>
    <xf numFmtId="0" fontId="54" fillId="9" borderId="7" xfId="0" applyFont="1" applyFill="1" applyBorder="1" applyAlignment="1">
      <alignment horizontal="left" vertical="center"/>
    </xf>
    <xf numFmtId="0" fontId="54" fillId="23" borderId="22" xfId="0" applyFont="1" applyFill="1" applyBorder="1">
      <alignment vertical="center"/>
    </xf>
    <xf numFmtId="0" fontId="54" fillId="0" borderId="34" xfId="0" applyFont="1" applyBorder="1">
      <alignment vertical="center"/>
    </xf>
    <xf numFmtId="0" fontId="64" fillId="0" borderId="0" xfId="0" applyFont="1" applyAlignment="1">
      <alignment horizontal="left" vertical="center"/>
    </xf>
    <xf numFmtId="0" fontId="69" fillId="0" borderId="0" xfId="0" applyFont="1">
      <alignment vertical="center"/>
    </xf>
    <xf numFmtId="0" fontId="66" fillId="0" borderId="0" xfId="0" applyFont="1">
      <alignment vertical="center"/>
    </xf>
    <xf numFmtId="0" fontId="70" fillId="0" borderId="0" xfId="0" applyFont="1">
      <alignment vertical="center"/>
    </xf>
    <xf numFmtId="0" fontId="62" fillId="7" borderId="7" xfId="6" applyFont="1" applyFill="1" applyBorder="1" applyAlignment="1">
      <alignment horizontal="center" vertical="center"/>
    </xf>
    <xf numFmtId="0" fontId="62" fillId="15" borderId="8" xfId="6" applyFont="1" applyFill="1" applyBorder="1">
      <alignment vertical="center"/>
    </xf>
    <xf numFmtId="0" fontId="58" fillId="0" borderId="19" xfId="4" applyFont="1" applyBorder="1"/>
    <xf numFmtId="0" fontId="72" fillId="28" borderId="107" xfId="6" applyFont="1" applyFill="1" applyBorder="1" applyAlignment="1">
      <alignment horizontal="left" vertical="center"/>
    </xf>
    <xf numFmtId="0" fontId="72" fillId="28" borderId="105" xfId="6" applyFont="1" applyFill="1" applyBorder="1" applyAlignment="1">
      <alignment horizontal="left" vertical="center"/>
    </xf>
    <xf numFmtId="0" fontId="58" fillId="0" borderId="105" xfId="4" applyFont="1" applyBorder="1"/>
    <xf numFmtId="0" fontId="61" fillId="5" borderId="105" xfId="4" applyFont="1" applyFill="1" applyBorder="1" applyAlignment="1">
      <alignment horizontal="left" vertical="center"/>
    </xf>
    <xf numFmtId="0" fontId="61" fillId="22" borderId="84" xfId="4" applyFont="1" applyFill="1" applyBorder="1" applyAlignment="1">
      <alignment horizontal="left" vertical="center" shrinkToFit="1"/>
    </xf>
    <xf numFmtId="0" fontId="59" fillId="0" borderId="7" xfId="4" applyFont="1" applyBorder="1"/>
    <xf numFmtId="0" fontId="72" fillId="4" borderId="7" xfId="6" applyFont="1" applyFill="1" applyBorder="1" applyAlignment="1">
      <alignment vertical="center" shrinkToFit="1"/>
    </xf>
    <xf numFmtId="0" fontId="72" fillId="4" borderId="8" xfId="6" applyFont="1" applyFill="1" applyBorder="1" applyAlignment="1">
      <alignment vertical="center" shrinkToFit="1"/>
    </xf>
    <xf numFmtId="0" fontId="72" fillId="4" borderId="9" xfId="6" applyFont="1" applyFill="1" applyBorder="1" applyAlignment="1">
      <alignment vertical="center" shrinkToFit="1"/>
    </xf>
    <xf numFmtId="0" fontId="72" fillId="4" borderId="11" xfId="6" applyFont="1" applyFill="1" applyBorder="1" applyAlignment="1">
      <alignment vertical="center" shrinkToFit="1"/>
    </xf>
    <xf numFmtId="0" fontId="65" fillId="9" borderId="11" xfId="0" applyFont="1" applyFill="1" applyBorder="1">
      <alignment vertical="center"/>
    </xf>
    <xf numFmtId="0" fontId="54" fillId="24" borderId="0" xfId="0" applyFont="1" applyFill="1">
      <alignment vertical="center"/>
    </xf>
    <xf numFmtId="0" fontId="54" fillId="28" borderId="0" xfId="0" applyFont="1" applyFill="1" applyAlignment="1">
      <alignment vertical="center" shrinkToFit="1"/>
    </xf>
    <xf numFmtId="0" fontId="54" fillId="27" borderId="8" xfId="0" applyFont="1" applyFill="1" applyBorder="1" applyAlignment="1">
      <alignment vertical="center" shrinkToFit="1"/>
    </xf>
    <xf numFmtId="0" fontId="54" fillId="15" borderId="0" xfId="0" applyFont="1" applyFill="1">
      <alignment vertical="center"/>
    </xf>
    <xf numFmtId="0" fontId="65" fillId="21" borderId="0" xfId="0" applyFont="1" applyFill="1">
      <alignment vertical="center"/>
    </xf>
    <xf numFmtId="0" fontId="54" fillId="4" borderId="0" xfId="0" applyFont="1" applyFill="1">
      <alignment vertical="center"/>
    </xf>
    <xf numFmtId="0" fontId="54" fillId="9" borderId="10" xfId="0" applyFont="1" applyFill="1" applyBorder="1">
      <alignment vertical="center"/>
    </xf>
    <xf numFmtId="0" fontId="54" fillId="27" borderId="10" xfId="0" applyFont="1" applyFill="1" applyBorder="1">
      <alignment vertical="center"/>
    </xf>
    <xf numFmtId="0" fontId="65" fillId="9" borderId="10" xfId="0" applyFont="1" applyFill="1" applyBorder="1">
      <alignment vertical="center"/>
    </xf>
    <xf numFmtId="0" fontId="65" fillId="27" borderId="0" xfId="0" applyFont="1" applyFill="1">
      <alignment vertical="center"/>
    </xf>
    <xf numFmtId="0" fontId="65" fillId="28" borderId="0" xfId="0" applyFont="1" applyFill="1" applyAlignment="1">
      <alignment vertical="center" shrinkToFit="1"/>
    </xf>
    <xf numFmtId="177" fontId="19" fillId="0" borderId="69" xfId="5" applyNumberFormat="1" applyFont="1" applyFill="1" applyBorder="1" applyAlignment="1" applyProtection="1">
      <alignment horizontal="center" vertical="center"/>
    </xf>
    <xf numFmtId="0" fontId="73" fillId="0" borderId="1" xfId="0" applyFont="1" applyBorder="1" applyAlignment="1">
      <alignment horizontal="left" vertical="center" indent="1"/>
    </xf>
    <xf numFmtId="0" fontId="74" fillId="0" borderId="1" xfId="0" applyFont="1" applyBorder="1" applyAlignment="1">
      <alignment horizontal="center" vertical="center"/>
    </xf>
    <xf numFmtId="0" fontId="32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3" fillId="14" borderId="134" xfId="0" applyFont="1" applyFill="1" applyBorder="1">
      <alignment vertical="center"/>
    </xf>
    <xf numFmtId="0" fontId="0" fillId="0" borderId="176" xfId="0" applyBorder="1" applyAlignment="1">
      <alignment horizontal="center" vertical="center"/>
    </xf>
    <xf numFmtId="0" fontId="0" fillId="0" borderId="177" xfId="0" applyBorder="1">
      <alignment vertical="center"/>
    </xf>
    <xf numFmtId="0" fontId="55" fillId="0" borderId="177" xfId="0" applyFont="1" applyBorder="1">
      <alignment vertical="center"/>
    </xf>
    <xf numFmtId="0" fontId="0" fillId="0" borderId="177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72" xfId="0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32" fillId="0" borderId="129" xfId="0" applyFont="1" applyBorder="1" applyAlignment="1">
      <alignment horizontal="left" vertical="center" indent="1"/>
    </xf>
    <xf numFmtId="0" fontId="73" fillId="0" borderId="1" xfId="0" applyFont="1" applyBorder="1" applyAlignment="1">
      <alignment horizontal="center" vertical="center"/>
    </xf>
    <xf numFmtId="0" fontId="56" fillId="0" borderId="0" xfId="0" applyFont="1">
      <alignment vertical="center"/>
    </xf>
    <xf numFmtId="0" fontId="0" fillId="42" borderId="176" xfId="0" applyFill="1" applyBorder="1" applyAlignment="1">
      <alignment horizontal="center" vertical="center"/>
    </xf>
    <xf numFmtId="0" fontId="0" fillId="42" borderId="3" xfId="0" applyFill="1" applyBorder="1" applyAlignment="1">
      <alignment horizontal="center" vertical="center"/>
    </xf>
    <xf numFmtId="0" fontId="0" fillId="42" borderId="177" xfId="0" applyFill="1" applyBorder="1" applyAlignment="1">
      <alignment horizontal="center" vertical="center"/>
    </xf>
    <xf numFmtId="0" fontId="0" fillId="2" borderId="173" xfId="0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 indent="1"/>
    </xf>
    <xf numFmtId="0" fontId="32" fillId="7" borderId="1" xfId="0" applyFont="1" applyFill="1" applyBorder="1" applyAlignment="1">
      <alignment horizontal="left" vertical="center" indent="1"/>
    </xf>
    <xf numFmtId="0" fontId="19" fillId="0" borderId="57" xfId="3" applyFont="1" applyBorder="1" applyAlignment="1">
      <alignment horizontal="center" vertical="center"/>
    </xf>
    <xf numFmtId="0" fontId="72" fillId="14" borderId="0" xfId="6" applyFont="1" applyFill="1">
      <alignment vertical="center"/>
    </xf>
    <xf numFmtId="0" fontId="32" fillId="0" borderId="1" xfId="0" applyFont="1" applyBorder="1" applyAlignment="1">
      <alignment horizontal="left" vertical="center"/>
    </xf>
    <xf numFmtId="0" fontId="72" fillId="9" borderId="10" xfId="6" applyFont="1" applyFill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77" fillId="0" borderId="8" xfId="4" applyFont="1" applyBorder="1"/>
    <xf numFmtId="0" fontId="57" fillId="26" borderId="0" xfId="6" applyFont="1" applyFill="1">
      <alignment vertical="center"/>
    </xf>
    <xf numFmtId="0" fontId="57" fillId="17" borderId="8" xfId="6" applyFont="1" applyFill="1" applyBorder="1">
      <alignment vertical="center"/>
    </xf>
    <xf numFmtId="0" fontId="57" fillId="7" borderId="7" xfId="6" applyFont="1" applyFill="1" applyBorder="1">
      <alignment vertical="center"/>
    </xf>
    <xf numFmtId="0" fontId="57" fillId="7" borderId="9" xfId="6" applyFont="1" applyFill="1" applyBorder="1">
      <alignment vertical="center"/>
    </xf>
    <xf numFmtId="0" fontId="57" fillId="17" borderId="11" xfId="6" applyFont="1" applyFill="1" applyBorder="1">
      <alignment vertical="center"/>
    </xf>
    <xf numFmtId="0" fontId="57" fillId="6" borderId="22" xfId="6" applyFont="1" applyFill="1" applyBorder="1">
      <alignment vertical="center"/>
    </xf>
    <xf numFmtId="0" fontId="78" fillId="0" borderId="0" xfId="0" applyFont="1">
      <alignment vertical="center"/>
    </xf>
    <xf numFmtId="0" fontId="57" fillId="2" borderId="23" xfId="6" applyFont="1" applyFill="1" applyBorder="1">
      <alignment vertical="center"/>
    </xf>
    <xf numFmtId="0" fontId="57" fillId="2" borderId="22" xfId="6" applyFont="1" applyFill="1" applyBorder="1">
      <alignment vertical="center"/>
    </xf>
    <xf numFmtId="0" fontId="57" fillId="14" borderId="24" xfId="6" applyFont="1" applyFill="1" applyBorder="1">
      <alignment vertical="center"/>
    </xf>
    <xf numFmtId="0" fontId="57" fillId="5" borderId="22" xfId="6" applyFont="1" applyFill="1" applyBorder="1">
      <alignment vertical="center"/>
    </xf>
    <xf numFmtId="0" fontId="57" fillId="5" borderId="34" xfId="6" applyFont="1" applyFill="1" applyBorder="1">
      <alignment vertical="center"/>
    </xf>
    <xf numFmtId="0" fontId="78" fillId="0" borderId="10" xfId="0" applyFont="1" applyBorder="1">
      <alignment vertical="center"/>
    </xf>
    <xf numFmtId="0" fontId="57" fillId="2" borderId="35" xfId="6" applyFont="1" applyFill="1" applyBorder="1">
      <alignment vertical="center"/>
    </xf>
    <xf numFmtId="0" fontId="57" fillId="2" borderId="34" xfId="6" applyFont="1" applyFill="1" applyBorder="1">
      <alignment vertical="center"/>
    </xf>
    <xf numFmtId="0" fontId="57" fillId="14" borderId="36" xfId="6" applyFont="1" applyFill="1" applyBorder="1">
      <alignment vertical="center"/>
    </xf>
    <xf numFmtId="0" fontId="57" fillId="5" borderId="23" xfId="6" applyFont="1" applyFill="1" applyBorder="1">
      <alignment vertical="center"/>
    </xf>
    <xf numFmtId="0" fontId="57" fillId="6" borderId="33" xfId="6" applyFont="1" applyFill="1" applyBorder="1">
      <alignment vertical="center"/>
    </xf>
    <xf numFmtId="0" fontId="57" fillId="6" borderId="21" xfId="6" applyFont="1" applyFill="1" applyBorder="1">
      <alignment vertical="center"/>
    </xf>
    <xf numFmtId="0" fontId="57" fillId="5" borderId="18" xfId="6" applyFont="1" applyFill="1" applyBorder="1">
      <alignment vertical="center"/>
    </xf>
    <xf numFmtId="0" fontId="57" fillId="5" borderId="21" xfId="6" applyFont="1" applyFill="1" applyBorder="1">
      <alignment vertical="center"/>
    </xf>
    <xf numFmtId="0" fontId="57" fillId="11" borderId="40" xfId="6" applyFont="1" applyFill="1" applyBorder="1">
      <alignment vertical="center"/>
    </xf>
    <xf numFmtId="0" fontId="57" fillId="6" borderId="7" xfId="6" applyFont="1" applyFill="1" applyBorder="1">
      <alignment vertical="center"/>
    </xf>
    <xf numFmtId="0" fontId="57" fillId="2" borderId="24" xfId="6" applyFont="1" applyFill="1" applyBorder="1">
      <alignment vertical="center"/>
    </xf>
    <xf numFmtId="0" fontId="77" fillId="0" borderId="0" xfId="4" applyFont="1"/>
    <xf numFmtId="0" fontId="72" fillId="14" borderId="22" xfId="6" applyFont="1" applyFill="1" applyBorder="1">
      <alignment vertical="center"/>
    </xf>
    <xf numFmtId="0" fontId="72" fillId="14" borderId="31" xfId="6" applyFont="1" applyFill="1" applyBorder="1">
      <alignment vertical="center"/>
    </xf>
    <xf numFmtId="0" fontId="72" fillId="14" borderId="38" xfId="6" applyFont="1" applyFill="1" applyBorder="1">
      <alignment vertical="center"/>
    </xf>
    <xf numFmtId="0" fontId="64" fillId="5" borderId="0" xfId="0" applyFont="1" applyFill="1">
      <alignment vertical="center"/>
    </xf>
    <xf numFmtId="0" fontId="64" fillId="5" borderId="22" xfId="0" applyFont="1" applyFill="1" applyBorder="1">
      <alignment vertical="center"/>
    </xf>
    <xf numFmtId="0" fontId="57" fillId="5" borderId="7" xfId="6" applyFont="1" applyFill="1" applyBorder="1">
      <alignment vertical="center"/>
    </xf>
    <xf numFmtId="0" fontId="57" fillId="5" borderId="0" xfId="6" applyFont="1" applyFill="1">
      <alignment vertical="center"/>
    </xf>
    <xf numFmtId="0" fontId="57" fillId="5" borderId="8" xfId="6" applyFont="1" applyFill="1" applyBorder="1">
      <alignment vertical="center"/>
    </xf>
    <xf numFmtId="0" fontId="57" fillId="5" borderId="9" xfId="6" applyFont="1" applyFill="1" applyBorder="1">
      <alignment vertical="center"/>
    </xf>
    <xf numFmtId="0" fontId="57" fillId="5" borderId="10" xfId="6" applyFont="1" applyFill="1" applyBorder="1">
      <alignment vertical="center"/>
    </xf>
    <xf numFmtId="0" fontId="57" fillId="5" borderId="11" xfId="6" applyFont="1" applyFill="1" applyBorder="1">
      <alignment vertical="center"/>
    </xf>
    <xf numFmtId="0" fontId="72" fillId="3" borderId="0" xfId="6" applyFont="1" applyFill="1">
      <alignment vertical="center"/>
    </xf>
    <xf numFmtId="0" fontId="72" fillId="3" borderId="10" xfId="6" applyFont="1" applyFill="1" applyBorder="1">
      <alignment vertical="center"/>
    </xf>
    <xf numFmtId="178" fontId="16" fillId="0" borderId="0" xfId="8" applyNumberFormat="1" applyFont="1" applyAlignment="1">
      <alignment horizontal="center"/>
    </xf>
    <xf numFmtId="0" fontId="16" fillId="0" borderId="0" xfId="8" applyFont="1" applyAlignment="1"/>
    <xf numFmtId="0" fontId="16" fillId="0" borderId="0" xfId="8" applyFont="1" applyAlignment="1">
      <alignment shrinkToFit="1"/>
    </xf>
    <xf numFmtId="178" fontId="16" fillId="0" borderId="0" xfId="8" applyNumberFormat="1" applyFont="1" applyAlignment="1">
      <alignment shrinkToFit="1"/>
    </xf>
    <xf numFmtId="0" fontId="16" fillId="0" borderId="0" xfId="8" applyFont="1" applyAlignment="1">
      <alignment horizontal="center"/>
    </xf>
    <xf numFmtId="178" fontId="19" fillId="12" borderId="48" xfId="3" applyNumberFormat="1" applyFont="1" applyFill="1" applyBorder="1" applyAlignment="1">
      <alignment horizontal="center" vertical="center"/>
    </xf>
    <xf numFmtId="178" fontId="19" fillId="12" borderId="72" xfId="3" applyNumberFormat="1" applyFont="1" applyFill="1" applyBorder="1" applyAlignment="1">
      <alignment horizontal="center" vertical="center" shrinkToFit="1"/>
    </xf>
    <xf numFmtId="178" fontId="19" fillId="0" borderId="178" xfId="9" applyNumberFormat="1" applyFont="1" applyFill="1" applyBorder="1" applyAlignment="1" applyProtection="1">
      <alignment horizontal="center" vertical="center"/>
    </xf>
    <xf numFmtId="178" fontId="22" fillId="0" borderId="52" xfId="3" applyNumberFormat="1" applyFont="1" applyBorder="1" applyAlignment="1">
      <alignment horizontal="center" vertical="center" shrinkToFit="1"/>
    </xf>
    <xf numFmtId="177" fontId="19" fillId="0" borderId="52" xfId="9" applyNumberFormat="1" applyFont="1" applyFill="1" applyBorder="1" applyAlignment="1" applyProtection="1">
      <alignment horizontal="center" vertical="center"/>
    </xf>
    <xf numFmtId="177" fontId="19" fillId="0" borderId="127" xfId="9" applyNumberFormat="1" applyFont="1" applyFill="1" applyBorder="1" applyAlignment="1" applyProtection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178" fontId="22" fillId="0" borderId="54" xfId="3" applyNumberFormat="1" applyFont="1" applyBorder="1" applyAlignment="1">
      <alignment horizontal="center" vertical="center" shrinkToFit="1"/>
    </xf>
    <xf numFmtId="177" fontId="19" fillId="0" borderId="54" xfId="9" applyNumberFormat="1" applyFont="1" applyFill="1" applyBorder="1" applyAlignment="1" applyProtection="1">
      <alignment horizontal="center" vertical="center"/>
    </xf>
    <xf numFmtId="177" fontId="19" fillId="0" borderId="29" xfId="9" applyNumberFormat="1" applyFont="1" applyFill="1" applyBorder="1" applyAlignment="1" applyProtection="1">
      <alignment horizontal="center" vertical="center" wrapText="1"/>
    </xf>
    <xf numFmtId="178" fontId="19" fillId="0" borderId="51" xfId="9" applyNumberFormat="1" applyFont="1" applyFill="1" applyBorder="1" applyAlignment="1" applyProtection="1">
      <alignment horizontal="center" vertical="center"/>
    </xf>
    <xf numFmtId="0" fontId="1" fillId="0" borderId="3" xfId="8" applyBorder="1" applyAlignment="1">
      <alignment horizontal="center" vertical="center"/>
    </xf>
    <xf numFmtId="0" fontId="1" fillId="5" borderId="3" xfId="8" applyFill="1" applyBorder="1" applyAlignment="1">
      <alignment horizontal="center" vertical="center"/>
    </xf>
    <xf numFmtId="0" fontId="1" fillId="2" borderId="3" xfId="8" applyFill="1" applyBorder="1" applyAlignment="1">
      <alignment horizontal="center" vertical="center"/>
    </xf>
    <xf numFmtId="178" fontId="19" fillId="0" borderId="67" xfId="9" applyNumberFormat="1" applyFont="1" applyFill="1" applyBorder="1" applyAlignment="1" applyProtection="1">
      <alignment horizontal="center" vertical="center"/>
    </xf>
    <xf numFmtId="178" fontId="22" fillId="0" borderId="63" xfId="3" applyNumberFormat="1" applyFont="1" applyBorder="1" applyAlignment="1">
      <alignment horizontal="center" vertical="center" shrinkToFit="1"/>
    </xf>
    <xf numFmtId="0" fontId="19" fillId="0" borderId="63" xfId="3" applyFont="1" applyBorder="1" applyAlignment="1">
      <alignment horizontal="center" vertical="center"/>
    </xf>
    <xf numFmtId="177" fontId="19" fillId="0" borderId="63" xfId="9" applyNumberFormat="1" applyFont="1" applyFill="1" applyBorder="1" applyAlignment="1" applyProtection="1">
      <alignment horizontal="center" vertical="center"/>
    </xf>
    <xf numFmtId="177" fontId="19" fillId="0" borderId="175" xfId="9" applyNumberFormat="1" applyFont="1" applyFill="1" applyBorder="1" applyAlignment="1" applyProtection="1">
      <alignment horizontal="center" vertical="center"/>
    </xf>
    <xf numFmtId="0" fontId="72" fillId="7" borderId="93" xfId="6" applyFont="1" applyFill="1" applyBorder="1" applyAlignment="1">
      <alignment shrinkToFit="1"/>
    </xf>
    <xf numFmtId="0" fontId="77" fillId="0" borderId="4" xfId="4" applyFont="1" applyBorder="1"/>
    <xf numFmtId="0" fontId="72" fillId="4" borderId="19" xfId="6" applyFont="1" applyFill="1" applyBorder="1">
      <alignment vertical="center"/>
    </xf>
    <xf numFmtId="0" fontId="72" fillId="4" borderId="31" xfId="6" applyFont="1" applyFill="1" applyBorder="1">
      <alignment vertical="center"/>
    </xf>
    <xf numFmtId="0" fontId="72" fillId="27" borderId="105" xfId="6" applyFont="1" applyFill="1" applyBorder="1" applyAlignment="1"/>
    <xf numFmtId="0" fontId="72" fillId="27" borderId="7" xfId="6" applyFont="1" applyFill="1" applyBorder="1" applyAlignment="1"/>
    <xf numFmtId="0" fontId="59" fillId="0" borderId="105" xfId="4" applyFont="1" applyBorder="1"/>
    <xf numFmtId="0" fontId="72" fillId="2" borderId="8" xfId="6" applyFont="1" applyFill="1" applyBorder="1" applyAlignment="1"/>
    <xf numFmtId="0" fontId="72" fillId="2" borderId="10" xfId="6" applyFont="1" applyFill="1" applyBorder="1" applyAlignment="1"/>
    <xf numFmtId="0" fontId="72" fillId="29" borderId="8" xfId="6" applyFont="1" applyFill="1" applyBorder="1">
      <alignment vertical="center"/>
    </xf>
    <xf numFmtId="0" fontId="32" fillId="0" borderId="0" xfId="0" applyFont="1" applyAlignment="1">
      <alignment horizontal="left" vertical="center" indent="1"/>
    </xf>
    <xf numFmtId="0" fontId="73" fillId="0" borderId="131" xfId="0" applyFont="1" applyBorder="1" applyAlignment="1">
      <alignment horizontal="center" vertical="center"/>
    </xf>
    <xf numFmtId="177" fontId="19" fillId="0" borderId="64" xfId="5" applyNumberFormat="1" applyFont="1" applyFill="1" applyBorder="1" applyAlignment="1" applyProtection="1">
      <alignment horizontal="center" vertical="center" wrapText="1"/>
    </xf>
    <xf numFmtId="0" fontId="32" fillId="5" borderId="1" xfId="0" applyFont="1" applyFill="1" applyBorder="1" applyAlignment="1">
      <alignment horizontal="left" vertical="center" indent="1"/>
    </xf>
    <xf numFmtId="0" fontId="0" fillId="0" borderId="129" xfId="0" applyBorder="1" applyAlignment="1">
      <alignment horizontal="left" vertical="center" indent="1"/>
    </xf>
    <xf numFmtId="0" fontId="0" fillId="7" borderId="1" xfId="0" applyFill="1" applyBorder="1" applyAlignment="1">
      <alignment horizontal="left" vertical="center" indent="1"/>
    </xf>
    <xf numFmtId="0" fontId="62" fillId="4" borderId="8" xfId="6" applyFont="1" applyFill="1" applyBorder="1">
      <alignment vertical="center"/>
    </xf>
    <xf numFmtId="0" fontId="72" fillId="13" borderId="7" xfId="6" applyFont="1" applyFill="1" applyBorder="1">
      <alignment vertical="center"/>
    </xf>
    <xf numFmtId="0" fontId="72" fillId="13" borderId="0" xfId="6" applyFont="1" applyFill="1">
      <alignment vertical="center"/>
    </xf>
    <xf numFmtId="0" fontId="72" fillId="6" borderId="0" xfId="6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3" fillId="2" borderId="0" xfId="6" applyFill="1" applyAlignment="1">
      <alignment vertical="center" shrinkToFit="1"/>
    </xf>
    <xf numFmtId="0" fontId="33" fillId="14" borderId="0" xfId="6" applyFill="1">
      <alignment vertical="center"/>
    </xf>
    <xf numFmtId="0" fontId="33" fillId="24" borderId="10" xfId="6" applyFill="1" applyBorder="1" applyAlignment="1">
      <alignment vertical="center" shrinkToFit="1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83" fillId="43" borderId="0" xfId="0" applyFont="1" applyFill="1" applyAlignment="1"/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5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>
      <alignment vertical="center"/>
    </xf>
    <xf numFmtId="0" fontId="0" fillId="9" borderId="143" xfId="0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2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49" fontId="3" fillId="36" borderId="1" xfId="0" applyNumberFormat="1" applyFont="1" applyFill="1" applyBorder="1" applyAlignment="1">
      <alignment horizontal="center" vertical="center"/>
    </xf>
    <xf numFmtId="0" fontId="3" fillId="7" borderId="0" xfId="0" quotePrefix="1" applyFont="1" applyFill="1" applyAlignment="1">
      <alignment horizontal="center" vertical="center"/>
    </xf>
    <xf numFmtId="0" fontId="0" fillId="0" borderId="0" xfId="0" applyAlignment="1">
      <alignment vertical="center" shrinkToFit="1"/>
    </xf>
    <xf numFmtId="0" fontId="87" fillId="0" borderId="0" xfId="0" applyFont="1" applyAlignment="1">
      <alignment horizontal="center" vertical="center"/>
    </xf>
    <xf numFmtId="0" fontId="62" fillId="0" borderId="11" xfId="6" applyFont="1" applyFill="1" applyBorder="1">
      <alignment vertical="center"/>
    </xf>
    <xf numFmtId="1" fontId="19" fillId="38" borderId="54" xfId="5" applyNumberFormat="1" applyFont="1" applyFill="1" applyBorder="1" applyAlignment="1" applyProtection="1">
      <alignment horizontal="center" vertical="center" wrapText="1"/>
    </xf>
    <xf numFmtId="0" fontId="54" fillId="31" borderId="20" xfId="0" applyFont="1" applyFill="1" applyBorder="1">
      <alignment vertical="center"/>
    </xf>
    <xf numFmtId="0" fontId="54" fillId="21" borderId="5" xfId="0" applyFont="1" applyFill="1" applyBorder="1" applyAlignment="1">
      <alignment horizontal="center" vertical="center"/>
    </xf>
    <xf numFmtId="0" fontId="54" fillId="21" borderId="5" xfId="0" applyFont="1" applyFill="1" applyBorder="1">
      <alignment vertical="center"/>
    </xf>
    <xf numFmtId="0" fontId="54" fillId="21" borderId="4" xfId="0" applyFont="1" applyFill="1" applyBorder="1" applyAlignment="1">
      <alignment horizontal="center" vertical="center"/>
    </xf>
    <xf numFmtId="0" fontId="54" fillId="21" borderId="31" xfId="0" applyFont="1" applyFill="1" applyBorder="1" applyAlignment="1">
      <alignment horizontal="center" vertical="center"/>
    </xf>
    <xf numFmtId="0" fontId="54" fillId="21" borderId="31" xfId="0" applyFont="1" applyFill="1" applyBorder="1">
      <alignment vertical="center"/>
    </xf>
    <xf numFmtId="0" fontId="16" fillId="0" borderId="7" xfId="4" applyFont="1" applyBorder="1"/>
    <xf numFmtId="0" fontId="54" fillId="0" borderId="33" xfId="0" applyFont="1" applyBorder="1" applyAlignment="1">
      <alignment horizontal="center" vertical="center"/>
    </xf>
    <xf numFmtId="0" fontId="88" fillId="21" borderId="37" xfId="4" applyFont="1" applyFill="1" applyBorder="1"/>
    <xf numFmtId="0" fontId="62" fillId="6" borderId="29" xfId="6" applyFont="1" applyFill="1" applyBorder="1">
      <alignment vertical="center"/>
    </xf>
    <xf numFmtId="0" fontId="62" fillId="13" borderId="29" xfId="6" applyFont="1" applyFill="1" applyBorder="1">
      <alignment vertical="center"/>
    </xf>
    <xf numFmtId="0" fontId="62" fillId="6" borderId="45" xfId="6" applyFont="1" applyFill="1" applyBorder="1">
      <alignment vertical="center"/>
    </xf>
    <xf numFmtId="182" fontId="19" fillId="38" borderId="54" xfId="5" applyNumberFormat="1" applyFont="1" applyFill="1" applyBorder="1" applyAlignment="1" applyProtection="1">
      <alignment horizontal="center" vertical="center" wrapText="1"/>
    </xf>
    <xf numFmtId="0" fontId="57" fillId="5" borderId="0" xfId="6" applyFont="1" applyFill="1" applyBorder="1">
      <alignment vertical="center"/>
    </xf>
    <xf numFmtId="0" fontId="72" fillId="4" borderId="0" xfId="6" applyFont="1" applyFill="1" applyBorder="1">
      <alignment vertical="center"/>
    </xf>
    <xf numFmtId="0" fontId="16" fillId="0" borderId="114" xfId="4" applyFont="1" applyBorder="1"/>
    <xf numFmtId="0" fontId="61" fillId="0" borderId="180" xfId="4" applyFont="1" applyBorder="1"/>
    <xf numFmtId="0" fontId="61" fillId="5" borderId="10" xfId="4" applyFont="1" applyFill="1" applyBorder="1" applyAlignment="1">
      <alignment wrapText="1" shrinkToFit="1"/>
    </xf>
    <xf numFmtId="0" fontId="54" fillId="17" borderId="0" xfId="0" applyFont="1" applyFill="1" applyAlignment="1">
      <alignment horizontal="center" vertical="center"/>
    </xf>
    <xf numFmtId="0" fontId="62" fillId="2" borderId="18" xfId="6" applyFont="1" applyFill="1" applyBorder="1">
      <alignment vertical="center"/>
    </xf>
    <xf numFmtId="177" fontId="19" fillId="38" borderId="56" xfId="5" applyNumberFormat="1" applyFont="1" applyFill="1" applyBorder="1" applyAlignment="1" applyProtection="1">
      <alignment horizontal="center" vertical="center" wrapText="1"/>
    </xf>
    <xf numFmtId="177" fontId="19" fillId="38" borderId="29" xfId="5" applyNumberFormat="1" applyFont="1" applyFill="1" applyBorder="1" applyAlignment="1" applyProtection="1">
      <alignment horizontal="center" vertical="center" wrapText="1"/>
    </xf>
    <xf numFmtId="0" fontId="33" fillId="45" borderId="0" xfId="6" applyFill="1" applyAlignment="1"/>
    <xf numFmtId="177" fontId="23" fillId="9" borderId="23" xfId="5" applyNumberFormat="1" applyFont="1" applyFill="1" applyBorder="1" applyAlignment="1" applyProtection="1">
      <alignment horizontal="left" vertical="center"/>
    </xf>
    <xf numFmtId="0" fontId="32" fillId="36" borderId="1" xfId="0" applyFont="1" applyFill="1" applyBorder="1" applyAlignment="1">
      <alignment horizontal="left" vertical="center" indent="1"/>
    </xf>
    <xf numFmtId="0" fontId="89" fillId="8" borderId="7" xfId="0" applyFont="1" applyFill="1" applyBorder="1">
      <alignment vertical="center"/>
    </xf>
    <xf numFmtId="0" fontId="89" fillId="8" borderId="0" xfId="0" applyFont="1" applyFill="1">
      <alignment vertical="center"/>
    </xf>
    <xf numFmtId="0" fontId="89" fillId="8" borderId="7" xfId="6" applyFont="1" applyFill="1" applyBorder="1">
      <alignment vertical="center"/>
    </xf>
    <xf numFmtId="0" fontId="89" fillId="8" borderId="0" xfId="6" applyFont="1" applyFill="1">
      <alignment vertical="center"/>
    </xf>
    <xf numFmtId="0" fontId="89" fillId="8" borderId="0" xfId="6" applyFont="1" applyFill="1" applyBorder="1">
      <alignment vertical="center"/>
    </xf>
    <xf numFmtId="0" fontId="23" fillId="2" borderId="54" xfId="3" applyFont="1" applyFill="1" applyBorder="1" applyAlignment="1">
      <alignment horizontal="center" vertical="center" shrinkToFit="1"/>
    </xf>
    <xf numFmtId="177" fontId="23" fillId="2" borderId="54" xfId="5" applyNumberFormat="1" applyFont="1" applyFill="1" applyBorder="1" applyAlignment="1" applyProtection="1">
      <alignment horizontal="center" vertical="center"/>
    </xf>
    <xf numFmtId="0" fontId="47" fillId="14" borderId="137" xfId="0" applyFont="1" applyFill="1" applyBorder="1" applyAlignment="1">
      <alignment horizontal="center" vertical="center" shrinkToFit="1"/>
    </xf>
    <xf numFmtId="0" fontId="52" fillId="14" borderId="137" xfId="0" applyFont="1" applyFill="1" applyBorder="1" applyAlignment="1">
      <alignment horizontal="center" vertical="center" shrinkToFit="1"/>
    </xf>
    <xf numFmtId="0" fontId="0" fillId="46" borderId="132" xfId="0" applyFill="1" applyBorder="1" applyAlignment="1">
      <alignment horizontal="center" vertical="center"/>
    </xf>
    <xf numFmtId="0" fontId="33" fillId="0" borderId="1" xfId="6" applyBorder="1" applyAlignment="1">
      <alignment horizontal="center" vertical="center"/>
    </xf>
    <xf numFmtId="0" fontId="0" fillId="0" borderId="181" xfId="0" applyBorder="1" applyAlignment="1">
      <alignment horizontal="left" vertical="center" indent="1"/>
    </xf>
    <xf numFmtId="0" fontId="33" fillId="0" borderId="181" xfId="6" applyBorder="1" applyAlignment="1">
      <alignment horizontal="center" vertical="center"/>
    </xf>
    <xf numFmtId="0" fontId="0" fillId="0" borderId="181" xfId="0" applyBorder="1" applyAlignment="1">
      <alignment horizontal="center" vertical="center"/>
    </xf>
    <xf numFmtId="0" fontId="47" fillId="14" borderId="136" xfId="0" applyFont="1" applyFill="1" applyBorder="1" applyAlignment="1">
      <alignment horizontal="left" vertical="center" indent="1"/>
    </xf>
    <xf numFmtId="0" fontId="0" fillId="0" borderId="182" xfId="0" applyBorder="1" applyAlignment="1">
      <alignment horizontal="left" vertical="center" indent="1"/>
    </xf>
    <xf numFmtId="0" fontId="0" fillId="0" borderId="183" xfId="0" applyBorder="1" applyAlignment="1">
      <alignment horizontal="center" vertical="center"/>
    </xf>
    <xf numFmtId="0" fontId="0" fillId="0" borderId="131" xfId="0" applyBorder="1" applyAlignment="1">
      <alignment horizontal="left" vertical="center" indent="1"/>
    </xf>
    <xf numFmtId="0" fontId="0" fillId="0" borderId="132" xfId="0" applyBorder="1">
      <alignment vertical="center"/>
    </xf>
    <xf numFmtId="0" fontId="0" fillId="0" borderId="131" xfId="0" applyBorder="1">
      <alignment vertical="center"/>
    </xf>
    <xf numFmtId="0" fontId="0" fillId="14" borderId="135" xfId="0" applyFill="1" applyBorder="1" applyAlignment="1">
      <alignment horizontal="left" vertical="center" indent="1"/>
    </xf>
    <xf numFmtId="0" fontId="47" fillId="14" borderId="138" xfId="0" applyFont="1" applyFill="1" applyBorder="1" applyAlignment="1">
      <alignment horizontal="left" vertical="center" indent="1"/>
    </xf>
    <xf numFmtId="177" fontId="19" fillId="37" borderId="52" xfId="5" applyNumberFormat="1" applyFont="1" applyFill="1" applyBorder="1" applyAlignment="1" applyProtection="1">
      <alignment horizontal="center" vertical="center" wrapText="1"/>
    </xf>
    <xf numFmtId="177" fontId="19" fillId="0" borderId="62" xfId="5" applyNumberFormat="1" applyFont="1" applyFill="1" applyBorder="1" applyAlignment="1" applyProtection="1">
      <alignment horizontal="center" vertical="center"/>
    </xf>
    <xf numFmtId="0" fontId="90" fillId="0" borderId="0" xfId="4" applyFont="1"/>
    <xf numFmtId="0" fontId="19" fillId="0" borderId="52" xfId="3" applyFont="1" applyBorder="1" applyAlignment="1">
      <alignment vertical="center" wrapText="1" shrinkToFit="1"/>
    </xf>
    <xf numFmtId="0" fontId="19" fillId="0" borderId="42" xfId="3" applyFont="1" applyBorder="1" applyAlignment="1">
      <alignment vertical="center"/>
    </xf>
    <xf numFmtId="0" fontId="28" fillId="0" borderId="52" xfId="3" applyFont="1" applyBorder="1" applyAlignment="1">
      <alignment horizontal="center" vertical="center" shrinkToFit="1"/>
    </xf>
    <xf numFmtId="177" fontId="29" fillId="0" borderId="52" xfId="5" applyNumberFormat="1" applyFont="1" applyFill="1" applyBorder="1" applyAlignment="1" applyProtection="1">
      <alignment horizontal="center" vertical="center"/>
    </xf>
    <xf numFmtId="177" fontId="23" fillId="0" borderId="52" xfId="5" applyNumberFormat="1" applyFont="1" applyFill="1" applyBorder="1" applyAlignment="1" applyProtection="1">
      <alignment horizontal="center" vertical="center"/>
    </xf>
    <xf numFmtId="177" fontId="23" fillId="0" borderId="70" xfId="5" applyNumberFormat="1" applyFont="1" applyFill="1" applyBorder="1" applyAlignment="1" applyProtection="1">
      <alignment horizontal="center" vertical="center"/>
    </xf>
    <xf numFmtId="0" fontId="19" fillId="0" borderId="54" xfId="3" applyFont="1" applyBorder="1" applyAlignment="1">
      <alignment vertical="center" wrapText="1" shrinkToFit="1"/>
    </xf>
    <xf numFmtId="0" fontId="19" fillId="0" borderId="57" xfId="3" applyFont="1" applyBorder="1" applyAlignment="1">
      <alignment vertical="center"/>
    </xf>
    <xf numFmtId="0" fontId="91" fillId="0" borderId="54" xfId="3" applyFont="1" applyBorder="1" applyAlignment="1">
      <alignment horizontal="center" vertical="center" shrinkToFit="1"/>
    </xf>
    <xf numFmtId="177" fontId="29" fillId="0" borderId="54" xfId="5" applyNumberFormat="1" applyFont="1" applyFill="1" applyBorder="1" applyAlignment="1" applyProtection="1">
      <alignment horizontal="center" vertical="center"/>
    </xf>
    <xf numFmtId="177" fontId="19" fillId="0" borderId="29" xfId="5" applyNumberFormat="1" applyFont="1" applyFill="1" applyBorder="1" applyAlignment="1" applyProtection="1">
      <alignment vertical="center"/>
    </xf>
    <xf numFmtId="0" fontId="19" fillId="38" borderId="54" xfId="3" applyFont="1" applyFill="1" applyBorder="1" applyAlignment="1">
      <alignment vertical="center" wrapText="1" shrinkToFit="1"/>
    </xf>
    <xf numFmtId="0" fontId="19" fillId="38" borderId="56" xfId="3" applyFont="1" applyFill="1" applyBorder="1" applyAlignment="1">
      <alignment vertical="center"/>
    </xf>
    <xf numFmtId="0" fontId="19" fillId="38" borderId="57" xfId="3" applyFont="1" applyFill="1" applyBorder="1" applyAlignment="1">
      <alignment vertical="center"/>
    </xf>
    <xf numFmtId="0" fontId="16" fillId="38" borderId="29" xfId="4" applyFont="1" applyFill="1" applyBorder="1"/>
    <xf numFmtId="0" fontId="16" fillId="38" borderId="29" xfId="4" applyFont="1" applyFill="1" applyBorder="1" applyAlignment="1">
      <alignment shrinkToFit="1"/>
    </xf>
    <xf numFmtId="0" fontId="91" fillId="38" borderId="54" xfId="3" applyFont="1" applyFill="1" applyBorder="1" applyAlignment="1">
      <alignment horizontal="center" vertical="center" shrinkToFit="1"/>
    </xf>
    <xf numFmtId="177" fontId="91" fillId="38" borderId="54" xfId="5" applyNumberFormat="1" applyFont="1" applyFill="1" applyBorder="1" applyAlignment="1" applyProtection="1">
      <alignment horizontal="center" vertical="center"/>
    </xf>
    <xf numFmtId="0" fontId="19" fillId="38" borderId="29" xfId="3" applyFont="1" applyFill="1" applyBorder="1" applyAlignment="1">
      <alignment vertical="center" wrapText="1" shrinkToFit="1"/>
    </xf>
    <xf numFmtId="0" fontId="19" fillId="38" borderId="29" xfId="3" applyFont="1" applyFill="1" applyBorder="1" applyAlignment="1">
      <alignment vertical="center" shrinkToFit="1"/>
    </xf>
    <xf numFmtId="0" fontId="19" fillId="38" borderId="54" xfId="3" applyFont="1" applyFill="1" applyBorder="1" applyAlignment="1">
      <alignment vertical="center" shrinkToFit="1"/>
    </xf>
    <xf numFmtId="177" fontId="19" fillId="8" borderId="57" xfId="5" applyNumberFormat="1" applyFont="1" applyFill="1" applyBorder="1" applyAlignment="1" applyProtection="1">
      <alignment vertical="center" wrapText="1"/>
    </xf>
    <xf numFmtId="0" fontId="28" fillId="8" borderId="54" xfId="3" applyFont="1" applyFill="1" applyBorder="1" applyAlignment="1">
      <alignment horizontal="center" vertical="center" shrinkToFit="1"/>
    </xf>
    <xf numFmtId="177" fontId="91" fillId="8" borderId="54" xfId="5" applyNumberFormat="1" applyFont="1" applyFill="1" applyBorder="1" applyAlignment="1" applyProtection="1">
      <alignment horizontal="center" vertical="center" wrapText="1"/>
    </xf>
    <xf numFmtId="177" fontId="91" fillId="0" borderId="54" xfId="5" applyNumberFormat="1" applyFont="1" applyFill="1" applyBorder="1" applyAlignment="1" applyProtection="1">
      <alignment horizontal="center" vertical="center"/>
    </xf>
    <xf numFmtId="179" fontId="91" fillId="0" borderId="54" xfId="5" applyNumberFormat="1" applyFont="1" applyFill="1" applyBorder="1" applyAlignment="1" applyProtection="1">
      <alignment horizontal="center" vertical="center"/>
    </xf>
    <xf numFmtId="179" fontId="19" fillId="0" borderId="55" xfId="5" applyNumberFormat="1" applyFont="1" applyFill="1" applyBorder="1" applyAlignment="1" applyProtection="1">
      <alignment vertical="center"/>
    </xf>
    <xf numFmtId="177" fontId="19" fillId="37" borderId="1" xfId="5" applyNumberFormat="1" applyFont="1" applyFill="1" applyBorder="1" applyAlignment="1" applyProtection="1">
      <alignment horizontal="center" vertical="center"/>
    </xf>
    <xf numFmtId="179" fontId="19" fillId="0" borderId="54" xfId="5" applyNumberFormat="1" applyFont="1" applyFill="1" applyBorder="1" applyAlignment="1" applyProtection="1">
      <alignment vertical="center"/>
    </xf>
    <xf numFmtId="177" fontId="19" fillId="38" borderId="54" xfId="5" applyNumberFormat="1" applyFont="1" applyFill="1" applyBorder="1" applyAlignment="1" applyProtection="1">
      <alignment vertical="center" wrapText="1"/>
    </xf>
    <xf numFmtId="0" fontId="16" fillId="9" borderId="0" xfId="4" applyFont="1" applyFill="1"/>
    <xf numFmtId="0" fontId="16" fillId="9" borderId="22" xfId="4" applyFont="1" applyFill="1" applyBorder="1"/>
    <xf numFmtId="177" fontId="19" fillId="38" borderId="0" xfId="5" applyNumberFormat="1" applyFont="1" applyFill="1" applyBorder="1" applyAlignment="1" applyProtection="1">
      <alignment vertical="center" wrapText="1"/>
    </xf>
    <xf numFmtId="177" fontId="19" fillId="38" borderId="184" xfId="5" applyNumberFormat="1" applyFont="1" applyFill="1" applyBorder="1" applyAlignment="1" applyProtection="1">
      <alignment horizontal="center" vertical="center"/>
    </xf>
    <xf numFmtId="177" fontId="19" fillId="38" borderId="74" xfId="5" applyNumberFormat="1" applyFont="1" applyFill="1" applyBorder="1" applyAlignment="1" applyProtection="1">
      <alignment horizontal="center" vertical="center" wrapText="1"/>
    </xf>
    <xf numFmtId="179" fontId="19" fillId="38" borderId="74" xfId="5" applyNumberFormat="1" applyFont="1" applyFill="1" applyBorder="1" applyAlignment="1" applyProtection="1">
      <alignment horizontal="center" vertical="center"/>
    </xf>
    <xf numFmtId="179" fontId="19" fillId="38" borderId="185" xfId="5" applyNumberFormat="1" applyFont="1" applyFill="1" applyBorder="1" applyAlignment="1" applyProtection="1">
      <alignment horizontal="center" vertical="center"/>
    </xf>
    <xf numFmtId="177" fontId="23" fillId="38" borderId="143" xfId="5" applyNumberFormat="1" applyFont="1" applyFill="1" applyBorder="1" applyAlignment="1" applyProtection="1">
      <alignment horizontal="center" vertical="center"/>
    </xf>
    <xf numFmtId="177" fontId="19" fillId="0" borderId="143" xfId="5" applyNumberFormat="1" applyFont="1" applyFill="1" applyBorder="1" applyAlignment="1" applyProtection="1">
      <alignment horizontal="center" vertical="center"/>
    </xf>
    <xf numFmtId="177" fontId="19" fillId="0" borderId="88" xfId="5" applyNumberFormat="1" applyFont="1" applyFill="1" applyBorder="1" applyAlignment="1" applyProtection="1">
      <alignment horizontal="center" vertical="center"/>
    </xf>
    <xf numFmtId="177" fontId="19" fillId="37" borderId="143" xfId="5" applyNumberFormat="1" applyFont="1" applyFill="1" applyBorder="1" applyAlignment="1" applyProtection="1">
      <alignment horizontal="center" vertical="center"/>
    </xf>
    <xf numFmtId="179" fontId="19" fillId="0" borderId="66" xfId="5" applyNumberFormat="1" applyFont="1" applyFill="1" applyBorder="1" applyAlignment="1" applyProtection="1">
      <alignment horizontal="center" vertical="center"/>
    </xf>
    <xf numFmtId="177" fontId="19" fillId="0" borderId="57" xfId="5" applyNumberFormat="1" applyFont="1" applyFill="1" applyBorder="1" applyAlignment="1" applyProtection="1">
      <alignment vertical="center"/>
    </xf>
    <xf numFmtId="177" fontId="19" fillId="0" borderId="62" xfId="5" applyNumberFormat="1" applyFont="1" applyFill="1" applyBorder="1" applyAlignment="1" applyProtection="1">
      <alignment vertical="center"/>
    </xf>
    <xf numFmtId="177" fontId="23" fillId="0" borderId="55" xfId="5" applyNumberFormat="1" applyFont="1" applyFill="1" applyBorder="1" applyAlignment="1" applyProtection="1">
      <alignment horizontal="center" vertical="center"/>
    </xf>
    <xf numFmtId="177" fontId="19" fillId="0" borderId="66" xfId="5" applyNumberFormat="1" applyFont="1" applyFill="1" applyBorder="1" applyAlignment="1" applyProtection="1">
      <alignment vertical="center"/>
    </xf>
    <xf numFmtId="177" fontId="19" fillId="37" borderId="54" xfId="5" applyNumberFormat="1" applyFont="1" applyFill="1" applyBorder="1" applyAlignment="1" applyProtection="1">
      <alignment vertical="center"/>
    </xf>
    <xf numFmtId="177" fontId="19" fillId="0" borderId="44" xfId="5" applyNumberFormat="1" applyFont="1" applyFill="1" applyBorder="1" applyAlignment="1" applyProtection="1">
      <alignment vertical="center" wrapText="1"/>
    </xf>
    <xf numFmtId="177" fontId="19" fillId="0" borderId="29" xfId="5" applyNumberFormat="1" applyFont="1" applyFill="1" applyBorder="1" applyAlignment="1" applyProtection="1">
      <alignment vertical="center" wrapText="1"/>
    </xf>
    <xf numFmtId="177" fontId="19" fillId="0" borderId="24" xfId="5" applyNumberFormat="1" applyFont="1" applyFill="1" applyBorder="1" applyAlignment="1" applyProtection="1">
      <alignment vertical="center" wrapText="1"/>
    </xf>
    <xf numFmtId="177" fontId="19" fillId="0" borderId="71" xfId="5" applyNumberFormat="1" applyFont="1" applyFill="1" applyBorder="1" applyAlignment="1" applyProtection="1">
      <alignment vertical="center" wrapText="1"/>
    </xf>
    <xf numFmtId="177" fontId="19" fillId="0" borderId="57" xfId="5" applyNumberFormat="1" applyFont="1" applyFill="1" applyBorder="1" applyAlignment="1" applyProtection="1">
      <alignment vertical="center" wrapText="1"/>
    </xf>
    <xf numFmtId="177" fontId="19" fillId="0" borderId="66" xfId="5" applyNumberFormat="1" applyFont="1" applyFill="1" applyBorder="1" applyAlignment="1" applyProtection="1">
      <alignment vertical="center" wrapText="1"/>
    </xf>
    <xf numFmtId="177" fontId="19" fillId="38" borderId="54" xfId="5" applyNumberFormat="1" applyFont="1" applyFill="1" applyBorder="1" applyAlignment="1" applyProtection="1">
      <alignment vertical="center"/>
    </xf>
    <xf numFmtId="0" fontId="92" fillId="0" borderId="0" xfId="0" applyFont="1" applyAlignment="1">
      <alignment horizontal="center" vertical="center"/>
    </xf>
    <xf numFmtId="177" fontId="19" fillId="38" borderId="52" xfId="5" applyNumberFormat="1" applyFont="1" applyFill="1" applyBorder="1" applyAlignment="1" applyProtection="1">
      <alignment vertical="center" wrapText="1"/>
    </xf>
    <xf numFmtId="177" fontId="19" fillId="38" borderId="52" xfId="5" applyNumberFormat="1" applyFont="1" applyFill="1" applyBorder="1" applyAlignment="1" applyProtection="1">
      <alignment vertical="center"/>
    </xf>
    <xf numFmtId="177" fontId="19" fillId="37" borderId="52" xfId="5" applyNumberFormat="1" applyFont="1" applyFill="1" applyBorder="1" applyAlignment="1" applyProtection="1">
      <alignment horizontal="center" vertical="center" shrinkToFit="1"/>
    </xf>
    <xf numFmtId="177" fontId="93" fillId="38" borderId="54" xfId="5" applyNumberFormat="1" applyFont="1" applyFill="1" applyBorder="1" applyAlignment="1" applyProtection="1">
      <alignment horizontal="center" vertical="center"/>
    </xf>
    <xf numFmtId="177" fontId="19" fillId="37" borderId="56" xfId="5" applyNumberFormat="1" applyFont="1" applyFill="1" applyBorder="1" applyAlignment="1" applyProtection="1">
      <alignment horizontal="center" vertical="center" wrapText="1"/>
    </xf>
    <xf numFmtId="177" fontId="19" fillId="37" borderId="61" xfId="5" applyNumberFormat="1" applyFont="1" applyFill="1" applyBorder="1" applyAlignment="1" applyProtection="1">
      <alignment horizontal="center" vertical="center"/>
    </xf>
    <xf numFmtId="177" fontId="19" fillId="37" borderId="56" xfId="5" applyNumberFormat="1" applyFont="1" applyFill="1" applyBorder="1" applyAlignment="1" applyProtection="1">
      <alignment horizontal="center" vertical="center" shrinkToFit="1"/>
    </xf>
    <xf numFmtId="177" fontId="19" fillId="37" borderId="61" xfId="5" applyNumberFormat="1" applyFont="1" applyFill="1" applyBorder="1" applyAlignment="1" applyProtection="1">
      <alignment horizontal="center" vertical="center" shrinkToFit="1"/>
    </xf>
    <xf numFmtId="177" fontId="19" fillId="38" borderId="0" xfId="5" applyNumberFormat="1" applyFont="1" applyFill="1" applyBorder="1" applyAlignment="1" applyProtection="1">
      <alignment vertical="center"/>
    </xf>
    <xf numFmtId="0" fontId="58" fillId="0" borderId="189" xfId="4" applyFont="1" applyBorder="1"/>
    <xf numFmtId="0" fontId="58" fillId="0" borderId="190" xfId="4" applyFont="1" applyBorder="1"/>
    <xf numFmtId="0" fontId="58" fillId="0" borderId="191" xfId="4" applyFont="1" applyBorder="1"/>
    <xf numFmtId="0" fontId="61" fillId="0" borderId="0" xfId="4" applyFont="1" applyAlignment="1">
      <alignment vertical="center"/>
    </xf>
    <xf numFmtId="0" fontId="61" fillId="0" borderId="190" xfId="4" applyFont="1" applyBorder="1" applyAlignment="1">
      <alignment vertical="center"/>
    </xf>
    <xf numFmtId="0" fontId="61" fillId="21" borderId="0" xfId="4" applyFont="1" applyFill="1" applyAlignment="1">
      <alignment horizontal="left" vertical="center"/>
    </xf>
    <xf numFmtId="0" fontId="16" fillId="0" borderId="191" xfId="4" applyFont="1" applyBorder="1"/>
    <xf numFmtId="0" fontId="16" fillId="0" borderId="190" xfId="4" applyFont="1" applyBorder="1"/>
    <xf numFmtId="0" fontId="61" fillId="0" borderId="192" xfId="4" applyFont="1" applyBorder="1" applyAlignment="1">
      <alignment vertical="center"/>
    </xf>
    <xf numFmtId="0" fontId="59" fillId="6" borderId="0" xfId="4" applyFont="1" applyFill="1" applyAlignment="1">
      <alignment vertical="center"/>
    </xf>
    <xf numFmtId="0" fontId="61" fillId="0" borderId="193" xfId="4" applyFont="1" applyBorder="1" applyAlignment="1">
      <alignment vertical="center"/>
    </xf>
    <xf numFmtId="0" fontId="59" fillId="6" borderId="193" xfId="4" applyFont="1" applyFill="1" applyBorder="1" applyAlignment="1">
      <alignment vertical="center"/>
    </xf>
    <xf numFmtId="0" fontId="16" fillId="0" borderId="195" xfId="4" applyFont="1" applyBorder="1"/>
    <xf numFmtId="0" fontId="72" fillId="14" borderId="191" xfId="6" applyFont="1" applyFill="1" applyBorder="1" applyAlignment="1"/>
    <xf numFmtId="0" fontId="72" fillId="22" borderId="190" xfId="6" applyFont="1" applyFill="1" applyBorder="1" applyAlignment="1">
      <alignment vertical="center"/>
    </xf>
    <xf numFmtId="0" fontId="72" fillId="5" borderId="191" xfId="6" applyFont="1" applyFill="1" applyBorder="1" applyAlignment="1"/>
    <xf numFmtId="0" fontId="72" fillId="7" borderId="190" xfId="6" applyFont="1" applyFill="1" applyBorder="1" applyAlignment="1">
      <alignment vertical="center"/>
    </xf>
    <xf numFmtId="0" fontId="59" fillId="0" borderId="191" xfId="4" applyFont="1" applyBorder="1"/>
    <xf numFmtId="0" fontId="16" fillId="0" borderId="196" xfId="4" applyFont="1" applyBorder="1"/>
    <xf numFmtId="0" fontId="72" fillId="7" borderId="197" xfId="6" applyFont="1" applyFill="1" applyBorder="1" applyAlignment="1">
      <alignment vertical="center"/>
    </xf>
    <xf numFmtId="0" fontId="72" fillId="14" borderId="189" xfId="6" applyFont="1" applyFill="1" applyBorder="1" applyAlignment="1"/>
    <xf numFmtId="0" fontId="61" fillId="30" borderId="19" xfId="4" applyFont="1" applyFill="1" applyBorder="1"/>
    <xf numFmtId="0" fontId="59" fillId="0" borderId="198" xfId="4" applyFont="1" applyBorder="1"/>
    <xf numFmtId="0" fontId="72" fillId="13" borderId="193" xfId="6" applyFont="1" applyFill="1" applyBorder="1" applyAlignment="1">
      <alignment vertical="center"/>
    </xf>
    <xf numFmtId="0" fontId="61" fillId="0" borderId="109" xfId="4" applyFont="1" applyBorder="1" applyAlignment="1">
      <alignment vertical="center"/>
    </xf>
    <xf numFmtId="0" fontId="61" fillId="2" borderId="109" xfId="4" applyFont="1" applyFill="1" applyBorder="1" applyAlignment="1">
      <alignment horizontal="left" vertical="center"/>
    </xf>
    <xf numFmtId="0" fontId="16" fillId="0" borderId="109" xfId="4" applyFont="1" applyBorder="1"/>
    <xf numFmtId="0" fontId="59" fillId="6" borderId="199" xfId="4" applyFont="1" applyFill="1" applyBorder="1" applyAlignment="1">
      <alignment vertical="center"/>
    </xf>
    <xf numFmtId="0" fontId="72" fillId="12" borderId="191" xfId="6" applyFont="1" applyFill="1" applyBorder="1" applyAlignment="1">
      <alignment vertical="center"/>
    </xf>
    <xf numFmtId="0" fontId="59" fillId="6" borderId="190" xfId="4" applyFont="1" applyFill="1" applyBorder="1" applyAlignment="1">
      <alignment vertical="center"/>
    </xf>
    <xf numFmtId="0" fontId="72" fillId="5" borderId="190" xfId="6" applyFont="1" applyFill="1" applyBorder="1" applyAlignment="1">
      <alignment horizontal="left" vertical="center" shrinkToFit="1"/>
    </xf>
    <xf numFmtId="0" fontId="72" fillId="12" borderId="196" xfId="6" applyFont="1" applyFill="1" applyBorder="1" applyAlignment="1">
      <alignment vertical="center"/>
    </xf>
    <xf numFmtId="0" fontId="72" fillId="5" borderId="197" xfId="6" applyFont="1" applyFill="1" applyBorder="1" applyAlignment="1">
      <alignment horizontal="left" vertical="center" shrinkToFit="1"/>
    </xf>
    <xf numFmtId="0" fontId="72" fillId="0" borderId="0" xfId="6" applyFont="1" applyFill="1" applyBorder="1" applyAlignment="1">
      <alignment horizontal="left" vertical="center"/>
    </xf>
    <xf numFmtId="0" fontId="61" fillId="0" borderId="0" xfId="4" applyFont="1" applyAlignment="1">
      <alignment horizontal="left" vertical="center"/>
    </xf>
    <xf numFmtId="0" fontId="59" fillId="0" borderId="0" xfId="4" applyFont="1" applyAlignment="1">
      <alignment horizontal="left" vertical="center"/>
    </xf>
    <xf numFmtId="0" fontId="61" fillId="0" borderId="109" xfId="4" applyFont="1" applyBorder="1" applyAlignment="1">
      <alignment horizontal="left" vertical="center"/>
    </xf>
    <xf numFmtId="0" fontId="59" fillId="0" borderId="0" xfId="4" applyFont="1" applyAlignment="1">
      <alignment vertical="center"/>
    </xf>
    <xf numFmtId="0" fontId="59" fillId="0" borderId="193" xfId="4" applyFont="1" applyBorder="1" applyAlignment="1">
      <alignment vertical="center"/>
    </xf>
    <xf numFmtId="0" fontId="58" fillId="8" borderId="0" xfId="4" applyFont="1" applyFill="1"/>
    <xf numFmtId="0" fontId="61" fillId="8" borderId="0" xfId="4" applyFont="1" applyFill="1" applyAlignment="1">
      <alignment vertical="center"/>
    </xf>
    <xf numFmtId="0" fontId="16" fillId="8" borderId="75" xfId="4" applyFont="1" applyFill="1" applyBorder="1"/>
    <xf numFmtId="0" fontId="16" fillId="8" borderId="194" xfId="4" applyFont="1" applyFill="1" applyBorder="1"/>
    <xf numFmtId="0" fontId="58" fillId="0" borderId="194" xfId="4" applyFont="1" applyBorder="1"/>
    <xf numFmtId="0" fontId="61" fillId="21" borderId="75" xfId="4" applyFont="1" applyFill="1" applyBorder="1" applyAlignment="1">
      <alignment horizontal="left" vertical="center"/>
    </xf>
    <xf numFmtId="0" fontId="59" fillId="5" borderId="200" xfId="4" applyFont="1" applyFill="1" applyBorder="1" applyAlignment="1">
      <alignment horizontal="left" vertical="center"/>
    </xf>
    <xf numFmtId="14" fontId="0" fillId="8" borderId="0" xfId="0" applyNumberFormat="1" applyFill="1">
      <alignment vertical="center"/>
    </xf>
    <xf numFmtId="0" fontId="33" fillId="19" borderId="0" xfId="6" applyFill="1">
      <alignment vertical="center"/>
    </xf>
    <xf numFmtId="0" fontId="62" fillId="14" borderId="0" xfId="6" applyFont="1" applyFill="1" applyBorder="1">
      <alignment vertical="center"/>
    </xf>
    <xf numFmtId="0" fontId="16" fillId="0" borderId="10" xfId="4" applyFont="1" applyBorder="1"/>
    <xf numFmtId="0" fontId="62" fillId="5" borderId="0" xfId="6" applyFont="1" applyFill="1" applyBorder="1">
      <alignment vertical="center"/>
    </xf>
    <xf numFmtId="0" fontId="62" fillId="6" borderId="0" xfId="6" applyFont="1" applyFill="1" applyBorder="1">
      <alignment vertical="center"/>
    </xf>
    <xf numFmtId="0" fontId="62" fillId="12" borderId="0" xfId="6" applyFont="1" applyFill="1" applyBorder="1">
      <alignment vertical="center"/>
    </xf>
    <xf numFmtId="0" fontId="65" fillId="2" borderId="0" xfId="0" applyFont="1" applyFill="1">
      <alignment vertical="center"/>
    </xf>
    <xf numFmtId="0" fontId="16" fillId="0" borderId="9" xfId="4" applyFont="1" applyBorder="1"/>
    <xf numFmtId="0" fontId="0" fillId="0" borderId="0" xfId="0" applyAlignment="1">
      <alignment horizontal="center" vertical="center"/>
    </xf>
    <xf numFmtId="0" fontId="71" fillId="47" borderId="15" xfId="4" applyFont="1" applyFill="1" applyBorder="1" applyAlignment="1">
      <alignment horizontal="center" vertical="center"/>
    </xf>
    <xf numFmtId="0" fontId="71" fillId="47" borderId="17" xfId="4" applyFont="1" applyFill="1" applyBorder="1" applyAlignment="1">
      <alignment horizontal="center" vertical="center"/>
    </xf>
    <xf numFmtId="0" fontId="71" fillId="47" borderId="186" xfId="4" applyFont="1" applyFill="1" applyBorder="1" applyAlignment="1">
      <alignment horizontal="center" vertical="center"/>
    </xf>
    <xf numFmtId="0" fontId="71" fillId="47" borderId="187" xfId="4" applyFont="1" applyFill="1" applyBorder="1" applyAlignment="1">
      <alignment horizontal="center" vertical="center"/>
    </xf>
    <xf numFmtId="0" fontId="71" fillId="47" borderId="188" xfId="4" applyFont="1" applyFill="1" applyBorder="1" applyAlignment="1">
      <alignment horizontal="center" vertical="center"/>
    </xf>
    <xf numFmtId="0" fontId="19" fillId="38" borderId="56" xfId="3" applyFont="1" applyFill="1" applyBorder="1" applyAlignment="1">
      <alignment horizontal="center" vertical="center" wrapText="1" shrinkToFit="1"/>
    </xf>
    <xf numFmtId="0" fontId="19" fillId="38" borderId="29" xfId="3" applyFont="1" applyFill="1" applyBorder="1" applyAlignment="1">
      <alignment horizontal="center" vertical="center" wrapText="1" shrinkToFit="1"/>
    </xf>
    <xf numFmtId="0" fontId="19" fillId="38" borderId="57" xfId="3" applyFont="1" applyFill="1" applyBorder="1" applyAlignment="1">
      <alignment horizontal="center" vertical="center" wrapText="1" shrinkToFit="1"/>
    </xf>
    <xf numFmtId="0" fontId="19" fillId="38" borderId="56" xfId="3" applyFont="1" applyFill="1" applyBorder="1" applyAlignment="1">
      <alignment horizontal="center" vertical="center"/>
    </xf>
    <xf numFmtId="0" fontId="19" fillId="38" borderId="29" xfId="3" applyFont="1" applyFill="1" applyBorder="1" applyAlignment="1">
      <alignment horizontal="center" vertical="center"/>
    </xf>
    <xf numFmtId="0" fontId="19" fillId="38" borderId="57" xfId="3" applyFont="1" applyFill="1" applyBorder="1" applyAlignment="1">
      <alignment horizontal="center" vertical="center"/>
    </xf>
    <xf numFmtId="0" fontId="19" fillId="38" borderId="56" xfId="3" applyFont="1" applyFill="1" applyBorder="1" applyAlignment="1">
      <alignment horizontal="center" vertical="center" shrinkToFit="1"/>
    </xf>
    <xf numFmtId="0" fontId="19" fillId="38" borderId="29" xfId="3" applyFont="1" applyFill="1" applyBorder="1" applyAlignment="1">
      <alignment horizontal="center" vertical="center" shrinkToFit="1"/>
    </xf>
    <xf numFmtId="0" fontId="19" fillId="38" borderId="57" xfId="3" applyFont="1" applyFill="1" applyBorder="1" applyAlignment="1">
      <alignment horizontal="center" vertical="center" shrinkToFit="1"/>
    </xf>
    <xf numFmtId="0" fontId="19" fillId="38" borderId="60" xfId="3" applyFont="1" applyFill="1" applyBorder="1" applyAlignment="1">
      <alignment horizontal="center" vertical="center" wrapText="1" shrinkToFit="1"/>
    </xf>
    <xf numFmtId="177" fontId="19" fillId="38" borderId="60" xfId="5" applyNumberFormat="1" applyFont="1" applyFill="1" applyBorder="1" applyAlignment="1" applyProtection="1">
      <alignment horizontal="center" vertical="center"/>
    </xf>
    <xf numFmtId="177" fontId="19" fillId="38" borderId="29" xfId="5" applyNumberFormat="1" applyFont="1" applyFill="1" applyBorder="1" applyAlignment="1" applyProtection="1">
      <alignment horizontal="center" vertical="center"/>
    </xf>
    <xf numFmtId="177" fontId="19" fillId="38" borderId="57" xfId="5" applyNumberFormat="1" applyFont="1" applyFill="1" applyBorder="1" applyAlignment="1" applyProtection="1">
      <alignment horizontal="center" vertical="center"/>
    </xf>
    <xf numFmtId="0" fontId="19" fillId="38" borderId="59" xfId="3" applyFont="1" applyFill="1" applyBorder="1" applyAlignment="1">
      <alignment horizontal="center" vertical="center" wrapText="1" shrinkToFit="1"/>
    </xf>
    <xf numFmtId="177" fontId="19" fillId="38" borderId="56" xfId="5" applyNumberFormat="1" applyFont="1" applyFill="1" applyBorder="1" applyAlignment="1" applyProtection="1">
      <alignment horizontal="center" vertical="center"/>
    </xf>
    <xf numFmtId="177" fontId="19" fillId="38" borderId="59" xfId="5" applyNumberFormat="1" applyFont="1" applyFill="1" applyBorder="1" applyAlignment="1" applyProtection="1">
      <alignment horizontal="center" vertical="center"/>
    </xf>
    <xf numFmtId="177" fontId="19" fillId="0" borderId="56" xfId="5" applyNumberFormat="1" applyFont="1" applyFill="1" applyBorder="1" applyAlignment="1" applyProtection="1">
      <alignment horizontal="center" vertical="center"/>
    </xf>
    <xf numFmtId="177" fontId="19" fillId="0" borderId="29" xfId="5" applyNumberFormat="1" applyFont="1" applyFill="1" applyBorder="1" applyAlignment="1" applyProtection="1">
      <alignment horizontal="center" vertical="center"/>
    </xf>
    <xf numFmtId="177" fontId="19" fillId="0" borderId="45" xfId="5" applyNumberFormat="1" applyFont="1" applyFill="1" applyBorder="1" applyAlignment="1" applyProtection="1">
      <alignment horizontal="center" vertical="center"/>
    </xf>
    <xf numFmtId="177" fontId="19" fillId="0" borderId="59" xfId="5" applyNumberFormat="1" applyFont="1" applyFill="1" applyBorder="1" applyAlignment="1" applyProtection="1">
      <alignment horizontal="center" vertical="center"/>
    </xf>
    <xf numFmtId="177" fontId="19" fillId="38" borderId="56" xfId="5" applyNumberFormat="1" applyFont="1" applyFill="1" applyBorder="1" applyAlignment="1" applyProtection="1">
      <alignment horizontal="center" vertical="center" wrapText="1"/>
    </xf>
    <xf numFmtId="177" fontId="19" fillId="38" borderId="29" xfId="5" applyNumberFormat="1" applyFont="1" applyFill="1" applyBorder="1" applyAlignment="1" applyProtection="1">
      <alignment horizontal="center" vertical="center" wrapText="1"/>
    </xf>
    <xf numFmtId="177" fontId="19" fillId="38" borderId="57" xfId="5" applyNumberFormat="1" applyFont="1" applyFill="1" applyBorder="1" applyAlignment="1" applyProtection="1">
      <alignment horizontal="center" vertical="center" wrapText="1"/>
    </xf>
    <xf numFmtId="0" fontId="19" fillId="38" borderId="54" xfId="3" applyFont="1" applyFill="1" applyBorder="1" applyAlignment="1">
      <alignment horizontal="center" vertical="center" wrapText="1" shrinkToFit="1"/>
    </xf>
    <xf numFmtId="177" fontId="19" fillId="38" borderId="45" xfId="5" applyNumberFormat="1" applyFont="1" applyFill="1" applyBorder="1" applyAlignment="1" applyProtection="1">
      <alignment horizontal="center" vertical="center"/>
    </xf>
    <xf numFmtId="0" fontId="19" fillId="38" borderId="52" xfId="3" applyFont="1" applyFill="1" applyBorder="1" applyAlignment="1">
      <alignment horizontal="center" vertical="center" wrapText="1" shrinkToFit="1"/>
    </xf>
    <xf numFmtId="0" fontId="19" fillId="38" borderId="52" xfId="3" applyFont="1" applyFill="1" applyBorder="1" applyAlignment="1">
      <alignment horizontal="center" vertical="center"/>
    </xf>
    <xf numFmtId="0" fontId="19" fillId="38" borderId="54" xfId="3" applyFont="1" applyFill="1" applyBorder="1" applyAlignment="1">
      <alignment horizontal="center" vertical="center"/>
    </xf>
    <xf numFmtId="177" fontId="19" fillId="38" borderId="54" xfId="5" applyNumberFormat="1" applyFont="1" applyFill="1" applyBorder="1" applyAlignment="1" applyProtection="1">
      <alignment horizontal="center" vertical="center"/>
    </xf>
    <xf numFmtId="0" fontId="64" fillId="10" borderId="4" xfId="0" applyFont="1" applyFill="1" applyBorder="1" applyAlignment="1">
      <alignment horizontal="center" vertical="center"/>
    </xf>
    <xf numFmtId="0" fontId="64" fillId="10" borderId="5" xfId="0" applyFont="1" applyFill="1" applyBorder="1" applyAlignment="1">
      <alignment horizontal="center" vertical="center"/>
    </xf>
    <xf numFmtId="0" fontId="64" fillId="10" borderId="6" xfId="0" applyFont="1" applyFill="1" applyBorder="1" applyAlignment="1">
      <alignment horizontal="center" vertical="center"/>
    </xf>
    <xf numFmtId="177" fontId="19" fillId="38" borderId="42" xfId="5" applyNumberFormat="1" applyFont="1" applyFill="1" applyBorder="1" applyAlignment="1" applyProtection="1">
      <alignment horizontal="center" vertical="center" wrapText="1"/>
    </xf>
    <xf numFmtId="0" fontId="64" fillId="10" borderId="12" xfId="0" applyFont="1" applyFill="1" applyBorder="1" applyAlignment="1">
      <alignment horizontal="center" vertical="center"/>
    </xf>
    <xf numFmtId="0" fontId="64" fillId="10" borderId="13" xfId="0" applyFont="1" applyFill="1" applyBorder="1" applyAlignment="1">
      <alignment horizontal="center" vertical="center"/>
    </xf>
    <xf numFmtId="0" fontId="64" fillId="10" borderId="14" xfId="0" applyFont="1" applyFill="1" applyBorder="1" applyAlignment="1">
      <alignment horizontal="center" vertical="center"/>
    </xf>
    <xf numFmtId="177" fontId="19" fillId="0" borderId="52" xfId="5" applyNumberFormat="1" applyFont="1" applyFill="1" applyBorder="1" applyAlignment="1" applyProtection="1">
      <alignment horizontal="center" vertical="center"/>
    </xf>
    <xf numFmtId="177" fontId="19" fillId="0" borderId="54" xfId="5" applyNumberFormat="1" applyFont="1" applyFill="1" applyBorder="1" applyAlignment="1" applyProtection="1">
      <alignment horizontal="center" vertical="center"/>
    </xf>
    <xf numFmtId="177" fontId="19" fillId="0" borderId="52" xfId="5" applyNumberFormat="1" applyFont="1" applyFill="1" applyBorder="1" applyAlignment="1" applyProtection="1">
      <alignment horizontal="center" vertical="center" wrapText="1"/>
    </xf>
    <xf numFmtId="177" fontId="19" fillId="37" borderId="42" xfId="5" applyNumberFormat="1" applyFont="1" applyFill="1" applyBorder="1" applyAlignment="1" applyProtection="1">
      <alignment horizontal="center" vertical="center" wrapText="1"/>
    </xf>
    <xf numFmtId="177" fontId="19" fillId="37" borderId="29" xfId="5" applyNumberFormat="1" applyFont="1" applyFill="1" applyBorder="1" applyAlignment="1" applyProtection="1">
      <alignment horizontal="center" vertical="center" wrapText="1"/>
    </xf>
    <xf numFmtId="177" fontId="19" fillId="37" borderId="57" xfId="5" applyNumberFormat="1" applyFont="1" applyFill="1" applyBorder="1" applyAlignment="1" applyProtection="1">
      <alignment horizontal="center" vertical="center" wrapText="1"/>
    </xf>
    <xf numFmtId="177" fontId="19" fillId="37" borderId="52" xfId="5" applyNumberFormat="1" applyFont="1" applyFill="1" applyBorder="1" applyAlignment="1" applyProtection="1">
      <alignment horizontal="center" vertical="center" wrapText="1"/>
    </xf>
    <xf numFmtId="177" fontId="19" fillId="37" borderId="54" xfId="5" applyNumberFormat="1" applyFont="1" applyFill="1" applyBorder="1" applyAlignment="1" applyProtection="1">
      <alignment horizontal="center" vertical="center" wrapText="1"/>
    </xf>
    <xf numFmtId="177" fontId="19" fillId="37" borderId="70" xfId="5" applyNumberFormat="1" applyFont="1" applyFill="1" applyBorder="1" applyAlignment="1" applyProtection="1">
      <alignment horizontal="center" vertical="center" wrapText="1"/>
    </xf>
    <xf numFmtId="177" fontId="19" fillId="37" borderId="64" xfId="5" applyNumberFormat="1" applyFont="1" applyFill="1" applyBorder="1" applyAlignment="1" applyProtection="1">
      <alignment horizontal="center" vertical="center" wrapText="1"/>
    </xf>
    <xf numFmtId="177" fontId="19" fillId="37" borderId="97" xfId="5" applyNumberFormat="1" applyFont="1" applyFill="1" applyBorder="1" applyAlignment="1" applyProtection="1">
      <alignment horizontal="center" vertical="center" wrapText="1"/>
    </xf>
    <xf numFmtId="177" fontId="19" fillId="37" borderId="89" xfId="5" applyNumberFormat="1" applyFont="1" applyFill="1" applyBorder="1" applyAlignment="1" applyProtection="1">
      <alignment horizontal="center" vertical="center" wrapText="1"/>
    </xf>
    <xf numFmtId="0" fontId="54" fillId="0" borderId="7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177" fontId="19" fillId="38" borderId="54" xfId="5" applyNumberFormat="1" applyFont="1" applyFill="1" applyBorder="1" applyAlignment="1" applyProtection="1">
      <alignment horizontal="center" vertical="center" wrapText="1"/>
    </xf>
    <xf numFmtId="177" fontId="19" fillId="37" borderId="64" xfId="5" applyNumberFormat="1" applyFont="1" applyFill="1" applyBorder="1" applyAlignment="1" applyProtection="1">
      <alignment horizontal="center" vertical="center"/>
    </xf>
    <xf numFmtId="0" fontId="64" fillId="10" borderId="18" xfId="0" applyFont="1" applyFill="1" applyBorder="1" applyAlignment="1">
      <alignment horizontal="center" vertical="center"/>
    </xf>
    <xf numFmtId="0" fontId="64" fillId="10" borderId="19" xfId="0" applyFont="1" applyFill="1" applyBorder="1" applyAlignment="1">
      <alignment horizontal="center" vertical="center"/>
    </xf>
    <xf numFmtId="0" fontId="64" fillId="10" borderId="21" xfId="0" applyFont="1" applyFill="1" applyBorder="1" applyAlignment="1">
      <alignment horizontal="center" vertical="center"/>
    </xf>
    <xf numFmtId="0" fontId="19" fillId="38" borderId="42" xfId="3" applyFont="1" applyFill="1" applyBorder="1" applyAlignment="1">
      <alignment horizontal="center" vertical="center" wrapText="1" shrinkToFit="1"/>
    </xf>
    <xf numFmtId="177" fontId="19" fillId="39" borderId="52" xfId="5" applyNumberFormat="1" applyFont="1" applyFill="1" applyBorder="1" applyAlignment="1" applyProtection="1">
      <alignment horizontal="center" vertical="center" wrapText="1"/>
    </xf>
    <xf numFmtId="177" fontId="19" fillId="39" borderId="54" xfId="5" applyNumberFormat="1" applyFont="1" applyFill="1" applyBorder="1" applyAlignment="1" applyProtection="1">
      <alignment horizontal="center" vertical="center" wrapText="1"/>
    </xf>
    <xf numFmtId="177" fontId="19" fillId="39" borderId="70" xfId="5" applyNumberFormat="1" applyFont="1" applyFill="1" applyBorder="1" applyAlignment="1" applyProtection="1">
      <alignment horizontal="center" vertical="center" wrapText="1"/>
    </xf>
    <xf numFmtId="177" fontId="19" fillId="39" borderId="64" xfId="5" applyNumberFormat="1" applyFont="1" applyFill="1" applyBorder="1" applyAlignment="1" applyProtection="1">
      <alignment horizontal="center" vertical="center" wrapText="1"/>
    </xf>
    <xf numFmtId="177" fontId="19" fillId="39" borderId="97" xfId="5" applyNumberFormat="1" applyFont="1" applyFill="1" applyBorder="1" applyAlignment="1" applyProtection="1">
      <alignment horizontal="center" vertical="center" wrapText="1"/>
    </xf>
    <xf numFmtId="177" fontId="19" fillId="39" borderId="89" xfId="5" applyNumberFormat="1" applyFont="1" applyFill="1" applyBorder="1" applyAlignment="1" applyProtection="1">
      <alignment horizontal="center" vertical="center" wrapText="1"/>
    </xf>
    <xf numFmtId="177" fontId="19" fillId="39" borderId="56" xfId="5" applyNumberFormat="1" applyFont="1" applyFill="1" applyBorder="1" applyAlignment="1" applyProtection="1">
      <alignment horizontal="center" vertical="center" wrapText="1"/>
    </xf>
    <xf numFmtId="177" fontId="19" fillId="39" borderId="29" xfId="5" applyNumberFormat="1" applyFont="1" applyFill="1" applyBorder="1" applyAlignment="1" applyProtection="1">
      <alignment horizontal="center" vertical="center" wrapText="1"/>
    </xf>
    <xf numFmtId="177" fontId="19" fillId="39" borderId="57" xfId="5" applyNumberFormat="1" applyFont="1" applyFill="1" applyBorder="1" applyAlignment="1" applyProtection="1">
      <alignment horizontal="center" vertical="center" wrapText="1"/>
    </xf>
    <xf numFmtId="177" fontId="19" fillId="39" borderId="65" xfId="5" applyNumberFormat="1" applyFont="1" applyFill="1" applyBorder="1" applyAlignment="1" applyProtection="1">
      <alignment horizontal="center" vertical="center" wrapText="1"/>
    </xf>
    <xf numFmtId="177" fontId="19" fillId="39" borderId="24" xfId="5" applyNumberFormat="1" applyFont="1" applyFill="1" applyBorder="1" applyAlignment="1" applyProtection="1">
      <alignment horizontal="center" vertical="center" wrapText="1"/>
    </xf>
    <xf numFmtId="177" fontId="19" fillId="39" borderId="66" xfId="5" applyNumberFormat="1" applyFont="1" applyFill="1" applyBorder="1" applyAlignment="1" applyProtection="1">
      <alignment horizontal="center" vertical="center" wrapText="1"/>
    </xf>
    <xf numFmtId="177" fontId="19" fillId="39" borderId="86" xfId="5" applyNumberFormat="1" applyFont="1" applyFill="1" applyBorder="1" applyAlignment="1" applyProtection="1">
      <alignment horizontal="center" vertical="center" wrapText="1"/>
    </xf>
    <xf numFmtId="177" fontId="19" fillId="39" borderId="22" xfId="5" applyNumberFormat="1" applyFont="1" applyFill="1" applyBorder="1" applyAlignment="1" applyProtection="1">
      <alignment horizontal="center" vertical="center" wrapText="1"/>
    </xf>
    <xf numFmtId="177" fontId="19" fillId="39" borderId="85" xfId="5" applyNumberFormat="1" applyFont="1" applyFill="1" applyBorder="1" applyAlignment="1" applyProtection="1">
      <alignment horizontal="center" vertical="center" wrapText="1"/>
    </xf>
    <xf numFmtId="177" fontId="19" fillId="38" borderId="52" xfId="5" applyNumberFormat="1" applyFont="1" applyFill="1" applyBorder="1" applyAlignment="1" applyProtection="1">
      <alignment horizontal="center" vertical="center"/>
    </xf>
    <xf numFmtId="177" fontId="19" fillId="38" borderId="52" xfId="5" applyNumberFormat="1" applyFont="1" applyFill="1" applyBorder="1" applyAlignment="1" applyProtection="1">
      <alignment horizontal="center" vertical="center" wrapText="1"/>
    </xf>
    <xf numFmtId="177" fontId="19" fillId="38" borderId="63" xfId="5" applyNumberFormat="1" applyFont="1" applyFill="1" applyBorder="1" applyAlignment="1" applyProtection="1">
      <alignment horizontal="center" vertical="center"/>
    </xf>
    <xf numFmtId="177" fontId="19" fillId="38" borderId="42" xfId="5" applyNumberFormat="1" applyFont="1" applyFill="1" applyBorder="1" applyAlignment="1" applyProtection="1">
      <alignment horizontal="center" vertical="center"/>
    </xf>
    <xf numFmtId="0" fontId="19" fillId="38" borderId="54" xfId="3" applyFont="1" applyFill="1" applyBorder="1" applyAlignment="1">
      <alignment horizontal="center" vertical="center" shrinkToFit="1"/>
    </xf>
    <xf numFmtId="0" fontId="62" fillId="25" borderId="113" xfId="6" applyFont="1" applyFill="1" applyBorder="1" applyAlignment="1">
      <alignment horizontal="center" vertical="center"/>
    </xf>
    <xf numFmtId="0" fontId="62" fillId="25" borderId="126" xfId="6" applyFont="1" applyFill="1" applyBorder="1" applyAlignment="1">
      <alignment horizontal="center" vertical="center"/>
    </xf>
    <xf numFmtId="177" fontId="38" fillId="38" borderId="54" xfId="5" applyNumberFormat="1" applyFont="1" applyFill="1" applyBorder="1" applyAlignment="1" applyProtection="1">
      <alignment horizontal="center" vertical="center" wrapText="1"/>
    </xf>
    <xf numFmtId="177" fontId="38" fillId="38" borderId="54" xfId="5" applyNumberFormat="1" applyFont="1" applyFill="1" applyBorder="1" applyAlignment="1" applyProtection="1">
      <alignment horizontal="center" vertical="center"/>
    </xf>
    <xf numFmtId="177" fontId="37" fillId="38" borderId="54" xfId="5" applyNumberFormat="1" applyFont="1" applyFill="1" applyBorder="1" applyAlignment="1" applyProtection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54" fillId="0" borderId="30" xfId="0" applyFont="1" applyBorder="1" applyAlignment="1">
      <alignment horizontal="center" vertical="center"/>
    </xf>
    <xf numFmtId="177" fontId="19" fillId="0" borderId="70" xfId="5" applyNumberFormat="1" applyFont="1" applyFill="1" applyBorder="1" applyAlignment="1" applyProtection="1">
      <alignment horizontal="center" vertical="center"/>
    </xf>
    <xf numFmtId="177" fontId="19" fillId="0" borderId="64" xfId="5" applyNumberFormat="1" applyFont="1" applyFill="1" applyBorder="1" applyAlignment="1" applyProtection="1">
      <alignment horizontal="center" vertical="center"/>
    </xf>
    <xf numFmtId="0" fontId="54" fillId="0" borderId="42" xfId="0" applyFont="1" applyBorder="1" applyAlignment="1">
      <alignment horizontal="center" vertical="center"/>
    </xf>
    <xf numFmtId="0" fontId="54" fillId="8" borderId="25" xfId="0" applyFont="1" applyFill="1" applyBorder="1" applyAlignment="1">
      <alignment horizontal="center" vertical="center"/>
    </xf>
    <xf numFmtId="0" fontId="54" fillId="8" borderId="26" xfId="0" applyFont="1" applyFill="1" applyBorder="1" applyAlignment="1">
      <alignment horizontal="center" vertical="center"/>
    </xf>
    <xf numFmtId="0" fontId="54" fillId="8" borderId="27" xfId="0" applyFont="1" applyFill="1" applyBorder="1" applyAlignment="1">
      <alignment horizontal="center" vertical="center"/>
    </xf>
    <xf numFmtId="0" fontId="54" fillId="4" borderId="25" xfId="0" applyFont="1" applyFill="1" applyBorder="1" applyAlignment="1">
      <alignment horizontal="center" vertical="center"/>
    </xf>
    <xf numFmtId="0" fontId="54" fillId="4" borderId="26" xfId="0" applyFont="1" applyFill="1" applyBorder="1" applyAlignment="1">
      <alignment horizontal="center" vertical="center"/>
    </xf>
    <xf numFmtId="0" fontId="54" fillId="4" borderId="27" xfId="0" applyFont="1" applyFill="1" applyBorder="1" applyAlignment="1">
      <alignment horizontal="center" vertical="center"/>
    </xf>
    <xf numFmtId="0" fontId="22" fillId="0" borderId="81" xfId="3" applyFont="1" applyBorder="1" applyAlignment="1">
      <alignment horizontal="center" vertical="center" shrinkToFit="1"/>
    </xf>
    <xf numFmtId="0" fontId="22" fillId="0" borderId="44" xfId="3" applyFont="1" applyBorder="1" applyAlignment="1">
      <alignment horizontal="center" vertical="center" shrinkToFit="1"/>
    </xf>
    <xf numFmtId="0" fontId="22" fillId="0" borderId="46" xfId="3" applyFont="1" applyBorder="1" applyAlignment="1">
      <alignment horizontal="center" vertical="center" shrinkToFit="1"/>
    </xf>
    <xf numFmtId="0" fontId="34" fillId="26" borderId="48" xfId="3" applyFont="1" applyFill="1" applyBorder="1" applyAlignment="1">
      <alignment horizontal="center" vertical="center" shrinkToFit="1"/>
    </xf>
    <xf numFmtId="0" fontId="34" fillId="26" borderId="72" xfId="3" applyFont="1" applyFill="1" applyBorder="1" applyAlignment="1">
      <alignment horizontal="center" vertical="center" shrinkToFit="1"/>
    </xf>
    <xf numFmtId="0" fontId="34" fillId="26" borderId="50" xfId="3" applyFont="1" applyFill="1" applyBorder="1" applyAlignment="1">
      <alignment horizontal="center" vertical="center" shrinkToFit="1"/>
    </xf>
    <xf numFmtId="0" fontId="22" fillId="0" borderId="41" xfId="3" applyFont="1" applyBorder="1" applyAlignment="1">
      <alignment horizontal="center" vertical="center" shrinkToFit="1"/>
    </xf>
    <xf numFmtId="0" fontId="22" fillId="0" borderId="71" xfId="3" applyFont="1" applyBorder="1" applyAlignment="1">
      <alignment horizontal="center" vertical="center" shrinkToFit="1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49" fillId="41" borderId="18" xfId="0" applyFont="1" applyFill="1" applyBorder="1" applyAlignment="1">
      <alignment horizontal="left" vertical="center"/>
    </xf>
    <xf numFmtId="0" fontId="49" fillId="41" borderId="19" xfId="0" applyFont="1" applyFill="1" applyBorder="1" applyAlignment="1">
      <alignment horizontal="left" vertical="center"/>
    </xf>
    <xf numFmtId="0" fontId="49" fillId="41" borderId="21" xfId="0" applyFont="1" applyFill="1" applyBorder="1" applyAlignment="1">
      <alignment horizontal="left" vertical="center"/>
    </xf>
    <xf numFmtId="0" fontId="49" fillId="41" borderId="139" xfId="0" applyFont="1" applyFill="1" applyBorder="1" applyAlignment="1">
      <alignment horizontal="left" vertical="center"/>
    </xf>
    <xf numFmtId="0" fontId="49" fillId="41" borderId="140" xfId="0" applyFont="1" applyFill="1" applyBorder="1" applyAlignment="1">
      <alignment horizontal="left" vertical="center"/>
    </xf>
    <xf numFmtId="0" fontId="49" fillId="41" borderId="141" xfId="0" applyFont="1" applyFill="1" applyBorder="1" applyAlignment="1">
      <alignment horizontal="left" vertical="center"/>
    </xf>
    <xf numFmtId="177" fontId="19" fillId="8" borderId="142" xfId="5" applyNumberFormat="1" applyFont="1" applyFill="1" applyBorder="1" applyAlignment="1" applyProtection="1">
      <alignment horizontal="center" vertical="center"/>
    </xf>
    <xf numFmtId="177" fontId="19" fillId="8" borderId="146" xfId="5" applyNumberFormat="1" applyFont="1" applyFill="1" applyBorder="1" applyAlignment="1" applyProtection="1">
      <alignment horizontal="center" vertical="center"/>
    </xf>
    <xf numFmtId="177" fontId="19" fillId="8" borderId="148" xfId="5" applyNumberFormat="1" applyFont="1" applyFill="1" applyBorder="1" applyAlignment="1" applyProtection="1">
      <alignment horizontal="center" vertical="center"/>
    </xf>
    <xf numFmtId="0" fontId="19" fillId="8" borderId="145" xfId="5" applyNumberFormat="1" applyFont="1" applyFill="1" applyBorder="1" applyAlignment="1" applyProtection="1">
      <alignment horizontal="center" vertical="center"/>
    </xf>
    <xf numFmtId="0" fontId="19" fillId="8" borderId="152" xfId="5" applyNumberFormat="1" applyFont="1" applyFill="1" applyBorder="1" applyAlignment="1" applyProtection="1">
      <alignment horizontal="center" vertical="center"/>
    </xf>
    <xf numFmtId="177" fontId="19" fillId="8" borderId="153" xfId="5" applyNumberFormat="1" applyFont="1" applyFill="1" applyBorder="1" applyAlignment="1" applyProtection="1">
      <alignment horizontal="center" vertical="center"/>
    </xf>
    <xf numFmtId="0" fontId="19" fillId="8" borderId="155" xfId="5" applyNumberFormat="1" applyFont="1" applyFill="1" applyBorder="1" applyAlignment="1" applyProtection="1">
      <alignment horizontal="center" vertical="center"/>
    </xf>
    <xf numFmtId="0" fontId="19" fillId="8" borderId="156" xfId="5" applyNumberFormat="1" applyFont="1" applyFill="1" applyBorder="1" applyAlignment="1" applyProtection="1">
      <alignment horizontal="center" vertical="center"/>
    </xf>
    <xf numFmtId="0" fontId="19" fillId="8" borderId="158" xfId="5" applyNumberFormat="1" applyFont="1" applyFill="1" applyBorder="1" applyAlignment="1" applyProtection="1">
      <alignment horizontal="center" vertical="center"/>
    </xf>
    <xf numFmtId="0" fontId="19" fillId="8" borderId="159" xfId="5" applyNumberFormat="1" applyFont="1" applyFill="1" applyBorder="1" applyAlignment="1" applyProtection="1">
      <alignment horizontal="center" vertical="center"/>
    </xf>
    <xf numFmtId="177" fontId="19" fillId="9" borderId="153" xfId="5" applyNumberFormat="1" applyFont="1" applyFill="1" applyBorder="1" applyAlignment="1" applyProtection="1">
      <alignment horizontal="center" vertical="center"/>
    </xf>
    <xf numFmtId="177" fontId="19" fillId="9" borderId="148" xfId="5" applyNumberFormat="1" applyFont="1" applyFill="1" applyBorder="1" applyAlignment="1" applyProtection="1">
      <alignment horizontal="center" vertical="center"/>
    </xf>
    <xf numFmtId="0" fontId="19" fillId="9" borderId="161" xfId="5" applyNumberFormat="1" applyFont="1" applyFill="1" applyBorder="1" applyAlignment="1" applyProtection="1">
      <alignment horizontal="center" vertical="center"/>
    </xf>
    <xf numFmtId="0" fontId="19" fillId="9" borderId="152" xfId="5" applyNumberFormat="1" applyFont="1" applyFill="1" applyBorder="1" applyAlignment="1" applyProtection="1">
      <alignment horizontal="center" vertical="center"/>
    </xf>
    <xf numFmtId="0" fontId="19" fillId="8" borderId="161" xfId="5" applyNumberFormat="1" applyFont="1" applyFill="1" applyBorder="1" applyAlignment="1" applyProtection="1">
      <alignment horizontal="center" vertical="center"/>
    </xf>
    <xf numFmtId="177" fontId="19" fillId="9" borderId="153" xfId="5" applyNumberFormat="1" applyFont="1" applyFill="1" applyBorder="1" applyAlignment="1" applyProtection="1">
      <alignment horizontal="center" vertical="center" wrapText="1"/>
    </xf>
    <xf numFmtId="177" fontId="19" fillId="9" borderId="146" xfId="5" applyNumberFormat="1" applyFont="1" applyFill="1" applyBorder="1" applyAlignment="1" applyProtection="1">
      <alignment horizontal="center" vertical="center" wrapText="1"/>
    </xf>
    <xf numFmtId="177" fontId="19" fillId="9" borderId="148" xfId="5" applyNumberFormat="1" applyFont="1" applyFill="1" applyBorder="1" applyAlignment="1" applyProtection="1">
      <alignment horizontal="center" vertical="center" wrapText="1"/>
    </xf>
    <xf numFmtId="0" fontId="19" fillId="9" borderId="21" xfId="5" applyNumberFormat="1" applyFont="1" applyFill="1" applyBorder="1" applyAlignment="1" applyProtection="1">
      <alignment horizontal="center" vertical="center"/>
    </xf>
    <xf numFmtId="0" fontId="19" fillId="9" borderId="22" xfId="5" applyNumberFormat="1" applyFont="1" applyFill="1" applyBorder="1" applyAlignment="1" applyProtection="1">
      <alignment horizontal="center" vertical="center"/>
    </xf>
    <xf numFmtId="0" fontId="19" fillId="9" borderId="38" xfId="5" applyNumberFormat="1" applyFont="1" applyFill="1" applyBorder="1" applyAlignment="1" applyProtection="1">
      <alignment horizontal="center" vertical="center"/>
    </xf>
    <xf numFmtId="0" fontId="82" fillId="4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57" xfId="0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84" fillId="5" borderId="3" xfId="6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0" fontId="0" fillId="0" borderId="157" xfId="0" applyBorder="1" applyAlignment="1">
      <alignment horizontal="center" vertical="center" wrapText="1"/>
    </xf>
    <xf numFmtId="0" fontId="32" fillId="5" borderId="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85" fillId="6" borderId="20" xfId="0" applyFont="1" applyFill="1" applyBorder="1" applyAlignment="1">
      <alignment horizontal="center" vertical="center"/>
    </xf>
    <xf numFmtId="0" fontId="85" fillId="6" borderId="29" xfId="0" applyFont="1" applyFill="1" applyBorder="1" applyAlignment="1">
      <alignment horizontal="center" vertical="center"/>
    </xf>
    <xf numFmtId="0" fontId="85" fillId="6" borderId="3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86" fillId="44" borderId="0" xfId="0" applyFont="1" applyFill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23" fillId="0" borderId="56" xfId="5" applyNumberFormat="1" applyFont="1" applyFill="1" applyBorder="1" applyAlignment="1" applyProtection="1">
      <alignment horizontal="center" vertical="center"/>
    </xf>
    <xf numFmtId="177" fontId="23" fillId="0" borderId="57" xfId="5" applyNumberFormat="1" applyFont="1" applyFill="1" applyBorder="1" applyAlignment="1" applyProtection="1">
      <alignment horizontal="center" vertical="center"/>
    </xf>
    <xf numFmtId="177" fontId="19" fillId="0" borderId="57" xfId="5" applyNumberFormat="1" applyFont="1" applyFill="1" applyBorder="1" applyAlignment="1" applyProtection="1">
      <alignment horizontal="center" vertical="center"/>
    </xf>
    <xf numFmtId="177" fontId="19" fillId="0" borderId="56" xfId="5" applyNumberFormat="1" applyFont="1" applyFill="1" applyBorder="1" applyAlignment="1" applyProtection="1">
      <alignment horizontal="center" vertical="center" wrapText="1"/>
    </xf>
    <xf numFmtId="177" fontId="19" fillId="0" borderId="29" xfId="5" applyNumberFormat="1" applyFont="1" applyFill="1" applyBorder="1" applyAlignment="1" applyProtection="1">
      <alignment horizontal="center" vertical="center" wrapText="1"/>
    </xf>
    <xf numFmtId="177" fontId="19" fillId="0" borderId="56" xfId="9" applyNumberFormat="1" applyFont="1" applyFill="1" applyBorder="1" applyAlignment="1" applyProtection="1">
      <alignment horizontal="center" vertical="center"/>
    </xf>
    <xf numFmtId="177" fontId="19" fillId="0" borderId="57" xfId="9" applyNumberFormat="1" applyFont="1" applyFill="1" applyBorder="1" applyAlignment="1" applyProtection="1">
      <alignment horizontal="center" vertical="center"/>
    </xf>
    <xf numFmtId="177" fontId="19" fillId="0" borderId="56" xfId="9" applyNumberFormat="1" applyFont="1" applyFill="1" applyBorder="1" applyAlignment="1" applyProtection="1">
      <alignment horizontal="center" vertical="center" wrapText="1"/>
    </xf>
    <xf numFmtId="177" fontId="19" fillId="0" borderId="57" xfId="9" applyNumberFormat="1" applyFont="1" applyFill="1" applyBorder="1" applyAlignment="1" applyProtection="1">
      <alignment horizontal="center" vertical="center" wrapText="1"/>
    </xf>
    <xf numFmtId="177" fontId="19" fillId="0" borderId="29" xfId="9" applyNumberFormat="1" applyFont="1" applyFill="1" applyBorder="1" applyAlignment="1" applyProtection="1">
      <alignment horizontal="center" vertical="center" wrapText="1"/>
    </xf>
    <xf numFmtId="177" fontId="19" fillId="0" borderId="29" xfId="9" applyNumberFormat="1" applyFont="1" applyFill="1" applyBorder="1" applyAlignment="1" applyProtection="1">
      <alignment horizontal="center" vertical="center"/>
    </xf>
    <xf numFmtId="178" fontId="17" fillId="14" borderId="4" xfId="3" applyNumberFormat="1" applyFont="1" applyFill="1" applyBorder="1" applyAlignment="1">
      <alignment horizontal="center" vertical="center"/>
    </xf>
    <xf numFmtId="178" fontId="17" fillId="14" borderId="5" xfId="3" applyNumberFormat="1" applyFont="1" applyFill="1" applyBorder="1" applyAlignment="1">
      <alignment horizontal="center" vertical="center"/>
    </xf>
    <xf numFmtId="178" fontId="17" fillId="14" borderId="6" xfId="3" applyNumberFormat="1" applyFont="1" applyFill="1" applyBorder="1" applyAlignment="1">
      <alignment horizontal="center" vertical="center"/>
    </xf>
    <xf numFmtId="178" fontId="17" fillId="14" borderId="9" xfId="3" applyNumberFormat="1" applyFont="1" applyFill="1" applyBorder="1" applyAlignment="1">
      <alignment horizontal="center" vertical="center"/>
    </xf>
    <xf numFmtId="178" fontId="17" fillId="14" borderId="10" xfId="3" applyNumberFormat="1" applyFont="1" applyFill="1" applyBorder="1" applyAlignment="1">
      <alignment horizontal="center" vertical="center"/>
    </xf>
    <xf numFmtId="178" fontId="17" fillId="14" borderId="11" xfId="3" applyNumberFormat="1" applyFont="1" applyFill="1" applyBorder="1" applyAlignment="1">
      <alignment horizontal="center" vertical="center"/>
    </xf>
    <xf numFmtId="177" fontId="19" fillId="0" borderId="42" xfId="9" applyNumberFormat="1" applyFont="1" applyFill="1" applyBorder="1" applyAlignment="1" applyProtection="1">
      <alignment horizontal="center" vertical="center"/>
    </xf>
    <xf numFmtId="0" fontId="19" fillId="0" borderId="52" xfId="3" applyFont="1" applyBorder="1" applyAlignment="1">
      <alignment horizontal="center" vertical="center" wrapText="1" shrinkToFit="1"/>
    </xf>
    <xf numFmtId="0" fontId="19" fillId="0" borderId="54" xfId="3" applyFont="1" applyBorder="1" applyAlignment="1">
      <alignment horizontal="center" vertical="center" wrapText="1" shrinkToFit="1"/>
    </xf>
    <xf numFmtId="0" fontId="19" fillId="0" borderId="42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77" fontId="19" fillId="0" borderId="52" xfId="9" applyNumberFormat="1" applyFont="1" applyFill="1" applyBorder="1" applyAlignment="1" applyProtection="1">
      <alignment horizontal="center" vertical="center" wrapText="1"/>
    </xf>
    <xf numFmtId="177" fontId="19" fillId="0" borderId="54" xfId="9" applyNumberFormat="1" applyFont="1" applyFill="1" applyBorder="1" applyAlignment="1" applyProtection="1">
      <alignment horizontal="center" vertical="center"/>
    </xf>
    <xf numFmtId="177" fontId="19" fillId="0" borderId="45" xfId="9" applyNumberFormat="1" applyFont="1" applyFill="1" applyBorder="1" applyAlignment="1" applyProtection="1">
      <alignment horizontal="center" vertical="center" wrapText="1"/>
    </xf>
    <xf numFmtId="177" fontId="19" fillId="0" borderId="45" xfId="9" applyNumberFormat="1" applyFont="1" applyFill="1" applyBorder="1" applyAlignment="1" applyProtection="1">
      <alignment horizontal="center" vertical="center"/>
    </xf>
    <xf numFmtId="0" fontId="19" fillId="0" borderId="56" xfId="3" applyFont="1" applyBorder="1" applyAlignment="1">
      <alignment horizontal="center" vertical="center" wrapText="1" shrinkToFit="1"/>
    </xf>
    <xf numFmtId="0" fontId="19" fillId="0" borderId="29" xfId="3" applyFont="1" applyBorder="1" applyAlignment="1">
      <alignment horizontal="center" vertical="center" wrapText="1" shrinkToFit="1"/>
    </xf>
    <xf numFmtId="0" fontId="19" fillId="0" borderId="57" xfId="3" applyFont="1" applyBorder="1" applyAlignment="1">
      <alignment horizontal="center" vertical="center" wrapText="1" shrinkToFit="1"/>
    </xf>
    <xf numFmtId="0" fontId="75" fillId="14" borderId="15" xfId="0" applyFont="1" applyFill="1" applyBorder="1" applyAlignment="1">
      <alignment horizontal="center" vertical="center"/>
    </xf>
    <xf numFmtId="0" fontId="76" fillId="14" borderId="16" xfId="0" applyFont="1" applyFill="1" applyBorder="1" applyAlignment="1">
      <alignment horizontal="center" vertical="center"/>
    </xf>
    <xf numFmtId="0" fontId="76" fillId="14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3">
    <cellStyle name="쉼표 [0] 2" xfId="2" xr:uid="{EC6061D4-61F5-4609-B4D9-170FDAFE4B90}"/>
    <cellStyle name="쉼표 [0] 3" xfId="10" xr:uid="{DD81A5D8-E546-46E5-872D-080F9F0C4BE7}"/>
    <cellStyle name="표준" xfId="0" builtinId="0"/>
    <cellStyle name="표준 2" xfId="1" xr:uid="{B1CBE0EB-3FC0-42AB-A685-F5A0DF76F35A}"/>
    <cellStyle name="표준 3" xfId="4" xr:uid="{AF3E3B7B-7E07-44F7-ADC5-A2D6977CA6D4}"/>
    <cellStyle name="표준 3 2" xfId="8" xr:uid="{BF9963EA-3177-43C2-97E5-4C67157A8D76}"/>
    <cellStyle name="표준 4" xfId="7" xr:uid="{7B814AFD-F4A4-497F-BB82-215DCE5543A8}"/>
    <cellStyle name="표준 5" xfId="11" xr:uid="{0034852C-CF1E-4E89-9CCF-B058D92045AB}"/>
    <cellStyle name="표준 6" xfId="12" xr:uid="{C6800D41-F9C5-4834-8607-F4F9278EC239}"/>
    <cellStyle name="표준_DIE Machine Specifications" xfId="3" xr:uid="{65A29691-A7BA-455B-9746-64182B111A1F}"/>
    <cellStyle name="하이퍼링크" xfId="6" builtinId="8"/>
    <cellStyle name="하이퍼링크 2" xfId="5" xr:uid="{7D5467B9-A6A1-4F69-BDD4-F45AD4867178}"/>
    <cellStyle name="하이퍼링크 3" xfId="9" xr:uid="{47F2FBDD-9370-424A-9FA5-BFF0F546AF73}"/>
  </cellStyles>
  <dxfs count="762">
    <dxf>
      <font>
        <b/>
        <i val="0"/>
        <color rgb="FFDC143C"/>
      </font>
      <fill>
        <patternFill>
          <bgColor rgb="FFFFEBEB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theme="8" tint="0.79998168889431442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FF0000"/>
      </font>
    </dxf>
    <dxf>
      <font>
        <b/>
        <i val="0"/>
        <color theme="4"/>
      </font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b/>
        <i val="0"/>
        <color rgb="FFDC143C"/>
      </font>
      <fill>
        <patternFill>
          <bgColor rgb="FFFFEBEB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color rgb="FF990000"/>
      </font>
      <fill>
        <patternFill>
          <bgColor rgb="FFFFEBEB"/>
        </patternFill>
      </fill>
    </dxf>
    <dxf>
      <font>
        <color rgb="FF646464"/>
      </font>
      <fill>
        <patternFill>
          <bgColor rgb="FFF5F5F5"/>
        </patternFill>
      </fill>
    </dxf>
    <dxf>
      <font>
        <b/>
        <i val="0"/>
        <color rgb="FFDC143C"/>
      </font>
      <fill>
        <patternFill>
          <bgColor rgb="FFFFEBEB"/>
        </patternFill>
      </fill>
    </dxf>
  </dxfs>
  <tableStyles count="0" defaultTableStyle="TableStyleMedium2" defaultPivotStyle="PivotStyleLight16"/>
  <colors>
    <mruColors>
      <color rgb="FFBDD7EE"/>
      <color rgb="FF666666"/>
      <color rgb="FFFFFCF3"/>
      <color rgb="FFFF5050"/>
      <color rgb="FFFF9393"/>
      <color rgb="FFFF7D7D"/>
      <color rgb="FFFF9B9B"/>
      <color rgb="FFFFEBEB"/>
      <color rgb="FFFFE5E5"/>
      <color rgb="FFFCD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53076;&#54021;2!A1"/><Relationship Id="rId13" Type="http://schemas.openxmlformats.org/officeDocument/2006/relationships/hyperlink" Target="#QA!A1"/><Relationship Id="rId18" Type="http://schemas.openxmlformats.org/officeDocument/2006/relationships/hyperlink" Target="#&#44277;&#53685;!A1"/><Relationship Id="rId3" Type="http://schemas.openxmlformats.org/officeDocument/2006/relationships/hyperlink" Target="#&#44552;&#54805;1!A1"/><Relationship Id="rId21" Type="http://schemas.openxmlformats.org/officeDocument/2006/relationships/hyperlink" Target="#&#51333;&#54633;&#54788;&#54889;!A1"/><Relationship Id="rId7" Type="http://schemas.openxmlformats.org/officeDocument/2006/relationships/hyperlink" Target="#&#53076;&#54021;1!A1"/><Relationship Id="rId12" Type="http://schemas.openxmlformats.org/officeDocument/2006/relationships/hyperlink" Target="#&#49464;&#46972;&#48121;!A1"/><Relationship Id="rId17" Type="http://schemas.openxmlformats.org/officeDocument/2006/relationships/hyperlink" Target="#&#51204;&#44592;!A1"/><Relationship Id="rId2" Type="http://schemas.openxmlformats.org/officeDocument/2006/relationships/hyperlink" Target="#&#54633;&#44552;2!A1"/><Relationship Id="rId16" Type="http://schemas.openxmlformats.org/officeDocument/2006/relationships/hyperlink" Target="#Robot!A1"/><Relationship Id="rId20" Type="http://schemas.openxmlformats.org/officeDocument/2006/relationships/hyperlink" Target="#&#54788;&#54889;&#44060;&#50836;!A1"/><Relationship Id="rId1" Type="http://schemas.openxmlformats.org/officeDocument/2006/relationships/hyperlink" Target="#&#54633;&#44552;1!A1"/><Relationship Id="rId6" Type="http://schemas.openxmlformats.org/officeDocument/2006/relationships/hyperlink" Target="#&#50672;&#49325;2!A1"/><Relationship Id="rId11" Type="http://schemas.openxmlformats.org/officeDocument/2006/relationships/hyperlink" Target="#&#46300;&#47540;!A1"/><Relationship Id="rId5" Type="http://schemas.openxmlformats.org/officeDocument/2006/relationships/hyperlink" Target="#&#50672;&#49325;1!A1"/><Relationship Id="rId15" Type="http://schemas.openxmlformats.org/officeDocument/2006/relationships/hyperlink" Target="#'Tech-Office'!A1"/><Relationship Id="rId10" Type="http://schemas.openxmlformats.org/officeDocument/2006/relationships/hyperlink" Target="#MC!A1"/><Relationship Id="rId19" Type="http://schemas.openxmlformats.org/officeDocument/2006/relationships/hyperlink" Target="#RawData!A1"/><Relationship Id="rId4" Type="http://schemas.openxmlformats.org/officeDocument/2006/relationships/hyperlink" Target="#&#44552;&#54805;2!A1"/><Relationship Id="rId9" Type="http://schemas.openxmlformats.org/officeDocument/2006/relationships/hyperlink" Target="#&#44032;&#44277;!A1"/><Relationship Id="rId14" Type="http://schemas.openxmlformats.org/officeDocument/2006/relationships/hyperlink" Target="#&#49457;&#4573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HOME!A1"/><Relationship Id="rId1" Type="http://schemas.openxmlformats.org/officeDocument/2006/relationships/image" Target="../media/image1.jpeg"/><Relationship Id="rId4" Type="http://schemas.microsoft.com/office/2007/relationships/hdphoto" Target="../media/hdphoto2.wd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Automation List'!A1"/><Relationship Id="rId3" Type="http://schemas.openxmlformats.org/officeDocument/2006/relationships/hyperlink" Target="#'Robot - Toshiba (TH850A)'!A1"/><Relationship Id="rId7" Type="http://schemas.openxmlformats.org/officeDocument/2006/relationships/hyperlink" Target="#HOME!A1"/><Relationship Id="rId2" Type="http://schemas.openxmlformats.org/officeDocument/2006/relationships/hyperlink" Target="#'Fanuc Robot'!A1"/><Relationship Id="rId1" Type="http://schemas.openxmlformats.org/officeDocument/2006/relationships/hyperlink" Target="#'Robot - Adept S600 S800'!A1"/><Relationship Id="rId6" Type="http://schemas.openxmlformats.org/officeDocument/2006/relationships/hyperlink" Target="#'Robot - Yamaha'!A1"/><Relationship Id="rId5" Type="http://schemas.openxmlformats.org/officeDocument/2006/relationships/hyperlink" Target="#'Robot - Yaskawa'!A1"/><Relationship Id="rId4" Type="http://schemas.openxmlformats.org/officeDocument/2006/relationships/hyperlink" Target="#'Robot - IAI NNW7020'!A1"/><Relationship Id="rId9" Type="http://schemas.openxmlformats.org/officeDocument/2006/relationships/hyperlink" Target="#'Shafir Automation List'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&#51200;&#51109;&#47588;&#52404;!A1"/><Relationship Id="rId13" Type="http://schemas.openxmlformats.org/officeDocument/2006/relationships/hyperlink" Target="#EOCR!A1"/><Relationship Id="rId3" Type="http://schemas.openxmlformats.org/officeDocument/2006/relationships/hyperlink" Target="#Battery!A1"/><Relationship Id="rId7" Type="http://schemas.openxmlformats.org/officeDocument/2006/relationships/hyperlink" Target="#UPS!A1"/><Relationship Id="rId12" Type="http://schemas.openxmlformats.org/officeDocument/2006/relationships/hyperlink" Target="#Contactor!A1"/><Relationship Id="rId2" Type="http://schemas.openxmlformats.org/officeDocument/2006/relationships/hyperlink" Target="#HOME!A1"/><Relationship Id="rId1" Type="http://schemas.openxmlformats.org/officeDocument/2006/relationships/hyperlink" Target="#&#52264;&#45800;&#44592;!A1"/><Relationship Id="rId6" Type="http://schemas.openxmlformats.org/officeDocument/2006/relationships/hyperlink" Target="#'Power Supply'!A1"/><Relationship Id="rId11" Type="http://schemas.openxmlformats.org/officeDocument/2006/relationships/hyperlink" Target="#Cable!A1"/><Relationship Id="rId5" Type="http://schemas.openxmlformats.org/officeDocument/2006/relationships/hyperlink" Target="#Relay!A1"/><Relationship Id="rId10" Type="http://schemas.openxmlformats.org/officeDocument/2006/relationships/hyperlink" Target="#PLC!A1"/><Relationship Id="rId4" Type="http://schemas.openxmlformats.org/officeDocument/2006/relationships/hyperlink" Target="#Sensor!A1"/><Relationship Id="rId9" Type="http://schemas.openxmlformats.org/officeDocument/2006/relationships/hyperlink" Target="#Lamp!A1"/><Relationship Id="rId14" Type="http://schemas.openxmlformats.org/officeDocument/2006/relationships/hyperlink" Target="#'Axial Fan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hyperlink" Target="#&#49548;&#54868;&#44592;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IP&#49464;&#48512;&#49324;&#54637;!A1"/><Relationship Id="rId2" Type="http://schemas.openxmlformats.org/officeDocument/2006/relationships/hyperlink" Target="#CT&#49464;&#48512;&#49324;&#54637;!A1"/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HOME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hyperlink" Target="#'Battery - &#49457;&#45733;&#49884;&#54744;'!A1"/><Relationship Id="rId3" Type="http://schemas.openxmlformats.org/officeDocument/2006/relationships/hyperlink" Target="#'Battery - MC'!A1"/><Relationship Id="rId7" Type="http://schemas.openxmlformats.org/officeDocument/2006/relationships/hyperlink" Target="#'Battery - &#50672;&#49325;2'!A1"/><Relationship Id="rId2" Type="http://schemas.openxmlformats.org/officeDocument/2006/relationships/hyperlink" Target="#&#51204;&#44592;!A1"/><Relationship Id="rId1" Type="http://schemas.openxmlformats.org/officeDocument/2006/relationships/hyperlink" Target="#HOME!A1"/><Relationship Id="rId6" Type="http://schemas.openxmlformats.org/officeDocument/2006/relationships/hyperlink" Target="#'Battery - &#46300;&#47540;'!A1"/><Relationship Id="rId5" Type="http://schemas.openxmlformats.org/officeDocument/2006/relationships/hyperlink" Target="#'Battery - &#44552;&#54805;2'!A1"/><Relationship Id="rId4" Type="http://schemas.openxmlformats.org/officeDocument/2006/relationships/hyperlink" Target="#'Battery - &#44032;&#44277;'!A1"/><Relationship Id="rId9" Type="http://schemas.openxmlformats.org/officeDocument/2006/relationships/hyperlink" Target="#'Battery - &#54633;&#44552;2'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hyperlink" Target="#&#51204;&#44592;!A1"/><Relationship Id="rId1" Type="http://schemas.openxmlformats.org/officeDocument/2006/relationships/hyperlink" Target="#HOME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Makino a51 - Automation'!A1"/><Relationship Id="rId1" Type="http://schemas.openxmlformats.org/officeDocument/2006/relationships/hyperlink" Target="#HOME!A1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hyperlink" Target="#'Makino a51'!A1"/><Relationship Id="rId1" Type="http://schemas.openxmlformats.org/officeDocument/2006/relationships/hyperlink" Target="#HOME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'Hermle Mech'!A1"/><Relationship Id="rId2" Type="http://schemas.openxmlformats.org/officeDocument/2006/relationships/hyperlink" Target="#'Hermle Automation'!A1"/><Relationship Id="rId1" Type="http://schemas.openxmlformats.org/officeDocument/2006/relationships/hyperlink" Target="#HOME!A1"/><Relationship Id="rId4" Type="http://schemas.openxmlformats.org/officeDocument/2006/relationships/hyperlink" Target="#'Hermle Elec'!A1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hyperlink" Target="#'Hermle Automation'!A1"/><Relationship Id="rId1" Type="http://schemas.openxmlformats.org/officeDocument/2006/relationships/hyperlink" Target="#HOME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HOME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hyperlink" Target="#'DLM705 (#3, #4) (Automation)'!A1"/><Relationship Id="rId1" Type="http://schemas.openxmlformats.org/officeDocument/2006/relationships/hyperlink" Target="#HOME!A1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hyperlink" Target="#'DLM705 (#3, #4)'!A1"/><Relationship Id="rId1" Type="http://schemas.openxmlformats.org/officeDocument/2006/relationships/hyperlink" Target="#HOME!A1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hyperlink" Target="#HOME!A1"/><Relationship Id="rId4" Type="http://schemas.openxmlformats.org/officeDocument/2006/relationships/image" Target="../media/image17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hyperlink" Target="#'Hyd. Press Automation'!A1"/><Relationship Id="rId1" Type="http://schemas.openxmlformats.org/officeDocument/2006/relationships/hyperlink" Target="#HOME!A1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hyperlink" Target="#'Hyd. Press'!A1"/><Relationship Id="rId1" Type="http://schemas.openxmlformats.org/officeDocument/2006/relationships/hyperlink" Target="#HOME!A1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hyperlink" Target="#'SP160'!A1"/><Relationship Id="rId1" Type="http://schemas.openxmlformats.org/officeDocument/2006/relationships/hyperlink" Target="#HOME!A1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4.xml.rels><?xml version="1.0" encoding="UTF-8" standalone="yes"?>
<Relationships xmlns="http://schemas.openxmlformats.org/package/2006/relationships"><Relationship Id="rId8" Type="http://schemas.openxmlformats.org/officeDocument/2006/relationships/hyperlink" Target="#'Hermle C32U'!A1"/><Relationship Id="rId3" Type="http://schemas.openxmlformats.org/officeDocument/2006/relationships/hyperlink" Target="#'Hermle Yaskawa'!A1"/><Relationship Id="rId7" Type="http://schemas.openxmlformats.org/officeDocument/2006/relationships/hyperlink" Target="#'Hermle C30U'!A1"/><Relationship Id="rId2" Type="http://schemas.openxmlformats.org/officeDocument/2006/relationships/hyperlink" Target="#'Hermle Beckhoff'!A1"/><Relationship Id="rId1" Type="http://schemas.openxmlformats.org/officeDocument/2006/relationships/hyperlink" Target="#'Hermle Siemens'!A1"/><Relationship Id="rId6" Type="http://schemas.openxmlformats.org/officeDocument/2006/relationships/hyperlink" Target="#HOME!A1"/><Relationship Id="rId5" Type="http://schemas.openxmlformats.org/officeDocument/2006/relationships/hyperlink" Target="#'Hermle Raon'!A1"/><Relationship Id="rId10" Type="http://schemas.openxmlformats.org/officeDocument/2006/relationships/hyperlink" Target="#'Hermle C42U'!A1"/><Relationship Id="rId4" Type="http://schemas.openxmlformats.org/officeDocument/2006/relationships/hyperlink" Target="#'Hermle Cellro'!A1"/><Relationship Id="rId9" Type="http://schemas.openxmlformats.org/officeDocument/2006/relationships/hyperlink" Target="#'Hermle C40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36DEC7-0626-0076-D505-E9CB2E832BAF}"/>
            </a:ext>
          </a:extLst>
        </xdr:cNvPr>
        <xdr:cNvSpPr/>
      </xdr:nvSpPr>
      <xdr:spPr>
        <a:xfrm>
          <a:off x="685800" y="6286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합금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1</a:t>
          </a: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사각형: 둥근 모서리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B19250-90D2-F072-A5FA-8DE9A6508805}"/>
            </a:ext>
          </a:extLst>
        </xdr:cNvPr>
        <xdr:cNvSpPr/>
      </xdr:nvSpPr>
      <xdr:spPr>
        <a:xfrm>
          <a:off x="685800" y="14668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합금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21" name="사각형: 둥근 모서리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682BDD-758C-AF73-7B21-90A35C63E620}"/>
            </a:ext>
          </a:extLst>
        </xdr:cNvPr>
        <xdr:cNvSpPr/>
      </xdr:nvSpPr>
      <xdr:spPr>
        <a:xfrm>
          <a:off x="685800" y="23050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금형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1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22" name="사각형: 둥근 모서리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A4EFDB-7655-0B89-A0B2-11D9769C13F9}"/>
            </a:ext>
          </a:extLst>
        </xdr:cNvPr>
        <xdr:cNvSpPr/>
      </xdr:nvSpPr>
      <xdr:spPr>
        <a:xfrm>
          <a:off x="685800" y="31432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금형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23" name="사각형: 둥근 모서리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E21966-87E9-1141-FA9D-92574131C1D3}"/>
            </a:ext>
          </a:extLst>
        </xdr:cNvPr>
        <xdr:cNvSpPr/>
      </xdr:nvSpPr>
      <xdr:spPr>
        <a:xfrm>
          <a:off x="685800" y="39814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연삭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1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24" name="사각형: 둥근 모서리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001FA7-C74E-DF01-E650-8AAB84291015}"/>
            </a:ext>
          </a:extLst>
        </xdr:cNvPr>
        <xdr:cNvSpPr/>
      </xdr:nvSpPr>
      <xdr:spPr>
        <a:xfrm>
          <a:off x="685800" y="48196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연삭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5" name="사각형: 둥근 모서리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6AACDB-0210-8714-4E4E-3F07579C330D}"/>
            </a:ext>
          </a:extLst>
        </xdr:cNvPr>
        <xdr:cNvSpPr/>
      </xdr:nvSpPr>
      <xdr:spPr>
        <a:xfrm>
          <a:off x="685800" y="56578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코팅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1</a:t>
          </a: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6" name="사각형: 둥근 모서리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C5EAF16-0C92-533F-B5F2-B131A8840157}"/>
            </a:ext>
          </a:extLst>
        </xdr:cNvPr>
        <xdr:cNvSpPr/>
      </xdr:nvSpPr>
      <xdr:spPr>
        <a:xfrm>
          <a:off x="685800" y="64960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코팅</a:t>
          </a:r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27" name="사각형: 둥근 모서리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AA72D3-3B5D-40AA-8CEE-2C494C445EA7}"/>
            </a:ext>
          </a:extLst>
        </xdr:cNvPr>
        <xdr:cNvSpPr/>
      </xdr:nvSpPr>
      <xdr:spPr>
        <a:xfrm>
          <a:off x="4114800" y="6286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가공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28" name="사각형: 둥근 모서리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4386F55-A1BE-0CE3-A37A-89A8BDB27861}"/>
            </a:ext>
          </a:extLst>
        </xdr:cNvPr>
        <xdr:cNvSpPr/>
      </xdr:nvSpPr>
      <xdr:spPr>
        <a:xfrm>
          <a:off x="4114800" y="14668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M/C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29" name="사각형: 둥근 모서리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AD9A5BB-7F62-5557-3246-42376F9AE244}"/>
            </a:ext>
          </a:extLst>
        </xdr:cNvPr>
        <xdr:cNvSpPr/>
      </xdr:nvSpPr>
      <xdr:spPr>
        <a:xfrm>
          <a:off x="4114800" y="23050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드릴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30" name="사각형: 둥근 모서리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5DB0BCA-0AF0-6818-37DD-9B85FA252AAC}"/>
            </a:ext>
          </a:extLst>
        </xdr:cNvPr>
        <xdr:cNvSpPr/>
      </xdr:nvSpPr>
      <xdr:spPr>
        <a:xfrm>
          <a:off x="4114800" y="31432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세라믹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31" name="사각형: 둥근 모서리 3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E74B64-0C07-709A-CBC1-1D060A806F4A}"/>
            </a:ext>
          </a:extLst>
        </xdr:cNvPr>
        <xdr:cNvSpPr/>
      </xdr:nvSpPr>
      <xdr:spPr>
        <a:xfrm>
          <a:off x="4114800" y="39814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QA</a:t>
          </a:r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10</xdr:col>
      <xdr:colOff>0</xdr:colOff>
      <xdr:row>24</xdr:row>
      <xdr:rowOff>0</xdr:rowOff>
    </xdr:to>
    <xdr:sp macro="" textlink="">
      <xdr:nvSpPr>
        <xdr:cNvPr id="32" name="사각형: 둥근 모서리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2AD6720-9920-0C3B-AD33-304DAA73CA14}"/>
            </a:ext>
          </a:extLst>
        </xdr:cNvPr>
        <xdr:cNvSpPr/>
      </xdr:nvSpPr>
      <xdr:spPr>
        <a:xfrm>
          <a:off x="4114800" y="48196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성능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10</xdr:col>
      <xdr:colOff>0</xdr:colOff>
      <xdr:row>28</xdr:row>
      <xdr:rowOff>0</xdr:rowOff>
    </xdr:to>
    <xdr:sp macro="" textlink="">
      <xdr:nvSpPr>
        <xdr:cNvPr id="33" name="사각형: 둥근 모서리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DA08CD7-2556-1407-F6EC-CEDFC2089113}"/>
            </a:ext>
          </a:extLst>
        </xdr:cNvPr>
        <xdr:cNvSpPr/>
      </xdr:nvSpPr>
      <xdr:spPr>
        <a:xfrm>
          <a:off x="4114800" y="5657850"/>
          <a:ext cx="2743200" cy="6286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테크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15</xdr:col>
      <xdr:colOff>0</xdr:colOff>
      <xdr:row>4</xdr:row>
      <xdr:rowOff>0</xdr:rowOff>
    </xdr:to>
    <xdr:sp macro="" textlink="">
      <xdr:nvSpPr>
        <xdr:cNvPr id="34" name="사각형: 둥근 모서리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643E2D4-5147-004F-AFA0-40B9E34A6A3F}"/>
            </a:ext>
          </a:extLst>
        </xdr:cNvPr>
        <xdr:cNvSpPr/>
      </xdr:nvSpPr>
      <xdr:spPr>
        <a:xfrm>
          <a:off x="7543800" y="628650"/>
          <a:ext cx="2743200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Robot</a:t>
          </a: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15</xdr:col>
      <xdr:colOff>0</xdr:colOff>
      <xdr:row>8</xdr:row>
      <xdr:rowOff>0</xdr:rowOff>
    </xdr:to>
    <xdr:sp macro="" textlink="">
      <xdr:nvSpPr>
        <xdr:cNvPr id="35" name="사각형: 둥근 모서리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7E7DBFE-C09C-471B-B985-B12BC95511C5}"/>
            </a:ext>
          </a:extLst>
        </xdr:cNvPr>
        <xdr:cNvSpPr/>
      </xdr:nvSpPr>
      <xdr:spPr>
        <a:xfrm>
          <a:off x="7543800" y="1466850"/>
          <a:ext cx="2743200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0</xdr:colOff>
      <xdr:row>9</xdr:row>
      <xdr:rowOff>0</xdr:rowOff>
    </xdr:from>
    <xdr:to>
      <xdr:col>15</xdr:col>
      <xdr:colOff>0</xdr:colOff>
      <xdr:row>12</xdr:row>
      <xdr:rowOff>0</xdr:rowOff>
    </xdr:to>
    <xdr:sp macro="" textlink="">
      <xdr:nvSpPr>
        <xdr:cNvPr id="38" name="사각형: 둥근 모서리 3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79656B6-A3F6-6E1D-BFA5-0F1D08A9472C}"/>
            </a:ext>
          </a:extLst>
        </xdr:cNvPr>
        <xdr:cNvSpPr/>
      </xdr:nvSpPr>
      <xdr:spPr>
        <a:xfrm>
          <a:off x="7543800" y="2305050"/>
          <a:ext cx="2743200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공통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22</xdr:col>
      <xdr:colOff>0</xdr:colOff>
      <xdr:row>4</xdr:row>
      <xdr:rowOff>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37FD1213-85F5-4DEF-B5BA-ADCC84658738}"/>
            </a:ext>
          </a:extLst>
        </xdr:cNvPr>
        <xdr:cNvSpPr/>
      </xdr:nvSpPr>
      <xdr:spPr>
        <a:xfrm>
          <a:off x="11096625" y="628650"/>
          <a:ext cx="4114800" cy="6286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Last Update: 2026/05/21</a:t>
          </a:r>
        </a:p>
      </xdr:txBody>
    </xdr:sp>
    <xdr:clientData/>
  </xdr:twoCellAnchor>
  <xdr:twoCellAnchor>
    <xdr:from>
      <xdr:col>19</xdr:col>
      <xdr:colOff>0</xdr:colOff>
      <xdr:row>5</xdr:row>
      <xdr:rowOff>0</xdr:rowOff>
    </xdr:from>
    <xdr:to>
      <xdr:col>22</xdr:col>
      <xdr:colOff>0</xdr:colOff>
      <xdr:row>8</xdr:row>
      <xdr:rowOff>0</xdr:rowOff>
    </xdr:to>
    <xdr:sp macro="" textlink="">
      <xdr:nvSpPr>
        <xdr:cNvPr id="4" name="사각형: 둥근 모서리 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DDFB8B-80DB-4D25-8186-9C90E32657DE}"/>
            </a:ext>
          </a:extLst>
        </xdr:cNvPr>
        <xdr:cNvSpPr/>
      </xdr:nvSpPr>
      <xdr:spPr>
        <a:xfrm>
          <a:off x="13154025" y="1466850"/>
          <a:ext cx="2057400" cy="6286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Raw Data</a:t>
          </a:r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22</xdr:col>
      <xdr:colOff>0</xdr:colOff>
      <xdr:row>32</xdr:row>
      <xdr:rowOff>0</xdr:rowOff>
    </xdr:to>
    <xdr:sp macro="" textlink="">
      <xdr:nvSpPr>
        <xdr:cNvPr id="5" name="사각형: 둥근 모서리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08715F3-0785-4DBF-B26C-C5F84319D7E7}"/>
            </a:ext>
          </a:extLst>
        </xdr:cNvPr>
        <xdr:cNvSpPr/>
      </xdr:nvSpPr>
      <xdr:spPr>
        <a:xfrm>
          <a:off x="13154025" y="6705600"/>
          <a:ext cx="2057400" cy="4191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5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전체 장비 </a:t>
          </a:r>
          <a:r>
            <a:rPr lang="en-US" altLang="ko-KR" sz="15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List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22</xdr:col>
      <xdr:colOff>0</xdr:colOff>
      <xdr:row>12</xdr:row>
      <xdr:rowOff>0</xdr:rowOff>
    </xdr:to>
    <xdr:sp macro="" textlink="">
      <xdr:nvSpPr>
        <xdr:cNvPr id="6" name="사각형: 둥근 모서리 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E071274-92EF-4A5A-9C21-0DC53272AADC}"/>
            </a:ext>
          </a:extLst>
        </xdr:cNvPr>
        <xdr:cNvSpPr/>
      </xdr:nvSpPr>
      <xdr:spPr>
        <a:xfrm>
          <a:off x="13154025" y="2305050"/>
          <a:ext cx="2057400" cy="6286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500" b="1">
              <a:solidFill>
                <a:srgbClr val="C00000"/>
              </a:solidFill>
              <a:latin typeface="+mj-ea"/>
              <a:ea typeface="+mj-ea"/>
            </a:rPr>
            <a:t>청구 필요 자재</a:t>
          </a:r>
          <a:endParaRPr lang="en-US" altLang="ko-KR" sz="1500" b="1">
            <a:solidFill>
              <a:srgbClr val="C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19" name="사각형: 둥근 모서리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D45C-3A58-4E73-9F59-DF8340C550FD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97</xdr:row>
      <xdr:rowOff>28577</xdr:rowOff>
    </xdr:from>
    <xdr:ext cx="2352676" cy="3268247"/>
    <xdr:pic>
      <xdr:nvPicPr>
        <xdr:cNvPr id="2" name="그림 1">
          <a:extLst>
            <a:ext uri="{FF2B5EF4-FFF2-40B4-BE49-F238E27FC236}">
              <a16:creationId xmlns:a16="http://schemas.microsoft.com/office/drawing/2014/main" id="{B366BF3E-0D90-48A6-A019-3EAF838B5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2" b="21134"/>
        <a:stretch/>
      </xdr:blipFill>
      <xdr:spPr>
        <a:xfrm rot="5400000">
          <a:off x="6057314" y="18974388"/>
          <a:ext cx="3268247" cy="2352676"/>
        </a:xfrm>
        <a:prstGeom prst="rect">
          <a:avLst/>
        </a:prstGeom>
      </xdr:spPr>
    </xdr:pic>
    <xdr:clientData/>
  </xdr:oneCellAnchor>
  <xdr:twoCellAnchor>
    <xdr:from>
      <xdr:col>20</xdr:col>
      <xdr:colOff>0</xdr:colOff>
      <xdr:row>97</xdr:row>
      <xdr:rowOff>55162</xdr:rowOff>
    </xdr:from>
    <xdr:to>
      <xdr:col>21</xdr:col>
      <xdr:colOff>90436</xdr:colOff>
      <xdr:row>98</xdr:row>
      <xdr:rowOff>102787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0618706-1657-4E31-BEA8-142BB0F2DB76}"/>
            </a:ext>
          </a:extLst>
        </xdr:cNvPr>
        <xdr:cNvSpPr/>
      </xdr:nvSpPr>
      <xdr:spPr>
        <a:xfrm>
          <a:off x="9534525" y="18543187"/>
          <a:ext cx="0" cy="25717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FANUC</a:t>
          </a:r>
          <a:r>
            <a:rPr lang="en-US" altLang="ko-KR" sz="1100" baseline="0">
              <a:solidFill>
                <a:schemeClr val="tx1"/>
              </a:solidFill>
            </a:rPr>
            <a:t> SYSTEM </a:t>
          </a:r>
          <a:r>
            <a:rPr lang="en-US" altLang="ko-KR" sz="1100" b="1" baseline="0">
              <a:solidFill>
                <a:schemeClr val="tx1"/>
              </a:solidFill>
            </a:rPr>
            <a:t>R-J3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7" name="사각형: 둥근 모서리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1465BC-3920-427F-B0C0-1810B343CBE8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96</xdr:row>
      <xdr:rowOff>28577</xdr:rowOff>
    </xdr:from>
    <xdr:ext cx="2352676" cy="3268247"/>
    <xdr:pic>
      <xdr:nvPicPr>
        <xdr:cNvPr id="2" name="그림 1">
          <a:extLst>
            <a:ext uri="{FF2B5EF4-FFF2-40B4-BE49-F238E27FC236}">
              <a16:creationId xmlns:a16="http://schemas.microsoft.com/office/drawing/2014/main" id="{9EE13230-9CE7-4351-88D3-824895A40E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2" b="21134"/>
        <a:stretch/>
      </xdr:blipFill>
      <xdr:spPr>
        <a:xfrm rot="5400000">
          <a:off x="15677564" y="18136188"/>
          <a:ext cx="3268247" cy="2352676"/>
        </a:xfrm>
        <a:prstGeom prst="rect">
          <a:avLst/>
        </a:prstGeom>
      </xdr:spPr>
    </xdr:pic>
    <xdr:clientData/>
  </xdr:oneCellAnchor>
  <xdr:twoCellAnchor>
    <xdr:from>
      <xdr:col>17</xdr:col>
      <xdr:colOff>0</xdr:colOff>
      <xdr:row>96</xdr:row>
      <xdr:rowOff>55162</xdr:rowOff>
    </xdr:from>
    <xdr:to>
      <xdr:col>17</xdr:col>
      <xdr:colOff>90436</xdr:colOff>
      <xdr:row>97</xdr:row>
      <xdr:rowOff>102787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A798D1E-E1BE-451C-BFF3-BD1BD2CB3CD6}"/>
            </a:ext>
          </a:extLst>
        </xdr:cNvPr>
        <xdr:cNvSpPr/>
      </xdr:nvSpPr>
      <xdr:spPr>
        <a:xfrm>
          <a:off x="16135350" y="17704987"/>
          <a:ext cx="90436" cy="25717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FANUC</a:t>
          </a:r>
          <a:r>
            <a:rPr lang="en-US" altLang="ko-KR" sz="1100" baseline="0">
              <a:solidFill>
                <a:schemeClr val="tx1"/>
              </a:solidFill>
            </a:rPr>
            <a:t> SYSTEM </a:t>
          </a:r>
          <a:r>
            <a:rPr lang="en-US" altLang="ko-KR" sz="1100" b="1" baseline="0">
              <a:solidFill>
                <a:schemeClr val="tx1"/>
              </a:solidFill>
            </a:rPr>
            <a:t>R-J3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</xdr:colOff>
      <xdr:row>1</xdr:row>
      <xdr:rowOff>66675</xdr:rowOff>
    </xdr:from>
    <xdr:to>
      <xdr:col>17</xdr:col>
      <xdr:colOff>1057276</xdr:colOff>
      <xdr:row>1</xdr:row>
      <xdr:rowOff>619125</xdr:rowOff>
    </xdr:to>
    <xdr:sp macro="" textlink="">
      <xdr:nvSpPr>
        <xdr:cNvPr id="5" name="사각형: 둥근 모서리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A3556B-1A0C-45EE-BCE8-33A90B483209}"/>
            </a:ext>
          </a:extLst>
        </xdr:cNvPr>
        <xdr:cNvSpPr/>
      </xdr:nvSpPr>
      <xdr:spPr>
        <a:xfrm>
          <a:off x="3648076" y="238125"/>
          <a:ext cx="3924300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97</xdr:row>
      <xdr:rowOff>28577</xdr:rowOff>
    </xdr:from>
    <xdr:ext cx="2352676" cy="3268247"/>
    <xdr:pic>
      <xdr:nvPicPr>
        <xdr:cNvPr id="2" name="그림 1">
          <a:extLst>
            <a:ext uri="{FF2B5EF4-FFF2-40B4-BE49-F238E27FC236}">
              <a16:creationId xmlns:a16="http://schemas.microsoft.com/office/drawing/2014/main" id="{8F5F17E4-5104-4316-9923-CB21175BC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2" b="21134"/>
        <a:stretch/>
      </xdr:blipFill>
      <xdr:spPr>
        <a:xfrm rot="5400000">
          <a:off x="6057314" y="18136188"/>
          <a:ext cx="3268247" cy="2352676"/>
        </a:xfrm>
        <a:prstGeom prst="rect">
          <a:avLst/>
        </a:prstGeom>
      </xdr:spPr>
    </xdr:pic>
    <xdr:clientData/>
  </xdr:oneCellAnchor>
  <xdr:twoCellAnchor>
    <xdr:from>
      <xdr:col>17</xdr:col>
      <xdr:colOff>0</xdr:colOff>
      <xdr:row>97</xdr:row>
      <xdr:rowOff>55162</xdr:rowOff>
    </xdr:from>
    <xdr:to>
      <xdr:col>17</xdr:col>
      <xdr:colOff>90436</xdr:colOff>
      <xdr:row>98</xdr:row>
      <xdr:rowOff>102787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648681BB-9D02-403B-970F-7AAF66994210}"/>
            </a:ext>
          </a:extLst>
        </xdr:cNvPr>
        <xdr:cNvSpPr/>
      </xdr:nvSpPr>
      <xdr:spPr>
        <a:xfrm>
          <a:off x="6515100" y="17704987"/>
          <a:ext cx="0" cy="25717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FANUC</a:t>
          </a:r>
          <a:r>
            <a:rPr lang="en-US" altLang="ko-KR" sz="1100" baseline="0">
              <a:solidFill>
                <a:schemeClr val="tx1"/>
              </a:solidFill>
            </a:rPr>
            <a:t> SYSTEM </a:t>
          </a:r>
          <a:r>
            <a:rPr lang="en-US" altLang="ko-KR" sz="1100" b="1" baseline="0">
              <a:solidFill>
                <a:schemeClr val="tx1"/>
              </a:solidFill>
            </a:rPr>
            <a:t>R-J3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</xdr:row>
      <xdr:rowOff>66675</xdr:rowOff>
    </xdr:from>
    <xdr:to>
      <xdr:col>17</xdr:col>
      <xdr:colOff>1057275</xdr:colOff>
      <xdr:row>1</xdr:row>
      <xdr:rowOff>619125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A8D3FC-3885-4208-A381-262C65A3C815}"/>
            </a:ext>
          </a:extLst>
        </xdr:cNvPr>
        <xdr:cNvSpPr/>
      </xdr:nvSpPr>
      <xdr:spPr>
        <a:xfrm>
          <a:off x="3648075" y="238125"/>
          <a:ext cx="3924300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2C082E-B8EF-4E2F-AC8E-8C4B519F4134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1EB379-C8B3-4F2B-9177-32879C8FBEF9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33</xdr:col>
      <xdr:colOff>664622</xdr:colOff>
      <xdr:row>60</xdr:row>
      <xdr:rowOff>17689</xdr:rowOff>
    </xdr:from>
    <xdr:to>
      <xdr:col>44</xdr:col>
      <xdr:colOff>476462</xdr:colOff>
      <xdr:row>123</xdr:row>
      <xdr:rowOff>134072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693665-A1DE-4191-8E9D-13835429F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4185488" y="15500448"/>
          <a:ext cx="13267687" cy="73529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EB4A2-6BEE-4C33-8DA0-2B07207F394B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61F82-1884-44EB-881D-DC077C349D22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36</xdr:col>
      <xdr:colOff>164134</xdr:colOff>
      <xdr:row>0</xdr:row>
      <xdr:rowOff>114300</xdr:rowOff>
    </xdr:from>
    <xdr:to>
      <xdr:col>46</xdr:col>
      <xdr:colOff>1883</xdr:colOff>
      <xdr:row>69</xdr:row>
      <xdr:rowOff>154280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A698405-6C44-4197-868C-3B68CE19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6326956" y="3087203"/>
          <a:ext cx="12641555" cy="66957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AC956-9405-4B4F-AAE6-83EA0BC2B53F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33</xdr:col>
      <xdr:colOff>333910</xdr:colOff>
      <xdr:row>0</xdr:row>
      <xdr:rowOff>1</xdr:rowOff>
    </xdr:from>
    <xdr:to>
      <xdr:col>42</xdr:col>
      <xdr:colOff>208208</xdr:colOff>
      <xdr:row>65</xdr:row>
      <xdr:rowOff>192414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01A68F-C539-5119-1CD5-E24514D9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896851" y="3829585"/>
          <a:ext cx="13708388" cy="60492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0E3B7-0654-4635-9DFE-356E8A9EBE73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33</xdr:col>
      <xdr:colOff>467928</xdr:colOff>
      <xdr:row>0</xdr:row>
      <xdr:rowOff>0</xdr:rowOff>
    </xdr:from>
    <xdr:to>
      <xdr:col>44</xdr:col>
      <xdr:colOff>179736</xdr:colOff>
      <xdr:row>62</xdr:row>
      <xdr:rowOff>97939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532750-898C-4C59-A5A5-17939F30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14643325" y="2902928"/>
          <a:ext cx="13061464" cy="72556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28574</xdr:colOff>
      <xdr:row>94</xdr:row>
      <xdr:rowOff>28577</xdr:rowOff>
    </xdr:from>
    <xdr:ext cx="2352676" cy="3268247"/>
    <xdr:pic>
      <xdr:nvPicPr>
        <xdr:cNvPr id="2" name="그림 1">
          <a:extLst>
            <a:ext uri="{FF2B5EF4-FFF2-40B4-BE49-F238E27FC236}">
              <a16:creationId xmlns:a16="http://schemas.microsoft.com/office/drawing/2014/main" id="{29688544-B715-409A-9E13-CEF6915E3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2" b="21134"/>
        <a:stretch/>
      </xdr:blipFill>
      <xdr:spPr>
        <a:xfrm rot="5400000">
          <a:off x="9076739" y="19383963"/>
          <a:ext cx="3268247" cy="2352676"/>
        </a:xfrm>
        <a:prstGeom prst="rect">
          <a:avLst/>
        </a:prstGeom>
      </xdr:spPr>
    </xdr:pic>
    <xdr:clientData/>
  </xdr:oneCellAnchor>
  <xdr:twoCellAnchor>
    <xdr:from>
      <xdr:col>20</xdr:col>
      <xdr:colOff>71385</xdr:colOff>
      <xdr:row>94</xdr:row>
      <xdr:rowOff>55162</xdr:rowOff>
    </xdr:from>
    <xdr:to>
      <xdr:col>22</xdr:col>
      <xdr:colOff>0</xdr:colOff>
      <xdr:row>95</xdr:row>
      <xdr:rowOff>102787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990D2E3-FF52-4F8D-B9A4-DD708BA257DF}"/>
            </a:ext>
          </a:extLst>
        </xdr:cNvPr>
        <xdr:cNvSpPr/>
      </xdr:nvSpPr>
      <xdr:spPr>
        <a:xfrm>
          <a:off x="9534525" y="18952762"/>
          <a:ext cx="0" cy="25717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FANUC</a:t>
          </a:r>
          <a:r>
            <a:rPr lang="en-US" altLang="ko-KR" sz="1100" baseline="0">
              <a:solidFill>
                <a:schemeClr val="tx1"/>
              </a:solidFill>
            </a:rPr>
            <a:t> SYSTEM </a:t>
          </a:r>
          <a:r>
            <a:rPr lang="en-US" altLang="ko-KR" sz="1100" b="1" baseline="0">
              <a:solidFill>
                <a:schemeClr val="tx1"/>
              </a:solidFill>
            </a:rPr>
            <a:t>R-J3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BB2E7-2F20-446D-93F4-42A872C82D68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29</xdr:col>
      <xdr:colOff>16288</xdr:colOff>
      <xdr:row>1</xdr:row>
      <xdr:rowOff>600078</xdr:rowOff>
    </xdr:from>
    <xdr:to>
      <xdr:col>39</xdr:col>
      <xdr:colOff>44963</xdr:colOff>
      <xdr:row>51</xdr:row>
      <xdr:rowOff>9553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F25C4E0-8E80-4831-BC85-A3E6F7BE3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12934947" y="2187994"/>
          <a:ext cx="9720968" cy="68880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75E91-A5C4-45B1-B1DB-88DB90A62D6C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66675</xdr:rowOff>
    </xdr:from>
    <xdr:to>
      <xdr:col>19</xdr:col>
      <xdr:colOff>1190625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AAC0F-D65F-40E6-9031-642CB2170F7A}"/>
            </a:ext>
          </a:extLst>
        </xdr:cNvPr>
        <xdr:cNvSpPr/>
      </xdr:nvSpPr>
      <xdr:spPr>
        <a:xfrm>
          <a:off x="6515100" y="23812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66675</xdr:rowOff>
    </xdr:from>
    <xdr:to>
      <xdr:col>8</xdr:col>
      <xdr:colOff>314325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68618-0F09-455D-863A-96709268DE67}"/>
            </a:ext>
          </a:extLst>
        </xdr:cNvPr>
        <xdr:cNvSpPr/>
      </xdr:nvSpPr>
      <xdr:spPr>
        <a:xfrm>
          <a:off x="4457700" y="238125"/>
          <a:ext cx="2000250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66675</xdr:rowOff>
    </xdr:from>
    <xdr:to>
      <xdr:col>8</xdr:col>
      <xdr:colOff>304800</xdr:colOff>
      <xdr:row>1</xdr:row>
      <xdr:rowOff>619125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8D4A1F-60EF-4667-8421-EE42C0A2FEDA}"/>
            </a:ext>
          </a:extLst>
        </xdr:cNvPr>
        <xdr:cNvSpPr/>
      </xdr:nvSpPr>
      <xdr:spPr>
        <a:xfrm>
          <a:off x="4467225" y="238125"/>
          <a:ext cx="1981200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361949</xdr:rowOff>
    </xdr:from>
    <xdr:to>
      <xdr:col>3</xdr:col>
      <xdr:colOff>2047875</xdr:colOff>
      <xdr:row>11</xdr:row>
      <xdr:rowOff>38099</xdr:rowOff>
    </xdr:to>
    <xdr:sp macro="" textlink="">
      <xdr:nvSpPr>
        <xdr:cNvPr id="5" name="사각형: 둥근 모서리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6F6A9-ECDC-4EC1-BEF1-67CE479ACFDD}"/>
            </a:ext>
          </a:extLst>
        </xdr:cNvPr>
        <xdr:cNvSpPr/>
      </xdr:nvSpPr>
      <xdr:spPr>
        <a:xfrm>
          <a:off x="3619500" y="1095374"/>
          <a:ext cx="2047875" cy="1438275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Adept</a:t>
          </a:r>
        </a:p>
      </xdr:txBody>
    </xdr:sp>
    <xdr:clientData/>
  </xdr:twoCellAnchor>
  <xdr:twoCellAnchor>
    <xdr:from>
      <xdr:col>1</xdr:col>
      <xdr:colOff>0</xdr:colOff>
      <xdr:row>3</xdr:row>
      <xdr:rowOff>361949</xdr:rowOff>
    </xdr:from>
    <xdr:to>
      <xdr:col>1</xdr:col>
      <xdr:colOff>2047875</xdr:colOff>
      <xdr:row>11</xdr:row>
      <xdr:rowOff>38099</xdr:rowOff>
    </xdr:to>
    <xdr:sp macro="" textlink="">
      <xdr:nvSpPr>
        <xdr:cNvPr id="6" name="사각형: 둥근 모서리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3A1F16-AE57-4D3C-8B0E-F7D120132B74}"/>
            </a:ext>
          </a:extLst>
        </xdr:cNvPr>
        <xdr:cNvSpPr/>
      </xdr:nvSpPr>
      <xdr:spPr>
        <a:xfrm>
          <a:off x="247650" y="1095374"/>
          <a:ext cx="2047875" cy="14382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Fanuc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2047875</xdr:colOff>
      <xdr:row>20</xdr:row>
      <xdr:rowOff>38100</xdr:rowOff>
    </xdr:to>
    <xdr:sp macro="" textlink="">
      <xdr:nvSpPr>
        <xdr:cNvPr id="7" name="사각형: 둥근 모서리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29B62C-14FC-8F16-0DD0-001B6D31402C}"/>
            </a:ext>
          </a:extLst>
        </xdr:cNvPr>
        <xdr:cNvSpPr/>
      </xdr:nvSpPr>
      <xdr:spPr>
        <a:xfrm>
          <a:off x="3619500" y="2895600"/>
          <a:ext cx="2047875" cy="1438275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Toshiba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2047875</xdr:colOff>
      <xdr:row>20</xdr:row>
      <xdr:rowOff>38100</xdr:rowOff>
    </xdr:to>
    <xdr:sp macro="" textlink="">
      <xdr:nvSpPr>
        <xdr:cNvPr id="8" name="사각형: 둥근 모서리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D54A7B-B6C3-5E6F-3825-DE12AA282CBD}"/>
            </a:ext>
          </a:extLst>
        </xdr:cNvPr>
        <xdr:cNvSpPr/>
      </xdr:nvSpPr>
      <xdr:spPr>
        <a:xfrm>
          <a:off x="247650" y="2895600"/>
          <a:ext cx="2047875" cy="1438275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IAI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3</xdr:col>
      <xdr:colOff>2047875</xdr:colOff>
      <xdr:row>29</xdr:row>
      <xdr:rowOff>38100</xdr:rowOff>
    </xdr:to>
    <xdr:sp macro="" textlink="">
      <xdr:nvSpPr>
        <xdr:cNvPr id="9" name="사각형: 둥근 모서리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3D4593-4ABE-08B7-4A3D-AE9DFBFC96C4}"/>
            </a:ext>
          </a:extLst>
        </xdr:cNvPr>
        <xdr:cNvSpPr/>
      </xdr:nvSpPr>
      <xdr:spPr>
        <a:xfrm>
          <a:off x="3619500" y="4695825"/>
          <a:ext cx="2047875" cy="14382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Yaskawa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1</xdr:col>
      <xdr:colOff>2047875</xdr:colOff>
      <xdr:row>29</xdr:row>
      <xdr:rowOff>38100</xdr:rowOff>
    </xdr:to>
    <xdr:sp macro="" textlink="">
      <xdr:nvSpPr>
        <xdr:cNvPr id="10" name="사각형: 둥근 모서리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C983BD-1BAC-F0DC-1AB2-041ADA3ACFDE}"/>
            </a:ext>
          </a:extLst>
        </xdr:cNvPr>
        <xdr:cNvSpPr/>
      </xdr:nvSpPr>
      <xdr:spPr>
        <a:xfrm>
          <a:off x="247650" y="4695825"/>
          <a:ext cx="2047875" cy="1438275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Yamaha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2047875</xdr:colOff>
      <xdr:row>3</xdr:row>
      <xdr:rowOff>114300</xdr:rowOff>
    </xdr:to>
    <xdr:sp macro="" textlink="">
      <xdr:nvSpPr>
        <xdr:cNvPr id="35" name="사각형: 둥근 모서리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862F1D-793C-47D6-B780-5CEF73884B6E}"/>
            </a:ext>
          </a:extLst>
        </xdr:cNvPr>
        <xdr:cNvSpPr/>
      </xdr:nvSpPr>
      <xdr:spPr>
        <a:xfrm>
          <a:off x="247650" y="219075"/>
          <a:ext cx="2047875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1</xdr:col>
      <xdr:colOff>0</xdr:colOff>
      <xdr:row>31</xdr:row>
      <xdr:rowOff>1</xdr:rowOff>
    </xdr:from>
    <xdr:to>
      <xdr:col>3</xdr:col>
      <xdr:colOff>2076450</xdr:colOff>
      <xdr:row>36</xdr:row>
      <xdr:rowOff>0</xdr:rowOff>
    </xdr:to>
    <xdr:sp macro="" textlink="">
      <xdr:nvSpPr>
        <xdr:cNvPr id="2" name="사각형: 둥근 모서리 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9A160F4-6E9E-470C-8C19-D588F348C63F}"/>
            </a:ext>
          </a:extLst>
        </xdr:cNvPr>
        <xdr:cNvSpPr/>
      </xdr:nvSpPr>
      <xdr:spPr>
        <a:xfrm>
          <a:off x="809625" y="6905626"/>
          <a:ext cx="4762500" cy="100012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Total Automation List</a:t>
          </a:r>
        </a:p>
      </xdr:txBody>
    </xdr:sp>
    <xdr:clientData/>
  </xdr:twoCellAnchor>
  <xdr:twoCellAnchor>
    <xdr:from>
      <xdr:col>1</xdr:col>
      <xdr:colOff>0</xdr:colOff>
      <xdr:row>36</xdr:row>
      <xdr:rowOff>200024</xdr:rowOff>
    </xdr:from>
    <xdr:to>
      <xdr:col>3</xdr:col>
      <xdr:colOff>2076450</xdr:colOff>
      <xdr:row>39</xdr:row>
      <xdr:rowOff>200024</xdr:rowOff>
    </xdr:to>
    <xdr:sp macro="" textlink="">
      <xdr:nvSpPr>
        <xdr:cNvPr id="4" name="사각형: 둥근 모서리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1D1C474-43FA-47C5-B392-0F5ED5FD2C35}"/>
            </a:ext>
          </a:extLst>
        </xdr:cNvPr>
        <xdr:cNvSpPr/>
      </xdr:nvSpPr>
      <xdr:spPr>
        <a:xfrm>
          <a:off x="809625" y="8105774"/>
          <a:ext cx="4762500" cy="6000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Shafir Automation List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361949</xdr:rowOff>
    </xdr:from>
    <xdr:to>
      <xdr:col>2</xdr:col>
      <xdr:colOff>0</xdr:colOff>
      <xdr:row>6</xdr:row>
      <xdr:rowOff>0</xdr:rowOff>
    </xdr:to>
    <xdr:sp macro="" textlink="">
      <xdr:nvSpPr>
        <xdr:cNvPr id="3" name="사각형: 둥근 모서리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E639AE-D078-4A2D-9AEE-093EF4383C37}"/>
            </a:ext>
          </a:extLst>
        </xdr:cNvPr>
        <xdr:cNvSpPr/>
      </xdr:nvSpPr>
      <xdr:spPr>
        <a:xfrm>
          <a:off x="247650" y="109537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차단기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2047875</xdr:colOff>
      <xdr:row>3</xdr:row>
      <xdr:rowOff>114300</xdr:rowOff>
    </xdr:to>
    <xdr:sp macro="" textlink="">
      <xdr:nvSpPr>
        <xdr:cNvPr id="8" name="사각형: 둥근 모서리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AA281E-4717-4B93-8D6F-6171EB7A0972}"/>
            </a:ext>
          </a:extLst>
        </xdr:cNvPr>
        <xdr:cNvSpPr/>
      </xdr:nvSpPr>
      <xdr:spPr>
        <a:xfrm>
          <a:off x="247650" y="219075"/>
          <a:ext cx="2047875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3</xdr:col>
      <xdr:colOff>0</xdr:colOff>
      <xdr:row>9</xdr:row>
      <xdr:rowOff>200024</xdr:rowOff>
    </xdr:from>
    <xdr:to>
      <xdr:col>3</xdr:col>
      <xdr:colOff>2895600</xdr:colOff>
      <xdr:row>12</xdr:row>
      <xdr:rowOff>0</xdr:rowOff>
    </xdr:to>
    <xdr:sp macro="" textlink="">
      <xdr:nvSpPr>
        <xdr:cNvPr id="9" name="사각형: 둥근 모서리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D632CD-16E8-561A-D6A6-4930AFBC9A41}"/>
            </a:ext>
          </a:extLst>
        </xdr:cNvPr>
        <xdr:cNvSpPr/>
      </xdr:nvSpPr>
      <xdr:spPr>
        <a:xfrm>
          <a:off x="4200525" y="2705099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배터리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0</xdr:colOff>
      <xdr:row>15</xdr:row>
      <xdr:rowOff>1</xdr:rowOff>
    </xdr:to>
    <xdr:sp macro="" textlink="">
      <xdr:nvSpPr>
        <xdr:cNvPr id="10" name="사각형: 둥근 모서리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FB2878-7962-4645-2669-0EF73B41FDD7}"/>
            </a:ext>
          </a:extLst>
        </xdr:cNvPr>
        <xdr:cNvSpPr/>
      </xdr:nvSpPr>
      <xdr:spPr>
        <a:xfrm>
          <a:off x="247650" y="2895600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Sensor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18</xdr:row>
      <xdr:rowOff>1</xdr:rowOff>
    </xdr:to>
    <xdr:sp macro="" textlink="">
      <xdr:nvSpPr>
        <xdr:cNvPr id="11" name="사각형: 둥근 모서리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025C44-C027-B8B0-EE75-4745949033DF}"/>
            </a:ext>
          </a:extLst>
        </xdr:cNvPr>
        <xdr:cNvSpPr/>
      </xdr:nvSpPr>
      <xdr:spPr>
        <a:xfrm>
          <a:off x="247650" y="3495675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Relay</a:t>
          </a:r>
        </a:p>
      </xdr:txBody>
    </xdr:sp>
    <xdr:clientData/>
  </xdr:twoCellAnchor>
  <xdr:twoCellAnchor>
    <xdr:from>
      <xdr:col>3</xdr:col>
      <xdr:colOff>0</xdr:colOff>
      <xdr:row>3</xdr:row>
      <xdr:rowOff>361949</xdr:rowOff>
    </xdr:from>
    <xdr:to>
      <xdr:col>3</xdr:col>
      <xdr:colOff>2895600</xdr:colOff>
      <xdr:row>6</xdr:row>
      <xdr:rowOff>0</xdr:rowOff>
    </xdr:to>
    <xdr:sp macro="" textlink="">
      <xdr:nvSpPr>
        <xdr:cNvPr id="12" name="사각형: 둥근 모서리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55899F5-1384-203D-6B41-6D0C37E65EAB}"/>
            </a:ext>
          </a:extLst>
        </xdr:cNvPr>
        <xdr:cNvSpPr/>
      </xdr:nvSpPr>
      <xdr:spPr>
        <a:xfrm>
          <a:off x="4200525" y="1504949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Power Supply</a:t>
          </a:r>
        </a:p>
      </xdr:txBody>
    </xdr:sp>
    <xdr:clientData/>
  </xdr:twoCellAnchor>
  <xdr:twoCellAnchor>
    <xdr:from>
      <xdr:col>3</xdr:col>
      <xdr:colOff>0</xdr:colOff>
      <xdr:row>6</xdr:row>
      <xdr:rowOff>200024</xdr:rowOff>
    </xdr:from>
    <xdr:to>
      <xdr:col>3</xdr:col>
      <xdr:colOff>2895600</xdr:colOff>
      <xdr:row>9</xdr:row>
      <xdr:rowOff>0</xdr:rowOff>
    </xdr:to>
    <xdr:sp macro="" textlink="">
      <xdr:nvSpPr>
        <xdr:cNvPr id="13" name="사각형: 둥근 모서리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689D4F-8CD9-4D05-E1BF-E82E36E3655C}"/>
            </a:ext>
          </a:extLst>
        </xdr:cNvPr>
        <xdr:cNvSpPr/>
      </xdr:nvSpPr>
      <xdr:spPr>
        <a:xfrm>
          <a:off x="4200525" y="210502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UPS</a:t>
          </a:r>
        </a:p>
      </xdr:txBody>
    </xdr:sp>
    <xdr:clientData/>
  </xdr:twoCellAnchor>
  <xdr:twoCellAnchor>
    <xdr:from>
      <xdr:col>3</xdr:col>
      <xdr:colOff>0</xdr:colOff>
      <xdr:row>12</xdr:row>
      <xdr:rowOff>200024</xdr:rowOff>
    </xdr:from>
    <xdr:to>
      <xdr:col>3</xdr:col>
      <xdr:colOff>2895600</xdr:colOff>
      <xdr:row>15</xdr:row>
      <xdr:rowOff>0</xdr:rowOff>
    </xdr:to>
    <xdr:sp macro="" textlink="">
      <xdr:nvSpPr>
        <xdr:cNvPr id="16" name="사각형: 둥근 모서리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D0A497-7DB3-40C5-B9F5-AD7055D1CB00}"/>
            </a:ext>
          </a:extLst>
        </xdr:cNvPr>
        <xdr:cNvSpPr/>
      </xdr:nvSpPr>
      <xdr:spPr>
        <a:xfrm>
          <a:off x="4200525" y="330517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저장 매체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0</xdr:colOff>
      <xdr:row>15</xdr:row>
      <xdr:rowOff>200024</xdr:rowOff>
    </xdr:from>
    <xdr:to>
      <xdr:col>3</xdr:col>
      <xdr:colOff>2895600</xdr:colOff>
      <xdr:row>18</xdr:row>
      <xdr:rowOff>0</xdr:rowOff>
    </xdr:to>
    <xdr:sp macro="" textlink="">
      <xdr:nvSpPr>
        <xdr:cNvPr id="17" name="사각형: 둥근 모서리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F37BBE-25CA-F53F-FD1E-A8D7BD454B50}"/>
            </a:ext>
          </a:extLst>
        </xdr:cNvPr>
        <xdr:cNvSpPr/>
      </xdr:nvSpPr>
      <xdr:spPr>
        <a:xfrm>
          <a:off x="4200525" y="3905249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Lamp</a:t>
          </a:r>
        </a:p>
      </xdr:txBody>
    </xdr:sp>
    <xdr:clientData/>
  </xdr:twoCellAnchor>
  <xdr:twoCellAnchor>
    <xdr:from>
      <xdr:col>3</xdr:col>
      <xdr:colOff>0</xdr:colOff>
      <xdr:row>18</xdr:row>
      <xdr:rowOff>200024</xdr:rowOff>
    </xdr:from>
    <xdr:to>
      <xdr:col>3</xdr:col>
      <xdr:colOff>2895600</xdr:colOff>
      <xdr:row>21</xdr:row>
      <xdr:rowOff>0</xdr:rowOff>
    </xdr:to>
    <xdr:sp macro="" textlink="">
      <xdr:nvSpPr>
        <xdr:cNvPr id="18" name="사각형: 둥근 모서리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401DB69-4F7B-31A8-C7F1-9C52EEB6D6AC}"/>
            </a:ext>
          </a:extLst>
        </xdr:cNvPr>
        <xdr:cNvSpPr/>
      </xdr:nvSpPr>
      <xdr:spPr>
        <a:xfrm>
          <a:off x="4200525" y="450532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PLC</a:t>
          </a:r>
        </a:p>
      </xdr:txBody>
    </xdr:sp>
    <xdr:clientData/>
  </xdr:twoCellAnchor>
  <xdr:twoCellAnchor>
    <xdr:from>
      <xdr:col>1</xdr:col>
      <xdr:colOff>0</xdr:colOff>
      <xdr:row>10</xdr:row>
      <xdr:rowOff>1</xdr:rowOff>
    </xdr:from>
    <xdr:to>
      <xdr:col>2</xdr:col>
      <xdr:colOff>0</xdr:colOff>
      <xdr:row>12</xdr:row>
      <xdr:rowOff>2</xdr:rowOff>
    </xdr:to>
    <xdr:sp macro="" textlink="">
      <xdr:nvSpPr>
        <xdr:cNvPr id="22" name="사각형: 둥근 모서리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290C37A-C255-47C1-A085-00EC48E4FD48}"/>
            </a:ext>
          </a:extLst>
        </xdr:cNvPr>
        <xdr:cNvSpPr/>
      </xdr:nvSpPr>
      <xdr:spPr>
        <a:xfrm>
          <a:off x="247650" y="2295526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Cable</a:t>
          </a:r>
        </a:p>
      </xdr:txBody>
    </xdr:sp>
    <xdr:clientData/>
  </xdr:twoCellAnchor>
  <xdr:twoCellAnchor>
    <xdr:from>
      <xdr:col>1</xdr:col>
      <xdr:colOff>0</xdr:colOff>
      <xdr:row>6</xdr:row>
      <xdr:rowOff>200024</xdr:rowOff>
    </xdr:from>
    <xdr:to>
      <xdr:col>2</xdr:col>
      <xdr:colOff>0</xdr:colOff>
      <xdr:row>9</xdr:row>
      <xdr:rowOff>0</xdr:rowOff>
    </xdr:to>
    <xdr:sp macro="" textlink="">
      <xdr:nvSpPr>
        <xdr:cNvPr id="23" name="사각형: 둥근 모서리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DF8CE9A-8A26-4CFF-8814-8AAF047CF1F7}"/>
            </a:ext>
          </a:extLst>
        </xdr:cNvPr>
        <xdr:cNvSpPr/>
      </xdr:nvSpPr>
      <xdr:spPr>
        <a:xfrm>
          <a:off x="247650" y="1695449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Contactor</a:t>
          </a:r>
        </a:p>
      </xdr:txBody>
    </xdr:sp>
    <xdr:clientData/>
  </xdr:twoCellAnchor>
  <xdr:twoCellAnchor>
    <xdr:from>
      <xdr:col>1</xdr:col>
      <xdr:colOff>0</xdr:colOff>
      <xdr:row>18</xdr:row>
      <xdr:rowOff>200024</xdr:rowOff>
    </xdr:from>
    <xdr:to>
      <xdr:col>2</xdr:col>
      <xdr:colOff>0</xdr:colOff>
      <xdr:row>21</xdr:row>
      <xdr:rowOff>0</xdr:rowOff>
    </xdr:to>
    <xdr:sp macro="" textlink="">
      <xdr:nvSpPr>
        <xdr:cNvPr id="32" name="사각형: 둥근 모서리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1571D-F2DB-4B61-9556-A569AE00001F}"/>
            </a:ext>
          </a:extLst>
        </xdr:cNvPr>
        <xdr:cNvSpPr/>
      </xdr:nvSpPr>
      <xdr:spPr>
        <a:xfrm>
          <a:off x="809625" y="450532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EOCR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2</xdr:col>
      <xdr:colOff>0</xdr:colOff>
      <xdr:row>24</xdr:row>
      <xdr:rowOff>1</xdr:rowOff>
    </xdr:to>
    <xdr:sp macro="" textlink="">
      <xdr:nvSpPr>
        <xdr:cNvPr id="33" name="사각형: 둥근 모서리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B5F133B-0EE2-4FE6-A97F-A3692BD46B90}"/>
            </a:ext>
          </a:extLst>
        </xdr:cNvPr>
        <xdr:cNvSpPr/>
      </xdr:nvSpPr>
      <xdr:spPr>
        <a:xfrm>
          <a:off x="809625" y="5105400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Fan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361949</xdr:rowOff>
    </xdr:from>
    <xdr:to>
      <xdr:col>2</xdr:col>
      <xdr:colOff>0</xdr:colOff>
      <xdr:row>6</xdr:row>
      <xdr:rowOff>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B0B2F-9730-4945-99B8-0B4C4310AACD}"/>
            </a:ext>
          </a:extLst>
        </xdr:cNvPr>
        <xdr:cNvSpPr/>
      </xdr:nvSpPr>
      <xdr:spPr>
        <a:xfrm>
          <a:off x="809625" y="1504949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소화기</a:t>
          </a:r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2047875</xdr:colOff>
      <xdr:row>3</xdr:row>
      <xdr:rowOff>114300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D1C157-6B63-4326-B975-7A101E1CBD61}"/>
            </a:ext>
          </a:extLst>
        </xdr:cNvPr>
        <xdr:cNvSpPr/>
      </xdr:nvSpPr>
      <xdr:spPr>
        <a:xfrm>
          <a:off x="809625" y="628650"/>
          <a:ext cx="2047875" cy="62865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1</xdr:col>
      <xdr:colOff>0</xdr:colOff>
      <xdr:row>10</xdr:row>
      <xdr:rowOff>1</xdr:rowOff>
    </xdr:from>
    <xdr:to>
      <xdr:col>2</xdr:col>
      <xdr:colOff>0</xdr:colOff>
      <xdr:row>12</xdr:row>
      <xdr:rowOff>2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7E7F8090-7EC1-4DD2-9FBD-9A9CACB37BE0}"/>
            </a:ext>
          </a:extLst>
        </xdr:cNvPr>
        <xdr:cNvSpPr/>
      </xdr:nvSpPr>
      <xdr:spPr>
        <a:xfrm>
          <a:off x="809625" y="2705101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0</xdr:colOff>
      <xdr:row>6</xdr:row>
      <xdr:rowOff>200024</xdr:rowOff>
    </xdr:from>
    <xdr:to>
      <xdr:col>2</xdr:col>
      <xdr:colOff>0</xdr:colOff>
      <xdr:row>9</xdr:row>
      <xdr:rowOff>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1E49F635-C604-4584-9AE0-F6F7875AA193}"/>
            </a:ext>
          </a:extLst>
        </xdr:cNvPr>
        <xdr:cNvSpPr/>
      </xdr:nvSpPr>
      <xdr:spPr>
        <a:xfrm>
          <a:off x="809625" y="2105024"/>
          <a:ext cx="2895600" cy="4000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000" b="1">
            <a:solidFill>
              <a:schemeClr val="accent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6</xdr:row>
      <xdr:rowOff>66675</xdr:rowOff>
    </xdr:from>
    <xdr:to>
      <xdr:col>12</xdr:col>
      <xdr:colOff>123825</xdr:colOff>
      <xdr:row>8</xdr:row>
      <xdr:rowOff>200025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891EDA-A6CF-4168-8837-A380CA76A509}"/>
            </a:ext>
          </a:extLst>
        </xdr:cNvPr>
        <xdr:cNvSpPr/>
      </xdr:nvSpPr>
      <xdr:spPr>
        <a:xfrm>
          <a:off x="5410200" y="1323975"/>
          <a:ext cx="294322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5</xdr:col>
      <xdr:colOff>0</xdr:colOff>
      <xdr:row>20</xdr:row>
      <xdr:rowOff>161925</xdr:rowOff>
    </xdr:from>
    <xdr:to>
      <xdr:col>12</xdr:col>
      <xdr:colOff>0</xdr:colOff>
      <xdr:row>37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4885EC-E2CF-543B-BDE9-9CB946A78B5B}"/>
            </a:ext>
          </a:extLst>
        </xdr:cNvPr>
        <xdr:cNvSpPr txBox="1"/>
      </xdr:nvSpPr>
      <xdr:spPr>
        <a:xfrm>
          <a:off x="3429000" y="4352925"/>
          <a:ext cx="4800600" cy="3400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SELECT</a:t>
          </a:r>
        </a:p>
        <a:p>
          <a:r>
            <a:rPr lang="en-US" altLang="ko-KR" sz="1100"/>
            <a:t>    IWCAT AS ITEM_NO,</a:t>
          </a:r>
        </a:p>
        <a:p>
          <a:r>
            <a:rPr lang="en-US" altLang="ko-KR" sz="1100"/>
            <a:t>    SUM(IWOPBQ - IWMISSQ + IWMRCTQ) AS STOCK,</a:t>
          </a:r>
        </a:p>
        <a:p>
          <a:r>
            <a:rPr lang="en-US" altLang="ko-KR" sz="1100"/>
            <a:t>    IWGRP AS GRP,</a:t>
          </a:r>
        </a:p>
        <a:p>
          <a:r>
            <a:rPr lang="en-US" altLang="ko-KR" sz="1100"/>
            <a:t>    IWDSCO AS ITEM_DESC</a:t>
          </a:r>
        </a:p>
        <a:p>
          <a:r>
            <a:rPr lang="en-US" altLang="ko-KR" sz="1100"/>
            <a:t>FROM GALF6TK.IW</a:t>
          </a:r>
        </a:p>
        <a:p>
          <a:r>
            <a:rPr lang="en-US" altLang="ko-KR" sz="1100"/>
            <a:t>WHERE IWWHS IN ('1A', '2$')</a:t>
          </a:r>
        </a:p>
        <a:p>
          <a:r>
            <a:rPr lang="en-US" altLang="ko-KR" sz="1100"/>
            <a:t>  AND IWFRQ &lt;&gt; ''</a:t>
          </a:r>
        </a:p>
        <a:p>
          <a:r>
            <a:rPr lang="en-US" altLang="ko-KR" sz="1100"/>
            <a:t>  AND IWGRP IN ('09', '16')</a:t>
          </a:r>
        </a:p>
        <a:p>
          <a:r>
            <a:rPr lang="en-US" altLang="ko-KR" sz="1100"/>
            <a:t>GROUP BY</a:t>
          </a:r>
        </a:p>
        <a:p>
          <a:r>
            <a:rPr lang="en-US" altLang="ko-KR" sz="1100"/>
            <a:t>    IWCAT,</a:t>
          </a:r>
        </a:p>
        <a:p>
          <a:r>
            <a:rPr lang="en-US" altLang="ko-KR" sz="1100"/>
            <a:t>    IWGRP,</a:t>
          </a:r>
        </a:p>
        <a:p>
          <a:r>
            <a:rPr lang="en-US" altLang="ko-KR" sz="1100"/>
            <a:t>    IWDSCO</a:t>
          </a:r>
          <a:endParaRPr lang="ko-KR" altLang="en-US" sz="1100"/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0</xdr:colOff>
      <xdr:row>19</xdr:row>
      <xdr:rowOff>190500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EA57CC-1372-4D45-9A23-71A7CCCC2FCF}"/>
            </a:ext>
          </a:extLst>
        </xdr:cNvPr>
        <xdr:cNvSpPr txBox="1"/>
      </xdr:nvSpPr>
      <xdr:spPr>
        <a:xfrm>
          <a:off x="3429000" y="3352800"/>
          <a:ext cx="48006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1A, 2$ </a:t>
          </a:r>
          <a:r>
            <a:rPr lang="ko-KR" altLang="en-US" sz="1100"/>
            <a:t>창고 중 </a:t>
          </a:r>
          <a:r>
            <a:rPr lang="en-US" altLang="ko-KR" sz="1100"/>
            <a:t>09, 16 Group Item </a:t>
          </a:r>
          <a:r>
            <a:rPr lang="ko-KR" altLang="en-US" sz="1100"/>
            <a:t>재고 합산 쿼리</a:t>
          </a:r>
          <a:endParaRPr lang="en-US" altLang="ko-KR" sz="1100"/>
        </a:p>
        <a:p>
          <a:endParaRPr lang="ko-KR" altLang="en-US" sz="1100"/>
        </a:p>
      </xdr:txBody>
    </xdr:sp>
    <xdr:clientData/>
  </xdr:twoCellAnchor>
  <xdr:twoCellAnchor>
    <xdr:from>
      <xdr:col>5</xdr:col>
      <xdr:colOff>0</xdr:colOff>
      <xdr:row>11</xdr:row>
      <xdr:rowOff>161925</xdr:rowOff>
    </xdr:from>
    <xdr:to>
      <xdr:col>12</xdr:col>
      <xdr:colOff>0</xdr:colOff>
      <xdr:row>15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976960-CB99-40B5-861D-7F336EA4773A}"/>
            </a:ext>
          </a:extLst>
        </xdr:cNvPr>
        <xdr:cNvSpPr txBox="1"/>
      </xdr:nvSpPr>
      <xdr:spPr>
        <a:xfrm>
          <a:off x="3429000" y="2466975"/>
          <a:ext cx="4800600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Last update: 26.05.21</a:t>
          </a:r>
          <a:endParaRPr lang="ko-KR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22</xdr:col>
      <xdr:colOff>186578</xdr:colOff>
      <xdr:row>1</xdr:row>
      <xdr:rowOff>552450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78039-D1EA-4D79-8F10-8DCDC4D4CB0B}"/>
            </a:ext>
          </a:extLst>
        </xdr:cNvPr>
        <xdr:cNvSpPr/>
      </xdr:nvSpPr>
      <xdr:spPr>
        <a:xfrm>
          <a:off x="13088471" y="212912"/>
          <a:ext cx="2024342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22</xdr:col>
      <xdr:colOff>219636</xdr:colOff>
      <xdr:row>12</xdr:row>
      <xdr:rowOff>206189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021089-D913-4007-914A-4630AFBB36B9}"/>
            </a:ext>
          </a:extLst>
        </xdr:cNvPr>
        <xdr:cNvSpPr/>
      </xdr:nvSpPr>
      <xdr:spPr>
        <a:xfrm>
          <a:off x="13088471" y="2902324"/>
          <a:ext cx="2057400" cy="41910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CT List</a:t>
          </a:r>
        </a:p>
      </xdr:txBody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219636</xdr:colOff>
      <xdr:row>15</xdr:row>
      <xdr:rowOff>206188</xdr:rowOff>
    </xdr:to>
    <xdr:sp macro="" textlink="">
      <xdr:nvSpPr>
        <xdr:cNvPr id="4" name="사각형: 둥근 모서리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6D54D4-468B-4751-9AC1-36BABC844E37}"/>
            </a:ext>
          </a:extLst>
        </xdr:cNvPr>
        <xdr:cNvSpPr/>
      </xdr:nvSpPr>
      <xdr:spPr>
        <a:xfrm>
          <a:off x="13088471" y="3541059"/>
          <a:ext cx="2057400" cy="419100"/>
        </a:xfrm>
        <a:prstGeom prst="roundRect">
          <a:avLst/>
        </a:prstGeom>
        <a:solidFill>
          <a:schemeClr val="bg1"/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IP List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3</xdr:row>
      <xdr:rowOff>0</xdr:rowOff>
    </xdr:from>
    <xdr:to>
      <xdr:col>25</xdr:col>
      <xdr:colOff>1</xdr:colOff>
      <xdr:row>5</xdr:row>
      <xdr:rowOff>126626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8CB14-EE2B-4248-AF13-319C08CD06EE}"/>
            </a:ext>
          </a:extLst>
        </xdr:cNvPr>
        <xdr:cNvSpPr/>
      </xdr:nvSpPr>
      <xdr:spPr>
        <a:xfrm>
          <a:off x="20204207" y="638735"/>
          <a:ext cx="1748118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4</xdr:row>
      <xdr:rowOff>0</xdr:rowOff>
    </xdr:from>
    <xdr:to>
      <xdr:col>10</xdr:col>
      <xdr:colOff>1</xdr:colOff>
      <xdr:row>6</xdr:row>
      <xdr:rowOff>126626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38B90-687C-4DA2-BF97-0897D7F8C8B4}"/>
            </a:ext>
          </a:extLst>
        </xdr:cNvPr>
        <xdr:cNvSpPr/>
      </xdr:nvSpPr>
      <xdr:spPr>
        <a:xfrm>
          <a:off x="6297707" y="851647"/>
          <a:ext cx="1367118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13</xdr:col>
      <xdr:colOff>0</xdr:colOff>
      <xdr:row>2</xdr:row>
      <xdr:rowOff>304800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1357A-FA3C-4744-86CD-8EC63D227400}"/>
            </a:ext>
          </a:extLst>
        </xdr:cNvPr>
        <xdr:cNvSpPr/>
      </xdr:nvSpPr>
      <xdr:spPr>
        <a:xfrm>
          <a:off x="11029950" y="219075"/>
          <a:ext cx="2057400" cy="8382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9</xdr:col>
      <xdr:colOff>666750</xdr:colOff>
      <xdr:row>5</xdr:row>
      <xdr:rowOff>0</xdr:rowOff>
    </xdr:from>
    <xdr:to>
      <xdr:col>21</xdr:col>
      <xdr:colOff>0</xdr:colOff>
      <xdr:row>12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98D368-72D9-7B89-5BC5-2C97107829CF}"/>
            </a:ext>
          </a:extLst>
        </xdr:cNvPr>
        <xdr:cNvSpPr txBox="1"/>
      </xdr:nvSpPr>
      <xdr:spPr>
        <a:xfrm>
          <a:off x="11106150" y="1895475"/>
          <a:ext cx="7562850" cy="2838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Sub CollectLowStockItems_NoRowLocation()</a:t>
          </a:r>
        </a:p>
        <a:p>
          <a:r>
            <a:rPr lang="en-US" altLang="ko-KR" sz="1100"/>
            <a:t>    Dim ws As Worksheet, dashWs As Worksheet</a:t>
          </a:r>
        </a:p>
        <a:p>
          <a:r>
            <a:rPr lang="en-US" altLang="ko-KR" sz="1100"/>
            <a:t>    Dim lastRow As Long, nextRow As Long</a:t>
          </a:r>
        </a:p>
        <a:p>
          <a:r>
            <a:rPr lang="en-US" altLang="ko-KR" sz="1100"/>
            <a:t>    Dim i As Long</a:t>
          </a:r>
        </a:p>
        <a:p>
          <a:r>
            <a:rPr lang="en-US" altLang="ko-KR" sz="1100"/>
            <a:t>    Dim itemQty As Variant, safetyQty As Variant</a:t>
          </a:r>
        </a:p>
        <a:p>
          <a:r>
            <a:rPr lang="en-US" altLang="ko-KR" sz="1100"/>
            <a:t>    Dim targetAddr As String</a:t>
          </a:r>
        </a:p>
        <a:p>
          <a:r>
            <a:rPr lang="en-US" altLang="ko-KR" sz="1100"/>
            <a:t>    Dim itemNumberText As String</a:t>
          </a:r>
        </a:p>
        <a:p>
          <a:r>
            <a:rPr lang="en-US" altLang="ko-KR" sz="1100"/>
            <a:t>    </a:t>
          </a:r>
        </a:p>
        <a:p>
          <a:r>
            <a:rPr lang="ko-KR" altLang="en-US" sz="1100"/>
            <a:t>    </a:t>
          </a:r>
          <a:r>
            <a:rPr lang="en-US" altLang="ko-KR" sz="1100"/>
            <a:t>Application.ScreenUpdating = False</a:t>
          </a:r>
        </a:p>
        <a:p>
          <a:r>
            <a:rPr lang="en-US" altLang="ko-KR" sz="1100"/>
            <a:t>    Application.Calculation = xlCalculationManual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' "</a:t>
          </a:r>
          <a:r>
            <a:rPr lang="ko-KR" altLang="en-US" sz="1100"/>
            <a:t>종합현황</a:t>
          </a:r>
          <a:r>
            <a:rPr lang="en-US" altLang="ko-KR" sz="1100"/>
            <a:t>" </a:t>
          </a:r>
          <a:r>
            <a:rPr lang="ko-KR" altLang="en-US" sz="1100"/>
            <a:t>시트 지정</a:t>
          </a:r>
        </a:p>
        <a:p>
          <a:r>
            <a:rPr lang="ko-KR" altLang="en-US" sz="1100"/>
            <a:t>    </a:t>
          </a:r>
          <a:r>
            <a:rPr lang="en-US" altLang="ko-KR" sz="1100"/>
            <a:t>On Error Resume Next</a:t>
          </a:r>
        </a:p>
        <a:p>
          <a:r>
            <a:rPr lang="en-US" altLang="ko-KR" sz="1100"/>
            <a:t>    Set dashWs = ActiveWorkbook.Worksheets("</a:t>
          </a:r>
          <a:r>
            <a:rPr lang="ko-KR" altLang="en-US" sz="1100"/>
            <a:t>종합현황</a:t>
          </a:r>
          <a:r>
            <a:rPr lang="en-US" altLang="ko-KR" sz="1100"/>
            <a:t>")</a:t>
          </a:r>
        </a:p>
        <a:p>
          <a:r>
            <a:rPr lang="en-US" altLang="ko-KR" sz="1100"/>
            <a:t>    On Error GoTo 0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If dashWs Is Nothing Then</a:t>
          </a:r>
        </a:p>
        <a:p>
          <a:r>
            <a:rPr lang="en-US" altLang="ko-KR" sz="1100"/>
            <a:t>        MsgBox "'</a:t>
          </a:r>
          <a:r>
            <a:rPr lang="ko-KR" altLang="en-US" sz="1100"/>
            <a:t>종합현황</a:t>
          </a:r>
          <a:r>
            <a:rPr lang="en-US" altLang="ko-KR" sz="1100"/>
            <a:t>' </a:t>
          </a:r>
          <a:r>
            <a:rPr lang="ko-KR" altLang="en-US" sz="1100"/>
            <a:t>이라는 이름의 시트를 먼저 생성해 주세요</a:t>
          </a:r>
          <a:r>
            <a:rPr lang="en-US" altLang="ko-KR" sz="1100"/>
            <a:t>.", vbCritical, "</a:t>
          </a:r>
          <a:r>
            <a:rPr lang="ko-KR" altLang="en-US" sz="1100"/>
            <a:t>시트 없음</a:t>
          </a:r>
          <a:r>
            <a:rPr lang="en-US" altLang="ko-KR" sz="1100"/>
            <a:t>"</a:t>
          </a:r>
        </a:p>
        <a:p>
          <a:r>
            <a:rPr lang="en-US" altLang="ko-KR" sz="1100"/>
            <a:t>        Exit Sub</a:t>
          </a:r>
        </a:p>
        <a:p>
          <a:r>
            <a:rPr lang="en-US" altLang="ko-KR" sz="1100"/>
            <a:t>    End If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' </a:t>
          </a:r>
          <a:r>
            <a:rPr lang="ko-KR" altLang="en-US" sz="1100"/>
            <a:t>테두리 보존을 위해 </a:t>
          </a:r>
          <a:r>
            <a:rPr lang="en-US" altLang="ko-KR" sz="1100"/>
            <a:t>B</a:t>
          </a:r>
          <a:r>
            <a:rPr lang="ko-KR" altLang="en-US" sz="1100"/>
            <a:t>열부터 </a:t>
          </a:r>
          <a:r>
            <a:rPr lang="en-US" altLang="ko-KR" sz="1100"/>
            <a:t>I</a:t>
          </a:r>
          <a:r>
            <a:rPr lang="ko-KR" altLang="en-US" sz="1100"/>
            <a:t>열까지의 데이터 내용만 삭제</a:t>
          </a:r>
        </a:p>
        <a:p>
          <a:r>
            <a:rPr lang="ko-KR" altLang="en-US" sz="1100"/>
            <a:t>    </a:t>
          </a:r>
          <a:r>
            <a:rPr lang="en-US" altLang="ko-KR" sz="1100"/>
            <a:t>Dim dashLastRow As Long</a:t>
          </a:r>
        </a:p>
        <a:p>
          <a:r>
            <a:rPr lang="en-US" altLang="ko-KR" sz="1100"/>
            <a:t>    dashLastRow = dashWs.Cells(dashWs.Rows.Count, "B").End(xlUp).Row</a:t>
          </a:r>
        </a:p>
        <a:p>
          <a:r>
            <a:rPr lang="en-US" altLang="ko-KR" sz="1100"/>
            <a:t>    If dashLastRow &gt;= 4 Then</a:t>
          </a:r>
        </a:p>
        <a:p>
          <a:r>
            <a:rPr lang="en-US" altLang="ko-KR" sz="1100"/>
            <a:t>        dashWs.Range("B4:I" &amp; dashLastRow).ClearContents</a:t>
          </a:r>
        </a:p>
        <a:p>
          <a:r>
            <a:rPr lang="en-US" altLang="ko-KR" sz="1100"/>
            <a:t>    End If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' </a:t>
          </a:r>
          <a:r>
            <a:rPr lang="ko-KR" altLang="en-US" sz="1100"/>
            <a:t>기존 하이퍼링크 삭제 </a:t>
          </a:r>
          <a:r>
            <a:rPr lang="en-US" altLang="ko-KR" sz="1100"/>
            <a:t>(</a:t>
          </a:r>
          <a:r>
            <a:rPr lang="ko-KR" altLang="en-US" sz="1100"/>
            <a:t>서식 유지용</a:t>
          </a:r>
          <a:r>
            <a:rPr lang="en-US" altLang="ko-KR" sz="1100"/>
            <a:t>)</a:t>
          </a:r>
        </a:p>
        <a:p>
          <a:r>
            <a:rPr lang="en-US" altLang="ko-KR" sz="1100"/>
            <a:t>    dashWs.Hyperlinks.Delete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' 3</a:t>
          </a:r>
          <a:r>
            <a:rPr lang="ko-KR" altLang="en-US" sz="1100"/>
            <a:t>행 제목 세팅 </a:t>
          </a:r>
          <a:r>
            <a:rPr lang="en-US" altLang="ko-KR" sz="1100"/>
            <a:t>(C</a:t>
          </a:r>
          <a:r>
            <a:rPr lang="ko-KR" altLang="en-US" sz="1100"/>
            <a:t>열 행 위치 삭제 및 열 컴팩트하게 재배치</a:t>
          </a:r>
          <a:r>
            <a:rPr lang="en-US" altLang="ko-KR" sz="1100"/>
            <a:t>)</a:t>
          </a:r>
        </a:p>
        <a:p>
          <a:r>
            <a:rPr lang="en-US" altLang="ko-KR" sz="1100"/>
            <a:t>    dashWs.Range("A3").ClearContents</a:t>
          </a:r>
        </a:p>
        <a:p>
          <a:r>
            <a:rPr lang="en-US" altLang="ko-KR" sz="1100"/>
            <a:t>    dashWs.Cells(3, "B").Value = "</a:t>
          </a:r>
          <a:r>
            <a:rPr lang="ko-KR" altLang="en-US" sz="1100"/>
            <a:t>출처 시트</a:t>
          </a:r>
          <a:r>
            <a:rPr lang="en-US" altLang="ko-KR" sz="1100"/>
            <a:t>"</a:t>
          </a:r>
        </a:p>
        <a:p>
          <a:r>
            <a:rPr lang="en-US" altLang="ko-KR" sz="1100"/>
            <a:t>    ' C~F</a:t>
          </a:r>
          <a:r>
            <a:rPr lang="ko-KR" altLang="en-US" sz="1100"/>
            <a:t>열은 기존 원본의 </a:t>
          </a:r>
          <a:r>
            <a:rPr lang="en-US" altLang="ko-KR" sz="1100"/>
            <a:t>C~F</a:t>
          </a:r>
          <a:r>
            <a:rPr lang="ko-KR" altLang="en-US" sz="1100"/>
            <a:t>열 정보가 들어옵니다</a:t>
          </a:r>
          <a:r>
            <a:rPr lang="en-US" altLang="ko-KR" sz="1100"/>
            <a:t>.</a:t>
          </a:r>
        </a:p>
        <a:p>
          <a:r>
            <a:rPr lang="en-US" altLang="ko-KR" sz="1100"/>
            <a:t>    dashWs.Cells(3, "G").Value = "Item</a:t>
          </a:r>
          <a:r>
            <a:rPr lang="en-US" altLang="ko-KR" sz="1100" baseline="0"/>
            <a:t> No. (Click)"</a:t>
          </a:r>
          <a:endParaRPr lang="en-US" altLang="ko-KR" sz="1100"/>
        </a:p>
        <a:p>
          <a:r>
            <a:rPr lang="en-US" altLang="ko-KR" sz="1100"/>
            <a:t>    dashWs.Cells(3, "H").Value = "</a:t>
          </a:r>
          <a:r>
            <a:rPr lang="ko-KR" altLang="en-US" sz="1100"/>
            <a:t>현재 재고</a:t>
          </a:r>
          <a:r>
            <a:rPr lang="en-US" altLang="ko-KR" sz="1100"/>
            <a:t>"</a:t>
          </a:r>
        </a:p>
        <a:p>
          <a:r>
            <a:rPr lang="en-US" altLang="ko-KR" sz="1100"/>
            <a:t>    dashWs.Cells(3, "I").Value = "</a:t>
          </a:r>
          <a:r>
            <a:rPr lang="ko-KR" altLang="en-US" sz="1100"/>
            <a:t>안전 재고</a:t>
          </a:r>
          <a:r>
            <a:rPr lang="en-US" altLang="ko-KR" sz="1100"/>
            <a:t>"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nextRow = 4 ' 4</a:t>
          </a:r>
          <a:r>
            <a:rPr lang="ko-KR" altLang="en-US" sz="1100"/>
            <a:t>행부터 데이터 입력 시작</a:t>
          </a:r>
        </a:p>
        <a:p>
          <a:r>
            <a:rPr lang="ko-KR" altLang="en-US" sz="1100"/>
            <a:t>    </a:t>
          </a:r>
        </a:p>
        <a:p>
          <a:r>
            <a:rPr lang="ko-KR" altLang="en-US" sz="1100"/>
            <a:t>    </a:t>
          </a:r>
          <a:r>
            <a:rPr lang="en-US" altLang="ko-KR" sz="1100"/>
            <a:t>' </a:t>
          </a:r>
          <a:r>
            <a:rPr lang="ko-KR" altLang="en-US" sz="1100"/>
            <a:t>모든 시트 순회</a:t>
          </a:r>
        </a:p>
        <a:p>
          <a:r>
            <a:rPr lang="ko-KR" altLang="en-US" sz="1100"/>
            <a:t>    </a:t>
          </a:r>
          <a:r>
            <a:rPr lang="en-US" altLang="ko-KR" sz="1100"/>
            <a:t>For Each ws In ActiveWorkbook.Worksheets</a:t>
          </a:r>
        </a:p>
        <a:p>
          <a:r>
            <a:rPr lang="en-US" altLang="ko-KR" sz="1100"/>
            <a:t>        ' </a:t>
          </a:r>
          <a:r>
            <a:rPr lang="ko-KR" altLang="en-US" sz="1100"/>
            <a:t>종합현황 시트 자체는 제외</a:t>
          </a:r>
        </a:p>
        <a:p>
          <a:r>
            <a:rPr lang="ko-KR" altLang="en-US" sz="1100"/>
            <a:t>        </a:t>
          </a:r>
          <a:r>
            <a:rPr lang="en-US" altLang="ko-KR" sz="1100"/>
            <a:t>If ws.Name &lt;&gt; dashWs.Name Then</a:t>
          </a:r>
        </a:p>
        <a:p>
          <a:r>
            <a:rPr lang="en-US" altLang="ko-KR" sz="1100"/>
            <a:t>            </a:t>
          </a:r>
        </a:p>
        <a:p>
          <a:r>
            <a:rPr lang="en-US" altLang="ko-KR" sz="1100"/>
            <a:t>            ' </a:t>
          </a:r>
          <a:r>
            <a:rPr lang="ko-KR" altLang="en-US" sz="1100"/>
            <a:t>각 시트의 </a:t>
          </a:r>
          <a:r>
            <a:rPr lang="en-US" altLang="ko-KR" sz="1100"/>
            <a:t>I</a:t>
          </a:r>
          <a:r>
            <a:rPr lang="ko-KR" altLang="en-US" sz="1100"/>
            <a:t>열 기준으로 마지막 행 찾기</a:t>
          </a:r>
        </a:p>
        <a:p>
          <a:r>
            <a:rPr lang="ko-KR" altLang="en-US" sz="1100"/>
            <a:t>            </a:t>
          </a:r>
          <a:r>
            <a:rPr lang="en-US" altLang="ko-KR" sz="1100"/>
            <a:t>lastRow = ws.Cells(ws.Rows.Count, "I").End(xlUp).Row</a:t>
          </a:r>
        </a:p>
        <a:p>
          <a:r>
            <a:rPr lang="en-US" altLang="ko-KR" sz="1100"/>
            <a:t>            </a:t>
          </a:r>
        </a:p>
        <a:p>
          <a:r>
            <a:rPr lang="en-US" altLang="ko-KR" sz="1100"/>
            <a:t>            ' 4</a:t>
          </a:r>
          <a:r>
            <a:rPr lang="ko-KR" altLang="en-US" sz="1100"/>
            <a:t>행부터 데이터가 있다면 검사 시작</a:t>
          </a:r>
        </a:p>
        <a:p>
          <a:r>
            <a:rPr lang="ko-KR" altLang="en-US" sz="1100"/>
            <a:t>            </a:t>
          </a:r>
          <a:r>
            <a:rPr lang="en-US" altLang="ko-KR" sz="1100"/>
            <a:t>If lastRow &gt;= 4 Then</a:t>
          </a:r>
        </a:p>
        <a:p>
          <a:r>
            <a:rPr lang="en-US" altLang="ko-KR" sz="1100"/>
            <a:t>                For i = 4 To lastRow</a:t>
          </a:r>
        </a:p>
        <a:p>
          <a:r>
            <a:rPr lang="en-US" altLang="ko-KR" sz="1100"/>
            <a:t>                    </a:t>
          </a:r>
        </a:p>
        <a:p>
          <a:r>
            <a:rPr lang="en-US" altLang="ko-KR" sz="1100"/>
            <a:t>                    itemQty = ws.Cells(i, "I").Value     ' </a:t>
          </a:r>
          <a:r>
            <a:rPr lang="ko-KR" altLang="en-US" sz="1100"/>
            <a:t>현재재고 </a:t>
          </a:r>
          <a:r>
            <a:rPr lang="en-US" altLang="ko-KR" sz="1100"/>
            <a:t>(I</a:t>
          </a:r>
          <a:r>
            <a:rPr lang="ko-KR" altLang="en-US" sz="1100"/>
            <a:t>열</a:t>
          </a:r>
          <a:r>
            <a:rPr lang="en-US" altLang="ko-KR" sz="1100"/>
            <a:t>)</a:t>
          </a:r>
        </a:p>
        <a:p>
          <a:r>
            <a:rPr lang="en-US" altLang="ko-KR" sz="1100"/>
            <a:t>                    safetyQty = ws.Cells(i, "J").Value   ' </a:t>
          </a:r>
          <a:r>
            <a:rPr lang="ko-KR" altLang="en-US" sz="1100"/>
            <a:t>안전재고 </a:t>
          </a:r>
          <a:r>
            <a:rPr lang="en-US" altLang="ko-KR" sz="1100"/>
            <a:t>(J</a:t>
          </a:r>
          <a:r>
            <a:rPr lang="ko-KR" altLang="en-US" sz="1100"/>
            <a:t>열</a:t>
          </a:r>
          <a:r>
            <a:rPr lang="en-US" altLang="ko-KR" sz="1100"/>
            <a:t>)</a:t>
          </a:r>
        </a:p>
        <a:p>
          <a:r>
            <a:rPr lang="en-US" altLang="ko-KR" sz="1100"/>
            <a:t>                    </a:t>
          </a:r>
        </a:p>
        <a:p>
          <a:r>
            <a:rPr lang="en-US" altLang="ko-KR" sz="1100"/>
            <a:t>                    ' 'None' </a:t>
          </a:r>
          <a:r>
            <a:rPr lang="ko-KR" altLang="en-US" sz="1100"/>
            <a:t>제외</a:t>
          </a:r>
          <a:r>
            <a:rPr lang="en-US" altLang="ko-KR" sz="1100"/>
            <a:t>, </a:t>
          </a:r>
          <a:r>
            <a:rPr lang="ko-KR" altLang="en-US" sz="1100"/>
            <a:t>공백 제외 체크</a:t>
          </a:r>
        </a:p>
        <a:p>
          <a:r>
            <a:rPr lang="ko-KR" altLang="en-US" sz="1100"/>
            <a:t>                    </a:t>
          </a:r>
          <a:r>
            <a:rPr lang="en-US" altLang="ko-KR" sz="1100"/>
            <a:t>If UCase(CStr(itemQty)) &lt;&gt; "NONE" And itemQty &lt;&gt; "" And safetyQty &lt;&gt; "" Then</a:t>
          </a:r>
        </a:p>
        <a:p>
          <a:r>
            <a:rPr lang="en-US" altLang="ko-KR" sz="1100"/>
            <a:t>                        If IsNumeric(itemQty) And IsNumeric(safetyQty) Then</a:t>
          </a:r>
        </a:p>
        <a:p>
          <a:r>
            <a:rPr lang="en-US" altLang="ko-KR" sz="1100"/>
            <a:t>                            </a:t>
          </a:r>
        </a:p>
        <a:p>
          <a:r>
            <a:rPr lang="en-US" altLang="ko-KR" sz="1100"/>
            <a:t>                            ' </a:t>
          </a:r>
          <a:r>
            <a:rPr lang="ko-KR" altLang="en-US" sz="1100"/>
            <a:t>안전재고 미달 조건 충족 시</a:t>
          </a:r>
        </a:p>
        <a:p>
          <a:r>
            <a:rPr lang="ko-KR" altLang="en-US" sz="1100"/>
            <a:t>                            </a:t>
          </a:r>
          <a:r>
            <a:rPr lang="en-US" altLang="ko-KR" sz="1100"/>
            <a:t>If CDbl(itemQty) &lt; CDbl(safetyQty) Then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1. B</a:t>
          </a:r>
          <a:r>
            <a:rPr lang="ko-KR" altLang="en-US" sz="1100"/>
            <a:t>열에 출처 시트 이름 기록</a:t>
          </a:r>
        </a:p>
        <a:p>
          <a:r>
            <a:rPr lang="ko-KR" altLang="en-US" sz="1100"/>
            <a:t>                                </a:t>
          </a:r>
          <a:r>
            <a:rPr lang="en-US" altLang="ko-KR" sz="1100"/>
            <a:t>dashWs.Cells(nextRow, "B").Value = ws.Name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2. </a:t>
          </a:r>
          <a:r>
            <a:rPr lang="ko-KR" altLang="en-US" sz="1100"/>
            <a:t>원본 </a:t>
          </a:r>
          <a:r>
            <a:rPr lang="en-US" altLang="ko-KR" sz="1100"/>
            <a:t>C~F</a:t>
          </a:r>
          <a:r>
            <a:rPr lang="ko-KR" altLang="en-US" sz="1100"/>
            <a:t>열 </a:t>
          </a:r>
          <a:r>
            <a:rPr lang="en-US" altLang="ko-KR" sz="1100"/>
            <a:t>-&gt; </a:t>
          </a:r>
          <a:r>
            <a:rPr lang="ko-KR" altLang="en-US" sz="1100"/>
            <a:t>종합시트 </a:t>
          </a:r>
          <a:r>
            <a:rPr lang="en-US" altLang="ko-KR" sz="1100"/>
            <a:t>C~F</a:t>
          </a:r>
          <a:r>
            <a:rPr lang="ko-KR" altLang="en-US" sz="1100"/>
            <a:t>열에 값만 복사 </a:t>
          </a:r>
          <a:r>
            <a:rPr lang="en-US" altLang="ko-KR" sz="1100"/>
            <a:t>(</a:t>
          </a:r>
          <a:r>
            <a:rPr lang="ko-KR" altLang="en-US" sz="1100"/>
            <a:t>한 칸씩 앞으로 당김</a:t>
          </a:r>
          <a:r>
            <a:rPr lang="en-US" altLang="ko-KR" sz="1100"/>
            <a:t>)</a:t>
          </a:r>
        </a:p>
        <a:p>
          <a:r>
            <a:rPr lang="en-US" altLang="ko-KR" sz="1100"/>
            <a:t>                                ws.Range("C" &amp; i &amp; ":F" &amp; i).Copy</a:t>
          </a:r>
        </a:p>
        <a:p>
          <a:r>
            <a:rPr lang="en-US" altLang="ko-KR" sz="1100"/>
            <a:t>                                dashWs.Range("C" &amp; nextRow).PasteSpecial Paste:=xlPasteValues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3. </a:t>
          </a:r>
          <a:r>
            <a:rPr lang="ko-KR" altLang="en-US" sz="1100"/>
            <a:t>원본 </a:t>
          </a:r>
          <a:r>
            <a:rPr lang="en-US" altLang="ko-KR" sz="1100"/>
            <a:t>H</a:t>
          </a:r>
          <a:r>
            <a:rPr lang="ko-KR" altLang="en-US" sz="1100"/>
            <a:t>열</a:t>
          </a:r>
          <a:r>
            <a:rPr lang="en-US" altLang="ko-KR" sz="1100"/>
            <a:t>(</a:t>
          </a:r>
          <a:r>
            <a:rPr lang="ko-KR" altLang="en-US" sz="1100"/>
            <a:t>아이템 넘버</a:t>
          </a:r>
          <a:r>
            <a:rPr lang="en-US" altLang="ko-KR" sz="1100"/>
            <a:t>) -&gt; </a:t>
          </a:r>
          <a:r>
            <a:rPr lang="ko-KR" altLang="en-US" sz="1100"/>
            <a:t>종합시트 </a:t>
          </a:r>
          <a:r>
            <a:rPr lang="en-US" altLang="ko-KR" sz="1100"/>
            <a:t>G</a:t>
          </a:r>
          <a:r>
            <a:rPr lang="ko-KR" altLang="en-US" sz="1100"/>
            <a:t>열에 값만 복사</a:t>
          </a:r>
        </a:p>
        <a:p>
          <a:r>
            <a:rPr lang="ko-KR" altLang="en-US" sz="1100"/>
            <a:t>                                </a:t>
          </a:r>
          <a:r>
            <a:rPr lang="en-US" altLang="ko-KR" sz="1100"/>
            <a:t>ws.Range("H" &amp; i).Copy</a:t>
          </a:r>
        </a:p>
        <a:p>
          <a:r>
            <a:rPr lang="en-US" altLang="ko-KR" sz="1100"/>
            <a:t>                                dashWs.Range("G" &amp; nextRow).PasteSpecial Paste:=xlPasteValues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4. </a:t>
          </a:r>
          <a:r>
            <a:rPr lang="ko-KR" altLang="en-US" sz="1100"/>
            <a:t>원본 </a:t>
          </a:r>
          <a:r>
            <a:rPr lang="en-US" altLang="ko-KR" sz="1100"/>
            <a:t>I~J</a:t>
          </a:r>
          <a:r>
            <a:rPr lang="ko-KR" altLang="en-US" sz="1100"/>
            <a:t>열</a:t>
          </a:r>
          <a:r>
            <a:rPr lang="en-US" altLang="ko-KR" sz="1100"/>
            <a:t>(</a:t>
          </a:r>
          <a:r>
            <a:rPr lang="ko-KR" altLang="en-US" sz="1100"/>
            <a:t>재고 정보</a:t>
          </a:r>
          <a:r>
            <a:rPr lang="en-US" altLang="ko-KR" sz="1100"/>
            <a:t>) -&gt; </a:t>
          </a:r>
          <a:r>
            <a:rPr lang="ko-KR" altLang="en-US" sz="1100"/>
            <a:t>종합시트 </a:t>
          </a:r>
          <a:r>
            <a:rPr lang="en-US" altLang="ko-KR" sz="1100"/>
            <a:t>H~I</a:t>
          </a:r>
          <a:r>
            <a:rPr lang="ko-KR" altLang="en-US" sz="1100"/>
            <a:t>열에 값만 복사</a:t>
          </a:r>
        </a:p>
        <a:p>
          <a:r>
            <a:rPr lang="ko-KR" altLang="en-US" sz="1100"/>
            <a:t>                                </a:t>
          </a:r>
          <a:r>
            <a:rPr lang="en-US" altLang="ko-KR" sz="1100"/>
            <a:t>ws.Range("I" &amp; i &amp; ":J" &amp; i).Copy</a:t>
          </a:r>
        </a:p>
        <a:p>
          <a:r>
            <a:rPr lang="en-US" altLang="ko-KR" sz="1100"/>
            <a:t>                                dashWs.Range("H" &amp; nextRow).PasteSpecial Paste:=xlPasteValues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</a:t>
          </a:r>
          <a:r>
            <a:rPr lang="ko-KR" altLang="en-US" sz="1100"/>
            <a:t>아이템 넘버 텍스트 추출 및 안정성 확보</a:t>
          </a:r>
        </a:p>
        <a:p>
          <a:r>
            <a:rPr lang="ko-KR" altLang="en-US" sz="1100"/>
            <a:t>                                </a:t>
          </a:r>
          <a:r>
            <a:rPr lang="en-US" altLang="ko-KR" sz="1100"/>
            <a:t>itemNumberText = CStr(dashWs.Range("G" &amp; nextRow).Value)</a:t>
          </a:r>
        </a:p>
        <a:p>
          <a:r>
            <a:rPr lang="en-US" altLang="ko-KR" sz="1100"/>
            <a:t>                                If itemNumberText = "" Then itemNumberText = "</a:t>
          </a:r>
          <a:r>
            <a:rPr lang="ko-KR" altLang="en-US" sz="1100"/>
            <a:t>링크</a:t>
          </a:r>
          <a:r>
            <a:rPr lang="en-US" altLang="ko-KR" sz="1100"/>
            <a:t>"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' 5. G</a:t>
          </a:r>
          <a:r>
            <a:rPr lang="ko-KR" altLang="en-US" sz="1100"/>
            <a:t>열에 하이퍼링크 추가</a:t>
          </a:r>
        </a:p>
        <a:p>
          <a:r>
            <a:rPr lang="ko-KR" altLang="en-US" sz="1100"/>
            <a:t>                                </a:t>
          </a:r>
          <a:r>
            <a:rPr lang="en-US" altLang="ko-KR" sz="1100"/>
            <a:t>targetAddr = "'" &amp; ws.Name &amp; "'!H" &amp; i</a:t>
          </a:r>
        </a:p>
        <a:p>
          <a:r>
            <a:rPr lang="en-US" altLang="ko-KR" sz="1100"/>
            <a:t>                                dashWs.Hyperlinks.Add Anchor:=dashWs.Range("G" &amp; nextRow), _</a:t>
          </a:r>
        </a:p>
        <a:p>
          <a:r>
            <a:rPr lang="en-US" altLang="ko-KR" sz="1100"/>
            <a:t>                                                      Address:="", _</a:t>
          </a:r>
        </a:p>
        <a:p>
          <a:r>
            <a:rPr lang="en-US" altLang="ko-KR" sz="1100"/>
            <a:t>                                                      SubAddress:=targetAddr, _</a:t>
          </a:r>
        </a:p>
        <a:p>
          <a:r>
            <a:rPr lang="en-US" altLang="ko-KR" sz="1100"/>
            <a:t>                                                      TextToDisplay:=itemNumberText</a:t>
          </a:r>
        </a:p>
        <a:p>
          <a:r>
            <a:rPr lang="en-US" altLang="ko-KR" sz="1100"/>
            <a:t>                                </a:t>
          </a:r>
        </a:p>
        <a:p>
          <a:r>
            <a:rPr lang="en-US" altLang="ko-KR" sz="1100"/>
            <a:t>                                nextRow = nextRow + 1</a:t>
          </a:r>
        </a:p>
        <a:p>
          <a:r>
            <a:rPr lang="en-US" altLang="ko-KR" sz="1100"/>
            <a:t>                            End If</a:t>
          </a:r>
        </a:p>
        <a:p>
          <a:r>
            <a:rPr lang="en-US" altLang="ko-KR" sz="1100"/>
            <a:t>                            </a:t>
          </a:r>
        </a:p>
        <a:p>
          <a:r>
            <a:rPr lang="en-US" altLang="ko-KR" sz="1100"/>
            <a:t>                        End If</a:t>
          </a:r>
        </a:p>
        <a:p>
          <a:r>
            <a:rPr lang="en-US" altLang="ko-KR" sz="1100"/>
            <a:t>                    End If</a:t>
          </a:r>
        </a:p>
        <a:p>
          <a:r>
            <a:rPr lang="en-US" altLang="ko-KR" sz="1100"/>
            <a:t>                    </a:t>
          </a:r>
        </a:p>
        <a:p>
          <a:r>
            <a:rPr lang="en-US" altLang="ko-KR" sz="1100"/>
            <a:t>                Next i</a:t>
          </a:r>
        </a:p>
        <a:p>
          <a:r>
            <a:rPr lang="en-US" altLang="ko-KR" sz="1100"/>
            <a:t>            End If</a:t>
          </a:r>
        </a:p>
        <a:p>
          <a:r>
            <a:rPr lang="en-US" altLang="ko-KR" sz="1100"/>
            <a:t>            </a:t>
          </a:r>
        </a:p>
        <a:p>
          <a:r>
            <a:rPr lang="en-US" altLang="ko-KR" sz="1100"/>
            <a:t>        End If</a:t>
          </a:r>
        </a:p>
        <a:p>
          <a:r>
            <a:rPr lang="en-US" altLang="ko-KR" sz="1100"/>
            <a:t>    Next ws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' </a:t>
          </a:r>
          <a:r>
            <a:rPr lang="ko-KR" altLang="en-US" sz="1100"/>
            <a:t>복사 모드 해제 및 셀 너비 자동 맞춤</a:t>
          </a:r>
        </a:p>
        <a:p>
          <a:r>
            <a:rPr lang="ko-KR" altLang="en-US" sz="1100"/>
            <a:t>    </a:t>
          </a:r>
          <a:r>
            <a:rPr lang="en-US" altLang="ko-KR" sz="1100"/>
            <a:t>Application.CutCopyMode = False</a:t>
          </a:r>
        </a:p>
        <a:p>
          <a:r>
            <a:rPr lang="en-US" altLang="ko-KR" sz="1100"/>
            <a:t>    dashWs.Columns("B:I").AutoFit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Application.Calculation = xlCalculationAutomatic</a:t>
          </a:r>
        </a:p>
        <a:p>
          <a:r>
            <a:rPr lang="en-US" altLang="ko-KR" sz="1100"/>
            <a:t>    Application.ScreenUpdating = True</a:t>
          </a:r>
        </a:p>
        <a:p>
          <a:r>
            <a:rPr lang="en-US" altLang="ko-KR" sz="1100"/>
            <a:t>    </a:t>
          </a:r>
        </a:p>
        <a:p>
          <a:r>
            <a:rPr lang="en-US" altLang="ko-KR" sz="1100"/>
            <a:t>    MsgBox "Safety Qty. </a:t>
          </a:r>
          <a:r>
            <a:rPr lang="ko-KR" altLang="en-US" sz="1100"/>
            <a:t>부족분 </a:t>
          </a:r>
          <a:r>
            <a:rPr lang="en-US" altLang="ko-KR" sz="1100"/>
            <a:t>Update </a:t>
          </a:r>
          <a:r>
            <a:rPr lang="ko-KR" altLang="en-US" sz="1100"/>
            <a:t>완료</a:t>
          </a:r>
          <a:r>
            <a:rPr lang="en-US" altLang="ko-KR" sz="1100"/>
            <a:t>!", vbInformation, "</a:t>
          </a:r>
          <a:r>
            <a:rPr lang="ko-KR" altLang="en-US" sz="1100"/>
            <a:t>완료</a:t>
          </a:r>
          <a:r>
            <a:rPr lang="en-US" altLang="ko-KR" sz="1100"/>
            <a:t>"</a:t>
          </a:r>
        </a:p>
        <a:p>
          <a:r>
            <a:rPr lang="en-US" altLang="ko-KR" sz="1100"/>
            <a:t>End Sub</a:t>
          </a:r>
          <a:endParaRPr lang="ko-KR" altLang="en-US" sz="1100"/>
        </a:p>
      </xdr:txBody>
    </xdr:sp>
    <xdr:clientData/>
  </xdr:twoCellAnchor>
  <xdr:twoCellAnchor>
    <xdr:from>
      <xdr:col>1</xdr:col>
      <xdr:colOff>100853</xdr:colOff>
      <xdr:row>1</xdr:row>
      <xdr:rowOff>44823</xdr:rowOff>
    </xdr:from>
    <xdr:to>
      <xdr:col>4</xdr:col>
      <xdr:colOff>481853</xdr:colOff>
      <xdr:row>1</xdr:row>
      <xdr:rowOff>582705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CDDC09-5E75-62C2-ED34-31EFFBD736E8}"/>
            </a:ext>
          </a:extLst>
        </xdr:cNvPr>
        <xdr:cNvSpPr txBox="1"/>
      </xdr:nvSpPr>
      <xdr:spPr>
        <a:xfrm>
          <a:off x="392206" y="268941"/>
          <a:ext cx="5266765" cy="5378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="1">
              <a:solidFill>
                <a:schemeClr val="accent6">
                  <a:lumMod val="50000"/>
                </a:schemeClr>
              </a:solidFill>
            </a:rPr>
            <a:t>Safety Qty. </a:t>
          </a:r>
          <a:r>
            <a:rPr lang="ko-KR" altLang="en-US" sz="2000" b="1">
              <a:solidFill>
                <a:schemeClr val="accent6">
                  <a:lumMod val="50000"/>
                </a:schemeClr>
              </a:solidFill>
            </a:rPr>
            <a:t>대비 부족 </a:t>
          </a:r>
          <a:r>
            <a:rPr lang="en-US" altLang="ko-KR" sz="2000" b="1">
              <a:solidFill>
                <a:schemeClr val="accent6">
                  <a:lumMod val="50000"/>
                </a:schemeClr>
              </a:solidFill>
            </a:rPr>
            <a:t>Item List</a:t>
          </a:r>
          <a:endParaRPr lang="ko-KR" altLang="en-US" sz="2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402077-CFE3-4F13-BFA8-8D12B20FC574}"/>
            </a:ext>
          </a:extLst>
        </xdr:cNvPr>
        <xdr:cNvSpPr/>
      </xdr:nvSpPr>
      <xdr:spPr>
        <a:xfrm>
          <a:off x="1170622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8593A9-4BE9-4D43-AE16-5620D534DC4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92617-2D84-4C76-A462-69EB3458A40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EF65C-3708-47F4-9EA7-2C160F31EC6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03F2E-EB10-434D-96BE-C149ED66080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70C60-6106-40F9-9053-B723CFDC3A45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079A1-A1A1-4AF3-A02E-717CADC17AE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5EBFD-1FF0-4109-847B-3E9DAF0762D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12</xdr:col>
      <xdr:colOff>459441</xdr:colOff>
      <xdr:row>3</xdr:row>
      <xdr:rowOff>156884</xdr:rowOff>
    </xdr:from>
    <xdr:to>
      <xdr:col>22</xdr:col>
      <xdr:colOff>63651</xdr:colOff>
      <xdr:row>18</xdr:row>
      <xdr:rowOff>100524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84866B8-D594-483E-A9A5-DCFEB813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65970" y="1613649"/>
          <a:ext cx="6439799" cy="56586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4FEAC-C17C-4CC3-BF94-3AA5AB65CF9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C6D2A-852C-4417-A357-76305A4DCAF0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C07E06-F259-4E79-ABFE-1B3AF6065FB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24F080-5D2B-47A5-B40A-324614077DE9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D18E30-E178-4932-A219-96C861363C9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AC2774-AB37-4618-BCE6-A042E813BAC5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78437-9720-4013-A8E2-20EDE6448B9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853BEF-F12E-43EA-9D85-2AD4AA716D0F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AE4E7-BFBA-496B-9041-EEBBAB57F13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72BC43-498E-42F3-92C0-D0D91D3D2506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E9441A-05FB-46C4-870A-C5A1FDB38EAF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B0FB0-A8D2-471D-A535-73F5B821809D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0B439-C8FE-4F48-B50E-4A164469ACA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074426-EF81-4FFA-A066-F156C8A453F2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1C98E8-D25D-4393-A901-A58F5FC6E3A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E58D49-8994-4D9B-B4F9-F3AD4EC16AFF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9E635-B6BF-4ABD-B4D6-AEFE85DB651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F0F870-8C7D-40F1-BF35-49C9503FD0E6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8665B-1EF2-4755-BF35-466E10B1007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421592-F582-49C5-B35B-F11017AC131F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C55AB-9931-4F8A-9CA6-3DA511D4C3B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E3116D-BBF1-44B5-ADB9-25FFCF40D5F7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5043</xdr:colOff>
      <xdr:row>1</xdr:row>
      <xdr:rowOff>142865</xdr:rowOff>
    </xdr:from>
    <xdr:to>
      <xdr:col>11</xdr:col>
      <xdr:colOff>0</xdr:colOff>
      <xdr:row>1</xdr:row>
      <xdr:rowOff>695315</xdr:rowOff>
    </xdr:to>
    <xdr:sp macro="" textlink="">
      <xdr:nvSpPr>
        <xdr:cNvPr id="28" name="사각형: 둥근 모서리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EFC283-7A8B-4219-BF2A-3ECEDB8E82E6}"/>
            </a:ext>
          </a:extLst>
        </xdr:cNvPr>
        <xdr:cNvSpPr/>
      </xdr:nvSpPr>
      <xdr:spPr>
        <a:xfrm>
          <a:off x="16746631" y="366983"/>
          <a:ext cx="846604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M/C</a:t>
          </a:r>
        </a:p>
      </xdr:txBody>
    </xdr:sp>
    <xdr:clientData/>
  </xdr:twoCellAnchor>
  <xdr:twoCellAnchor>
    <xdr:from>
      <xdr:col>12</xdr:col>
      <xdr:colOff>317686</xdr:colOff>
      <xdr:row>1</xdr:row>
      <xdr:rowOff>142865</xdr:rowOff>
    </xdr:from>
    <xdr:to>
      <xdr:col>13</xdr:col>
      <xdr:colOff>312644</xdr:colOff>
      <xdr:row>1</xdr:row>
      <xdr:rowOff>695315</xdr:rowOff>
    </xdr:to>
    <xdr:sp macro="" textlink="">
      <xdr:nvSpPr>
        <xdr:cNvPr id="61" name="사각형: 둥근 모서리 6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F4FA20-131D-47BC-65C3-A11429891ADC}"/>
            </a:ext>
          </a:extLst>
        </xdr:cNvPr>
        <xdr:cNvSpPr/>
      </xdr:nvSpPr>
      <xdr:spPr>
        <a:xfrm>
          <a:off x="18762568" y="366983"/>
          <a:ext cx="846605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가공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1515036</xdr:colOff>
      <xdr:row>1</xdr:row>
      <xdr:rowOff>142865</xdr:rowOff>
    </xdr:from>
    <xdr:to>
      <xdr:col>14</xdr:col>
      <xdr:colOff>2409826</xdr:colOff>
      <xdr:row>1</xdr:row>
      <xdr:rowOff>695315</xdr:rowOff>
    </xdr:to>
    <xdr:sp macro="" textlink="">
      <xdr:nvSpPr>
        <xdr:cNvPr id="62" name="사각형: 둥근 모서리 6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8B6ABF-EF5C-D4D1-7DED-139772BE63A7}"/>
            </a:ext>
          </a:extLst>
        </xdr:cNvPr>
        <xdr:cNvSpPr/>
      </xdr:nvSpPr>
      <xdr:spPr>
        <a:xfrm>
          <a:off x="21965771" y="366983"/>
          <a:ext cx="894790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금형</a:t>
          </a:r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11</xdr:col>
      <xdr:colOff>161364</xdr:colOff>
      <xdr:row>1</xdr:row>
      <xdr:rowOff>142865</xdr:rowOff>
    </xdr:from>
    <xdr:to>
      <xdr:col>12</xdr:col>
      <xdr:colOff>156322</xdr:colOff>
      <xdr:row>1</xdr:row>
      <xdr:rowOff>695315</xdr:rowOff>
    </xdr:to>
    <xdr:sp macro="" textlink="">
      <xdr:nvSpPr>
        <xdr:cNvPr id="63" name="사각형: 둥근 모서리 6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A154D2-0324-1183-B09F-A05BD6DE4E76}"/>
            </a:ext>
          </a:extLst>
        </xdr:cNvPr>
        <xdr:cNvSpPr/>
      </xdr:nvSpPr>
      <xdr:spPr>
        <a:xfrm>
          <a:off x="17754599" y="366983"/>
          <a:ext cx="846605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드릴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474008</xdr:colOff>
      <xdr:row>1</xdr:row>
      <xdr:rowOff>142865</xdr:rowOff>
    </xdr:from>
    <xdr:to>
      <xdr:col>14</xdr:col>
      <xdr:colOff>273984</xdr:colOff>
      <xdr:row>1</xdr:row>
      <xdr:rowOff>695315</xdr:rowOff>
    </xdr:to>
    <xdr:sp macro="" textlink="">
      <xdr:nvSpPr>
        <xdr:cNvPr id="64" name="사각형: 둥근 모서리 6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193F853-FF8D-4C2D-C6E7-2C75ADFCDACB}"/>
            </a:ext>
          </a:extLst>
        </xdr:cNvPr>
        <xdr:cNvSpPr/>
      </xdr:nvSpPr>
      <xdr:spPr>
        <a:xfrm>
          <a:off x="19770537" y="366983"/>
          <a:ext cx="954182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연삭</a:t>
          </a:r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  <xdr:twoCellAnchor>
    <xdr:from>
      <xdr:col>14</xdr:col>
      <xdr:colOff>2571189</xdr:colOff>
      <xdr:row>1</xdr:row>
      <xdr:rowOff>142865</xdr:rowOff>
    </xdr:from>
    <xdr:to>
      <xdr:col>14</xdr:col>
      <xdr:colOff>3414992</xdr:colOff>
      <xdr:row>1</xdr:row>
      <xdr:rowOff>695315</xdr:rowOff>
    </xdr:to>
    <xdr:sp macro="" textlink="">
      <xdr:nvSpPr>
        <xdr:cNvPr id="65" name="사각형: 둥근 모서리 6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3BAC51-F517-F319-7B45-0A2D8BB356D8}"/>
            </a:ext>
          </a:extLst>
        </xdr:cNvPr>
        <xdr:cNvSpPr/>
      </xdr:nvSpPr>
      <xdr:spPr>
        <a:xfrm>
          <a:off x="23021924" y="366983"/>
          <a:ext cx="843803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성능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435348</xdr:colOff>
      <xdr:row>1</xdr:row>
      <xdr:rowOff>142865</xdr:rowOff>
    </xdr:from>
    <xdr:to>
      <xdr:col>14</xdr:col>
      <xdr:colOff>1353672</xdr:colOff>
      <xdr:row>1</xdr:row>
      <xdr:rowOff>695315</xdr:rowOff>
    </xdr:to>
    <xdr:sp macro="" textlink="">
      <xdr:nvSpPr>
        <xdr:cNvPr id="66" name="사각형: 둥근 모서리 6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CA73BE-F547-B619-00F6-DB5E6BAF367C}"/>
            </a:ext>
          </a:extLst>
        </xdr:cNvPr>
        <xdr:cNvSpPr/>
      </xdr:nvSpPr>
      <xdr:spPr>
        <a:xfrm>
          <a:off x="20886083" y="366983"/>
          <a:ext cx="918324" cy="552450"/>
        </a:xfrm>
        <a:prstGeom prst="roundRect">
          <a:avLst/>
        </a:prstGeom>
        <a:solidFill>
          <a:schemeClr val="bg1">
            <a:lumMod val="95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합금</a:t>
          </a:r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2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5C3F09-8978-4C65-9847-ACF00C241CE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63A4F5-66BE-4A32-A2E3-B3DC174C388F}"/>
            </a:ext>
          </a:extLst>
        </xdr:cNvPr>
        <xdr:cNvSpPr/>
      </xdr:nvSpPr>
      <xdr:spPr>
        <a:xfrm>
          <a:off x="7586382" y="358590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3FE46-9477-481E-B3AD-4432EBA5972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0BFF76-870C-4549-A69B-FC35B0E61509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14A391-6158-4103-8A16-CC9E8131E26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2577353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FB9D19-B286-40E2-A1BA-BDBA39670BAC}"/>
            </a:ext>
          </a:extLst>
        </xdr:cNvPr>
        <xdr:cNvSpPr/>
      </xdr:nvSpPr>
      <xdr:spPr>
        <a:xfrm>
          <a:off x="7591425" y="363072"/>
          <a:ext cx="2577353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1F72B-E8C7-4CDE-B810-5A29C59859E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D74C1-C7FE-49E7-BFCF-AB2D45ED81C6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F59D79-11BF-410E-BD60-06B764E8BDC8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7052A-24CA-4445-85A4-6B7E75756595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B8F5B4-1D94-48E4-8476-35B8B1162C0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BCC89-BE75-4498-A601-3F11D764E84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95A0E9-063E-4F73-A368-3A690FEC5A25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53F03-C974-4A27-96CA-D232963091F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A519A-83CE-42D7-A91E-61E75D5BA45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4B81E-F6B8-4A0D-96D3-2689A210B17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45587-B295-4501-A837-1E868C5F08E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EBADA-BC49-43FD-8110-E593AA71B6B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274D8-1CD1-4D4A-ADA7-C727B2D29F6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CA5E3F-B774-448F-A1F2-77454C2B8980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A8A48-4E9A-4337-B3C8-DABE8B7874B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9B3014-4C00-457C-BF7C-2FF4B93A7F6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B4A53-21C6-451E-8FCF-E21895C12CB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696D0-93A1-415B-A634-CA17DF186C7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C76BA-44B6-4CDA-9CB4-C03543F92BD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78DFB-5B35-4428-9D8C-44B46510202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4697B-ECD6-4477-AE65-DFB340F06AD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7337F-2BE8-43F0-B249-06998AD52F3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80486-731B-4B8D-AE54-4614E8E0745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CF1ED-1141-4BF8-B9F8-304811C4E75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ACB72-0071-4479-983C-6E712BF08AF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4956D-5C5B-4F2B-AF39-98F36ECAE0C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2ACD8-535B-4984-917F-4BC23B4FD50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3619499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A36067-482D-4F98-9F5D-9883A88FA635}"/>
            </a:ext>
          </a:extLst>
        </xdr:cNvPr>
        <xdr:cNvSpPr/>
      </xdr:nvSpPr>
      <xdr:spPr>
        <a:xfrm>
          <a:off x="7591425" y="363072"/>
          <a:ext cx="3619499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20</xdr:col>
      <xdr:colOff>492675</xdr:colOff>
      <xdr:row>24</xdr:row>
      <xdr:rowOff>312709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5366133-54DC-411E-9678-34DDF1C21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17735" y="1837765"/>
          <a:ext cx="5277587" cy="7935432"/>
        </a:xfrm>
        <a:prstGeom prst="rect">
          <a:avLst/>
        </a:prstGeom>
      </xdr:spPr>
    </xdr:pic>
    <xdr:clientData/>
  </xdr:twoCellAnchor>
  <xdr:twoCellAnchor>
    <xdr:from>
      <xdr:col>10</xdr:col>
      <xdr:colOff>78441</xdr:colOff>
      <xdr:row>128</xdr:row>
      <xdr:rowOff>100853</xdr:rowOff>
    </xdr:from>
    <xdr:to>
      <xdr:col>11</xdr:col>
      <xdr:colOff>2454088</xdr:colOff>
      <xdr:row>133</xdr:row>
      <xdr:rowOff>291353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B2827D-4067-7C19-C8C8-6DCEA8C6C230}"/>
            </a:ext>
          </a:extLst>
        </xdr:cNvPr>
        <xdr:cNvSpPr txBox="1"/>
      </xdr:nvSpPr>
      <xdr:spPr>
        <a:xfrm>
          <a:off x="17492382" y="49182618"/>
          <a:ext cx="2958353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1A+2$</a:t>
          </a:r>
          <a:r>
            <a:rPr lang="en-US" altLang="ko-KR" sz="1100" baseline="0"/>
            <a:t> </a:t>
          </a:r>
          <a:r>
            <a:rPr lang="ko-KR" altLang="en-US" sz="1100" baseline="0"/>
            <a:t>재고만 표현</a:t>
          </a:r>
          <a:endParaRPr lang="en-US" altLang="ko-KR" sz="1100" baseline="0"/>
        </a:p>
        <a:p>
          <a:r>
            <a:rPr lang="ko-KR" altLang="en-US" sz="1100" baseline="0"/>
            <a:t>재고 없는 것은 적색 음영 처리</a:t>
          </a:r>
          <a:endParaRPr lang="en-US" altLang="ko-KR" sz="1100" baseline="0"/>
        </a:p>
      </xdr:txBody>
    </xdr:sp>
    <xdr:clientData/>
  </xdr:twoCellAnchor>
  <xdr:twoCellAnchor>
    <xdr:from>
      <xdr:col>10</xdr:col>
      <xdr:colOff>62751</xdr:colOff>
      <xdr:row>134</xdr:row>
      <xdr:rowOff>40339</xdr:rowOff>
    </xdr:from>
    <xdr:to>
      <xdr:col>11</xdr:col>
      <xdr:colOff>2465294</xdr:colOff>
      <xdr:row>137</xdr:row>
      <xdr:rowOff>302559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9AC25D-76DD-4DE3-89DA-8C24D6EC5110}"/>
            </a:ext>
          </a:extLst>
        </xdr:cNvPr>
        <xdr:cNvSpPr txBox="1"/>
      </xdr:nvSpPr>
      <xdr:spPr>
        <a:xfrm>
          <a:off x="17476692" y="51408104"/>
          <a:ext cx="2985249" cy="1405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품번이 없거나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Inactive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'None'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처리</a:t>
          </a:r>
          <a:endParaRPr lang="ko-KR" altLang="ko-KR">
            <a:effectLst/>
          </a:endParaRPr>
        </a:p>
        <a:p>
          <a:r>
            <a:rPr lang="ko-KR" altLang="en-US" sz="1100"/>
            <a:t>발주 이력이 없어도 </a:t>
          </a:r>
          <a:r>
            <a:rPr lang="en-US" altLang="ko-KR" sz="1100"/>
            <a:t>None </a:t>
          </a:r>
          <a:r>
            <a:rPr lang="ko-KR" altLang="en-US" sz="1100"/>
            <a:t>처리 </a:t>
          </a:r>
          <a:r>
            <a:rPr lang="en-US" altLang="ko-KR" sz="1100"/>
            <a:t>(</a:t>
          </a:r>
          <a:r>
            <a:rPr lang="ko-KR" altLang="en-US" sz="1100"/>
            <a:t>재고 없음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01E86-0272-4EFD-BB31-8C492B55D75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3619499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5120B-3C17-4B9D-934A-A881CBC1F5D8}"/>
            </a:ext>
          </a:extLst>
        </xdr:cNvPr>
        <xdr:cNvSpPr/>
      </xdr:nvSpPr>
      <xdr:spPr>
        <a:xfrm>
          <a:off x="7591425" y="363072"/>
          <a:ext cx="3619499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Makino a51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125506</xdr:rowOff>
    </xdr:from>
    <xdr:to>
      <xdr:col>6</xdr:col>
      <xdr:colOff>0</xdr:colOff>
      <xdr:row>1</xdr:row>
      <xdr:rowOff>677956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D3657-4D3B-4EA0-8320-84CF5460670B}"/>
            </a:ext>
          </a:extLst>
        </xdr:cNvPr>
        <xdr:cNvSpPr/>
      </xdr:nvSpPr>
      <xdr:spPr>
        <a:xfrm>
          <a:off x="11609294" y="349624"/>
          <a:ext cx="4022912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1680136</xdr:colOff>
      <xdr:row>1</xdr:row>
      <xdr:rowOff>125506</xdr:rowOff>
    </xdr:from>
    <xdr:to>
      <xdr:col>4</xdr:col>
      <xdr:colOff>3798046</xdr:colOff>
      <xdr:row>1</xdr:row>
      <xdr:rowOff>677956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0F5361-91CC-429A-B97B-7B6166D2093C}"/>
            </a:ext>
          </a:extLst>
        </xdr:cNvPr>
        <xdr:cNvSpPr/>
      </xdr:nvSpPr>
      <xdr:spPr>
        <a:xfrm>
          <a:off x="9266518" y="349624"/>
          <a:ext cx="211791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  <xdr:twoCellAnchor>
    <xdr:from>
      <xdr:col>3</xdr:col>
      <xdr:colOff>3913841</xdr:colOff>
      <xdr:row>1</xdr:row>
      <xdr:rowOff>125506</xdr:rowOff>
    </xdr:from>
    <xdr:to>
      <xdr:col>4</xdr:col>
      <xdr:colOff>1455269</xdr:colOff>
      <xdr:row>1</xdr:row>
      <xdr:rowOff>677956</xdr:rowOff>
    </xdr:to>
    <xdr:sp macro="" textlink="">
      <xdr:nvSpPr>
        <xdr:cNvPr id="31" name="사각형: 둥근 모서리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2203CE-7189-4D65-B7F4-1FB605EF1434}"/>
            </a:ext>
          </a:extLst>
        </xdr:cNvPr>
        <xdr:cNvSpPr/>
      </xdr:nvSpPr>
      <xdr:spPr>
        <a:xfrm>
          <a:off x="6592047" y="349624"/>
          <a:ext cx="244960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기계파트 사진모음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1239370</xdr:colOff>
      <xdr:row>1</xdr:row>
      <xdr:rowOff>125506</xdr:rowOff>
    </xdr:from>
    <xdr:to>
      <xdr:col>3</xdr:col>
      <xdr:colOff>3688974</xdr:colOff>
      <xdr:row>1</xdr:row>
      <xdr:rowOff>677956</xdr:rowOff>
    </xdr:to>
    <xdr:sp macro="" textlink="">
      <xdr:nvSpPr>
        <xdr:cNvPr id="32" name="사각형: 둥근 모서리 3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F517A-A412-40B8-8C2A-C99898A9E05E}"/>
            </a:ext>
          </a:extLst>
        </xdr:cNvPr>
        <xdr:cNvSpPr/>
      </xdr:nvSpPr>
      <xdr:spPr>
        <a:xfrm>
          <a:off x="3917576" y="349624"/>
          <a:ext cx="244960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전기파트 사진모음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A075F-07E4-44A0-AB0A-3EF7CB08928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C303F5-CA56-4D33-9AFA-2EE86E1743CE}"/>
            </a:ext>
          </a:extLst>
        </xdr:cNvPr>
        <xdr:cNvSpPr/>
      </xdr:nvSpPr>
      <xdr:spPr>
        <a:xfrm>
          <a:off x="7586382" y="358590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17FE6-0744-45DC-8545-AAAB0EB2506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C0206-3B7E-4498-A339-46984013AD35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10</xdr:col>
      <xdr:colOff>0</xdr:colOff>
      <xdr:row>64</xdr:row>
      <xdr:rowOff>0</xdr:rowOff>
    </xdr:from>
    <xdr:to>
      <xdr:col>11</xdr:col>
      <xdr:colOff>0</xdr:colOff>
      <xdr:row>64</xdr:row>
      <xdr:rowOff>302559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F8E5D90-CD14-47D9-9B9C-AAC0D0F5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588" y="26221765"/>
          <a:ext cx="582706" cy="302559"/>
        </a:xfrm>
        <a:prstGeom prst="rect">
          <a:avLst/>
        </a:prstGeom>
      </xdr:spPr>
    </xdr:pic>
    <xdr:clientData/>
  </xdr:twoCellAnchor>
  <xdr:twoCellAnchor editAs="oneCell">
    <xdr:from>
      <xdr:col>7</xdr:col>
      <xdr:colOff>1109379</xdr:colOff>
      <xdr:row>71</xdr:row>
      <xdr:rowOff>0</xdr:rowOff>
    </xdr:from>
    <xdr:to>
      <xdr:col>8</xdr:col>
      <xdr:colOff>582706</xdr:colOff>
      <xdr:row>71</xdr:row>
      <xdr:rowOff>304799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E37C479-9F76-42DA-A40A-5D503A81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6880540" y="25701810"/>
          <a:ext cx="304799" cy="58270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11</xdr:col>
      <xdr:colOff>0</xdr:colOff>
      <xdr:row>72</xdr:row>
      <xdr:rowOff>302559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B04D138-DE8C-400E-AA59-5FB1199D8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41588" y="25459765"/>
          <a:ext cx="582706" cy="30255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73</xdr:row>
      <xdr:rowOff>0</xdr:rowOff>
    </xdr:from>
    <xdr:to>
      <xdr:col>11</xdr:col>
      <xdr:colOff>0</xdr:colOff>
      <xdr:row>73</xdr:row>
      <xdr:rowOff>302557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AB10A62-0929-439B-9AEA-74BFAC819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6881663" y="26462691"/>
          <a:ext cx="302557" cy="5827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78441</xdr:rowOff>
    </xdr:from>
    <xdr:to>
      <xdr:col>11</xdr:col>
      <xdr:colOff>0</xdr:colOff>
      <xdr:row>55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D3CBC2E-C5FF-413B-8ED9-05E22AC1C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41588" y="25157206"/>
          <a:ext cx="582706" cy="302559"/>
        </a:xfrm>
        <a:prstGeom prst="rect">
          <a:avLst/>
        </a:prstGeom>
      </xdr:spPr>
    </xdr:pic>
    <xdr:clientData/>
  </xdr:twoCellAnchor>
  <xdr:oneCellAnchor>
    <xdr:from>
      <xdr:col>7</xdr:col>
      <xdr:colOff>1109379</xdr:colOff>
      <xdr:row>71</xdr:row>
      <xdr:rowOff>0</xdr:rowOff>
    </xdr:from>
    <xdr:ext cx="582709" cy="304799"/>
    <xdr:pic>
      <xdr:nvPicPr>
        <xdr:cNvPr id="3" name="그림 2">
          <a:extLst>
            <a:ext uri="{FF2B5EF4-FFF2-40B4-BE49-F238E27FC236}">
              <a16:creationId xmlns:a16="http://schemas.microsoft.com/office/drawing/2014/main" id="{F64B6E0C-F4BD-423D-92E6-5E5DF468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6880540" y="27225810"/>
          <a:ext cx="304799" cy="582709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06BFF-7367-40EA-BC02-7FF30BAD7B3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8A5995-004E-49DB-96FA-220FF8334BB8}"/>
            </a:ext>
          </a:extLst>
        </xdr:cNvPr>
        <xdr:cNvSpPr/>
      </xdr:nvSpPr>
      <xdr:spPr>
        <a:xfrm>
          <a:off x="7586382" y="358590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6B97C-4B4C-47F6-9B89-A759F58C92A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12EB47-2E2C-4862-A02D-554C9E0C464A}"/>
            </a:ext>
          </a:extLst>
        </xdr:cNvPr>
        <xdr:cNvSpPr/>
      </xdr:nvSpPr>
      <xdr:spPr>
        <a:xfrm>
          <a:off x="7591425" y="363072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C89E6-B1E6-46C3-9AAB-184E8F9E6CD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FD656D-4A61-4FFC-9080-780E28F4B0F9}"/>
            </a:ext>
          </a:extLst>
        </xdr:cNvPr>
        <xdr:cNvSpPr/>
      </xdr:nvSpPr>
      <xdr:spPr>
        <a:xfrm>
          <a:off x="7591425" y="363072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16FDC-CD82-45A6-9B88-A5EE097E88F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48B876-E8D4-45AE-8560-F6029B476ACE}"/>
            </a:ext>
          </a:extLst>
        </xdr:cNvPr>
        <xdr:cNvSpPr/>
      </xdr:nvSpPr>
      <xdr:spPr>
        <a:xfrm>
          <a:off x="7591425" y="363072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1694F0-5084-43DD-914D-A1B44236EF1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2902324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0A1E74-8B03-4A5F-816D-FB856D215B3B}"/>
            </a:ext>
          </a:extLst>
        </xdr:cNvPr>
        <xdr:cNvSpPr/>
      </xdr:nvSpPr>
      <xdr:spPr>
        <a:xfrm>
          <a:off x="7591425" y="363072"/>
          <a:ext cx="2902324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F55A6-3411-4572-BB95-C0E63431B110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553DF-FA28-4FA7-B20E-FFAF6E275DE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97B61-4365-4089-945D-6C21B3C4CCD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3789EA-E62A-481C-9487-C8699467B13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4F8E4-2BD7-4A4E-B307-6E4A5F37BF4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396F1-6B05-4CD5-9EC0-FB3EC4F63A68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15DBA-414E-4D99-AE49-AB3D9F685C8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11</xdr:col>
      <xdr:colOff>0</xdr:colOff>
      <xdr:row>35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F9B176-0924-FA7C-1B40-830C5396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3941" y="13267765"/>
          <a:ext cx="582706" cy="3810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D48DDD-29EC-4557-9446-AC76EF3E2E2F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53608E-0FCF-49E0-8338-447A6688575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9FADA-1934-423D-BDF7-D0A2B8F26438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316BE-8467-4E57-9466-65F4C2573A1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5B0E0-0DEF-46ED-A85B-CF8104638ED7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D54510-623E-4D35-9103-A64901EEDB55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C71FC1-D0E6-4275-8AFA-F3B5A2573EB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F01E5-5C87-41F0-94C7-FC3164CA36B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8A482-8C60-46CD-8BB3-AE46DAC0B6D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03E10-2F0B-4134-B563-F60F22FAD4C7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6328D-2A41-422F-B17D-56CCDC1161A8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2D42A0-F856-4ED9-B120-570E7CE5153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4D0472-1296-4C9C-B0DE-9BDB33A2BACF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3619499</xdr:colOff>
      <xdr:row>1</xdr:row>
      <xdr:rowOff>686922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444051-3CCF-4B81-833A-89C4C09AA762}"/>
            </a:ext>
          </a:extLst>
        </xdr:cNvPr>
        <xdr:cNvSpPr/>
      </xdr:nvSpPr>
      <xdr:spPr>
        <a:xfrm>
          <a:off x="7591425" y="363072"/>
          <a:ext cx="3619499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70A67-D51B-4EF4-9F96-4347538FC1F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3619499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DBC498-3CF0-425E-9E78-1495D9D5CB51}"/>
            </a:ext>
          </a:extLst>
        </xdr:cNvPr>
        <xdr:cNvSpPr/>
      </xdr:nvSpPr>
      <xdr:spPr>
        <a:xfrm>
          <a:off x="7591425" y="363072"/>
          <a:ext cx="3619499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Machine</a:t>
          </a: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09628-E545-4989-AED0-4911FAC25F4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5887C-D7B2-4722-844A-DC209592A2C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B19EB-D921-4B44-BA87-DC3C30BAEE5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4B36A0-4E30-45F9-AAAA-FA4E0E7345A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F15C5-1BE2-4403-8734-3BCE1863B89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9954B0-FECA-43B7-8FF3-1A97C4DF0C2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558B4-8188-457C-A3B3-B9BC85F1F38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8D68C-1C61-4F1A-9E55-EB7261FA631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C7C8B-1FA5-4FE8-8764-2E89FA04E33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A58EB7-5475-4069-99A6-2F4D39BDE6D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E5C2AD-5243-46F1-BB0F-1DB1ED4C3C6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 editAs="oneCell">
    <xdr:from>
      <xdr:col>10</xdr:col>
      <xdr:colOff>0</xdr:colOff>
      <xdr:row>144</xdr:row>
      <xdr:rowOff>1</xdr:rowOff>
    </xdr:from>
    <xdr:to>
      <xdr:col>11</xdr:col>
      <xdr:colOff>0</xdr:colOff>
      <xdr:row>145</xdr:row>
      <xdr:rowOff>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BCAD87A-3876-0BF0-8AA1-C2E57221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588" y="73084766"/>
          <a:ext cx="582706" cy="381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285</xdr:row>
      <xdr:rowOff>0</xdr:rowOff>
    </xdr:from>
    <xdr:to>
      <xdr:col>11</xdr:col>
      <xdr:colOff>0</xdr:colOff>
      <xdr:row>286</xdr:row>
      <xdr:rowOff>1678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C0717B4-BEB4-4B39-AC12-BCDB2D8C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41588" y="27745765"/>
          <a:ext cx="582706" cy="382678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284</xdr:row>
      <xdr:rowOff>1</xdr:rowOff>
    </xdr:from>
    <xdr:to>
      <xdr:col>11</xdr:col>
      <xdr:colOff>1</xdr:colOff>
      <xdr:row>285</xdr:row>
      <xdr:rowOff>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D458563-4CE4-B6CC-B7BC-DBCAD814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41589" y="73465766"/>
          <a:ext cx="582706" cy="3810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A1CE4D-08C9-435C-A150-C905131EE8D0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47B8D-256A-4909-8D29-684E35FD9797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B522A3-5BBB-4406-A71C-E046188E6736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484478-2E63-4F7A-9C51-D82EC1D93FA2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ED9E4-F76A-4C0E-B486-FF0E3C66224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40045-159A-4FCD-9ADF-41567900C18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89F5C-C363-42A9-9804-0FD92663D9C7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658B0-C473-4D35-BDE3-75BA64F96AA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EE0A9-AE34-4D66-B303-8D0E2AC420A9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42E23-A604-4879-90C9-27DEB970B1C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A7223A-075C-4FF1-94A5-20CD94EFDBCB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76F64A-39AC-40BB-A5A5-D80041C2AA4C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DCB06-8788-42EF-9758-CDFB83B23071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DBB51-9FBD-4D35-B38D-3A1108616343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12</xdr:col>
      <xdr:colOff>313765</xdr:colOff>
      <xdr:row>9</xdr:row>
      <xdr:rowOff>33618</xdr:rowOff>
    </xdr:from>
    <xdr:to>
      <xdr:col>19</xdr:col>
      <xdr:colOff>537882</xdr:colOff>
      <xdr:row>16</xdr:row>
      <xdr:rowOff>11206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DA2AD5-F855-DEB0-B1B9-AFD76AFB1760}"/>
            </a:ext>
          </a:extLst>
        </xdr:cNvPr>
        <xdr:cNvSpPr txBox="1"/>
      </xdr:nvSpPr>
      <xdr:spPr>
        <a:xfrm>
          <a:off x="23420294" y="3776383"/>
          <a:ext cx="5009029" cy="26445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Double Dewaxing </a:t>
          </a:r>
          <a:r>
            <a:rPr lang="ko-KR" altLang="en-US" sz="1100" b="1"/>
            <a:t>장비와 별개 시트로 관리 필요</a:t>
          </a:r>
          <a:r>
            <a:rPr lang="en-US" altLang="ko-KR" sz="1100" b="1"/>
            <a:t>!!</a:t>
          </a:r>
        </a:p>
        <a:p>
          <a:r>
            <a:rPr lang="ko-KR" altLang="en-US" sz="1100" b="1"/>
            <a:t>현재 시트는 전부 다 끌어 온 내용임</a:t>
          </a:r>
          <a:r>
            <a:rPr lang="en-US" altLang="ko-KR" sz="1100" b="1"/>
            <a:t>.</a:t>
          </a:r>
        </a:p>
        <a:p>
          <a:r>
            <a:rPr lang="en-US" altLang="ko-KR" sz="1100" b="1" baseline="0"/>
            <a:t>PVA double </a:t>
          </a:r>
          <a:r>
            <a:rPr lang="ko-KR" altLang="en-US" sz="1100" b="1" baseline="0"/>
            <a:t>시트에 별도로 관리할 것</a:t>
          </a:r>
          <a:endParaRPr lang="ko-KR" altLang="en-US" sz="1100" b="1"/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89809-322F-4688-9F57-A1C0973211F7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2274794</xdr:colOff>
      <xdr:row>10</xdr:row>
      <xdr:rowOff>123265</xdr:rowOff>
    </xdr:from>
    <xdr:to>
      <xdr:col>5</xdr:col>
      <xdr:colOff>3260911</xdr:colOff>
      <xdr:row>17</xdr:row>
      <xdr:rowOff>100853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AE4609-8D33-41A7-AE39-619E93DA3282}"/>
            </a:ext>
          </a:extLst>
        </xdr:cNvPr>
        <xdr:cNvSpPr txBox="1"/>
      </xdr:nvSpPr>
      <xdr:spPr>
        <a:xfrm>
          <a:off x="9866219" y="4247590"/>
          <a:ext cx="5005667" cy="26445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Double Dewaxing </a:t>
          </a:r>
          <a:r>
            <a:rPr lang="ko-KR" altLang="en-US" sz="1100" b="1"/>
            <a:t>장비 </a:t>
          </a:r>
          <a:r>
            <a:rPr lang="en-US" altLang="ko-KR" sz="1100" b="1"/>
            <a:t>- </a:t>
          </a:r>
          <a:r>
            <a:rPr lang="ko-KR" altLang="en-US" sz="1100" b="1"/>
            <a:t>별개 시트로 관리 필요</a:t>
          </a:r>
          <a:r>
            <a:rPr lang="en-US" altLang="ko-KR" sz="1100" b="1"/>
            <a:t>!!</a:t>
          </a:r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813CE-4F2D-4B6A-8F61-0F98EF94C82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2EAFB1-3868-41B6-A04A-DEC865F6BAAA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E3C46-EA88-4FBC-A380-0E41277460B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3F9627-10E9-4635-9C92-3863A561462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B6B146-6574-489A-8BDD-C0F4BDBB4E88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3" name="사각형: 둥근 모서리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631D27-B527-4DDA-A6F9-670FFB51993A}"/>
            </a:ext>
          </a:extLst>
        </xdr:cNvPr>
        <xdr:cNvSpPr/>
      </xdr:nvSpPr>
      <xdr:spPr>
        <a:xfrm>
          <a:off x="11698941" y="358588"/>
          <a:ext cx="4022912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2667000</xdr:colOff>
      <xdr:row>1</xdr:row>
      <xdr:rowOff>686922</xdr:rowOff>
    </xdr:to>
    <xdr:sp macro="" textlink="">
      <xdr:nvSpPr>
        <xdr:cNvPr id="2" name="사각형: 둥근 모서리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3FD76E-DB93-4AEF-9C01-93F1F5DC3012}"/>
            </a:ext>
          </a:extLst>
        </xdr:cNvPr>
        <xdr:cNvSpPr/>
      </xdr:nvSpPr>
      <xdr:spPr>
        <a:xfrm>
          <a:off x="7586382" y="358590"/>
          <a:ext cx="266700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BD7EA3-2ECA-4A47-95D3-EFD55C1E2C7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2667000</xdr:colOff>
      <xdr:row>1</xdr:row>
      <xdr:rowOff>686922</xdr:rowOff>
    </xdr:to>
    <xdr:sp macro="" textlink="">
      <xdr:nvSpPr>
        <xdr:cNvPr id="4" name="사각형: 둥근 모서리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ED9F8-4B1C-45D0-AB24-243BC2355125}"/>
            </a:ext>
          </a:extLst>
        </xdr:cNvPr>
        <xdr:cNvSpPr/>
      </xdr:nvSpPr>
      <xdr:spPr>
        <a:xfrm>
          <a:off x="7591425" y="363072"/>
          <a:ext cx="266700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Hyd. Press</a:t>
          </a:r>
        </a:p>
      </xdr:txBody>
    </xdr:sp>
    <xdr:clientData/>
  </xdr:twoCellAnchor>
  <xdr:oneCellAnchor>
    <xdr:from>
      <xdr:col>10</xdr:col>
      <xdr:colOff>0</xdr:colOff>
      <xdr:row>14</xdr:row>
      <xdr:rowOff>1</xdr:rowOff>
    </xdr:from>
    <xdr:ext cx="582706" cy="380999"/>
    <xdr:pic>
      <xdr:nvPicPr>
        <xdr:cNvPr id="3" name="그림 2">
          <a:extLst>
            <a:ext uri="{FF2B5EF4-FFF2-40B4-BE49-F238E27FC236}">
              <a16:creationId xmlns:a16="http://schemas.microsoft.com/office/drawing/2014/main" id="{BAF24ABB-FC48-4E4A-A9A7-FA9F8E9DE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83200" y="6410326"/>
          <a:ext cx="582706" cy="380999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650CE-2B14-43AF-B439-84788AAF014E}"/>
            </a:ext>
          </a:extLst>
        </xdr:cNvPr>
        <xdr:cNvSpPr/>
      </xdr:nvSpPr>
      <xdr:spPr>
        <a:xfrm>
          <a:off x="1048702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4A6C8-9C09-420A-A19C-D9D7EF335BDE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2667000</xdr:colOff>
      <xdr:row>1</xdr:row>
      <xdr:rowOff>686922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2819B7F-B117-4C09-9F6D-3699F30BCF3D}"/>
            </a:ext>
          </a:extLst>
        </xdr:cNvPr>
        <xdr:cNvSpPr/>
      </xdr:nvSpPr>
      <xdr:spPr>
        <a:xfrm>
          <a:off x="7591425" y="363072"/>
          <a:ext cx="266700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13286-C921-49D8-91C2-87F3C84A28DD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4</xdr:col>
      <xdr:colOff>0</xdr:colOff>
      <xdr:row>1</xdr:row>
      <xdr:rowOff>134472</xdr:rowOff>
    </xdr:from>
    <xdr:to>
      <xdr:col>4</xdr:col>
      <xdr:colOff>2667000</xdr:colOff>
      <xdr:row>1</xdr:row>
      <xdr:rowOff>686922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6A49FD-4952-410C-A1B2-8C10419A01D1}"/>
            </a:ext>
          </a:extLst>
        </xdr:cNvPr>
        <xdr:cNvSpPr/>
      </xdr:nvSpPr>
      <xdr:spPr>
        <a:xfrm>
          <a:off x="7591425" y="363072"/>
          <a:ext cx="266700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Automation</a:t>
          </a:r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134470</xdr:rowOff>
    </xdr:from>
    <xdr:to>
      <xdr:col>6</xdr:col>
      <xdr:colOff>0</xdr:colOff>
      <xdr:row>1</xdr:row>
      <xdr:rowOff>686920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584BA4-CC7D-4CF2-B9A8-E41787936644}"/>
            </a:ext>
          </a:extLst>
        </xdr:cNvPr>
        <xdr:cNvSpPr/>
      </xdr:nvSpPr>
      <xdr:spPr>
        <a:xfrm>
          <a:off x="11610975" y="363070"/>
          <a:ext cx="4019550" cy="5524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</xdr:row>
      <xdr:rowOff>29694</xdr:rowOff>
    </xdr:from>
    <xdr:to>
      <xdr:col>13</xdr:col>
      <xdr:colOff>114300</xdr:colOff>
      <xdr:row>4</xdr:row>
      <xdr:rowOff>28575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D0EA27-2BDF-4E21-9AA8-C9455AD42B82}"/>
            </a:ext>
          </a:extLst>
        </xdr:cNvPr>
        <xdr:cNvSpPr/>
      </xdr:nvSpPr>
      <xdr:spPr>
        <a:xfrm>
          <a:off x="7391400" y="153519"/>
          <a:ext cx="2133600" cy="70373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0</xdr:colOff>
      <xdr:row>7</xdr:row>
      <xdr:rowOff>0</xdr:rowOff>
    </xdr:to>
    <xdr:sp macro="" textlink="">
      <xdr:nvSpPr>
        <xdr:cNvPr id="2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BED49-28B9-4F9E-BE1D-A8DF253FA39C}"/>
            </a:ext>
          </a:extLst>
        </xdr:cNvPr>
        <xdr:cNvSpPr/>
      </xdr:nvSpPr>
      <xdr:spPr>
        <a:xfrm>
          <a:off x="2057400" y="419100"/>
          <a:ext cx="2743200" cy="1047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Shafir Siemens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5</xdr:col>
      <xdr:colOff>0</xdr:colOff>
      <xdr:row>13</xdr:row>
      <xdr:rowOff>0</xdr:rowOff>
    </xdr:to>
    <xdr:sp macro="" textlink="">
      <xdr:nvSpPr>
        <xdr:cNvPr id="3" name="사각형: 둥근 모서리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E865C5-82BD-9202-100A-FA31E8AB3CB6}"/>
            </a:ext>
          </a:extLst>
        </xdr:cNvPr>
        <xdr:cNvSpPr/>
      </xdr:nvSpPr>
      <xdr:spPr>
        <a:xfrm>
          <a:off x="2057400" y="1676400"/>
          <a:ext cx="2743200" cy="1047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Shafir Beckhoff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5</xdr:col>
      <xdr:colOff>0</xdr:colOff>
      <xdr:row>19</xdr:row>
      <xdr:rowOff>0</xdr:rowOff>
    </xdr:to>
    <xdr:sp macro="" textlink="">
      <xdr:nvSpPr>
        <xdr:cNvPr id="4" name="사각형: 둥근 모서리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10EFAC-F4F0-8625-302F-413510DFA2F6}"/>
            </a:ext>
          </a:extLst>
        </xdr:cNvPr>
        <xdr:cNvSpPr/>
      </xdr:nvSpPr>
      <xdr:spPr>
        <a:xfrm>
          <a:off x="2057400" y="2933700"/>
          <a:ext cx="2743200" cy="1047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Shafir Yaskawa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10</xdr:col>
      <xdr:colOff>0</xdr:colOff>
      <xdr:row>7</xdr:row>
      <xdr:rowOff>0</xdr:rowOff>
    </xdr:to>
    <xdr:sp macro="" textlink="">
      <xdr:nvSpPr>
        <xdr:cNvPr id="5" name="사각형: 둥근 모서리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9D8EE7-F2C8-3159-4772-BBA53C911D5F}"/>
            </a:ext>
          </a:extLst>
        </xdr:cNvPr>
        <xdr:cNvSpPr/>
      </xdr:nvSpPr>
      <xdr:spPr>
        <a:xfrm>
          <a:off x="5486400" y="419100"/>
          <a:ext cx="2743200" cy="1047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Cellro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6" name="사각형: 둥근 모서리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93EB15-601C-4A7E-9E4A-7ECD033AA801}"/>
            </a:ext>
          </a:extLst>
        </xdr:cNvPr>
        <xdr:cNvSpPr/>
      </xdr:nvSpPr>
      <xdr:spPr>
        <a:xfrm>
          <a:off x="5105400" y="1676400"/>
          <a:ext cx="2743200" cy="1047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Raon</a:t>
          </a:r>
        </a:p>
      </xdr:txBody>
    </xdr:sp>
    <xdr:clientData/>
  </xdr:twoCellAnchor>
  <xdr:twoCellAnchor>
    <xdr:from>
      <xdr:col>1</xdr:col>
      <xdr:colOff>0</xdr:colOff>
      <xdr:row>0</xdr:row>
      <xdr:rowOff>285750</xdr:rowOff>
    </xdr:from>
    <xdr:to>
      <xdr:col>4</xdr:col>
      <xdr:colOff>0</xdr:colOff>
      <xdr:row>1</xdr:row>
      <xdr:rowOff>0</xdr:rowOff>
    </xdr:to>
    <xdr:sp macro="" textlink="">
      <xdr:nvSpPr>
        <xdr:cNvPr id="7" name="사각형: 둥근 모서리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E4FED8-6BB8-4DFA-8BC6-D2E38101EACA}"/>
            </a:ext>
          </a:extLst>
        </xdr:cNvPr>
        <xdr:cNvSpPr/>
      </xdr:nvSpPr>
      <xdr:spPr>
        <a:xfrm>
          <a:off x="685800" y="285750"/>
          <a:ext cx="2057400" cy="55245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Home</a:t>
          </a:r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0</xdr:colOff>
      <xdr:row>4</xdr:row>
      <xdr:rowOff>0</xdr:rowOff>
    </xdr:to>
    <xdr:sp macro="" textlink="">
      <xdr:nvSpPr>
        <xdr:cNvPr id="8" name="사각형: 둥근 모서리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31F2ED-EDB2-4A15-99C9-75DD7316A54F}"/>
            </a:ext>
          </a:extLst>
        </xdr:cNvPr>
        <xdr:cNvSpPr/>
      </xdr:nvSpPr>
      <xdr:spPr>
        <a:xfrm>
          <a:off x="7162800" y="1190625"/>
          <a:ext cx="2743200" cy="4191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C30U</a:t>
          </a: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9" name="사각형: 둥근 모서리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6F9F6C3-D4A1-8262-DAD0-7375F2275E3E}"/>
            </a:ext>
          </a:extLst>
        </xdr:cNvPr>
        <xdr:cNvSpPr/>
      </xdr:nvSpPr>
      <xdr:spPr>
        <a:xfrm>
          <a:off x="7162800" y="1819275"/>
          <a:ext cx="2743200" cy="4191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C32U</a:t>
          </a: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15</xdr:col>
      <xdr:colOff>0</xdr:colOff>
      <xdr:row>10</xdr:row>
      <xdr:rowOff>0</xdr:rowOff>
    </xdr:to>
    <xdr:sp macro="" textlink="">
      <xdr:nvSpPr>
        <xdr:cNvPr id="10" name="사각형: 둥근 모서리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92E31D-3A5E-05A0-C1CD-1EA981F6E0D6}"/>
            </a:ext>
          </a:extLst>
        </xdr:cNvPr>
        <xdr:cNvSpPr/>
      </xdr:nvSpPr>
      <xdr:spPr>
        <a:xfrm>
          <a:off x="7162800" y="2447925"/>
          <a:ext cx="2743200" cy="4191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C40U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15</xdr:col>
      <xdr:colOff>0</xdr:colOff>
      <xdr:row>13</xdr:row>
      <xdr:rowOff>0</xdr:rowOff>
    </xdr:to>
    <xdr:sp macro="" textlink="">
      <xdr:nvSpPr>
        <xdr:cNvPr id="11" name="사각형: 둥근 모서리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1925A3-C9C7-0E50-2E08-0E6E29515F40}"/>
            </a:ext>
          </a:extLst>
        </xdr:cNvPr>
        <xdr:cNvSpPr/>
      </xdr:nvSpPr>
      <xdr:spPr>
        <a:xfrm>
          <a:off x="7162800" y="3076575"/>
          <a:ext cx="2743200" cy="4191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C42U</a:t>
          </a:r>
        </a:p>
      </xdr:txBody>
    </xdr:sp>
    <xdr:clientData/>
  </xdr:twoCellAnchor>
  <xdr:twoCellAnchor>
    <xdr:from>
      <xdr:col>4</xdr:col>
      <xdr:colOff>685799</xdr:colOff>
      <xdr:row>0</xdr:row>
      <xdr:rowOff>285750</xdr:rowOff>
    </xdr:from>
    <xdr:to>
      <xdr:col>14</xdr:col>
      <xdr:colOff>685799</xdr:colOff>
      <xdr:row>1</xdr:row>
      <xdr:rowOff>0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441E4F8A-6051-4841-A243-FD46F70D3B40}"/>
            </a:ext>
          </a:extLst>
        </xdr:cNvPr>
        <xdr:cNvSpPr/>
      </xdr:nvSpPr>
      <xdr:spPr>
        <a:xfrm>
          <a:off x="3086099" y="285750"/>
          <a:ext cx="6219825" cy="695325"/>
        </a:xfrm>
        <a:prstGeom prst="roundRect">
          <a:avLst/>
        </a:prstGeom>
        <a:solidFill>
          <a:schemeClr val="bg1"/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Hermle</a:t>
          </a:r>
          <a:r>
            <a:rPr lang="en-US" altLang="ko-KR" sz="2000" b="1" baseline="0">
              <a:solidFill>
                <a:schemeClr val="accent6">
                  <a:lumMod val="50000"/>
                </a:schemeClr>
              </a:solidFill>
              <a:latin typeface="+mj-ea"/>
              <a:ea typeface="+mj-ea"/>
            </a:rPr>
            <a:t> Automation</a:t>
          </a:r>
          <a:endParaRPr lang="en-US" altLang="ko-KR" sz="2000" b="1">
            <a:solidFill>
              <a:schemeClr val="accent6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im, Myeong Soo - Machine Managing" id="{785A0593-5D2E-4DE7-AB86-02DE95D69D0C}" userId="Kim, Myeong Soo - Machine Managing" providerId="None"/>
  <person displayName="Kim, Myeong Soo - Machine Managing" id="{2CEF56F7-2747-4CD5-83D1-6FDC3B964792}" userId="S::mysoo@imc-grp.com::f8262a31-bd28-4d05-89b3-49b087e96c7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27170-7770-41A4-9EEE-4AB35ABE17A1}" name="RawTable" displayName="RawTable" ref="A1:B1048576" totalsRowShown="0">
  <autoFilter ref="A1:B1048576" xr:uid="{47127170-7770-41A4-9EEE-4AB35ABE17A1}"/>
  <tableColumns count="2">
    <tableColumn id="1" xr3:uid="{BBA6E0F8-BC99-4D4E-9085-3A96EE9B96BA}" name="ITEM_NO"/>
    <tableColumn id="2" xr3:uid="{6450E95F-F5D7-4033-A26D-B039A723F949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9" dT="2021-12-08T11:15:21.15" personId="{2CEF56F7-2747-4CD5-83D1-6FDC3B964792}" id="{08FB602B-3FC6-4C62-8654-06F448ED75A3}">
    <text>CPU: Delta CVP-12SE</text>
  </threadedComment>
  <threadedComment ref="Q49" dT="2021-12-08T11:15:21.15" personId="{2CEF56F7-2747-4CD5-83D1-6FDC3B964792}" id="{4C37872C-17C4-4DAF-9551-12A8D9E41FEE}">
    <text>CPU: Delta CVP-12SE</text>
  </threadedComment>
  <threadedComment ref="O58" dT="2021-12-08T10:59:21.34" personId="{2CEF56F7-2747-4CD5-83D1-6FDC3B964792}" id="{C649FD46-FE4E-4763-B8AE-1874F4440465}">
    <text>CPU: FX3U-48M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11" dT="2024-11-26T06:51:20.66" personId="{785A0593-5D2E-4DE7-AB86-02DE95D69D0C}" id="{FC28F610-D3F9-4035-A633-D9C8C8820149}">
    <text>Iscar</text>
  </threadedComment>
  <threadedComment ref="AI11" dT="2024-11-26T06:51:11.94" personId="{785A0593-5D2E-4DE7-AB86-02DE95D69D0C}" id="{9BF7C12F-5304-4E26-B51B-BCA66121551D}">
    <text>성림비전</text>
  </threadedComment>
  <threadedComment ref="V24" dT="2024-11-18T06:23:59.81" personId="{785A0593-5D2E-4DE7-AB86-02DE95D69D0C}" id="{5760B709-6D98-4E3C-92EB-0144562ED2A3}">
    <text>판 뒤집어짐 심함 - Automation 설치 후 지속</text>
  </threadedComment>
  <threadedComment ref="V24" dT="2024-11-26T06:52:45.02" personId="{785A0593-5D2E-4DE7-AB86-02DE95D69D0C}" id="{FB51B720-85C2-4120-8329-E5D019399C17}" parentId="{5760B709-6D98-4E3C-92EB-0144562ED2A3}">
    <text>Shafir 개조 예정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4" dT="2021-12-08T11:24:06.49" personId="{2CEF56F7-2747-4CD5-83D1-6FDC3B964792}" id="{E68274F2-39A5-45EB-B7A7-68277DA67731}">
    <text>Basic slot unit: A02B-0306-B602</text>
  </threadedComment>
  <threadedComment ref="Q8" dT="2021-12-08T11:25:16.45" personId="{2CEF56F7-2747-4CD5-83D1-6FDC3B964792}" id="{7897E305-E938-4336-BA98-3366F485C10C}">
    <text>Control Basic Unit:A02B-0306-B601</text>
  </threadedComment>
  <threadedComment ref="Q11" dT="2021-12-10T02:10:12.26" personId="{2CEF56F7-2747-4CD5-83D1-6FDC3B964792}" id="{45F19810-B42C-42A4-97FB-C3E7D3DBC8C8}">
    <text>Board: A02B-266-B801</text>
  </threadedComment>
  <threadedComment ref="Q17" dT="2021-12-10T02:10:02.47" personId="{2CEF56F7-2747-4CD5-83D1-6FDC3B964792}" id="{F3EEF71C-F823-427B-A0DC-AC24A2A8A247}">
    <text>Board: A02B-266-B501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4-01-16T23:09:32.66" personId="{785A0593-5D2E-4DE7-AB86-02DE95D69D0C}" id="{70C9D1EF-BB1E-4DF8-93D8-D84CF0DE3C04}">
    <text>C Campus 이관예정</text>
  </threadedComment>
  <threadedComment ref="E28" dT="2024-01-16T23:09:51.26" personId="{785A0593-5D2E-4DE7-AB86-02DE95D69D0C}" id="{27D4A0E1-F706-480A-88E9-706A37FBA65F}">
    <text>C Campus 이관예정</text>
  </threadedComment>
  <threadedComment ref="O79" dT="2021-12-07T11:48:48.16" personId="{2CEF56F7-2747-4CD5-83D1-6FDC3B964792}" id="{8A64D664-04AD-433B-9E40-0FF53577815D}">
    <text>Main Unit: FX3UC-96MT/D(SS)</text>
  </threadedComment>
  <threadedComment ref="O80" dT="2021-12-07T11:49:25.29" personId="{2CEF56F7-2747-4CD5-83D1-6FDC3B964792}" id="{2140757C-B22D-41CA-B4CF-1B99B5E72173}">
    <text>CPU: XGK-CPUA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P11" dT="2024-11-20T06:58:05.98" personId="{785A0593-5D2E-4DE7-AB86-02DE95D69D0C}" id="{81466545-6CB6-458E-8AA6-DC3F431F0EDC}">
    <text xml:space="preserve">PC 버전
</text>
  </threadedComment>
  <threadedComment ref="AD17" dT="2024-09-12T04:07:02.92" personId="{785A0593-5D2E-4DE7-AB86-02DE95D69D0C}" id="{E21DF9D6-43D0-44AE-98CC-0E3ACC3F1037}">
    <text>윈텍 (2공장에서 이전)</text>
  </threadedComment>
  <threadedComment ref="S21" dT="2024-11-26T07:20:06.99" personId="{785A0593-5D2E-4DE7-AB86-02DE95D69D0C}" id="{37034E96-EDFF-47DC-94F7-BA35854E6689}">
    <text>Rod Loading</text>
  </threadedComment>
  <threadedComment ref="O23" dT="2021-12-07T11:49:42.43" personId="{2CEF56F7-2747-4CD5-83D1-6FDC3B964792}" id="{A7A3BF64-B315-4719-BED0-AA363A72D48C}">
    <text>CPU: Q61P</text>
  </threadedComment>
  <threadedComment ref="O24" dT="2021-12-07T11:49:42.43" personId="{2CEF56F7-2747-4CD5-83D1-6FDC3B964792}" id="{6BC34FCB-AA79-41E2-B42F-EB10A0B5D65D}">
    <text>CPU: Q61P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6" dT="2024-12-02T01:49:38.61" personId="{785A0593-5D2E-4DE7-AB86-02DE95D69D0C}" id="{40626CAD-39D8-44B4-9F5C-20C469E01257}">
    <text>2020년 설치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G48" dT="2021-05-03T04:47:00.00" personId="{2CEF56F7-2747-4CD5-83D1-6FDC3B964792}" id="{D3044A4E-53BA-4117-AA90-A6E58C1B6C59}">
    <text>C-40 52B/D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S4" dT="2021-06-15T09:03:44.23" personId="{2CEF56F7-2747-4CD5-83D1-6FDC3B964792}" id="{79762E46-C812-4A5C-8A7F-EFFB17EE3F49}">
    <text>Mazak Variaxis 630-5X2</text>
  </threadedComment>
  <threadedComment ref="S5" dT="2021-06-15T09:04:05.85" personId="{2CEF56F7-2747-4CD5-83D1-6FDC3B964792}" id="{F6AA4647-A3C4-4617-BC26-46C24DD1AA81}">
    <text>Mori seiki NVD4000DCG</text>
  </threadedComment>
  <threadedComment ref="W5" dT="2021-06-15T09:06:57.14" personId="{2CEF56F7-2747-4CD5-83D1-6FDC3B964792}" id="{B31F678B-2A1C-44B7-A5E8-AEDAE37C1D54}">
    <text>두산대우</text>
  </threadedComment>
  <threadedComment ref="X5" dT="2021-06-15T09:06:47.85" personId="{2CEF56F7-2747-4CD5-83D1-6FDC3B964792}" id="{7F362C33-F749-4017-9804-464154108CD9}">
    <text>Mori seiki</text>
  </threadedComment>
  <threadedComment ref="U7" dT="2021-06-15T09:05:39.18" personId="{2CEF56F7-2747-4CD5-83D1-6FDC3B964792}" id="{B0967577-A09D-4572-8C31-5544B2712699}">
    <text>V-turn 36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60" dT="2025-03-26T23:17:23.38" personId="{785A0593-5D2E-4DE7-AB86-02DE95D69D0C}" id="{C7A19635-57DD-417A-BD23-1C2EC8B3E45A}">
    <text>자체 이동. 형제지게차. 평행 자체 맞춤.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M30" dT="2021-12-07T11:49:42.43" personId="{2CEF56F7-2747-4CD5-83D1-6FDC3B964792}" id="{39C7A142-3A3F-433F-9B95-BA92CE037F96}">
    <text>CPU: Q61P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2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26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2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28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E019-92CF-424F-90FB-D2500E78CA9D}">
  <sheetPr codeName="Sheet1">
    <tabColor theme="9" tint="0.79998168889431442"/>
  </sheetPr>
  <dimension ref="V1:V28"/>
  <sheetViews>
    <sheetView showGridLines="0" tabSelected="1" workbookViewId="0"/>
  </sheetViews>
  <sheetFormatPr defaultColWidth="9" defaultRowHeight="17.600000000000001"/>
  <cols>
    <col min="1" max="1" width="10.640625" style="375" customWidth="1"/>
    <col min="2" max="16384" width="9" style="375"/>
  </cols>
  <sheetData>
    <row r="1" ht="50.15" customHeight="1"/>
    <row r="28" spans="22:22">
      <c r="V28" s="1020">
        <v>46163</v>
      </c>
    </row>
  </sheetData>
  <phoneticPr fontId="2" type="noConversion"/>
  <conditionalFormatting sqref="H4:H1048576">
    <cfRule type="expression" dxfId="761" priority="1">
      <formula>COUNTIF($H:$H, $H4)&gt;1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2621-C858-4709-B5CA-40EF0124BD65}">
  <sheetPr codeName="Sheet4">
    <tabColor theme="8" tint="0.59999389629810485"/>
    <pageSetUpPr fitToPage="1"/>
  </sheetPr>
  <dimension ref="A1:AN82"/>
  <sheetViews>
    <sheetView showGridLines="0" zoomScaleNormal="100" zoomScaleSheetLayoutView="115" workbookViewId="0">
      <pane ySplit="3" topLeftCell="A4" activePane="bottomLeft" state="frozen"/>
      <selection activeCell="Y48" sqref="Y48"/>
      <selection pane="bottomLeft" activeCell="A4" sqref="A4"/>
    </sheetView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18" hidden="1" customWidth="1"/>
    <col min="13" max="13" width="20.640625" style="18" hidden="1" customWidth="1"/>
    <col min="14" max="14" width="12.640625" style="18" hidden="1" customWidth="1"/>
    <col min="15" max="15" width="14.5" style="18" hidden="1" customWidth="1"/>
    <col min="16" max="16" width="12.640625" style="18" hidden="1" customWidth="1"/>
    <col min="17" max="17" width="14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6" width="9" style="9"/>
    <col min="27" max="28" width="9" style="9" customWidth="1"/>
    <col min="29" max="29" width="9" style="9"/>
    <col min="30" max="30" width="3.2109375" style="9" customWidth="1"/>
    <col min="31" max="33" width="9" style="9"/>
    <col min="34" max="34" width="3.5" style="9" customWidth="1"/>
    <col min="35" max="37" width="9" style="9"/>
    <col min="38" max="38" width="3.2109375" style="9" customWidth="1"/>
    <col min="39" max="266" width="9" style="9"/>
    <col min="267" max="267" width="0.640625" style="9" customWidth="1"/>
    <col min="268" max="268" width="5.7109375" style="9" customWidth="1"/>
    <col min="269" max="269" width="20.5" style="9" bestFit="1" customWidth="1"/>
    <col min="270" max="270" width="5.35546875" style="9" customWidth="1"/>
    <col min="271" max="271" width="15.35546875" style="9" bestFit="1" customWidth="1"/>
    <col min="272" max="273" width="10.640625" style="9" customWidth="1"/>
    <col min="274" max="274" width="11.85546875" style="9" customWidth="1"/>
    <col min="275" max="275" width="11.640625" style="9" bestFit="1" customWidth="1"/>
    <col min="276" max="522" width="9" style="9"/>
    <col min="523" max="523" width="0.640625" style="9" customWidth="1"/>
    <col min="524" max="524" width="5.7109375" style="9" customWidth="1"/>
    <col min="525" max="525" width="20.5" style="9" bestFit="1" customWidth="1"/>
    <col min="526" max="526" width="5.35546875" style="9" customWidth="1"/>
    <col min="527" max="527" width="15.35546875" style="9" bestFit="1" customWidth="1"/>
    <col min="528" max="529" width="10.640625" style="9" customWidth="1"/>
    <col min="530" max="530" width="11.85546875" style="9" customWidth="1"/>
    <col min="531" max="531" width="11.640625" style="9" bestFit="1" customWidth="1"/>
    <col min="532" max="778" width="9" style="9"/>
    <col min="779" max="779" width="0.640625" style="9" customWidth="1"/>
    <col min="780" max="780" width="5.7109375" style="9" customWidth="1"/>
    <col min="781" max="781" width="20.5" style="9" bestFit="1" customWidth="1"/>
    <col min="782" max="782" width="5.35546875" style="9" customWidth="1"/>
    <col min="783" max="783" width="15.35546875" style="9" bestFit="1" customWidth="1"/>
    <col min="784" max="785" width="10.640625" style="9" customWidth="1"/>
    <col min="786" max="786" width="11.85546875" style="9" customWidth="1"/>
    <col min="787" max="787" width="11.640625" style="9" bestFit="1" customWidth="1"/>
    <col min="788" max="1034" width="9" style="9"/>
    <col min="1035" max="1035" width="0.640625" style="9" customWidth="1"/>
    <col min="1036" max="1036" width="5.7109375" style="9" customWidth="1"/>
    <col min="1037" max="1037" width="20.5" style="9" bestFit="1" customWidth="1"/>
    <col min="1038" max="1038" width="5.35546875" style="9" customWidth="1"/>
    <col min="1039" max="1039" width="15.35546875" style="9" bestFit="1" customWidth="1"/>
    <col min="1040" max="1041" width="10.640625" style="9" customWidth="1"/>
    <col min="1042" max="1042" width="11.85546875" style="9" customWidth="1"/>
    <col min="1043" max="1043" width="11.640625" style="9" bestFit="1" customWidth="1"/>
    <col min="1044" max="1290" width="9" style="9"/>
    <col min="1291" max="1291" width="0.640625" style="9" customWidth="1"/>
    <col min="1292" max="1292" width="5.7109375" style="9" customWidth="1"/>
    <col min="1293" max="1293" width="20.5" style="9" bestFit="1" customWidth="1"/>
    <col min="1294" max="1294" width="5.35546875" style="9" customWidth="1"/>
    <col min="1295" max="1295" width="15.35546875" style="9" bestFit="1" customWidth="1"/>
    <col min="1296" max="1297" width="10.640625" style="9" customWidth="1"/>
    <col min="1298" max="1298" width="11.85546875" style="9" customWidth="1"/>
    <col min="1299" max="1299" width="11.640625" style="9" bestFit="1" customWidth="1"/>
    <col min="1300" max="1546" width="9" style="9"/>
    <col min="1547" max="1547" width="0.640625" style="9" customWidth="1"/>
    <col min="1548" max="1548" width="5.7109375" style="9" customWidth="1"/>
    <col min="1549" max="1549" width="20.5" style="9" bestFit="1" customWidth="1"/>
    <col min="1550" max="1550" width="5.35546875" style="9" customWidth="1"/>
    <col min="1551" max="1551" width="15.35546875" style="9" bestFit="1" customWidth="1"/>
    <col min="1552" max="1553" width="10.640625" style="9" customWidth="1"/>
    <col min="1554" max="1554" width="11.85546875" style="9" customWidth="1"/>
    <col min="1555" max="1555" width="11.640625" style="9" bestFit="1" customWidth="1"/>
    <col min="1556" max="1802" width="9" style="9"/>
    <col min="1803" max="1803" width="0.640625" style="9" customWidth="1"/>
    <col min="1804" max="1804" width="5.7109375" style="9" customWidth="1"/>
    <col min="1805" max="1805" width="20.5" style="9" bestFit="1" customWidth="1"/>
    <col min="1806" max="1806" width="5.35546875" style="9" customWidth="1"/>
    <col min="1807" max="1807" width="15.35546875" style="9" bestFit="1" customWidth="1"/>
    <col min="1808" max="1809" width="10.640625" style="9" customWidth="1"/>
    <col min="1810" max="1810" width="11.85546875" style="9" customWidth="1"/>
    <col min="1811" max="1811" width="11.640625" style="9" bestFit="1" customWidth="1"/>
    <col min="1812" max="2058" width="9" style="9"/>
    <col min="2059" max="2059" width="0.640625" style="9" customWidth="1"/>
    <col min="2060" max="2060" width="5.7109375" style="9" customWidth="1"/>
    <col min="2061" max="2061" width="20.5" style="9" bestFit="1" customWidth="1"/>
    <col min="2062" max="2062" width="5.35546875" style="9" customWidth="1"/>
    <col min="2063" max="2063" width="15.35546875" style="9" bestFit="1" customWidth="1"/>
    <col min="2064" max="2065" width="10.640625" style="9" customWidth="1"/>
    <col min="2066" max="2066" width="11.85546875" style="9" customWidth="1"/>
    <col min="2067" max="2067" width="11.640625" style="9" bestFit="1" customWidth="1"/>
    <col min="2068" max="2314" width="9" style="9"/>
    <col min="2315" max="2315" width="0.640625" style="9" customWidth="1"/>
    <col min="2316" max="2316" width="5.7109375" style="9" customWidth="1"/>
    <col min="2317" max="2317" width="20.5" style="9" bestFit="1" customWidth="1"/>
    <col min="2318" max="2318" width="5.35546875" style="9" customWidth="1"/>
    <col min="2319" max="2319" width="15.35546875" style="9" bestFit="1" customWidth="1"/>
    <col min="2320" max="2321" width="10.640625" style="9" customWidth="1"/>
    <col min="2322" max="2322" width="11.85546875" style="9" customWidth="1"/>
    <col min="2323" max="2323" width="11.640625" style="9" bestFit="1" customWidth="1"/>
    <col min="2324" max="2570" width="9" style="9"/>
    <col min="2571" max="2571" width="0.640625" style="9" customWidth="1"/>
    <col min="2572" max="2572" width="5.7109375" style="9" customWidth="1"/>
    <col min="2573" max="2573" width="20.5" style="9" bestFit="1" customWidth="1"/>
    <col min="2574" max="2574" width="5.35546875" style="9" customWidth="1"/>
    <col min="2575" max="2575" width="15.35546875" style="9" bestFit="1" customWidth="1"/>
    <col min="2576" max="2577" width="10.640625" style="9" customWidth="1"/>
    <col min="2578" max="2578" width="11.85546875" style="9" customWidth="1"/>
    <col min="2579" max="2579" width="11.640625" style="9" bestFit="1" customWidth="1"/>
    <col min="2580" max="2826" width="9" style="9"/>
    <col min="2827" max="2827" width="0.640625" style="9" customWidth="1"/>
    <col min="2828" max="2828" width="5.7109375" style="9" customWidth="1"/>
    <col min="2829" max="2829" width="20.5" style="9" bestFit="1" customWidth="1"/>
    <col min="2830" max="2830" width="5.35546875" style="9" customWidth="1"/>
    <col min="2831" max="2831" width="15.35546875" style="9" bestFit="1" customWidth="1"/>
    <col min="2832" max="2833" width="10.640625" style="9" customWidth="1"/>
    <col min="2834" max="2834" width="11.85546875" style="9" customWidth="1"/>
    <col min="2835" max="2835" width="11.640625" style="9" bestFit="1" customWidth="1"/>
    <col min="2836" max="3082" width="9" style="9"/>
    <col min="3083" max="3083" width="0.640625" style="9" customWidth="1"/>
    <col min="3084" max="3084" width="5.7109375" style="9" customWidth="1"/>
    <col min="3085" max="3085" width="20.5" style="9" bestFit="1" customWidth="1"/>
    <col min="3086" max="3086" width="5.35546875" style="9" customWidth="1"/>
    <col min="3087" max="3087" width="15.35546875" style="9" bestFit="1" customWidth="1"/>
    <col min="3088" max="3089" width="10.640625" style="9" customWidth="1"/>
    <col min="3090" max="3090" width="11.85546875" style="9" customWidth="1"/>
    <col min="3091" max="3091" width="11.640625" style="9" bestFit="1" customWidth="1"/>
    <col min="3092" max="3338" width="9" style="9"/>
    <col min="3339" max="3339" width="0.640625" style="9" customWidth="1"/>
    <col min="3340" max="3340" width="5.7109375" style="9" customWidth="1"/>
    <col min="3341" max="3341" width="20.5" style="9" bestFit="1" customWidth="1"/>
    <col min="3342" max="3342" width="5.35546875" style="9" customWidth="1"/>
    <col min="3343" max="3343" width="15.35546875" style="9" bestFit="1" customWidth="1"/>
    <col min="3344" max="3345" width="10.640625" style="9" customWidth="1"/>
    <col min="3346" max="3346" width="11.85546875" style="9" customWidth="1"/>
    <col min="3347" max="3347" width="11.640625" style="9" bestFit="1" customWidth="1"/>
    <col min="3348" max="3594" width="9" style="9"/>
    <col min="3595" max="3595" width="0.640625" style="9" customWidth="1"/>
    <col min="3596" max="3596" width="5.7109375" style="9" customWidth="1"/>
    <col min="3597" max="3597" width="20.5" style="9" bestFit="1" customWidth="1"/>
    <col min="3598" max="3598" width="5.35546875" style="9" customWidth="1"/>
    <col min="3599" max="3599" width="15.35546875" style="9" bestFit="1" customWidth="1"/>
    <col min="3600" max="3601" width="10.640625" style="9" customWidth="1"/>
    <col min="3602" max="3602" width="11.85546875" style="9" customWidth="1"/>
    <col min="3603" max="3603" width="11.640625" style="9" bestFit="1" customWidth="1"/>
    <col min="3604" max="3850" width="9" style="9"/>
    <col min="3851" max="3851" width="0.640625" style="9" customWidth="1"/>
    <col min="3852" max="3852" width="5.7109375" style="9" customWidth="1"/>
    <col min="3853" max="3853" width="20.5" style="9" bestFit="1" customWidth="1"/>
    <col min="3854" max="3854" width="5.35546875" style="9" customWidth="1"/>
    <col min="3855" max="3855" width="15.35546875" style="9" bestFit="1" customWidth="1"/>
    <col min="3856" max="3857" width="10.640625" style="9" customWidth="1"/>
    <col min="3858" max="3858" width="11.85546875" style="9" customWidth="1"/>
    <col min="3859" max="3859" width="11.640625" style="9" bestFit="1" customWidth="1"/>
    <col min="3860" max="4106" width="9" style="9"/>
    <col min="4107" max="4107" width="0.640625" style="9" customWidth="1"/>
    <col min="4108" max="4108" width="5.7109375" style="9" customWidth="1"/>
    <col min="4109" max="4109" width="20.5" style="9" bestFit="1" customWidth="1"/>
    <col min="4110" max="4110" width="5.35546875" style="9" customWidth="1"/>
    <col min="4111" max="4111" width="15.35546875" style="9" bestFit="1" customWidth="1"/>
    <col min="4112" max="4113" width="10.640625" style="9" customWidth="1"/>
    <col min="4114" max="4114" width="11.85546875" style="9" customWidth="1"/>
    <col min="4115" max="4115" width="11.640625" style="9" bestFit="1" customWidth="1"/>
    <col min="4116" max="4362" width="9" style="9"/>
    <col min="4363" max="4363" width="0.640625" style="9" customWidth="1"/>
    <col min="4364" max="4364" width="5.7109375" style="9" customWidth="1"/>
    <col min="4365" max="4365" width="20.5" style="9" bestFit="1" customWidth="1"/>
    <col min="4366" max="4366" width="5.35546875" style="9" customWidth="1"/>
    <col min="4367" max="4367" width="15.35546875" style="9" bestFit="1" customWidth="1"/>
    <col min="4368" max="4369" width="10.640625" style="9" customWidth="1"/>
    <col min="4370" max="4370" width="11.85546875" style="9" customWidth="1"/>
    <col min="4371" max="4371" width="11.640625" style="9" bestFit="1" customWidth="1"/>
    <col min="4372" max="4618" width="9" style="9"/>
    <col min="4619" max="4619" width="0.640625" style="9" customWidth="1"/>
    <col min="4620" max="4620" width="5.7109375" style="9" customWidth="1"/>
    <col min="4621" max="4621" width="20.5" style="9" bestFit="1" customWidth="1"/>
    <col min="4622" max="4622" width="5.35546875" style="9" customWidth="1"/>
    <col min="4623" max="4623" width="15.35546875" style="9" bestFit="1" customWidth="1"/>
    <col min="4624" max="4625" width="10.640625" style="9" customWidth="1"/>
    <col min="4626" max="4626" width="11.85546875" style="9" customWidth="1"/>
    <col min="4627" max="4627" width="11.640625" style="9" bestFit="1" customWidth="1"/>
    <col min="4628" max="4874" width="9" style="9"/>
    <col min="4875" max="4875" width="0.640625" style="9" customWidth="1"/>
    <col min="4876" max="4876" width="5.7109375" style="9" customWidth="1"/>
    <col min="4877" max="4877" width="20.5" style="9" bestFit="1" customWidth="1"/>
    <col min="4878" max="4878" width="5.35546875" style="9" customWidth="1"/>
    <col min="4879" max="4879" width="15.35546875" style="9" bestFit="1" customWidth="1"/>
    <col min="4880" max="4881" width="10.640625" style="9" customWidth="1"/>
    <col min="4882" max="4882" width="11.85546875" style="9" customWidth="1"/>
    <col min="4883" max="4883" width="11.640625" style="9" bestFit="1" customWidth="1"/>
    <col min="4884" max="5130" width="9" style="9"/>
    <col min="5131" max="5131" width="0.640625" style="9" customWidth="1"/>
    <col min="5132" max="5132" width="5.7109375" style="9" customWidth="1"/>
    <col min="5133" max="5133" width="20.5" style="9" bestFit="1" customWidth="1"/>
    <col min="5134" max="5134" width="5.35546875" style="9" customWidth="1"/>
    <col min="5135" max="5135" width="15.35546875" style="9" bestFit="1" customWidth="1"/>
    <col min="5136" max="5137" width="10.640625" style="9" customWidth="1"/>
    <col min="5138" max="5138" width="11.85546875" style="9" customWidth="1"/>
    <col min="5139" max="5139" width="11.640625" style="9" bestFit="1" customWidth="1"/>
    <col min="5140" max="5386" width="9" style="9"/>
    <col min="5387" max="5387" width="0.640625" style="9" customWidth="1"/>
    <col min="5388" max="5388" width="5.7109375" style="9" customWidth="1"/>
    <col min="5389" max="5389" width="20.5" style="9" bestFit="1" customWidth="1"/>
    <col min="5390" max="5390" width="5.35546875" style="9" customWidth="1"/>
    <col min="5391" max="5391" width="15.35546875" style="9" bestFit="1" customWidth="1"/>
    <col min="5392" max="5393" width="10.640625" style="9" customWidth="1"/>
    <col min="5394" max="5394" width="11.85546875" style="9" customWidth="1"/>
    <col min="5395" max="5395" width="11.640625" style="9" bestFit="1" customWidth="1"/>
    <col min="5396" max="5642" width="9" style="9"/>
    <col min="5643" max="5643" width="0.640625" style="9" customWidth="1"/>
    <col min="5644" max="5644" width="5.7109375" style="9" customWidth="1"/>
    <col min="5645" max="5645" width="20.5" style="9" bestFit="1" customWidth="1"/>
    <col min="5646" max="5646" width="5.35546875" style="9" customWidth="1"/>
    <col min="5647" max="5647" width="15.35546875" style="9" bestFit="1" customWidth="1"/>
    <col min="5648" max="5649" width="10.640625" style="9" customWidth="1"/>
    <col min="5650" max="5650" width="11.85546875" style="9" customWidth="1"/>
    <col min="5651" max="5651" width="11.640625" style="9" bestFit="1" customWidth="1"/>
    <col min="5652" max="5898" width="9" style="9"/>
    <col min="5899" max="5899" width="0.640625" style="9" customWidth="1"/>
    <col min="5900" max="5900" width="5.7109375" style="9" customWidth="1"/>
    <col min="5901" max="5901" width="20.5" style="9" bestFit="1" customWidth="1"/>
    <col min="5902" max="5902" width="5.35546875" style="9" customWidth="1"/>
    <col min="5903" max="5903" width="15.35546875" style="9" bestFit="1" customWidth="1"/>
    <col min="5904" max="5905" width="10.640625" style="9" customWidth="1"/>
    <col min="5906" max="5906" width="11.85546875" style="9" customWidth="1"/>
    <col min="5907" max="5907" width="11.640625" style="9" bestFit="1" customWidth="1"/>
    <col min="5908" max="6154" width="9" style="9"/>
    <col min="6155" max="6155" width="0.640625" style="9" customWidth="1"/>
    <col min="6156" max="6156" width="5.7109375" style="9" customWidth="1"/>
    <col min="6157" max="6157" width="20.5" style="9" bestFit="1" customWidth="1"/>
    <col min="6158" max="6158" width="5.35546875" style="9" customWidth="1"/>
    <col min="6159" max="6159" width="15.35546875" style="9" bestFit="1" customWidth="1"/>
    <col min="6160" max="6161" width="10.640625" style="9" customWidth="1"/>
    <col min="6162" max="6162" width="11.85546875" style="9" customWidth="1"/>
    <col min="6163" max="6163" width="11.640625" style="9" bestFit="1" customWidth="1"/>
    <col min="6164" max="6410" width="9" style="9"/>
    <col min="6411" max="6411" width="0.640625" style="9" customWidth="1"/>
    <col min="6412" max="6412" width="5.7109375" style="9" customWidth="1"/>
    <col min="6413" max="6413" width="20.5" style="9" bestFit="1" customWidth="1"/>
    <col min="6414" max="6414" width="5.35546875" style="9" customWidth="1"/>
    <col min="6415" max="6415" width="15.35546875" style="9" bestFit="1" customWidth="1"/>
    <col min="6416" max="6417" width="10.640625" style="9" customWidth="1"/>
    <col min="6418" max="6418" width="11.85546875" style="9" customWidth="1"/>
    <col min="6419" max="6419" width="11.640625" style="9" bestFit="1" customWidth="1"/>
    <col min="6420" max="6666" width="9" style="9"/>
    <col min="6667" max="6667" width="0.640625" style="9" customWidth="1"/>
    <col min="6668" max="6668" width="5.7109375" style="9" customWidth="1"/>
    <col min="6669" max="6669" width="20.5" style="9" bestFit="1" customWidth="1"/>
    <col min="6670" max="6670" width="5.35546875" style="9" customWidth="1"/>
    <col min="6671" max="6671" width="15.35546875" style="9" bestFit="1" customWidth="1"/>
    <col min="6672" max="6673" width="10.640625" style="9" customWidth="1"/>
    <col min="6674" max="6674" width="11.85546875" style="9" customWidth="1"/>
    <col min="6675" max="6675" width="11.640625" style="9" bestFit="1" customWidth="1"/>
    <col min="6676" max="6922" width="9" style="9"/>
    <col min="6923" max="6923" width="0.640625" style="9" customWidth="1"/>
    <col min="6924" max="6924" width="5.7109375" style="9" customWidth="1"/>
    <col min="6925" max="6925" width="20.5" style="9" bestFit="1" customWidth="1"/>
    <col min="6926" max="6926" width="5.35546875" style="9" customWidth="1"/>
    <col min="6927" max="6927" width="15.35546875" style="9" bestFit="1" customWidth="1"/>
    <col min="6928" max="6929" width="10.640625" style="9" customWidth="1"/>
    <col min="6930" max="6930" width="11.85546875" style="9" customWidth="1"/>
    <col min="6931" max="6931" width="11.640625" style="9" bestFit="1" customWidth="1"/>
    <col min="6932" max="7178" width="9" style="9"/>
    <col min="7179" max="7179" width="0.640625" style="9" customWidth="1"/>
    <col min="7180" max="7180" width="5.7109375" style="9" customWidth="1"/>
    <col min="7181" max="7181" width="20.5" style="9" bestFit="1" customWidth="1"/>
    <col min="7182" max="7182" width="5.35546875" style="9" customWidth="1"/>
    <col min="7183" max="7183" width="15.35546875" style="9" bestFit="1" customWidth="1"/>
    <col min="7184" max="7185" width="10.640625" style="9" customWidth="1"/>
    <col min="7186" max="7186" width="11.85546875" style="9" customWidth="1"/>
    <col min="7187" max="7187" width="11.640625" style="9" bestFit="1" customWidth="1"/>
    <col min="7188" max="7434" width="9" style="9"/>
    <col min="7435" max="7435" width="0.640625" style="9" customWidth="1"/>
    <col min="7436" max="7436" width="5.7109375" style="9" customWidth="1"/>
    <col min="7437" max="7437" width="20.5" style="9" bestFit="1" customWidth="1"/>
    <col min="7438" max="7438" width="5.35546875" style="9" customWidth="1"/>
    <col min="7439" max="7439" width="15.35546875" style="9" bestFit="1" customWidth="1"/>
    <col min="7440" max="7441" width="10.640625" style="9" customWidth="1"/>
    <col min="7442" max="7442" width="11.85546875" style="9" customWidth="1"/>
    <col min="7443" max="7443" width="11.640625" style="9" bestFit="1" customWidth="1"/>
    <col min="7444" max="7690" width="9" style="9"/>
    <col min="7691" max="7691" width="0.640625" style="9" customWidth="1"/>
    <col min="7692" max="7692" width="5.7109375" style="9" customWidth="1"/>
    <col min="7693" max="7693" width="20.5" style="9" bestFit="1" customWidth="1"/>
    <col min="7694" max="7694" width="5.35546875" style="9" customWidth="1"/>
    <col min="7695" max="7695" width="15.35546875" style="9" bestFit="1" customWidth="1"/>
    <col min="7696" max="7697" width="10.640625" style="9" customWidth="1"/>
    <col min="7698" max="7698" width="11.85546875" style="9" customWidth="1"/>
    <col min="7699" max="7699" width="11.640625" style="9" bestFit="1" customWidth="1"/>
    <col min="7700" max="7946" width="9" style="9"/>
    <col min="7947" max="7947" width="0.640625" style="9" customWidth="1"/>
    <col min="7948" max="7948" width="5.7109375" style="9" customWidth="1"/>
    <col min="7949" max="7949" width="20.5" style="9" bestFit="1" customWidth="1"/>
    <col min="7950" max="7950" width="5.35546875" style="9" customWidth="1"/>
    <col min="7951" max="7951" width="15.35546875" style="9" bestFit="1" customWidth="1"/>
    <col min="7952" max="7953" width="10.640625" style="9" customWidth="1"/>
    <col min="7954" max="7954" width="11.85546875" style="9" customWidth="1"/>
    <col min="7955" max="7955" width="11.640625" style="9" bestFit="1" customWidth="1"/>
    <col min="7956" max="8202" width="9" style="9"/>
    <col min="8203" max="8203" width="0.640625" style="9" customWidth="1"/>
    <col min="8204" max="8204" width="5.7109375" style="9" customWidth="1"/>
    <col min="8205" max="8205" width="20.5" style="9" bestFit="1" customWidth="1"/>
    <col min="8206" max="8206" width="5.35546875" style="9" customWidth="1"/>
    <col min="8207" max="8207" width="15.35546875" style="9" bestFit="1" customWidth="1"/>
    <col min="8208" max="8209" width="10.640625" style="9" customWidth="1"/>
    <col min="8210" max="8210" width="11.85546875" style="9" customWidth="1"/>
    <col min="8211" max="8211" width="11.640625" style="9" bestFit="1" customWidth="1"/>
    <col min="8212" max="8458" width="9" style="9"/>
    <col min="8459" max="8459" width="0.640625" style="9" customWidth="1"/>
    <col min="8460" max="8460" width="5.7109375" style="9" customWidth="1"/>
    <col min="8461" max="8461" width="20.5" style="9" bestFit="1" customWidth="1"/>
    <col min="8462" max="8462" width="5.35546875" style="9" customWidth="1"/>
    <col min="8463" max="8463" width="15.35546875" style="9" bestFit="1" customWidth="1"/>
    <col min="8464" max="8465" width="10.640625" style="9" customWidth="1"/>
    <col min="8466" max="8466" width="11.85546875" style="9" customWidth="1"/>
    <col min="8467" max="8467" width="11.640625" style="9" bestFit="1" customWidth="1"/>
    <col min="8468" max="8714" width="9" style="9"/>
    <col min="8715" max="8715" width="0.640625" style="9" customWidth="1"/>
    <col min="8716" max="8716" width="5.7109375" style="9" customWidth="1"/>
    <col min="8717" max="8717" width="20.5" style="9" bestFit="1" customWidth="1"/>
    <col min="8718" max="8718" width="5.35546875" style="9" customWidth="1"/>
    <col min="8719" max="8719" width="15.35546875" style="9" bestFit="1" customWidth="1"/>
    <col min="8720" max="8721" width="10.640625" style="9" customWidth="1"/>
    <col min="8722" max="8722" width="11.85546875" style="9" customWidth="1"/>
    <col min="8723" max="8723" width="11.640625" style="9" bestFit="1" customWidth="1"/>
    <col min="8724" max="8970" width="9" style="9"/>
    <col min="8971" max="8971" width="0.640625" style="9" customWidth="1"/>
    <col min="8972" max="8972" width="5.7109375" style="9" customWidth="1"/>
    <col min="8973" max="8973" width="20.5" style="9" bestFit="1" customWidth="1"/>
    <col min="8974" max="8974" width="5.35546875" style="9" customWidth="1"/>
    <col min="8975" max="8975" width="15.35546875" style="9" bestFit="1" customWidth="1"/>
    <col min="8976" max="8977" width="10.640625" style="9" customWidth="1"/>
    <col min="8978" max="8978" width="11.85546875" style="9" customWidth="1"/>
    <col min="8979" max="8979" width="11.640625" style="9" bestFit="1" customWidth="1"/>
    <col min="8980" max="9226" width="9" style="9"/>
    <col min="9227" max="9227" width="0.640625" style="9" customWidth="1"/>
    <col min="9228" max="9228" width="5.7109375" style="9" customWidth="1"/>
    <col min="9229" max="9229" width="20.5" style="9" bestFit="1" customWidth="1"/>
    <col min="9230" max="9230" width="5.35546875" style="9" customWidth="1"/>
    <col min="9231" max="9231" width="15.35546875" style="9" bestFit="1" customWidth="1"/>
    <col min="9232" max="9233" width="10.640625" style="9" customWidth="1"/>
    <col min="9234" max="9234" width="11.85546875" style="9" customWidth="1"/>
    <col min="9235" max="9235" width="11.640625" style="9" bestFit="1" customWidth="1"/>
    <col min="9236" max="9482" width="9" style="9"/>
    <col min="9483" max="9483" width="0.640625" style="9" customWidth="1"/>
    <col min="9484" max="9484" width="5.7109375" style="9" customWidth="1"/>
    <col min="9485" max="9485" width="20.5" style="9" bestFit="1" customWidth="1"/>
    <col min="9486" max="9486" width="5.35546875" style="9" customWidth="1"/>
    <col min="9487" max="9487" width="15.35546875" style="9" bestFit="1" customWidth="1"/>
    <col min="9488" max="9489" width="10.640625" style="9" customWidth="1"/>
    <col min="9490" max="9490" width="11.85546875" style="9" customWidth="1"/>
    <col min="9491" max="9491" width="11.640625" style="9" bestFit="1" customWidth="1"/>
    <col min="9492" max="9738" width="9" style="9"/>
    <col min="9739" max="9739" width="0.640625" style="9" customWidth="1"/>
    <col min="9740" max="9740" width="5.7109375" style="9" customWidth="1"/>
    <col min="9741" max="9741" width="20.5" style="9" bestFit="1" customWidth="1"/>
    <col min="9742" max="9742" width="5.35546875" style="9" customWidth="1"/>
    <col min="9743" max="9743" width="15.35546875" style="9" bestFit="1" customWidth="1"/>
    <col min="9744" max="9745" width="10.640625" style="9" customWidth="1"/>
    <col min="9746" max="9746" width="11.85546875" style="9" customWidth="1"/>
    <col min="9747" max="9747" width="11.640625" style="9" bestFit="1" customWidth="1"/>
    <col min="9748" max="9994" width="9" style="9"/>
    <col min="9995" max="9995" width="0.640625" style="9" customWidth="1"/>
    <col min="9996" max="9996" width="5.7109375" style="9" customWidth="1"/>
    <col min="9997" max="9997" width="20.5" style="9" bestFit="1" customWidth="1"/>
    <col min="9998" max="9998" width="5.35546875" style="9" customWidth="1"/>
    <col min="9999" max="9999" width="15.35546875" style="9" bestFit="1" customWidth="1"/>
    <col min="10000" max="10001" width="10.640625" style="9" customWidth="1"/>
    <col min="10002" max="10002" width="11.85546875" style="9" customWidth="1"/>
    <col min="10003" max="10003" width="11.640625" style="9" bestFit="1" customWidth="1"/>
    <col min="10004" max="10250" width="9" style="9"/>
    <col min="10251" max="10251" width="0.640625" style="9" customWidth="1"/>
    <col min="10252" max="10252" width="5.7109375" style="9" customWidth="1"/>
    <col min="10253" max="10253" width="20.5" style="9" bestFit="1" customWidth="1"/>
    <col min="10254" max="10254" width="5.35546875" style="9" customWidth="1"/>
    <col min="10255" max="10255" width="15.35546875" style="9" bestFit="1" customWidth="1"/>
    <col min="10256" max="10257" width="10.640625" style="9" customWidth="1"/>
    <col min="10258" max="10258" width="11.85546875" style="9" customWidth="1"/>
    <col min="10259" max="10259" width="11.640625" style="9" bestFit="1" customWidth="1"/>
    <col min="10260" max="10506" width="9" style="9"/>
    <col min="10507" max="10507" width="0.640625" style="9" customWidth="1"/>
    <col min="10508" max="10508" width="5.7109375" style="9" customWidth="1"/>
    <col min="10509" max="10509" width="20.5" style="9" bestFit="1" customWidth="1"/>
    <col min="10510" max="10510" width="5.35546875" style="9" customWidth="1"/>
    <col min="10511" max="10511" width="15.35546875" style="9" bestFit="1" customWidth="1"/>
    <col min="10512" max="10513" width="10.640625" style="9" customWidth="1"/>
    <col min="10514" max="10514" width="11.85546875" style="9" customWidth="1"/>
    <col min="10515" max="10515" width="11.640625" style="9" bestFit="1" customWidth="1"/>
    <col min="10516" max="10762" width="9" style="9"/>
    <col min="10763" max="10763" width="0.640625" style="9" customWidth="1"/>
    <col min="10764" max="10764" width="5.7109375" style="9" customWidth="1"/>
    <col min="10765" max="10765" width="20.5" style="9" bestFit="1" customWidth="1"/>
    <col min="10766" max="10766" width="5.35546875" style="9" customWidth="1"/>
    <col min="10767" max="10767" width="15.35546875" style="9" bestFit="1" customWidth="1"/>
    <col min="10768" max="10769" width="10.640625" style="9" customWidth="1"/>
    <col min="10770" max="10770" width="11.85546875" style="9" customWidth="1"/>
    <col min="10771" max="10771" width="11.640625" style="9" bestFit="1" customWidth="1"/>
    <col min="10772" max="11018" width="9" style="9"/>
    <col min="11019" max="11019" width="0.640625" style="9" customWidth="1"/>
    <col min="11020" max="11020" width="5.7109375" style="9" customWidth="1"/>
    <col min="11021" max="11021" width="20.5" style="9" bestFit="1" customWidth="1"/>
    <col min="11022" max="11022" width="5.35546875" style="9" customWidth="1"/>
    <col min="11023" max="11023" width="15.35546875" style="9" bestFit="1" customWidth="1"/>
    <col min="11024" max="11025" width="10.640625" style="9" customWidth="1"/>
    <col min="11026" max="11026" width="11.85546875" style="9" customWidth="1"/>
    <col min="11027" max="11027" width="11.640625" style="9" bestFit="1" customWidth="1"/>
    <col min="11028" max="11274" width="9" style="9"/>
    <col min="11275" max="11275" width="0.640625" style="9" customWidth="1"/>
    <col min="11276" max="11276" width="5.7109375" style="9" customWidth="1"/>
    <col min="11277" max="11277" width="20.5" style="9" bestFit="1" customWidth="1"/>
    <col min="11278" max="11278" width="5.35546875" style="9" customWidth="1"/>
    <col min="11279" max="11279" width="15.35546875" style="9" bestFit="1" customWidth="1"/>
    <col min="11280" max="11281" width="10.640625" style="9" customWidth="1"/>
    <col min="11282" max="11282" width="11.85546875" style="9" customWidth="1"/>
    <col min="11283" max="11283" width="11.640625" style="9" bestFit="1" customWidth="1"/>
    <col min="11284" max="11530" width="9" style="9"/>
    <col min="11531" max="11531" width="0.640625" style="9" customWidth="1"/>
    <col min="11532" max="11532" width="5.7109375" style="9" customWidth="1"/>
    <col min="11533" max="11533" width="20.5" style="9" bestFit="1" customWidth="1"/>
    <col min="11534" max="11534" width="5.35546875" style="9" customWidth="1"/>
    <col min="11535" max="11535" width="15.35546875" style="9" bestFit="1" customWidth="1"/>
    <col min="11536" max="11537" width="10.640625" style="9" customWidth="1"/>
    <col min="11538" max="11538" width="11.85546875" style="9" customWidth="1"/>
    <col min="11539" max="11539" width="11.640625" style="9" bestFit="1" customWidth="1"/>
    <col min="11540" max="11786" width="9" style="9"/>
    <col min="11787" max="11787" width="0.640625" style="9" customWidth="1"/>
    <col min="11788" max="11788" width="5.7109375" style="9" customWidth="1"/>
    <col min="11789" max="11789" width="20.5" style="9" bestFit="1" customWidth="1"/>
    <col min="11790" max="11790" width="5.35546875" style="9" customWidth="1"/>
    <col min="11791" max="11791" width="15.35546875" style="9" bestFit="1" customWidth="1"/>
    <col min="11792" max="11793" width="10.640625" style="9" customWidth="1"/>
    <col min="11794" max="11794" width="11.85546875" style="9" customWidth="1"/>
    <col min="11795" max="11795" width="11.640625" style="9" bestFit="1" customWidth="1"/>
    <col min="11796" max="12042" width="9" style="9"/>
    <col min="12043" max="12043" width="0.640625" style="9" customWidth="1"/>
    <col min="12044" max="12044" width="5.7109375" style="9" customWidth="1"/>
    <col min="12045" max="12045" width="20.5" style="9" bestFit="1" customWidth="1"/>
    <col min="12046" max="12046" width="5.35546875" style="9" customWidth="1"/>
    <col min="12047" max="12047" width="15.35546875" style="9" bestFit="1" customWidth="1"/>
    <col min="12048" max="12049" width="10.640625" style="9" customWidth="1"/>
    <col min="12050" max="12050" width="11.85546875" style="9" customWidth="1"/>
    <col min="12051" max="12051" width="11.640625" style="9" bestFit="1" customWidth="1"/>
    <col min="12052" max="12298" width="9" style="9"/>
    <col min="12299" max="12299" width="0.640625" style="9" customWidth="1"/>
    <col min="12300" max="12300" width="5.7109375" style="9" customWidth="1"/>
    <col min="12301" max="12301" width="20.5" style="9" bestFit="1" customWidth="1"/>
    <col min="12302" max="12302" width="5.35546875" style="9" customWidth="1"/>
    <col min="12303" max="12303" width="15.35546875" style="9" bestFit="1" customWidth="1"/>
    <col min="12304" max="12305" width="10.640625" style="9" customWidth="1"/>
    <col min="12306" max="12306" width="11.85546875" style="9" customWidth="1"/>
    <col min="12307" max="12307" width="11.640625" style="9" bestFit="1" customWidth="1"/>
    <col min="12308" max="12554" width="9" style="9"/>
    <col min="12555" max="12555" width="0.640625" style="9" customWidth="1"/>
    <col min="12556" max="12556" width="5.7109375" style="9" customWidth="1"/>
    <col min="12557" max="12557" width="20.5" style="9" bestFit="1" customWidth="1"/>
    <col min="12558" max="12558" width="5.35546875" style="9" customWidth="1"/>
    <col min="12559" max="12559" width="15.35546875" style="9" bestFit="1" customWidth="1"/>
    <col min="12560" max="12561" width="10.640625" style="9" customWidth="1"/>
    <col min="12562" max="12562" width="11.85546875" style="9" customWidth="1"/>
    <col min="12563" max="12563" width="11.640625" style="9" bestFit="1" customWidth="1"/>
    <col min="12564" max="12810" width="9" style="9"/>
    <col min="12811" max="12811" width="0.640625" style="9" customWidth="1"/>
    <col min="12812" max="12812" width="5.7109375" style="9" customWidth="1"/>
    <col min="12813" max="12813" width="20.5" style="9" bestFit="1" customWidth="1"/>
    <col min="12814" max="12814" width="5.35546875" style="9" customWidth="1"/>
    <col min="12815" max="12815" width="15.35546875" style="9" bestFit="1" customWidth="1"/>
    <col min="12816" max="12817" width="10.640625" style="9" customWidth="1"/>
    <col min="12818" max="12818" width="11.85546875" style="9" customWidth="1"/>
    <col min="12819" max="12819" width="11.640625" style="9" bestFit="1" customWidth="1"/>
    <col min="12820" max="13066" width="9" style="9"/>
    <col min="13067" max="13067" width="0.640625" style="9" customWidth="1"/>
    <col min="13068" max="13068" width="5.7109375" style="9" customWidth="1"/>
    <col min="13069" max="13069" width="20.5" style="9" bestFit="1" customWidth="1"/>
    <col min="13070" max="13070" width="5.35546875" style="9" customWidth="1"/>
    <col min="13071" max="13071" width="15.35546875" style="9" bestFit="1" customWidth="1"/>
    <col min="13072" max="13073" width="10.640625" style="9" customWidth="1"/>
    <col min="13074" max="13074" width="11.85546875" style="9" customWidth="1"/>
    <col min="13075" max="13075" width="11.640625" style="9" bestFit="1" customWidth="1"/>
    <col min="13076" max="13322" width="9" style="9"/>
    <col min="13323" max="13323" width="0.640625" style="9" customWidth="1"/>
    <col min="13324" max="13324" width="5.7109375" style="9" customWidth="1"/>
    <col min="13325" max="13325" width="20.5" style="9" bestFit="1" customWidth="1"/>
    <col min="13326" max="13326" width="5.35546875" style="9" customWidth="1"/>
    <col min="13327" max="13327" width="15.35546875" style="9" bestFit="1" customWidth="1"/>
    <col min="13328" max="13329" width="10.640625" style="9" customWidth="1"/>
    <col min="13330" max="13330" width="11.85546875" style="9" customWidth="1"/>
    <col min="13331" max="13331" width="11.640625" style="9" bestFit="1" customWidth="1"/>
    <col min="13332" max="13578" width="9" style="9"/>
    <col min="13579" max="13579" width="0.640625" style="9" customWidth="1"/>
    <col min="13580" max="13580" width="5.7109375" style="9" customWidth="1"/>
    <col min="13581" max="13581" width="20.5" style="9" bestFit="1" customWidth="1"/>
    <col min="13582" max="13582" width="5.35546875" style="9" customWidth="1"/>
    <col min="13583" max="13583" width="15.35546875" style="9" bestFit="1" customWidth="1"/>
    <col min="13584" max="13585" width="10.640625" style="9" customWidth="1"/>
    <col min="13586" max="13586" width="11.85546875" style="9" customWidth="1"/>
    <col min="13587" max="13587" width="11.640625" style="9" bestFit="1" customWidth="1"/>
    <col min="13588" max="13834" width="9" style="9"/>
    <col min="13835" max="13835" width="0.640625" style="9" customWidth="1"/>
    <col min="13836" max="13836" width="5.7109375" style="9" customWidth="1"/>
    <col min="13837" max="13837" width="20.5" style="9" bestFit="1" customWidth="1"/>
    <col min="13838" max="13838" width="5.35546875" style="9" customWidth="1"/>
    <col min="13839" max="13839" width="15.35546875" style="9" bestFit="1" customWidth="1"/>
    <col min="13840" max="13841" width="10.640625" style="9" customWidth="1"/>
    <col min="13842" max="13842" width="11.85546875" style="9" customWidth="1"/>
    <col min="13843" max="13843" width="11.640625" style="9" bestFit="1" customWidth="1"/>
    <col min="13844" max="14090" width="9" style="9"/>
    <col min="14091" max="14091" width="0.640625" style="9" customWidth="1"/>
    <col min="14092" max="14092" width="5.7109375" style="9" customWidth="1"/>
    <col min="14093" max="14093" width="20.5" style="9" bestFit="1" customWidth="1"/>
    <col min="14094" max="14094" width="5.35546875" style="9" customWidth="1"/>
    <col min="14095" max="14095" width="15.35546875" style="9" bestFit="1" customWidth="1"/>
    <col min="14096" max="14097" width="10.640625" style="9" customWidth="1"/>
    <col min="14098" max="14098" width="11.85546875" style="9" customWidth="1"/>
    <col min="14099" max="14099" width="11.640625" style="9" bestFit="1" customWidth="1"/>
    <col min="14100" max="14346" width="9" style="9"/>
    <col min="14347" max="14347" width="0.640625" style="9" customWidth="1"/>
    <col min="14348" max="14348" width="5.7109375" style="9" customWidth="1"/>
    <col min="14349" max="14349" width="20.5" style="9" bestFit="1" customWidth="1"/>
    <col min="14350" max="14350" width="5.35546875" style="9" customWidth="1"/>
    <col min="14351" max="14351" width="15.35546875" style="9" bestFit="1" customWidth="1"/>
    <col min="14352" max="14353" width="10.640625" style="9" customWidth="1"/>
    <col min="14354" max="14354" width="11.85546875" style="9" customWidth="1"/>
    <col min="14355" max="14355" width="11.640625" style="9" bestFit="1" customWidth="1"/>
    <col min="14356" max="14602" width="9" style="9"/>
    <col min="14603" max="14603" width="0.640625" style="9" customWidth="1"/>
    <col min="14604" max="14604" width="5.7109375" style="9" customWidth="1"/>
    <col min="14605" max="14605" width="20.5" style="9" bestFit="1" customWidth="1"/>
    <col min="14606" max="14606" width="5.35546875" style="9" customWidth="1"/>
    <col min="14607" max="14607" width="15.35546875" style="9" bestFit="1" customWidth="1"/>
    <col min="14608" max="14609" width="10.640625" style="9" customWidth="1"/>
    <col min="14610" max="14610" width="11.85546875" style="9" customWidth="1"/>
    <col min="14611" max="14611" width="11.640625" style="9" bestFit="1" customWidth="1"/>
    <col min="14612" max="14858" width="9" style="9"/>
    <col min="14859" max="14859" width="0.640625" style="9" customWidth="1"/>
    <col min="14860" max="14860" width="5.7109375" style="9" customWidth="1"/>
    <col min="14861" max="14861" width="20.5" style="9" bestFit="1" customWidth="1"/>
    <col min="14862" max="14862" width="5.35546875" style="9" customWidth="1"/>
    <col min="14863" max="14863" width="15.35546875" style="9" bestFit="1" customWidth="1"/>
    <col min="14864" max="14865" width="10.640625" style="9" customWidth="1"/>
    <col min="14866" max="14866" width="11.85546875" style="9" customWidth="1"/>
    <col min="14867" max="14867" width="11.640625" style="9" bestFit="1" customWidth="1"/>
    <col min="14868" max="15114" width="9" style="9"/>
    <col min="15115" max="15115" width="0.640625" style="9" customWidth="1"/>
    <col min="15116" max="15116" width="5.7109375" style="9" customWidth="1"/>
    <col min="15117" max="15117" width="20.5" style="9" bestFit="1" customWidth="1"/>
    <col min="15118" max="15118" width="5.35546875" style="9" customWidth="1"/>
    <col min="15119" max="15119" width="15.35546875" style="9" bestFit="1" customWidth="1"/>
    <col min="15120" max="15121" width="10.640625" style="9" customWidth="1"/>
    <col min="15122" max="15122" width="11.85546875" style="9" customWidth="1"/>
    <col min="15123" max="15123" width="11.640625" style="9" bestFit="1" customWidth="1"/>
    <col min="15124" max="15370" width="9" style="9"/>
    <col min="15371" max="15371" width="0.640625" style="9" customWidth="1"/>
    <col min="15372" max="15372" width="5.7109375" style="9" customWidth="1"/>
    <col min="15373" max="15373" width="20.5" style="9" bestFit="1" customWidth="1"/>
    <col min="15374" max="15374" width="5.35546875" style="9" customWidth="1"/>
    <col min="15375" max="15375" width="15.35546875" style="9" bestFit="1" customWidth="1"/>
    <col min="15376" max="15377" width="10.640625" style="9" customWidth="1"/>
    <col min="15378" max="15378" width="11.85546875" style="9" customWidth="1"/>
    <col min="15379" max="15379" width="11.640625" style="9" bestFit="1" customWidth="1"/>
    <col min="15380" max="15626" width="9" style="9"/>
    <col min="15627" max="15627" width="0.640625" style="9" customWidth="1"/>
    <col min="15628" max="15628" width="5.7109375" style="9" customWidth="1"/>
    <col min="15629" max="15629" width="20.5" style="9" bestFit="1" customWidth="1"/>
    <col min="15630" max="15630" width="5.35546875" style="9" customWidth="1"/>
    <col min="15631" max="15631" width="15.35546875" style="9" bestFit="1" customWidth="1"/>
    <col min="15632" max="15633" width="10.640625" style="9" customWidth="1"/>
    <col min="15634" max="15634" width="11.85546875" style="9" customWidth="1"/>
    <col min="15635" max="15635" width="11.640625" style="9" bestFit="1" customWidth="1"/>
    <col min="15636" max="15882" width="9" style="9"/>
    <col min="15883" max="15883" width="0.640625" style="9" customWidth="1"/>
    <col min="15884" max="15884" width="5.7109375" style="9" customWidth="1"/>
    <col min="15885" max="15885" width="20.5" style="9" bestFit="1" customWidth="1"/>
    <col min="15886" max="15886" width="5.35546875" style="9" customWidth="1"/>
    <col min="15887" max="15887" width="15.35546875" style="9" bestFit="1" customWidth="1"/>
    <col min="15888" max="15889" width="10.640625" style="9" customWidth="1"/>
    <col min="15890" max="15890" width="11.85546875" style="9" customWidth="1"/>
    <col min="15891" max="15891" width="11.640625" style="9" bestFit="1" customWidth="1"/>
    <col min="15892" max="16138" width="9" style="9"/>
    <col min="16139" max="16139" width="0.640625" style="9" customWidth="1"/>
    <col min="16140" max="16140" width="5.7109375" style="9" customWidth="1"/>
    <col min="16141" max="16141" width="20.5" style="9" bestFit="1" customWidth="1"/>
    <col min="16142" max="16142" width="5.35546875" style="9" customWidth="1"/>
    <col min="16143" max="16143" width="15.35546875" style="9" bestFit="1" customWidth="1"/>
    <col min="16144" max="16145" width="10.640625" style="9" customWidth="1"/>
    <col min="16146" max="16146" width="11.85546875" style="9" customWidth="1"/>
    <col min="16147" max="16147" width="11.640625" style="9" bestFit="1" customWidth="1"/>
    <col min="16148" max="16384" width="9" style="9"/>
  </cols>
  <sheetData>
    <row r="1" spans="1:40" ht="13.3" thickBot="1"/>
    <row r="2" spans="1:40" s="76" customFormat="1" ht="54.75" customHeight="1" thickBot="1">
      <c r="A2" s="72"/>
      <c r="B2" s="73" t="s">
        <v>359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  <c r="X2" s="549"/>
      <c r="Y2" s="549"/>
      <c r="Z2" s="549"/>
      <c r="AA2" s="549"/>
      <c r="AB2" s="549"/>
      <c r="AC2" s="549"/>
      <c r="AD2" s="549"/>
    </row>
    <row r="3" spans="1:40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</row>
    <row r="4" spans="1:40" ht="16" customHeight="1">
      <c r="B4" s="82">
        <v>1</v>
      </c>
      <c r="C4" s="83" t="s">
        <v>1112</v>
      </c>
      <c r="D4" s="84" t="s">
        <v>365</v>
      </c>
      <c r="E4" s="85">
        <v>12</v>
      </c>
      <c r="F4" s="86">
        <v>1991</v>
      </c>
      <c r="G4" s="86" t="s">
        <v>366</v>
      </c>
      <c r="H4" s="86">
        <v>9001590</v>
      </c>
      <c r="I4" s="86">
        <v>5</v>
      </c>
      <c r="J4" s="86"/>
      <c r="K4" s="86"/>
      <c r="L4" s="87"/>
      <c r="M4" s="86"/>
      <c r="N4" s="12" t="s">
        <v>953</v>
      </c>
      <c r="O4" s="12" t="s">
        <v>954</v>
      </c>
      <c r="P4" s="12" t="s">
        <v>955</v>
      </c>
      <c r="Q4" s="12"/>
      <c r="R4" s="88" t="s">
        <v>961</v>
      </c>
      <c r="S4" s="88" t="s">
        <v>961</v>
      </c>
      <c r="T4" s="89"/>
      <c r="U4" s="90"/>
      <c r="V4" s="89"/>
    </row>
    <row r="5" spans="1:40" ht="16" customHeight="1">
      <c r="B5" s="82">
        <v>2</v>
      </c>
      <c r="C5" s="1035" t="s">
        <v>1035</v>
      </c>
      <c r="D5" s="1041" t="s">
        <v>368</v>
      </c>
      <c r="E5" s="85" t="str">
        <f>HYPERLINK("#H2!A1","02")</f>
        <v>02</v>
      </c>
      <c r="F5" s="86">
        <v>2004</v>
      </c>
      <c r="G5" s="86">
        <v>300072</v>
      </c>
      <c r="H5" s="86">
        <v>9002763</v>
      </c>
      <c r="I5" s="86">
        <v>2</v>
      </c>
      <c r="J5" s="86"/>
      <c r="K5" s="86"/>
      <c r="L5" s="86"/>
      <c r="M5" s="86"/>
      <c r="N5" s="13" t="s">
        <v>953</v>
      </c>
      <c r="O5" s="13" t="s">
        <v>954</v>
      </c>
      <c r="P5" s="13" t="s">
        <v>955</v>
      </c>
      <c r="Q5" s="13"/>
      <c r="R5" s="91" t="s">
        <v>1158</v>
      </c>
      <c r="S5" s="91" t="s">
        <v>1159</v>
      </c>
      <c r="T5" s="92" t="s">
        <v>1160</v>
      </c>
      <c r="U5" s="93" t="s">
        <v>1161</v>
      </c>
      <c r="V5" s="92"/>
    </row>
    <row r="6" spans="1:40" ht="16" customHeight="1" thickBot="1">
      <c r="B6" s="82">
        <v>3</v>
      </c>
      <c r="C6" s="1036"/>
      <c r="D6" s="1042"/>
      <c r="E6" s="85" t="str">
        <f>HYPERLINK("#H3!A1","03")</f>
        <v>03</v>
      </c>
      <c r="F6" s="86">
        <v>2005</v>
      </c>
      <c r="G6" s="86">
        <v>300227</v>
      </c>
      <c r="H6" s="86">
        <v>9002763</v>
      </c>
      <c r="I6" s="86">
        <v>3</v>
      </c>
      <c r="J6" s="86"/>
      <c r="K6" s="86"/>
      <c r="L6" s="86"/>
      <c r="M6" s="86"/>
      <c r="N6" s="13" t="s">
        <v>953</v>
      </c>
      <c r="O6" s="13" t="s">
        <v>954</v>
      </c>
      <c r="P6" s="13" t="s">
        <v>955</v>
      </c>
      <c r="Q6" s="13"/>
      <c r="R6" s="91" t="s">
        <v>1158</v>
      </c>
      <c r="S6" s="91" t="s">
        <v>1159</v>
      </c>
      <c r="T6" s="92" t="s">
        <v>1160</v>
      </c>
      <c r="U6" s="93" t="s">
        <v>1161</v>
      </c>
      <c r="V6" s="92"/>
    </row>
    <row r="7" spans="1:40" ht="16" customHeight="1" thickTop="1">
      <c r="B7" s="82">
        <v>4</v>
      </c>
      <c r="C7" s="1036"/>
      <c r="D7" s="1042"/>
      <c r="E7" s="85" t="str">
        <f>HYPERLINK("#H5!A1","05")</f>
        <v>05</v>
      </c>
      <c r="F7" s="86">
        <v>2005</v>
      </c>
      <c r="G7" s="86">
        <v>300481</v>
      </c>
      <c r="H7" s="86">
        <v>9002763</v>
      </c>
      <c r="I7" s="86">
        <v>5</v>
      </c>
      <c r="J7" s="86"/>
      <c r="K7" s="86"/>
      <c r="L7" s="86"/>
      <c r="M7" s="86"/>
      <c r="N7" s="13" t="s">
        <v>953</v>
      </c>
      <c r="O7" s="13" t="s">
        <v>954</v>
      </c>
      <c r="P7" s="13" t="s">
        <v>955</v>
      </c>
      <c r="Q7" s="13"/>
      <c r="R7" s="91" t="s">
        <v>1158</v>
      </c>
      <c r="S7" s="91" t="s">
        <v>1159</v>
      </c>
      <c r="T7" s="92" t="s">
        <v>1160</v>
      </c>
      <c r="U7" s="93" t="s">
        <v>1161</v>
      </c>
      <c r="V7" s="92"/>
      <c r="AA7" s="1032" t="s">
        <v>9811</v>
      </c>
      <c r="AB7" s="1033"/>
      <c r="AC7" s="1033"/>
      <c r="AD7" s="1033"/>
      <c r="AE7" s="1033"/>
      <c r="AF7" s="1033"/>
      <c r="AG7" s="1034"/>
      <c r="AI7" s="1032" t="s">
        <v>383</v>
      </c>
      <c r="AJ7" s="1033"/>
      <c r="AK7" s="1034"/>
      <c r="AM7" s="1030" t="s">
        <v>384</v>
      </c>
      <c r="AN7" s="1031"/>
    </row>
    <row r="8" spans="1:40" ht="16" customHeight="1">
      <c r="B8" s="82">
        <v>5</v>
      </c>
      <c r="C8" s="1036"/>
      <c r="D8" s="1042"/>
      <c r="E8" s="85" t="str">
        <f>HYPERLINK("#H6!A1","06")</f>
        <v>06</v>
      </c>
      <c r="F8" s="86">
        <v>2005</v>
      </c>
      <c r="G8" s="86">
        <v>300482</v>
      </c>
      <c r="H8" s="86">
        <v>9002763</v>
      </c>
      <c r="I8" s="86">
        <v>6</v>
      </c>
      <c r="J8" s="86"/>
      <c r="K8" s="86"/>
      <c r="L8" s="86"/>
      <c r="M8" s="86"/>
      <c r="N8" s="13" t="s">
        <v>953</v>
      </c>
      <c r="O8" s="13" t="s">
        <v>954</v>
      </c>
      <c r="P8" s="13" t="s">
        <v>955</v>
      </c>
      <c r="Q8" s="13"/>
      <c r="R8" s="91" t="s">
        <v>1158</v>
      </c>
      <c r="S8" s="91" t="s">
        <v>1159</v>
      </c>
      <c r="T8" s="92" t="s">
        <v>1160</v>
      </c>
      <c r="U8" s="93" t="s">
        <v>1161</v>
      </c>
      <c r="V8" s="92"/>
      <c r="AA8" s="974"/>
      <c r="AB8" s="689"/>
      <c r="AC8" s="690" t="s">
        <v>1025</v>
      </c>
      <c r="AD8" s="1007"/>
      <c r="AE8" s="6"/>
      <c r="AF8" s="1013"/>
      <c r="AG8" s="975"/>
      <c r="AI8" s="994" t="s">
        <v>706</v>
      </c>
      <c r="AJ8" s="995" t="s">
        <v>725</v>
      </c>
      <c r="AK8" s="996"/>
      <c r="AM8" s="696" t="s">
        <v>848</v>
      </c>
      <c r="AN8" s="697" t="s">
        <v>847</v>
      </c>
    </row>
    <row r="9" spans="1:40" ht="16" customHeight="1">
      <c r="B9" s="82">
        <v>6</v>
      </c>
      <c r="C9" s="1036"/>
      <c r="D9" s="1042"/>
      <c r="E9" s="85" t="str">
        <f>HYPERLINK("#H7!A1","07")</f>
        <v>07</v>
      </c>
      <c r="F9" s="86">
        <v>2005</v>
      </c>
      <c r="G9" s="86">
        <v>300483</v>
      </c>
      <c r="H9" s="86">
        <v>9002763</v>
      </c>
      <c r="I9" s="86">
        <v>7</v>
      </c>
      <c r="J9" s="86"/>
      <c r="K9" s="86"/>
      <c r="L9" s="86"/>
      <c r="M9" s="86"/>
      <c r="N9" s="13" t="s">
        <v>953</v>
      </c>
      <c r="O9" s="13" t="s">
        <v>954</v>
      </c>
      <c r="P9" s="13" t="s">
        <v>955</v>
      </c>
      <c r="Q9" s="13"/>
      <c r="R9" s="91" t="s">
        <v>1158</v>
      </c>
      <c r="S9" s="91" t="s">
        <v>1159</v>
      </c>
      <c r="T9" s="92" t="s">
        <v>1160</v>
      </c>
      <c r="U9" s="93" t="s">
        <v>1161</v>
      </c>
      <c r="V9" s="92"/>
      <c r="AA9" s="976"/>
      <c r="AB9" s="406"/>
      <c r="AC9" s="691" t="s">
        <v>1026</v>
      </c>
      <c r="AD9" s="1007"/>
      <c r="AE9" s="6"/>
      <c r="AF9" s="1013"/>
      <c r="AG9" s="975"/>
      <c r="AI9" s="987" t="s">
        <v>706</v>
      </c>
      <c r="AJ9" s="553"/>
      <c r="AK9" s="988" t="s">
        <v>385</v>
      </c>
      <c r="AM9" s="696" t="s">
        <v>846</v>
      </c>
      <c r="AN9" s="697" t="s">
        <v>845</v>
      </c>
    </row>
    <row r="10" spans="1:40" ht="16" customHeight="1">
      <c r="B10" s="82">
        <v>7</v>
      </c>
      <c r="C10" s="1036"/>
      <c r="D10" s="1042"/>
      <c r="E10" s="85" t="str">
        <f>HYPERLINK("#H8!A1","08")</f>
        <v>08</v>
      </c>
      <c r="F10" s="86">
        <v>2005</v>
      </c>
      <c r="G10" s="86">
        <v>300485</v>
      </c>
      <c r="H10" s="86">
        <v>9002763</v>
      </c>
      <c r="I10" s="86">
        <v>8</v>
      </c>
      <c r="J10" s="86"/>
      <c r="K10" s="86"/>
      <c r="L10" s="86"/>
      <c r="M10" s="86"/>
      <c r="N10" s="13" t="s">
        <v>953</v>
      </c>
      <c r="O10" s="13" t="s">
        <v>954</v>
      </c>
      <c r="P10" s="13" t="s">
        <v>955</v>
      </c>
      <c r="Q10" s="13"/>
      <c r="R10" s="91" t="s">
        <v>1158</v>
      </c>
      <c r="S10" s="91" t="s">
        <v>1159</v>
      </c>
      <c r="T10" s="92" t="s">
        <v>1160</v>
      </c>
      <c r="U10" s="90" t="s">
        <v>1162</v>
      </c>
      <c r="V10" s="89"/>
      <c r="AA10" s="976"/>
      <c r="AB10" s="406"/>
      <c r="AC10" s="692"/>
      <c r="AD10" s="406"/>
      <c r="AE10" s="6"/>
      <c r="AF10" s="1014"/>
      <c r="AG10" s="978"/>
      <c r="AI10" s="989" t="s">
        <v>634</v>
      </c>
      <c r="AK10" s="990" t="s">
        <v>388</v>
      </c>
      <c r="AM10" s="696" t="s">
        <v>844</v>
      </c>
      <c r="AN10" s="697" t="s">
        <v>843</v>
      </c>
    </row>
    <row r="11" spans="1:40" ht="16" customHeight="1">
      <c r="B11" s="82">
        <v>8</v>
      </c>
      <c r="C11" s="1036"/>
      <c r="D11" s="1042"/>
      <c r="E11" s="85">
        <v>10</v>
      </c>
      <c r="F11" s="86">
        <v>2005</v>
      </c>
      <c r="G11" s="86">
        <v>300229</v>
      </c>
      <c r="H11" s="86">
        <v>9002763</v>
      </c>
      <c r="I11" s="86">
        <v>10</v>
      </c>
      <c r="J11" s="86"/>
      <c r="K11" s="86"/>
      <c r="L11" s="86"/>
      <c r="M11" s="86"/>
      <c r="N11" s="13" t="s">
        <v>953</v>
      </c>
      <c r="O11" s="13" t="s">
        <v>954</v>
      </c>
      <c r="P11" s="13" t="s">
        <v>955</v>
      </c>
      <c r="Q11" s="13"/>
      <c r="R11" s="91" t="s">
        <v>1158</v>
      </c>
      <c r="S11" s="91" t="s">
        <v>1159</v>
      </c>
      <c r="T11" s="92" t="s">
        <v>1160</v>
      </c>
      <c r="U11" s="93" t="s">
        <v>1161</v>
      </c>
      <c r="V11" s="92"/>
      <c r="AA11" s="976"/>
      <c r="AB11" s="979" t="s">
        <v>370</v>
      </c>
      <c r="AC11" s="693" t="s">
        <v>1113</v>
      </c>
      <c r="AD11" s="1008"/>
      <c r="AE11" s="6"/>
      <c r="AF11" s="1014"/>
      <c r="AG11" s="978"/>
      <c r="AI11" s="989" t="s">
        <v>634</v>
      </c>
      <c r="AK11" s="981"/>
      <c r="AM11" s="696" t="s">
        <v>842</v>
      </c>
      <c r="AN11" s="697" t="s">
        <v>841</v>
      </c>
    </row>
    <row r="12" spans="1:40" ht="16" customHeight="1" thickBot="1">
      <c r="B12" s="82">
        <v>9</v>
      </c>
      <c r="C12" s="1036"/>
      <c r="D12" s="1042"/>
      <c r="E12" s="85">
        <v>11</v>
      </c>
      <c r="F12" s="86">
        <v>2005</v>
      </c>
      <c r="G12" s="86">
        <v>300230</v>
      </c>
      <c r="H12" s="86">
        <v>9002763</v>
      </c>
      <c r="I12" s="86">
        <v>11</v>
      </c>
      <c r="J12" s="86"/>
      <c r="K12" s="86"/>
      <c r="L12" s="86"/>
      <c r="M12" s="86"/>
      <c r="N12" s="13" t="s">
        <v>953</v>
      </c>
      <c r="O12" s="13" t="s">
        <v>954</v>
      </c>
      <c r="P12" s="13" t="s">
        <v>955</v>
      </c>
      <c r="Q12" s="13"/>
      <c r="R12" s="91" t="s">
        <v>1158</v>
      </c>
      <c r="S12" s="91" t="s">
        <v>1159</v>
      </c>
      <c r="T12" s="92" t="s">
        <v>1160</v>
      </c>
      <c r="U12" s="93" t="s">
        <v>1161</v>
      </c>
      <c r="V12" s="92"/>
      <c r="AA12" s="1017"/>
      <c r="AB12" s="1018" t="s">
        <v>369</v>
      </c>
      <c r="AC12" s="1019" t="s">
        <v>1114</v>
      </c>
      <c r="AD12" s="1009"/>
      <c r="AE12" s="6"/>
      <c r="AF12" s="1014"/>
      <c r="AG12" s="978"/>
      <c r="AI12" s="976"/>
      <c r="AK12" s="988" t="s">
        <v>387</v>
      </c>
      <c r="AM12" s="696" t="s">
        <v>840</v>
      </c>
      <c r="AN12" s="697" t="s">
        <v>839</v>
      </c>
    </row>
    <row r="13" spans="1:40" ht="16" customHeight="1" thickTop="1" thickBot="1">
      <c r="B13" s="82">
        <v>10</v>
      </c>
      <c r="C13" s="1036"/>
      <c r="D13" s="1042"/>
      <c r="E13" s="85">
        <v>12</v>
      </c>
      <c r="F13" s="86">
        <v>2005</v>
      </c>
      <c r="G13" s="86">
        <v>300231</v>
      </c>
      <c r="H13" s="86">
        <v>9002763</v>
      </c>
      <c r="I13" s="86">
        <v>12</v>
      </c>
      <c r="J13" s="86"/>
      <c r="K13" s="86"/>
      <c r="L13" s="86"/>
      <c r="M13" s="86"/>
      <c r="N13" s="13" t="s">
        <v>953</v>
      </c>
      <c r="O13" s="13" t="s">
        <v>954</v>
      </c>
      <c r="P13" s="13" t="s">
        <v>955</v>
      </c>
      <c r="Q13" s="13"/>
      <c r="R13" s="91" t="s">
        <v>1158</v>
      </c>
      <c r="S13" s="91" t="s">
        <v>1159</v>
      </c>
      <c r="T13" s="92" t="s">
        <v>1160</v>
      </c>
      <c r="U13" s="93" t="s">
        <v>1161</v>
      </c>
      <c r="V13" s="92"/>
      <c r="AA13" s="1016"/>
      <c r="AB13" s="6"/>
      <c r="AC13" s="6"/>
      <c r="AE13" s="6"/>
      <c r="AF13" s="1015"/>
      <c r="AG13" s="986"/>
      <c r="AI13" s="991"/>
      <c r="AK13" s="988" t="s">
        <v>212</v>
      </c>
      <c r="AM13" s="698" t="s">
        <v>838</v>
      </c>
      <c r="AN13" s="699"/>
    </row>
    <row r="14" spans="1:40" ht="16" customHeight="1" thickTop="1">
      <c r="B14" s="82">
        <v>11</v>
      </c>
      <c r="C14" s="1036"/>
      <c r="D14" s="1042"/>
      <c r="E14" s="85">
        <v>13</v>
      </c>
      <c r="F14" s="86">
        <v>2010</v>
      </c>
      <c r="G14" s="86">
        <v>301964</v>
      </c>
      <c r="H14" s="86">
        <v>9002763</v>
      </c>
      <c r="I14" s="86">
        <v>14</v>
      </c>
      <c r="J14" s="86"/>
      <c r="K14" s="86"/>
      <c r="L14" s="86"/>
      <c r="M14" s="86"/>
      <c r="N14" s="13" t="s">
        <v>953</v>
      </c>
      <c r="O14" s="13" t="s">
        <v>954</v>
      </c>
      <c r="P14" s="13" t="s">
        <v>955</v>
      </c>
      <c r="Q14" s="13"/>
      <c r="R14" s="91" t="s">
        <v>1158</v>
      </c>
      <c r="S14" s="91" t="s">
        <v>1159</v>
      </c>
      <c r="T14" s="92" t="s">
        <v>1160</v>
      </c>
      <c r="U14" s="93" t="s">
        <v>1161</v>
      </c>
      <c r="V14" s="92"/>
      <c r="AA14" s="982"/>
      <c r="AB14" s="998"/>
      <c r="AC14" s="999" t="s">
        <v>372</v>
      </c>
      <c r="AD14" s="1010"/>
      <c r="AE14" s="1000"/>
      <c r="AF14" s="998"/>
      <c r="AG14" s="1001" t="s">
        <v>374</v>
      </c>
      <c r="AI14" s="980"/>
      <c r="AK14" s="990" t="s">
        <v>1165</v>
      </c>
    </row>
    <row r="15" spans="1:40" ht="16" customHeight="1" thickBot="1">
      <c r="B15" s="82">
        <v>12</v>
      </c>
      <c r="C15" s="1036"/>
      <c r="D15" s="1042"/>
      <c r="E15" s="85">
        <v>14</v>
      </c>
      <c r="F15" s="86">
        <v>2010</v>
      </c>
      <c r="G15" s="86">
        <v>301965</v>
      </c>
      <c r="H15" s="86">
        <v>9002763</v>
      </c>
      <c r="I15" s="86">
        <v>15</v>
      </c>
      <c r="J15" s="86"/>
      <c r="K15" s="86"/>
      <c r="L15" s="86"/>
      <c r="M15" s="86"/>
      <c r="N15" s="13" t="s">
        <v>953</v>
      </c>
      <c r="O15" s="13" t="s">
        <v>954</v>
      </c>
      <c r="P15" s="13" t="s">
        <v>955</v>
      </c>
      <c r="Q15" s="13"/>
      <c r="R15" s="91" t="s">
        <v>1158</v>
      </c>
      <c r="S15" s="91" t="s">
        <v>1159</v>
      </c>
      <c r="T15" s="92" t="s">
        <v>1160</v>
      </c>
      <c r="U15" s="93" t="s">
        <v>1161</v>
      </c>
      <c r="V15" s="92"/>
      <c r="AA15" s="1002" t="s">
        <v>224</v>
      </c>
      <c r="AB15" s="977"/>
      <c r="AC15" s="983" t="s">
        <v>375</v>
      </c>
      <c r="AD15" s="1011"/>
      <c r="AE15" s="983" t="s">
        <v>373</v>
      </c>
      <c r="AF15" s="977"/>
      <c r="AG15" s="1003" t="s">
        <v>376</v>
      </c>
      <c r="AI15" s="992"/>
      <c r="AJ15" s="997" t="s">
        <v>371</v>
      </c>
      <c r="AK15" s="993" t="s">
        <v>225</v>
      </c>
    </row>
    <row r="16" spans="1:40" ht="16" customHeight="1" thickTop="1">
      <c r="B16" s="82">
        <v>13</v>
      </c>
      <c r="C16" s="1036"/>
      <c r="D16" s="1042"/>
      <c r="E16" s="85">
        <v>15</v>
      </c>
      <c r="F16" s="86">
        <v>2010</v>
      </c>
      <c r="G16" s="86">
        <v>301966</v>
      </c>
      <c r="H16" s="86">
        <v>9002763</v>
      </c>
      <c r="I16" s="86">
        <v>16</v>
      </c>
      <c r="J16" s="86"/>
      <c r="K16" s="86"/>
      <c r="L16" s="86"/>
      <c r="M16" s="86"/>
      <c r="N16" s="13" t="s">
        <v>953</v>
      </c>
      <c r="O16" s="13" t="s">
        <v>954</v>
      </c>
      <c r="P16" s="13" t="s">
        <v>955</v>
      </c>
      <c r="Q16" s="13"/>
      <c r="R16" s="91" t="s">
        <v>1158</v>
      </c>
      <c r="S16" s="91" t="s">
        <v>1159</v>
      </c>
      <c r="T16" s="92" t="s">
        <v>1160</v>
      </c>
      <c r="U16" s="93" t="s">
        <v>1161</v>
      </c>
      <c r="V16" s="92"/>
      <c r="AA16" s="1002" t="s">
        <v>232</v>
      </c>
      <c r="AB16" s="977"/>
      <c r="AC16" s="983" t="s">
        <v>377</v>
      </c>
      <c r="AD16" s="1011"/>
      <c r="AE16" s="983" t="s">
        <v>378</v>
      </c>
      <c r="AF16" s="977"/>
      <c r="AG16" s="1003" t="s">
        <v>381</v>
      </c>
    </row>
    <row r="17" spans="2:33" ht="16" customHeight="1">
      <c r="B17" s="82">
        <v>14</v>
      </c>
      <c r="C17" s="1036"/>
      <c r="D17" s="1042"/>
      <c r="E17" s="85">
        <v>16</v>
      </c>
      <c r="F17" s="86">
        <v>2010</v>
      </c>
      <c r="G17" s="86">
        <v>301967</v>
      </c>
      <c r="H17" s="86">
        <v>9002763</v>
      </c>
      <c r="I17" s="86">
        <v>17</v>
      </c>
      <c r="J17" s="86"/>
      <c r="K17" s="86"/>
      <c r="L17" s="86"/>
      <c r="M17" s="86"/>
      <c r="N17" s="13" t="s">
        <v>953</v>
      </c>
      <c r="O17" s="13" t="s">
        <v>954</v>
      </c>
      <c r="P17" s="13" t="s">
        <v>955</v>
      </c>
      <c r="Q17" s="13"/>
      <c r="R17" s="91" t="s">
        <v>1158</v>
      </c>
      <c r="S17" s="91" t="s">
        <v>1159</v>
      </c>
      <c r="T17" s="92" t="s">
        <v>1160</v>
      </c>
      <c r="U17" s="93" t="s">
        <v>1161</v>
      </c>
      <c r="V17" s="92"/>
      <c r="AA17" s="1002" t="s">
        <v>233</v>
      </c>
      <c r="AB17" s="977"/>
      <c r="AC17" s="983" t="s">
        <v>1392</v>
      </c>
      <c r="AD17" s="1011"/>
      <c r="AE17" s="983" t="s">
        <v>379</v>
      </c>
      <c r="AF17" s="977"/>
      <c r="AG17" s="1003" t="s">
        <v>1397</v>
      </c>
    </row>
    <row r="18" spans="2:33" ht="16" customHeight="1">
      <c r="B18" s="82">
        <v>15</v>
      </c>
      <c r="C18" s="1037"/>
      <c r="D18" s="1043"/>
      <c r="E18" s="85">
        <v>17</v>
      </c>
      <c r="F18" s="86">
        <v>2010</v>
      </c>
      <c r="G18" s="86">
        <v>301968</v>
      </c>
      <c r="H18" s="86">
        <v>9002763</v>
      </c>
      <c r="I18" s="86">
        <v>18</v>
      </c>
      <c r="J18" s="86"/>
      <c r="K18" s="86"/>
      <c r="L18" s="86"/>
      <c r="M18" s="86"/>
      <c r="N18" s="13" t="s">
        <v>953</v>
      </c>
      <c r="O18" s="13" t="s">
        <v>954</v>
      </c>
      <c r="P18" s="13" t="s">
        <v>955</v>
      </c>
      <c r="Q18" s="13"/>
      <c r="R18" s="91" t="s">
        <v>1158</v>
      </c>
      <c r="S18" s="91" t="s">
        <v>1159</v>
      </c>
      <c r="T18" s="92" t="s">
        <v>1160</v>
      </c>
      <c r="U18" s="93" t="s">
        <v>1161</v>
      </c>
      <c r="V18" s="92"/>
      <c r="AA18" s="1002" t="s">
        <v>380</v>
      </c>
      <c r="AB18" s="977"/>
      <c r="AC18" s="983" t="s">
        <v>1393</v>
      </c>
      <c r="AD18" s="1011"/>
      <c r="AE18" s="983" t="s">
        <v>1394</v>
      </c>
      <c r="AF18" s="977"/>
      <c r="AG18" s="1004" t="s">
        <v>1115</v>
      </c>
    </row>
    <row r="19" spans="2:33" ht="16" customHeight="1" thickBot="1">
      <c r="B19" s="82">
        <v>16</v>
      </c>
      <c r="C19" s="1035" t="s">
        <v>1034</v>
      </c>
      <c r="D19" s="1038" t="s">
        <v>386</v>
      </c>
      <c r="E19" s="85">
        <v>1</v>
      </c>
      <c r="F19" s="86">
        <v>2013</v>
      </c>
      <c r="G19" s="86">
        <v>302835</v>
      </c>
      <c r="H19" s="86">
        <v>9006020</v>
      </c>
      <c r="I19" s="86">
        <v>1</v>
      </c>
      <c r="J19" s="86"/>
      <c r="K19" s="86"/>
      <c r="L19" s="86"/>
      <c r="M19" s="86"/>
      <c r="N19" s="13" t="s">
        <v>953</v>
      </c>
      <c r="O19" s="13" t="s">
        <v>954</v>
      </c>
      <c r="P19" s="13" t="s">
        <v>955</v>
      </c>
      <c r="Q19" s="13" t="s">
        <v>956</v>
      </c>
      <c r="R19" s="91" t="s">
        <v>1158</v>
      </c>
      <c r="S19" s="91" t="s">
        <v>1159</v>
      </c>
      <c r="T19" s="92" t="s">
        <v>1163</v>
      </c>
      <c r="U19" s="93" t="s">
        <v>1164</v>
      </c>
      <c r="V19" s="92"/>
      <c r="AA19" s="1005" t="s">
        <v>382</v>
      </c>
      <c r="AB19" s="984"/>
      <c r="AC19" s="985" t="s">
        <v>1395</v>
      </c>
      <c r="AD19" s="1012"/>
      <c r="AE19" s="985" t="s">
        <v>1396</v>
      </c>
      <c r="AF19" s="984"/>
      <c r="AG19" s="1006" t="s">
        <v>1116</v>
      </c>
    </row>
    <row r="20" spans="2:33" ht="16" customHeight="1" thickTop="1">
      <c r="B20" s="82">
        <v>17</v>
      </c>
      <c r="C20" s="1036"/>
      <c r="D20" s="1039"/>
      <c r="E20" s="85">
        <v>2</v>
      </c>
      <c r="F20" s="86">
        <v>2012</v>
      </c>
      <c r="G20" s="86">
        <v>302526</v>
      </c>
      <c r="H20" s="86">
        <v>9006020</v>
      </c>
      <c r="I20" s="86">
        <v>2</v>
      </c>
      <c r="J20" s="86"/>
      <c r="K20" s="86"/>
      <c r="L20" s="86"/>
      <c r="M20" s="86"/>
      <c r="N20" s="13" t="s">
        <v>953</v>
      </c>
      <c r="O20" s="13" t="s">
        <v>954</v>
      </c>
      <c r="P20" s="13" t="s">
        <v>955</v>
      </c>
      <c r="Q20" s="13" t="s">
        <v>956</v>
      </c>
      <c r="R20" s="91" t="s">
        <v>1158</v>
      </c>
      <c r="S20" s="91" t="s">
        <v>1159</v>
      </c>
      <c r="T20" s="92" t="s">
        <v>1163</v>
      </c>
      <c r="U20" s="93" t="s">
        <v>1164</v>
      </c>
      <c r="V20" s="92"/>
      <c r="AG20" s="406"/>
    </row>
    <row r="21" spans="2:33" ht="16" customHeight="1">
      <c r="B21" s="82">
        <v>18</v>
      </c>
      <c r="C21" s="1036"/>
      <c r="D21" s="1039"/>
      <c r="E21" s="85">
        <v>3</v>
      </c>
      <c r="F21" s="86">
        <v>2012</v>
      </c>
      <c r="G21" s="86">
        <v>302529</v>
      </c>
      <c r="H21" s="86">
        <v>9006020</v>
      </c>
      <c r="I21" s="86">
        <v>3</v>
      </c>
      <c r="J21" s="86"/>
      <c r="K21" s="86"/>
      <c r="L21" s="86"/>
      <c r="M21" s="86"/>
      <c r="N21" s="13" t="s">
        <v>953</v>
      </c>
      <c r="O21" s="13" t="s">
        <v>954</v>
      </c>
      <c r="P21" s="13" t="s">
        <v>955</v>
      </c>
      <c r="Q21" s="13" t="s">
        <v>956</v>
      </c>
      <c r="R21" s="91" t="s">
        <v>1158</v>
      </c>
      <c r="S21" s="91" t="s">
        <v>1159</v>
      </c>
      <c r="T21" s="92" t="s">
        <v>1163</v>
      </c>
      <c r="U21" s="93" t="s">
        <v>1164</v>
      </c>
      <c r="V21" s="92"/>
      <c r="AG21" s="406"/>
    </row>
    <row r="22" spans="2:33" ht="16" customHeight="1">
      <c r="B22" s="82">
        <v>19</v>
      </c>
      <c r="C22" s="1036"/>
      <c r="D22" s="1039"/>
      <c r="E22" s="85">
        <v>4</v>
      </c>
      <c r="F22" s="86">
        <v>2012</v>
      </c>
      <c r="G22" s="86">
        <v>302527</v>
      </c>
      <c r="H22" s="86">
        <v>9006020</v>
      </c>
      <c r="I22" s="86">
        <v>4</v>
      </c>
      <c r="J22" s="86"/>
      <c r="K22" s="86"/>
      <c r="L22" s="86"/>
      <c r="M22" s="86"/>
      <c r="N22" s="13" t="s">
        <v>953</v>
      </c>
      <c r="O22" s="13" t="s">
        <v>954</v>
      </c>
      <c r="P22" s="13" t="s">
        <v>955</v>
      </c>
      <c r="Q22" s="13" t="s">
        <v>956</v>
      </c>
      <c r="R22" s="91" t="s">
        <v>1158</v>
      </c>
      <c r="S22" s="91" t="s">
        <v>1159</v>
      </c>
      <c r="T22" s="92" t="s">
        <v>1163</v>
      </c>
      <c r="U22" s="93" t="s">
        <v>1164</v>
      </c>
      <c r="V22" s="92"/>
      <c r="AG22" s="406"/>
    </row>
    <row r="23" spans="2:33" ht="16" customHeight="1">
      <c r="B23" s="82">
        <v>20</v>
      </c>
      <c r="C23" s="1037"/>
      <c r="D23" s="1040"/>
      <c r="E23" s="85">
        <v>5</v>
      </c>
      <c r="F23" s="86">
        <v>2012</v>
      </c>
      <c r="G23" s="86">
        <v>302528</v>
      </c>
      <c r="H23" s="86">
        <v>9006020</v>
      </c>
      <c r="I23" s="86">
        <v>5</v>
      </c>
      <c r="J23" s="86"/>
      <c r="K23" s="86"/>
      <c r="L23" s="86"/>
      <c r="M23" s="86"/>
      <c r="N23" s="13" t="s">
        <v>953</v>
      </c>
      <c r="O23" s="13" t="s">
        <v>954</v>
      </c>
      <c r="P23" s="13" t="s">
        <v>955</v>
      </c>
      <c r="Q23" s="13" t="s">
        <v>956</v>
      </c>
      <c r="R23" s="91" t="s">
        <v>1158</v>
      </c>
      <c r="S23" s="91" t="s">
        <v>1159</v>
      </c>
      <c r="T23" s="92" t="s">
        <v>1163</v>
      </c>
      <c r="U23" s="93" t="s">
        <v>1164</v>
      </c>
      <c r="V23" s="92"/>
      <c r="AG23" s="406"/>
    </row>
    <row r="24" spans="2:33" ht="16" customHeight="1">
      <c r="B24" s="82">
        <v>21</v>
      </c>
      <c r="C24" s="1035" t="s">
        <v>1033</v>
      </c>
      <c r="D24" s="95" t="s">
        <v>1032</v>
      </c>
      <c r="E24" s="85">
        <v>1</v>
      </c>
      <c r="F24" s="87">
        <v>2024</v>
      </c>
      <c r="G24" s="86" t="s">
        <v>1061</v>
      </c>
      <c r="H24" s="86">
        <v>9006113</v>
      </c>
      <c r="I24" s="86">
        <v>11</v>
      </c>
      <c r="J24" s="86"/>
      <c r="K24" s="86"/>
      <c r="L24" s="86"/>
      <c r="M24" s="86"/>
      <c r="N24" s="13"/>
      <c r="O24" s="13"/>
      <c r="P24" s="13"/>
      <c r="Q24" s="13"/>
      <c r="R24" s="91" t="s">
        <v>1158</v>
      </c>
      <c r="S24" s="91" t="s">
        <v>1159</v>
      </c>
      <c r="T24" s="92" t="s">
        <v>1166</v>
      </c>
      <c r="U24" s="93"/>
      <c r="V24" s="92"/>
      <c r="AG24" s="406"/>
    </row>
    <row r="25" spans="2:33" ht="16" customHeight="1">
      <c r="B25" s="82">
        <v>22</v>
      </c>
      <c r="C25" s="1036"/>
      <c r="D25" s="95" t="s">
        <v>1032</v>
      </c>
      <c r="E25" s="85">
        <v>2</v>
      </c>
      <c r="F25" s="87">
        <v>2024</v>
      </c>
      <c r="G25" s="86" t="s">
        <v>1062</v>
      </c>
      <c r="H25" s="86">
        <v>9006113</v>
      </c>
      <c r="I25" s="86">
        <v>12</v>
      </c>
      <c r="J25" s="86"/>
      <c r="K25" s="86"/>
      <c r="L25" s="86"/>
      <c r="M25" s="86"/>
      <c r="N25" s="14"/>
      <c r="O25" s="14"/>
      <c r="P25" s="14"/>
      <c r="Q25" s="14"/>
      <c r="R25" s="91" t="s">
        <v>1158</v>
      </c>
      <c r="S25" s="91" t="s">
        <v>1159</v>
      </c>
      <c r="T25" s="92" t="s">
        <v>1166</v>
      </c>
      <c r="U25" s="93"/>
      <c r="V25" s="92"/>
      <c r="AG25" s="406"/>
    </row>
    <row r="26" spans="2:33" ht="16" customHeight="1">
      <c r="B26" s="82">
        <v>23</v>
      </c>
      <c r="C26" s="1036"/>
      <c r="D26" s="95" t="s">
        <v>1037</v>
      </c>
      <c r="E26" s="85">
        <v>1</v>
      </c>
      <c r="F26" s="87">
        <v>2024</v>
      </c>
      <c r="G26" s="86" t="s">
        <v>1063</v>
      </c>
      <c r="H26" s="86">
        <v>9008196</v>
      </c>
      <c r="I26" s="86">
        <v>1</v>
      </c>
      <c r="J26" s="86"/>
      <c r="K26" s="86"/>
      <c r="L26" s="86"/>
      <c r="M26" s="86"/>
      <c r="N26" s="14"/>
      <c r="O26" s="14"/>
      <c r="P26" s="14"/>
      <c r="Q26" s="14"/>
      <c r="R26" s="91" t="s">
        <v>1167</v>
      </c>
      <c r="S26" s="91" t="s">
        <v>1159</v>
      </c>
      <c r="T26" s="92"/>
      <c r="U26" s="93"/>
      <c r="V26" s="92" t="s">
        <v>1168</v>
      </c>
      <c r="AG26" s="406"/>
    </row>
    <row r="27" spans="2:33" ht="16" customHeight="1">
      <c r="B27" s="82">
        <v>24</v>
      </c>
      <c r="C27" s="1037"/>
      <c r="D27" s="95" t="s">
        <v>1036</v>
      </c>
      <c r="E27" s="85">
        <v>1</v>
      </c>
      <c r="F27" s="87">
        <v>2024</v>
      </c>
      <c r="G27" s="86" t="s">
        <v>1038</v>
      </c>
      <c r="H27" s="86">
        <v>9008195</v>
      </c>
      <c r="I27" s="86">
        <v>1</v>
      </c>
      <c r="J27" s="86"/>
      <c r="K27" s="86"/>
      <c r="L27" s="86"/>
      <c r="M27" s="86"/>
      <c r="N27" s="14"/>
      <c r="O27" s="14"/>
      <c r="P27" s="14"/>
      <c r="Q27" s="14"/>
      <c r="R27" s="91" t="s">
        <v>1169</v>
      </c>
      <c r="S27" s="91" t="s">
        <v>1170</v>
      </c>
      <c r="T27" s="92"/>
      <c r="U27" s="93"/>
      <c r="V27" s="92"/>
      <c r="X27" s="406"/>
      <c r="Y27" s="406"/>
      <c r="Z27" s="406"/>
      <c r="AG27" s="406"/>
    </row>
    <row r="28" spans="2:33" ht="16" customHeight="1">
      <c r="B28" s="82">
        <v>25</v>
      </c>
      <c r="C28" s="83" t="s">
        <v>729</v>
      </c>
      <c r="D28" s="86" t="s">
        <v>389</v>
      </c>
      <c r="E28" s="85">
        <v>1</v>
      </c>
      <c r="F28" s="86">
        <v>2012</v>
      </c>
      <c r="G28" s="86" t="s">
        <v>961</v>
      </c>
      <c r="H28" s="86">
        <v>9007079</v>
      </c>
      <c r="I28" s="86">
        <v>1</v>
      </c>
      <c r="J28" s="86"/>
      <c r="K28" s="86"/>
      <c r="L28" s="86"/>
      <c r="M28" s="86"/>
      <c r="N28" s="13" t="s">
        <v>957</v>
      </c>
      <c r="O28" s="13" t="s">
        <v>367</v>
      </c>
      <c r="P28" s="13" t="s">
        <v>960</v>
      </c>
      <c r="Q28" s="13" t="s">
        <v>961</v>
      </c>
      <c r="R28" s="91" t="s">
        <v>1171</v>
      </c>
      <c r="S28" s="91" t="s">
        <v>1159</v>
      </c>
      <c r="T28" s="92" t="s">
        <v>1160</v>
      </c>
      <c r="U28" s="93" t="s">
        <v>1161</v>
      </c>
      <c r="V28" s="92"/>
      <c r="X28" s="406"/>
      <c r="Y28" s="406"/>
      <c r="AG28" s="406"/>
    </row>
    <row r="29" spans="2:33" ht="30.75" customHeight="1">
      <c r="B29" s="82">
        <v>26</v>
      </c>
      <c r="C29" s="83" t="s">
        <v>728</v>
      </c>
      <c r="D29" s="86" t="s">
        <v>390</v>
      </c>
      <c r="E29" s="85">
        <v>1</v>
      </c>
      <c r="F29" s="86">
        <v>2017</v>
      </c>
      <c r="G29" s="86" t="s">
        <v>961</v>
      </c>
      <c r="H29" s="86">
        <v>9000551</v>
      </c>
      <c r="I29" s="86">
        <v>1</v>
      </c>
      <c r="J29" s="86"/>
      <c r="K29" s="86"/>
      <c r="L29" s="86"/>
      <c r="M29" s="86"/>
      <c r="N29" s="13" t="s">
        <v>962</v>
      </c>
      <c r="O29" s="13" t="s">
        <v>963</v>
      </c>
      <c r="P29" s="13" t="s">
        <v>958</v>
      </c>
      <c r="Q29" s="13" t="s">
        <v>959</v>
      </c>
      <c r="R29" s="91" t="s">
        <v>1171</v>
      </c>
      <c r="S29" s="96" t="s">
        <v>1172</v>
      </c>
      <c r="T29" s="97" t="s">
        <v>1173</v>
      </c>
      <c r="U29" s="98" t="s">
        <v>1174</v>
      </c>
      <c r="V29" s="92"/>
      <c r="X29" s="406"/>
      <c r="Y29" s="406"/>
      <c r="Z29" s="406"/>
      <c r="AA29" s="406"/>
      <c r="AB29" s="406"/>
      <c r="AC29" s="406"/>
      <c r="AD29" s="406"/>
    </row>
    <row r="30" spans="2:33" ht="16" customHeight="1">
      <c r="B30" s="82">
        <v>27</v>
      </c>
      <c r="C30" s="83" t="s">
        <v>727</v>
      </c>
      <c r="D30" s="86" t="s">
        <v>391</v>
      </c>
      <c r="E30" s="85">
        <v>1</v>
      </c>
      <c r="F30" s="86">
        <v>1977</v>
      </c>
      <c r="G30" s="86">
        <v>80882</v>
      </c>
      <c r="H30" s="86">
        <v>9003378</v>
      </c>
      <c r="I30" s="86">
        <v>1</v>
      </c>
      <c r="J30" s="86"/>
      <c r="K30" s="86"/>
      <c r="L30" s="86"/>
      <c r="M30" s="86"/>
      <c r="N30" s="13"/>
      <c r="O30" s="13"/>
      <c r="P30" s="13"/>
      <c r="Q30" s="13"/>
      <c r="R30" s="99"/>
      <c r="S30" s="100"/>
      <c r="T30" s="101"/>
      <c r="U30" s="100"/>
      <c r="V30" s="101"/>
      <c r="X30" s="406"/>
      <c r="Y30" s="406"/>
      <c r="Z30" s="406"/>
    </row>
    <row r="31" spans="2:33" ht="16" customHeight="1" thickBot="1">
      <c r="B31" s="82">
        <v>28</v>
      </c>
      <c r="C31" s="83" t="s">
        <v>726</v>
      </c>
      <c r="D31" s="86" t="s">
        <v>392</v>
      </c>
      <c r="E31" s="85">
        <v>1</v>
      </c>
      <c r="F31" s="86">
        <v>1977</v>
      </c>
      <c r="G31" s="86">
        <v>40299</v>
      </c>
      <c r="H31" s="86">
        <v>6185575</v>
      </c>
      <c r="I31" s="86">
        <v>1</v>
      </c>
      <c r="J31" s="86"/>
      <c r="K31" s="86"/>
      <c r="L31" s="86"/>
      <c r="M31" s="86"/>
      <c r="N31" s="13"/>
      <c r="O31" s="13"/>
      <c r="P31" s="13"/>
      <c r="Q31" s="13"/>
      <c r="R31" s="102"/>
      <c r="S31" s="103"/>
      <c r="T31" s="104"/>
      <c r="U31" s="103"/>
      <c r="V31" s="104"/>
      <c r="X31" s="406"/>
      <c r="Y31" s="406"/>
      <c r="Z31" s="406"/>
    </row>
    <row r="32" spans="2:33" ht="16" customHeight="1" thickTop="1">
      <c r="B32" s="82">
        <v>29</v>
      </c>
      <c r="C32" s="1044" t="s">
        <v>393</v>
      </c>
      <c r="D32" s="109" t="s">
        <v>394</v>
      </c>
      <c r="E32" s="110">
        <v>1</v>
      </c>
      <c r="F32" s="109">
        <v>1990</v>
      </c>
      <c r="G32" s="109" t="s">
        <v>395</v>
      </c>
      <c r="H32" s="109">
        <v>9003390</v>
      </c>
      <c r="I32" s="109">
        <v>1</v>
      </c>
      <c r="J32" s="300"/>
      <c r="K32" s="300"/>
      <c r="L32" s="1045" t="s">
        <v>731</v>
      </c>
      <c r="M32" s="109"/>
      <c r="N32" s="28"/>
      <c r="O32" s="28"/>
      <c r="P32" s="28"/>
      <c r="Q32" s="28"/>
      <c r="R32" s="111"/>
      <c r="S32" s="112"/>
      <c r="T32" s="113"/>
      <c r="U32" s="112"/>
      <c r="V32" s="113"/>
      <c r="X32" s="406"/>
      <c r="Y32" s="406"/>
      <c r="Z32" s="406"/>
    </row>
    <row r="33" spans="2:22" ht="16" customHeight="1">
      <c r="B33" s="82">
        <v>30</v>
      </c>
      <c r="C33" s="1036"/>
      <c r="D33" s="86" t="s">
        <v>394</v>
      </c>
      <c r="E33" s="85">
        <v>2</v>
      </c>
      <c r="F33" s="86">
        <v>1994</v>
      </c>
      <c r="G33" s="86" t="s">
        <v>396</v>
      </c>
      <c r="H33" s="86">
        <v>9003390</v>
      </c>
      <c r="I33" s="86">
        <v>2</v>
      </c>
      <c r="J33" s="105"/>
      <c r="K33" s="105"/>
      <c r="L33" s="1046"/>
      <c r="M33" s="114"/>
      <c r="N33" s="13"/>
      <c r="O33" s="13"/>
      <c r="P33" s="13"/>
      <c r="Q33" s="13"/>
      <c r="R33" s="115"/>
      <c r="S33" s="116"/>
      <c r="T33" s="117"/>
      <c r="U33" s="116"/>
      <c r="V33" s="117"/>
    </row>
    <row r="34" spans="2:22" ht="16" customHeight="1">
      <c r="B34" s="82">
        <v>31</v>
      </c>
      <c r="C34" s="1037"/>
      <c r="D34" s="86" t="s">
        <v>397</v>
      </c>
      <c r="E34" s="85">
        <v>3</v>
      </c>
      <c r="F34" s="86">
        <v>2005</v>
      </c>
      <c r="G34" s="86" t="s">
        <v>398</v>
      </c>
      <c r="H34" s="86">
        <v>9003691</v>
      </c>
      <c r="I34" s="86">
        <v>1</v>
      </c>
      <c r="J34" s="118"/>
      <c r="K34" s="118"/>
      <c r="L34" s="1047"/>
      <c r="M34" s="86"/>
      <c r="N34" s="13"/>
      <c r="O34" s="13"/>
      <c r="P34" s="13"/>
      <c r="Q34" s="13"/>
      <c r="R34" s="115"/>
      <c r="S34" s="116"/>
      <c r="T34" s="117"/>
      <c r="U34" s="116"/>
      <c r="V34" s="117"/>
    </row>
    <row r="35" spans="2:22" ht="16" customHeight="1">
      <c r="B35" s="82">
        <v>32</v>
      </c>
      <c r="C35" s="1035" t="s">
        <v>410</v>
      </c>
      <c r="D35" s="1049" t="s">
        <v>399</v>
      </c>
      <c r="E35" s="85">
        <v>1</v>
      </c>
      <c r="F35" s="86">
        <v>2020</v>
      </c>
      <c r="G35" s="119" t="s">
        <v>400</v>
      </c>
      <c r="H35" s="86">
        <v>9002489</v>
      </c>
      <c r="I35" s="86">
        <v>9</v>
      </c>
      <c r="J35" s="108"/>
      <c r="K35" s="108"/>
      <c r="L35" s="1049" t="s">
        <v>732</v>
      </c>
      <c r="M35" s="86"/>
      <c r="N35" s="1051" t="s">
        <v>972</v>
      </c>
      <c r="O35" s="13" t="s">
        <v>973</v>
      </c>
      <c r="P35" s="13" t="s">
        <v>972</v>
      </c>
      <c r="Q35" s="13" t="s">
        <v>961</v>
      </c>
      <c r="R35" s="115"/>
      <c r="S35" s="116"/>
      <c r="T35" s="117"/>
      <c r="U35" s="116"/>
      <c r="V35" s="117"/>
    </row>
    <row r="36" spans="2:22" ht="16" customHeight="1">
      <c r="B36" s="82">
        <v>33</v>
      </c>
      <c r="C36" s="1036"/>
      <c r="D36" s="1046"/>
      <c r="E36" s="85">
        <v>2</v>
      </c>
      <c r="F36" s="86">
        <v>2008</v>
      </c>
      <c r="G36" s="119" t="s">
        <v>401</v>
      </c>
      <c r="H36" s="86">
        <v>9002489</v>
      </c>
      <c r="I36" s="86">
        <v>2</v>
      </c>
      <c r="J36" s="105"/>
      <c r="K36" s="105"/>
      <c r="L36" s="1046"/>
      <c r="M36" s="86"/>
      <c r="N36" s="1052"/>
      <c r="O36" s="13" t="s">
        <v>974</v>
      </c>
      <c r="P36" s="13" t="s">
        <v>975</v>
      </c>
      <c r="Q36" s="13" t="s">
        <v>961</v>
      </c>
      <c r="R36" s="115"/>
      <c r="S36" s="116"/>
      <c r="T36" s="117"/>
      <c r="U36" s="116"/>
      <c r="V36" s="117"/>
    </row>
    <row r="37" spans="2:22" ht="16" customHeight="1" thickBot="1">
      <c r="B37" s="82">
        <v>34</v>
      </c>
      <c r="C37" s="1048"/>
      <c r="D37" s="1050"/>
      <c r="E37" s="120">
        <v>3</v>
      </c>
      <c r="F37" s="108">
        <v>2011</v>
      </c>
      <c r="G37" s="121" t="s">
        <v>402</v>
      </c>
      <c r="H37" s="108">
        <v>9002489</v>
      </c>
      <c r="I37" s="108">
        <v>6</v>
      </c>
      <c r="J37" s="105"/>
      <c r="K37" s="105"/>
      <c r="L37" s="1050"/>
      <c r="M37" s="122"/>
      <c r="N37" s="1054"/>
      <c r="O37" s="15" t="s">
        <v>974</v>
      </c>
      <c r="P37" s="15" t="s">
        <v>975</v>
      </c>
      <c r="Q37" s="15" t="s">
        <v>961</v>
      </c>
      <c r="R37" s="123"/>
      <c r="S37" s="124"/>
      <c r="T37" s="125"/>
      <c r="U37" s="124"/>
      <c r="V37" s="125"/>
    </row>
    <row r="38" spans="2:22" ht="16" customHeight="1" thickTop="1">
      <c r="B38" s="82">
        <v>35</v>
      </c>
      <c r="C38" s="1044" t="s">
        <v>403</v>
      </c>
      <c r="D38" s="1045" t="s">
        <v>412</v>
      </c>
      <c r="E38" s="110">
        <v>1</v>
      </c>
      <c r="F38" s="109">
        <v>1999</v>
      </c>
      <c r="G38" s="126">
        <v>1</v>
      </c>
      <c r="H38" s="109">
        <v>9004004</v>
      </c>
      <c r="I38" s="109">
        <v>2</v>
      </c>
      <c r="J38" s="300"/>
      <c r="K38" s="300"/>
      <c r="L38" s="1045" t="s">
        <v>733</v>
      </c>
      <c r="M38" s="118"/>
      <c r="N38" s="14"/>
      <c r="O38" s="14"/>
      <c r="P38" s="14"/>
      <c r="Q38" s="14"/>
      <c r="R38" s="127" t="s">
        <v>1171</v>
      </c>
      <c r="S38" s="127" t="s">
        <v>1176</v>
      </c>
      <c r="T38" s="128" t="s">
        <v>1177</v>
      </c>
      <c r="U38" s="129" t="s">
        <v>1178</v>
      </c>
      <c r="V38" s="130"/>
    </row>
    <row r="39" spans="2:22" ht="16" customHeight="1">
      <c r="B39" s="82">
        <v>36</v>
      </c>
      <c r="C39" s="1036"/>
      <c r="D39" s="1047"/>
      <c r="E39" s="85">
        <v>2</v>
      </c>
      <c r="F39" s="86">
        <v>2000</v>
      </c>
      <c r="G39" s="131">
        <v>2</v>
      </c>
      <c r="H39" s="86">
        <v>9004004</v>
      </c>
      <c r="I39" s="86">
        <v>3</v>
      </c>
      <c r="J39" s="105"/>
      <c r="K39" s="105"/>
      <c r="L39" s="1046"/>
      <c r="M39" s="86"/>
      <c r="N39" s="13"/>
      <c r="O39" s="13"/>
      <c r="P39" s="13"/>
      <c r="Q39" s="13"/>
      <c r="R39" s="99"/>
      <c r="S39" s="100"/>
      <c r="T39" s="101"/>
      <c r="U39" s="100"/>
      <c r="V39" s="101"/>
    </row>
    <row r="40" spans="2:22" ht="16" customHeight="1">
      <c r="B40" s="82">
        <v>37</v>
      </c>
      <c r="C40" s="1036"/>
      <c r="D40" s="1055" t="s">
        <v>734</v>
      </c>
      <c r="E40" s="85">
        <v>3</v>
      </c>
      <c r="F40" s="86">
        <v>2000</v>
      </c>
      <c r="G40" s="131">
        <v>3</v>
      </c>
      <c r="H40" s="86">
        <v>9004004</v>
      </c>
      <c r="I40" s="86">
        <v>4</v>
      </c>
      <c r="J40" s="105"/>
      <c r="K40" s="105"/>
      <c r="L40" s="1046"/>
      <c r="M40" s="86"/>
      <c r="N40" s="13"/>
      <c r="O40" s="13"/>
      <c r="P40" s="13"/>
      <c r="Q40" s="13"/>
      <c r="R40" s="115"/>
      <c r="S40" s="116"/>
      <c r="T40" s="117"/>
      <c r="U40" s="116"/>
      <c r="V40" s="117"/>
    </row>
    <row r="41" spans="2:22" ht="16" customHeight="1">
      <c r="B41" s="82">
        <v>38</v>
      </c>
      <c r="C41" s="1036"/>
      <c r="D41" s="1056"/>
      <c r="E41" s="85">
        <v>4</v>
      </c>
      <c r="F41" s="86">
        <v>1999</v>
      </c>
      <c r="G41" s="131">
        <v>4</v>
      </c>
      <c r="H41" s="86">
        <v>9004004</v>
      </c>
      <c r="I41" s="86">
        <v>5</v>
      </c>
      <c r="J41" s="105"/>
      <c r="K41" s="105"/>
      <c r="L41" s="1046"/>
      <c r="M41" s="86"/>
      <c r="N41" s="13"/>
      <c r="O41" s="13"/>
      <c r="P41" s="13"/>
      <c r="Q41" s="13"/>
      <c r="R41" s="115"/>
      <c r="S41" s="116"/>
      <c r="T41" s="117"/>
      <c r="U41" s="116"/>
      <c r="V41" s="117"/>
    </row>
    <row r="42" spans="2:22" ht="16" customHeight="1">
      <c r="B42" s="82">
        <v>39</v>
      </c>
      <c r="C42" s="1036"/>
      <c r="D42" s="1056"/>
      <c r="E42" s="85">
        <v>5</v>
      </c>
      <c r="F42" s="86">
        <v>1999</v>
      </c>
      <c r="G42" s="131">
        <v>5</v>
      </c>
      <c r="H42" s="86">
        <v>9004004</v>
      </c>
      <c r="I42" s="86">
        <v>6</v>
      </c>
      <c r="J42" s="105"/>
      <c r="K42" s="105"/>
      <c r="L42" s="1046"/>
      <c r="M42" s="86"/>
      <c r="N42" s="13"/>
      <c r="O42" s="13"/>
      <c r="P42" s="13"/>
      <c r="Q42" s="13"/>
      <c r="R42" s="115"/>
      <c r="S42" s="116"/>
      <c r="T42" s="117"/>
      <c r="U42" s="116"/>
      <c r="V42" s="117"/>
    </row>
    <row r="43" spans="2:22" ht="16" customHeight="1">
      <c r="B43" s="82">
        <v>40</v>
      </c>
      <c r="C43" s="1036"/>
      <c r="D43" s="1056"/>
      <c r="E43" s="85">
        <v>6</v>
      </c>
      <c r="F43" s="86">
        <v>2000</v>
      </c>
      <c r="G43" s="131">
        <v>6</v>
      </c>
      <c r="H43" s="86">
        <v>9004004</v>
      </c>
      <c r="I43" s="86">
        <v>7</v>
      </c>
      <c r="J43" s="105"/>
      <c r="K43" s="105"/>
      <c r="L43" s="1046"/>
      <c r="M43" s="86"/>
      <c r="N43" s="13"/>
      <c r="O43" s="13"/>
      <c r="P43" s="13"/>
      <c r="Q43" s="13"/>
      <c r="R43" s="115"/>
      <c r="S43" s="116"/>
      <c r="T43" s="117"/>
      <c r="U43" s="116"/>
      <c r="V43" s="117"/>
    </row>
    <row r="44" spans="2:22" ht="16" customHeight="1">
      <c r="B44" s="82">
        <v>41</v>
      </c>
      <c r="C44" s="1036"/>
      <c r="D44" s="1056"/>
      <c r="E44" s="85">
        <v>7</v>
      </c>
      <c r="F44" s="86">
        <v>2000</v>
      </c>
      <c r="G44" s="131">
        <v>7</v>
      </c>
      <c r="H44" s="86">
        <v>9004004</v>
      </c>
      <c r="I44" s="86">
        <v>8</v>
      </c>
      <c r="J44" s="105"/>
      <c r="K44" s="105"/>
      <c r="L44" s="1046"/>
      <c r="M44" s="86"/>
      <c r="N44" s="13"/>
      <c r="O44" s="13"/>
      <c r="P44" s="13"/>
      <c r="Q44" s="13"/>
      <c r="R44" s="115"/>
      <c r="S44" s="116"/>
      <c r="T44" s="117"/>
      <c r="U44" s="116"/>
      <c r="V44" s="117"/>
    </row>
    <row r="45" spans="2:22" ht="16" customHeight="1">
      <c r="B45" s="82">
        <v>42</v>
      </c>
      <c r="C45" s="1037"/>
      <c r="D45" s="1057"/>
      <c r="E45" s="85">
        <v>8</v>
      </c>
      <c r="F45" s="86">
        <v>1999</v>
      </c>
      <c r="G45" s="131">
        <v>8</v>
      </c>
      <c r="H45" s="86">
        <v>9004004</v>
      </c>
      <c r="I45" s="86">
        <v>9</v>
      </c>
      <c r="J45" s="118"/>
      <c r="K45" s="118"/>
      <c r="L45" s="1047"/>
      <c r="M45" s="86"/>
      <c r="N45" s="13"/>
      <c r="O45" s="13"/>
      <c r="P45" s="13"/>
      <c r="Q45" s="13"/>
      <c r="R45" s="115"/>
      <c r="S45" s="116"/>
      <c r="T45" s="117"/>
      <c r="U45" s="116"/>
      <c r="V45" s="117"/>
    </row>
    <row r="46" spans="2:22" ht="16" customHeight="1">
      <c r="B46" s="82">
        <v>43</v>
      </c>
      <c r="C46" s="1035" t="s">
        <v>1179</v>
      </c>
      <c r="D46" s="86" t="s">
        <v>837</v>
      </c>
      <c r="E46" s="85">
        <v>9</v>
      </c>
      <c r="F46" s="86">
        <v>2009</v>
      </c>
      <c r="G46" s="86" t="s">
        <v>1065</v>
      </c>
      <c r="H46" s="86">
        <v>9003261</v>
      </c>
      <c r="I46" s="86">
        <v>10</v>
      </c>
      <c r="J46" s="108"/>
      <c r="K46" s="108"/>
      <c r="L46" s="1049" t="s">
        <v>732</v>
      </c>
      <c r="M46" s="86"/>
      <c r="N46" s="13"/>
      <c r="O46" s="13"/>
      <c r="P46" s="13"/>
      <c r="Q46" s="13"/>
      <c r="R46" s="115"/>
      <c r="S46" s="116"/>
      <c r="T46" s="117"/>
      <c r="U46" s="116"/>
      <c r="V46" s="117"/>
    </row>
    <row r="47" spans="2:22" ht="16" customHeight="1">
      <c r="B47" s="82">
        <v>44</v>
      </c>
      <c r="C47" s="1036"/>
      <c r="D47" s="86" t="s">
        <v>836</v>
      </c>
      <c r="E47" s="85">
        <v>10</v>
      </c>
      <c r="F47" s="86">
        <v>2006</v>
      </c>
      <c r="G47" s="86" t="s">
        <v>1066</v>
      </c>
      <c r="H47" s="86">
        <v>9003261</v>
      </c>
      <c r="I47" s="86">
        <v>13</v>
      </c>
      <c r="J47" s="105"/>
      <c r="K47" s="105"/>
      <c r="L47" s="1046"/>
      <c r="M47" s="86"/>
      <c r="N47" s="13"/>
      <c r="O47" s="13"/>
      <c r="P47" s="13"/>
      <c r="Q47" s="13"/>
      <c r="R47" s="115"/>
      <c r="S47" s="116"/>
      <c r="T47" s="117"/>
      <c r="U47" s="116"/>
      <c r="V47" s="117"/>
    </row>
    <row r="48" spans="2:22" ht="16" customHeight="1">
      <c r="B48" s="82">
        <v>45</v>
      </c>
      <c r="C48" s="1037"/>
      <c r="D48" s="86" t="s">
        <v>1180</v>
      </c>
      <c r="E48" s="85">
        <v>11</v>
      </c>
      <c r="F48" s="86">
        <v>1998</v>
      </c>
      <c r="G48" s="86" t="s">
        <v>1181</v>
      </c>
      <c r="H48" s="86">
        <v>9001292</v>
      </c>
      <c r="I48" s="86">
        <v>1</v>
      </c>
      <c r="J48" s="105"/>
      <c r="K48" s="105"/>
      <c r="L48" s="1046"/>
      <c r="M48" s="86"/>
      <c r="N48" s="13"/>
      <c r="O48" s="13"/>
      <c r="P48" s="13"/>
      <c r="Q48" s="13"/>
      <c r="R48" s="102"/>
      <c r="S48" s="103"/>
      <c r="T48" s="104"/>
      <c r="U48" s="103"/>
      <c r="V48" s="104"/>
    </row>
    <row r="49" spans="2:22" ht="16" customHeight="1">
      <c r="B49" s="82">
        <v>46</v>
      </c>
      <c r="C49" s="1035" t="s">
        <v>411</v>
      </c>
      <c r="D49" s="1049" t="s">
        <v>412</v>
      </c>
      <c r="E49" s="85">
        <v>3</v>
      </c>
      <c r="F49" s="132" t="s">
        <v>76</v>
      </c>
      <c r="G49" s="86" t="s">
        <v>1067</v>
      </c>
      <c r="H49" s="132">
        <v>9003873</v>
      </c>
      <c r="I49" s="132">
        <v>1</v>
      </c>
      <c r="J49" s="302"/>
      <c r="K49" s="302"/>
      <c r="L49" s="1046"/>
      <c r="M49" s="86"/>
      <c r="N49" s="13" t="s">
        <v>960</v>
      </c>
      <c r="O49" s="13" t="s">
        <v>961</v>
      </c>
      <c r="P49" s="13" t="s">
        <v>960</v>
      </c>
      <c r="Q49" s="13" t="s">
        <v>961</v>
      </c>
      <c r="R49" s="91" t="s">
        <v>1171</v>
      </c>
      <c r="S49" s="91" t="s">
        <v>1176</v>
      </c>
      <c r="T49" s="92" t="s">
        <v>1177</v>
      </c>
      <c r="U49" s="93" t="s">
        <v>1178</v>
      </c>
      <c r="V49" s="133"/>
    </row>
    <row r="50" spans="2:22" ht="16" customHeight="1">
      <c r="B50" s="82">
        <v>47</v>
      </c>
      <c r="C50" s="1036"/>
      <c r="D50" s="1046"/>
      <c r="E50" s="85">
        <v>4</v>
      </c>
      <c r="F50" s="132" t="s">
        <v>78</v>
      </c>
      <c r="G50" s="86" t="s">
        <v>1068</v>
      </c>
      <c r="H50" s="132">
        <v>9003873</v>
      </c>
      <c r="I50" s="132">
        <v>2</v>
      </c>
      <c r="J50" s="302"/>
      <c r="K50" s="302"/>
      <c r="L50" s="1046"/>
      <c r="M50" s="86"/>
      <c r="N50" s="13"/>
      <c r="O50" s="13"/>
      <c r="P50" s="13"/>
      <c r="Q50" s="13"/>
      <c r="R50" s="91" t="s">
        <v>1171</v>
      </c>
      <c r="S50" s="91" t="s">
        <v>1176</v>
      </c>
      <c r="T50" s="92" t="s">
        <v>1177</v>
      </c>
      <c r="U50" s="93" t="s">
        <v>1178</v>
      </c>
      <c r="V50" s="133"/>
    </row>
    <row r="51" spans="2:22" ht="16" customHeight="1">
      <c r="B51" s="82">
        <v>48</v>
      </c>
      <c r="C51" s="1036"/>
      <c r="D51" s="1046"/>
      <c r="E51" s="85">
        <v>5</v>
      </c>
      <c r="F51" s="132" t="s">
        <v>78</v>
      </c>
      <c r="G51" s="86" t="s">
        <v>1069</v>
      </c>
      <c r="H51" s="132">
        <v>9003873</v>
      </c>
      <c r="I51" s="132">
        <v>3</v>
      </c>
      <c r="J51" s="302"/>
      <c r="K51" s="302"/>
      <c r="L51" s="1046"/>
      <c r="M51" s="86"/>
      <c r="N51" s="13"/>
      <c r="O51" s="13"/>
      <c r="P51" s="13"/>
      <c r="Q51" s="13"/>
      <c r="R51" s="91" t="s">
        <v>1171</v>
      </c>
      <c r="S51" s="91" t="s">
        <v>1176</v>
      </c>
      <c r="T51" s="92" t="s">
        <v>1177</v>
      </c>
      <c r="U51" s="93" t="s">
        <v>1178</v>
      </c>
      <c r="V51" s="133"/>
    </row>
    <row r="52" spans="2:22" ht="16" customHeight="1">
      <c r="B52" s="82">
        <v>49</v>
      </c>
      <c r="C52" s="1036"/>
      <c r="D52" s="1046"/>
      <c r="E52" s="85">
        <v>6</v>
      </c>
      <c r="F52" s="132" t="s">
        <v>77</v>
      </c>
      <c r="G52" s="86" t="s">
        <v>1070</v>
      </c>
      <c r="H52" s="132">
        <v>9003873</v>
      </c>
      <c r="I52" s="132">
        <v>4</v>
      </c>
      <c r="J52" s="302"/>
      <c r="K52" s="302"/>
      <c r="L52" s="1046"/>
      <c r="M52" s="86"/>
      <c r="N52" s="13"/>
      <c r="O52" s="13"/>
      <c r="P52" s="13"/>
      <c r="Q52" s="13"/>
      <c r="R52" s="91" t="s">
        <v>1171</v>
      </c>
      <c r="S52" s="91" t="s">
        <v>1176</v>
      </c>
      <c r="T52" s="92" t="s">
        <v>1177</v>
      </c>
      <c r="U52" s="93" t="s">
        <v>1178</v>
      </c>
      <c r="V52" s="133"/>
    </row>
    <row r="53" spans="2:22" ht="16" customHeight="1">
      <c r="B53" s="82">
        <v>50</v>
      </c>
      <c r="C53" s="1036"/>
      <c r="D53" s="1047"/>
      <c r="E53" s="85">
        <v>7</v>
      </c>
      <c r="F53" s="132" t="s">
        <v>77</v>
      </c>
      <c r="G53" s="86" t="s">
        <v>1071</v>
      </c>
      <c r="H53" s="132">
        <v>9003873</v>
      </c>
      <c r="I53" s="132">
        <v>5</v>
      </c>
      <c r="J53" s="302"/>
      <c r="K53" s="302"/>
      <c r="L53" s="1046"/>
      <c r="M53" s="86"/>
      <c r="N53" s="13"/>
      <c r="O53" s="13"/>
      <c r="P53" s="13"/>
      <c r="Q53" s="13"/>
      <c r="R53" s="91" t="s">
        <v>1171</v>
      </c>
      <c r="S53" s="91" t="s">
        <v>1176</v>
      </c>
      <c r="T53" s="92" t="s">
        <v>1177</v>
      </c>
      <c r="U53" s="93" t="s">
        <v>1178</v>
      </c>
      <c r="V53" s="133"/>
    </row>
    <row r="54" spans="2:22" ht="16" customHeight="1">
      <c r="B54" s="82">
        <v>51</v>
      </c>
      <c r="C54" s="1036"/>
      <c r="D54" s="1049" t="s">
        <v>404</v>
      </c>
      <c r="E54" s="85">
        <v>8</v>
      </c>
      <c r="F54" s="132">
        <v>2021</v>
      </c>
      <c r="G54" s="86" t="s">
        <v>1072</v>
      </c>
      <c r="H54" s="132">
        <v>9010004</v>
      </c>
      <c r="I54" s="132">
        <v>1</v>
      </c>
      <c r="J54" s="302"/>
      <c r="K54" s="302"/>
      <c r="L54" s="1046"/>
      <c r="M54" s="86"/>
      <c r="N54" s="13"/>
      <c r="O54" s="13"/>
      <c r="P54" s="13"/>
      <c r="Q54" s="13"/>
      <c r="R54" s="91" t="s">
        <v>1171</v>
      </c>
      <c r="S54" s="91" t="s">
        <v>1182</v>
      </c>
      <c r="T54" s="92" t="s">
        <v>1183</v>
      </c>
      <c r="U54" s="93"/>
      <c r="V54" s="133"/>
    </row>
    <row r="55" spans="2:22" ht="16" customHeight="1">
      <c r="B55" s="82">
        <v>52</v>
      </c>
      <c r="C55" s="1037"/>
      <c r="D55" s="1047"/>
      <c r="E55" s="120">
        <v>9</v>
      </c>
      <c r="F55" s="134">
        <v>2021</v>
      </c>
      <c r="G55" s="108" t="s">
        <v>1073</v>
      </c>
      <c r="H55" s="134">
        <v>9010004</v>
      </c>
      <c r="I55" s="134">
        <v>2</v>
      </c>
      <c r="J55" s="302"/>
      <c r="K55" s="302"/>
      <c r="L55" s="1047"/>
      <c r="M55" s="86"/>
      <c r="N55" s="13"/>
      <c r="O55" s="13"/>
      <c r="P55" s="13"/>
      <c r="Q55" s="13"/>
      <c r="R55" s="91" t="s">
        <v>1171</v>
      </c>
      <c r="S55" s="91" t="s">
        <v>1182</v>
      </c>
      <c r="T55" s="92" t="s">
        <v>1183</v>
      </c>
      <c r="U55" s="93"/>
      <c r="V55" s="133"/>
    </row>
    <row r="56" spans="2:22" ht="16" customHeight="1">
      <c r="B56" s="82">
        <v>53</v>
      </c>
      <c r="C56" s="1049" t="s">
        <v>706</v>
      </c>
      <c r="D56" s="86" t="s">
        <v>835</v>
      </c>
      <c r="E56" s="85">
        <v>1</v>
      </c>
      <c r="F56" s="86">
        <v>2013</v>
      </c>
      <c r="G56" s="86" t="s">
        <v>1074</v>
      </c>
      <c r="H56" s="86">
        <v>9006494</v>
      </c>
      <c r="I56" s="86">
        <v>2</v>
      </c>
      <c r="J56" s="86"/>
      <c r="K56" s="86"/>
      <c r="L56" s="86"/>
      <c r="M56" s="86"/>
      <c r="N56" s="1051" t="s">
        <v>964</v>
      </c>
      <c r="O56" s="13" t="s">
        <v>965</v>
      </c>
      <c r="P56" s="13" t="s">
        <v>967</v>
      </c>
      <c r="Q56" s="13" t="s">
        <v>966</v>
      </c>
      <c r="R56" s="99"/>
      <c r="S56" s="100"/>
      <c r="T56" s="101"/>
      <c r="U56" s="100"/>
      <c r="V56" s="101"/>
    </row>
    <row r="57" spans="2:22" ht="16" customHeight="1">
      <c r="B57" s="82">
        <v>54</v>
      </c>
      <c r="C57" s="1047"/>
      <c r="D57" s="86" t="s">
        <v>834</v>
      </c>
      <c r="E57" s="85">
        <v>2</v>
      </c>
      <c r="F57" s="86">
        <v>2019</v>
      </c>
      <c r="G57" s="86" t="s">
        <v>961</v>
      </c>
      <c r="H57" s="86">
        <v>9006494</v>
      </c>
      <c r="I57" s="86">
        <v>3</v>
      </c>
      <c r="J57" s="86"/>
      <c r="K57" s="86"/>
      <c r="L57" s="86"/>
      <c r="M57" s="86"/>
      <c r="N57" s="1052"/>
      <c r="O57" s="13" t="s">
        <v>965</v>
      </c>
      <c r="P57" s="13" t="s">
        <v>968</v>
      </c>
      <c r="Q57" s="13" t="s">
        <v>969</v>
      </c>
      <c r="R57" s="115"/>
      <c r="S57" s="116"/>
      <c r="T57" s="117"/>
      <c r="U57" s="116"/>
      <c r="V57" s="117"/>
    </row>
    <row r="58" spans="2:22" ht="16" customHeight="1" thickBot="1">
      <c r="B58" s="135">
        <v>55</v>
      </c>
      <c r="C58" s="136" t="s">
        <v>725</v>
      </c>
      <c r="D58" s="136" t="s">
        <v>405</v>
      </c>
      <c r="E58" s="137">
        <v>1</v>
      </c>
      <c r="F58" s="136" t="s">
        <v>405</v>
      </c>
      <c r="G58" s="136"/>
      <c r="H58" s="136" t="s">
        <v>405</v>
      </c>
      <c r="I58" s="136" t="s">
        <v>405</v>
      </c>
      <c r="J58" s="136"/>
      <c r="K58" s="136"/>
      <c r="L58" s="136"/>
      <c r="M58" s="136"/>
      <c r="N58" s="1053"/>
      <c r="O58" s="17" t="s">
        <v>970</v>
      </c>
      <c r="P58" s="17" t="s">
        <v>968</v>
      </c>
      <c r="Q58" s="17" t="s">
        <v>971</v>
      </c>
      <c r="R58" s="138"/>
      <c r="S58" s="139"/>
      <c r="T58" s="140"/>
      <c r="U58" s="139"/>
      <c r="V58" s="140"/>
    </row>
    <row r="77" spans="1:1">
      <c r="A77" s="6" t="s">
        <v>1184</v>
      </c>
    </row>
    <row r="82" spans="8:8">
      <c r="H82" s="9">
        <v>9003763</v>
      </c>
    </row>
  </sheetData>
  <mergeCells count="25">
    <mergeCell ref="C56:C57"/>
    <mergeCell ref="N56:N58"/>
    <mergeCell ref="N35:N37"/>
    <mergeCell ref="C38:C45"/>
    <mergeCell ref="D38:D39"/>
    <mergeCell ref="L38:L45"/>
    <mergeCell ref="D40:D45"/>
    <mergeCell ref="C46:C48"/>
    <mergeCell ref="L46:L55"/>
    <mergeCell ref="C49:C55"/>
    <mergeCell ref="D49:D53"/>
    <mergeCell ref="D54:D55"/>
    <mergeCell ref="C24:C27"/>
    <mergeCell ref="C32:C34"/>
    <mergeCell ref="L32:L34"/>
    <mergeCell ref="C35:C37"/>
    <mergeCell ref="D35:D37"/>
    <mergeCell ref="L35:L37"/>
    <mergeCell ref="AM7:AN7"/>
    <mergeCell ref="AI7:AK7"/>
    <mergeCell ref="C19:C23"/>
    <mergeCell ref="D19:D23"/>
    <mergeCell ref="AA7:AG7"/>
    <mergeCell ref="C5:C18"/>
    <mergeCell ref="D5:D18"/>
  </mergeCells>
  <phoneticPr fontId="2" type="noConversion"/>
  <conditionalFormatting sqref="B4:H58">
    <cfRule type="expression" dxfId="760" priority="1" stopIfTrue="1">
      <formula>UPPER($I4)="NONE"</formula>
    </cfRule>
    <cfRule type="expression" dxfId="759" priority="2" stopIfTrue="1">
      <formula>AND($I4&lt;&gt;"", $J4&lt;&gt;"", $I4*1&lt;$J4*1)</formula>
    </cfRule>
  </conditionalFormatting>
  <hyperlinks>
    <hyperlink ref="AN12" location="'Sand (Nicolis)'!A1" display="Nicolis #11" xr:uid="{382C98C3-C67A-42D2-9877-9CFEF17E1D2A}"/>
    <hyperlink ref="AM8:AN8" location="'Sand (Nicolis)'!A1" display="Nicolis #10" xr:uid="{DF376119-205C-4AF2-9881-50570DA70165}"/>
    <hyperlink ref="AM9:AN13" location="'Sand (Iscar)'!A1" display="ISCAR S/B #8" xr:uid="{74161E3D-5F46-4BD7-98F9-BAD473E1A089}"/>
    <hyperlink ref="AI8:AI9" location="TiN!A1" display="TiN Spread" xr:uid="{C6E467C1-C30A-4A7A-B3E9-BD395B8DC03D}"/>
    <hyperlink ref="AJ15" location="'Iscar Sinter (manz)'!A1" display="Auto loading" xr:uid="{7196B092-EAE5-44AA-B367-8FBEEF1AFD12}"/>
    <hyperlink ref="AI10:AI11" location="'Iscar Sinter Load (new)'!A1" display="Loading" xr:uid="{B117523A-7BEB-4A2C-936E-2C0923109178}"/>
    <hyperlink ref="AK9" location="COD733RL!A1" display="HIP#3" xr:uid="{746C0967-7A6B-49F1-9A41-C84F219FA027}"/>
    <hyperlink ref="AK13" location="'COD733RL (D)'!A1" display="HIP#1" xr:uid="{6B383315-752C-42D7-B916-91306A0837D9}"/>
    <hyperlink ref="AK14:AK15" location="'Cont Fur(1,2)'!A1" display="BATCH#2" xr:uid="{BBA162D7-5363-4B42-AF23-59EF2CD73C1D}"/>
    <hyperlink ref="AC8" location="'Iscar 32t'!A1" display="Iscar 32t" xr:uid="{D57045E6-DB80-4CD6-8D48-B554A21A5340}"/>
    <hyperlink ref="AC9" location="'Iscar 12t'!A1" display="Iscar 12t" xr:uid="{1E08C943-F34F-4F54-873C-D11D2EB2E029}"/>
    <hyperlink ref="AC12" location="'SC640'!A1" display="OW SC640" xr:uid="{D9401EE9-A25B-4DE5-9F59-82FA860A37E5}"/>
    <hyperlink ref="AA15:AA19" location="'EP Press'!A1" display="EP#5" xr:uid="{F869AD81-19A3-4566-8904-2E03225FD912}"/>
    <hyperlink ref="AG18:AG19" location="'SP160'!A1" display="OW SP160 #2" xr:uid="{5F831104-695A-473D-8DB0-1137CEF21254}"/>
    <hyperlink ref="E5:I18" location="'Hyd. Press'!A1" display="'Hyd. Press'!A1" xr:uid="{055DF96F-6B8A-41F4-AF53-8E34A4A9EC87}"/>
    <hyperlink ref="AG14:AG17" location="'Hyd. Press'!A1" display="HYD#12" xr:uid="{1C298CB1-954B-478A-A582-6AEDF243BC83}"/>
    <hyperlink ref="AC15:AE19" location="'Hyd. Press'!A1" display="HYD#17" xr:uid="{91AD1AB6-790A-4BC3-84DF-45CDD5124DBB}"/>
    <hyperlink ref="E5:E18" location="'Hyd. Press'!A1" display="'Hyd. Press'!A1" xr:uid="{D84A4450-871D-44EF-B52A-5B0350F0A672}"/>
    <hyperlink ref="AK12" location="COD733RL!A1" display="HIP#2" xr:uid="{97D7B6CD-2059-4A35-B3E3-288BB3A041B6}"/>
    <hyperlink ref="AK10" location="'Cont Fur(3)'!A1" display="BATCH#3" xr:uid="{B5F3E029-E709-49D9-83C5-191122DB563C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74" fitToHeight="0" orientation="portrait" r:id="rId1"/>
  <headerFooter alignWithMargins="0"/>
  <rowBreaks count="1" manualBreakCount="1">
    <brk id="48" min="1" max="1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17CD-2859-4B33-88FD-7BCFBE8D1319}">
  <sheetPr codeName="Sheet5">
    <tabColor theme="8" tint="0.59999389629810485"/>
    <pageSetUpPr fitToPage="1"/>
  </sheetPr>
  <dimension ref="A1:AJ138"/>
  <sheetViews>
    <sheetView showGridLines="0" zoomScale="115" zoomScaleNormal="115" zoomScaleSheetLayoutView="100" workbookViewId="0">
      <pane ySplit="3" topLeftCell="A4" activePane="bottomLeft" state="frozen"/>
      <selection activeCell="Y48" sqref="Y48"/>
      <selection pane="bottomLeft" activeCell="A4" sqref="A4"/>
    </sheetView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18" hidden="1" customWidth="1"/>
    <col min="13" max="13" width="20.640625" style="18" hidden="1" customWidth="1"/>
    <col min="14" max="14" width="12.640625" style="18" hidden="1" customWidth="1"/>
    <col min="15" max="15" width="14.5" style="18" hidden="1" customWidth="1"/>
    <col min="16" max="16" width="12.640625" style="18" hidden="1" customWidth="1"/>
    <col min="17" max="17" width="14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59" width="9" style="9"/>
    <col min="260" max="260" width="0.640625" style="9" customWidth="1"/>
    <col min="261" max="261" width="5.7109375" style="9" customWidth="1"/>
    <col min="262" max="262" width="20.5" style="9" bestFit="1" customWidth="1"/>
    <col min="263" max="263" width="5.35546875" style="9" customWidth="1"/>
    <col min="264" max="264" width="15.35546875" style="9" bestFit="1" customWidth="1"/>
    <col min="265" max="266" width="10.640625" style="9" customWidth="1"/>
    <col min="267" max="267" width="11.85546875" style="9" customWidth="1"/>
    <col min="268" max="268" width="11.640625" style="9" bestFit="1" customWidth="1"/>
    <col min="269" max="515" width="9" style="9"/>
    <col min="516" max="516" width="0.640625" style="9" customWidth="1"/>
    <col min="517" max="517" width="5.7109375" style="9" customWidth="1"/>
    <col min="518" max="518" width="20.5" style="9" bestFit="1" customWidth="1"/>
    <col min="519" max="519" width="5.35546875" style="9" customWidth="1"/>
    <col min="520" max="520" width="15.35546875" style="9" bestFit="1" customWidth="1"/>
    <col min="521" max="522" width="10.640625" style="9" customWidth="1"/>
    <col min="523" max="523" width="11.85546875" style="9" customWidth="1"/>
    <col min="524" max="524" width="11.640625" style="9" bestFit="1" customWidth="1"/>
    <col min="525" max="771" width="9" style="9"/>
    <col min="772" max="772" width="0.640625" style="9" customWidth="1"/>
    <col min="773" max="773" width="5.7109375" style="9" customWidth="1"/>
    <col min="774" max="774" width="20.5" style="9" bestFit="1" customWidth="1"/>
    <col min="775" max="775" width="5.35546875" style="9" customWidth="1"/>
    <col min="776" max="776" width="15.35546875" style="9" bestFit="1" customWidth="1"/>
    <col min="777" max="778" width="10.640625" style="9" customWidth="1"/>
    <col min="779" max="779" width="11.85546875" style="9" customWidth="1"/>
    <col min="780" max="780" width="11.640625" style="9" bestFit="1" customWidth="1"/>
    <col min="781" max="1027" width="9" style="9"/>
    <col min="1028" max="1028" width="0.640625" style="9" customWidth="1"/>
    <col min="1029" max="1029" width="5.7109375" style="9" customWidth="1"/>
    <col min="1030" max="1030" width="20.5" style="9" bestFit="1" customWidth="1"/>
    <col min="1031" max="1031" width="5.35546875" style="9" customWidth="1"/>
    <col min="1032" max="1032" width="15.35546875" style="9" bestFit="1" customWidth="1"/>
    <col min="1033" max="1034" width="10.640625" style="9" customWidth="1"/>
    <col min="1035" max="1035" width="11.85546875" style="9" customWidth="1"/>
    <col min="1036" max="1036" width="11.640625" style="9" bestFit="1" customWidth="1"/>
    <col min="1037" max="1283" width="9" style="9"/>
    <col min="1284" max="1284" width="0.640625" style="9" customWidth="1"/>
    <col min="1285" max="1285" width="5.7109375" style="9" customWidth="1"/>
    <col min="1286" max="1286" width="20.5" style="9" bestFit="1" customWidth="1"/>
    <col min="1287" max="1287" width="5.35546875" style="9" customWidth="1"/>
    <col min="1288" max="1288" width="15.35546875" style="9" bestFit="1" customWidth="1"/>
    <col min="1289" max="1290" width="10.640625" style="9" customWidth="1"/>
    <col min="1291" max="1291" width="11.85546875" style="9" customWidth="1"/>
    <col min="1292" max="1292" width="11.640625" style="9" bestFit="1" customWidth="1"/>
    <col min="1293" max="1539" width="9" style="9"/>
    <col min="1540" max="1540" width="0.640625" style="9" customWidth="1"/>
    <col min="1541" max="1541" width="5.7109375" style="9" customWidth="1"/>
    <col min="1542" max="1542" width="20.5" style="9" bestFit="1" customWidth="1"/>
    <col min="1543" max="1543" width="5.35546875" style="9" customWidth="1"/>
    <col min="1544" max="1544" width="15.35546875" style="9" bestFit="1" customWidth="1"/>
    <col min="1545" max="1546" width="10.640625" style="9" customWidth="1"/>
    <col min="1547" max="1547" width="11.85546875" style="9" customWidth="1"/>
    <col min="1548" max="1548" width="11.640625" style="9" bestFit="1" customWidth="1"/>
    <col min="1549" max="1795" width="9" style="9"/>
    <col min="1796" max="1796" width="0.640625" style="9" customWidth="1"/>
    <col min="1797" max="1797" width="5.7109375" style="9" customWidth="1"/>
    <col min="1798" max="1798" width="20.5" style="9" bestFit="1" customWidth="1"/>
    <col min="1799" max="1799" width="5.35546875" style="9" customWidth="1"/>
    <col min="1800" max="1800" width="15.35546875" style="9" bestFit="1" customWidth="1"/>
    <col min="1801" max="1802" width="10.640625" style="9" customWidth="1"/>
    <col min="1803" max="1803" width="11.85546875" style="9" customWidth="1"/>
    <col min="1804" max="1804" width="11.640625" style="9" bestFit="1" customWidth="1"/>
    <col min="1805" max="2051" width="9" style="9"/>
    <col min="2052" max="2052" width="0.640625" style="9" customWidth="1"/>
    <col min="2053" max="2053" width="5.7109375" style="9" customWidth="1"/>
    <col min="2054" max="2054" width="20.5" style="9" bestFit="1" customWidth="1"/>
    <col min="2055" max="2055" width="5.35546875" style="9" customWidth="1"/>
    <col min="2056" max="2056" width="15.35546875" style="9" bestFit="1" customWidth="1"/>
    <col min="2057" max="2058" width="10.640625" style="9" customWidth="1"/>
    <col min="2059" max="2059" width="11.85546875" style="9" customWidth="1"/>
    <col min="2060" max="2060" width="11.640625" style="9" bestFit="1" customWidth="1"/>
    <col min="2061" max="2307" width="9" style="9"/>
    <col min="2308" max="2308" width="0.640625" style="9" customWidth="1"/>
    <col min="2309" max="2309" width="5.7109375" style="9" customWidth="1"/>
    <col min="2310" max="2310" width="20.5" style="9" bestFit="1" customWidth="1"/>
    <col min="2311" max="2311" width="5.35546875" style="9" customWidth="1"/>
    <col min="2312" max="2312" width="15.35546875" style="9" bestFit="1" customWidth="1"/>
    <col min="2313" max="2314" width="10.640625" style="9" customWidth="1"/>
    <col min="2315" max="2315" width="11.85546875" style="9" customWidth="1"/>
    <col min="2316" max="2316" width="11.640625" style="9" bestFit="1" customWidth="1"/>
    <col min="2317" max="2563" width="9" style="9"/>
    <col min="2564" max="2564" width="0.640625" style="9" customWidth="1"/>
    <col min="2565" max="2565" width="5.7109375" style="9" customWidth="1"/>
    <col min="2566" max="2566" width="20.5" style="9" bestFit="1" customWidth="1"/>
    <col min="2567" max="2567" width="5.35546875" style="9" customWidth="1"/>
    <col min="2568" max="2568" width="15.35546875" style="9" bestFit="1" customWidth="1"/>
    <col min="2569" max="2570" width="10.640625" style="9" customWidth="1"/>
    <col min="2571" max="2571" width="11.85546875" style="9" customWidth="1"/>
    <col min="2572" max="2572" width="11.640625" style="9" bestFit="1" customWidth="1"/>
    <col min="2573" max="2819" width="9" style="9"/>
    <col min="2820" max="2820" width="0.640625" style="9" customWidth="1"/>
    <col min="2821" max="2821" width="5.7109375" style="9" customWidth="1"/>
    <col min="2822" max="2822" width="20.5" style="9" bestFit="1" customWidth="1"/>
    <col min="2823" max="2823" width="5.35546875" style="9" customWidth="1"/>
    <col min="2824" max="2824" width="15.35546875" style="9" bestFit="1" customWidth="1"/>
    <col min="2825" max="2826" width="10.640625" style="9" customWidth="1"/>
    <col min="2827" max="2827" width="11.85546875" style="9" customWidth="1"/>
    <col min="2828" max="2828" width="11.640625" style="9" bestFit="1" customWidth="1"/>
    <col min="2829" max="3075" width="9" style="9"/>
    <col min="3076" max="3076" width="0.640625" style="9" customWidth="1"/>
    <col min="3077" max="3077" width="5.7109375" style="9" customWidth="1"/>
    <col min="3078" max="3078" width="20.5" style="9" bestFit="1" customWidth="1"/>
    <col min="3079" max="3079" width="5.35546875" style="9" customWidth="1"/>
    <col min="3080" max="3080" width="15.35546875" style="9" bestFit="1" customWidth="1"/>
    <col min="3081" max="3082" width="10.640625" style="9" customWidth="1"/>
    <col min="3083" max="3083" width="11.85546875" style="9" customWidth="1"/>
    <col min="3084" max="3084" width="11.640625" style="9" bestFit="1" customWidth="1"/>
    <col min="3085" max="3331" width="9" style="9"/>
    <col min="3332" max="3332" width="0.640625" style="9" customWidth="1"/>
    <col min="3333" max="3333" width="5.7109375" style="9" customWidth="1"/>
    <col min="3334" max="3334" width="20.5" style="9" bestFit="1" customWidth="1"/>
    <col min="3335" max="3335" width="5.35546875" style="9" customWidth="1"/>
    <col min="3336" max="3336" width="15.35546875" style="9" bestFit="1" customWidth="1"/>
    <col min="3337" max="3338" width="10.640625" style="9" customWidth="1"/>
    <col min="3339" max="3339" width="11.85546875" style="9" customWidth="1"/>
    <col min="3340" max="3340" width="11.640625" style="9" bestFit="1" customWidth="1"/>
    <col min="3341" max="3587" width="9" style="9"/>
    <col min="3588" max="3588" width="0.640625" style="9" customWidth="1"/>
    <col min="3589" max="3589" width="5.7109375" style="9" customWidth="1"/>
    <col min="3590" max="3590" width="20.5" style="9" bestFit="1" customWidth="1"/>
    <col min="3591" max="3591" width="5.35546875" style="9" customWidth="1"/>
    <col min="3592" max="3592" width="15.35546875" style="9" bestFit="1" customWidth="1"/>
    <col min="3593" max="3594" width="10.640625" style="9" customWidth="1"/>
    <col min="3595" max="3595" width="11.85546875" style="9" customWidth="1"/>
    <col min="3596" max="3596" width="11.640625" style="9" bestFit="1" customWidth="1"/>
    <col min="3597" max="3843" width="9" style="9"/>
    <col min="3844" max="3844" width="0.640625" style="9" customWidth="1"/>
    <col min="3845" max="3845" width="5.7109375" style="9" customWidth="1"/>
    <col min="3846" max="3846" width="20.5" style="9" bestFit="1" customWidth="1"/>
    <col min="3847" max="3847" width="5.35546875" style="9" customWidth="1"/>
    <col min="3848" max="3848" width="15.35546875" style="9" bestFit="1" customWidth="1"/>
    <col min="3849" max="3850" width="10.640625" style="9" customWidth="1"/>
    <col min="3851" max="3851" width="11.85546875" style="9" customWidth="1"/>
    <col min="3852" max="3852" width="11.640625" style="9" bestFit="1" customWidth="1"/>
    <col min="3853" max="4099" width="9" style="9"/>
    <col min="4100" max="4100" width="0.640625" style="9" customWidth="1"/>
    <col min="4101" max="4101" width="5.7109375" style="9" customWidth="1"/>
    <col min="4102" max="4102" width="20.5" style="9" bestFit="1" customWidth="1"/>
    <col min="4103" max="4103" width="5.35546875" style="9" customWidth="1"/>
    <col min="4104" max="4104" width="15.35546875" style="9" bestFit="1" customWidth="1"/>
    <col min="4105" max="4106" width="10.640625" style="9" customWidth="1"/>
    <col min="4107" max="4107" width="11.85546875" style="9" customWidth="1"/>
    <col min="4108" max="4108" width="11.640625" style="9" bestFit="1" customWidth="1"/>
    <col min="4109" max="4355" width="9" style="9"/>
    <col min="4356" max="4356" width="0.640625" style="9" customWidth="1"/>
    <col min="4357" max="4357" width="5.7109375" style="9" customWidth="1"/>
    <col min="4358" max="4358" width="20.5" style="9" bestFit="1" customWidth="1"/>
    <col min="4359" max="4359" width="5.35546875" style="9" customWidth="1"/>
    <col min="4360" max="4360" width="15.35546875" style="9" bestFit="1" customWidth="1"/>
    <col min="4361" max="4362" width="10.640625" style="9" customWidth="1"/>
    <col min="4363" max="4363" width="11.85546875" style="9" customWidth="1"/>
    <col min="4364" max="4364" width="11.640625" style="9" bestFit="1" customWidth="1"/>
    <col min="4365" max="4611" width="9" style="9"/>
    <col min="4612" max="4612" width="0.640625" style="9" customWidth="1"/>
    <col min="4613" max="4613" width="5.7109375" style="9" customWidth="1"/>
    <col min="4614" max="4614" width="20.5" style="9" bestFit="1" customWidth="1"/>
    <col min="4615" max="4615" width="5.35546875" style="9" customWidth="1"/>
    <col min="4616" max="4616" width="15.35546875" style="9" bestFit="1" customWidth="1"/>
    <col min="4617" max="4618" width="10.640625" style="9" customWidth="1"/>
    <col min="4619" max="4619" width="11.85546875" style="9" customWidth="1"/>
    <col min="4620" max="4620" width="11.640625" style="9" bestFit="1" customWidth="1"/>
    <col min="4621" max="4867" width="9" style="9"/>
    <col min="4868" max="4868" width="0.640625" style="9" customWidth="1"/>
    <col min="4869" max="4869" width="5.7109375" style="9" customWidth="1"/>
    <col min="4870" max="4870" width="20.5" style="9" bestFit="1" customWidth="1"/>
    <col min="4871" max="4871" width="5.35546875" style="9" customWidth="1"/>
    <col min="4872" max="4872" width="15.35546875" style="9" bestFit="1" customWidth="1"/>
    <col min="4873" max="4874" width="10.640625" style="9" customWidth="1"/>
    <col min="4875" max="4875" width="11.85546875" style="9" customWidth="1"/>
    <col min="4876" max="4876" width="11.640625" style="9" bestFit="1" customWidth="1"/>
    <col min="4877" max="5123" width="9" style="9"/>
    <col min="5124" max="5124" width="0.640625" style="9" customWidth="1"/>
    <col min="5125" max="5125" width="5.7109375" style="9" customWidth="1"/>
    <col min="5126" max="5126" width="20.5" style="9" bestFit="1" customWidth="1"/>
    <col min="5127" max="5127" width="5.35546875" style="9" customWidth="1"/>
    <col min="5128" max="5128" width="15.35546875" style="9" bestFit="1" customWidth="1"/>
    <col min="5129" max="5130" width="10.640625" style="9" customWidth="1"/>
    <col min="5131" max="5131" width="11.85546875" style="9" customWidth="1"/>
    <col min="5132" max="5132" width="11.640625" style="9" bestFit="1" customWidth="1"/>
    <col min="5133" max="5379" width="9" style="9"/>
    <col min="5380" max="5380" width="0.640625" style="9" customWidth="1"/>
    <col min="5381" max="5381" width="5.7109375" style="9" customWidth="1"/>
    <col min="5382" max="5382" width="20.5" style="9" bestFit="1" customWidth="1"/>
    <col min="5383" max="5383" width="5.35546875" style="9" customWidth="1"/>
    <col min="5384" max="5384" width="15.35546875" style="9" bestFit="1" customWidth="1"/>
    <col min="5385" max="5386" width="10.640625" style="9" customWidth="1"/>
    <col min="5387" max="5387" width="11.85546875" style="9" customWidth="1"/>
    <col min="5388" max="5388" width="11.640625" style="9" bestFit="1" customWidth="1"/>
    <col min="5389" max="5635" width="9" style="9"/>
    <col min="5636" max="5636" width="0.640625" style="9" customWidth="1"/>
    <col min="5637" max="5637" width="5.7109375" style="9" customWidth="1"/>
    <col min="5638" max="5638" width="20.5" style="9" bestFit="1" customWidth="1"/>
    <col min="5639" max="5639" width="5.35546875" style="9" customWidth="1"/>
    <col min="5640" max="5640" width="15.35546875" style="9" bestFit="1" customWidth="1"/>
    <col min="5641" max="5642" width="10.640625" style="9" customWidth="1"/>
    <col min="5643" max="5643" width="11.85546875" style="9" customWidth="1"/>
    <col min="5644" max="5644" width="11.640625" style="9" bestFit="1" customWidth="1"/>
    <col min="5645" max="5891" width="9" style="9"/>
    <col min="5892" max="5892" width="0.640625" style="9" customWidth="1"/>
    <col min="5893" max="5893" width="5.7109375" style="9" customWidth="1"/>
    <col min="5894" max="5894" width="20.5" style="9" bestFit="1" customWidth="1"/>
    <col min="5895" max="5895" width="5.35546875" style="9" customWidth="1"/>
    <col min="5896" max="5896" width="15.35546875" style="9" bestFit="1" customWidth="1"/>
    <col min="5897" max="5898" width="10.640625" style="9" customWidth="1"/>
    <col min="5899" max="5899" width="11.85546875" style="9" customWidth="1"/>
    <col min="5900" max="5900" width="11.640625" style="9" bestFit="1" customWidth="1"/>
    <col min="5901" max="6147" width="9" style="9"/>
    <col min="6148" max="6148" width="0.640625" style="9" customWidth="1"/>
    <col min="6149" max="6149" width="5.7109375" style="9" customWidth="1"/>
    <col min="6150" max="6150" width="20.5" style="9" bestFit="1" customWidth="1"/>
    <col min="6151" max="6151" width="5.35546875" style="9" customWidth="1"/>
    <col min="6152" max="6152" width="15.35546875" style="9" bestFit="1" customWidth="1"/>
    <col min="6153" max="6154" width="10.640625" style="9" customWidth="1"/>
    <col min="6155" max="6155" width="11.85546875" style="9" customWidth="1"/>
    <col min="6156" max="6156" width="11.640625" style="9" bestFit="1" customWidth="1"/>
    <col min="6157" max="6403" width="9" style="9"/>
    <col min="6404" max="6404" width="0.640625" style="9" customWidth="1"/>
    <col min="6405" max="6405" width="5.7109375" style="9" customWidth="1"/>
    <col min="6406" max="6406" width="20.5" style="9" bestFit="1" customWidth="1"/>
    <col min="6407" max="6407" width="5.35546875" style="9" customWidth="1"/>
    <col min="6408" max="6408" width="15.35546875" style="9" bestFit="1" customWidth="1"/>
    <col min="6409" max="6410" width="10.640625" style="9" customWidth="1"/>
    <col min="6411" max="6411" width="11.85546875" style="9" customWidth="1"/>
    <col min="6412" max="6412" width="11.640625" style="9" bestFit="1" customWidth="1"/>
    <col min="6413" max="6659" width="9" style="9"/>
    <col min="6660" max="6660" width="0.640625" style="9" customWidth="1"/>
    <col min="6661" max="6661" width="5.7109375" style="9" customWidth="1"/>
    <col min="6662" max="6662" width="20.5" style="9" bestFit="1" customWidth="1"/>
    <col min="6663" max="6663" width="5.35546875" style="9" customWidth="1"/>
    <col min="6664" max="6664" width="15.35546875" style="9" bestFit="1" customWidth="1"/>
    <col min="6665" max="6666" width="10.640625" style="9" customWidth="1"/>
    <col min="6667" max="6667" width="11.85546875" style="9" customWidth="1"/>
    <col min="6668" max="6668" width="11.640625" style="9" bestFit="1" customWidth="1"/>
    <col min="6669" max="6915" width="9" style="9"/>
    <col min="6916" max="6916" width="0.640625" style="9" customWidth="1"/>
    <col min="6917" max="6917" width="5.7109375" style="9" customWidth="1"/>
    <col min="6918" max="6918" width="20.5" style="9" bestFit="1" customWidth="1"/>
    <col min="6919" max="6919" width="5.35546875" style="9" customWidth="1"/>
    <col min="6920" max="6920" width="15.35546875" style="9" bestFit="1" customWidth="1"/>
    <col min="6921" max="6922" width="10.640625" style="9" customWidth="1"/>
    <col min="6923" max="6923" width="11.85546875" style="9" customWidth="1"/>
    <col min="6924" max="6924" width="11.640625" style="9" bestFit="1" customWidth="1"/>
    <col min="6925" max="7171" width="9" style="9"/>
    <col min="7172" max="7172" width="0.640625" style="9" customWidth="1"/>
    <col min="7173" max="7173" width="5.7109375" style="9" customWidth="1"/>
    <col min="7174" max="7174" width="20.5" style="9" bestFit="1" customWidth="1"/>
    <col min="7175" max="7175" width="5.35546875" style="9" customWidth="1"/>
    <col min="7176" max="7176" width="15.35546875" style="9" bestFit="1" customWidth="1"/>
    <col min="7177" max="7178" width="10.640625" style="9" customWidth="1"/>
    <col min="7179" max="7179" width="11.85546875" style="9" customWidth="1"/>
    <col min="7180" max="7180" width="11.640625" style="9" bestFit="1" customWidth="1"/>
    <col min="7181" max="7427" width="9" style="9"/>
    <col min="7428" max="7428" width="0.640625" style="9" customWidth="1"/>
    <col min="7429" max="7429" width="5.7109375" style="9" customWidth="1"/>
    <col min="7430" max="7430" width="20.5" style="9" bestFit="1" customWidth="1"/>
    <col min="7431" max="7431" width="5.35546875" style="9" customWidth="1"/>
    <col min="7432" max="7432" width="15.35546875" style="9" bestFit="1" customWidth="1"/>
    <col min="7433" max="7434" width="10.640625" style="9" customWidth="1"/>
    <col min="7435" max="7435" width="11.85546875" style="9" customWidth="1"/>
    <col min="7436" max="7436" width="11.640625" style="9" bestFit="1" customWidth="1"/>
    <col min="7437" max="7683" width="9" style="9"/>
    <col min="7684" max="7684" width="0.640625" style="9" customWidth="1"/>
    <col min="7685" max="7685" width="5.7109375" style="9" customWidth="1"/>
    <col min="7686" max="7686" width="20.5" style="9" bestFit="1" customWidth="1"/>
    <col min="7687" max="7687" width="5.35546875" style="9" customWidth="1"/>
    <col min="7688" max="7688" width="15.35546875" style="9" bestFit="1" customWidth="1"/>
    <col min="7689" max="7690" width="10.640625" style="9" customWidth="1"/>
    <col min="7691" max="7691" width="11.85546875" style="9" customWidth="1"/>
    <col min="7692" max="7692" width="11.640625" style="9" bestFit="1" customWidth="1"/>
    <col min="7693" max="7939" width="9" style="9"/>
    <col min="7940" max="7940" width="0.640625" style="9" customWidth="1"/>
    <col min="7941" max="7941" width="5.7109375" style="9" customWidth="1"/>
    <col min="7942" max="7942" width="20.5" style="9" bestFit="1" customWidth="1"/>
    <col min="7943" max="7943" width="5.35546875" style="9" customWidth="1"/>
    <col min="7944" max="7944" width="15.35546875" style="9" bestFit="1" customWidth="1"/>
    <col min="7945" max="7946" width="10.640625" style="9" customWidth="1"/>
    <col min="7947" max="7947" width="11.85546875" style="9" customWidth="1"/>
    <col min="7948" max="7948" width="11.640625" style="9" bestFit="1" customWidth="1"/>
    <col min="7949" max="8195" width="9" style="9"/>
    <col min="8196" max="8196" width="0.640625" style="9" customWidth="1"/>
    <col min="8197" max="8197" width="5.7109375" style="9" customWidth="1"/>
    <col min="8198" max="8198" width="20.5" style="9" bestFit="1" customWidth="1"/>
    <col min="8199" max="8199" width="5.35546875" style="9" customWidth="1"/>
    <col min="8200" max="8200" width="15.35546875" style="9" bestFit="1" customWidth="1"/>
    <col min="8201" max="8202" width="10.640625" style="9" customWidth="1"/>
    <col min="8203" max="8203" width="11.85546875" style="9" customWidth="1"/>
    <col min="8204" max="8204" width="11.640625" style="9" bestFit="1" customWidth="1"/>
    <col min="8205" max="8451" width="9" style="9"/>
    <col min="8452" max="8452" width="0.640625" style="9" customWidth="1"/>
    <col min="8453" max="8453" width="5.7109375" style="9" customWidth="1"/>
    <col min="8454" max="8454" width="20.5" style="9" bestFit="1" customWidth="1"/>
    <col min="8455" max="8455" width="5.35546875" style="9" customWidth="1"/>
    <col min="8456" max="8456" width="15.35546875" style="9" bestFit="1" customWidth="1"/>
    <col min="8457" max="8458" width="10.640625" style="9" customWidth="1"/>
    <col min="8459" max="8459" width="11.85546875" style="9" customWidth="1"/>
    <col min="8460" max="8460" width="11.640625" style="9" bestFit="1" customWidth="1"/>
    <col min="8461" max="8707" width="9" style="9"/>
    <col min="8708" max="8708" width="0.640625" style="9" customWidth="1"/>
    <col min="8709" max="8709" width="5.7109375" style="9" customWidth="1"/>
    <col min="8710" max="8710" width="20.5" style="9" bestFit="1" customWidth="1"/>
    <col min="8711" max="8711" width="5.35546875" style="9" customWidth="1"/>
    <col min="8712" max="8712" width="15.35546875" style="9" bestFit="1" customWidth="1"/>
    <col min="8713" max="8714" width="10.640625" style="9" customWidth="1"/>
    <col min="8715" max="8715" width="11.85546875" style="9" customWidth="1"/>
    <col min="8716" max="8716" width="11.640625" style="9" bestFit="1" customWidth="1"/>
    <col min="8717" max="8963" width="9" style="9"/>
    <col min="8964" max="8964" width="0.640625" style="9" customWidth="1"/>
    <col min="8965" max="8965" width="5.7109375" style="9" customWidth="1"/>
    <col min="8966" max="8966" width="20.5" style="9" bestFit="1" customWidth="1"/>
    <col min="8967" max="8967" width="5.35546875" style="9" customWidth="1"/>
    <col min="8968" max="8968" width="15.35546875" style="9" bestFit="1" customWidth="1"/>
    <col min="8969" max="8970" width="10.640625" style="9" customWidth="1"/>
    <col min="8971" max="8971" width="11.85546875" style="9" customWidth="1"/>
    <col min="8972" max="8972" width="11.640625" style="9" bestFit="1" customWidth="1"/>
    <col min="8973" max="9219" width="9" style="9"/>
    <col min="9220" max="9220" width="0.640625" style="9" customWidth="1"/>
    <col min="9221" max="9221" width="5.7109375" style="9" customWidth="1"/>
    <col min="9222" max="9222" width="20.5" style="9" bestFit="1" customWidth="1"/>
    <col min="9223" max="9223" width="5.35546875" style="9" customWidth="1"/>
    <col min="9224" max="9224" width="15.35546875" style="9" bestFit="1" customWidth="1"/>
    <col min="9225" max="9226" width="10.640625" style="9" customWidth="1"/>
    <col min="9227" max="9227" width="11.85546875" style="9" customWidth="1"/>
    <col min="9228" max="9228" width="11.640625" style="9" bestFit="1" customWidth="1"/>
    <col min="9229" max="9475" width="9" style="9"/>
    <col min="9476" max="9476" width="0.640625" style="9" customWidth="1"/>
    <col min="9477" max="9477" width="5.7109375" style="9" customWidth="1"/>
    <col min="9478" max="9478" width="20.5" style="9" bestFit="1" customWidth="1"/>
    <col min="9479" max="9479" width="5.35546875" style="9" customWidth="1"/>
    <col min="9480" max="9480" width="15.35546875" style="9" bestFit="1" customWidth="1"/>
    <col min="9481" max="9482" width="10.640625" style="9" customWidth="1"/>
    <col min="9483" max="9483" width="11.85546875" style="9" customWidth="1"/>
    <col min="9484" max="9484" width="11.640625" style="9" bestFit="1" customWidth="1"/>
    <col min="9485" max="9731" width="9" style="9"/>
    <col min="9732" max="9732" width="0.640625" style="9" customWidth="1"/>
    <col min="9733" max="9733" width="5.7109375" style="9" customWidth="1"/>
    <col min="9734" max="9734" width="20.5" style="9" bestFit="1" customWidth="1"/>
    <col min="9735" max="9735" width="5.35546875" style="9" customWidth="1"/>
    <col min="9736" max="9736" width="15.35546875" style="9" bestFit="1" customWidth="1"/>
    <col min="9737" max="9738" width="10.640625" style="9" customWidth="1"/>
    <col min="9739" max="9739" width="11.85546875" style="9" customWidth="1"/>
    <col min="9740" max="9740" width="11.640625" style="9" bestFit="1" customWidth="1"/>
    <col min="9741" max="9987" width="9" style="9"/>
    <col min="9988" max="9988" width="0.640625" style="9" customWidth="1"/>
    <col min="9989" max="9989" width="5.7109375" style="9" customWidth="1"/>
    <col min="9990" max="9990" width="20.5" style="9" bestFit="1" customWidth="1"/>
    <col min="9991" max="9991" width="5.35546875" style="9" customWidth="1"/>
    <col min="9992" max="9992" width="15.35546875" style="9" bestFit="1" customWidth="1"/>
    <col min="9993" max="9994" width="10.640625" style="9" customWidth="1"/>
    <col min="9995" max="9995" width="11.85546875" style="9" customWidth="1"/>
    <col min="9996" max="9996" width="11.640625" style="9" bestFit="1" customWidth="1"/>
    <col min="9997" max="10243" width="9" style="9"/>
    <col min="10244" max="10244" width="0.640625" style="9" customWidth="1"/>
    <col min="10245" max="10245" width="5.7109375" style="9" customWidth="1"/>
    <col min="10246" max="10246" width="20.5" style="9" bestFit="1" customWidth="1"/>
    <col min="10247" max="10247" width="5.35546875" style="9" customWidth="1"/>
    <col min="10248" max="10248" width="15.35546875" style="9" bestFit="1" customWidth="1"/>
    <col min="10249" max="10250" width="10.640625" style="9" customWidth="1"/>
    <col min="10251" max="10251" width="11.85546875" style="9" customWidth="1"/>
    <col min="10252" max="10252" width="11.640625" style="9" bestFit="1" customWidth="1"/>
    <col min="10253" max="10499" width="9" style="9"/>
    <col min="10500" max="10500" width="0.640625" style="9" customWidth="1"/>
    <col min="10501" max="10501" width="5.7109375" style="9" customWidth="1"/>
    <col min="10502" max="10502" width="20.5" style="9" bestFit="1" customWidth="1"/>
    <col min="10503" max="10503" width="5.35546875" style="9" customWidth="1"/>
    <col min="10504" max="10504" width="15.35546875" style="9" bestFit="1" customWidth="1"/>
    <col min="10505" max="10506" width="10.640625" style="9" customWidth="1"/>
    <col min="10507" max="10507" width="11.85546875" style="9" customWidth="1"/>
    <col min="10508" max="10508" width="11.640625" style="9" bestFit="1" customWidth="1"/>
    <col min="10509" max="10755" width="9" style="9"/>
    <col min="10756" max="10756" width="0.640625" style="9" customWidth="1"/>
    <col min="10757" max="10757" width="5.7109375" style="9" customWidth="1"/>
    <col min="10758" max="10758" width="20.5" style="9" bestFit="1" customWidth="1"/>
    <col min="10759" max="10759" width="5.35546875" style="9" customWidth="1"/>
    <col min="10760" max="10760" width="15.35546875" style="9" bestFit="1" customWidth="1"/>
    <col min="10761" max="10762" width="10.640625" style="9" customWidth="1"/>
    <col min="10763" max="10763" width="11.85546875" style="9" customWidth="1"/>
    <col min="10764" max="10764" width="11.640625" style="9" bestFit="1" customWidth="1"/>
    <col min="10765" max="11011" width="9" style="9"/>
    <col min="11012" max="11012" width="0.640625" style="9" customWidth="1"/>
    <col min="11013" max="11013" width="5.7109375" style="9" customWidth="1"/>
    <col min="11014" max="11014" width="20.5" style="9" bestFit="1" customWidth="1"/>
    <col min="11015" max="11015" width="5.35546875" style="9" customWidth="1"/>
    <col min="11016" max="11016" width="15.35546875" style="9" bestFit="1" customWidth="1"/>
    <col min="11017" max="11018" width="10.640625" style="9" customWidth="1"/>
    <col min="11019" max="11019" width="11.85546875" style="9" customWidth="1"/>
    <col min="11020" max="11020" width="11.640625" style="9" bestFit="1" customWidth="1"/>
    <col min="11021" max="11267" width="9" style="9"/>
    <col min="11268" max="11268" width="0.640625" style="9" customWidth="1"/>
    <col min="11269" max="11269" width="5.7109375" style="9" customWidth="1"/>
    <col min="11270" max="11270" width="20.5" style="9" bestFit="1" customWidth="1"/>
    <col min="11271" max="11271" width="5.35546875" style="9" customWidth="1"/>
    <col min="11272" max="11272" width="15.35546875" style="9" bestFit="1" customWidth="1"/>
    <col min="11273" max="11274" width="10.640625" style="9" customWidth="1"/>
    <col min="11275" max="11275" width="11.85546875" style="9" customWidth="1"/>
    <col min="11276" max="11276" width="11.640625" style="9" bestFit="1" customWidth="1"/>
    <col min="11277" max="11523" width="9" style="9"/>
    <col min="11524" max="11524" width="0.640625" style="9" customWidth="1"/>
    <col min="11525" max="11525" width="5.7109375" style="9" customWidth="1"/>
    <col min="11526" max="11526" width="20.5" style="9" bestFit="1" customWidth="1"/>
    <col min="11527" max="11527" width="5.35546875" style="9" customWidth="1"/>
    <col min="11528" max="11528" width="15.35546875" style="9" bestFit="1" customWidth="1"/>
    <col min="11529" max="11530" width="10.640625" style="9" customWidth="1"/>
    <col min="11531" max="11531" width="11.85546875" style="9" customWidth="1"/>
    <col min="11532" max="11532" width="11.640625" style="9" bestFit="1" customWidth="1"/>
    <col min="11533" max="11779" width="9" style="9"/>
    <col min="11780" max="11780" width="0.640625" style="9" customWidth="1"/>
    <col min="11781" max="11781" width="5.7109375" style="9" customWidth="1"/>
    <col min="11782" max="11782" width="20.5" style="9" bestFit="1" customWidth="1"/>
    <col min="11783" max="11783" width="5.35546875" style="9" customWidth="1"/>
    <col min="11784" max="11784" width="15.35546875" style="9" bestFit="1" customWidth="1"/>
    <col min="11785" max="11786" width="10.640625" style="9" customWidth="1"/>
    <col min="11787" max="11787" width="11.85546875" style="9" customWidth="1"/>
    <col min="11788" max="11788" width="11.640625" style="9" bestFit="1" customWidth="1"/>
    <col min="11789" max="12035" width="9" style="9"/>
    <col min="12036" max="12036" width="0.640625" style="9" customWidth="1"/>
    <col min="12037" max="12037" width="5.7109375" style="9" customWidth="1"/>
    <col min="12038" max="12038" width="20.5" style="9" bestFit="1" customWidth="1"/>
    <col min="12039" max="12039" width="5.35546875" style="9" customWidth="1"/>
    <col min="12040" max="12040" width="15.35546875" style="9" bestFit="1" customWidth="1"/>
    <col min="12041" max="12042" width="10.640625" style="9" customWidth="1"/>
    <col min="12043" max="12043" width="11.85546875" style="9" customWidth="1"/>
    <col min="12044" max="12044" width="11.640625" style="9" bestFit="1" customWidth="1"/>
    <col min="12045" max="12291" width="9" style="9"/>
    <col min="12292" max="12292" width="0.640625" style="9" customWidth="1"/>
    <col min="12293" max="12293" width="5.7109375" style="9" customWidth="1"/>
    <col min="12294" max="12294" width="20.5" style="9" bestFit="1" customWidth="1"/>
    <col min="12295" max="12295" width="5.35546875" style="9" customWidth="1"/>
    <col min="12296" max="12296" width="15.35546875" style="9" bestFit="1" customWidth="1"/>
    <col min="12297" max="12298" width="10.640625" style="9" customWidth="1"/>
    <col min="12299" max="12299" width="11.85546875" style="9" customWidth="1"/>
    <col min="12300" max="12300" width="11.640625" style="9" bestFit="1" customWidth="1"/>
    <col min="12301" max="12547" width="9" style="9"/>
    <col min="12548" max="12548" width="0.640625" style="9" customWidth="1"/>
    <col min="12549" max="12549" width="5.7109375" style="9" customWidth="1"/>
    <col min="12550" max="12550" width="20.5" style="9" bestFit="1" customWidth="1"/>
    <col min="12551" max="12551" width="5.35546875" style="9" customWidth="1"/>
    <col min="12552" max="12552" width="15.35546875" style="9" bestFit="1" customWidth="1"/>
    <col min="12553" max="12554" width="10.640625" style="9" customWidth="1"/>
    <col min="12555" max="12555" width="11.85546875" style="9" customWidth="1"/>
    <col min="12556" max="12556" width="11.640625" style="9" bestFit="1" customWidth="1"/>
    <col min="12557" max="12803" width="9" style="9"/>
    <col min="12804" max="12804" width="0.640625" style="9" customWidth="1"/>
    <col min="12805" max="12805" width="5.7109375" style="9" customWidth="1"/>
    <col min="12806" max="12806" width="20.5" style="9" bestFit="1" customWidth="1"/>
    <col min="12807" max="12807" width="5.35546875" style="9" customWidth="1"/>
    <col min="12808" max="12808" width="15.35546875" style="9" bestFit="1" customWidth="1"/>
    <col min="12809" max="12810" width="10.640625" style="9" customWidth="1"/>
    <col min="12811" max="12811" width="11.85546875" style="9" customWidth="1"/>
    <col min="12812" max="12812" width="11.640625" style="9" bestFit="1" customWidth="1"/>
    <col min="12813" max="13059" width="9" style="9"/>
    <col min="13060" max="13060" width="0.640625" style="9" customWidth="1"/>
    <col min="13061" max="13061" width="5.7109375" style="9" customWidth="1"/>
    <col min="13062" max="13062" width="20.5" style="9" bestFit="1" customWidth="1"/>
    <col min="13063" max="13063" width="5.35546875" style="9" customWidth="1"/>
    <col min="13064" max="13064" width="15.35546875" style="9" bestFit="1" customWidth="1"/>
    <col min="13065" max="13066" width="10.640625" style="9" customWidth="1"/>
    <col min="13067" max="13067" width="11.85546875" style="9" customWidth="1"/>
    <col min="13068" max="13068" width="11.640625" style="9" bestFit="1" customWidth="1"/>
    <col min="13069" max="13315" width="9" style="9"/>
    <col min="13316" max="13316" width="0.640625" style="9" customWidth="1"/>
    <col min="13317" max="13317" width="5.7109375" style="9" customWidth="1"/>
    <col min="13318" max="13318" width="20.5" style="9" bestFit="1" customWidth="1"/>
    <col min="13319" max="13319" width="5.35546875" style="9" customWidth="1"/>
    <col min="13320" max="13320" width="15.35546875" style="9" bestFit="1" customWidth="1"/>
    <col min="13321" max="13322" width="10.640625" style="9" customWidth="1"/>
    <col min="13323" max="13323" width="11.85546875" style="9" customWidth="1"/>
    <col min="13324" max="13324" width="11.640625" style="9" bestFit="1" customWidth="1"/>
    <col min="13325" max="13571" width="9" style="9"/>
    <col min="13572" max="13572" width="0.640625" style="9" customWidth="1"/>
    <col min="13573" max="13573" width="5.7109375" style="9" customWidth="1"/>
    <col min="13574" max="13574" width="20.5" style="9" bestFit="1" customWidth="1"/>
    <col min="13575" max="13575" width="5.35546875" style="9" customWidth="1"/>
    <col min="13576" max="13576" width="15.35546875" style="9" bestFit="1" customWidth="1"/>
    <col min="13577" max="13578" width="10.640625" style="9" customWidth="1"/>
    <col min="13579" max="13579" width="11.85546875" style="9" customWidth="1"/>
    <col min="13580" max="13580" width="11.640625" style="9" bestFit="1" customWidth="1"/>
    <col min="13581" max="13827" width="9" style="9"/>
    <col min="13828" max="13828" width="0.640625" style="9" customWidth="1"/>
    <col min="13829" max="13829" width="5.7109375" style="9" customWidth="1"/>
    <col min="13830" max="13830" width="20.5" style="9" bestFit="1" customWidth="1"/>
    <col min="13831" max="13831" width="5.35546875" style="9" customWidth="1"/>
    <col min="13832" max="13832" width="15.35546875" style="9" bestFit="1" customWidth="1"/>
    <col min="13833" max="13834" width="10.640625" style="9" customWidth="1"/>
    <col min="13835" max="13835" width="11.85546875" style="9" customWidth="1"/>
    <col min="13836" max="13836" width="11.640625" style="9" bestFit="1" customWidth="1"/>
    <col min="13837" max="14083" width="9" style="9"/>
    <col min="14084" max="14084" width="0.640625" style="9" customWidth="1"/>
    <col min="14085" max="14085" width="5.7109375" style="9" customWidth="1"/>
    <col min="14086" max="14086" width="20.5" style="9" bestFit="1" customWidth="1"/>
    <col min="14087" max="14087" width="5.35546875" style="9" customWidth="1"/>
    <col min="14088" max="14088" width="15.35546875" style="9" bestFit="1" customWidth="1"/>
    <col min="14089" max="14090" width="10.640625" style="9" customWidth="1"/>
    <col min="14091" max="14091" width="11.85546875" style="9" customWidth="1"/>
    <col min="14092" max="14092" width="11.640625" style="9" bestFit="1" customWidth="1"/>
    <col min="14093" max="14339" width="9" style="9"/>
    <col min="14340" max="14340" width="0.640625" style="9" customWidth="1"/>
    <col min="14341" max="14341" width="5.7109375" style="9" customWidth="1"/>
    <col min="14342" max="14342" width="20.5" style="9" bestFit="1" customWidth="1"/>
    <col min="14343" max="14343" width="5.35546875" style="9" customWidth="1"/>
    <col min="14344" max="14344" width="15.35546875" style="9" bestFit="1" customWidth="1"/>
    <col min="14345" max="14346" width="10.640625" style="9" customWidth="1"/>
    <col min="14347" max="14347" width="11.85546875" style="9" customWidth="1"/>
    <col min="14348" max="14348" width="11.640625" style="9" bestFit="1" customWidth="1"/>
    <col min="14349" max="14595" width="9" style="9"/>
    <col min="14596" max="14596" width="0.640625" style="9" customWidth="1"/>
    <col min="14597" max="14597" width="5.7109375" style="9" customWidth="1"/>
    <col min="14598" max="14598" width="20.5" style="9" bestFit="1" customWidth="1"/>
    <col min="14599" max="14599" width="5.35546875" style="9" customWidth="1"/>
    <col min="14600" max="14600" width="15.35546875" style="9" bestFit="1" customWidth="1"/>
    <col min="14601" max="14602" width="10.640625" style="9" customWidth="1"/>
    <col min="14603" max="14603" width="11.85546875" style="9" customWidth="1"/>
    <col min="14604" max="14604" width="11.640625" style="9" bestFit="1" customWidth="1"/>
    <col min="14605" max="14851" width="9" style="9"/>
    <col min="14852" max="14852" width="0.640625" style="9" customWidth="1"/>
    <col min="14853" max="14853" width="5.7109375" style="9" customWidth="1"/>
    <col min="14854" max="14854" width="20.5" style="9" bestFit="1" customWidth="1"/>
    <col min="14855" max="14855" width="5.35546875" style="9" customWidth="1"/>
    <col min="14856" max="14856" width="15.35546875" style="9" bestFit="1" customWidth="1"/>
    <col min="14857" max="14858" width="10.640625" style="9" customWidth="1"/>
    <col min="14859" max="14859" width="11.85546875" style="9" customWidth="1"/>
    <col min="14860" max="14860" width="11.640625" style="9" bestFit="1" customWidth="1"/>
    <col min="14861" max="15107" width="9" style="9"/>
    <col min="15108" max="15108" width="0.640625" style="9" customWidth="1"/>
    <col min="15109" max="15109" width="5.7109375" style="9" customWidth="1"/>
    <col min="15110" max="15110" width="20.5" style="9" bestFit="1" customWidth="1"/>
    <col min="15111" max="15111" width="5.35546875" style="9" customWidth="1"/>
    <col min="15112" max="15112" width="15.35546875" style="9" bestFit="1" customWidth="1"/>
    <col min="15113" max="15114" width="10.640625" style="9" customWidth="1"/>
    <col min="15115" max="15115" width="11.85546875" style="9" customWidth="1"/>
    <col min="15116" max="15116" width="11.640625" style="9" bestFit="1" customWidth="1"/>
    <col min="15117" max="15363" width="9" style="9"/>
    <col min="15364" max="15364" width="0.640625" style="9" customWidth="1"/>
    <col min="15365" max="15365" width="5.7109375" style="9" customWidth="1"/>
    <col min="15366" max="15366" width="20.5" style="9" bestFit="1" customWidth="1"/>
    <col min="15367" max="15367" width="5.35546875" style="9" customWidth="1"/>
    <col min="15368" max="15368" width="15.35546875" style="9" bestFit="1" customWidth="1"/>
    <col min="15369" max="15370" width="10.640625" style="9" customWidth="1"/>
    <col min="15371" max="15371" width="11.85546875" style="9" customWidth="1"/>
    <col min="15372" max="15372" width="11.640625" style="9" bestFit="1" customWidth="1"/>
    <col min="15373" max="15619" width="9" style="9"/>
    <col min="15620" max="15620" width="0.640625" style="9" customWidth="1"/>
    <col min="15621" max="15621" width="5.7109375" style="9" customWidth="1"/>
    <col min="15622" max="15622" width="20.5" style="9" bestFit="1" customWidth="1"/>
    <col min="15623" max="15623" width="5.35546875" style="9" customWidth="1"/>
    <col min="15624" max="15624" width="15.35546875" style="9" bestFit="1" customWidth="1"/>
    <col min="15625" max="15626" width="10.640625" style="9" customWidth="1"/>
    <col min="15627" max="15627" width="11.85546875" style="9" customWidth="1"/>
    <col min="15628" max="15628" width="11.640625" style="9" bestFit="1" customWidth="1"/>
    <col min="15629" max="15875" width="9" style="9"/>
    <col min="15876" max="15876" width="0.640625" style="9" customWidth="1"/>
    <col min="15877" max="15877" width="5.7109375" style="9" customWidth="1"/>
    <col min="15878" max="15878" width="20.5" style="9" bestFit="1" customWidth="1"/>
    <col min="15879" max="15879" width="5.35546875" style="9" customWidth="1"/>
    <col min="15880" max="15880" width="15.35546875" style="9" bestFit="1" customWidth="1"/>
    <col min="15881" max="15882" width="10.640625" style="9" customWidth="1"/>
    <col min="15883" max="15883" width="11.85546875" style="9" customWidth="1"/>
    <col min="15884" max="15884" width="11.640625" style="9" bestFit="1" customWidth="1"/>
    <col min="15885" max="16131" width="9" style="9"/>
    <col min="16132" max="16132" width="0.640625" style="9" customWidth="1"/>
    <col min="16133" max="16133" width="5.7109375" style="9" customWidth="1"/>
    <col min="16134" max="16134" width="20.5" style="9" bestFit="1" customWidth="1"/>
    <col min="16135" max="16135" width="5.35546875" style="9" customWidth="1"/>
    <col min="16136" max="16136" width="15.35546875" style="9" bestFit="1" customWidth="1"/>
    <col min="16137" max="16138" width="10.640625" style="9" customWidth="1"/>
    <col min="16139" max="16139" width="11.85546875" style="9" customWidth="1"/>
    <col min="16140" max="16140" width="11.640625" style="9" bestFit="1" customWidth="1"/>
    <col min="16141" max="16377" width="9" style="9"/>
    <col min="16378" max="16384" width="9" style="9" customWidth="1"/>
  </cols>
  <sheetData>
    <row r="1" spans="1:36" ht="13.3" thickBot="1"/>
    <row r="2" spans="1:36" s="76" customFormat="1" ht="54.75" customHeight="1" thickBot="1">
      <c r="A2" s="72"/>
      <c r="B2" s="73" t="s">
        <v>406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</row>
    <row r="3" spans="1:36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141" t="s">
        <v>949</v>
      </c>
      <c r="O3" s="142" t="s">
        <v>363</v>
      </c>
      <c r="P3" s="51" t="s">
        <v>950</v>
      </c>
      <c r="Q3" s="143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</row>
    <row r="4" spans="1:36" ht="16" customHeight="1">
      <c r="B4" s="144">
        <v>1</v>
      </c>
      <c r="C4" s="1060" t="s">
        <v>408</v>
      </c>
      <c r="D4" s="1061" t="s">
        <v>407</v>
      </c>
      <c r="E4" s="145">
        <v>1</v>
      </c>
      <c r="F4" s="146" t="s">
        <v>73</v>
      </c>
      <c r="G4" s="146" t="s">
        <v>777</v>
      </c>
      <c r="H4" s="146">
        <v>9005709</v>
      </c>
      <c r="I4" s="147">
        <v>1</v>
      </c>
      <c r="J4" s="147"/>
      <c r="K4" s="147"/>
      <c r="L4" s="146" t="s">
        <v>1185</v>
      </c>
      <c r="M4" s="148"/>
      <c r="N4" s="149"/>
      <c r="O4" s="149"/>
      <c r="P4" s="149"/>
      <c r="Q4" s="149"/>
      <c r="R4" s="150" t="s">
        <v>1158</v>
      </c>
      <c r="S4" s="150" t="s">
        <v>1182</v>
      </c>
      <c r="T4" s="151" t="s">
        <v>1183</v>
      </c>
      <c r="U4" s="152"/>
      <c r="V4" s="151"/>
    </row>
    <row r="5" spans="1:36" ht="16" customHeight="1">
      <c r="B5" s="82">
        <v>2</v>
      </c>
      <c r="C5" s="1058"/>
      <c r="D5" s="1062"/>
      <c r="E5" s="85">
        <v>2</v>
      </c>
      <c r="F5" s="86" t="s">
        <v>73</v>
      </c>
      <c r="G5" s="86" t="s">
        <v>778</v>
      </c>
      <c r="H5" s="86">
        <v>9005709</v>
      </c>
      <c r="I5" s="153">
        <v>2</v>
      </c>
      <c r="J5" s="153"/>
      <c r="K5" s="153"/>
      <c r="L5" s="86" t="s">
        <v>1185</v>
      </c>
      <c r="M5" s="87"/>
      <c r="N5" s="154"/>
      <c r="O5" s="154"/>
      <c r="P5" s="154"/>
      <c r="Q5" s="154"/>
      <c r="R5" s="91" t="s">
        <v>1158</v>
      </c>
      <c r="S5" s="91" t="s">
        <v>1182</v>
      </c>
      <c r="T5" s="92" t="s">
        <v>1183</v>
      </c>
      <c r="U5" s="93"/>
      <c r="V5" s="92"/>
      <c r="X5" s="406"/>
      <c r="Y5" s="406"/>
      <c r="Z5" s="406"/>
    </row>
    <row r="6" spans="1:36" ht="16" customHeight="1" thickBot="1">
      <c r="B6" s="82">
        <v>3</v>
      </c>
      <c r="C6" s="1058"/>
      <c r="D6" s="1062"/>
      <c r="E6" s="85">
        <v>3</v>
      </c>
      <c r="F6" s="86" t="s">
        <v>73</v>
      </c>
      <c r="G6" s="86" t="s">
        <v>779</v>
      </c>
      <c r="H6" s="86">
        <v>9005709</v>
      </c>
      <c r="I6" s="153">
        <v>3</v>
      </c>
      <c r="J6" s="153"/>
      <c r="K6" s="153"/>
      <c r="L6" s="86" t="s">
        <v>1185</v>
      </c>
      <c r="M6" s="86"/>
      <c r="N6" s="154"/>
      <c r="O6" s="154"/>
      <c r="P6" s="154"/>
      <c r="Q6" s="154"/>
      <c r="R6" s="91" t="s">
        <v>1158</v>
      </c>
      <c r="S6" s="91" t="s">
        <v>1182</v>
      </c>
      <c r="T6" s="92" t="s">
        <v>1183</v>
      </c>
      <c r="U6" s="93"/>
      <c r="V6" s="92"/>
      <c r="X6" s="406"/>
      <c r="Y6" s="406"/>
      <c r="Z6" s="406"/>
    </row>
    <row r="7" spans="1:36" ht="16" customHeight="1">
      <c r="B7" s="82">
        <v>4</v>
      </c>
      <c r="C7" s="1058"/>
      <c r="D7" s="1062"/>
      <c r="E7" s="85">
        <v>4</v>
      </c>
      <c r="F7" s="86" t="s">
        <v>73</v>
      </c>
      <c r="G7" s="86" t="s">
        <v>780</v>
      </c>
      <c r="H7" s="86">
        <v>9005709</v>
      </c>
      <c r="I7" s="153">
        <v>4</v>
      </c>
      <c r="J7" s="153"/>
      <c r="K7" s="153"/>
      <c r="L7" s="86" t="s">
        <v>1185</v>
      </c>
      <c r="M7" s="86"/>
      <c r="N7" s="154"/>
      <c r="O7" s="154"/>
      <c r="P7" s="154"/>
      <c r="Q7" s="154"/>
      <c r="R7" s="91" t="s">
        <v>1158</v>
      </c>
      <c r="S7" s="91" t="s">
        <v>1182</v>
      </c>
      <c r="T7" s="92" t="s">
        <v>1183</v>
      </c>
      <c r="U7" s="93"/>
      <c r="V7" s="92"/>
      <c r="AA7" s="1064" t="s">
        <v>81</v>
      </c>
      <c r="AB7" s="1065"/>
      <c r="AC7" s="1065"/>
      <c r="AD7" s="1065"/>
      <c r="AE7" s="1065"/>
      <c r="AF7" s="1065"/>
      <c r="AG7" s="1065"/>
      <c r="AH7" s="1065"/>
      <c r="AI7" s="1065"/>
      <c r="AJ7" s="1066"/>
    </row>
    <row r="8" spans="1:36" ht="16" customHeight="1">
      <c r="B8" s="82">
        <v>5</v>
      </c>
      <c r="C8" s="1058"/>
      <c r="D8" s="1062"/>
      <c r="E8" s="85">
        <v>5</v>
      </c>
      <c r="F8" s="86" t="s">
        <v>73</v>
      </c>
      <c r="G8" s="86" t="s">
        <v>781</v>
      </c>
      <c r="H8" s="86">
        <v>9005709</v>
      </c>
      <c r="I8" s="153">
        <v>5</v>
      </c>
      <c r="J8" s="153"/>
      <c r="K8" s="153"/>
      <c r="L8" s="86" t="s">
        <v>1185</v>
      </c>
      <c r="M8" s="86"/>
      <c r="N8" s="154"/>
      <c r="O8" s="154"/>
      <c r="P8" s="154"/>
      <c r="Q8" s="154"/>
      <c r="R8" s="91" t="s">
        <v>1158</v>
      </c>
      <c r="S8" s="91" t="s">
        <v>1182</v>
      </c>
      <c r="T8" s="92" t="s">
        <v>1183</v>
      </c>
      <c r="U8" s="93"/>
      <c r="V8" s="92"/>
      <c r="AA8" s="670" t="s">
        <v>9812</v>
      </c>
      <c r="AB8" s="529" t="s">
        <v>9813</v>
      </c>
      <c r="AC8" s="529" t="s">
        <v>9814</v>
      </c>
      <c r="AD8" s="529" t="s">
        <v>9815</v>
      </c>
      <c r="AE8" s="529" t="s">
        <v>9816</v>
      </c>
      <c r="AJ8" s="27"/>
    </row>
    <row r="9" spans="1:36" ht="16" customHeight="1">
      <c r="B9" s="82">
        <v>6</v>
      </c>
      <c r="C9" s="1058"/>
      <c r="D9" s="1062"/>
      <c r="E9" s="85">
        <v>6</v>
      </c>
      <c r="F9" s="86" t="s">
        <v>73</v>
      </c>
      <c r="G9" s="86" t="s">
        <v>782</v>
      </c>
      <c r="H9" s="86">
        <v>9005709</v>
      </c>
      <c r="I9" s="153">
        <v>6</v>
      </c>
      <c r="J9" s="153"/>
      <c r="K9" s="153"/>
      <c r="L9" s="86" t="s">
        <v>1185</v>
      </c>
      <c r="M9" s="86"/>
      <c r="N9" s="154"/>
      <c r="O9" s="154"/>
      <c r="P9" s="154"/>
      <c r="Q9" s="154"/>
      <c r="R9" s="91" t="s">
        <v>1158</v>
      </c>
      <c r="S9" s="91" t="s">
        <v>1182</v>
      </c>
      <c r="T9" s="92" t="s">
        <v>1183</v>
      </c>
      <c r="U9" s="93"/>
      <c r="V9" s="92"/>
      <c r="AA9" s="670" t="s">
        <v>9817</v>
      </c>
      <c r="AB9" s="529" t="s">
        <v>9818</v>
      </c>
      <c r="AC9" s="529" t="s">
        <v>9819</v>
      </c>
      <c r="AD9" s="529" t="s">
        <v>9820</v>
      </c>
      <c r="AE9" s="529" t="s">
        <v>9821</v>
      </c>
      <c r="AH9" s="1022" t="s">
        <v>702</v>
      </c>
      <c r="AJ9" s="1022" t="s">
        <v>1351</v>
      </c>
    </row>
    <row r="10" spans="1:36" ht="16" customHeight="1">
      <c r="B10" s="82">
        <v>7</v>
      </c>
      <c r="C10" s="1058"/>
      <c r="D10" s="1062"/>
      <c r="E10" s="85">
        <v>7</v>
      </c>
      <c r="F10" s="86" t="s">
        <v>73</v>
      </c>
      <c r="G10" s="86" t="s">
        <v>783</v>
      </c>
      <c r="H10" s="86">
        <v>9005709</v>
      </c>
      <c r="I10" s="153">
        <v>7</v>
      </c>
      <c r="J10" s="153"/>
      <c r="K10" s="153"/>
      <c r="L10" s="86" t="s">
        <v>1185</v>
      </c>
      <c r="M10" s="86"/>
      <c r="N10" s="154"/>
      <c r="O10" s="154"/>
      <c r="P10" s="154"/>
      <c r="Q10" s="154"/>
      <c r="R10" s="91" t="s">
        <v>1158</v>
      </c>
      <c r="S10" s="91" t="s">
        <v>1182</v>
      </c>
      <c r="T10" s="92" t="s">
        <v>1183</v>
      </c>
      <c r="U10" s="93"/>
      <c r="V10" s="92"/>
      <c r="AA10" s="670" t="s">
        <v>9822</v>
      </c>
      <c r="AB10" s="529" t="s">
        <v>9823</v>
      </c>
      <c r="AC10" s="529" t="s">
        <v>9824</v>
      </c>
      <c r="AD10" s="529" t="s">
        <v>9825</v>
      </c>
      <c r="AE10" s="529" t="s">
        <v>9826</v>
      </c>
      <c r="AJ10" s="27"/>
    </row>
    <row r="11" spans="1:36" ht="16" customHeight="1">
      <c r="B11" s="82">
        <v>8</v>
      </c>
      <c r="C11" s="1058"/>
      <c r="D11" s="1062"/>
      <c r="E11" s="85">
        <v>8</v>
      </c>
      <c r="F11" s="86" t="s">
        <v>73</v>
      </c>
      <c r="G11" s="86" t="s">
        <v>784</v>
      </c>
      <c r="H11" s="86">
        <v>9005709</v>
      </c>
      <c r="I11" s="153">
        <v>8</v>
      </c>
      <c r="J11" s="153"/>
      <c r="K11" s="153"/>
      <c r="L11" s="86" t="s">
        <v>1185</v>
      </c>
      <c r="M11" s="86"/>
      <c r="N11" s="154"/>
      <c r="O11" s="154"/>
      <c r="P11" s="154"/>
      <c r="Q11" s="154"/>
      <c r="R11" s="91" t="s">
        <v>1158</v>
      </c>
      <c r="S11" s="91" t="s">
        <v>1182</v>
      </c>
      <c r="T11" s="92" t="s">
        <v>1183</v>
      </c>
      <c r="U11" s="93"/>
      <c r="V11" s="92"/>
      <c r="AA11" s="866"/>
      <c r="AG11" s="1024" t="s">
        <v>704</v>
      </c>
      <c r="AH11" s="1025" t="s">
        <v>1187</v>
      </c>
      <c r="AI11" s="1026" t="s">
        <v>1186</v>
      </c>
      <c r="AJ11" s="27"/>
    </row>
    <row r="12" spans="1:36" ht="16" customHeight="1">
      <c r="B12" s="82">
        <v>9</v>
      </c>
      <c r="C12" s="1058"/>
      <c r="D12" s="1062"/>
      <c r="E12" s="85">
        <v>9</v>
      </c>
      <c r="F12" s="86" t="s">
        <v>73</v>
      </c>
      <c r="G12" s="86" t="s">
        <v>785</v>
      </c>
      <c r="H12" s="86">
        <v>9005709</v>
      </c>
      <c r="I12" s="153">
        <v>9</v>
      </c>
      <c r="J12" s="153"/>
      <c r="K12" s="153"/>
      <c r="L12" s="86" t="s">
        <v>1185</v>
      </c>
      <c r="M12" s="86"/>
      <c r="N12" s="154"/>
      <c r="O12" s="154"/>
      <c r="P12" s="154"/>
      <c r="Q12" s="154"/>
      <c r="R12" s="91" t="s">
        <v>1158</v>
      </c>
      <c r="S12" s="91" t="s">
        <v>1182</v>
      </c>
      <c r="T12" s="92" t="s">
        <v>1183</v>
      </c>
      <c r="U12" s="93"/>
      <c r="V12" s="92"/>
      <c r="AA12" s="866"/>
      <c r="AB12" s="529" t="s">
        <v>9827</v>
      </c>
      <c r="AC12" s="529" t="s">
        <v>9828</v>
      </c>
      <c r="AD12" s="529" t="s">
        <v>9829</v>
      </c>
      <c r="AE12" s="529" t="s">
        <v>9830</v>
      </c>
      <c r="AJ12" s="1022" t="s">
        <v>1352</v>
      </c>
    </row>
    <row r="13" spans="1:36" ht="16" customHeight="1">
      <c r="B13" s="82">
        <v>10</v>
      </c>
      <c r="C13" s="1058"/>
      <c r="D13" s="1062"/>
      <c r="E13" s="85">
        <v>10</v>
      </c>
      <c r="F13" s="86" t="s">
        <v>73</v>
      </c>
      <c r="G13" s="86" t="s">
        <v>786</v>
      </c>
      <c r="H13" s="86">
        <v>9005709</v>
      </c>
      <c r="I13" s="153">
        <v>10</v>
      </c>
      <c r="J13" s="153"/>
      <c r="K13" s="153"/>
      <c r="L13" s="86" t="s">
        <v>1185</v>
      </c>
      <c r="M13" s="86"/>
      <c r="N13" s="154"/>
      <c r="O13" s="154"/>
      <c r="P13" s="154"/>
      <c r="Q13" s="154"/>
      <c r="R13" s="91" t="s">
        <v>1158</v>
      </c>
      <c r="S13" s="91" t="s">
        <v>1182</v>
      </c>
      <c r="T13" s="92" t="s">
        <v>1183</v>
      </c>
      <c r="U13" s="93"/>
      <c r="V13" s="92"/>
      <c r="AA13" s="866"/>
      <c r="AB13" s="529"/>
      <c r="AC13" s="529" t="s">
        <v>9831</v>
      </c>
      <c r="AD13" s="529" t="s">
        <v>9832</v>
      </c>
      <c r="AE13" s="529" t="s">
        <v>9833</v>
      </c>
      <c r="AI13" s="1027" t="s">
        <v>705</v>
      </c>
      <c r="AJ13" s="27"/>
    </row>
    <row r="14" spans="1:36" ht="16" customHeight="1" thickBot="1">
      <c r="B14" s="82">
        <v>11</v>
      </c>
      <c r="C14" s="1058"/>
      <c r="D14" s="1062"/>
      <c r="E14" s="85">
        <v>11</v>
      </c>
      <c r="F14" s="86" t="s">
        <v>74</v>
      </c>
      <c r="G14" s="86" t="s">
        <v>787</v>
      </c>
      <c r="H14" s="86">
        <v>9005709</v>
      </c>
      <c r="I14" s="153">
        <v>11</v>
      </c>
      <c r="J14" s="153"/>
      <c r="K14" s="153"/>
      <c r="L14" s="86" t="s">
        <v>1185</v>
      </c>
      <c r="M14" s="86"/>
      <c r="N14" s="154"/>
      <c r="O14" s="154"/>
      <c r="P14" s="154"/>
      <c r="Q14" s="154"/>
      <c r="R14" s="91" t="s">
        <v>1158</v>
      </c>
      <c r="S14" s="91" t="s">
        <v>1182</v>
      </c>
      <c r="T14" s="92" t="s">
        <v>1183</v>
      </c>
      <c r="U14" s="93"/>
      <c r="V14" s="92"/>
      <c r="AA14" s="1028"/>
      <c r="AB14" s="709"/>
      <c r="AC14" s="709" t="s">
        <v>9834</v>
      </c>
      <c r="AD14" s="709" t="s">
        <v>9835</v>
      </c>
      <c r="AE14" s="709" t="s">
        <v>9836</v>
      </c>
      <c r="AF14" s="1023"/>
      <c r="AG14" s="1023"/>
      <c r="AH14" s="1023"/>
      <c r="AI14" s="709" t="s">
        <v>703</v>
      </c>
      <c r="AJ14" s="700" t="s">
        <v>701</v>
      </c>
    </row>
    <row r="15" spans="1:36" ht="16" customHeight="1">
      <c r="B15" s="82">
        <v>12</v>
      </c>
      <c r="C15" s="1058"/>
      <c r="D15" s="1062"/>
      <c r="E15" s="85">
        <v>12</v>
      </c>
      <c r="F15" s="86" t="s">
        <v>74</v>
      </c>
      <c r="G15" s="86" t="s">
        <v>788</v>
      </c>
      <c r="H15" s="86">
        <v>9005709</v>
      </c>
      <c r="I15" s="153">
        <v>12</v>
      </c>
      <c r="J15" s="153"/>
      <c r="K15" s="153"/>
      <c r="L15" s="86" t="s">
        <v>1185</v>
      </c>
      <c r="M15" s="86"/>
      <c r="N15" s="154"/>
      <c r="O15" s="154"/>
      <c r="P15" s="154"/>
      <c r="Q15" s="154"/>
      <c r="R15" s="91" t="s">
        <v>1158</v>
      </c>
      <c r="S15" s="91" t="s">
        <v>1182</v>
      </c>
      <c r="T15" s="92" t="s">
        <v>1183</v>
      </c>
      <c r="U15" s="93"/>
      <c r="V15" s="92"/>
    </row>
    <row r="16" spans="1:36" ht="16" customHeight="1">
      <c r="B16" s="82">
        <v>13</v>
      </c>
      <c r="C16" s="1058"/>
      <c r="D16" s="1062"/>
      <c r="E16" s="85">
        <v>13</v>
      </c>
      <c r="F16" s="86" t="s">
        <v>74</v>
      </c>
      <c r="G16" s="86" t="s">
        <v>789</v>
      </c>
      <c r="H16" s="86">
        <v>9005709</v>
      </c>
      <c r="I16" s="153">
        <v>13</v>
      </c>
      <c r="J16" s="153"/>
      <c r="K16" s="153"/>
      <c r="L16" s="86" t="s">
        <v>1185</v>
      </c>
      <c r="M16" s="86"/>
      <c r="N16" s="154"/>
      <c r="O16" s="154"/>
      <c r="P16" s="154"/>
      <c r="Q16" s="154"/>
      <c r="R16" s="91" t="s">
        <v>1158</v>
      </c>
      <c r="S16" s="91" t="s">
        <v>1182</v>
      </c>
      <c r="T16" s="92" t="s">
        <v>1183</v>
      </c>
      <c r="U16" s="93"/>
      <c r="V16" s="92"/>
    </row>
    <row r="17" spans="2:26" ht="16" customHeight="1">
      <c r="B17" s="82">
        <v>14</v>
      </c>
      <c r="C17" s="1058"/>
      <c r="D17" s="1062"/>
      <c r="E17" s="85">
        <v>14</v>
      </c>
      <c r="F17" s="86" t="s">
        <v>74</v>
      </c>
      <c r="G17" s="86" t="s">
        <v>790</v>
      </c>
      <c r="H17" s="86">
        <v>9005709</v>
      </c>
      <c r="I17" s="153">
        <v>14</v>
      </c>
      <c r="J17" s="153"/>
      <c r="K17" s="153"/>
      <c r="L17" s="86" t="s">
        <v>1185</v>
      </c>
      <c r="M17" s="86"/>
      <c r="N17" s="154"/>
      <c r="O17" s="154"/>
      <c r="P17" s="154"/>
      <c r="Q17" s="154"/>
      <c r="R17" s="91" t="s">
        <v>1158</v>
      </c>
      <c r="S17" s="91" t="s">
        <v>1182</v>
      </c>
      <c r="T17" s="92" t="s">
        <v>1183</v>
      </c>
      <c r="U17" s="93"/>
      <c r="V17" s="92"/>
    </row>
    <row r="18" spans="2:26" ht="16" customHeight="1">
      <c r="B18" s="82">
        <v>15</v>
      </c>
      <c r="C18" s="1058"/>
      <c r="D18" s="1062"/>
      <c r="E18" s="85">
        <v>15</v>
      </c>
      <c r="F18" s="86" t="s">
        <v>74</v>
      </c>
      <c r="G18" s="86" t="s">
        <v>791</v>
      </c>
      <c r="H18" s="86">
        <v>9005709</v>
      </c>
      <c r="I18" s="153">
        <v>15</v>
      </c>
      <c r="J18" s="153"/>
      <c r="K18" s="153"/>
      <c r="L18" s="86" t="s">
        <v>1185</v>
      </c>
      <c r="M18" s="86"/>
      <c r="N18" s="154"/>
      <c r="O18" s="154"/>
      <c r="P18" s="154"/>
      <c r="Q18" s="154"/>
      <c r="R18" s="91" t="s">
        <v>1158</v>
      </c>
      <c r="S18" s="91" t="s">
        <v>1182</v>
      </c>
      <c r="T18" s="92" t="s">
        <v>1183</v>
      </c>
      <c r="U18" s="93"/>
      <c r="V18" s="92"/>
    </row>
    <row r="19" spans="2:26" ht="16" customHeight="1">
      <c r="B19" s="82">
        <v>16</v>
      </c>
      <c r="C19" s="1058" t="s">
        <v>409</v>
      </c>
      <c r="D19" s="1062" t="s">
        <v>593</v>
      </c>
      <c r="E19" s="85">
        <v>1</v>
      </c>
      <c r="F19" s="86">
        <v>2021</v>
      </c>
      <c r="G19" s="86" t="s">
        <v>596</v>
      </c>
      <c r="H19" s="86">
        <v>9006113</v>
      </c>
      <c r="I19" s="153">
        <v>1</v>
      </c>
      <c r="J19" s="153"/>
      <c r="K19" s="153"/>
      <c r="L19" s="86"/>
      <c r="M19" s="86"/>
      <c r="N19" s="154"/>
      <c r="O19" s="154"/>
      <c r="P19" s="154"/>
      <c r="Q19" s="154"/>
      <c r="R19" s="91" t="s">
        <v>1158</v>
      </c>
      <c r="S19" s="91" t="s">
        <v>1159</v>
      </c>
      <c r="T19" s="92" t="s">
        <v>1166</v>
      </c>
      <c r="U19" s="93"/>
      <c r="V19" s="92"/>
    </row>
    <row r="20" spans="2:26" ht="16" customHeight="1">
      <c r="B20" s="82">
        <v>17</v>
      </c>
      <c r="C20" s="1058"/>
      <c r="D20" s="1062"/>
      <c r="E20" s="85">
        <v>2</v>
      </c>
      <c r="F20" s="86">
        <v>2021</v>
      </c>
      <c r="G20" s="86" t="s">
        <v>597</v>
      </c>
      <c r="H20" s="86">
        <v>9006113</v>
      </c>
      <c r="I20" s="153">
        <v>2</v>
      </c>
      <c r="J20" s="153"/>
      <c r="K20" s="153"/>
      <c r="L20" s="86"/>
      <c r="M20" s="86"/>
      <c r="N20" s="154"/>
      <c r="O20" s="154"/>
      <c r="P20" s="154"/>
      <c r="Q20" s="154"/>
      <c r="R20" s="91" t="s">
        <v>1158</v>
      </c>
      <c r="S20" s="91" t="s">
        <v>1159</v>
      </c>
      <c r="T20" s="92" t="s">
        <v>1166</v>
      </c>
      <c r="U20" s="93"/>
      <c r="V20" s="92"/>
      <c r="X20" s="406"/>
      <c r="Y20" s="406"/>
      <c r="Z20" s="406"/>
    </row>
    <row r="21" spans="2:26" ht="16" customHeight="1">
      <c r="B21" s="82">
        <v>18</v>
      </c>
      <c r="C21" s="1058"/>
      <c r="D21" s="1062"/>
      <c r="E21" s="85">
        <v>3</v>
      </c>
      <c r="F21" s="86">
        <v>2021</v>
      </c>
      <c r="G21" s="86" t="s">
        <v>598</v>
      </c>
      <c r="H21" s="86">
        <v>9006113</v>
      </c>
      <c r="I21" s="153">
        <v>3</v>
      </c>
      <c r="J21" s="153"/>
      <c r="K21" s="153"/>
      <c r="L21" s="86"/>
      <c r="M21" s="86"/>
      <c r="N21" s="154"/>
      <c r="O21" s="154"/>
      <c r="P21" s="154"/>
      <c r="Q21" s="154"/>
      <c r="R21" s="91" t="s">
        <v>1158</v>
      </c>
      <c r="S21" s="91" t="s">
        <v>1159</v>
      </c>
      <c r="T21" s="92" t="s">
        <v>1166</v>
      </c>
      <c r="U21" s="93"/>
      <c r="V21" s="92"/>
      <c r="X21" s="406"/>
      <c r="Y21" s="406"/>
      <c r="Z21" s="406"/>
    </row>
    <row r="22" spans="2:26" ht="16" customHeight="1">
      <c r="B22" s="82">
        <v>19</v>
      </c>
      <c r="C22" s="1058"/>
      <c r="D22" s="1062"/>
      <c r="E22" s="85">
        <v>4</v>
      </c>
      <c r="F22" s="86">
        <v>2021</v>
      </c>
      <c r="G22" s="86" t="s">
        <v>599</v>
      </c>
      <c r="H22" s="86">
        <v>9006113</v>
      </c>
      <c r="I22" s="153">
        <v>4</v>
      </c>
      <c r="J22" s="153"/>
      <c r="K22" s="153"/>
      <c r="L22" s="86"/>
      <c r="M22" s="86"/>
      <c r="N22" s="154"/>
      <c r="O22" s="154"/>
      <c r="P22" s="154"/>
      <c r="Q22" s="154"/>
      <c r="R22" s="91" t="s">
        <v>1158</v>
      </c>
      <c r="S22" s="91" t="s">
        <v>1159</v>
      </c>
      <c r="T22" s="92" t="s">
        <v>1166</v>
      </c>
      <c r="U22" s="93"/>
      <c r="V22" s="92"/>
      <c r="X22" s="406"/>
      <c r="Y22" s="406"/>
      <c r="Z22" s="406"/>
    </row>
    <row r="23" spans="2:26" ht="16" customHeight="1">
      <c r="B23" s="82">
        <v>20</v>
      </c>
      <c r="C23" s="1058"/>
      <c r="D23" s="1062"/>
      <c r="E23" s="85">
        <v>5</v>
      </c>
      <c r="F23" s="86">
        <v>2021</v>
      </c>
      <c r="G23" s="86" t="s">
        <v>600</v>
      </c>
      <c r="H23" s="86">
        <v>9006113</v>
      </c>
      <c r="I23" s="153">
        <v>5</v>
      </c>
      <c r="J23" s="153"/>
      <c r="K23" s="153"/>
      <c r="L23" s="86"/>
      <c r="M23" s="86"/>
      <c r="N23" s="154"/>
      <c r="O23" s="154"/>
      <c r="P23" s="154"/>
      <c r="Q23" s="154"/>
      <c r="R23" s="91" t="s">
        <v>1158</v>
      </c>
      <c r="S23" s="91" t="s">
        <v>1159</v>
      </c>
      <c r="T23" s="92" t="s">
        <v>1166</v>
      </c>
      <c r="U23" s="93"/>
      <c r="V23" s="92"/>
    </row>
    <row r="24" spans="2:26" ht="16" customHeight="1">
      <c r="B24" s="82">
        <v>21</v>
      </c>
      <c r="C24" s="1058"/>
      <c r="D24" s="1062"/>
      <c r="E24" s="85">
        <v>6</v>
      </c>
      <c r="F24" s="86">
        <v>2021</v>
      </c>
      <c r="G24" s="86" t="s">
        <v>601</v>
      </c>
      <c r="H24" s="86">
        <v>9006113</v>
      </c>
      <c r="I24" s="153">
        <v>6</v>
      </c>
      <c r="J24" s="153"/>
      <c r="K24" s="153"/>
      <c r="L24" s="86"/>
      <c r="M24" s="86"/>
      <c r="N24" s="154"/>
      <c r="O24" s="154"/>
      <c r="P24" s="154"/>
      <c r="Q24" s="154"/>
      <c r="R24" s="91" t="s">
        <v>1158</v>
      </c>
      <c r="S24" s="91" t="s">
        <v>1159</v>
      </c>
      <c r="T24" s="92" t="s">
        <v>1166</v>
      </c>
      <c r="U24" s="93"/>
      <c r="V24" s="92" t="s">
        <v>1188</v>
      </c>
    </row>
    <row r="25" spans="2:26" ht="16" customHeight="1">
      <c r="B25" s="82">
        <v>22</v>
      </c>
      <c r="C25" s="1058"/>
      <c r="D25" s="1062"/>
      <c r="E25" s="85">
        <v>7</v>
      </c>
      <c r="F25" s="86">
        <v>2021</v>
      </c>
      <c r="G25" s="86" t="s">
        <v>602</v>
      </c>
      <c r="H25" s="86">
        <v>9006113</v>
      </c>
      <c r="I25" s="153">
        <v>7</v>
      </c>
      <c r="J25" s="153"/>
      <c r="K25" s="153"/>
      <c r="L25" s="86"/>
      <c r="M25" s="86"/>
      <c r="N25" s="154"/>
      <c r="O25" s="154"/>
      <c r="P25" s="154"/>
      <c r="Q25" s="154"/>
      <c r="R25" s="91" t="s">
        <v>1158</v>
      </c>
      <c r="S25" s="91" t="s">
        <v>1159</v>
      </c>
      <c r="T25" s="92" t="s">
        <v>1166</v>
      </c>
      <c r="U25" s="93"/>
      <c r="V25" s="92"/>
    </row>
    <row r="26" spans="2:26" ht="16" customHeight="1">
      <c r="B26" s="82">
        <v>23</v>
      </c>
      <c r="C26" s="1058"/>
      <c r="D26" s="1062"/>
      <c r="E26" s="85">
        <v>8</v>
      </c>
      <c r="F26" s="86">
        <v>2021</v>
      </c>
      <c r="G26" s="86" t="s">
        <v>603</v>
      </c>
      <c r="H26" s="86">
        <v>9006113</v>
      </c>
      <c r="I26" s="153">
        <v>8</v>
      </c>
      <c r="J26" s="153"/>
      <c r="K26" s="153"/>
      <c r="L26" s="86"/>
      <c r="M26" s="86"/>
      <c r="N26" s="154"/>
      <c r="O26" s="154"/>
      <c r="P26" s="154"/>
      <c r="Q26" s="154"/>
      <c r="R26" s="91" t="s">
        <v>1158</v>
      </c>
      <c r="S26" s="91" t="s">
        <v>1159</v>
      </c>
      <c r="T26" s="92" t="s">
        <v>1166</v>
      </c>
      <c r="U26" s="93"/>
      <c r="V26" s="92"/>
    </row>
    <row r="27" spans="2:26" ht="16" customHeight="1">
      <c r="B27" s="82">
        <v>24</v>
      </c>
      <c r="C27" s="1058"/>
      <c r="D27" s="1062"/>
      <c r="E27" s="85">
        <v>9</v>
      </c>
      <c r="F27" s="86">
        <v>2021</v>
      </c>
      <c r="G27" s="86" t="s">
        <v>604</v>
      </c>
      <c r="H27" s="86">
        <v>9006113</v>
      </c>
      <c r="I27" s="153">
        <v>9</v>
      </c>
      <c r="J27" s="153"/>
      <c r="K27" s="153"/>
      <c r="L27" s="86"/>
      <c r="M27" s="86"/>
      <c r="N27" s="154"/>
      <c r="O27" s="154"/>
      <c r="P27" s="154"/>
      <c r="Q27" s="154"/>
      <c r="R27" s="91" t="s">
        <v>1158</v>
      </c>
      <c r="S27" s="91" t="s">
        <v>1159</v>
      </c>
      <c r="T27" s="92" t="s">
        <v>1166</v>
      </c>
      <c r="U27" s="93"/>
      <c r="V27" s="92"/>
    </row>
    <row r="28" spans="2:26" ht="16" customHeight="1">
      <c r="B28" s="82">
        <v>25</v>
      </c>
      <c r="C28" s="1058"/>
      <c r="D28" s="1062"/>
      <c r="E28" s="85">
        <v>10</v>
      </c>
      <c r="F28" s="86">
        <v>2021</v>
      </c>
      <c r="G28" s="86" t="s">
        <v>605</v>
      </c>
      <c r="H28" s="86">
        <v>9006113</v>
      </c>
      <c r="I28" s="153">
        <v>10</v>
      </c>
      <c r="J28" s="153"/>
      <c r="K28" s="153"/>
      <c r="L28" s="86"/>
      <c r="M28" s="86"/>
      <c r="N28" s="154"/>
      <c r="O28" s="154"/>
      <c r="P28" s="154"/>
      <c r="Q28" s="154"/>
      <c r="R28" s="91" t="s">
        <v>1158</v>
      </c>
      <c r="S28" s="91" t="s">
        <v>1159</v>
      </c>
      <c r="T28" s="92" t="s">
        <v>1166</v>
      </c>
      <c r="U28" s="93"/>
      <c r="V28" s="92"/>
    </row>
    <row r="29" spans="2:26" ht="16" customHeight="1">
      <c r="B29" s="82">
        <v>26</v>
      </c>
      <c r="C29" s="1058" t="s">
        <v>410</v>
      </c>
      <c r="D29" s="1063" t="s">
        <v>399</v>
      </c>
      <c r="E29" s="85">
        <v>1</v>
      </c>
      <c r="F29" s="86" t="s">
        <v>73</v>
      </c>
      <c r="G29" s="86" t="s">
        <v>944</v>
      </c>
      <c r="H29" s="86">
        <v>9002489</v>
      </c>
      <c r="I29" s="153">
        <v>4</v>
      </c>
      <c r="J29" s="153"/>
      <c r="K29" s="153"/>
      <c r="L29" s="119"/>
      <c r="M29" s="86"/>
      <c r="N29" s="154"/>
      <c r="O29" s="154"/>
      <c r="P29" s="154"/>
      <c r="Q29" s="154"/>
      <c r="R29" s="91"/>
      <c r="S29" s="91"/>
      <c r="T29" s="92"/>
      <c r="U29" s="93"/>
      <c r="V29" s="92"/>
    </row>
    <row r="30" spans="2:26" ht="16" customHeight="1">
      <c r="B30" s="82">
        <v>27</v>
      </c>
      <c r="C30" s="1058"/>
      <c r="D30" s="1063"/>
      <c r="E30" s="85">
        <v>2</v>
      </c>
      <c r="F30" s="86" t="s">
        <v>74</v>
      </c>
      <c r="G30" s="119" t="s">
        <v>945</v>
      </c>
      <c r="H30" s="86">
        <v>9002489</v>
      </c>
      <c r="I30" s="153">
        <v>3</v>
      </c>
      <c r="J30" s="153"/>
      <c r="K30" s="153"/>
      <c r="L30" s="119"/>
      <c r="M30" s="86"/>
      <c r="N30" s="154"/>
      <c r="O30" s="154"/>
      <c r="P30" s="154"/>
      <c r="Q30" s="154"/>
      <c r="R30" s="91"/>
      <c r="S30" s="91"/>
      <c r="T30" s="92"/>
      <c r="U30" s="93"/>
      <c r="V30" s="92"/>
    </row>
    <row r="31" spans="2:26" ht="16" customHeight="1">
      <c r="B31" s="82">
        <v>28</v>
      </c>
      <c r="C31" s="1058"/>
      <c r="D31" s="1063"/>
      <c r="E31" s="85">
        <v>3</v>
      </c>
      <c r="F31" s="86" t="s">
        <v>74</v>
      </c>
      <c r="G31" s="119" t="s">
        <v>946</v>
      </c>
      <c r="H31" s="86">
        <v>9002489</v>
      </c>
      <c r="I31" s="153">
        <v>5</v>
      </c>
      <c r="J31" s="153"/>
      <c r="K31" s="153"/>
      <c r="L31" s="119"/>
      <c r="M31" s="86"/>
      <c r="N31" s="154"/>
      <c r="O31" s="154"/>
      <c r="P31" s="154"/>
      <c r="Q31" s="154"/>
      <c r="R31" s="91"/>
      <c r="S31" s="91"/>
      <c r="T31" s="92"/>
      <c r="U31" s="93"/>
      <c r="V31" s="92"/>
    </row>
    <row r="32" spans="2:26" ht="16" customHeight="1">
      <c r="B32" s="82">
        <v>29</v>
      </c>
      <c r="C32" s="1058" t="s">
        <v>411</v>
      </c>
      <c r="D32" s="86" t="s">
        <v>1138</v>
      </c>
      <c r="E32" s="85">
        <v>1</v>
      </c>
      <c r="F32" s="86" t="s">
        <v>75</v>
      </c>
      <c r="G32" s="86" t="s">
        <v>831</v>
      </c>
      <c r="H32" s="86">
        <v>9001904</v>
      </c>
      <c r="I32" s="153">
        <v>2</v>
      </c>
      <c r="J32" s="153"/>
      <c r="K32" s="153"/>
      <c r="L32" s="86"/>
      <c r="M32" s="86"/>
      <c r="N32" s="154"/>
      <c r="O32" s="154"/>
      <c r="P32" s="154"/>
      <c r="Q32" s="154"/>
      <c r="R32" s="91" t="s">
        <v>1171</v>
      </c>
      <c r="S32" s="91" t="s">
        <v>1176</v>
      </c>
      <c r="T32" s="92" t="s">
        <v>1177</v>
      </c>
      <c r="U32" s="93"/>
      <c r="V32" s="92"/>
    </row>
    <row r="33" spans="2:24" ht="16" hidden="1" customHeight="1">
      <c r="B33" s="82">
        <v>30</v>
      </c>
      <c r="C33" s="1058"/>
      <c r="D33" s="86" t="s">
        <v>413</v>
      </c>
      <c r="E33" s="85">
        <v>2</v>
      </c>
      <c r="F33" s="86" t="s">
        <v>75</v>
      </c>
      <c r="G33" s="86" t="s">
        <v>830</v>
      </c>
      <c r="H33" s="86">
        <v>9001904</v>
      </c>
      <c r="I33" s="153">
        <v>3</v>
      </c>
      <c r="J33" s="153"/>
      <c r="K33" s="153"/>
      <c r="L33" s="86" t="s">
        <v>1108</v>
      </c>
      <c r="M33" s="86"/>
      <c r="N33" s="154"/>
      <c r="O33" s="154"/>
      <c r="P33" s="154"/>
      <c r="Q33" s="154"/>
      <c r="R33" s="91"/>
      <c r="S33" s="91"/>
      <c r="T33" s="92"/>
      <c r="U33" s="93"/>
      <c r="V33" s="92"/>
    </row>
    <row r="34" spans="2:24" ht="16" customHeight="1">
      <c r="B34" s="82">
        <v>30</v>
      </c>
      <c r="C34" s="1058"/>
      <c r="D34" s="86" t="s">
        <v>1139</v>
      </c>
      <c r="E34" s="85">
        <v>2</v>
      </c>
      <c r="F34" s="86">
        <v>2021</v>
      </c>
      <c r="G34" s="86" t="s">
        <v>832</v>
      </c>
      <c r="H34" s="86">
        <v>9010004</v>
      </c>
      <c r="I34" s="153">
        <v>3</v>
      </c>
      <c r="J34" s="153"/>
      <c r="K34" s="153"/>
      <c r="L34" s="86"/>
      <c r="M34" s="86"/>
      <c r="N34" s="154"/>
      <c r="O34" s="154"/>
      <c r="P34" s="154"/>
      <c r="Q34" s="154"/>
      <c r="R34" s="91" t="s">
        <v>1171</v>
      </c>
      <c r="S34" s="91" t="s">
        <v>1159</v>
      </c>
      <c r="T34" s="92"/>
      <c r="U34" s="93"/>
      <c r="V34" s="92"/>
    </row>
    <row r="35" spans="2:24" ht="16" customHeight="1">
      <c r="B35" s="82">
        <v>31</v>
      </c>
      <c r="C35" s="1058"/>
      <c r="D35" s="86" t="s">
        <v>1137</v>
      </c>
      <c r="E35" s="85">
        <v>3</v>
      </c>
      <c r="F35" s="87">
        <v>2024</v>
      </c>
      <c r="G35" s="86" t="s">
        <v>1140</v>
      </c>
      <c r="H35" s="86"/>
      <c r="I35" s="153">
        <v>1</v>
      </c>
      <c r="J35" s="153"/>
      <c r="K35" s="153"/>
      <c r="L35" s="86"/>
      <c r="M35" s="86"/>
      <c r="N35" s="154"/>
      <c r="O35" s="154"/>
      <c r="P35" s="154"/>
      <c r="Q35" s="154"/>
      <c r="R35" s="91" t="s">
        <v>1189</v>
      </c>
      <c r="S35" s="91" t="s">
        <v>1170</v>
      </c>
      <c r="T35" s="92" t="s">
        <v>961</v>
      </c>
      <c r="U35" s="93"/>
      <c r="V35" s="92"/>
    </row>
    <row r="36" spans="2:24" ht="16" customHeight="1">
      <c r="B36" s="82">
        <v>32</v>
      </c>
      <c r="C36" s="86" t="s">
        <v>606</v>
      </c>
      <c r="D36" s="86" t="s">
        <v>833</v>
      </c>
      <c r="E36" s="85">
        <v>1</v>
      </c>
      <c r="F36" s="86">
        <v>2013</v>
      </c>
      <c r="G36" s="86" t="s">
        <v>367</v>
      </c>
      <c r="H36" s="86">
        <v>6188538</v>
      </c>
      <c r="I36" s="153">
        <v>1</v>
      </c>
      <c r="J36" s="153"/>
      <c r="K36" s="153"/>
      <c r="L36" s="86"/>
      <c r="M36" s="86"/>
      <c r="N36" s="154"/>
      <c r="O36" s="154"/>
      <c r="P36" s="154"/>
      <c r="Q36" s="154"/>
      <c r="R36" s="91"/>
      <c r="S36" s="91"/>
      <c r="T36" s="92"/>
      <c r="U36" s="93"/>
      <c r="V36" s="92"/>
    </row>
    <row r="37" spans="2:24" ht="16" customHeight="1">
      <c r="B37" s="155">
        <v>33</v>
      </c>
      <c r="C37" s="1049" t="s">
        <v>701</v>
      </c>
      <c r="D37" s="108" t="s">
        <v>829</v>
      </c>
      <c r="E37" s="120">
        <v>1</v>
      </c>
      <c r="F37" s="108">
        <v>2011</v>
      </c>
      <c r="G37" s="108">
        <v>10100040</v>
      </c>
      <c r="H37" s="108">
        <v>9005794</v>
      </c>
      <c r="I37" s="156">
        <v>1</v>
      </c>
      <c r="J37" s="156"/>
      <c r="K37" s="156"/>
      <c r="L37" s="108"/>
      <c r="M37" s="108"/>
      <c r="N37" s="157"/>
      <c r="O37" s="157"/>
      <c r="P37" s="157"/>
      <c r="Q37" s="157"/>
      <c r="R37" s="158"/>
      <c r="S37" s="158"/>
      <c r="T37" s="159"/>
      <c r="U37" s="160"/>
      <c r="V37" s="159"/>
    </row>
    <row r="38" spans="2:24" ht="17.25" customHeight="1" thickBot="1">
      <c r="B38" s="135">
        <v>34</v>
      </c>
      <c r="C38" s="1059"/>
      <c r="D38" s="136" t="s">
        <v>829</v>
      </c>
      <c r="E38" s="137">
        <v>2</v>
      </c>
      <c r="F38" s="161">
        <v>2024</v>
      </c>
      <c r="G38" s="136"/>
      <c r="H38" s="136"/>
      <c r="I38" s="162"/>
      <c r="J38" s="162"/>
      <c r="K38" s="162"/>
      <c r="L38" s="136"/>
      <c r="M38" s="136" t="s">
        <v>1190</v>
      </c>
      <c r="N38" s="163"/>
      <c r="O38" s="163"/>
      <c r="P38" s="163"/>
      <c r="Q38" s="163"/>
      <c r="R38" s="164"/>
      <c r="S38" s="164"/>
      <c r="T38" s="165"/>
      <c r="U38" s="166"/>
      <c r="V38" s="165"/>
      <c r="W38" s="18"/>
    </row>
    <row r="39" spans="2:24">
      <c r="I39" s="18"/>
      <c r="J39" s="18"/>
      <c r="K39" s="18"/>
      <c r="R39" s="9"/>
      <c r="S39" s="9"/>
      <c r="T39" s="9"/>
      <c r="U39" s="9"/>
      <c r="V39" s="9"/>
      <c r="W39" s="18"/>
    </row>
    <row r="40" spans="2:24">
      <c r="I40" s="18"/>
      <c r="J40" s="18"/>
      <c r="K40" s="18"/>
      <c r="R40" s="9"/>
      <c r="S40" s="9"/>
      <c r="T40" s="9"/>
      <c r="U40" s="9"/>
      <c r="V40" s="9"/>
      <c r="W40" s="18"/>
    </row>
    <row r="41" spans="2:24">
      <c r="I41" s="18"/>
      <c r="J41" s="18"/>
      <c r="K41" s="18"/>
      <c r="R41" s="9"/>
      <c r="S41" s="9"/>
      <c r="T41" s="9"/>
      <c r="U41" s="9"/>
      <c r="V41" s="9"/>
      <c r="W41" s="18"/>
    </row>
    <row r="42" spans="2:24">
      <c r="R42" s="9"/>
      <c r="S42" s="9"/>
      <c r="T42" s="9"/>
      <c r="U42" s="9"/>
      <c r="V42" s="9"/>
      <c r="W42" s="18"/>
      <c r="X42" s="18"/>
    </row>
    <row r="43" spans="2:24">
      <c r="I43" s="18"/>
      <c r="J43" s="18"/>
      <c r="K43" s="18"/>
      <c r="R43" s="9"/>
      <c r="S43" s="9"/>
      <c r="T43" s="9"/>
      <c r="U43" s="9"/>
      <c r="V43" s="9"/>
      <c r="W43" s="18"/>
      <c r="X43" s="18"/>
    </row>
    <row r="44" spans="2:24">
      <c r="I44" s="18"/>
      <c r="J44" s="18"/>
      <c r="K44" s="18"/>
      <c r="R44" s="9"/>
      <c r="S44" s="9"/>
      <c r="T44" s="9"/>
      <c r="U44" s="9"/>
      <c r="V44" s="9"/>
      <c r="W44" s="18"/>
      <c r="X44" s="18"/>
    </row>
    <row r="45" spans="2:24">
      <c r="I45" s="18"/>
      <c r="J45" s="18"/>
      <c r="K45" s="18"/>
      <c r="R45" s="9"/>
      <c r="S45" s="9"/>
      <c r="T45" s="9"/>
      <c r="U45" s="9"/>
      <c r="V45" s="9"/>
      <c r="W45" s="18"/>
      <c r="X45" s="18"/>
    </row>
    <row r="46" spans="2:24">
      <c r="I46" s="18"/>
      <c r="J46" s="18"/>
      <c r="K46" s="18"/>
      <c r="R46" s="9"/>
      <c r="S46" s="9"/>
      <c r="T46" s="9"/>
      <c r="U46" s="9"/>
      <c r="V46" s="9"/>
      <c r="W46" s="18"/>
      <c r="X46" s="18"/>
    </row>
    <row r="47" spans="2:24">
      <c r="I47" s="18"/>
      <c r="J47" s="18"/>
      <c r="K47" s="18"/>
      <c r="R47" s="9"/>
      <c r="S47" s="9"/>
      <c r="T47" s="9"/>
      <c r="U47" s="9"/>
      <c r="V47" s="9"/>
      <c r="W47" s="18"/>
      <c r="X47" s="18"/>
    </row>
    <row r="48" spans="2:24">
      <c r="I48" s="18"/>
      <c r="J48" s="18"/>
      <c r="K48" s="18"/>
      <c r="R48" s="9"/>
      <c r="S48" s="9"/>
      <c r="T48" s="9"/>
      <c r="U48" s="9"/>
      <c r="V48" s="9"/>
      <c r="W48" s="18"/>
      <c r="X48" s="18"/>
    </row>
    <row r="49" spans="9:24">
      <c r="I49" s="18"/>
      <c r="J49" s="18"/>
      <c r="K49" s="18"/>
      <c r="R49" s="9"/>
      <c r="S49" s="9"/>
      <c r="T49" s="9"/>
      <c r="U49" s="9"/>
      <c r="V49" s="9"/>
      <c r="W49" s="18"/>
      <c r="X49" s="18"/>
    </row>
    <row r="50" spans="9:24">
      <c r="I50" s="18"/>
      <c r="J50" s="18"/>
      <c r="K50" s="18"/>
      <c r="R50" s="9"/>
      <c r="S50" s="9"/>
      <c r="T50" s="9"/>
      <c r="U50" s="9"/>
      <c r="V50" s="9"/>
      <c r="W50" s="18"/>
      <c r="X50" s="18"/>
    </row>
    <row r="51" spans="9:24">
      <c r="I51" s="18"/>
      <c r="J51" s="18"/>
      <c r="K51" s="18"/>
      <c r="R51" s="9"/>
      <c r="S51" s="9"/>
      <c r="T51" s="9"/>
      <c r="U51" s="9"/>
      <c r="V51" s="9"/>
      <c r="W51" s="18"/>
      <c r="X51" s="18"/>
    </row>
    <row r="52" spans="9:24">
      <c r="I52" s="18"/>
      <c r="J52" s="18"/>
      <c r="K52" s="18"/>
      <c r="R52" s="9"/>
      <c r="S52" s="9"/>
      <c r="T52" s="9"/>
      <c r="U52" s="9"/>
      <c r="V52" s="9"/>
      <c r="W52" s="18"/>
      <c r="X52" s="18"/>
    </row>
    <row r="53" spans="9:24">
      <c r="I53" s="18"/>
      <c r="J53" s="18"/>
      <c r="K53" s="18"/>
      <c r="R53" s="9"/>
      <c r="S53" s="9"/>
      <c r="T53" s="9"/>
      <c r="U53" s="9"/>
      <c r="V53" s="9"/>
      <c r="W53" s="18"/>
      <c r="X53" s="18"/>
    </row>
    <row r="54" spans="9:24">
      <c r="I54" s="18"/>
      <c r="J54" s="18"/>
      <c r="K54" s="18"/>
      <c r="R54" s="9"/>
      <c r="S54" s="9"/>
      <c r="T54" s="9"/>
      <c r="U54" s="9"/>
      <c r="V54" s="9"/>
      <c r="W54" s="18"/>
      <c r="X54" s="18"/>
    </row>
    <row r="55" spans="9:24">
      <c r="I55" s="18"/>
      <c r="J55" s="18"/>
      <c r="K55" s="18"/>
      <c r="R55" s="9"/>
      <c r="S55" s="9"/>
      <c r="T55" s="9"/>
      <c r="U55" s="9"/>
      <c r="V55" s="9"/>
      <c r="W55" s="18"/>
      <c r="X55" s="18"/>
    </row>
    <row r="56" spans="9:24">
      <c r="I56" s="18"/>
      <c r="J56" s="18"/>
      <c r="K56" s="18"/>
      <c r="R56" s="9"/>
      <c r="S56" s="9"/>
      <c r="T56" s="9"/>
      <c r="U56" s="9"/>
      <c r="V56" s="9"/>
      <c r="W56" s="18"/>
      <c r="X56" s="18"/>
    </row>
    <row r="57" spans="9:24">
      <c r="I57" s="18"/>
      <c r="J57" s="18"/>
      <c r="K57" s="18"/>
      <c r="R57" s="9"/>
      <c r="S57" s="9"/>
      <c r="T57" s="9"/>
      <c r="U57" s="9"/>
      <c r="V57" s="9"/>
      <c r="W57" s="18"/>
      <c r="X57" s="18"/>
    </row>
    <row r="58" spans="9:24">
      <c r="I58" s="18"/>
      <c r="J58" s="18"/>
      <c r="K58" s="18"/>
      <c r="R58" s="9"/>
      <c r="S58" s="9"/>
      <c r="T58" s="9"/>
      <c r="U58" s="9"/>
      <c r="V58" s="9"/>
      <c r="W58" s="18"/>
      <c r="X58" s="18"/>
    </row>
    <row r="59" spans="9:24">
      <c r="I59" s="18"/>
      <c r="J59" s="18"/>
      <c r="K59" s="18"/>
      <c r="R59" s="9"/>
      <c r="S59" s="9"/>
      <c r="T59" s="9"/>
      <c r="U59" s="9"/>
      <c r="V59" s="9"/>
      <c r="W59" s="18"/>
      <c r="X59" s="18"/>
    </row>
    <row r="60" spans="9:24">
      <c r="I60" s="18"/>
      <c r="J60" s="18"/>
      <c r="K60" s="18"/>
      <c r="R60" s="9"/>
      <c r="S60" s="9"/>
      <c r="T60" s="9"/>
      <c r="U60" s="9"/>
      <c r="V60" s="9"/>
      <c r="W60" s="18"/>
      <c r="X60" s="18"/>
    </row>
    <row r="61" spans="9:24">
      <c r="I61" s="18"/>
      <c r="J61" s="18"/>
      <c r="K61" s="18"/>
      <c r="R61" s="9"/>
      <c r="S61" s="9"/>
      <c r="T61" s="9"/>
      <c r="U61" s="9"/>
      <c r="V61" s="9"/>
      <c r="W61" s="18"/>
      <c r="X61" s="18"/>
    </row>
    <row r="62" spans="9:24">
      <c r="I62" s="18"/>
      <c r="J62" s="18"/>
      <c r="K62" s="18"/>
      <c r="R62" s="9"/>
      <c r="S62" s="9"/>
      <c r="T62" s="9"/>
      <c r="U62" s="9"/>
      <c r="V62" s="9"/>
      <c r="W62" s="18"/>
      <c r="X62" s="18"/>
    </row>
    <row r="63" spans="9:24">
      <c r="I63" s="18"/>
      <c r="J63" s="18"/>
      <c r="K63" s="18"/>
      <c r="R63" s="9"/>
      <c r="S63" s="9"/>
      <c r="T63" s="9"/>
      <c r="U63" s="9"/>
      <c r="V63" s="9"/>
      <c r="W63" s="18"/>
      <c r="X63" s="18"/>
    </row>
    <row r="64" spans="9:24">
      <c r="I64" s="18"/>
      <c r="J64" s="18"/>
      <c r="K64" s="18"/>
      <c r="R64" s="9"/>
      <c r="S64" s="9"/>
      <c r="T64" s="9"/>
      <c r="U64" s="9"/>
      <c r="V64" s="9"/>
      <c r="W64" s="18"/>
      <c r="X64" s="18"/>
    </row>
    <row r="65" spans="9:24">
      <c r="I65" s="18"/>
      <c r="J65" s="18"/>
      <c r="K65" s="18"/>
      <c r="R65" s="9"/>
      <c r="S65" s="9"/>
      <c r="T65" s="9"/>
      <c r="U65" s="9"/>
      <c r="V65" s="9"/>
      <c r="W65" s="18"/>
      <c r="X65" s="18"/>
    </row>
    <row r="66" spans="9:24">
      <c r="I66" s="18"/>
      <c r="J66" s="18"/>
      <c r="K66" s="18"/>
      <c r="R66" s="9"/>
      <c r="S66" s="9"/>
      <c r="T66" s="9"/>
      <c r="U66" s="9"/>
      <c r="V66" s="9"/>
      <c r="W66" s="18"/>
      <c r="X66" s="18"/>
    </row>
    <row r="67" spans="9:24">
      <c r="I67" s="18"/>
      <c r="J67" s="18"/>
      <c r="K67" s="18"/>
      <c r="R67" s="9"/>
      <c r="S67" s="9"/>
      <c r="T67" s="9"/>
      <c r="U67" s="9"/>
      <c r="V67" s="9"/>
      <c r="W67" s="18"/>
      <c r="X67" s="18"/>
    </row>
    <row r="68" spans="9:24">
      <c r="I68" s="18"/>
      <c r="J68" s="18"/>
      <c r="K68" s="18"/>
      <c r="R68" s="9"/>
      <c r="S68" s="9"/>
      <c r="T68" s="9"/>
      <c r="U68" s="9"/>
      <c r="V68" s="9"/>
      <c r="W68" s="18"/>
      <c r="X68" s="18"/>
    </row>
    <row r="69" spans="9:24">
      <c r="I69" s="18"/>
      <c r="J69" s="18"/>
      <c r="K69" s="18"/>
      <c r="R69" s="9"/>
      <c r="S69" s="9"/>
      <c r="T69" s="9"/>
      <c r="U69" s="9"/>
      <c r="V69" s="9"/>
      <c r="W69" s="18"/>
      <c r="X69" s="18"/>
    </row>
    <row r="70" spans="9:24">
      <c r="R70" s="9"/>
      <c r="S70" s="9"/>
      <c r="T70" s="9"/>
      <c r="U70" s="9"/>
      <c r="V70" s="9"/>
    </row>
    <row r="76" spans="9:24">
      <c r="S76" s="9"/>
      <c r="T76" s="9"/>
      <c r="U76" s="9"/>
    </row>
    <row r="77" spans="9:24" ht="17.600000000000001">
      <c r="S77"/>
      <c r="T77"/>
      <c r="U77"/>
    </row>
    <row r="78" spans="9:24" ht="17.600000000000001">
      <c r="S78"/>
      <c r="T78"/>
      <c r="U78"/>
    </row>
    <row r="79" spans="9:24" ht="17.600000000000001">
      <c r="S79"/>
      <c r="T79"/>
      <c r="U79"/>
    </row>
    <row r="80" spans="9:24" ht="17.600000000000001">
      <c r="S80"/>
      <c r="T80"/>
      <c r="U80"/>
    </row>
    <row r="81" spans="8:22" ht="17.600000000000001">
      <c r="S81"/>
      <c r="T81"/>
      <c r="U81"/>
    </row>
    <row r="82" spans="8:22" ht="17.600000000000001">
      <c r="S82"/>
      <c r="T82"/>
      <c r="U82"/>
    </row>
    <row r="83" spans="8:22" ht="17.600000000000001">
      <c r="H83" s="18">
        <v>9003763</v>
      </c>
      <c r="S83"/>
      <c r="T83"/>
      <c r="U83"/>
    </row>
    <row r="84" spans="8:22" ht="17.600000000000001">
      <c r="S84"/>
      <c r="T84"/>
      <c r="U84"/>
    </row>
    <row r="85" spans="8:22" ht="17.600000000000001">
      <c r="S85"/>
      <c r="T85"/>
      <c r="U85"/>
    </row>
    <row r="86" spans="8:22" ht="17.600000000000001">
      <c r="S86"/>
      <c r="T86"/>
      <c r="U86"/>
    </row>
    <row r="87" spans="8:22" ht="17.600000000000001">
      <c r="S87"/>
      <c r="T87"/>
      <c r="U87"/>
    </row>
    <row r="88" spans="8:22" ht="17.600000000000001">
      <c r="M88"/>
      <c r="S88"/>
      <c r="T88"/>
      <c r="U88"/>
      <c r="V88"/>
    </row>
    <row r="89" spans="8:22" ht="17.600000000000001">
      <c r="M89"/>
      <c r="S89"/>
      <c r="T89"/>
      <c r="U89"/>
      <c r="V89"/>
    </row>
    <row r="90" spans="8:22" ht="17.600000000000001">
      <c r="M90" s="1"/>
      <c r="S90"/>
      <c r="T90"/>
      <c r="U90"/>
      <c r="V90" s="1"/>
    </row>
    <row r="91" spans="8:22" ht="17.600000000000001">
      <c r="M91"/>
      <c r="S91"/>
      <c r="T91"/>
      <c r="U91"/>
      <c r="V91"/>
    </row>
    <row r="92" spans="8:22" ht="17.600000000000001">
      <c r="M92"/>
      <c r="S92"/>
      <c r="T92"/>
      <c r="U92"/>
      <c r="V92"/>
    </row>
    <row r="93" spans="8:22" ht="17.600000000000001">
      <c r="M93"/>
      <c r="S93"/>
      <c r="T93"/>
      <c r="U93"/>
      <c r="V93"/>
    </row>
    <row r="94" spans="8:22" ht="17.600000000000001">
      <c r="M94"/>
      <c r="S94"/>
      <c r="T94"/>
      <c r="U94"/>
      <c r="V94"/>
    </row>
    <row r="95" spans="8:22" ht="17.600000000000001">
      <c r="M95"/>
      <c r="S95"/>
      <c r="T95"/>
      <c r="U95"/>
      <c r="V95"/>
    </row>
    <row r="96" spans="8:22" ht="17.600000000000001">
      <c r="M96"/>
      <c r="S96"/>
      <c r="T96"/>
      <c r="U96"/>
      <c r="V96"/>
    </row>
    <row r="97" spans="13:22" ht="17.600000000000001">
      <c r="M97"/>
      <c r="S97"/>
      <c r="T97"/>
      <c r="U97" t="s">
        <v>1191</v>
      </c>
      <c r="V97"/>
    </row>
    <row r="98" spans="13:22" ht="17.600000000000001">
      <c r="M98"/>
      <c r="S98"/>
      <c r="T98"/>
      <c r="U98"/>
      <c r="V98"/>
    </row>
    <row r="99" spans="13:22" ht="17.600000000000001">
      <c r="M99"/>
      <c r="S99"/>
      <c r="T99"/>
      <c r="U99"/>
      <c r="V99"/>
    </row>
    <row r="100" spans="13:22" ht="17.600000000000001">
      <c r="M100"/>
      <c r="S100"/>
      <c r="T100"/>
      <c r="U100"/>
      <c r="V100"/>
    </row>
    <row r="101" spans="13:22" ht="17.600000000000001">
      <c r="M101"/>
      <c r="S101"/>
      <c r="T101"/>
      <c r="U101"/>
      <c r="V101"/>
    </row>
    <row r="102" spans="13:22" ht="17.600000000000001">
      <c r="M102"/>
      <c r="S102"/>
      <c r="T102"/>
      <c r="U102"/>
      <c r="V102"/>
    </row>
    <row r="103" spans="13:22" ht="17.600000000000001">
      <c r="M103"/>
      <c r="S103"/>
      <c r="T103"/>
      <c r="U103"/>
      <c r="V103"/>
    </row>
    <row r="104" spans="13:22" ht="17.600000000000001">
      <c r="M104"/>
      <c r="S104"/>
      <c r="T104"/>
      <c r="U104"/>
      <c r="V104"/>
    </row>
    <row r="105" spans="13:22" ht="17.600000000000001">
      <c r="M105"/>
      <c r="S105"/>
      <c r="T105"/>
      <c r="U105"/>
      <c r="V105"/>
    </row>
    <row r="106" spans="13:22" ht="17.600000000000001">
      <c r="M106"/>
      <c r="S106"/>
      <c r="T106"/>
      <c r="U106"/>
      <c r="V106"/>
    </row>
    <row r="107" spans="13:22" ht="17.600000000000001">
      <c r="M107"/>
      <c r="S107"/>
      <c r="T107"/>
      <c r="U107"/>
      <c r="V107"/>
    </row>
    <row r="108" spans="13:22" ht="17.600000000000001">
      <c r="M108"/>
      <c r="S108"/>
      <c r="T108"/>
      <c r="U108"/>
      <c r="V108"/>
    </row>
    <row r="109" spans="13:22" ht="17.600000000000001">
      <c r="M109"/>
      <c r="S109"/>
      <c r="T109"/>
      <c r="U109"/>
      <c r="V109"/>
    </row>
    <row r="110" spans="13:22" ht="17.600000000000001">
      <c r="M110"/>
      <c r="S110" s="9"/>
      <c r="T110" s="9"/>
      <c r="U110" s="9"/>
      <c r="V110"/>
    </row>
    <row r="111" spans="13:22" ht="17.600000000000001">
      <c r="M111"/>
      <c r="S111" s="9"/>
      <c r="T111" s="9"/>
      <c r="U111" s="9"/>
      <c r="V111"/>
    </row>
    <row r="112" spans="13:22" ht="17.600000000000001">
      <c r="M112"/>
      <c r="S112" s="9"/>
      <c r="T112" s="9"/>
      <c r="U112" s="9"/>
      <c r="V112"/>
    </row>
    <row r="113" spans="13:22" ht="17.600000000000001">
      <c r="M113"/>
      <c r="S113" s="9"/>
      <c r="T113" s="9"/>
      <c r="U113" s="9"/>
      <c r="V113"/>
    </row>
    <row r="114" spans="13:22" ht="17.600000000000001">
      <c r="M114"/>
      <c r="S114" s="9"/>
      <c r="T114" s="9"/>
      <c r="U114" s="9"/>
      <c r="V114"/>
    </row>
    <row r="115" spans="13:22" ht="17.600000000000001">
      <c r="M115"/>
      <c r="S115" s="9"/>
      <c r="T115" s="9"/>
      <c r="U115"/>
      <c r="V115"/>
    </row>
    <row r="116" spans="13:22" ht="17.600000000000001">
      <c r="M116"/>
      <c r="V116"/>
    </row>
    <row r="117" spans="13:22" ht="17.600000000000001">
      <c r="M117"/>
      <c r="V117"/>
    </row>
    <row r="118" spans="13:22" ht="17.600000000000001">
      <c r="M118"/>
      <c r="V118"/>
    </row>
    <row r="119" spans="13:22">
      <c r="M119" s="9"/>
      <c r="V119" s="9"/>
    </row>
    <row r="123" spans="13:22" ht="17.600000000000001">
      <c r="M123"/>
      <c r="S123"/>
      <c r="T123"/>
      <c r="U123"/>
      <c r="V123"/>
    </row>
    <row r="124" spans="13:22" ht="17.600000000000001">
      <c r="M124"/>
      <c r="S124"/>
      <c r="T124"/>
      <c r="U124"/>
      <c r="V124"/>
    </row>
    <row r="125" spans="13:22" ht="17.600000000000001">
      <c r="M125"/>
      <c r="S125"/>
      <c r="T125"/>
      <c r="U125"/>
      <c r="V125"/>
    </row>
    <row r="126" spans="13:22" ht="17.600000000000001">
      <c r="M126"/>
      <c r="S126"/>
      <c r="T126"/>
      <c r="U126"/>
      <c r="V126"/>
    </row>
    <row r="127" spans="13:22" ht="17.600000000000001">
      <c r="M127"/>
      <c r="S127"/>
      <c r="T127"/>
      <c r="U127"/>
      <c r="V127"/>
    </row>
    <row r="128" spans="13:22" ht="17.600000000000001">
      <c r="M128"/>
      <c r="S128"/>
      <c r="T128"/>
      <c r="U128"/>
      <c r="V128"/>
    </row>
    <row r="129" spans="13:22" ht="17.600000000000001">
      <c r="M129"/>
      <c r="S129"/>
      <c r="T129"/>
      <c r="U129"/>
      <c r="V129"/>
    </row>
    <row r="130" spans="13:22" ht="17.600000000000001">
      <c r="M130"/>
      <c r="S130"/>
      <c r="T130"/>
      <c r="U130"/>
      <c r="V130"/>
    </row>
    <row r="131" spans="13:22" ht="17.600000000000001">
      <c r="M131"/>
      <c r="S131"/>
      <c r="T131"/>
      <c r="U131"/>
      <c r="V131"/>
    </row>
    <row r="132" spans="13:22" ht="17.600000000000001">
      <c r="M132"/>
      <c r="S132"/>
      <c r="T132"/>
      <c r="U132"/>
      <c r="V132"/>
    </row>
    <row r="133" spans="13:22" ht="17.600000000000001">
      <c r="M133"/>
      <c r="S133"/>
      <c r="T133"/>
      <c r="U133"/>
      <c r="V133"/>
    </row>
    <row r="134" spans="13:22" ht="17.600000000000001">
      <c r="M134"/>
      <c r="S134"/>
      <c r="T134"/>
      <c r="U134"/>
      <c r="V134"/>
    </row>
    <row r="135" spans="13:22" ht="17.600000000000001">
      <c r="M135"/>
      <c r="S135"/>
      <c r="T135"/>
      <c r="U135"/>
      <c r="V135"/>
    </row>
    <row r="136" spans="13:22" ht="17.600000000000001">
      <c r="M136"/>
      <c r="S136"/>
      <c r="T136"/>
      <c r="U136"/>
      <c r="V136"/>
    </row>
    <row r="137" spans="13:22" ht="17.600000000000001">
      <c r="M137"/>
      <c r="S137"/>
      <c r="T137"/>
      <c r="U137"/>
      <c r="V137"/>
    </row>
    <row r="138" spans="13:22" ht="17.600000000000001">
      <c r="M138"/>
      <c r="S138"/>
      <c r="T138"/>
      <c r="U138"/>
      <c r="V138"/>
    </row>
  </sheetData>
  <mergeCells count="9">
    <mergeCell ref="AA7:AJ7"/>
    <mergeCell ref="C32:C35"/>
    <mergeCell ref="C37:C38"/>
    <mergeCell ref="C4:C18"/>
    <mergeCell ref="D4:D18"/>
    <mergeCell ref="C19:C28"/>
    <mergeCell ref="D19:D28"/>
    <mergeCell ref="C29:C31"/>
    <mergeCell ref="D29:D31"/>
  </mergeCells>
  <phoneticPr fontId="13" type="noConversion"/>
  <conditionalFormatting sqref="B4:H37">
    <cfRule type="expression" dxfId="758" priority="1" stopIfTrue="1">
      <formula>UPPER($I4)="NONE"</formula>
    </cfRule>
    <cfRule type="expression" dxfId="757" priority="2" stopIfTrue="1">
      <formula>AND($I4&lt;&gt;"", $J4&lt;&gt;"", $I4*1&lt;$J4*1)</formula>
    </cfRule>
  </conditionalFormatting>
  <hyperlinks>
    <hyperlink ref="Q2:Z2" location="현황개요!A1" display="Alloy2 Machine List" xr:uid="{BC1C7480-64BC-4BD9-A75E-92D265C6C708}"/>
    <hyperlink ref="AB12" location="'SP160'!A1" display="OW #10" xr:uid="{20516D12-0070-4984-B0C2-0D8D781D31E0}"/>
    <hyperlink ref="AH9" location="COD733RL!A1" display="SinterHIP#1" xr:uid="{234889E8-AE06-4363-BD9C-185AC5FA8648}"/>
    <hyperlink ref="AH11" location="'Iscar Sinter Load (new)'!A1" display="Loading #2 (Iscar New)" xr:uid="{2B17699A-7AB1-4DFF-A700-5C5886AD8EE0}"/>
    <hyperlink ref="AG11" location="'Iscar Sinter (manz)'!A1" display="Loading #1" xr:uid="{350A2569-679D-467E-A660-AF95845F856A}"/>
    <hyperlink ref="AI11" location="'Sinter Loading (SungRim)'!A1" display="Loading #3" xr:uid="{DDD27849-B8A8-459A-A6CE-007EB3D2AE8F}"/>
    <hyperlink ref="AA8:AE10" location="Kobayashi!A1" display="Koba #1" xr:uid="{E9914599-E326-4772-8822-EFCBC8DE548E}"/>
    <hyperlink ref="AB12:AE14" location="'SP160'!A1" display="OW #10" xr:uid="{AFC9A88E-8AD8-4CC7-A7E8-BE90A010D739}"/>
    <hyperlink ref="AJ12" location="COD733RL!A1" display="SinterHIP#3" xr:uid="{FB92558D-A8FC-4C79-B4A5-4B3ED013DEA7}"/>
    <hyperlink ref="AJ9" location="COD733RL!A1" display="SinterHIP#2" xr:uid="{1472765F-E8AB-438F-BF6B-9FF5E53E8222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CE15-6AEE-41FB-90AE-145BB72D5B6F}">
  <sheetPr codeName="Sheet6">
    <tabColor theme="8" tint="0.59999389629810485"/>
    <pageSetUpPr fitToPage="1"/>
  </sheetPr>
  <dimension ref="A1:AF137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18" bestFit="1" customWidth="1"/>
    <col min="4" max="4" width="15.35546875" style="24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44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4.640625" style="18" customWidth="1"/>
    <col min="19" max="20" width="9" style="9"/>
    <col min="21" max="21" width="0" style="9" hidden="1" customWidth="1"/>
    <col min="22" max="22" width="9.140625" style="9" hidden="1" customWidth="1"/>
    <col min="23" max="262" width="9" style="9"/>
    <col min="263" max="263" width="0.640625" style="9" customWidth="1"/>
    <col min="264" max="264" width="5.7109375" style="9" customWidth="1"/>
    <col min="265" max="265" width="20.5" style="9" bestFit="1" customWidth="1"/>
    <col min="266" max="266" width="5.35546875" style="9" customWidth="1"/>
    <col min="267" max="267" width="15.35546875" style="9" bestFit="1" customWidth="1"/>
    <col min="268" max="269" width="10.640625" style="9" customWidth="1"/>
    <col min="270" max="270" width="11.85546875" style="9" customWidth="1"/>
    <col min="271" max="271" width="11.640625" style="9" bestFit="1" customWidth="1"/>
    <col min="272" max="518" width="9" style="9"/>
    <col min="519" max="519" width="0.640625" style="9" customWidth="1"/>
    <col min="520" max="520" width="5.7109375" style="9" customWidth="1"/>
    <col min="521" max="521" width="20.5" style="9" bestFit="1" customWidth="1"/>
    <col min="522" max="522" width="5.35546875" style="9" customWidth="1"/>
    <col min="523" max="523" width="15.35546875" style="9" bestFit="1" customWidth="1"/>
    <col min="524" max="525" width="10.640625" style="9" customWidth="1"/>
    <col min="526" max="526" width="11.85546875" style="9" customWidth="1"/>
    <col min="527" max="527" width="11.640625" style="9" bestFit="1" customWidth="1"/>
    <col min="528" max="774" width="9" style="9"/>
    <col min="775" max="775" width="0.640625" style="9" customWidth="1"/>
    <col min="776" max="776" width="5.7109375" style="9" customWidth="1"/>
    <col min="777" max="777" width="20.5" style="9" bestFit="1" customWidth="1"/>
    <col min="778" max="778" width="5.35546875" style="9" customWidth="1"/>
    <col min="779" max="779" width="15.35546875" style="9" bestFit="1" customWidth="1"/>
    <col min="780" max="781" width="10.640625" style="9" customWidth="1"/>
    <col min="782" max="782" width="11.85546875" style="9" customWidth="1"/>
    <col min="783" max="783" width="11.640625" style="9" bestFit="1" customWidth="1"/>
    <col min="784" max="1030" width="9" style="9"/>
    <col min="1031" max="1031" width="0.640625" style="9" customWidth="1"/>
    <col min="1032" max="1032" width="5.7109375" style="9" customWidth="1"/>
    <col min="1033" max="1033" width="20.5" style="9" bestFit="1" customWidth="1"/>
    <col min="1034" max="1034" width="5.35546875" style="9" customWidth="1"/>
    <col min="1035" max="1035" width="15.35546875" style="9" bestFit="1" customWidth="1"/>
    <col min="1036" max="1037" width="10.640625" style="9" customWidth="1"/>
    <col min="1038" max="1038" width="11.85546875" style="9" customWidth="1"/>
    <col min="1039" max="1039" width="11.640625" style="9" bestFit="1" customWidth="1"/>
    <col min="1040" max="1286" width="9" style="9"/>
    <col min="1287" max="1287" width="0.640625" style="9" customWidth="1"/>
    <col min="1288" max="1288" width="5.7109375" style="9" customWidth="1"/>
    <col min="1289" max="1289" width="20.5" style="9" bestFit="1" customWidth="1"/>
    <col min="1290" max="1290" width="5.35546875" style="9" customWidth="1"/>
    <col min="1291" max="1291" width="15.35546875" style="9" bestFit="1" customWidth="1"/>
    <col min="1292" max="1293" width="10.640625" style="9" customWidth="1"/>
    <col min="1294" max="1294" width="11.85546875" style="9" customWidth="1"/>
    <col min="1295" max="1295" width="11.640625" style="9" bestFit="1" customWidth="1"/>
    <col min="1296" max="1542" width="9" style="9"/>
    <col min="1543" max="1543" width="0.640625" style="9" customWidth="1"/>
    <col min="1544" max="1544" width="5.7109375" style="9" customWidth="1"/>
    <col min="1545" max="1545" width="20.5" style="9" bestFit="1" customWidth="1"/>
    <col min="1546" max="1546" width="5.35546875" style="9" customWidth="1"/>
    <col min="1547" max="1547" width="15.35546875" style="9" bestFit="1" customWidth="1"/>
    <col min="1548" max="1549" width="10.640625" style="9" customWidth="1"/>
    <col min="1550" max="1550" width="11.85546875" style="9" customWidth="1"/>
    <col min="1551" max="1551" width="11.640625" style="9" bestFit="1" customWidth="1"/>
    <col min="1552" max="1798" width="9" style="9"/>
    <col min="1799" max="1799" width="0.640625" style="9" customWidth="1"/>
    <col min="1800" max="1800" width="5.7109375" style="9" customWidth="1"/>
    <col min="1801" max="1801" width="20.5" style="9" bestFit="1" customWidth="1"/>
    <col min="1802" max="1802" width="5.35546875" style="9" customWidth="1"/>
    <col min="1803" max="1803" width="15.35546875" style="9" bestFit="1" customWidth="1"/>
    <col min="1804" max="1805" width="10.640625" style="9" customWidth="1"/>
    <col min="1806" max="1806" width="11.85546875" style="9" customWidth="1"/>
    <col min="1807" max="1807" width="11.640625" style="9" bestFit="1" customWidth="1"/>
    <col min="1808" max="2054" width="9" style="9"/>
    <col min="2055" max="2055" width="0.640625" style="9" customWidth="1"/>
    <col min="2056" max="2056" width="5.7109375" style="9" customWidth="1"/>
    <col min="2057" max="2057" width="20.5" style="9" bestFit="1" customWidth="1"/>
    <col min="2058" max="2058" width="5.35546875" style="9" customWidth="1"/>
    <col min="2059" max="2059" width="15.35546875" style="9" bestFit="1" customWidth="1"/>
    <col min="2060" max="2061" width="10.640625" style="9" customWidth="1"/>
    <col min="2062" max="2062" width="11.85546875" style="9" customWidth="1"/>
    <col min="2063" max="2063" width="11.640625" style="9" bestFit="1" customWidth="1"/>
    <col min="2064" max="2310" width="9" style="9"/>
    <col min="2311" max="2311" width="0.640625" style="9" customWidth="1"/>
    <col min="2312" max="2312" width="5.7109375" style="9" customWidth="1"/>
    <col min="2313" max="2313" width="20.5" style="9" bestFit="1" customWidth="1"/>
    <col min="2314" max="2314" width="5.35546875" style="9" customWidth="1"/>
    <col min="2315" max="2315" width="15.35546875" style="9" bestFit="1" customWidth="1"/>
    <col min="2316" max="2317" width="10.640625" style="9" customWidth="1"/>
    <col min="2318" max="2318" width="11.85546875" style="9" customWidth="1"/>
    <col min="2319" max="2319" width="11.640625" style="9" bestFit="1" customWidth="1"/>
    <col min="2320" max="2566" width="9" style="9"/>
    <col min="2567" max="2567" width="0.640625" style="9" customWidth="1"/>
    <col min="2568" max="2568" width="5.7109375" style="9" customWidth="1"/>
    <col min="2569" max="2569" width="20.5" style="9" bestFit="1" customWidth="1"/>
    <col min="2570" max="2570" width="5.35546875" style="9" customWidth="1"/>
    <col min="2571" max="2571" width="15.35546875" style="9" bestFit="1" customWidth="1"/>
    <col min="2572" max="2573" width="10.640625" style="9" customWidth="1"/>
    <col min="2574" max="2574" width="11.85546875" style="9" customWidth="1"/>
    <col min="2575" max="2575" width="11.640625" style="9" bestFit="1" customWidth="1"/>
    <col min="2576" max="2822" width="9" style="9"/>
    <col min="2823" max="2823" width="0.640625" style="9" customWidth="1"/>
    <col min="2824" max="2824" width="5.7109375" style="9" customWidth="1"/>
    <col min="2825" max="2825" width="20.5" style="9" bestFit="1" customWidth="1"/>
    <col min="2826" max="2826" width="5.35546875" style="9" customWidth="1"/>
    <col min="2827" max="2827" width="15.35546875" style="9" bestFit="1" customWidth="1"/>
    <col min="2828" max="2829" width="10.640625" style="9" customWidth="1"/>
    <col min="2830" max="2830" width="11.85546875" style="9" customWidth="1"/>
    <col min="2831" max="2831" width="11.640625" style="9" bestFit="1" customWidth="1"/>
    <col min="2832" max="3078" width="9" style="9"/>
    <col min="3079" max="3079" width="0.640625" style="9" customWidth="1"/>
    <col min="3080" max="3080" width="5.7109375" style="9" customWidth="1"/>
    <col min="3081" max="3081" width="20.5" style="9" bestFit="1" customWidth="1"/>
    <col min="3082" max="3082" width="5.35546875" style="9" customWidth="1"/>
    <col min="3083" max="3083" width="15.35546875" style="9" bestFit="1" customWidth="1"/>
    <col min="3084" max="3085" width="10.640625" style="9" customWidth="1"/>
    <col min="3086" max="3086" width="11.85546875" style="9" customWidth="1"/>
    <col min="3087" max="3087" width="11.640625" style="9" bestFit="1" customWidth="1"/>
    <col min="3088" max="3334" width="9" style="9"/>
    <col min="3335" max="3335" width="0.640625" style="9" customWidth="1"/>
    <col min="3336" max="3336" width="5.7109375" style="9" customWidth="1"/>
    <col min="3337" max="3337" width="20.5" style="9" bestFit="1" customWidth="1"/>
    <col min="3338" max="3338" width="5.35546875" style="9" customWidth="1"/>
    <col min="3339" max="3339" width="15.35546875" style="9" bestFit="1" customWidth="1"/>
    <col min="3340" max="3341" width="10.640625" style="9" customWidth="1"/>
    <col min="3342" max="3342" width="11.85546875" style="9" customWidth="1"/>
    <col min="3343" max="3343" width="11.640625" style="9" bestFit="1" customWidth="1"/>
    <col min="3344" max="3590" width="9" style="9"/>
    <col min="3591" max="3591" width="0.640625" style="9" customWidth="1"/>
    <col min="3592" max="3592" width="5.7109375" style="9" customWidth="1"/>
    <col min="3593" max="3593" width="20.5" style="9" bestFit="1" customWidth="1"/>
    <col min="3594" max="3594" width="5.35546875" style="9" customWidth="1"/>
    <col min="3595" max="3595" width="15.35546875" style="9" bestFit="1" customWidth="1"/>
    <col min="3596" max="3597" width="10.640625" style="9" customWidth="1"/>
    <col min="3598" max="3598" width="11.85546875" style="9" customWidth="1"/>
    <col min="3599" max="3599" width="11.640625" style="9" bestFit="1" customWidth="1"/>
    <col min="3600" max="3846" width="9" style="9"/>
    <col min="3847" max="3847" width="0.640625" style="9" customWidth="1"/>
    <col min="3848" max="3848" width="5.7109375" style="9" customWidth="1"/>
    <col min="3849" max="3849" width="20.5" style="9" bestFit="1" customWidth="1"/>
    <col min="3850" max="3850" width="5.35546875" style="9" customWidth="1"/>
    <col min="3851" max="3851" width="15.35546875" style="9" bestFit="1" customWidth="1"/>
    <col min="3852" max="3853" width="10.640625" style="9" customWidth="1"/>
    <col min="3854" max="3854" width="11.85546875" style="9" customWidth="1"/>
    <col min="3855" max="3855" width="11.640625" style="9" bestFit="1" customWidth="1"/>
    <col min="3856" max="4102" width="9" style="9"/>
    <col min="4103" max="4103" width="0.640625" style="9" customWidth="1"/>
    <col min="4104" max="4104" width="5.7109375" style="9" customWidth="1"/>
    <col min="4105" max="4105" width="20.5" style="9" bestFit="1" customWidth="1"/>
    <col min="4106" max="4106" width="5.35546875" style="9" customWidth="1"/>
    <col min="4107" max="4107" width="15.35546875" style="9" bestFit="1" customWidth="1"/>
    <col min="4108" max="4109" width="10.640625" style="9" customWidth="1"/>
    <col min="4110" max="4110" width="11.85546875" style="9" customWidth="1"/>
    <col min="4111" max="4111" width="11.640625" style="9" bestFit="1" customWidth="1"/>
    <col min="4112" max="4358" width="9" style="9"/>
    <col min="4359" max="4359" width="0.640625" style="9" customWidth="1"/>
    <col min="4360" max="4360" width="5.7109375" style="9" customWidth="1"/>
    <col min="4361" max="4361" width="20.5" style="9" bestFit="1" customWidth="1"/>
    <col min="4362" max="4362" width="5.35546875" style="9" customWidth="1"/>
    <col min="4363" max="4363" width="15.35546875" style="9" bestFit="1" customWidth="1"/>
    <col min="4364" max="4365" width="10.640625" style="9" customWidth="1"/>
    <col min="4366" max="4366" width="11.85546875" style="9" customWidth="1"/>
    <col min="4367" max="4367" width="11.640625" style="9" bestFit="1" customWidth="1"/>
    <col min="4368" max="4614" width="9" style="9"/>
    <col min="4615" max="4615" width="0.640625" style="9" customWidth="1"/>
    <col min="4616" max="4616" width="5.7109375" style="9" customWidth="1"/>
    <col min="4617" max="4617" width="20.5" style="9" bestFit="1" customWidth="1"/>
    <col min="4618" max="4618" width="5.35546875" style="9" customWidth="1"/>
    <col min="4619" max="4619" width="15.35546875" style="9" bestFit="1" customWidth="1"/>
    <col min="4620" max="4621" width="10.640625" style="9" customWidth="1"/>
    <col min="4622" max="4622" width="11.85546875" style="9" customWidth="1"/>
    <col min="4623" max="4623" width="11.640625" style="9" bestFit="1" customWidth="1"/>
    <col min="4624" max="4870" width="9" style="9"/>
    <col min="4871" max="4871" width="0.640625" style="9" customWidth="1"/>
    <col min="4872" max="4872" width="5.7109375" style="9" customWidth="1"/>
    <col min="4873" max="4873" width="20.5" style="9" bestFit="1" customWidth="1"/>
    <col min="4874" max="4874" width="5.35546875" style="9" customWidth="1"/>
    <col min="4875" max="4875" width="15.35546875" style="9" bestFit="1" customWidth="1"/>
    <col min="4876" max="4877" width="10.640625" style="9" customWidth="1"/>
    <col min="4878" max="4878" width="11.85546875" style="9" customWidth="1"/>
    <col min="4879" max="4879" width="11.640625" style="9" bestFit="1" customWidth="1"/>
    <col min="4880" max="5126" width="9" style="9"/>
    <col min="5127" max="5127" width="0.640625" style="9" customWidth="1"/>
    <col min="5128" max="5128" width="5.7109375" style="9" customWidth="1"/>
    <col min="5129" max="5129" width="20.5" style="9" bestFit="1" customWidth="1"/>
    <col min="5130" max="5130" width="5.35546875" style="9" customWidth="1"/>
    <col min="5131" max="5131" width="15.35546875" style="9" bestFit="1" customWidth="1"/>
    <col min="5132" max="5133" width="10.640625" style="9" customWidth="1"/>
    <col min="5134" max="5134" width="11.85546875" style="9" customWidth="1"/>
    <col min="5135" max="5135" width="11.640625" style="9" bestFit="1" customWidth="1"/>
    <col min="5136" max="5382" width="9" style="9"/>
    <col min="5383" max="5383" width="0.640625" style="9" customWidth="1"/>
    <col min="5384" max="5384" width="5.7109375" style="9" customWidth="1"/>
    <col min="5385" max="5385" width="20.5" style="9" bestFit="1" customWidth="1"/>
    <col min="5386" max="5386" width="5.35546875" style="9" customWidth="1"/>
    <col min="5387" max="5387" width="15.35546875" style="9" bestFit="1" customWidth="1"/>
    <col min="5388" max="5389" width="10.640625" style="9" customWidth="1"/>
    <col min="5390" max="5390" width="11.85546875" style="9" customWidth="1"/>
    <col min="5391" max="5391" width="11.640625" style="9" bestFit="1" customWidth="1"/>
    <col min="5392" max="5638" width="9" style="9"/>
    <col min="5639" max="5639" width="0.640625" style="9" customWidth="1"/>
    <col min="5640" max="5640" width="5.7109375" style="9" customWidth="1"/>
    <col min="5641" max="5641" width="20.5" style="9" bestFit="1" customWidth="1"/>
    <col min="5642" max="5642" width="5.35546875" style="9" customWidth="1"/>
    <col min="5643" max="5643" width="15.35546875" style="9" bestFit="1" customWidth="1"/>
    <col min="5644" max="5645" width="10.640625" style="9" customWidth="1"/>
    <col min="5646" max="5646" width="11.85546875" style="9" customWidth="1"/>
    <col min="5647" max="5647" width="11.640625" style="9" bestFit="1" customWidth="1"/>
    <col min="5648" max="5894" width="9" style="9"/>
    <col min="5895" max="5895" width="0.640625" style="9" customWidth="1"/>
    <col min="5896" max="5896" width="5.7109375" style="9" customWidth="1"/>
    <col min="5897" max="5897" width="20.5" style="9" bestFit="1" customWidth="1"/>
    <col min="5898" max="5898" width="5.35546875" style="9" customWidth="1"/>
    <col min="5899" max="5899" width="15.35546875" style="9" bestFit="1" customWidth="1"/>
    <col min="5900" max="5901" width="10.640625" style="9" customWidth="1"/>
    <col min="5902" max="5902" width="11.85546875" style="9" customWidth="1"/>
    <col min="5903" max="5903" width="11.640625" style="9" bestFit="1" customWidth="1"/>
    <col min="5904" max="6150" width="9" style="9"/>
    <col min="6151" max="6151" width="0.640625" style="9" customWidth="1"/>
    <col min="6152" max="6152" width="5.7109375" style="9" customWidth="1"/>
    <col min="6153" max="6153" width="20.5" style="9" bestFit="1" customWidth="1"/>
    <col min="6154" max="6154" width="5.35546875" style="9" customWidth="1"/>
    <col min="6155" max="6155" width="15.35546875" style="9" bestFit="1" customWidth="1"/>
    <col min="6156" max="6157" width="10.640625" style="9" customWidth="1"/>
    <col min="6158" max="6158" width="11.85546875" style="9" customWidth="1"/>
    <col min="6159" max="6159" width="11.640625" style="9" bestFit="1" customWidth="1"/>
    <col min="6160" max="6406" width="9" style="9"/>
    <col min="6407" max="6407" width="0.640625" style="9" customWidth="1"/>
    <col min="6408" max="6408" width="5.7109375" style="9" customWidth="1"/>
    <col min="6409" max="6409" width="20.5" style="9" bestFit="1" customWidth="1"/>
    <col min="6410" max="6410" width="5.35546875" style="9" customWidth="1"/>
    <col min="6411" max="6411" width="15.35546875" style="9" bestFit="1" customWidth="1"/>
    <col min="6412" max="6413" width="10.640625" style="9" customWidth="1"/>
    <col min="6414" max="6414" width="11.85546875" style="9" customWidth="1"/>
    <col min="6415" max="6415" width="11.640625" style="9" bestFit="1" customWidth="1"/>
    <col min="6416" max="6662" width="9" style="9"/>
    <col min="6663" max="6663" width="0.640625" style="9" customWidth="1"/>
    <col min="6664" max="6664" width="5.7109375" style="9" customWidth="1"/>
    <col min="6665" max="6665" width="20.5" style="9" bestFit="1" customWidth="1"/>
    <col min="6666" max="6666" width="5.35546875" style="9" customWidth="1"/>
    <col min="6667" max="6667" width="15.35546875" style="9" bestFit="1" customWidth="1"/>
    <col min="6668" max="6669" width="10.640625" style="9" customWidth="1"/>
    <col min="6670" max="6670" width="11.85546875" style="9" customWidth="1"/>
    <col min="6671" max="6671" width="11.640625" style="9" bestFit="1" customWidth="1"/>
    <col min="6672" max="6918" width="9" style="9"/>
    <col min="6919" max="6919" width="0.640625" style="9" customWidth="1"/>
    <col min="6920" max="6920" width="5.7109375" style="9" customWidth="1"/>
    <col min="6921" max="6921" width="20.5" style="9" bestFit="1" customWidth="1"/>
    <col min="6922" max="6922" width="5.35546875" style="9" customWidth="1"/>
    <col min="6923" max="6923" width="15.35546875" style="9" bestFit="1" customWidth="1"/>
    <col min="6924" max="6925" width="10.640625" style="9" customWidth="1"/>
    <col min="6926" max="6926" width="11.85546875" style="9" customWidth="1"/>
    <col min="6927" max="6927" width="11.640625" style="9" bestFit="1" customWidth="1"/>
    <col min="6928" max="7174" width="9" style="9"/>
    <col min="7175" max="7175" width="0.640625" style="9" customWidth="1"/>
    <col min="7176" max="7176" width="5.7109375" style="9" customWidth="1"/>
    <col min="7177" max="7177" width="20.5" style="9" bestFit="1" customWidth="1"/>
    <col min="7178" max="7178" width="5.35546875" style="9" customWidth="1"/>
    <col min="7179" max="7179" width="15.35546875" style="9" bestFit="1" customWidth="1"/>
    <col min="7180" max="7181" width="10.640625" style="9" customWidth="1"/>
    <col min="7182" max="7182" width="11.85546875" style="9" customWidth="1"/>
    <col min="7183" max="7183" width="11.640625" style="9" bestFit="1" customWidth="1"/>
    <col min="7184" max="7430" width="9" style="9"/>
    <col min="7431" max="7431" width="0.640625" style="9" customWidth="1"/>
    <col min="7432" max="7432" width="5.7109375" style="9" customWidth="1"/>
    <col min="7433" max="7433" width="20.5" style="9" bestFit="1" customWidth="1"/>
    <col min="7434" max="7434" width="5.35546875" style="9" customWidth="1"/>
    <col min="7435" max="7435" width="15.35546875" style="9" bestFit="1" customWidth="1"/>
    <col min="7436" max="7437" width="10.640625" style="9" customWidth="1"/>
    <col min="7438" max="7438" width="11.85546875" style="9" customWidth="1"/>
    <col min="7439" max="7439" width="11.640625" style="9" bestFit="1" customWidth="1"/>
    <col min="7440" max="7686" width="9" style="9"/>
    <col min="7687" max="7687" width="0.640625" style="9" customWidth="1"/>
    <col min="7688" max="7688" width="5.7109375" style="9" customWidth="1"/>
    <col min="7689" max="7689" width="20.5" style="9" bestFit="1" customWidth="1"/>
    <col min="7690" max="7690" width="5.35546875" style="9" customWidth="1"/>
    <col min="7691" max="7691" width="15.35546875" style="9" bestFit="1" customWidth="1"/>
    <col min="7692" max="7693" width="10.640625" style="9" customWidth="1"/>
    <col min="7694" max="7694" width="11.85546875" style="9" customWidth="1"/>
    <col min="7695" max="7695" width="11.640625" style="9" bestFit="1" customWidth="1"/>
    <col min="7696" max="7942" width="9" style="9"/>
    <col min="7943" max="7943" width="0.640625" style="9" customWidth="1"/>
    <col min="7944" max="7944" width="5.7109375" style="9" customWidth="1"/>
    <col min="7945" max="7945" width="20.5" style="9" bestFit="1" customWidth="1"/>
    <col min="7946" max="7946" width="5.35546875" style="9" customWidth="1"/>
    <col min="7947" max="7947" width="15.35546875" style="9" bestFit="1" customWidth="1"/>
    <col min="7948" max="7949" width="10.640625" style="9" customWidth="1"/>
    <col min="7950" max="7950" width="11.85546875" style="9" customWidth="1"/>
    <col min="7951" max="7951" width="11.640625" style="9" bestFit="1" customWidth="1"/>
    <col min="7952" max="8198" width="9" style="9"/>
    <col min="8199" max="8199" width="0.640625" style="9" customWidth="1"/>
    <col min="8200" max="8200" width="5.7109375" style="9" customWidth="1"/>
    <col min="8201" max="8201" width="20.5" style="9" bestFit="1" customWidth="1"/>
    <col min="8202" max="8202" width="5.35546875" style="9" customWidth="1"/>
    <col min="8203" max="8203" width="15.35546875" style="9" bestFit="1" customWidth="1"/>
    <col min="8204" max="8205" width="10.640625" style="9" customWidth="1"/>
    <col min="8206" max="8206" width="11.85546875" style="9" customWidth="1"/>
    <col min="8207" max="8207" width="11.640625" style="9" bestFit="1" customWidth="1"/>
    <col min="8208" max="8454" width="9" style="9"/>
    <col min="8455" max="8455" width="0.640625" style="9" customWidth="1"/>
    <col min="8456" max="8456" width="5.7109375" style="9" customWidth="1"/>
    <col min="8457" max="8457" width="20.5" style="9" bestFit="1" customWidth="1"/>
    <col min="8458" max="8458" width="5.35546875" style="9" customWidth="1"/>
    <col min="8459" max="8459" width="15.35546875" style="9" bestFit="1" customWidth="1"/>
    <col min="8460" max="8461" width="10.640625" style="9" customWidth="1"/>
    <col min="8462" max="8462" width="11.85546875" style="9" customWidth="1"/>
    <col min="8463" max="8463" width="11.640625" style="9" bestFit="1" customWidth="1"/>
    <col min="8464" max="8710" width="9" style="9"/>
    <col min="8711" max="8711" width="0.640625" style="9" customWidth="1"/>
    <col min="8712" max="8712" width="5.7109375" style="9" customWidth="1"/>
    <col min="8713" max="8713" width="20.5" style="9" bestFit="1" customWidth="1"/>
    <col min="8714" max="8714" width="5.35546875" style="9" customWidth="1"/>
    <col min="8715" max="8715" width="15.35546875" style="9" bestFit="1" customWidth="1"/>
    <col min="8716" max="8717" width="10.640625" style="9" customWidth="1"/>
    <col min="8718" max="8718" width="11.85546875" style="9" customWidth="1"/>
    <col min="8719" max="8719" width="11.640625" style="9" bestFit="1" customWidth="1"/>
    <col min="8720" max="8966" width="9" style="9"/>
    <col min="8967" max="8967" width="0.640625" style="9" customWidth="1"/>
    <col min="8968" max="8968" width="5.7109375" style="9" customWidth="1"/>
    <col min="8969" max="8969" width="20.5" style="9" bestFit="1" customWidth="1"/>
    <col min="8970" max="8970" width="5.35546875" style="9" customWidth="1"/>
    <col min="8971" max="8971" width="15.35546875" style="9" bestFit="1" customWidth="1"/>
    <col min="8972" max="8973" width="10.640625" style="9" customWidth="1"/>
    <col min="8974" max="8974" width="11.85546875" style="9" customWidth="1"/>
    <col min="8975" max="8975" width="11.640625" style="9" bestFit="1" customWidth="1"/>
    <col min="8976" max="9222" width="9" style="9"/>
    <col min="9223" max="9223" width="0.640625" style="9" customWidth="1"/>
    <col min="9224" max="9224" width="5.7109375" style="9" customWidth="1"/>
    <col min="9225" max="9225" width="20.5" style="9" bestFit="1" customWidth="1"/>
    <col min="9226" max="9226" width="5.35546875" style="9" customWidth="1"/>
    <col min="9227" max="9227" width="15.35546875" style="9" bestFit="1" customWidth="1"/>
    <col min="9228" max="9229" width="10.640625" style="9" customWidth="1"/>
    <col min="9230" max="9230" width="11.85546875" style="9" customWidth="1"/>
    <col min="9231" max="9231" width="11.640625" style="9" bestFit="1" customWidth="1"/>
    <col min="9232" max="9478" width="9" style="9"/>
    <col min="9479" max="9479" width="0.640625" style="9" customWidth="1"/>
    <col min="9480" max="9480" width="5.7109375" style="9" customWidth="1"/>
    <col min="9481" max="9481" width="20.5" style="9" bestFit="1" customWidth="1"/>
    <col min="9482" max="9482" width="5.35546875" style="9" customWidth="1"/>
    <col min="9483" max="9483" width="15.35546875" style="9" bestFit="1" customWidth="1"/>
    <col min="9484" max="9485" width="10.640625" style="9" customWidth="1"/>
    <col min="9486" max="9486" width="11.85546875" style="9" customWidth="1"/>
    <col min="9487" max="9487" width="11.640625" style="9" bestFit="1" customWidth="1"/>
    <col min="9488" max="9734" width="9" style="9"/>
    <col min="9735" max="9735" width="0.640625" style="9" customWidth="1"/>
    <col min="9736" max="9736" width="5.7109375" style="9" customWidth="1"/>
    <col min="9737" max="9737" width="20.5" style="9" bestFit="1" customWidth="1"/>
    <col min="9738" max="9738" width="5.35546875" style="9" customWidth="1"/>
    <col min="9739" max="9739" width="15.35546875" style="9" bestFit="1" customWidth="1"/>
    <col min="9740" max="9741" width="10.640625" style="9" customWidth="1"/>
    <col min="9742" max="9742" width="11.85546875" style="9" customWidth="1"/>
    <col min="9743" max="9743" width="11.640625" style="9" bestFit="1" customWidth="1"/>
    <col min="9744" max="9990" width="9" style="9"/>
    <col min="9991" max="9991" width="0.640625" style="9" customWidth="1"/>
    <col min="9992" max="9992" width="5.7109375" style="9" customWidth="1"/>
    <col min="9993" max="9993" width="20.5" style="9" bestFit="1" customWidth="1"/>
    <col min="9994" max="9994" width="5.35546875" style="9" customWidth="1"/>
    <col min="9995" max="9995" width="15.35546875" style="9" bestFit="1" customWidth="1"/>
    <col min="9996" max="9997" width="10.640625" style="9" customWidth="1"/>
    <col min="9998" max="9998" width="11.85546875" style="9" customWidth="1"/>
    <col min="9999" max="9999" width="11.640625" style="9" bestFit="1" customWidth="1"/>
    <col min="10000" max="10246" width="9" style="9"/>
    <col min="10247" max="10247" width="0.640625" style="9" customWidth="1"/>
    <col min="10248" max="10248" width="5.7109375" style="9" customWidth="1"/>
    <col min="10249" max="10249" width="20.5" style="9" bestFit="1" customWidth="1"/>
    <col min="10250" max="10250" width="5.35546875" style="9" customWidth="1"/>
    <col min="10251" max="10251" width="15.35546875" style="9" bestFit="1" customWidth="1"/>
    <col min="10252" max="10253" width="10.640625" style="9" customWidth="1"/>
    <col min="10254" max="10254" width="11.85546875" style="9" customWidth="1"/>
    <col min="10255" max="10255" width="11.640625" style="9" bestFit="1" customWidth="1"/>
    <col min="10256" max="10502" width="9" style="9"/>
    <col min="10503" max="10503" width="0.640625" style="9" customWidth="1"/>
    <col min="10504" max="10504" width="5.7109375" style="9" customWidth="1"/>
    <col min="10505" max="10505" width="20.5" style="9" bestFit="1" customWidth="1"/>
    <col min="10506" max="10506" width="5.35546875" style="9" customWidth="1"/>
    <col min="10507" max="10507" width="15.35546875" style="9" bestFit="1" customWidth="1"/>
    <col min="10508" max="10509" width="10.640625" style="9" customWidth="1"/>
    <col min="10510" max="10510" width="11.85546875" style="9" customWidth="1"/>
    <col min="10511" max="10511" width="11.640625" style="9" bestFit="1" customWidth="1"/>
    <col min="10512" max="10758" width="9" style="9"/>
    <col min="10759" max="10759" width="0.640625" style="9" customWidth="1"/>
    <col min="10760" max="10760" width="5.7109375" style="9" customWidth="1"/>
    <col min="10761" max="10761" width="20.5" style="9" bestFit="1" customWidth="1"/>
    <col min="10762" max="10762" width="5.35546875" style="9" customWidth="1"/>
    <col min="10763" max="10763" width="15.35546875" style="9" bestFit="1" customWidth="1"/>
    <col min="10764" max="10765" width="10.640625" style="9" customWidth="1"/>
    <col min="10766" max="10766" width="11.85546875" style="9" customWidth="1"/>
    <col min="10767" max="10767" width="11.640625" style="9" bestFit="1" customWidth="1"/>
    <col min="10768" max="11014" width="9" style="9"/>
    <col min="11015" max="11015" width="0.640625" style="9" customWidth="1"/>
    <col min="11016" max="11016" width="5.7109375" style="9" customWidth="1"/>
    <col min="11017" max="11017" width="20.5" style="9" bestFit="1" customWidth="1"/>
    <col min="11018" max="11018" width="5.35546875" style="9" customWidth="1"/>
    <col min="11019" max="11019" width="15.35546875" style="9" bestFit="1" customWidth="1"/>
    <col min="11020" max="11021" width="10.640625" style="9" customWidth="1"/>
    <col min="11022" max="11022" width="11.85546875" style="9" customWidth="1"/>
    <col min="11023" max="11023" width="11.640625" style="9" bestFit="1" customWidth="1"/>
    <col min="11024" max="11270" width="9" style="9"/>
    <col min="11271" max="11271" width="0.640625" style="9" customWidth="1"/>
    <col min="11272" max="11272" width="5.7109375" style="9" customWidth="1"/>
    <col min="11273" max="11273" width="20.5" style="9" bestFit="1" customWidth="1"/>
    <col min="11274" max="11274" width="5.35546875" style="9" customWidth="1"/>
    <col min="11275" max="11275" width="15.35546875" style="9" bestFit="1" customWidth="1"/>
    <col min="11276" max="11277" width="10.640625" style="9" customWidth="1"/>
    <col min="11278" max="11278" width="11.85546875" style="9" customWidth="1"/>
    <col min="11279" max="11279" width="11.640625" style="9" bestFit="1" customWidth="1"/>
    <col min="11280" max="11526" width="9" style="9"/>
    <col min="11527" max="11527" width="0.640625" style="9" customWidth="1"/>
    <col min="11528" max="11528" width="5.7109375" style="9" customWidth="1"/>
    <col min="11529" max="11529" width="20.5" style="9" bestFit="1" customWidth="1"/>
    <col min="11530" max="11530" width="5.35546875" style="9" customWidth="1"/>
    <col min="11531" max="11531" width="15.35546875" style="9" bestFit="1" customWidth="1"/>
    <col min="11532" max="11533" width="10.640625" style="9" customWidth="1"/>
    <col min="11534" max="11534" width="11.85546875" style="9" customWidth="1"/>
    <col min="11535" max="11535" width="11.640625" style="9" bestFit="1" customWidth="1"/>
    <col min="11536" max="11782" width="9" style="9"/>
    <col min="11783" max="11783" width="0.640625" style="9" customWidth="1"/>
    <col min="11784" max="11784" width="5.7109375" style="9" customWidth="1"/>
    <col min="11785" max="11785" width="20.5" style="9" bestFit="1" customWidth="1"/>
    <col min="11786" max="11786" width="5.35546875" style="9" customWidth="1"/>
    <col min="11787" max="11787" width="15.35546875" style="9" bestFit="1" customWidth="1"/>
    <col min="11788" max="11789" width="10.640625" style="9" customWidth="1"/>
    <col min="11790" max="11790" width="11.85546875" style="9" customWidth="1"/>
    <col min="11791" max="11791" width="11.640625" style="9" bestFit="1" customWidth="1"/>
    <col min="11792" max="12038" width="9" style="9"/>
    <col min="12039" max="12039" width="0.640625" style="9" customWidth="1"/>
    <col min="12040" max="12040" width="5.7109375" style="9" customWidth="1"/>
    <col min="12041" max="12041" width="20.5" style="9" bestFit="1" customWidth="1"/>
    <col min="12042" max="12042" width="5.35546875" style="9" customWidth="1"/>
    <col min="12043" max="12043" width="15.35546875" style="9" bestFit="1" customWidth="1"/>
    <col min="12044" max="12045" width="10.640625" style="9" customWidth="1"/>
    <col min="12046" max="12046" width="11.85546875" style="9" customWidth="1"/>
    <col min="12047" max="12047" width="11.640625" style="9" bestFit="1" customWidth="1"/>
    <col min="12048" max="12294" width="9" style="9"/>
    <col min="12295" max="12295" width="0.640625" style="9" customWidth="1"/>
    <col min="12296" max="12296" width="5.7109375" style="9" customWidth="1"/>
    <col min="12297" max="12297" width="20.5" style="9" bestFit="1" customWidth="1"/>
    <col min="12298" max="12298" width="5.35546875" style="9" customWidth="1"/>
    <col min="12299" max="12299" width="15.35546875" style="9" bestFit="1" customWidth="1"/>
    <col min="12300" max="12301" width="10.640625" style="9" customWidth="1"/>
    <col min="12302" max="12302" width="11.85546875" style="9" customWidth="1"/>
    <col min="12303" max="12303" width="11.640625" style="9" bestFit="1" customWidth="1"/>
    <col min="12304" max="12550" width="9" style="9"/>
    <col min="12551" max="12551" width="0.640625" style="9" customWidth="1"/>
    <col min="12552" max="12552" width="5.7109375" style="9" customWidth="1"/>
    <col min="12553" max="12553" width="20.5" style="9" bestFit="1" customWidth="1"/>
    <col min="12554" max="12554" width="5.35546875" style="9" customWidth="1"/>
    <col min="12555" max="12555" width="15.35546875" style="9" bestFit="1" customWidth="1"/>
    <col min="12556" max="12557" width="10.640625" style="9" customWidth="1"/>
    <col min="12558" max="12558" width="11.85546875" style="9" customWidth="1"/>
    <col min="12559" max="12559" width="11.640625" style="9" bestFit="1" customWidth="1"/>
    <col min="12560" max="12806" width="9" style="9"/>
    <col min="12807" max="12807" width="0.640625" style="9" customWidth="1"/>
    <col min="12808" max="12808" width="5.7109375" style="9" customWidth="1"/>
    <col min="12809" max="12809" width="20.5" style="9" bestFit="1" customWidth="1"/>
    <col min="12810" max="12810" width="5.35546875" style="9" customWidth="1"/>
    <col min="12811" max="12811" width="15.35546875" style="9" bestFit="1" customWidth="1"/>
    <col min="12812" max="12813" width="10.640625" style="9" customWidth="1"/>
    <col min="12814" max="12814" width="11.85546875" style="9" customWidth="1"/>
    <col min="12815" max="12815" width="11.640625" style="9" bestFit="1" customWidth="1"/>
    <col min="12816" max="13062" width="9" style="9"/>
    <col min="13063" max="13063" width="0.640625" style="9" customWidth="1"/>
    <col min="13064" max="13064" width="5.7109375" style="9" customWidth="1"/>
    <col min="13065" max="13065" width="20.5" style="9" bestFit="1" customWidth="1"/>
    <col min="13066" max="13066" width="5.35546875" style="9" customWidth="1"/>
    <col min="13067" max="13067" width="15.35546875" style="9" bestFit="1" customWidth="1"/>
    <col min="13068" max="13069" width="10.640625" style="9" customWidth="1"/>
    <col min="13070" max="13070" width="11.85546875" style="9" customWidth="1"/>
    <col min="13071" max="13071" width="11.640625" style="9" bestFit="1" customWidth="1"/>
    <col min="13072" max="13318" width="9" style="9"/>
    <col min="13319" max="13319" width="0.640625" style="9" customWidth="1"/>
    <col min="13320" max="13320" width="5.7109375" style="9" customWidth="1"/>
    <col min="13321" max="13321" width="20.5" style="9" bestFit="1" customWidth="1"/>
    <col min="13322" max="13322" width="5.35546875" style="9" customWidth="1"/>
    <col min="13323" max="13323" width="15.35546875" style="9" bestFit="1" customWidth="1"/>
    <col min="13324" max="13325" width="10.640625" style="9" customWidth="1"/>
    <col min="13326" max="13326" width="11.85546875" style="9" customWidth="1"/>
    <col min="13327" max="13327" width="11.640625" style="9" bestFit="1" customWidth="1"/>
    <col min="13328" max="13574" width="9" style="9"/>
    <col min="13575" max="13575" width="0.640625" style="9" customWidth="1"/>
    <col min="13576" max="13576" width="5.7109375" style="9" customWidth="1"/>
    <col min="13577" max="13577" width="20.5" style="9" bestFit="1" customWidth="1"/>
    <col min="13578" max="13578" width="5.35546875" style="9" customWidth="1"/>
    <col min="13579" max="13579" width="15.35546875" style="9" bestFit="1" customWidth="1"/>
    <col min="13580" max="13581" width="10.640625" style="9" customWidth="1"/>
    <col min="13582" max="13582" width="11.85546875" style="9" customWidth="1"/>
    <col min="13583" max="13583" width="11.640625" style="9" bestFit="1" customWidth="1"/>
    <col min="13584" max="13830" width="9" style="9"/>
    <col min="13831" max="13831" width="0.640625" style="9" customWidth="1"/>
    <col min="13832" max="13832" width="5.7109375" style="9" customWidth="1"/>
    <col min="13833" max="13833" width="20.5" style="9" bestFit="1" customWidth="1"/>
    <col min="13834" max="13834" width="5.35546875" style="9" customWidth="1"/>
    <col min="13835" max="13835" width="15.35546875" style="9" bestFit="1" customWidth="1"/>
    <col min="13836" max="13837" width="10.640625" style="9" customWidth="1"/>
    <col min="13838" max="13838" width="11.85546875" style="9" customWidth="1"/>
    <col min="13839" max="13839" width="11.640625" style="9" bestFit="1" customWidth="1"/>
    <col min="13840" max="14086" width="9" style="9"/>
    <col min="14087" max="14087" width="0.640625" style="9" customWidth="1"/>
    <col min="14088" max="14088" width="5.7109375" style="9" customWidth="1"/>
    <col min="14089" max="14089" width="20.5" style="9" bestFit="1" customWidth="1"/>
    <col min="14090" max="14090" width="5.35546875" style="9" customWidth="1"/>
    <col min="14091" max="14091" width="15.35546875" style="9" bestFit="1" customWidth="1"/>
    <col min="14092" max="14093" width="10.640625" style="9" customWidth="1"/>
    <col min="14094" max="14094" width="11.85546875" style="9" customWidth="1"/>
    <col min="14095" max="14095" width="11.640625" style="9" bestFit="1" customWidth="1"/>
    <col min="14096" max="14342" width="9" style="9"/>
    <col min="14343" max="14343" width="0.640625" style="9" customWidth="1"/>
    <col min="14344" max="14344" width="5.7109375" style="9" customWidth="1"/>
    <col min="14345" max="14345" width="20.5" style="9" bestFit="1" customWidth="1"/>
    <col min="14346" max="14346" width="5.35546875" style="9" customWidth="1"/>
    <col min="14347" max="14347" width="15.35546875" style="9" bestFit="1" customWidth="1"/>
    <col min="14348" max="14349" width="10.640625" style="9" customWidth="1"/>
    <col min="14350" max="14350" width="11.85546875" style="9" customWidth="1"/>
    <col min="14351" max="14351" width="11.640625" style="9" bestFit="1" customWidth="1"/>
    <col min="14352" max="14598" width="9" style="9"/>
    <col min="14599" max="14599" width="0.640625" style="9" customWidth="1"/>
    <col min="14600" max="14600" width="5.7109375" style="9" customWidth="1"/>
    <col min="14601" max="14601" width="20.5" style="9" bestFit="1" customWidth="1"/>
    <col min="14602" max="14602" width="5.35546875" style="9" customWidth="1"/>
    <col min="14603" max="14603" width="15.35546875" style="9" bestFit="1" customWidth="1"/>
    <col min="14604" max="14605" width="10.640625" style="9" customWidth="1"/>
    <col min="14606" max="14606" width="11.85546875" style="9" customWidth="1"/>
    <col min="14607" max="14607" width="11.640625" style="9" bestFit="1" customWidth="1"/>
    <col min="14608" max="14854" width="9" style="9"/>
    <col min="14855" max="14855" width="0.640625" style="9" customWidth="1"/>
    <col min="14856" max="14856" width="5.7109375" style="9" customWidth="1"/>
    <col min="14857" max="14857" width="20.5" style="9" bestFit="1" customWidth="1"/>
    <col min="14858" max="14858" width="5.35546875" style="9" customWidth="1"/>
    <col min="14859" max="14859" width="15.35546875" style="9" bestFit="1" customWidth="1"/>
    <col min="14860" max="14861" width="10.640625" style="9" customWidth="1"/>
    <col min="14862" max="14862" width="11.85546875" style="9" customWidth="1"/>
    <col min="14863" max="14863" width="11.640625" style="9" bestFit="1" customWidth="1"/>
    <col min="14864" max="15110" width="9" style="9"/>
    <col min="15111" max="15111" width="0.640625" style="9" customWidth="1"/>
    <col min="15112" max="15112" width="5.7109375" style="9" customWidth="1"/>
    <col min="15113" max="15113" width="20.5" style="9" bestFit="1" customWidth="1"/>
    <col min="15114" max="15114" width="5.35546875" style="9" customWidth="1"/>
    <col min="15115" max="15115" width="15.35546875" style="9" bestFit="1" customWidth="1"/>
    <col min="15116" max="15117" width="10.640625" style="9" customWidth="1"/>
    <col min="15118" max="15118" width="11.85546875" style="9" customWidth="1"/>
    <col min="15119" max="15119" width="11.640625" style="9" bestFit="1" customWidth="1"/>
    <col min="15120" max="15366" width="9" style="9"/>
    <col min="15367" max="15367" width="0.640625" style="9" customWidth="1"/>
    <col min="15368" max="15368" width="5.7109375" style="9" customWidth="1"/>
    <col min="15369" max="15369" width="20.5" style="9" bestFit="1" customWidth="1"/>
    <col min="15370" max="15370" width="5.35546875" style="9" customWidth="1"/>
    <col min="15371" max="15371" width="15.35546875" style="9" bestFit="1" customWidth="1"/>
    <col min="15372" max="15373" width="10.640625" style="9" customWidth="1"/>
    <col min="15374" max="15374" width="11.85546875" style="9" customWidth="1"/>
    <col min="15375" max="15375" width="11.640625" style="9" bestFit="1" customWidth="1"/>
    <col min="15376" max="15622" width="9" style="9"/>
    <col min="15623" max="15623" width="0.640625" style="9" customWidth="1"/>
    <col min="15624" max="15624" width="5.7109375" style="9" customWidth="1"/>
    <col min="15625" max="15625" width="20.5" style="9" bestFit="1" customWidth="1"/>
    <col min="15626" max="15626" width="5.35546875" style="9" customWidth="1"/>
    <col min="15627" max="15627" width="15.35546875" style="9" bestFit="1" customWidth="1"/>
    <col min="15628" max="15629" width="10.640625" style="9" customWidth="1"/>
    <col min="15630" max="15630" width="11.85546875" style="9" customWidth="1"/>
    <col min="15631" max="15631" width="11.640625" style="9" bestFit="1" customWidth="1"/>
    <col min="15632" max="15878" width="9" style="9"/>
    <col min="15879" max="15879" width="0.640625" style="9" customWidth="1"/>
    <col min="15880" max="15880" width="5.7109375" style="9" customWidth="1"/>
    <col min="15881" max="15881" width="20.5" style="9" bestFit="1" customWidth="1"/>
    <col min="15882" max="15882" width="5.35546875" style="9" customWidth="1"/>
    <col min="15883" max="15883" width="15.35546875" style="9" bestFit="1" customWidth="1"/>
    <col min="15884" max="15885" width="10.640625" style="9" customWidth="1"/>
    <col min="15886" max="15886" width="11.85546875" style="9" customWidth="1"/>
    <col min="15887" max="15887" width="11.640625" style="9" bestFit="1" customWidth="1"/>
    <col min="15888" max="16134" width="9" style="9"/>
    <col min="16135" max="16135" width="0.640625" style="9" customWidth="1"/>
    <col min="16136" max="16136" width="5.7109375" style="9" customWidth="1"/>
    <col min="16137" max="16137" width="20.5" style="9" bestFit="1" customWidth="1"/>
    <col min="16138" max="16138" width="5.35546875" style="9" customWidth="1"/>
    <col min="16139" max="16139" width="15.35546875" style="9" bestFit="1" customWidth="1"/>
    <col min="16140" max="16141" width="10.640625" style="9" customWidth="1"/>
    <col min="16142" max="16142" width="11.85546875" style="9" customWidth="1"/>
    <col min="16143" max="16143" width="11.640625" style="9" bestFit="1" customWidth="1"/>
    <col min="16144" max="16384" width="9" style="9"/>
  </cols>
  <sheetData>
    <row r="1" spans="1:32" ht="13.3" thickBot="1"/>
    <row r="2" spans="1:32" s="76" customFormat="1" ht="54.75" customHeight="1" thickBot="1">
      <c r="A2" s="72"/>
      <c r="B2" s="73" t="s">
        <v>1398</v>
      </c>
      <c r="C2" s="74"/>
      <c r="D2" s="74"/>
      <c r="E2" s="74"/>
      <c r="F2" s="74"/>
      <c r="G2" s="74"/>
      <c r="H2" s="306"/>
      <c r="I2" s="306"/>
      <c r="J2" s="306"/>
      <c r="K2" s="306"/>
      <c r="L2" s="306"/>
      <c r="M2" s="74"/>
      <c r="N2" s="74"/>
      <c r="O2" s="74"/>
      <c r="P2" s="74"/>
      <c r="Q2" s="74"/>
      <c r="R2" s="75"/>
    </row>
    <row r="3" spans="1:32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167" t="s">
        <v>1151</v>
      </c>
      <c r="J3" s="303" t="s">
        <v>1353</v>
      </c>
      <c r="K3" s="303" t="s">
        <v>1354</v>
      </c>
      <c r="L3" s="16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167" t="s">
        <v>1192</v>
      </c>
      <c r="T3" s="76"/>
      <c r="U3" s="76"/>
      <c r="V3" s="76"/>
      <c r="W3" s="76"/>
      <c r="X3" s="76"/>
    </row>
    <row r="4" spans="1:32" ht="16" customHeight="1">
      <c r="B4" s="82">
        <v>1</v>
      </c>
      <c r="C4" s="1067" t="s">
        <v>461</v>
      </c>
      <c r="D4" s="1067" t="s">
        <v>462</v>
      </c>
      <c r="E4" s="85">
        <v>1</v>
      </c>
      <c r="F4" s="169">
        <v>2005</v>
      </c>
      <c r="G4" s="169">
        <v>236</v>
      </c>
      <c r="H4" s="86">
        <v>9005275</v>
      </c>
      <c r="I4" s="147">
        <v>1</v>
      </c>
      <c r="J4" s="146"/>
      <c r="K4" s="86"/>
      <c r="L4" s="86" t="s">
        <v>500</v>
      </c>
      <c r="M4" s="86"/>
      <c r="N4" s="86"/>
      <c r="O4" s="86"/>
      <c r="P4" s="86"/>
      <c r="Q4" s="86" t="s">
        <v>1381</v>
      </c>
      <c r="R4" s="86"/>
      <c r="T4" s="76"/>
      <c r="U4" s="76"/>
      <c r="V4" s="76"/>
      <c r="W4" s="76"/>
      <c r="X4" s="76"/>
    </row>
    <row r="5" spans="1:32" ht="16" customHeight="1">
      <c r="B5" s="82">
        <v>2</v>
      </c>
      <c r="C5" s="1056"/>
      <c r="D5" s="1056"/>
      <c r="E5" s="85">
        <v>2</v>
      </c>
      <c r="F5" s="169">
        <v>2006</v>
      </c>
      <c r="G5" s="169">
        <v>364</v>
      </c>
      <c r="H5" s="86">
        <v>9005275</v>
      </c>
      <c r="I5" s="153">
        <v>2</v>
      </c>
      <c r="J5" s="86"/>
      <c r="K5" s="86"/>
      <c r="L5" s="86" t="s">
        <v>500</v>
      </c>
      <c r="M5" s="86"/>
      <c r="N5" s="86"/>
      <c r="O5" s="86"/>
      <c r="P5" s="86"/>
      <c r="Q5" s="86"/>
      <c r="R5" s="86"/>
      <c r="T5" s="549"/>
      <c r="U5" s="549"/>
      <c r="V5" s="549"/>
      <c r="W5" s="549"/>
      <c r="X5" s="549"/>
      <c r="Y5" s="406"/>
      <c r="Z5" s="406"/>
      <c r="AA5" s="406"/>
    </row>
    <row r="6" spans="1:32" ht="16" customHeight="1">
      <c r="B6" s="82">
        <v>3</v>
      </c>
      <c r="C6" s="1056"/>
      <c r="D6" s="1056"/>
      <c r="E6" s="85">
        <v>3</v>
      </c>
      <c r="F6" s="169">
        <v>2006</v>
      </c>
      <c r="G6" s="169">
        <v>363</v>
      </c>
      <c r="H6" s="86">
        <v>9005275</v>
      </c>
      <c r="I6" s="153">
        <v>3</v>
      </c>
      <c r="J6" s="86"/>
      <c r="K6" s="86"/>
      <c r="L6" s="86" t="s">
        <v>500</v>
      </c>
      <c r="M6" s="86"/>
      <c r="N6" s="86"/>
      <c r="O6" s="86"/>
      <c r="P6" s="86"/>
      <c r="Q6" s="86"/>
      <c r="R6" s="86"/>
      <c r="T6" s="549"/>
      <c r="U6" s="549"/>
      <c r="V6" s="549"/>
      <c r="W6" s="549"/>
      <c r="X6" s="549"/>
      <c r="Y6" s="406"/>
      <c r="Z6" s="406"/>
      <c r="AA6" s="406"/>
    </row>
    <row r="7" spans="1:32" ht="16" customHeight="1">
      <c r="B7" s="82">
        <v>4</v>
      </c>
      <c r="C7" s="1056"/>
      <c r="D7" s="1056"/>
      <c r="E7" s="85">
        <v>4</v>
      </c>
      <c r="F7" s="169">
        <v>2008</v>
      </c>
      <c r="G7" s="169">
        <v>484</v>
      </c>
      <c r="H7" s="86">
        <v>9003789</v>
      </c>
      <c r="I7" s="153">
        <v>1</v>
      </c>
      <c r="J7" s="86"/>
      <c r="K7" s="86"/>
      <c r="L7" s="86" t="s">
        <v>500</v>
      </c>
      <c r="M7" s="86"/>
      <c r="N7" s="86"/>
      <c r="O7" s="86"/>
      <c r="P7" s="86"/>
      <c r="Q7" s="86"/>
      <c r="R7" s="86"/>
      <c r="T7" s="549"/>
      <c r="U7" s="549"/>
      <c r="V7" s="549"/>
      <c r="W7" s="549"/>
      <c r="X7" s="549"/>
      <c r="Y7" s="406"/>
      <c r="Z7" s="406"/>
      <c r="AA7" s="406"/>
    </row>
    <row r="8" spans="1:32" ht="16" customHeight="1">
      <c r="B8" s="82">
        <v>5</v>
      </c>
      <c r="C8" s="1056"/>
      <c r="D8" s="1057"/>
      <c r="E8" s="85">
        <v>5</v>
      </c>
      <c r="F8" s="169">
        <v>2010</v>
      </c>
      <c r="G8" s="169">
        <v>569</v>
      </c>
      <c r="H8" s="86">
        <v>9005275</v>
      </c>
      <c r="I8" s="153">
        <v>4</v>
      </c>
      <c r="J8" s="86"/>
      <c r="K8" s="86"/>
      <c r="L8" s="86" t="s">
        <v>500</v>
      </c>
      <c r="M8" s="86"/>
      <c r="N8" s="86"/>
      <c r="O8" s="86"/>
      <c r="P8" s="86"/>
      <c r="Q8" s="86" t="s">
        <v>1382</v>
      </c>
      <c r="R8" s="86"/>
      <c r="T8" s="406"/>
      <c r="U8" s="406"/>
      <c r="V8" s="406"/>
      <c r="W8" s="406"/>
      <c r="X8" s="406"/>
      <c r="Y8" s="406"/>
      <c r="Z8" s="406"/>
      <c r="AA8" s="406"/>
    </row>
    <row r="9" spans="1:32" ht="16" customHeight="1" thickBot="1">
      <c r="B9" s="82">
        <v>6</v>
      </c>
      <c r="C9" s="1057"/>
      <c r="D9" s="169" t="s">
        <v>1363</v>
      </c>
      <c r="E9" s="85">
        <v>1</v>
      </c>
      <c r="F9" s="169">
        <v>1998</v>
      </c>
      <c r="G9" s="169" t="s">
        <v>1364</v>
      </c>
      <c r="H9" s="86">
        <v>6198321</v>
      </c>
      <c r="I9" s="153">
        <v>1</v>
      </c>
      <c r="J9" s="86"/>
      <c r="K9" s="86"/>
      <c r="L9" s="86" t="s">
        <v>500</v>
      </c>
      <c r="M9" s="86"/>
      <c r="N9" s="86"/>
      <c r="O9" s="86"/>
      <c r="P9" s="86"/>
      <c r="Q9" s="86"/>
      <c r="R9" s="86"/>
      <c r="T9" s="406"/>
      <c r="U9" s="406"/>
      <c r="V9" s="406"/>
      <c r="W9" s="406"/>
      <c r="X9" s="406"/>
      <c r="Y9" s="406"/>
      <c r="Z9" s="406"/>
      <c r="AA9" s="406"/>
    </row>
    <row r="10" spans="1:32" ht="16" customHeight="1" thickBot="1">
      <c r="B10" s="82">
        <v>7</v>
      </c>
      <c r="C10" s="305" t="s">
        <v>9401</v>
      </c>
      <c r="D10" s="169" t="s">
        <v>1193</v>
      </c>
      <c r="E10" s="85">
        <v>1</v>
      </c>
      <c r="F10" s="171">
        <v>2024</v>
      </c>
      <c r="G10" s="169" t="s">
        <v>1195</v>
      </c>
      <c r="H10" s="169">
        <v>9008088</v>
      </c>
      <c r="I10" s="859">
        <v>1</v>
      </c>
      <c r="J10" s="86"/>
      <c r="K10" s="86"/>
      <c r="L10" s="86" t="s">
        <v>500</v>
      </c>
      <c r="M10" s="86"/>
      <c r="N10" s="86"/>
      <c r="O10" s="86"/>
      <c r="P10" s="86"/>
      <c r="Q10" s="86"/>
      <c r="R10" s="86"/>
      <c r="Z10" s="406"/>
      <c r="AA10" s="1064" t="s">
        <v>192</v>
      </c>
      <c r="AB10" s="1065"/>
      <c r="AC10" s="1065"/>
      <c r="AD10" s="1065"/>
      <c r="AE10" s="1065"/>
      <c r="AF10" s="1066"/>
    </row>
    <row r="11" spans="1:32" ht="16" customHeight="1">
      <c r="B11" s="82">
        <v>8</v>
      </c>
      <c r="C11" s="1055" t="s">
        <v>463</v>
      </c>
      <c r="D11" s="1055" t="s">
        <v>466</v>
      </c>
      <c r="E11" s="85">
        <v>1</v>
      </c>
      <c r="F11" s="169">
        <v>2006</v>
      </c>
      <c r="G11" s="169">
        <v>642543</v>
      </c>
      <c r="H11" s="86">
        <v>9003822</v>
      </c>
      <c r="I11" s="153">
        <v>1</v>
      </c>
      <c r="J11" s="86"/>
      <c r="K11" s="86"/>
      <c r="L11" s="86" t="s">
        <v>502</v>
      </c>
      <c r="M11" s="86"/>
      <c r="N11" s="86"/>
      <c r="O11" s="86"/>
      <c r="P11" s="86"/>
      <c r="Q11" s="86" t="s">
        <v>1383</v>
      </c>
      <c r="R11" s="86"/>
      <c r="Z11" s="406"/>
      <c r="AA11" s="863" t="s">
        <v>9404</v>
      </c>
      <c r="AB11" s="861"/>
      <c r="AC11" s="862"/>
      <c r="AD11" s="861" t="s">
        <v>878</v>
      </c>
      <c r="AE11" s="674"/>
      <c r="AF11" s="675" t="s">
        <v>879</v>
      </c>
    </row>
    <row r="12" spans="1:32" ht="16" customHeight="1">
      <c r="B12" s="82">
        <v>9</v>
      </c>
      <c r="C12" s="1056"/>
      <c r="D12" s="1056"/>
      <c r="E12" s="85">
        <v>2</v>
      </c>
      <c r="F12" s="169">
        <v>2006</v>
      </c>
      <c r="G12" s="169">
        <v>642542</v>
      </c>
      <c r="H12" s="86">
        <v>9003822</v>
      </c>
      <c r="I12" s="153">
        <v>2</v>
      </c>
      <c r="J12" s="86"/>
      <c r="K12" s="86"/>
      <c r="L12" s="86" t="s">
        <v>502</v>
      </c>
      <c r="M12" s="86"/>
      <c r="N12" s="86"/>
      <c r="O12" s="86"/>
      <c r="P12" s="86"/>
      <c r="Q12" s="86"/>
      <c r="R12" s="86"/>
      <c r="Z12" s="406"/>
      <c r="AA12" s="868" t="s">
        <v>9408</v>
      </c>
      <c r="AB12" s="864"/>
      <c r="AC12" s="865" t="s">
        <v>880</v>
      </c>
      <c r="AD12" s="865" t="s">
        <v>9407</v>
      </c>
      <c r="AE12" s="676" t="s">
        <v>9406</v>
      </c>
      <c r="AF12" s="677" t="s">
        <v>9405</v>
      </c>
    </row>
    <row r="13" spans="1:32" ht="16" customHeight="1">
      <c r="B13" s="82">
        <v>10</v>
      </c>
      <c r="C13" s="1056"/>
      <c r="D13" s="1056"/>
      <c r="E13" s="85">
        <v>3</v>
      </c>
      <c r="F13" s="169">
        <v>2005</v>
      </c>
      <c r="G13" s="169">
        <v>642237</v>
      </c>
      <c r="H13" s="86">
        <v>9003822</v>
      </c>
      <c r="I13" s="153">
        <v>3</v>
      </c>
      <c r="J13" s="86"/>
      <c r="K13" s="86"/>
      <c r="L13" s="86" t="s">
        <v>502</v>
      </c>
      <c r="M13" s="86"/>
      <c r="N13" s="86"/>
      <c r="O13" s="86"/>
      <c r="P13" s="86"/>
      <c r="Q13" s="86"/>
      <c r="R13" s="86"/>
      <c r="Z13" s="406"/>
      <c r="AA13" s="867"/>
      <c r="AB13" s="577"/>
      <c r="AC13" s="391"/>
      <c r="AD13" s="391"/>
      <c r="AE13" s="391"/>
      <c r="AF13" s="492"/>
    </row>
    <row r="14" spans="1:32" ht="16" customHeight="1">
      <c r="B14" s="82">
        <v>11</v>
      </c>
      <c r="C14" s="1056"/>
      <c r="D14" s="1056"/>
      <c r="E14" s="85">
        <v>4</v>
      </c>
      <c r="F14" s="169">
        <v>2005</v>
      </c>
      <c r="G14" s="169">
        <v>642408</v>
      </c>
      <c r="H14" s="86">
        <v>9003822</v>
      </c>
      <c r="I14" s="153">
        <v>4</v>
      </c>
      <c r="J14" s="86"/>
      <c r="K14" s="86"/>
      <c r="L14" s="86" t="s">
        <v>502</v>
      </c>
      <c r="M14" s="86"/>
      <c r="N14" s="86"/>
      <c r="O14" s="86"/>
      <c r="P14" s="86"/>
      <c r="Q14" s="86"/>
      <c r="R14" s="86"/>
      <c r="Z14" s="406"/>
      <c r="AA14" s="680" t="s">
        <v>882</v>
      </c>
      <c r="AB14" s="678" t="s">
        <v>881</v>
      </c>
      <c r="AC14" s="526"/>
      <c r="AD14" s="860" t="s">
        <v>9409</v>
      </c>
      <c r="AE14" s="526"/>
      <c r="AF14" s="679" t="s">
        <v>1362</v>
      </c>
    </row>
    <row r="15" spans="1:32" ht="16" customHeight="1">
      <c r="B15" s="82">
        <v>12</v>
      </c>
      <c r="C15" s="1056"/>
      <c r="D15" s="1057"/>
      <c r="E15" s="85">
        <v>5</v>
      </c>
      <c r="F15" s="169">
        <v>2011</v>
      </c>
      <c r="G15" s="169">
        <v>281</v>
      </c>
      <c r="H15" s="86">
        <v>9005778</v>
      </c>
      <c r="I15" s="153">
        <v>1</v>
      </c>
      <c r="J15" s="86"/>
      <c r="K15" s="86"/>
      <c r="L15" s="86" t="s">
        <v>502</v>
      </c>
      <c r="M15" s="86"/>
      <c r="N15" s="86"/>
      <c r="O15" s="86"/>
      <c r="P15" s="86"/>
      <c r="Q15" s="86"/>
      <c r="R15" s="86"/>
      <c r="Z15" s="406"/>
      <c r="AA15" s="680" t="s">
        <v>883</v>
      </c>
      <c r="AB15" s="631"/>
      <c r="AC15" s="526"/>
      <c r="AD15" s="526"/>
      <c r="AE15" s="526"/>
      <c r="AF15" s="688" t="s">
        <v>199</v>
      </c>
    </row>
    <row r="16" spans="1:32" ht="16" customHeight="1">
      <c r="B16" s="82">
        <v>13</v>
      </c>
      <c r="C16" s="1057"/>
      <c r="D16" s="169" t="s">
        <v>1365</v>
      </c>
      <c r="E16" s="85">
        <v>1</v>
      </c>
      <c r="F16" s="169">
        <v>2004</v>
      </c>
      <c r="G16" s="169">
        <v>641549</v>
      </c>
      <c r="H16" s="86">
        <v>9003504</v>
      </c>
      <c r="I16" s="153">
        <v>1</v>
      </c>
      <c r="J16" s="86"/>
      <c r="K16" s="86"/>
      <c r="L16" s="86" t="s">
        <v>502</v>
      </c>
      <c r="M16" s="86"/>
      <c r="N16" s="86"/>
      <c r="O16" s="86"/>
      <c r="P16" s="86"/>
      <c r="Q16" s="86"/>
      <c r="R16" s="86"/>
      <c r="Z16" s="406"/>
      <c r="AA16" s="866"/>
      <c r="AB16" s="525"/>
      <c r="AC16" s="526"/>
      <c r="AD16" s="869" t="s">
        <v>206</v>
      </c>
      <c r="AE16" s="526"/>
      <c r="AF16" s="688" t="s">
        <v>207</v>
      </c>
    </row>
    <row r="17" spans="2:32" ht="15">
      <c r="B17" s="82">
        <v>14</v>
      </c>
      <c r="C17" s="1055" t="s">
        <v>465</v>
      </c>
      <c r="D17" s="1055" t="s">
        <v>464</v>
      </c>
      <c r="E17" s="85">
        <v>3</v>
      </c>
      <c r="F17" s="169">
        <v>2006</v>
      </c>
      <c r="G17" s="169">
        <v>921494</v>
      </c>
      <c r="H17" s="86">
        <v>9003995</v>
      </c>
      <c r="I17" s="153">
        <v>1</v>
      </c>
      <c r="J17" s="86"/>
      <c r="K17" s="86"/>
      <c r="L17" s="86" t="s">
        <v>502</v>
      </c>
      <c r="M17" s="86"/>
      <c r="N17" s="86"/>
      <c r="O17" s="86"/>
      <c r="P17" s="86"/>
      <c r="Q17" s="86" t="s">
        <v>1384</v>
      </c>
      <c r="R17" s="86"/>
      <c r="Z17" s="406"/>
      <c r="AA17" s="866"/>
      <c r="AB17" s="525"/>
      <c r="AC17" s="526"/>
      <c r="AD17" s="869" t="s">
        <v>213</v>
      </c>
      <c r="AE17" s="526"/>
      <c r="AF17" s="688" t="s">
        <v>214</v>
      </c>
    </row>
    <row r="18" spans="2:32" ht="16" customHeight="1">
      <c r="B18" s="82">
        <v>15</v>
      </c>
      <c r="C18" s="1057"/>
      <c r="D18" s="1057"/>
      <c r="E18" s="85">
        <v>4</v>
      </c>
      <c r="F18" s="169">
        <v>2008</v>
      </c>
      <c r="G18" s="169">
        <v>921812</v>
      </c>
      <c r="H18" s="86">
        <v>9003995</v>
      </c>
      <c r="I18" s="153">
        <v>2</v>
      </c>
      <c r="J18" s="86"/>
      <c r="K18" s="86"/>
      <c r="L18" s="86" t="s">
        <v>502</v>
      </c>
      <c r="M18" s="86"/>
      <c r="N18" s="86"/>
      <c r="O18" s="86"/>
      <c r="P18" s="86"/>
      <c r="Q18" s="86"/>
      <c r="R18" s="86"/>
      <c r="Z18" s="406"/>
      <c r="AA18" s="687" t="s">
        <v>9403</v>
      </c>
      <c r="AB18" s="681" t="s">
        <v>218</v>
      </c>
      <c r="AC18" s="526"/>
      <c r="AD18" s="869" t="s">
        <v>219</v>
      </c>
      <c r="AE18" s="526"/>
      <c r="AF18" s="688" t="s">
        <v>220</v>
      </c>
    </row>
    <row r="19" spans="2:32" ht="16" customHeight="1">
      <c r="B19" s="82">
        <v>16</v>
      </c>
      <c r="C19" s="169" t="s">
        <v>1366</v>
      </c>
      <c r="D19" s="169" t="s">
        <v>1367</v>
      </c>
      <c r="E19" s="85">
        <v>1</v>
      </c>
      <c r="F19" s="169">
        <v>1998</v>
      </c>
      <c r="G19" s="169"/>
      <c r="H19" s="86">
        <v>9006171</v>
      </c>
      <c r="I19" s="153">
        <v>3</v>
      </c>
      <c r="J19" s="86"/>
      <c r="K19" s="86"/>
      <c r="L19" s="86" t="s">
        <v>500</v>
      </c>
      <c r="M19" s="86"/>
      <c r="N19" s="86"/>
      <c r="O19" s="86"/>
      <c r="P19" s="86"/>
      <c r="Q19" s="86"/>
      <c r="R19" s="86"/>
      <c r="Z19" s="406"/>
      <c r="AA19" s="687" t="s">
        <v>9402</v>
      </c>
      <c r="AB19" s="681" t="s">
        <v>226</v>
      </c>
      <c r="AC19" s="526"/>
      <c r="AD19" s="869" t="s">
        <v>227</v>
      </c>
      <c r="AE19" s="526"/>
      <c r="AF19" s="688" t="s">
        <v>228</v>
      </c>
    </row>
    <row r="20" spans="2:32" ht="16" customHeight="1">
      <c r="B20" s="82">
        <v>17</v>
      </c>
      <c r="C20" s="169" t="s">
        <v>11</v>
      </c>
      <c r="D20" s="169" t="s">
        <v>1368</v>
      </c>
      <c r="E20" s="85">
        <v>1</v>
      </c>
      <c r="F20" s="169">
        <v>2000</v>
      </c>
      <c r="G20" s="169">
        <v>213039</v>
      </c>
      <c r="H20" s="86">
        <v>6193045</v>
      </c>
      <c r="I20" s="153">
        <v>1</v>
      </c>
      <c r="J20" s="86"/>
      <c r="K20" s="86"/>
      <c r="L20" s="86" t="s">
        <v>500</v>
      </c>
      <c r="M20" s="86"/>
      <c r="N20" s="86"/>
      <c r="O20" s="86"/>
      <c r="P20" s="86"/>
      <c r="Q20" s="86"/>
      <c r="R20" s="86"/>
      <c r="Z20" s="406"/>
      <c r="AA20" s="497"/>
      <c r="AB20" s="525"/>
      <c r="AC20" s="526"/>
      <c r="AD20" s="870" t="s">
        <v>884</v>
      </c>
      <c r="AE20" s="526"/>
      <c r="AF20" s="673" t="s">
        <v>1148</v>
      </c>
    </row>
    <row r="21" spans="2:32" ht="16" customHeight="1" thickBot="1">
      <c r="B21" s="82">
        <v>18</v>
      </c>
      <c r="C21" s="169" t="s">
        <v>886</v>
      </c>
      <c r="D21" s="169" t="s">
        <v>811</v>
      </c>
      <c r="E21" s="85">
        <v>1</v>
      </c>
      <c r="F21" s="169">
        <v>1998</v>
      </c>
      <c r="G21" s="169">
        <v>100974</v>
      </c>
      <c r="H21" s="86">
        <v>9005524</v>
      </c>
      <c r="I21" s="153">
        <v>1</v>
      </c>
      <c r="J21" s="86"/>
      <c r="K21" s="86"/>
      <c r="L21" s="86" t="s">
        <v>500</v>
      </c>
      <c r="M21" s="86"/>
      <c r="N21" s="86"/>
      <c r="O21" s="86"/>
      <c r="P21" s="86"/>
      <c r="Q21" s="86"/>
      <c r="R21" s="86"/>
      <c r="Z21" s="406"/>
      <c r="AA21" s="590"/>
      <c r="AB21" s="682"/>
      <c r="AC21" s="535"/>
      <c r="AD21" s="871" t="s">
        <v>885</v>
      </c>
      <c r="AE21" s="535"/>
      <c r="AF21" s="858"/>
    </row>
    <row r="22" spans="2:32" ht="16" customHeight="1">
      <c r="B22" s="82">
        <v>19</v>
      </c>
      <c r="C22" s="169" t="s">
        <v>740</v>
      </c>
      <c r="D22" s="169" t="s">
        <v>1369</v>
      </c>
      <c r="E22" s="85">
        <v>1</v>
      </c>
      <c r="F22" s="169">
        <v>2006</v>
      </c>
      <c r="G22" s="169">
        <v>5060721</v>
      </c>
      <c r="H22" s="86">
        <v>9003403</v>
      </c>
      <c r="I22" s="153">
        <v>1</v>
      </c>
      <c r="J22" s="86"/>
      <c r="K22" s="86"/>
      <c r="L22" s="86" t="s">
        <v>500</v>
      </c>
      <c r="M22" s="86"/>
      <c r="N22" s="86"/>
      <c r="O22" s="86"/>
      <c r="P22" s="86"/>
      <c r="Q22" s="86"/>
      <c r="R22" s="86"/>
      <c r="T22" s="406"/>
      <c r="U22" s="406"/>
      <c r="V22" s="406"/>
      <c r="W22" s="406"/>
      <c r="X22" s="406"/>
      <c r="Y22" s="406"/>
      <c r="Z22" s="406"/>
      <c r="AA22" s="406"/>
    </row>
    <row r="23" spans="2:32" ht="16" customHeight="1">
      <c r="B23" s="82">
        <v>20</v>
      </c>
      <c r="C23" s="169" t="s">
        <v>741</v>
      </c>
      <c r="D23" s="169" t="s">
        <v>1370</v>
      </c>
      <c r="E23" s="85">
        <v>1</v>
      </c>
      <c r="F23" s="169">
        <v>1988</v>
      </c>
      <c r="G23" s="169">
        <v>704</v>
      </c>
      <c r="H23" s="86">
        <v>6183510</v>
      </c>
      <c r="I23" s="153">
        <v>1</v>
      </c>
      <c r="J23" s="86"/>
      <c r="K23" s="86"/>
      <c r="L23" s="86" t="s">
        <v>500</v>
      </c>
      <c r="M23" s="86"/>
      <c r="N23" s="86"/>
      <c r="O23" s="86"/>
      <c r="P23" s="86"/>
      <c r="Q23" s="86"/>
      <c r="R23" s="86"/>
      <c r="T23" s="406"/>
      <c r="U23" s="406"/>
      <c r="V23" s="406"/>
      <c r="W23" s="406"/>
      <c r="X23" s="406"/>
      <c r="Y23" s="406"/>
      <c r="Z23" s="406"/>
      <c r="AA23" s="406"/>
    </row>
    <row r="24" spans="2:32" ht="16" customHeight="1">
      <c r="B24" s="82">
        <v>21</v>
      </c>
      <c r="C24" s="169" t="s">
        <v>9411</v>
      </c>
      <c r="D24" s="169" t="s">
        <v>9410</v>
      </c>
      <c r="E24" s="85">
        <v>1</v>
      </c>
      <c r="F24" s="171">
        <v>2024</v>
      </c>
      <c r="G24" s="872">
        <v>1150067</v>
      </c>
      <c r="H24" s="86">
        <v>9008237</v>
      </c>
      <c r="I24" s="153">
        <v>1</v>
      </c>
      <c r="J24" s="86"/>
      <c r="K24" s="86"/>
      <c r="L24" s="86"/>
      <c r="M24" s="86"/>
      <c r="N24" s="86"/>
      <c r="O24" s="86"/>
      <c r="P24" s="86"/>
      <c r="Q24" s="86"/>
      <c r="R24" s="86"/>
      <c r="T24" s="406"/>
      <c r="U24" s="406"/>
      <c r="V24" s="406"/>
      <c r="W24" s="406"/>
      <c r="X24" s="406"/>
      <c r="Y24" s="406"/>
      <c r="Z24" s="406"/>
      <c r="AA24" s="406"/>
    </row>
    <row r="25" spans="2:32" ht="16" customHeight="1">
      <c r="B25" s="82">
        <v>22</v>
      </c>
      <c r="C25" s="169" t="s">
        <v>12</v>
      </c>
      <c r="D25" s="169" t="s">
        <v>687</v>
      </c>
      <c r="E25" s="85">
        <v>1</v>
      </c>
      <c r="F25" s="169">
        <v>2003</v>
      </c>
      <c r="G25" s="169" t="s">
        <v>9412</v>
      </c>
      <c r="H25" s="86">
        <v>9005509</v>
      </c>
      <c r="I25" s="153">
        <v>1</v>
      </c>
      <c r="J25" s="86"/>
      <c r="K25" s="86"/>
      <c r="L25" s="86" t="s">
        <v>1371</v>
      </c>
      <c r="M25" s="86"/>
      <c r="N25" s="86"/>
      <c r="O25" s="86"/>
      <c r="P25" s="86"/>
      <c r="Q25" s="86"/>
      <c r="R25" s="86"/>
      <c r="T25" s="406"/>
      <c r="U25" s="406"/>
      <c r="V25" s="406"/>
      <c r="W25" s="406"/>
      <c r="X25" s="406"/>
      <c r="Y25" s="406"/>
      <c r="Z25" s="406"/>
      <c r="AA25" s="406"/>
    </row>
    <row r="26" spans="2:32" ht="16" customHeight="1">
      <c r="B26" s="82">
        <v>23</v>
      </c>
      <c r="C26" s="169" t="s">
        <v>742</v>
      </c>
      <c r="D26" s="169" t="s">
        <v>1372</v>
      </c>
      <c r="E26" s="85">
        <v>1</v>
      </c>
      <c r="F26" s="169">
        <v>1998</v>
      </c>
      <c r="G26" s="169" t="s">
        <v>9412</v>
      </c>
      <c r="H26" s="86" t="s">
        <v>405</v>
      </c>
      <c r="I26" s="153" t="s">
        <v>405</v>
      </c>
      <c r="J26" s="86"/>
      <c r="K26" s="86"/>
      <c r="L26" s="86" t="s">
        <v>502</v>
      </c>
      <c r="M26" s="86"/>
      <c r="N26" s="86"/>
      <c r="O26" s="86"/>
      <c r="P26" s="86"/>
      <c r="Q26" s="86"/>
      <c r="R26" s="86"/>
      <c r="T26" s="406"/>
      <c r="U26" s="391"/>
      <c r="V26" s="683">
        <v>2023</v>
      </c>
      <c r="W26" s="406"/>
      <c r="X26" s="406"/>
      <c r="Y26" s="406"/>
      <c r="Z26" s="406"/>
      <c r="AA26" s="406"/>
    </row>
    <row r="27" spans="2:32" ht="16" customHeight="1">
      <c r="B27" s="82">
        <v>24</v>
      </c>
      <c r="C27" s="169" t="s">
        <v>55</v>
      </c>
      <c r="D27" s="169" t="s">
        <v>1373</v>
      </c>
      <c r="E27" s="85">
        <v>1</v>
      </c>
      <c r="F27" s="169">
        <v>1995</v>
      </c>
      <c r="G27" s="169" t="s">
        <v>9412</v>
      </c>
      <c r="H27" s="86">
        <v>6320179</v>
      </c>
      <c r="I27" s="153">
        <v>1</v>
      </c>
      <c r="J27" s="86"/>
      <c r="K27" s="86"/>
      <c r="L27" s="86" t="s">
        <v>500</v>
      </c>
      <c r="M27" s="86"/>
      <c r="N27" s="86"/>
      <c r="O27" s="86"/>
      <c r="P27" s="86"/>
      <c r="Q27" s="86"/>
      <c r="R27" s="86"/>
      <c r="T27" s="406"/>
      <c r="U27" s="391"/>
      <c r="V27" s="684"/>
      <c r="W27" s="552"/>
      <c r="X27" s="406"/>
      <c r="Y27" s="406"/>
      <c r="Z27" s="406"/>
      <c r="AA27" s="406"/>
    </row>
    <row r="28" spans="2:32" ht="16" customHeight="1">
      <c r="B28" s="82">
        <v>25</v>
      </c>
      <c r="C28" s="169" t="s">
        <v>887</v>
      </c>
      <c r="D28" s="169" t="s">
        <v>1374</v>
      </c>
      <c r="E28" s="85">
        <v>1</v>
      </c>
      <c r="F28" s="169">
        <v>2002</v>
      </c>
      <c r="G28" s="169" t="s">
        <v>9412</v>
      </c>
      <c r="H28" s="86" t="s">
        <v>405</v>
      </c>
      <c r="I28" s="153" t="s">
        <v>405</v>
      </c>
      <c r="J28" s="86"/>
      <c r="K28" s="86"/>
      <c r="L28" s="86" t="s">
        <v>500</v>
      </c>
      <c r="M28" s="86"/>
      <c r="N28" s="86"/>
      <c r="O28" s="86"/>
      <c r="P28" s="86"/>
      <c r="Q28" s="86"/>
      <c r="R28" s="86"/>
      <c r="T28" s="406"/>
      <c r="U28" s="406"/>
      <c r="V28" s="685"/>
      <c r="W28" s="552"/>
      <c r="X28" s="406"/>
      <c r="Y28" s="406"/>
      <c r="Z28" s="406"/>
      <c r="AA28" s="406"/>
    </row>
    <row r="29" spans="2:32" ht="16" customHeight="1">
      <c r="B29" s="9"/>
      <c r="C29" s="9"/>
      <c r="D29" s="9"/>
      <c r="E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T29" s="406"/>
      <c r="U29" s="406"/>
      <c r="V29" s="685"/>
      <c r="W29" s="552"/>
      <c r="X29" s="406"/>
      <c r="Y29" s="406"/>
      <c r="Z29" s="406"/>
      <c r="AA29" s="406"/>
    </row>
    <row r="30" spans="2:32" ht="16" customHeight="1"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T30" s="406"/>
      <c r="U30" s="406"/>
      <c r="V30" s="685"/>
      <c r="W30" s="552"/>
      <c r="X30" s="406"/>
      <c r="Y30" s="406"/>
      <c r="Z30" s="406"/>
      <c r="AA30" s="406"/>
    </row>
    <row r="31" spans="2:32" ht="16" customHeight="1"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T31" s="406"/>
      <c r="U31" s="406"/>
      <c r="V31" s="685"/>
      <c r="W31" s="552"/>
      <c r="X31" s="406"/>
      <c r="Y31" s="406"/>
      <c r="Z31" s="406"/>
      <c r="AA31" s="406"/>
    </row>
    <row r="32" spans="2:32" ht="16" customHeight="1"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T32" s="406"/>
      <c r="U32" s="406"/>
      <c r="V32" s="686"/>
      <c r="W32" s="577"/>
      <c r="X32" s="406"/>
      <c r="Y32" s="406"/>
      <c r="Z32" s="406"/>
      <c r="AA32" s="406"/>
    </row>
    <row r="33" spans="8:27" ht="16" customHeight="1"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T33" s="406"/>
      <c r="U33" s="406"/>
      <c r="V33" s="685"/>
      <c r="W33" s="552"/>
      <c r="X33" s="406"/>
      <c r="Y33" s="406"/>
      <c r="Z33" s="406"/>
      <c r="AA33" s="406"/>
    </row>
    <row r="34" spans="8:27" ht="16" customHeight="1"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T34" s="406"/>
      <c r="U34" s="406"/>
      <c r="V34" s="685"/>
      <c r="W34" s="552"/>
      <c r="X34" s="406"/>
      <c r="Y34" s="406"/>
      <c r="Z34" s="406"/>
      <c r="AA34" s="406"/>
    </row>
    <row r="35" spans="8:27" ht="16" customHeight="1"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V35" s="5"/>
      <c r="W35" s="23"/>
    </row>
    <row r="36" spans="8:27" ht="16" customHeight="1"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V36" s="5"/>
      <c r="W36" s="23"/>
    </row>
    <row r="37" spans="8:27" ht="17.600000000000001"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V37" s="5"/>
      <c r="W37" s="23"/>
    </row>
    <row r="38" spans="8:27" ht="17.600000000000001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V38" s="5"/>
      <c r="W38" s="23"/>
    </row>
    <row r="39" spans="8:27" ht="17.600000000000001"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V39" s="5"/>
      <c r="W39" s="23"/>
    </row>
    <row r="40" spans="8:27" ht="17.600000000000001"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V40" s="5"/>
      <c r="W40" s="23"/>
    </row>
    <row r="41" spans="8:27" ht="17.600000000000001"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V41" s="5"/>
      <c r="W41" s="23"/>
    </row>
    <row r="42" spans="8:27" ht="17.600000000000001"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V42" s="5"/>
      <c r="W42" s="23"/>
    </row>
    <row r="43" spans="8:27" ht="17.600000000000001"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5"/>
      <c r="W43" s="23"/>
    </row>
    <row r="44" spans="8:27" ht="17.600000000000001"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V44" s="5"/>
      <c r="W44" s="5"/>
    </row>
    <row r="45" spans="8:27"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8:27"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8:27"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8:27"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8:18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8:18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8:18"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8:18"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8:18"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8:18"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8:18"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8:18"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8:18"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8:18"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8:18"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8:18"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8:18"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8:18"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8:18"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8:18"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8:18"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82" spans="8:14">
      <c r="H82" s="18">
        <v>9003763</v>
      </c>
    </row>
    <row r="96" spans="8:14" ht="21.45">
      <c r="M96" s="174" t="s">
        <v>1191</v>
      </c>
      <c r="N96"/>
    </row>
    <row r="97" spans="13:14" ht="17.600000000000001">
      <c r="M97"/>
      <c r="N97"/>
    </row>
    <row r="98" spans="13:14" ht="17.600000000000001">
      <c r="M98"/>
      <c r="N98"/>
    </row>
    <row r="99" spans="13:14" ht="17.600000000000001">
      <c r="M99"/>
      <c r="N99"/>
    </row>
    <row r="100" spans="13:14" ht="17.600000000000001">
      <c r="M100"/>
      <c r="N100"/>
    </row>
    <row r="101" spans="13:14" ht="17.600000000000001">
      <c r="M101"/>
      <c r="N101"/>
    </row>
    <row r="102" spans="13:14" ht="17.600000000000001">
      <c r="M102"/>
      <c r="N102"/>
    </row>
    <row r="103" spans="13:14" ht="17.600000000000001">
      <c r="M103"/>
      <c r="N103"/>
    </row>
    <row r="104" spans="13:14" ht="17.600000000000001">
      <c r="M104"/>
      <c r="N104"/>
    </row>
    <row r="105" spans="13:14" ht="17.600000000000001">
      <c r="M105"/>
      <c r="N105"/>
    </row>
    <row r="106" spans="13:14" ht="17.600000000000001">
      <c r="M106"/>
      <c r="N106"/>
    </row>
    <row r="107" spans="13:14" ht="17.600000000000001">
      <c r="M107"/>
      <c r="N107"/>
    </row>
    <row r="108" spans="13:14" ht="17.600000000000001">
      <c r="M108"/>
      <c r="N108"/>
    </row>
    <row r="109" spans="13:14" ht="17.600000000000001">
      <c r="M109"/>
      <c r="N109"/>
    </row>
    <row r="110" spans="13:14" ht="17.600000000000001">
      <c r="M110"/>
      <c r="N110"/>
    </row>
    <row r="111" spans="13:14" ht="17.600000000000001">
      <c r="M111"/>
      <c r="N111"/>
    </row>
    <row r="112" spans="13:14" ht="17.600000000000001">
      <c r="M112"/>
      <c r="N112"/>
    </row>
    <row r="113" spans="13:14" ht="17.600000000000001">
      <c r="M113"/>
      <c r="N113"/>
    </row>
    <row r="114" spans="13:14" ht="17.600000000000001">
      <c r="M114"/>
      <c r="N114"/>
    </row>
    <row r="115" spans="13:14" ht="17.600000000000001">
      <c r="M115"/>
      <c r="N115"/>
    </row>
    <row r="116" spans="13:14" ht="17.600000000000001">
      <c r="M116"/>
      <c r="N116"/>
    </row>
    <row r="117" spans="13:14" ht="17.600000000000001">
      <c r="M117"/>
      <c r="N117"/>
    </row>
    <row r="118" spans="13:14">
      <c r="M118" s="9"/>
      <c r="N118" s="9"/>
    </row>
    <row r="122" spans="13:14" ht="17.600000000000001">
      <c r="M122"/>
      <c r="N122"/>
    </row>
    <row r="123" spans="13:14" ht="17.600000000000001">
      <c r="M123"/>
      <c r="N123"/>
    </row>
    <row r="124" spans="13:14" ht="17.600000000000001">
      <c r="M124"/>
      <c r="N124"/>
    </row>
    <row r="125" spans="13:14" ht="17.600000000000001">
      <c r="M125"/>
      <c r="N125"/>
    </row>
    <row r="126" spans="13:14" ht="17.600000000000001">
      <c r="M126"/>
      <c r="N126"/>
    </row>
    <row r="127" spans="13:14" ht="17.600000000000001">
      <c r="M127"/>
      <c r="N127"/>
    </row>
    <row r="128" spans="13:14" ht="17.600000000000001">
      <c r="M128"/>
      <c r="N128"/>
    </row>
    <row r="129" spans="13:14" ht="17.600000000000001">
      <c r="M129"/>
      <c r="N129"/>
    </row>
    <row r="130" spans="13:14" ht="17.600000000000001">
      <c r="M130"/>
      <c r="N130"/>
    </row>
    <row r="131" spans="13:14" ht="17.600000000000001">
      <c r="M131"/>
      <c r="N131"/>
    </row>
    <row r="132" spans="13:14" ht="17.600000000000001">
      <c r="M132"/>
      <c r="N132"/>
    </row>
    <row r="133" spans="13:14" ht="17.600000000000001">
      <c r="M133"/>
      <c r="N133"/>
    </row>
    <row r="134" spans="13:14" ht="17.600000000000001">
      <c r="M134"/>
      <c r="N134"/>
    </row>
    <row r="135" spans="13:14" ht="17.600000000000001">
      <c r="M135"/>
      <c r="N135"/>
    </row>
    <row r="136" spans="13:14" ht="17.600000000000001">
      <c r="M136"/>
      <c r="N136"/>
    </row>
    <row r="137" spans="13:14" ht="17.600000000000001">
      <c r="M137"/>
      <c r="N137"/>
    </row>
  </sheetData>
  <mergeCells count="7">
    <mergeCell ref="C17:C18"/>
    <mergeCell ref="D17:D18"/>
    <mergeCell ref="AA10:AF10"/>
    <mergeCell ref="D4:D8"/>
    <mergeCell ref="C11:C16"/>
    <mergeCell ref="D11:D15"/>
    <mergeCell ref="C4:C9"/>
  </mergeCells>
  <phoneticPr fontId="2" type="noConversion"/>
  <conditionalFormatting sqref="B4:H28">
    <cfRule type="expression" dxfId="756" priority="1" stopIfTrue="1">
      <formula>UPPER($I4)="NONE"</formula>
    </cfRule>
    <cfRule type="expression" dxfId="755" priority="2" stopIfTrue="1">
      <formula>AND($I4&lt;&gt;"", $J4&lt;&gt;"", $I4*1&lt;$J4*1)</formula>
    </cfRule>
  </conditionalFormatting>
  <hyperlinks>
    <hyperlink ref="A1" location="Hermle1!Print_Area" display="Hermle1!Print_Area" xr:uid="{8F8BF7B8-D204-4C75-8C99-A59D772BD30B}"/>
    <hyperlink ref="M2:N2" location="현황개요!A1" display="Alloy2 Machine List" xr:uid="{34E8F5FE-D39B-466C-90F4-925448708C67}"/>
    <hyperlink ref="AF15:AF19" location="'Makino V22'!A1" display="V22#5" xr:uid="{1D1C1159-A534-4D36-B826-DA7941C267D6}"/>
    <hyperlink ref="AD16:AD19" location="'EDM350'!A1" display="EDM#4" xr:uid="{A5B3CB67-4CA0-49A5-83F4-AEB3D1596E2C}"/>
    <hyperlink ref="AD20" location="EDM35P!A1" display="EDM35P#1" xr:uid="{CA1C0A37-DB88-4789-A05C-DF22EED55BFF}"/>
    <hyperlink ref="AD21" location="EDM350SP!A1" display="EDM#5 (SP)" xr:uid="{437588D5-B29F-4571-88A8-4974240F6B71}"/>
    <hyperlink ref="AA18:AA19" location="'Wire 240CC'!A1" display="Wire" xr:uid="{5F849469-30BE-4FC0-9640-3F4C461288FE}"/>
    <hyperlink ref="AF20" location="Roders!A1" display="Roders" xr:uid="{09A9AD09-ABB5-4367-9F45-B40265CB097C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93" fitToHeight="0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FA3E-DB15-43CB-818B-7DFFF8D3F845}">
  <sheetPr codeName="Sheet7">
    <tabColor theme="8" tint="0.59999389629810485"/>
    <pageSetUpPr fitToPage="1"/>
  </sheetPr>
  <dimension ref="A1:AC138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18" bestFit="1" customWidth="1"/>
    <col min="4" max="4" width="15.35546875" style="24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44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4.640625" style="18" customWidth="1"/>
    <col min="19" max="20" width="9" style="9"/>
    <col min="21" max="21" width="9" style="9" hidden="1" customWidth="1"/>
    <col min="22" max="22" width="9.140625" style="9" hidden="1" customWidth="1"/>
    <col min="23" max="26" width="0" style="9" hidden="1" customWidth="1"/>
    <col min="27" max="262" width="9" style="9"/>
    <col min="263" max="263" width="0.640625" style="9" customWidth="1"/>
    <col min="264" max="264" width="5.7109375" style="9" customWidth="1"/>
    <col min="265" max="265" width="20.5" style="9" bestFit="1" customWidth="1"/>
    <col min="266" max="266" width="5.35546875" style="9" customWidth="1"/>
    <col min="267" max="267" width="15.35546875" style="9" bestFit="1" customWidth="1"/>
    <col min="268" max="269" width="10.640625" style="9" customWidth="1"/>
    <col min="270" max="270" width="11.85546875" style="9" customWidth="1"/>
    <col min="271" max="271" width="11.640625" style="9" bestFit="1" customWidth="1"/>
    <col min="272" max="518" width="9" style="9"/>
    <col min="519" max="519" width="0.640625" style="9" customWidth="1"/>
    <col min="520" max="520" width="5.7109375" style="9" customWidth="1"/>
    <col min="521" max="521" width="20.5" style="9" bestFit="1" customWidth="1"/>
    <col min="522" max="522" width="5.35546875" style="9" customWidth="1"/>
    <col min="523" max="523" width="15.35546875" style="9" bestFit="1" customWidth="1"/>
    <col min="524" max="525" width="10.640625" style="9" customWidth="1"/>
    <col min="526" max="526" width="11.85546875" style="9" customWidth="1"/>
    <col min="527" max="527" width="11.640625" style="9" bestFit="1" customWidth="1"/>
    <col min="528" max="774" width="9" style="9"/>
    <col min="775" max="775" width="0.640625" style="9" customWidth="1"/>
    <col min="776" max="776" width="5.7109375" style="9" customWidth="1"/>
    <col min="777" max="777" width="20.5" style="9" bestFit="1" customWidth="1"/>
    <col min="778" max="778" width="5.35546875" style="9" customWidth="1"/>
    <col min="779" max="779" width="15.35546875" style="9" bestFit="1" customWidth="1"/>
    <col min="780" max="781" width="10.640625" style="9" customWidth="1"/>
    <col min="782" max="782" width="11.85546875" style="9" customWidth="1"/>
    <col min="783" max="783" width="11.640625" style="9" bestFit="1" customWidth="1"/>
    <col min="784" max="1030" width="9" style="9"/>
    <col min="1031" max="1031" width="0.640625" style="9" customWidth="1"/>
    <col min="1032" max="1032" width="5.7109375" style="9" customWidth="1"/>
    <col min="1033" max="1033" width="20.5" style="9" bestFit="1" customWidth="1"/>
    <col min="1034" max="1034" width="5.35546875" style="9" customWidth="1"/>
    <col min="1035" max="1035" width="15.35546875" style="9" bestFit="1" customWidth="1"/>
    <col min="1036" max="1037" width="10.640625" style="9" customWidth="1"/>
    <col min="1038" max="1038" width="11.85546875" style="9" customWidth="1"/>
    <col min="1039" max="1039" width="11.640625" style="9" bestFit="1" customWidth="1"/>
    <col min="1040" max="1286" width="9" style="9"/>
    <col min="1287" max="1287" width="0.640625" style="9" customWidth="1"/>
    <col min="1288" max="1288" width="5.7109375" style="9" customWidth="1"/>
    <col min="1289" max="1289" width="20.5" style="9" bestFit="1" customWidth="1"/>
    <col min="1290" max="1290" width="5.35546875" style="9" customWidth="1"/>
    <col min="1291" max="1291" width="15.35546875" style="9" bestFit="1" customWidth="1"/>
    <col min="1292" max="1293" width="10.640625" style="9" customWidth="1"/>
    <col min="1294" max="1294" width="11.85546875" style="9" customWidth="1"/>
    <col min="1295" max="1295" width="11.640625" style="9" bestFit="1" customWidth="1"/>
    <col min="1296" max="1542" width="9" style="9"/>
    <col min="1543" max="1543" width="0.640625" style="9" customWidth="1"/>
    <col min="1544" max="1544" width="5.7109375" style="9" customWidth="1"/>
    <col min="1545" max="1545" width="20.5" style="9" bestFit="1" customWidth="1"/>
    <col min="1546" max="1546" width="5.35546875" style="9" customWidth="1"/>
    <col min="1547" max="1547" width="15.35546875" style="9" bestFit="1" customWidth="1"/>
    <col min="1548" max="1549" width="10.640625" style="9" customWidth="1"/>
    <col min="1550" max="1550" width="11.85546875" style="9" customWidth="1"/>
    <col min="1551" max="1551" width="11.640625" style="9" bestFit="1" customWidth="1"/>
    <col min="1552" max="1798" width="9" style="9"/>
    <col min="1799" max="1799" width="0.640625" style="9" customWidth="1"/>
    <col min="1800" max="1800" width="5.7109375" style="9" customWidth="1"/>
    <col min="1801" max="1801" width="20.5" style="9" bestFit="1" customWidth="1"/>
    <col min="1802" max="1802" width="5.35546875" style="9" customWidth="1"/>
    <col min="1803" max="1803" width="15.35546875" style="9" bestFit="1" customWidth="1"/>
    <col min="1804" max="1805" width="10.640625" style="9" customWidth="1"/>
    <col min="1806" max="1806" width="11.85546875" style="9" customWidth="1"/>
    <col min="1807" max="1807" width="11.640625" style="9" bestFit="1" customWidth="1"/>
    <col min="1808" max="2054" width="9" style="9"/>
    <col min="2055" max="2055" width="0.640625" style="9" customWidth="1"/>
    <col min="2056" max="2056" width="5.7109375" style="9" customWidth="1"/>
    <col min="2057" max="2057" width="20.5" style="9" bestFit="1" customWidth="1"/>
    <col min="2058" max="2058" width="5.35546875" style="9" customWidth="1"/>
    <col min="2059" max="2059" width="15.35546875" style="9" bestFit="1" customWidth="1"/>
    <col min="2060" max="2061" width="10.640625" style="9" customWidth="1"/>
    <col min="2062" max="2062" width="11.85546875" style="9" customWidth="1"/>
    <col min="2063" max="2063" width="11.640625" style="9" bestFit="1" customWidth="1"/>
    <col min="2064" max="2310" width="9" style="9"/>
    <col min="2311" max="2311" width="0.640625" style="9" customWidth="1"/>
    <col min="2312" max="2312" width="5.7109375" style="9" customWidth="1"/>
    <col min="2313" max="2313" width="20.5" style="9" bestFit="1" customWidth="1"/>
    <col min="2314" max="2314" width="5.35546875" style="9" customWidth="1"/>
    <col min="2315" max="2315" width="15.35546875" style="9" bestFit="1" customWidth="1"/>
    <col min="2316" max="2317" width="10.640625" style="9" customWidth="1"/>
    <col min="2318" max="2318" width="11.85546875" style="9" customWidth="1"/>
    <col min="2319" max="2319" width="11.640625" style="9" bestFit="1" customWidth="1"/>
    <col min="2320" max="2566" width="9" style="9"/>
    <col min="2567" max="2567" width="0.640625" style="9" customWidth="1"/>
    <col min="2568" max="2568" width="5.7109375" style="9" customWidth="1"/>
    <col min="2569" max="2569" width="20.5" style="9" bestFit="1" customWidth="1"/>
    <col min="2570" max="2570" width="5.35546875" style="9" customWidth="1"/>
    <col min="2571" max="2571" width="15.35546875" style="9" bestFit="1" customWidth="1"/>
    <col min="2572" max="2573" width="10.640625" style="9" customWidth="1"/>
    <col min="2574" max="2574" width="11.85546875" style="9" customWidth="1"/>
    <col min="2575" max="2575" width="11.640625" style="9" bestFit="1" customWidth="1"/>
    <col min="2576" max="2822" width="9" style="9"/>
    <col min="2823" max="2823" width="0.640625" style="9" customWidth="1"/>
    <col min="2824" max="2824" width="5.7109375" style="9" customWidth="1"/>
    <col min="2825" max="2825" width="20.5" style="9" bestFit="1" customWidth="1"/>
    <col min="2826" max="2826" width="5.35546875" style="9" customWidth="1"/>
    <col min="2827" max="2827" width="15.35546875" style="9" bestFit="1" customWidth="1"/>
    <col min="2828" max="2829" width="10.640625" style="9" customWidth="1"/>
    <col min="2830" max="2830" width="11.85546875" style="9" customWidth="1"/>
    <col min="2831" max="2831" width="11.640625" style="9" bestFit="1" customWidth="1"/>
    <col min="2832" max="3078" width="9" style="9"/>
    <col min="3079" max="3079" width="0.640625" style="9" customWidth="1"/>
    <col min="3080" max="3080" width="5.7109375" style="9" customWidth="1"/>
    <col min="3081" max="3081" width="20.5" style="9" bestFit="1" customWidth="1"/>
    <col min="3082" max="3082" width="5.35546875" style="9" customWidth="1"/>
    <col min="3083" max="3083" width="15.35546875" style="9" bestFit="1" customWidth="1"/>
    <col min="3084" max="3085" width="10.640625" style="9" customWidth="1"/>
    <col min="3086" max="3086" width="11.85546875" style="9" customWidth="1"/>
    <col min="3087" max="3087" width="11.640625" style="9" bestFit="1" customWidth="1"/>
    <col min="3088" max="3334" width="9" style="9"/>
    <col min="3335" max="3335" width="0.640625" style="9" customWidth="1"/>
    <col min="3336" max="3336" width="5.7109375" style="9" customWidth="1"/>
    <col min="3337" max="3337" width="20.5" style="9" bestFit="1" customWidth="1"/>
    <col min="3338" max="3338" width="5.35546875" style="9" customWidth="1"/>
    <col min="3339" max="3339" width="15.35546875" style="9" bestFit="1" customWidth="1"/>
    <col min="3340" max="3341" width="10.640625" style="9" customWidth="1"/>
    <col min="3342" max="3342" width="11.85546875" style="9" customWidth="1"/>
    <col min="3343" max="3343" width="11.640625" style="9" bestFit="1" customWidth="1"/>
    <col min="3344" max="3590" width="9" style="9"/>
    <col min="3591" max="3591" width="0.640625" style="9" customWidth="1"/>
    <col min="3592" max="3592" width="5.7109375" style="9" customWidth="1"/>
    <col min="3593" max="3593" width="20.5" style="9" bestFit="1" customWidth="1"/>
    <col min="3594" max="3594" width="5.35546875" style="9" customWidth="1"/>
    <col min="3595" max="3595" width="15.35546875" style="9" bestFit="1" customWidth="1"/>
    <col min="3596" max="3597" width="10.640625" style="9" customWidth="1"/>
    <col min="3598" max="3598" width="11.85546875" style="9" customWidth="1"/>
    <col min="3599" max="3599" width="11.640625" style="9" bestFit="1" customWidth="1"/>
    <col min="3600" max="3846" width="9" style="9"/>
    <col min="3847" max="3847" width="0.640625" style="9" customWidth="1"/>
    <col min="3848" max="3848" width="5.7109375" style="9" customWidth="1"/>
    <col min="3849" max="3849" width="20.5" style="9" bestFit="1" customWidth="1"/>
    <col min="3850" max="3850" width="5.35546875" style="9" customWidth="1"/>
    <col min="3851" max="3851" width="15.35546875" style="9" bestFit="1" customWidth="1"/>
    <col min="3852" max="3853" width="10.640625" style="9" customWidth="1"/>
    <col min="3854" max="3854" width="11.85546875" style="9" customWidth="1"/>
    <col min="3855" max="3855" width="11.640625" style="9" bestFit="1" customWidth="1"/>
    <col min="3856" max="4102" width="9" style="9"/>
    <col min="4103" max="4103" width="0.640625" style="9" customWidth="1"/>
    <col min="4104" max="4104" width="5.7109375" style="9" customWidth="1"/>
    <col min="4105" max="4105" width="20.5" style="9" bestFit="1" customWidth="1"/>
    <col min="4106" max="4106" width="5.35546875" style="9" customWidth="1"/>
    <col min="4107" max="4107" width="15.35546875" style="9" bestFit="1" customWidth="1"/>
    <col min="4108" max="4109" width="10.640625" style="9" customWidth="1"/>
    <col min="4110" max="4110" width="11.85546875" style="9" customWidth="1"/>
    <col min="4111" max="4111" width="11.640625" style="9" bestFit="1" customWidth="1"/>
    <col min="4112" max="4358" width="9" style="9"/>
    <col min="4359" max="4359" width="0.640625" style="9" customWidth="1"/>
    <col min="4360" max="4360" width="5.7109375" style="9" customWidth="1"/>
    <col min="4361" max="4361" width="20.5" style="9" bestFit="1" customWidth="1"/>
    <col min="4362" max="4362" width="5.35546875" style="9" customWidth="1"/>
    <col min="4363" max="4363" width="15.35546875" style="9" bestFit="1" customWidth="1"/>
    <col min="4364" max="4365" width="10.640625" style="9" customWidth="1"/>
    <col min="4366" max="4366" width="11.85546875" style="9" customWidth="1"/>
    <col min="4367" max="4367" width="11.640625" style="9" bestFit="1" customWidth="1"/>
    <col min="4368" max="4614" width="9" style="9"/>
    <col min="4615" max="4615" width="0.640625" style="9" customWidth="1"/>
    <col min="4616" max="4616" width="5.7109375" style="9" customWidth="1"/>
    <col min="4617" max="4617" width="20.5" style="9" bestFit="1" customWidth="1"/>
    <col min="4618" max="4618" width="5.35546875" style="9" customWidth="1"/>
    <col min="4619" max="4619" width="15.35546875" style="9" bestFit="1" customWidth="1"/>
    <col min="4620" max="4621" width="10.640625" style="9" customWidth="1"/>
    <col min="4622" max="4622" width="11.85546875" style="9" customWidth="1"/>
    <col min="4623" max="4623" width="11.640625" style="9" bestFit="1" customWidth="1"/>
    <col min="4624" max="4870" width="9" style="9"/>
    <col min="4871" max="4871" width="0.640625" style="9" customWidth="1"/>
    <col min="4872" max="4872" width="5.7109375" style="9" customWidth="1"/>
    <col min="4873" max="4873" width="20.5" style="9" bestFit="1" customWidth="1"/>
    <col min="4874" max="4874" width="5.35546875" style="9" customWidth="1"/>
    <col min="4875" max="4875" width="15.35546875" style="9" bestFit="1" customWidth="1"/>
    <col min="4876" max="4877" width="10.640625" style="9" customWidth="1"/>
    <col min="4878" max="4878" width="11.85546875" style="9" customWidth="1"/>
    <col min="4879" max="4879" width="11.640625" style="9" bestFit="1" customWidth="1"/>
    <col min="4880" max="5126" width="9" style="9"/>
    <col min="5127" max="5127" width="0.640625" style="9" customWidth="1"/>
    <col min="5128" max="5128" width="5.7109375" style="9" customWidth="1"/>
    <col min="5129" max="5129" width="20.5" style="9" bestFit="1" customWidth="1"/>
    <col min="5130" max="5130" width="5.35546875" style="9" customWidth="1"/>
    <col min="5131" max="5131" width="15.35546875" style="9" bestFit="1" customWidth="1"/>
    <col min="5132" max="5133" width="10.640625" style="9" customWidth="1"/>
    <col min="5134" max="5134" width="11.85546875" style="9" customWidth="1"/>
    <col min="5135" max="5135" width="11.640625" style="9" bestFit="1" customWidth="1"/>
    <col min="5136" max="5382" width="9" style="9"/>
    <col min="5383" max="5383" width="0.640625" style="9" customWidth="1"/>
    <col min="5384" max="5384" width="5.7109375" style="9" customWidth="1"/>
    <col min="5385" max="5385" width="20.5" style="9" bestFit="1" customWidth="1"/>
    <col min="5386" max="5386" width="5.35546875" style="9" customWidth="1"/>
    <col min="5387" max="5387" width="15.35546875" style="9" bestFit="1" customWidth="1"/>
    <col min="5388" max="5389" width="10.640625" style="9" customWidth="1"/>
    <col min="5390" max="5390" width="11.85546875" style="9" customWidth="1"/>
    <col min="5391" max="5391" width="11.640625" style="9" bestFit="1" customWidth="1"/>
    <col min="5392" max="5638" width="9" style="9"/>
    <col min="5639" max="5639" width="0.640625" style="9" customWidth="1"/>
    <col min="5640" max="5640" width="5.7109375" style="9" customWidth="1"/>
    <col min="5641" max="5641" width="20.5" style="9" bestFit="1" customWidth="1"/>
    <col min="5642" max="5642" width="5.35546875" style="9" customWidth="1"/>
    <col min="5643" max="5643" width="15.35546875" style="9" bestFit="1" customWidth="1"/>
    <col min="5644" max="5645" width="10.640625" style="9" customWidth="1"/>
    <col min="5646" max="5646" width="11.85546875" style="9" customWidth="1"/>
    <col min="5647" max="5647" width="11.640625" style="9" bestFit="1" customWidth="1"/>
    <col min="5648" max="5894" width="9" style="9"/>
    <col min="5895" max="5895" width="0.640625" style="9" customWidth="1"/>
    <col min="5896" max="5896" width="5.7109375" style="9" customWidth="1"/>
    <col min="5897" max="5897" width="20.5" style="9" bestFit="1" customWidth="1"/>
    <col min="5898" max="5898" width="5.35546875" style="9" customWidth="1"/>
    <col min="5899" max="5899" width="15.35546875" style="9" bestFit="1" customWidth="1"/>
    <col min="5900" max="5901" width="10.640625" style="9" customWidth="1"/>
    <col min="5902" max="5902" width="11.85546875" style="9" customWidth="1"/>
    <col min="5903" max="5903" width="11.640625" style="9" bestFit="1" customWidth="1"/>
    <col min="5904" max="6150" width="9" style="9"/>
    <col min="6151" max="6151" width="0.640625" style="9" customWidth="1"/>
    <col min="6152" max="6152" width="5.7109375" style="9" customWidth="1"/>
    <col min="6153" max="6153" width="20.5" style="9" bestFit="1" customWidth="1"/>
    <col min="6154" max="6154" width="5.35546875" style="9" customWidth="1"/>
    <col min="6155" max="6155" width="15.35546875" style="9" bestFit="1" customWidth="1"/>
    <col min="6156" max="6157" width="10.640625" style="9" customWidth="1"/>
    <col min="6158" max="6158" width="11.85546875" style="9" customWidth="1"/>
    <col min="6159" max="6159" width="11.640625" style="9" bestFit="1" customWidth="1"/>
    <col min="6160" max="6406" width="9" style="9"/>
    <col min="6407" max="6407" width="0.640625" style="9" customWidth="1"/>
    <col min="6408" max="6408" width="5.7109375" style="9" customWidth="1"/>
    <col min="6409" max="6409" width="20.5" style="9" bestFit="1" customWidth="1"/>
    <col min="6410" max="6410" width="5.35546875" style="9" customWidth="1"/>
    <col min="6411" max="6411" width="15.35546875" style="9" bestFit="1" customWidth="1"/>
    <col min="6412" max="6413" width="10.640625" style="9" customWidth="1"/>
    <col min="6414" max="6414" width="11.85546875" style="9" customWidth="1"/>
    <col min="6415" max="6415" width="11.640625" style="9" bestFit="1" customWidth="1"/>
    <col min="6416" max="6662" width="9" style="9"/>
    <col min="6663" max="6663" width="0.640625" style="9" customWidth="1"/>
    <col min="6664" max="6664" width="5.7109375" style="9" customWidth="1"/>
    <col min="6665" max="6665" width="20.5" style="9" bestFit="1" customWidth="1"/>
    <col min="6666" max="6666" width="5.35546875" style="9" customWidth="1"/>
    <col min="6667" max="6667" width="15.35546875" style="9" bestFit="1" customWidth="1"/>
    <col min="6668" max="6669" width="10.640625" style="9" customWidth="1"/>
    <col min="6670" max="6670" width="11.85546875" style="9" customWidth="1"/>
    <col min="6671" max="6671" width="11.640625" style="9" bestFit="1" customWidth="1"/>
    <col min="6672" max="6918" width="9" style="9"/>
    <col min="6919" max="6919" width="0.640625" style="9" customWidth="1"/>
    <col min="6920" max="6920" width="5.7109375" style="9" customWidth="1"/>
    <col min="6921" max="6921" width="20.5" style="9" bestFit="1" customWidth="1"/>
    <col min="6922" max="6922" width="5.35546875" style="9" customWidth="1"/>
    <col min="6923" max="6923" width="15.35546875" style="9" bestFit="1" customWidth="1"/>
    <col min="6924" max="6925" width="10.640625" style="9" customWidth="1"/>
    <col min="6926" max="6926" width="11.85546875" style="9" customWidth="1"/>
    <col min="6927" max="6927" width="11.640625" style="9" bestFit="1" customWidth="1"/>
    <col min="6928" max="7174" width="9" style="9"/>
    <col min="7175" max="7175" width="0.640625" style="9" customWidth="1"/>
    <col min="7176" max="7176" width="5.7109375" style="9" customWidth="1"/>
    <col min="7177" max="7177" width="20.5" style="9" bestFit="1" customWidth="1"/>
    <col min="7178" max="7178" width="5.35546875" style="9" customWidth="1"/>
    <col min="7179" max="7179" width="15.35546875" style="9" bestFit="1" customWidth="1"/>
    <col min="7180" max="7181" width="10.640625" style="9" customWidth="1"/>
    <col min="7182" max="7182" width="11.85546875" style="9" customWidth="1"/>
    <col min="7183" max="7183" width="11.640625" style="9" bestFit="1" customWidth="1"/>
    <col min="7184" max="7430" width="9" style="9"/>
    <col min="7431" max="7431" width="0.640625" style="9" customWidth="1"/>
    <col min="7432" max="7432" width="5.7109375" style="9" customWidth="1"/>
    <col min="7433" max="7433" width="20.5" style="9" bestFit="1" customWidth="1"/>
    <col min="7434" max="7434" width="5.35546875" style="9" customWidth="1"/>
    <col min="7435" max="7435" width="15.35546875" style="9" bestFit="1" customWidth="1"/>
    <col min="7436" max="7437" width="10.640625" style="9" customWidth="1"/>
    <col min="7438" max="7438" width="11.85546875" style="9" customWidth="1"/>
    <col min="7439" max="7439" width="11.640625" style="9" bestFit="1" customWidth="1"/>
    <col min="7440" max="7686" width="9" style="9"/>
    <col min="7687" max="7687" width="0.640625" style="9" customWidth="1"/>
    <col min="7688" max="7688" width="5.7109375" style="9" customWidth="1"/>
    <col min="7689" max="7689" width="20.5" style="9" bestFit="1" customWidth="1"/>
    <col min="7690" max="7690" width="5.35546875" style="9" customWidth="1"/>
    <col min="7691" max="7691" width="15.35546875" style="9" bestFit="1" customWidth="1"/>
    <col min="7692" max="7693" width="10.640625" style="9" customWidth="1"/>
    <col min="7694" max="7694" width="11.85546875" style="9" customWidth="1"/>
    <col min="7695" max="7695" width="11.640625" style="9" bestFit="1" customWidth="1"/>
    <col min="7696" max="7942" width="9" style="9"/>
    <col min="7943" max="7943" width="0.640625" style="9" customWidth="1"/>
    <col min="7944" max="7944" width="5.7109375" style="9" customWidth="1"/>
    <col min="7945" max="7945" width="20.5" style="9" bestFit="1" customWidth="1"/>
    <col min="7946" max="7946" width="5.35546875" style="9" customWidth="1"/>
    <col min="7947" max="7947" width="15.35546875" style="9" bestFit="1" customWidth="1"/>
    <col min="7948" max="7949" width="10.640625" style="9" customWidth="1"/>
    <col min="7950" max="7950" width="11.85546875" style="9" customWidth="1"/>
    <col min="7951" max="7951" width="11.640625" style="9" bestFit="1" customWidth="1"/>
    <col min="7952" max="8198" width="9" style="9"/>
    <col min="8199" max="8199" width="0.640625" style="9" customWidth="1"/>
    <col min="8200" max="8200" width="5.7109375" style="9" customWidth="1"/>
    <col min="8201" max="8201" width="20.5" style="9" bestFit="1" customWidth="1"/>
    <col min="8202" max="8202" width="5.35546875" style="9" customWidth="1"/>
    <col min="8203" max="8203" width="15.35546875" style="9" bestFit="1" customWidth="1"/>
    <col min="8204" max="8205" width="10.640625" style="9" customWidth="1"/>
    <col min="8206" max="8206" width="11.85546875" style="9" customWidth="1"/>
    <col min="8207" max="8207" width="11.640625" style="9" bestFit="1" customWidth="1"/>
    <col min="8208" max="8454" width="9" style="9"/>
    <col min="8455" max="8455" width="0.640625" style="9" customWidth="1"/>
    <col min="8456" max="8456" width="5.7109375" style="9" customWidth="1"/>
    <col min="8457" max="8457" width="20.5" style="9" bestFit="1" customWidth="1"/>
    <col min="8458" max="8458" width="5.35546875" style="9" customWidth="1"/>
    <col min="8459" max="8459" width="15.35546875" style="9" bestFit="1" customWidth="1"/>
    <col min="8460" max="8461" width="10.640625" style="9" customWidth="1"/>
    <col min="8462" max="8462" width="11.85546875" style="9" customWidth="1"/>
    <col min="8463" max="8463" width="11.640625" style="9" bestFit="1" customWidth="1"/>
    <col min="8464" max="8710" width="9" style="9"/>
    <col min="8711" max="8711" width="0.640625" style="9" customWidth="1"/>
    <col min="8712" max="8712" width="5.7109375" style="9" customWidth="1"/>
    <col min="8713" max="8713" width="20.5" style="9" bestFit="1" customWidth="1"/>
    <col min="8714" max="8714" width="5.35546875" style="9" customWidth="1"/>
    <col min="8715" max="8715" width="15.35546875" style="9" bestFit="1" customWidth="1"/>
    <col min="8716" max="8717" width="10.640625" style="9" customWidth="1"/>
    <col min="8718" max="8718" width="11.85546875" style="9" customWidth="1"/>
    <col min="8719" max="8719" width="11.640625" style="9" bestFit="1" customWidth="1"/>
    <col min="8720" max="8966" width="9" style="9"/>
    <col min="8967" max="8967" width="0.640625" style="9" customWidth="1"/>
    <col min="8968" max="8968" width="5.7109375" style="9" customWidth="1"/>
    <col min="8969" max="8969" width="20.5" style="9" bestFit="1" customWidth="1"/>
    <col min="8970" max="8970" width="5.35546875" style="9" customWidth="1"/>
    <col min="8971" max="8971" width="15.35546875" style="9" bestFit="1" customWidth="1"/>
    <col min="8972" max="8973" width="10.640625" style="9" customWidth="1"/>
    <col min="8974" max="8974" width="11.85546875" style="9" customWidth="1"/>
    <col min="8975" max="8975" width="11.640625" style="9" bestFit="1" customWidth="1"/>
    <col min="8976" max="9222" width="9" style="9"/>
    <col min="9223" max="9223" width="0.640625" style="9" customWidth="1"/>
    <col min="9224" max="9224" width="5.7109375" style="9" customWidth="1"/>
    <col min="9225" max="9225" width="20.5" style="9" bestFit="1" customWidth="1"/>
    <col min="9226" max="9226" width="5.35546875" style="9" customWidth="1"/>
    <col min="9227" max="9227" width="15.35546875" style="9" bestFit="1" customWidth="1"/>
    <col min="9228" max="9229" width="10.640625" style="9" customWidth="1"/>
    <col min="9230" max="9230" width="11.85546875" style="9" customWidth="1"/>
    <col min="9231" max="9231" width="11.640625" style="9" bestFit="1" customWidth="1"/>
    <col min="9232" max="9478" width="9" style="9"/>
    <col min="9479" max="9479" width="0.640625" style="9" customWidth="1"/>
    <col min="9480" max="9480" width="5.7109375" style="9" customWidth="1"/>
    <col min="9481" max="9481" width="20.5" style="9" bestFit="1" customWidth="1"/>
    <col min="9482" max="9482" width="5.35546875" style="9" customWidth="1"/>
    <col min="9483" max="9483" width="15.35546875" style="9" bestFit="1" customWidth="1"/>
    <col min="9484" max="9485" width="10.640625" style="9" customWidth="1"/>
    <col min="9486" max="9486" width="11.85546875" style="9" customWidth="1"/>
    <col min="9487" max="9487" width="11.640625" style="9" bestFit="1" customWidth="1"/>
    <col min="9488" max="9734" width="9" style="9"/>
    <col min="9735" max="9735" width="0.640625" style="9" customWidth="1"/>
    <col min="9736" max="9736" width="5.7109375" style="9" customWidth="1"/>
    <col min="9737" max="9737" width="20.5" style="9" bestFit="1" customWidth="1"/>
    <col min="9738" max="9738" width="5.35546875" style="9" customWidth="1"/>
    <col min="9739" max="9739" width="15.35546875" style="9" bestFit="1" customWidth="1"/>
    <col min="9740" max="9741" width="10.640625" style="9" customWidth="1"/>
    <col min="9742" max="9742" width="11.85546875" style="9" customWidth="1"/>
    <col min="9743" max="9743" width="11.640625" style="9" bestFit="1" customWidth="1"/>
    <col min="9744" max="9990" width="9" style="9"/>
    <col min="9991" max="9991" width="0.640625" style="9" customWidth="1"/>
    <col min="9992" max="9992" width="5.7109375" style="9" customWidth="1"/>
    <col min="9993" max="9993" width="20.5" style="9" bestFit="1" customWidth="1"/>
    <col min="9994" max="9994" width="5.35546875" style="9" customWidth="1"/>
    <col min="9995" max="9995" width="15.35546875" style="9" bestFit="1" customWidth="1"/>
    <col min="9996" max="9997" width="10.640625" style="9" customWidth="1"/>
    <col min="9998" max="9998" width="11.85546875" style="9" customWidth="1"/>
    <col min="9999" max="9999" width="11.640625" style="9" bestFit="1" customWidth="1"/>
    <col min="10000" max="10246" width="9" style="9"/>
    <col min="10247" max="10247" width="0.640625" style="9" customWidth="1"/>
    <col min="10248" max="10248" width="5.7109375" style="9" customWidth="1"/>
    <col min="10249" max="10249" width="20.5" style="9" bestFit="1" customWidth="1"/>
    <col min="10250" max="10250" width="5.35546875" style="9" customWidth="1"/>
    <col min="10251" max="10251" width="15.35546875" style="9" bestFit="1" customWidth="1"/>
    <col min="10252" max="10253" width="10.640625" style="9" customWidth="1"/>
    <col min="10254" max="10254" width="11.85546875" style="9" customWidth="1"/>
    <col min="10255" max="10255" width="11.640625" style="9" bestFit="1" customWidth="1"/>
    <col min="10256" max="10502" width="9" style="9"/>
    <col min="10503" max="10503" width="0.640625" style="9" customWidth="1"/>
    <col min="10504" max="10504" width="5.7109375" style="9" customWidth="1"/>
    <col min="10505" max="10505" width="20.5" style="9" bestFit="1" customWidth="1"/>
    <col min="10506" max="10506" width="5.35546875" style="9" customWidth="1"/>
    <col min="10507" max="10507" width="15.35546875" style="9" bestFit="1" customWidth="1"/>
    <col min="10508" max="10509" width="10.640625" style="9" customWidth="1"/>
    <col min="10510" max="10510" width="11.85546875" style="9" customWidth="1"/>
    <col min="10511" max="10511" width="11.640625" style="9" bestFit="1" customWidth="1"/>
    <col min="10512" max="10758" width="9" style="9"/>
    <col min="10759" max="10759" width="0.640625" style="9" customWidth="1"/>
    <col min="10760" max="10760" width="5.7109375" style="9" customWidth="1"/>
    <col min="10761" max="10761" width="20.5" style="9" bestFit="1" customWidth="1"/>
    <col min="10762" max="10762" width="5.35546875" style="9" customWidth="1"/>
    <col min="10763" max="10763" width="15.35546875" style="9" bestFit="1" customWidth="1"/>
    <col min="10764" max="10765" width="10.640625" style="9" customWidth="1"/>
    <col min="10766" max="10766" width="11.85546875" style="9" customWidth="1"/>
    <col min="10767" max="10767" width="11.640625" style="9" bestFit="1" customWidth="1"/>
    <col min="10768" max="11014" width="9" style="9"/>
    <col min="11015" max="11015" width="0.640625" style="9" customWidth="1"/>
    <col min="11016" max="11016" width="5.7109375" style="9" customWidth="1"/>
    <col min="11017" max="11017" width="20.5" style="9" bestFit="1" customWidth="1"/>
    <col min="11018" max="11018" width="5.35546875" style="9" customWidth="1"/>
    <col min="11019" max="11019" width="15.35546875" style="9" bestFit="1" customWidth="1"/>
    <col min="11020" max="11021" width="10.640625" style="9" customWidth="1"/>
    <col min="11022" max="11022" width="11.85546875" style="9" customWidth="1"/>
    <col min="11023" max="11023" width="11.640625" style="9" bestFit="1" customWidth="1"/>
    <col min="11024" max="11270" width="9" style="9"/>
    <col min="11271" max="11271" width="0.640625" style="9" customWidth="1"/>
    <col min="11272" max="11272" width="5.7109375" style="9" customWidth="1"/>
    <col min="11273" max="11273" width="20.5" style="9" bestFit="1" customWidth="1"/>
    <col min="11274" max="11274" width="5.35546875" style="9" customWidth="1"/>
    <col min="11275" max="11275" width="15.35546875" style="9" bestFit="1" customWidth="1"/>
    <col min="11276" max="11277" width="10.640625" style="9" customWidth="1"/>
    <col min="11278" max="11278" width="11.85546875" style="9" customWidth="1"/>
    <col min="11279" max="11279" width="11.640625" style="9" bestFit="1" customWidth="1"/>
    <col min="11280" max="11526" width="9" style="9"/>
    <col min="11527" max="11527" width="0.640625" style="9" customWidth="1"/>
    <col min="11528" max="11528" width="5.7109375" style="9" customWidth="1"/>
    <col min="11529" max="11529" width="20.5" style="9" bestFit="1" customWidth="1"/>
    <col min="11530" max="11530" width="5.35546875" style="9" customWidth="1"/>
    <col min="11531" max="11531" width="15.35546875" style="9" bestFit="1" customWidth="1"/>
    <col min="11532" max="11533" width="10.640625" style="9" customWidth="1"/>
    <col min="11534" max="11534" width="11.85546875" style="9" customWidth="1"/>
    <col min="11535" max="11535" width="11.640625" style="9" bestFit="1" customWidth="1"/>
    <col min="11536" max="11782" width="9" style="9"/>
    <col min="11783" max="11783" width="0.640625" style="9" customWidth="1"/>
    <col min="11784" max="11784" width="5.7109375" style="9" customWidth="1"/>
    <col min="11785" max="11785" width="20.5" style="9" bestFit="1" customWidth="1"/>
    <col min="11786" max="11786" width="5.35546875" style="9" customWidth="1"/>
    <col min="11787" max="11787" width="15.35546875" style="9" bestFit="1" customWidth="1"/>
    <col min="11788" max="11789" width="10.640625" style="9" customWidth="1"/>
    <col min="11790" max="11790" width="11.85546875" style="9" customWidth="1"/>
    <col min="11791" max="11791" width="11.640625" style="9" bestFit="1" customWidth="1"/>
    <col min="11792" max="12038" width="9" style="9"/>
    <col min="12039" max="12039" width="0.640625" style="9" customWidth="1"/>
    <col min="12040" max="12040" width="5.7109375" style="9" customWidth="1"/>
    <col min="12041" max="12041" width="20.5" style="9" bestFit="1" customWidth="1"/>
    <col min="12042" max="12042" width="5.35546875" style="9" customWidth="1"/>
    <col min="12043" max="12043" width="15.35546875" style="9" bestFit="1" customWidth="1"/>
    <col min="12044" max="12045" width="10.640625" style="9" customWidth="1"/>
    <col min="12046" max="12046" width="11.85546875" style="9" customWidth="1"/>
    <col min="12047" max="12047" width="11.640625" style="9" bestFit="1" customWidth="1"/>
    <col min="12048" max="12294" width="9" style="9"/>
    <col min="12295" max="12295" width="0.640625" style="9" customWidth="1"/>
    <col min="12296" max="12296" width="5.7109375" style="9" customWidth="1"/>
    <col min="12297" max="12297" width="20.5" style="9" bestFit="1" customWidth="1"/>
    <col min="12298" max="12298" width="5.35546875" style="9" customWidth="1"/>
    <col min="12299" max="12299" width="15.35546875" style="9" bestFit="1" customWidth="1"/>
    <col min="12300" max="12301" width="10.640625" style="9" customWidth="1"/>
    <col min="12302" max="12302" width="11.85546875" style="9" customWidth="1"/>
    <col min="12303" max="12303" width="11.640625" style="9" bestFit="1" customWidth="1"/>
    <col min="12304" max="12550" width="9" style="9"/>
    <col min="12551" max="12551" width="0.640625" style="9" customWidth="1"/>
    <col min="12552" max="12552" width="5.7109375" style="9" customWidth="1"/>
    <col min="12553" max="12553" width="20.5" style="9" bestFit="1" customWidth="1"/>
    <col min="12554" max="12554" width="5.35546875" style="9" customWidth="1"/>
    <col min="12555" max="12555" width="15.35546875" style="9" bestFit="1" customWidth="1"/>
    <col min="12556" max="12557" width="10.640625" style="9" customWidth="1"/>
    <col min="12558" max="12558" width="11.85546875" style="9" customWidth="1"/>
    <col min="12559" max="12559" width="11.640625" style="9" bestFit="1" customWidth="1"/>
    <col min="12560" max="12806" width="9" style="9"/>
    <col min="12807" max="12807" width="0.640625" style="9" customWidth="1"/>
    <col min="12808" max="12808" width="5.7109375" style="9" customWidth="1"/>
    <col min="12809" max="12809" width="20.5" style="9" bestFit="1" customWidth="1"/>
    <col min="12810" max="12810" width="5.35546875" style="9" customWidth="1"/>
    <col min="12811" max="12811" width="15.35546875" style="9" bestFit="1" customWidth="1"/>
    <col min="12812" max="12813" width="10.640625" style="9" customWidth="1"/>
    <col min="12814" max="12814" width="11.85546875" style="9" customWidth="1"/>
    <col min="12815" max="12815" width="11.640625" style="9" bestFit="1" customWidth="1"/>
    <col min="12816" max="13062" width="9" style="9"/>
    <col min="13063" max="13063" width="0.640625" style="9" customWidth="1"/>
    <col min="13064" max="13064" width="5.7109375" style="9" customWidth="1"/>
    <col min="13065" max="13065" width="20.5" style="9" bestFit="1" customWidth="1"/>
    <col min="13066" max="13066" width="5.35546875" style="9" customWidth="1"/>
    <col min="13067" max="13067" width="15.35546875" style="9" bestFit="1" customWidth="1"/>
    <col min="13068" max="13069" width="10.640625" style="9" customWidth="1"/>
    <col min="13070" max="13070" width="11.85546875" style="9" customWidth="1"/>
    <col min="13071" max="13071" width="11.640625" style="9" bestFit="1" customWidth="1"/>
    <col min="13072" max="13318" width="9" style="9"/>
    <col min="13319" max="13319" width="0.640625" style="9" customWidth="1"/>
    <col min="13320" max="13320" width="5.7109375" style="9" customWidth="1"/>
    <col min="13321" max="13321" width="20.5" style="9" bestFit="1" customWidth="1"/>
    <col min="13322" max="13322" width="5.35546875" style="9" customWidth="1"/>
    <col min="13323" max="13323" width="15.35546875" style="9" bestFit="1" customWidth="1"/>
    <col min="13324" max="13325" width="10.640625" style="9" customWidth="1"/>
    <col min="13326" max="13326" width="11.85546875" style="9" customWidth="1"/>
    <col min="13327" max="13327" width="11.640625" style="9" bestFit="1" customWidth="1"/>
    <col min="13328" max="13574" width="9" style="9"/>
    <col min="13575" max="13575" width="0.640625" style="9" customWidth="1"/>
    <col min="13576" max="13576" width="5.7109375" style="9" customWidth="1"/>
    <col min="13577" max="13577" width="20.5" style="9" bestFit="1" customWidth="1"/>
    <col min="13578" max="13578" width="5.35546875" style="9" customWidth="1"/>
    <col min="13579" max="13579" width="15.35546875" style="9" bestFit="1" customWidth="1"/>
    <col min="13580" max="13581" width="10.640625" style="9" customWidth="1"/>
    <col min="13582" max="13582" width="11.85546875" style="9" customWidth="1"/>
    <col min="13583" max="13583" width="11.640625" style="9" bestFit="1" customWidth="1"/>
    <col min="13584" max="13830" width="9" style="9"/>
    <col min="13831" max="13831" width="0.640625" style="9" customWidth="1"/>
    <col min="13832" max="13832" width="5.7109375" style="9" customWidth="1"/>
    <col min="13833" max="13833" width="20.5" style="9" bestFit="1" customWidth="1"/>
    <col min="13834" max="13834" width="5.35546875" style="9" customWidth="1"/>
    <col min="13835" max="13835" width="15.35546875" style="9" bestFit="1" customWidth="1"/>
    <col min="13836" max="13837" width="10.640625" style="9" customWidth="1"/>
    <col min="13838" max="13838" width="11.85546875" style="9" customWidth="1"/>
    <col min="13839" max="13839" width="11.640625" style="9" bestFit="1" customWidth="1"/>
    <col min="13840" max="14086" width="9" style="9"/>
    <col min="14087" max="14087" width="0.640625" style="9" customWidth="1"/>
    <col min="14088" max="14088" width="5.7109375" style="9" customWidth="1"/>
    <col min="14089" max="14089" width="20.5" style="9" bestFit="1" customWidth="1"/>
    <col min="14090" max="14090" width="5.35546875" style="9" customWidth="1"/>
    <col min="14091" max="14091" width="15.35546875" style="9" bestFit="1" customWidth="1"/>
    <col min="14092" max="14093" width="10.640625" style="9" customWidth="1"/>
    <col min="14094" max="14094" width="11.85546875" style="9" customWidth="1"/>
    <col min="14095" max="14095" width="11.640625" style="9" bestFit="1" customWidth="1"/>
    <col min="14096" max="14342" width="9" style="9"/>
    <col min="14343" max="14343" width="0.640625" style="9" customWidth="1"/>
    <col min="14344" max="14344" width="5.7109375" style="9" customWidth="1"/>
    <col min="14345" max="14345" width="20.5" style="9" bestFit="1" customWidth="1"/>
    <col min="14346" max="14346" width="5.35546875" style="9" customWidth="1"/>
    <col min="14347" max="14347" width="15.35546875" style="9" bestFit="1" customWidth="1"/>
    <col min="14348" max="14349" width="10.640625" style="9" customWidth="1"/>
    <col min="14350" max="14350" width="11.85546875" style="9" customWidth="1"/>
    <col min="14351" max="14351" width="11.640625" style="9" bestFit="1" customWidth="1"/>
    <col min="14352" max="14598" width="9" style="9"/>
    <col min="14599" max="14599" width="0.640625" style="9" customWidth="1"/>
    <col min="14600" max="14600" width="5.7109375" style="9" customWidth="1"/>
    <col min="14601" max="14601" width="20.5" style="9" bestFit="1" customWidth="1"/>
    <col min="14602" max="14602" width="5.35546875" style="9" customWidth="1"/>
    <col min="14603" max="14603" width="15.35546875" style="9" bestFit="1" customWidth="1"/>
    <col min="14604" max="14605" width="10.640625" style="9" customWidth="1"/>
    <col min="14606" max="14606" width="11.85546875" style="9" customWidth="1"/>
    <col min="14607" max="14607" width="11.640625" style="9" bestFit="1" customWidth="1"/>
    <col min="14608" max="14854" width="9" style="9"/>
    <col min="14855" max="14855" width="0.640625" style="9" customWidth="1"/>
    <col min="14856" max="14856" width="5.7109375" style="9" customWidth="1"/>
    <col min="14857" max="14857" width="20.5" style="9" bestFit="1" customWidth="1"/>
    <col min="14858" max="14858" width="5.35546875" style="9" customWidth="1"/>
    <col min="14859" max="14859" width="15.35546875" style="9" bestFit="1" customWidth="1"/>
    <col min="14860" max="14861" width="10.640625" style="9" customWidth="1"/>
    <col min="14862" max="14862" width="11.85546875" style="9" customWidth="1"/>
    <col min="14863" max="14863" width="11.640625" style="9" bestFit="1" customWidth="1"/>
    <col min="14864" max="15110" width="9" style="9"/>
    <col min="15111" max="15111" width="0.640625" style="9" customWidth="1"/>
    <col min="15112" max="15112" width="5.7109375" style="9" customWidth="1"/>
    <col min="15113" max="15113" width="20.5" style="9" bestFit="1" customWidth="1"/>
    <col min="15114" max="15114" width="5.35546875" style="9" customWidth="1"/>
    <col min="15115" max="15115" width="15.35546875" style="9" bestFit="1" customWidth="1"/>
    <col min="15116" max="15117" width="10.640625" style="9" customWidth="1"/>
    <col min="15118" max="15118" width="11.85546875" style="9" customWidth="1"/>
    <col min="15119" max="15119" width="11.640625" style="9" bestFit="1" customWidth="1"/>
    <col min="15120" max="15366" width="9" style="9"/>
    <col min="15367" max="15367" width="0.640625" style="9" customWidth="1"/>
    <col min="15368" max="15368" width="5.7109375" style="9" customWidth="1"/>
    <col min="15369" max="15369" width="20.5" style="9" bestFit="1" customWidth="1"/>
    <col min="15370" max="15370" width="5.35546875" style="9" customWidth="1"/>
    <col min="15371" max="15371" width="15.35546875" style="9" bestFit="1" customWidth="1"/>
    <col min="15372" max="15373" width="10.640625" style="9" customWidth="1"/>
    <col min="15374" max="15374" width="11.85546875" style="9" customWidth="1"/>
    <col min="15375" max="15375" width="11.640625" style="9" bestFit="1" customWidth="1"/>
    <col min="15376" max="15622" width="9" style="9"/>
    <col min="15623" max="15623" width="0.640625" style="9" customWidth="1"/>
    <col min="15624" max="15624" width="5.7109375" style="9" customWidth="1"/>
    <col min="15625" max="15625" width="20.5" style="9" bestFit="1" customWidth="1"/>
    <col min="15626" max="15626" width="5.35546875" style="9" customWidth="1"/>
    <col min="15627" max="15627" width="15.35546875" style="9" bestFit="1" customWidth="1"/>
    <col min="15628" max="15629" width="10.640625" style="9" customWidth="1"/>
    <col min="15630" max="15630" width="11.85546875" style="9" customWidth="1"/>
    <col min="15631" max="15631" width="11.640625" style="9" bestFit="1" customWidth="1"/>
    <col min="15632" max="15878" width="9" style="9"/>
    <col min="15879" max="15879" width="0.640625" style="9" customWidth="1"/>
    <col min="15880" max="15880" width="5.7109375" style="9" customWidth="1"/>
    <col min="15881" max="15881" width="20.5" style="9" bestFit="1" customWidth="1"/>
    <col min="15882" max="15882" width="5.35546875" style="9" customWidth="1"/>
    <col min="15883" max="15883" width="15.35546875" style="9" bestFit="1" customWidth="1"/>
    <col min="15884" max="15885" width="10.640625" style="9" customWidth="1"/>
    <col min="15886" max="15886" width="11.85546875" style="9" customWidth="1"/>
    <col min="15887" max="15887" width="11.640625" style="9" bestFit="1" customWidth="1"/>
    <col min="15888" max="16134" width="9" style="9"/>
    <col min="16135" max="16135" width="0.640625" style="9" customWidth="1"/>
    <col min="16136" max="16136" width="5.7109375" style="9" customWidth="1"/>
    <col min="16137" max="16137" width="20.5" style="9" bestFit="1" customWidth="1"/>
    <col min="16138" max="16138" width="5.35546875" style="9" customWidth="1"/>
    <col min="16139" max="16139" width="15.35546875" style="9" bestFit="1" customWidth="1"/>
    <col min="16140" max="16141" width="10.640625" style="9" customWidth="1"/>
    <col min="16142" max="16142" width="11.85546875" style="9" customWidth="1"/>
    <col min="16143" max="16143" width="11.640625" style="9" bestFit="1" customWidth="1"/>
    <col min="16144" max="16384" width="9" style="9"/>
  </cols>
  <sheetData>
    <row r="1" spans="1:29" ht="13.3" thickBot="1"/>
    <row r="2" spans="1:29" s="76" customFormat="1" ht="54.75" customHeight="1" thickBot="1">
      <c r="A2" s="72"/>
      <c r="B2" s="73" t="s">
        <v>467</v>
      </c>
      <c r="C2" s="74"/>
      <c r="D2" s="74"/>
      <c r="E2" s="74"/>
      <c r="F2" s="74"/>
      <c r="G2" s="74"/>
      <c r="H2" s="74"/>
      <c r="I2" s="306"/>
      <c r="J2" s="306"/>
      <c r="K2" s="74"/>
      <c r="L2" s="74"/>
      <c r="M2" s="74"/>
      <c r="N2" s="74"/>
      <c r="O2" s="74"/>
      <c r="P2" s="74"/>
      <c r="Q2" s="74"/>
      <c r="R2" s="75"/>
      <c r="S2" s="549"/>
      <c r="T2" s="549"/>
      <c r="U2" s="549"/>
      <c r="V2" s="549"/>
    </row>
    <row r="3" spans="1:29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167" t="s">
        <v>1151</v>
      </c>
      <c r="J3" s="303" t="s">
        <v>1353</v>
      </c>
      <c r="K3" s="303" t="s">
        <v>1354</v>
      </c>
      <c r="L3" s="16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167" t="s">
        <v>1192</v>
      </c>
      <c r="S3" s="406"/>
      <c r="AA3" s="1068" t="s">
        <v>193</v>
      </c>
      <c r="AB3" s="1069"/>
      <c r="AC3" s="1070"/>
    </row>
    <row r="4" spans="1:29" ht="16" customHeight="1">
      <c r="B4" s="144">
        <v>1</v>
      </c>
      <c r="C4" s="1067" t="s">
        <v>461</v>
      </c>
      <c r="D4" s="1067" t="s">
        <v>462</v>
      </c>
      <c r="E4" s="85">
        <v>1</v>
      </c>
      <c r="F4" s="169">
        <v>2012</v>
      </c>
      <c r="G4" s="169">
        <v>606</v>
      </c>
      <c r="H4" s="86">
        <v>9005275</v>
      </c>
      <c r="I4" s="147">
        <v>5</v>
      </c>
      <c r="J4" s="147"/>
      <c r="K4" s="147"/>
      <c r="L4" s="308"/>
      <c r="M4" s="175"/>
      <c r="N4" s="176"/>
      <c r="O4" s="56"/>
      <c r="P4" s="47"/>
      <c r="Q4" s="47"/>
      <c r="R4" s="177"/>
      <c r="S4" s="406"/>
      <c r="AA4" s="669" t="s">
        <v>827</v>
      </c>
      <c r="AB4" s="604" t="s">
        <v>195</v>
      </c>
      <c r="AC4" s="477" t="s">
        <v>196</v>
      </c>
    </row>
    <row r="5" spans="1:29" ht="16" customHeight="1">
      <c r="B5" s="82">
        <v>2</v>
      </c>
      <c r="C5" s="1057"/>
      <c r="D5" s="1057"/>
      <c r="E5" s="85">
        <v>2</v>
      </c>
      <c r="F5" s="169">
        <v>2012</v>
      </c>
      <c r="G5" s="169">
        <v>607</v>
      </c>
      <c r="H5" s="86">
        <v>9005275</v>
      </c>
      <c r="I5" s="153">
        <v>6</v>
      </c>
      <c r="J5" s="153"/>
      <c r="K5" s="153"/>
      <c r="L5" s="309"/>
      <c r="M5" s="178"/>
      <c r="N5" s="179"/>
      <c r="O5" s="55"/>
      <c r="P5" s="48"/>
      <c r="Q5" s="48"/>
      <c r="R5" s="180"/>
      <c r="S5" s="406"/>
      <c r="AA5" s="670" t="s">
        <v>750</v>
      </c>
      <c r="AB5" s="545" t="s">
        <v>200</v>
      </c>
      <c r="AC5" s="466" t="s">
        <v>201</v>
      </c>
    </row>
    <row r="6" spans="1:29" ht="16" customHeight="1">
      <c r="B6" s="82">
        <v>3</v>
      </c>
      <c r="C6" s="1055" t="s">
        <v>463</v>
      </c>
      <c r="D6" s="1055" t="s">
        <v>466</v>
      </c>
      <c r="E6" s="85">
        <v>1</v>
      </c>
      <c r="F6" s="181">
        <v>2012</v>
      </c>
      <c r="G6" s="181" t="s">
        <v>743</v>
      </c>
      <c r="H6" s="86">
        <v>9006152</v>
      </c>
      <c r="I6" s="153">
        <v>1</v>
      </c>
      <c r="J6" s="153"/>
      <c r="K6" s="153"/>
      <c r="L6" s="307"/>
      <c r="M6" s="178"/>
      <c r="N6" s="182"/>
      <c r="O6" s="55"/>
      <c r="P6" s="48"/>
      <c r="Q6" s="48"/>
      <c r="R6" s="180"/>
      <c r="S6" s="406"/>
      <c r="AA6" s="670" t="s">
        <v>828</v>
      </c>
      <c r="AB6" s="545" t="s">
        <v>208</v>
      </c>
      <c r="AC6" s="673" t="s">
        <v>1148</v>
      </c>
    </row>
    <row r="7" spans="1:29" ht="16" customHeight="1" thickBot="1">
      <c r="B7" s="82">
        <v>4</v>
      </c>
      <c r="C7" s="1047"/>
      <c r="D7" s="1057"/>
      <c r="E7" s="85">
        <v>2</v>
      </c>
      <c r="F7" s="181">
        <v>2012</v>
      </c>
      <c r="G7" s="181" t="s">
        <v>744</v>
      </c>
      <c r="H7" s="86">
        <v>9006152</v>
      </c>
      <c r="I7" s="153">
        <v>2</v>
      </c>
      <c r="J7" s="153"/>
      <c r="K7" s="153"/>
      <c r="L7" s="307"/>
      <c r="M7" s="178"/>
      <c r="N7" s="182"/>
      <c r="O7" s="55"/>
      <c r="P7" s="48"/>
      <c r="Q7" s="48"/>
      <c r="R7" s="180"/>
      <c r="S7" s="406"/>
      <c r="AA7" s="671"/>
      <c r="AB7" s="546" t="s">
        <v>215</v>
      </c>
      <c r="AC7" s="672"/>
    </row>
    <row r="8" spans="1:29" ht="16" customHeight="1">
      <c r="B8" s="82">
        <v>5</v>
      </c>
      <c r="C8" s="1055" t="s">
        <v>465</v>
      </c>
      <c r="D8" s="1055" t="s">
        <v>464</v>
      </c>
      <c r="E8" s="85">
        <v>1</v>
      </c>
      <c r="F8" s="181">
        <v>2012</v>
      </c>
      <c r="G8" s="181" t="s">
        <v>745</v>
      </c>
      <c r="H8" s="86">
        <v>9006158</v>
      </c>
      <c r="I8" s="153">
        <v>1</v>
      </c>
      <c r="J8" s="153"/>
      <c r="K8" s="153"/>
      <c r="L8" s="307"/>
      <c r="M8" s="178"/>
      <c r="N8" s="182"/>
      <c r="O8" s="55"/>
      <c r="P8" s="48"/>
      <c r="Q8" s="48"/>
      <c r="R8" s="180"/>
      <c r="S8" s="406"/>
      <c r="T8" s="406"/>
      <c r="U8" s="406"/>
      <c r="V8" s="406"/>
    </row>
    <row r="9" spans="1:29" ht="16" customHeight="1">
      <c r="B9" s="155">
        <v>6</v>
      </c>
      <c r="C9" s="1046"/>
      <c r="D9" s="1056"/>
      <c r="E9" s="120">
        <v>2</v>
      </c>
      <c r="F9" s="183">
        <v>2012</v>
      </c>
      <c r="G9" s="183" t="s">
        <v>746</v>
      </c>
      <c r="H9" s="86">
        <v>9006158</v>
      </c>
      <c r="I9" s="156">
        <v>2</v>
      </c>
      <c r="J9" s="156"/>
      <c r="K9" s="156"/>
      <c r="L9" s="307"/>
      <c r="M9" s="178"/>
      <c r="N9" s="182"/>
      <c r="O9" s="55"/>
      <c r="P9" s="48"/>
      <c r="Q9" s="48"/>
      <c r="R9" s="180"/>
      <c r="S9" s="406"/>
      <c r="T9" s="406"/>
      <c r="U9" s="406"/>
      <c r="V9" s="406"/>
    </row>
    <row r="10" spans="1:29" ht="16" customHeight="1">
      <c r="B10" s="82">
        <v>7</v>
      </c>
      <c r="C10" s="169" t="s">
        <v>1146</v>
      </c>
      <c r="D10" s="169" t="s">
        <v>1193</v>
      </c>
      <c r="E10" s="85">
        <v>1</v>
      </c>
      <c r="F10" s="171">
        <v>2024</v>
      </c>
      <c r="G10" s="169" t="s">
        <v>1195</v>
      </c>
      <c r="H10" s="169">
        <v>9008088</v>
      </c>
      <c r="I10" s="859">
        <v>2</v>
      </c>
      <c r="J10" s="169"/>
      <c r="K10" s="169"/>
      <c r="L10" s="310" t="s">
        <v>1194</v>
      </c>
      <c r="M10" s="178"/>
      <c r="N10" s="182"/>
      <c r="O10" s="55"/>
      <c r="P10" s="48"/>
      <c r="Q10" s="48"/>
      <c r="R10" s="180"/>
      <c r="S10" s="406"/>
      <c r="T10" s="406"/>
      <c r="U10" s="406"/>
      <c r="V10" s="406"/>
    </row>
    <row r="11" spans="1:29" ht="16" customHeight="1">
      <c r="B11" s="82">
        <v>8</v>
      </c>
      <c r="C11" s="169" t="s">
        <v>13</v>
      </c>
      <c r="D11" s="169" t="s">
        <v>747</v>
      </c>
      <c r="E11" s="85">
        <v>1</v>
      </c>
      <c r="F11" s="169">
        <v>2012</v>
      </c>
      <c r="G11" s="184" t="s">
        <v>748</v>
      </c>
      <c r="H11" s="86">
        <v>9006171</v>
      </c>
      <c r="I11" s="153">
        <v>2</v>
      </c>
      <c r="J11" s="153"/>
      <c r="K11" s="153"/>
      <c r="L11" s="307"/>
      <c r="M11" s="178"/>
      <c r="N11" s="182"/>
      <c r="O11" s="55"/>
      <c r="P11" s="48"/>
      <c r="Q11" s="48"/>
      <c r="R11" s="180"/>
      <c r="S11" s="406"/>
      <c r="T11" s="406"/>
      <c r="U11" s="406"/>
      <c r="V11" s="406"/>
    </row>
    <row r="12" spans="1:29" ht="16" customHeight="1">
      <c r="B12" s="82">
        <v>9</v>
      </c>
      <c r="C12" s="169" t="s">
        <v>14</v>
      </c>
      <c r="D12" s="169" t="s">
        <v>749</v>
      </c>
      <c r="E12" s="85">
        <v>1</v>
      </c>
      <c r="F12" s="169">
        <v>2012</v>
      </c>
      <c r="G12" s="169">
        <v>50120104</v>
      </c>
      <c r="H12" s="86">
        <v>9006002</v>
      </c>
      <c r="I12" s="153">
        <v>1</v>
      </c>
      <c r="J12" s="153"/>
      <c r="K12" s="153"/>
      <c r="L12" s="307"/>
      <c r="M12" s="178"/>
      <c r="N12" s="182"/>
      <c r="O12" s="55"/>
      <c r="P12" s="48"/>
      <c r="Q12" s="48"/>
      <c r="R12" s="180"/>
    </row>
    <row r="13" spans="1:29" ht="16" customHeight="1" thickBot="1">
      <c r="B13" s="135">
        <v>10</v>
      </c>
      <c r="C13" s="172" t="s">
        <v>751</v>
      </c>
      <c r="D13" s="172" t="s">
        <v>687</v>
      </c>
      <c r="E13" s="137">
        <v>1</v>
      </c>
      <c r="F13" s="185">
        <v>2012</v>
      </c>
      <c r="G13" s="185" t="s">
        <v>752</v>
      </c>
      <c r="H13" s="136">
        <v>9004435</v>
      </c>
      <c r="I13" s="162">
        <v>1</v>
      </c>
      <c r="J13" s="162"/>
      <c r="K13" s="162"/>
      <c r="L13" s="311"/>
      <c r="M13" s="186"/>
      <c r="N13" s="187"/>
      <c r="O13" s="58"/>
      <c r="P13" s="49"/>
      <c r="Q13" s="49"/>
      <c r="R13" s="188"/>
    </row>
    <row r="14" spans="1:29" ht="16" customHeight="1">
      <c r="B14" s="9"/>
      <c r="C14" s="9"/>
      <c r="D14" s="9"/>
      <c r="E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29" ht="16" customHeight="1">
      <c r="B15" s="9"/>
      <c r="C15" s="9"/>
      <c r="D15" s="9"/>
      <c r="E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29" ht="16" customHeight="1">
      <c r="B16" s="9"/>
      <c r="C16" s="9"/>
      <c r="D16" s="9"/>
      <c r="E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8" spans="2:22" ht="16" customHeight="1">
      <c r="B18" s="9"/>
      <c r="C18" s="9"/>
      <c r="D18" s="9"/>
      <c r="E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22" ht="16" customHeight="1">
      <c r="B19" s="9"/>
      <c r="C19" s="9"/>
      <c r="D19" s="9"/>
      <c r="E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2:22" ht="16" customHeight="1">
      <c r="B20" s="9"/>
      <c r="C20" s="9"/>
      <c r="D20" s="9"/>
      <c r="E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2:22" ht="16" customHeight="1">
      <c r="B21" s="9"/>
      <c r="C21" s="9"/>
      <c r="D21" s="9"/>
      <c r="E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22" ht="16" customHeight="1">
      <c r="B22" s="9"/>
      <c r="C22" s="9"/>
      <c r="D22" s="9"/>
      <c r="E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2:22" ht="16" customHeight="1">
      <c r="B23" s="9"/>
      <c r="C23" s="9"/>
      <c r="D23" s="9"/>
      <c r="E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2:22" ht="16" customHeight="1">
      <c r="B24" s="9"/>
      <c r="C24" s="9"/>
      <c r="D24" s="9"/>
      <c r="E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2:22" ht="16" customHeight="1">
      <c r="B25" s="9"/>
      <c r="C25" s="9"/>
      <c r="D25" s="9"/>
      <c r="E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2:22" ht="16" customHeight="1">
      <c r="B26" s="9"/>
      <c r="C26" s="9"/>
      <c r="D26" s="9"/>
      <c r="E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V26"/>
    </row>
    <row r="27" spans="2:22" ht="16" customHeight="1">
      <c r="B27" s="9"/>
      <c r="C27" s="9"/>
      <c r="D27" s="9"/>
      <c r="E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2:22" ht="16" customHeight="1">
      <c r="B28" s="9"/>
      <c r="C28" s="9"/>
      <c r="D28" s="9"/>
      <c r="E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22" ht="16" customHeight="1">
      <c r="B29" s="9"/>
      <c r="C29" s="9"/>
      <c r="D29" s="9"/>
      <c r="E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2:22" ht="16" customHeight="1">
      <c r="B30" s="9"/>
      <c r="C30" s="9"/>
      <c r="D30" s="9"/>
      <c r="E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2:22" ht="16" customHeight="1"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22" ht="16" customHeight="1"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8:18" ht="16" customHeight="1"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8:18" ht="16" customHeight="1"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8:18" ht="16" customHeight="1"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8:18" ht="16" customHeight="1"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8:18"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8:18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8:18"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8:18"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8:18"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8:18"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8:18"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8:18"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8:18"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8:18"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8:18"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8:18"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8:18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8:18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8:18"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8:18"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8:18"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8:18"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8:18"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8:18"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8:18"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8:18"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8:18"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8:18"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8:18"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8:18"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8:18"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8:18"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8:18"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8:18"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83" spans="8:8">
      <c r="H83" s="18">
        <v>9003763</v>
      </c>
    </row>
    <row r="97" spans="13:14" ht="21.45">
      <c r="M97" s="174" t="s">
        <v>1191</v>
      </c>
      <c r="N97"/>
    </row>
    <row r="98" spans="13:14" ht="17.600000000000001">
      <c r="M98"/>
      <c r="N98"/>
    </row>
    <row r="99" spans="13:14" ht="17.600000000000001">
      <c r="M99"/>
      <c r="N99"/>
    </row>
    <row r="100" spans="13:14" ht="17.600000000000001">
      <c r="M100"/>
      <c r="N100"/>
    </row>
    <row r="101" spans="13:14" ht="17.600000000000001">
      <c r="M101"/>
      <c r="N101"/>
    </row>
    <row r="102" spans="13:14" ht="17.600000000000001">
      <c r="M102"/>
      <c r="N102"/>
    </row>
    <row r="103" spans="13:14" ht="17.600000000000001">
      <c r="M103"/>
      <c r="N103"/>
    </row>
    <row r="104" spans="13:14" ht="17.600000000000001">
      <c r="M104"/>
      <c r="N104"/>
    </row>
    <row r="105" spans="13:14" ht="17.600000000000001">
      <c r="M105"/>
      <c r="N105"/>
    </row>
    <row r="106" spans="13:14" ht="17.600000000000001">
      <c r="M106"/>
      <c r="N106"/>
    </row>
    <row r="107" spans="13:14" ht="17.600000000000001">
      <c r="M107"/>
      <c r="N107"/>
    </row>
    <row r="108" spans="13:14" ht="17.600000000000001">
      <c r="M108"/>
      <c r="N108"/>
    </row>
    <row r="109" spans="13:14" ht="17.600000000000001">
      <c r="M109"/>
      <c r="N109"/>
    </row>
    <row r="110" spans="13:14" ht="17.600000000000001">
      <c r="M110"/>
      <c r="N110"/>
    </row>
    <row r="111" spans="13:14" ht="17.600000000000001">
      <c r="M111"/>
      <c r="N111"/>
    </row>
    <row r="112" spans="13:14" ht="17.600000000000001">
      <c r="M112"/>
      <c r="N112"/>
    </row>
    <row r="113" spans="13:14" ht="17.600000000000001">
      <c r="M113"/>
      <c r="N113"/>
    </row>
    <row r="114" spans="13:14" ht="17.600000000000001">
      <c r="M114"/>
      <c r="N114"/>
    </row>
    <row r="115" spans="13:14" ht="17.600000000000001">
      <c r="M115"/>
      <c r="N115"/>
    </row>
    <row r="116" spans="13:14" ht="17.600000000000001">
      <c r="M116"/>
      <c r="N116"/>
    </row>
    <row r="117" spans="13:14" ht="17.600000000000001">
      <c r="M117"/>
      <c r="N117"/>
    </row>
    <row r="118" spans="13:14" ht="17.600000000000001">
      <c r="M118"/>
      <c r="N118"/>
    </row>
    <row r="119" spans="13:14">
      <c r="M119" s="9"/>
      <c r="N119" s="9"/>
    </row>
    <row r="123" spans="13:14" ht="17.600000000000001">
      <c r="M123"/>
      <c r="N123"/>
    </row>
    <row r="124" spans="13:14" ht="17.600000000000001">
      <c r="M124"/>
      <c r="N124"/>
    </row>
    <row r="125" spans="13:14" ht="17.600000000000001">
      <c r="M125"/>
      <c r="N125"/>
    </row>
    <row r="126" spans="13:14" ht="17.600000000000001">
      <c r="M126"/>
      <c r="N126"/>
    </row>
    <row r="127" spans="13:14" ht="17.600000000000001">
      <c r="M127"/>
      <c r="N127"/>
    </row>
    <row r="128" spans="13:14" ht="17.600000000000001">
      <c r="M128"/>
      <c r="N128"/>
    </row>
    <row r="129" spans="13:14" ht="17.600000000000001">
      <c r="M129"/>
      <c r="N129"/>
    </row>
    <row r="130" spans="13:14" ht="17.600000000000001">
      <c r="M130"/>
      <c r="N130"/>
    </row>
    <row r="131" spans="13:14" ht="17.600000000000001">
      <c r="M131"/>
      <c r="N131"/>
    </row>
    <row r="132" spans="13:14" ht="17.600000000000001">
      <c r="M132"/>
      <c r="N132"/>
    </row>
    <row r="133" spans="13:14" ht="17.600000000000001">
      <c r="M133"/>
      <c r="N133"/>
    </row>
    <row r="134" spans="13:14" ht="17.600000000000001">
      <c r="M134"/>
      <c r="N134"/>
    </row>
    <row r="135" spans="13:14" ht="17.600000000000001">
      <c r="M135"/>
      <c r="N135"/>
    </row>
    <row r="136" spans="13:14" ht="17.600000000000001">
      <c r="M136"/>
      <c r="N136"/>
    </row>
    <row r="137" spans="13:14" ht="17.600000000000001">
      <c r="M137"/>
      <c r="N137"/>
    </row>
    <row r="138" spans="13:14" ht="17.600000000000001">
      <c r="M138"/>
      <c r="N138"/>
    </row>
  </sheetData>
  <mergeCells count="7">
    <mergeCell ref="C8:C9"/>
    <mergeCell ref="D8:D9"/>
    <mergeCell ref="AA3:AC3"/>
    <mergeCell ref="C4:C5"/>
    <mergeCell ref="D4:D5"/>
    <mergeCell ref="C6:C7"/>
    <mergeCell ref="D6:D7"/>
  </mergeCells>
  <phoneticPr fontId="2" type="noConversion"/>
  <conditionalFormatting sqref="B4:H13">
    <cfRule type="expression" dxfId="754" priority="1" stopIfTrue="1">
      <formula>UPPER($I4)="NONE"</formula>
    </cfRule>
    <cfRule type="expression" dxfId="753" priority="2" stopIfTrue="1">
      <formula>AND($I4&lt;&gt;"", $J4&lt;&gt;"", $I4*1&lt;$J4*1)</formula>
    </cfRule>
  </conditionalFormatting>
  <hyperlinks>
    <hyperlink ref="A1" location="Hermle1!Print_Area" display="Hermle1!Print_Area" xr:uid="{5080ADF8-AD3C-4D87-B6DE-0DD36DAAC03F}"/>
    <hyperlink ref="M2:N2" location="현황개요!A1" display="Alloy2 Machine List" xr:uid="{81EF5C61-0677-47E5-B6B4-88C66FA68B7A}"/>
    <hyperlink ref="AC4:AC5" location="'Makino V22'!A1" display="Makino#1" xr:uid="{6E1A5A07-8F14-4A2F-B367-AFE938F2A248}"/>
    <hyperlink ref="AB6:AB7" location="'EDM350'!A1" display="EDM#1" xr:uid="{7587F9B7-3730-4AC2-B2E1-FE291D84BDC3}"/>
    <hyperlink ref="AB4:AB5" location="'Wire 240CC'!A1" display="Wire#1" xr:uid="{AF54E25E-66A6-4BEF-A837-BBF2363F18CA}"/>
    <hyperlink ref="AC6" location="Roders!A1" display="Roders" xr:uid="{E90BFF4F-089C-4878-B6A6-F6B42DB02075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93" fitToHeight="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AEDE-A711-4A8E-9A83-37116641B9C3}">
  <sheetPr codeName="Sheet8">
    <tabColor theme="8" tint="0.59999389629810485"/>
    <pageSetUpPr fitToPage="1"/>
  </sheetPr>
  <dimension ref="A1:AI138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9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3" width="14.640625" style="18" hidden="1" customWidth="1"/>
    <col min="24" max="24" width="9" style="18" customWidth="1"/>
    <col min="25" max="267" width="9" style="9"/>
    <col min="268" max="268" width="0.640625" style="9" customWidth="1"/>
    <col min="269" max="269" width="5.7109375" style="9" customWidth="1"/>
    <col min="270" max="270" width="20.5" style="9" bestFit="1" customWidth="1"/>
    <col min="271" max="271" width="5.35546875" style="9" customWidth="1"/>
    <col min="272" max="272" width="15.35546875" style="9" bestFit="1" customWidth="1"/>
    <col min="273" max="274" width="10.640625" style="9" customWidth="1"/>
    <col min="275" max="275" width="11.85546875" style="9" customWidth="1"/>
    <col min="276" max="276" width="11.640625" style="9" bestFit="1" customWidth="1"/>
    <col min="277" max="523" width="9" style="9"/>
    <col min="524" max="524" width="0.640625" style="9" customWidth="1"/>
    <col min="525" max="525" width="5.7109375" style="9" customWidth="1"/>
    <col min="526" max="526" width="20.5" style="9" bestFit="1" customWidth="1"/>
    <col min="527" max="527" width="5.35546875" style="9" customWidth="1"/>
    <col min="528" max="528" width="15.35546875" style="9" bestFit="1" customWidth="1"/>
    <col min="529" max="530" width="10.640625" style="9" customWidth="1"/>
    <col min="531" max="531" width="11.85546875" style="9" customWidth="1"/>
    <col min="532" max="532" width="11.640625" style="9" bestFit="1" customWidth="1"/>
    <col min="533" max="779" width="9" style="9"/>
    <col min="780" max="780" width="0.640625" style="9" customWidth="1"/>
    <col min="781" max="781" width="5.7109375" style="9" customWidth="1"/>
    <col min="782" max="782" width="20.5" style="9" bestFit="1" customWidth="1"/>
    <col min="783" max="783" width="5.35546875" style="9" customWidth="1"/>
    <col min="784" max="784" width="15.35546875" style="9" bestFit="1" customWidth="1"/>
    <col min="785" max="786" width="10.640625" style="9" customWidth="1"/>
    <col min="787" max="787" width="11.85546875" style="9" customWidth="1"/>
    <col min="788" max="788" width="11.640625" style="9" bestFit="1" customWidth="1"/>
    <col min="789" max="1035" width="9" style="9"/>
    <col min="1036" max="1036" width="0.640625" style="9" customWidth="1"/>
    <col min="1037" max="1037" width="5.7109375" style="9" customWidth="1"/>
    <col min="1038" max="1038" width="20.5" style="9" bestFit="1" customWidth="1"/>
    <col min="1039" max="1039" width="5.35546875" style="9" customWidth="1"/>
    <col min="1040" max="1040" width="15.35546875" style="9" bestFit="1" customWidth="1"/>
    <col min="1041" max="1042" width="10.640625" style="9" customWidth="1"/>
    <col min="1043" max="1043" width="11.85546875" style="9" customWidth="1"/>
    <col min="1044" max="1044" width="11.640625" style="9" bestFit="1" customWidth="1"/>
    <col min="1045" max="1291" width="9" style="9"/>
    <col min="1292" max="1292" width="0.640625" style="9" customWidth="1"/>
    <col min="1293" max="1293" width="5.7109375" style="9" customWidth="1"/>
    <col min="1294" max="1294" width="20.5" style="9" bestFit="1" customWidth="1"/>
    <col min="1295" max="1295" width="5.35546875" style="9" customWidth="1"/>
    <col min="1296" max="1296" width="15.35546875" style="9" bestFit="1" customWidth="1"/>
    <col min="1297" max="1298" width="10.640625" style="9" customWidth="1"/>
    <col min="1299" max="1299" width="11.85546875" style="9" customWidth="1"/>
    <col min="1300" max="1300" width="11.640625" style="9" bestFit="1" customWidth="1"/>
    <col min="1301" max="1547" width="9" style="9"/>
    <col min="1548" max="1548" width="0.640625" style="9" customWidth="1"/>
    <col min="1549" max="1549" width="5.7109375" style="9" customWidth="1"/>
    <col min="1550" max="1550" width="20.5" style="9" bestFit="1" customWidth="1"/>
    <col min="1551" max="1551" width="5.35546875" style="9" customWidth="1"/>
    <col min="1552" max="1552" width="15.35546875" style="9" bestFit="1" customWidth="1"/>
    <col min="1553" max="1554" width="10.640625" style="9" customWidth="1"/>
    <col min="1555" max="1555" width="11.85546875" style="9" customWidth="1"/>
    <col min="1556" max="1556" width="11.640625" style="9" bestFit="1" customWidth="1"/>
    <col min="1557" max="1803" width="9" style="9"/>
    <col min="1804" max="1804" width="0.640625" style="9" customWidth="1"/>
    <col min="1805" max="1805" width="5.7109375" style="9" customWidth="1"/>
    <col min="1806" max="1806" width="20.5" style="9" bestFit="1" customWidth="1"/>
    <col min="1807" max="1807" width="5.35546875" style="9" customWidth="1"/>
    <col min="1808" max="1808" width="15.35546875" style="9" bestFit="1" customWidth="1"/>
    <col min="1809" max="1810" width="10.640625" style="9" customWidth="1"/>
    <col min="1811" max="1811" width="11.85546875" style="9" customWidth="1"/>
    <col min="1812" max="1812" width="11.640625" style="9" bestFit="1" customWidth="1"/>
    <col min="1813" max="2059" width="9" style="9"/>
    <col min="2060" max="2060" width="0.640625" style="9" customWidth="1"/>
    <col min="2061" max="2061" width="5.7109375" style="9" customWidth="1"/>
    <col min="2062" max="2062" width="20.5" style="9" bestFit="1" customWidth="1"/>
    <col min="2063" max="2063" width="5.35546875" style="9" customWidth="1"/>
    <col min="2064" max="2064" width="15.35546875" style="9" bestFit="1" customWidth="1"/>
    <col min="2065" max="2066" width="10.640625" style="9" customWidth="1"/>
    <col min="2067" max="2067" width="11.85546875" style="9" customWidth="1"/>
    <col min="2068" max="2068" width="11.640625" style="9" bestFit="1" customWidth="1"/>
    <col min="2069" max="2315" width="9" style="9"/>
    <col min="2316" max="2316" width="0.640625" style="9" customWidth="1"/>
    <col min="2317" max="2317" width="5.7109375" style="9" customWidth="1"/>
    <col min="2318" max="2318" width="20.5" style="9" bestFit="1" customWidth="1"/>
    <col min="2319" max="2319" width="5.35546875" style="9" customWidth="1"/>
    <col min="2320" max="2320" width="15.35546875" style="9" bestFit="1" customWidth="1"/>
    <col min="2321" max="2322" width="10.640625" style="9" customWidth="1"/>
    <col min="2323" max="2323" width="11.85546875" style="9" customWidth="1"/>
    <col min="2324" max="2324" width="11.640625" style="9" bestFit="1" customWidth="1"/>
    <col min="2325" max="2571" width="9" style="9"/>
    <col min="2572" max="2572" width="0.640625" style="9" customWidth="1"/>
    <col min="2573" max="2573" width="5.7109375" style="9" customWidth="1"/>
    <col min="2574" max="2574" width="20.5" style="9" bestFit="1" customWidth="1"/>
    <col min="2575" max="2575" width="5.35546875" style="9" customWidth="1"/>
    <col min="2576" max="2576" width="15.35546875" style="9" bestFit="1" customWidth="1"/>
    <col min="2577" max="2578" width="10.640625" style="9" customWidth="1"/>
    <col min="2579" max="2579" width="11.85546875" style="9" customWidth="1"/>
    <col min="2580" max="2580" width="11.640625" style="9" bestFit="1" customWidth="1"/>
    <col min="2581" max="2827" width="9" style="9"/>
    <col min="2828" max="2828" width="0.640625" style="9" customWidth="1"/>
    <col min="2829" max="2829" width="5.7109375" style="9" customWidth="1"/>
    <col min="2830" max="2830" width="20.5" style="9" bestFit="1" customWidth="1"/>
    <col min="2831" max="2831" width="5.35546875" style="9" customWidth="1"/>
    <col min="2832" max="2832" width="15.35546875" style="9" bestFit="1" customWidth="1"/>
    <col min="2833" max="2834" width="10.640625" style="9" customWidth="1"/>
    <col min="2835" max="2835" width="11.85546875" style="9" customWidth="1"/>
    <col min="2836" max="2836" width="11.640625" style="9" bestFit="1" customWidth="1"/>
    <col min="2837" max="3083" width="9" style="9"/>
    <col min="3084" max="3084" width="0.640625" style="9" customWidth="1"/>
    <col min="3085" max="3085" width="5.7109375" style="9" customWidth="1"/>
    <col min="3086" max="3086" width="20.5" style="9" bestFit="1" customWidth="1"/>
    <col min="3087" max="3087" width="5.35546875" style="9" customWidth="1"/>
    <col min="3088" max="3088" width="15.35546875" style="9" bestFit="1" customWidth="1"/>
    <col min="3089" max="3090" width="10.640625" style="9" customWidth="1"/>
    <col min="3091" max="3091" width="11.85546875" style="9" customWidth="1"/>
    <col min="3092" max="3092" width="11.640625" style="9" bestFit="1" customWidth="1"/>
    <col min="3093" max="3339" width="9" style="9"/>
    <col min="3340" max="3340" width="0.640625" style="9" customWidth="1"/>
    <col min="3341" max="3341" width="5.7109375" style="9" customWidth="1"/>
    <col min="3342" max="3342" width="20.5" style="9" bestFit="1" customWidth="1"/>
    <col min="3343" max="3343" width="5.35546875" style="9" customWidth="1"/>
    <col min="3344" max="3344" width="15.35546875" style="9" bestFit="1" customWidth="1"/>
    <col min="3345" max="3346" width="10.640625" style="9" customWidth="1"/>
    <col min="3347" max="3347" width="11.85546875" style="9" customWidth="1"/>
    <col min="3348" max="3348" width="11.640625" style="9" bestFit="1" customWidth="1"/>
    <col min="3349" max="3595" width="9" style="9"/>
    <col min="3596" max="3596" width="0.640625" style="9" customWidth="1"/>
    <col min="3597" max="3597" width="5.7109375" style="9" customWidth="1"/>
    <col min="3598" max="3598" width="20.5" style="9" bestFit="1" customWidth="1"/>
    <col min="3599" max="3599" width="5.35546875" style="9" customWidth="1"/>
    <col min="3600" max="3600" width="15.35546875" style="9" bestFit="1" customWidth="1"/>
    <col min="3601" max="3602" width="10.640625" style="9" customWidth="1"/>
    <col min="3603" max="3603" width="11.85546875" style="9" customWidth="1"/>
    <col min="3604" max="3604" width="11.640625" style="9" bestFit="1" customWidth="1"/>
    <col min="3605" max="3851" width="9" style="9"/>
    <col min="3852" max="3852" width="0.640625" style="9" customWidth="1"/>
    <col min="3853" max="3853" width="5.7109375" style="9" customWidth="1"/>
    <col min="3854" max="3854" width="20.5" style="9" bestFit="1" customWidth="1"/>
    <col min="3855" max="3855" width="5.35546875" style="9" customWidth="1"/>
    <col min="3856" max="3856" width="15.35546875" style="9" bestFit="1" customWidth="1"/>
    <col min="3857" max="3858" width="10.640625" style="9" customWidth="1"/>
    <col min="3859" max="3859" width="11.85546875" style="9" customWidth="1"/>
    <col min="3860" max="3860" width="11.640625" style="9" bestFit="1" customWidth="1"/>
    <col min="3861" max="4107" width="9" style="9"/>
    <col min="4108" max="4108" width="0.640625" style="9" customWidth="1"/>
    <col min="4109" max="4109" width="5.7109375" style="9" customWidth="1"/>
    <col min="4110" max="4110" width="20.5" style="9" bestFit="1" customWidth="1"/>
    <col min="4111" max="4111" width="5.35546875" style="9" customWidth="1"/>
    <col min="4112" max="4112" width="15.35546875" style="9" bestFit="1" customWidth="1"/>
    <col min="4113" max="4114" width="10.640625" style="9" customWidth="1"/>
    <col min="4115" max="4115" width="11.85546875" style="9" customWidth="1"/>
    <col min="4116" max="4116" width="11.640625" style="9" bestFit="1" customWidth="1"/>
    <col min="4117" max="4363" width="9" style="9"/>
    <col min="4364" max="4364" width="0.640625" style="9" customWidth="1"/>
    <col min="4365" max="4365" width="5.7109375" style="9" customWidth="1"/>
    <col min="4366" max="4366" width="20.5" style="9" bestFit="1" customWidth="1"/>
    <col min="4367" max="4367" width="5.35546875" style="9" customWidth="1"/>
    <col min="4368" max="4368" width="15.35546875" style="9" bestFit="1" customWidth="1"/>
    <col min="4369" max="4370" width="10.640625" style="9" customWidth="1"/>
    <col min="4371" max="4371" width="11.85546875" style="9" customWidth="1"/>
    <col min="4372" max="4372" width="11.640625" style="9" bestFit="1" customWidth="1"/>
    <col min="4373" max="4619" width="9" style="9"/>
    <col min="4620" max="4620" width="0.640625" style="9" customWidth="1"/>
    <col min="4621" max="4621" width="5.7109375" style="9" customWidth="1"/>
    <col min="4622" max="4622" width="20.5" style="9" bestFit="1" customWidth="1"/>
    <col min="4623" max="4623" width="5.35546875" style="9" customWidth="1"/>
    <col min="4624" max="4624" width="15.35546875" style="9" bestFit="1" customWidth="1"/>
    <col min="4625" max="4626" width="10.640625" style="9" customWidth="1"/>
    <col min="4627" max="4627" width="11.85546875" style="9" customWidth="1"/>
    <col min="4628" max="4628" width="11.640625" style="9" bestFit="1" customWidth="1"/>
    <col min="4629" max="4875" width="9" style="9"/>
    <col min="4876" max="4876" width="0.640625" style="9" customWidth="1"/>
    <col min="4877" max="4877" width="5.7109375" style="9" customWidth="1"/>
    <col min="4878" max="4878" width="20.5" style="9" bestFit="1" customWidth="1"/>
    <col min="4879" max="4879" width="5.35546875" style="9" customWidth="1"/>
    <col min="4880" max="4880" width="15.35546875" style="9" bestFit="1" customWidth="1"/>
    <col min="4881" max="4882" width="10.640625" style="9" customWidth="1"/>
    <col min="4883" max="4883" width="11.85546875" style="9" customWidth="1"/>
    <col min="4884" max="4884" width="11.640625" style="9" bestFit="1" customWidth="1"/>
    <col min="4885" max="5131" width="9" style="9"/>
    <col min="5132" max="5132" width="0.640625" style="9" customWidth="1"/>
    <col min="5133" max="5133" width="5.7109375" style="9" customWidth="1"/>
    <col min="5134" max="5134" width="20.5" style="9" bestFit="1" customWidth="1"/>
    <col min="5135" max="5135" width="5.35546875" style="9" customWidth="1"/>
    <col min="5136" max="5136" width="15.35546875" style="9" bestFit="1" customWidth="1"/>
    <col min="5137" max="5138" width="10.640625" style="9" customWidth="1"/>
    <col min="5139" max="5139" width="11.85546875" style="9" customWidth="1"/>
    <col min="5140" max="5140" width="11.640625" style="9" bestFit="1" customWidth="1"/>
    <col min="5141" max="5387" width="9" style="9"/>
    <col min="5388" max="5388" width="0.640625" style="9" customWidth="1"/>
    <col min="5389" max="5389" width="5.7109375" style="9" customWidth="1"/>
    <col min="5390" max="5390" width="20.5" style="9" bestFit="1" customWidth="1"/>
    <col min="5391" max="5391" width="5.35546875" style="9" customWidth="1"/>
    <col min="5392" max="5392" width="15.35546875" style="9" bestFit="1" customWidth="1"/>
    <col min="5393" max="5394" width="10.640625" style="9" customWidth="1"/>
    <col min="5395" max="5395" width="11.85546875" style="9" customWidth="1"/>
    <col min="5396" max="5396" width="11.640625" style="9" bestFit="1" customWidth="1"/>
    <col min="5397" max="5643" width="9" style="9"/>
    <col min="5644" max="5644" width="0.640625" style="9" customWidth="1"/>
    <col min="5645" max="5645" width="5.7109375" style="9" customWidth="1"/>
    <col min="5646" max="5646" width="20.5" style="9" bestFit="1" customWidth="1"/>
    <col min="5647" max="5647" width="5.35546875" style="9" customWidth="1"/>
    <col min="5648" max="5648" width="15.35546875" style="9" bestFit="1" customWidth="1"/>
    <col min="5649" max="5650" width="10.640625" style="9" customWidth="1"/>
    <col min="5651" max="5651" width="11.85546875" style="9" customWidth="1"/>
    <col min="5652" max="5652" width="11.640625" style="9" bestFit="1" customWidth="1"/>
    <col min="5653" max="5899" width="9" style="9"/>
    <col min="5900" max="5900" width="0.640625" style="9" customWidth="1"/>
    <col min="5901" max="5901" width="5.7109375" style="9" customWidth="1"/>
    <col min="5902" max="5902" width="20.5" style="9" bestFit="1" customWidth="1"/>
    <col min="5903" max="5903" width="5.35546875" style="9" customWidth="1"/>
    <col min="5904" max="5904" width="15.35546875" style="9" bestFit="1" customWidth="1"/>
    <col min="5905" max="5906" width="10.640625" style="9" customWidth="1"/>
    <col min="5907" max="5907" width="11.85546875" style="9" customWidth="1"/>
    <col min="5908" max="5908" width="11.640625" style="9" bestFit="1" customWidth="1"/>
    <col min="5909" max="6155" width="9" style="9"/>
    <col min="6156" max="6156" width="0.640625" style="9" customWidth="1"/>
    <col min="6157" max="6157" width="5.7109375" style="9" customWidth="1"/>
    <col min="6158" max="6158" width="20.5" style="9" bestFit="1" customWidth="1"/>
    <col min="6159" max="6159" width="5.35546875" style="9" customWidth="1"/>
    <col min="6160" max="6160" width="15.35546875" style="9" bestFit="1" customWidth="1"/>
    <col min="6161" max="6162" width="10.640625" style="9" customWidth="1"/>
    <col min="6163" max="6163" width="11.85546875" style="9" customWidth="1"/>
    <col min="6164" max="6164" width="11.640625" style="9" bestFit="1" customWidth="1"/>
    <col min="6165" max="6411" width="9" style="9"/>
    <col min="6412" max="6412" width="0.640625" style="9" customWidth="1"/>
    <col min="6413" max="6413" width="5.7109375" style="9" customWidth="1"/>
    <col min="6414" max="6414" width="20.5" style="9" bestFit="1" customWidth="1"/>
    <col min="6415" max="6415" width="5.35546875" style="9" customWidth="1"/>
    <col min="6416" max="6416" width="15.35546875" style="9" bestFit="1" customWidth="1"/>
    <col min="6417" max="6418" width="10.640625" style="9" customWidth="1"/>
    <col min="6419" max="6419" width="11.85546875" style="9" customWidth="1"/>
    <col min="6420" max="6420" width="11.640625" style="9" bestFit="1" customWidth="1"/>
    <col min="6421" max="6667" width="9" style="9"/>
    <col min="6668" max="6668" width="0.640625" style="9" customWidth="1"/>
    <col min="6669" max="6669" width="5.7109375" style="9" customWidth="1"/>
    <col min="6670" max="6670" width="20.5" style="9" bestFit="1" customWidth="1"/>
    <col min="6671" max="6671" width="5.35546875" style="9" customWidth="1"/>
    <col min="6672" max="6672" width="15.35546875" style="9" bestFit="1" customWidth="1"/>
    <col min="6673" max="6674" width="10.640625" style="9" customWidth="1"/>
    <col min="6675" max="6675" width="11.85546875" style="9" customWidth="1"/>
    <col min="6676" max="6676" width="11.640625" style="9" bestFit="1" customWidth="1"/>
    <col min="6677" max="6923" width="9" style="9"/>
    <col min="6924" max="6924" width="0.640625" style="9" customWidth="1"/>
    <col min="6925" max="6925" width="5.7109375" style="9" customWidth="1"/>
    <col min="6926" max="6926" width="20.5" style="9" bestFit="1" customWidth="1"/>
    <col min="6927" max="6927" width="5.35546875" style="9" customWidth="1"/>
    <col min="6928" max="6928" width="15.35546875" style="9" bestFit="1" customWidth="1"/>
    <col min="6929" max="6930" width="10.640625" style="9" customWidth="1"/>
    <col min="6931" max="6931" width="11.85546875" style="9" customWidth="1"/>
    <col min="6932" max="6932" width="11.640625" style="9" bestFit="1" customWidth="1"/>
    <col min="6933" max="7179" width="9" style="9"/>
    <col min="7180" max="7180" width="0.640625" style="9" customWidth="1"/>
    <col min="7181" max="7181" width="5.7109375" style="9" customWidth="1"/>
    <col min="7182" max="7182" width="20.5" style="9" bestFit="1" customWidth="1"/>
    <col min="7183" max="7183" width="5.35546875" style="9" customWidth="1"/>
    <col min="7184" max="7184" width="15.35546875" style="9" bestFit="1" customWidth="1"/>
    <col min="7185" max="7186" width="10.640625" style="9" customWidth="1"/>
    <col min="7187" max="7187" width="11.85546875" style="9" customWidth="1"/>
    <col min="7188" max="7188" width="11.640625" style="9" bestFit="1" customWidth="1"/>
    <col min="7189" max="7435" width="9" style="9"/>
    <col min="7436" max="7436" width="0.640625" style="9" customWidth="1"/>
    <col min="7437" max="7437" width="5.7109375" style="9" customWidth="1"/>
    <col min="7438" max="7438" width="20.5" style="9" bestFit="1" customWidth="1"/>
    <col min="7439" max="7439" width="5.35546875" style="9" customWidth="1"/>
    <col min="7440" max="7440" width="15.35546875" style="9" bestFit="1" customWidth="1"/>
    <col min="7441" max="7442" width="10.640625" style="9" customWidth="1"/>
    <col min="7443" max="7443" width="11.85546875" style="9" customWidth="1"/>
    <col min="7444" max="7444" width="11.640625" style="9" bestFit="1" customWidth="1"/>
    <col min="7445" max="7691" width="9" style="9"/>
    <col min="7692" max="7692" width="0.640625" style="9" customWidth="1"/>
    <col min="7693" max="7693" width="5.7109375" style="9" customWidth="1"/>
    <col min="7694" max="7694" width="20.5" style="9" bestFit="1" customWidth="1"/>
    <col min="7695" max="7695" width="5.35546875" style="9" customWidth="1"/>
    <col min="7696" max="7696" width="15.35546875" style="9" bestFit="1" customWidth="1"/>
    <col min="7697" max="7698" width="10.640625" style="9" customWidth="1"/>
    <col min="7699" max="7699" width="11.85546875" style="9" customWidth="1"/>
    <col min="7700" max="7700" width="11.640625" style="9" bestFit="1" customWidth="1"/>
    <col min="7701" max="7947" width="9" style="9"/>
    <col min="7948" max="7948" width="0.640625" style="9" customWidth="1"/>
    <col min="7949" max="7949" width="5.7109375" style="9" customWidth="1"/>
    <col min="7950" max="7950" width="20.5" style="9" bestFit="1" customWidth="1"/>
    <col min="7951" max="7951" width="5.35546875" style="9" customWidth="1"/>
    <col min="7952" max="7952" width="15.35546875" style="9" bestFit="1" customWidth="1"/>
    <col min="7953" max="7954" width="10.640625" style="9" customWidth="1"/>
    <col min="7955" max="7955" width="11.85546875" style="9" customWidth="1"/>
    <col min="7956" max="7956" width="11.640625" style="9" bestFit="1" customWidth="1"/>
    <col min="7957" max="8203" width="9" style="9"/>
    <col min="8204" max="8204" width="0.640625" style="9" customWidth="1"/>
    <col min="8205" max="8205" width="5.7109375" style="9" customWidth="1"/>
    <col min="8206" max="8206" width="20.5" style="9" bestFit="1" customWidth="1"/>
    <col min="8207" max="8207" width="5.35546875" style="9" customWidth="1"/>
    <col min="8208" max="8208" width="15.35546875" style="9" bestFit="1" customWidth="1"/>
    <col min="8209" max="8210" width="10.640625" style="9" customWidth="1"/>
    <col min="8211" max="8211" width="11.85546875" style="9" customWidth="1"/>
    <col min="8212" max="8212" width="11.640625" style="9" bestFit="1" customWidth="1"/>
    <col min="8213" max="8459" width="9" style="9"/>
    <col min="8460" max="8460" width="0.640625" style="9" customWidth="1"/>
    <col min="8461" max="8461" width="5.7109375" style="9" customWidth="1"/>
    <col min="8462" max="8462" width="20.5" style="9" bestFit="1" customWidth="1"/>
    <col min="8463" max="8463" width="5.35546875" style="9" customWidth="1"/>
    <col min="8464" max="8464" width="15.35546875" style="9" bestFit="1" customWidth="1"/>
    <col min="8465" max="8466" width="10.640625" style="9" customWidth="1"/>
    <col min="8467" max="8467" width="11.85546875" style="9" customWidth="1"/>
    <col min="8468" max="8468" width="11.640625" style="9" bestFit="1" customWidth="1"/>
    <col min="8469" max="8715" width="9" style="9"/>
    <col min="8716" max="8716" width="0.640625" style="9" customWidth="1"/>
    <col min="8717" max="8717" width="5.7109375" style="9" customWidth="1"/>
    <col min="8718" max="8718" width="20.5" style="9" bestFit="1" customWidth="1"/>
    <col min="8719" max="8719" width="5.35546875" style="9" customWidth="1"/>
    <col min="8720" max="8720" width="15.35546875" style="9" bestFit="1" customWidth="1"/>
    <col min="8721" max="8722" width="10.640625" style="9" customWidth="1"/>
    <col min="8723" max="8723" width="11.85546875" style="9" customWidth="1"/>
    <col min="8724" max="8724" width="11.640625" style="9" bestFit="1" customWidth="1"/>
    <col min="8725" max="8971" width="9" style="9"/>
    <col min="8972" max="8972" width="0.640625" style="9" customWidth="1"/>
    <col min="8973" max="8973" width="5.7109375" style="9" customWidth="1"/>
    <col min="8974" max="8974" width="20.5" style="9" bestFit="1" customWidth="1"/>
    <col min="8975" max="8975" width="5.35546875" style="9" customWidth="1"/>
    <col min="8976" max="8976" width="15.35546875" style="9" bestFit="1" customWidth="1"/>
    <col min="8977" max="8978" width="10.640625" style="9" customWidth="1"/>
    <col min="8979" max="8979" width="11.85546875" style="9" customWidth="1"/>
    <col min="8980" max="8980" width="11.640625" style="9" bestFit="1" customWidth="1"/>
    <col min="8981" max="9227" width="9" style="9"/>
    <col min="9228" max="9228" width="0.640625" style="9" customWidth="1"/>
    <col min="9229" max="9229" width="5.7109375" style="9" customWidth="1"/>
    <col min="9230" max="9230" width="20.5" style="9" bestFit="1" customWidth="1"/>
    <col min="9231" max="9231" width="5.35546875" style="9" customWidth="1"/>
    <col min="9232" max="9232" width="15.35546875" style="9" bestFit="1" customWidth="1"/>
    <col min="9233" max="9234" width="10.640625" style="9" customWidth="1"/>
    <col min="9235" max="9235" width="11.85546875" style="9" customWidth="1"/>
    <col min="9236" max="9236" width="11.640625" style="9" bestFit="1" customWidth="1"/>
    <col min="9237" max="9483" width="9" style="9"/>
    <col min="9484" max="9484" width="0.640625" style="9" customWidth="1"/>
    <col min="9485" max="9485" width="5.7109375" style="9" customWidth="1"/>
    <col min="9486" max="9486" width="20.5" style="9" bestFit="1" customWidth="1"/>
    <col min="9487" max="9487" width="5.35546875" style="9" customWidth="1"/>
    <col min="9488" max="9488" width="15.35546875" style="9" bestFit="1" customWidth="1"/>
    <col min="9489" max="9490" width="10.640625" style="9" customWidth="1"/>
    <col min="9491" max="9491" width="11.85546875" style="9" customWidth="1"/>
    <col min="9492" max="9492" width="11.640625" style="9" bestFit="1" customWidth="1"/>
    <col min="9493" max="9739" width="9" style="9"/>
    <col min="9740" max="9740" width="0.640625" style="9" customWidth="1"/>
    <col min="9741" max="9741" width="5.7109375" style="9" customWidth="1"/>
    <col min="9742" max="9742" width="20.5" style="9" bestFit="1" customWidth="1"/>
    <col min="9743" max="9743" width="5.35546875" style="9" customWidth="1"/>
    <col min="9744" max="9744" width="15.35546875" style="9" bestFit="1" customWidth="1"/>
    <col min="9745" max="9746" width="10.640625" style="9" customWidth="1"/>
    <col min="9747" max="9747" width="11.85546875" style="9" customWidth="1"/>
    <col min="9748" max="9748" width="11.640625" style="9" bestFit="1" customWidth="1"/>
    <col min="9749" max="9995" width="9" style="9"/>
    <col min="9996" max="9996" width="0.640625" style="9" customWidth="1"/>
    <col min="9997" max="9997" width="5.7109375" style="9" customWidth="1"/>
    <col min="9998" max="9998" width="20.5" style="9" bestFit="1" customWidth="1"/>
    <col min="9999" max="9999" width="5.35546875" style="9" customWidth="1"/>
    <col min="10000" max="10000" width="15.35546875" style="9" bestFit="1" customWidth="1"/>
    <col min="10001" max="10002" width="10.640625" style="9" customWidth="1"/>
    <col min="10003" max="10003" width="11.85546875" style="9" customWidth="1"/>
    <col min="10004" max="10004" width="11.640625" style="9" bestFit="1" customWidth="1"/>
    <col min="10005" max="10251" width="9" style="9"/>
    <col min="10252" max="10252" width="0.640625" style="9" customWidth="1"/>
    <col min="10253" max="10253" width="5.7109375" style="9" customWidth="1"/>
    <col min="10254" max="10254" width="20.5" style="9" bestFit="1" customWidth="1"/>
    <col min="10255" max="10255" width="5.35546875" style="9" customWidth="1"/>
    <col min="10256" max="10256" width="15.35546875" style="9" bestFit="1" customWidth="1"/>
    <col min="10257" max="10258" width="10.640625" style="9" customWidth="1"/>
    <col min="10259" max="10259" width="11.85546875" style="9" customWidth="1"/>
    <col min="10260" max="10260" width="11.640625" style="9" bestFit="1" customWidth="1"/>
    <col min="10261" max="10507" width="9" style="9"/>
    <col min="10508" max="10508" width="0.640625" style="9" customWidth="1"/>
    <col min="10509" max="10509" width="5.7109375" style="9" customWidth="1"/>
    <col min="10510" max="10510" width="20.5" style="9" bestFit="1" customWidth="1"/>
    <col min="10511" max="10511" width="5.35546875" style="9" customWidth="1"/>
    <col min="10512" max="10512" width="15.35546875" style="9" bestFit="1" customWidth="1"/>
    <col min="10513" max="10514" width="10.640625" style="9" customWidth="1"/>
    <col min="10515" max="10515" width="11.85546875" style="9" customWidth="1"/>
    <col min="10516" max="10516" width="11.640625" style="9" bestFit="1" customWidth="1"/>
    <col min="10517" max="10763" width="9" style="9"/>
    <col min="10764" max="10764" width="0.640625" style="9" customWidth="1"/>
    <col min="10765" max="10765" width="5.7109375" style="9" customWidth="1"/>
    <col min="10766" max="10766" width="20.5" style="9" bestFit="1" customWidth="1"/>
    <col min="10767" max="10767" width="5.35546875" style="9" customWidth="1"/>
    <col min="10768" max="10768" width="15.35546875" style="9" bestFit="1" customWidth="1"/>
    <col min="10769" max="10770" width="10.640625" style="9" customWidth="1"/>
    <col min="10771" max="10771" width="11.85546875" style="9" customWidth="1"/>
    <col min="10772" max="10772" width="11.640625" style="9" bestFit="1" customWidth="1"/>
    <col min="10773" max="11019" width="9" style="9"/>
    <col min="11020" max="11020" width="0.640625" style="9" customWidth="1"/>
    <col min="11021" max="11021" width="5.7109375" style="9" customWidth="1"/>
    <col min="11022" max="11022" width="20.5" style="9" bestFit="1" customWidth="1"/>
    <col min="11023" max="11023" width="5.35546875" style="9" customWidth="1"/>
    <col min="11024" max="11024" width="15.35546875" style="9" bestFit="1" customWidth="1"/>
    <col min="11025" max="11026" width="10.640625" style="9" customWidth="1"/>
    <col min="11027" max="11027" width="11.85546875" style="9" customWidth="1"/>
    <col min="11028" max="11028" width="11.640625" style="9" bestFit="1" customWidth="1"/>
    <col min="11029" max="11275" width="9" style="9"/>
    <col min="11276" max="11276" width="0.640625" style="9" customWidth="1"/>
    <col min="11277" max="11277" width="5.7109375" style="9" customWidth="1"/>
    <col min="11278" max="11278" width="20.5" style="9" bestFit="1" customWidth="1"/>
    <col min="11279" max="11279" width="5.35546875" style="9" customWidth="1"/>
    <col min="11280" max="11280" width="15.35546875" style="9" bestFit="1" customWidth="1"/>
    <col min="11281" max="11282" width="10.640625" style="9" customWidth="1"/>
    <col min="11283" max="11283" width="11.85546875" style="9" customWidth="1"/>
    <col min="11284" max="11284" width="11.640625" style="9" bestFit="1" customWidth="1"/>
    <col min="11285" max="11531" width="9" style="9"/>
    <col min="11532" max="11532" width="0.640625" style="9" customWidth="1"/>
    <col min="11533" max="11533" width="5.7109375" style="9" customWidth="1"/>
    <col min="11534" max="11534" width="20.5" style="9" bestFit="1" customWidth="1"/>
    <col min="11535" max="11535" width="5.35546875" style="9" customWidth="1"/>
    <col min="11536" max="11536" width="15.35546875" style="9" bestFit="1" customWidth="1"/>
    <col min="11537" max="11538" width="10.640625" style="9" customWidth="1"/>
    <col min="11539" max="11539" width="11.85546875" style="9" customWidth="1"/>
    <col min="11540" max="11540" width="11.640625" style="9" bestFit="1" customWidth="1"/>
    <col min="11541" max="11787" width="9" style="9"/>
    <col min="11788" max="11788" width="0.640625" style="9" customWidth="1"/>
    <col min="11789" max="11789" width="5.7109375" style="9" customWidth="1"/>
    <col min="11790" max="11790" width="20.5" style="9" bestFit="1" customWidth="1"/>
    <col min="11791" max="11791" width="5.35546875" style="9" customWidth="1"/>
    <col min="11792" max="11792" width="15.35546875" style="9" bestFit="1" customWidth="1"/>
    <col min="11793" max="11794" width="10.640625" style="9" customWidth="1"/>
    <col min="11795" max="11795" width="11.85546875" style="9" customWidth="1"/>
    <col min="11796" max="11796" width="11.640625" style="9" bestFit="1" customWidth="1"/>
    <col min="11797" max="12043" width="9" style="9"/>
    <col min="12044" max="12044" width="0.640625" style="9" customWidth="1"/>
    <col min="12045" max="12045" width="5.7109375" style="9" customWidth="1"/>
    <col min="12046" max="12046" width="20.5" style="9" bestFit="1" customWidth="1"/>
    <col min="12047" max="12047" width="5.35546875" style="9" customWidth="1"/>
    <col min="12048" max="12048" width="15.35546875" style="9" bestFit="1" customWidth="1"/>
    <col min="12049" max="12050" width="10.640625" style="9" customWidth="1"/>
    <col min="12051" max="12051" width="11.85546875" style="9" customWidth="1"/>
    <col min="12052" max="12052" width="11.640625" style="9" bestFit="1" customWidth="1"/>
    <col min="12053" max="12299" width="9" style="9"/>
    <col min="12300" max="12300" width="0.640625" style="9" customWidth="1"/>
    <col min="12301" max="12301" width="5.7109375" style="9" customWidth="1"/>
    <col min="12302" max="12302" width="20.5" style="9" bestFit="1" customWidth="1"/>
    <col min="12303" max="12303" width="5.35546875" style="9" customWidth="1"/>
    <col min="12304" max="12304" width="15.35546875" style="9" bestFit="1" customWidth="1"/>
    <col min="12305" max="12306" width="10.640625" style="9" customWidth="1"/>
    <col min="12307" max="12307" width="11.85546875" style="9" customWidth="1"/>
    <col min="12308" max="12308" width="11.640625" style="9" bestFit="1" customWidth="1"/>
    <col min="12309" max="12555" width="9" style="9"/>
    <col min="12556" max="12556" width="0.640625" style="9" customWidth="1"/>
    <col min="12557" max="12557" width="5.7109375" style="9" customWidth="1"/>
    <col min="12558" max="12558" width="20.5" style="9" bestFit="1" customWidth="1"/>
    <col min="12559" max="12559" width="5.35546875" style="9" customWidth="1"/>
    <col min="12560" max="12560" width="15.35546875" style="9" bestFit="1" customWidth="1"/>
    <col min="12561" max="12562" width="10.640625" style="9" customWidth="1"/>
    <col min="12563" max="12563" width="11.85546875" style="9" customWidth="1"/>
    <col min="12564" max="12564" width="11.640625" style="9" bestFit="1" customWidth="1"/>
    <col min="12565" max="12811" width="9" style="9"/>
    <col min="12812" max="12812" width="0.640625" style="9" customWidth="1"/>
    <col min="12813" max="12813" width="5.7109375" style="9" customWidth="1"/>
    <col min="12814" max="12814" width="20.5" style="9" bestFit="1" customWidth="1"/>
    <col min="12815" max="12815" width="5.35546875" style="9" customWidth="1"/>
    <col min="12816" max="12816" width="15.35546875" style="9" bestFit="1" customWidth="1"/>
    <col min="12817" max="12818" width="10.640625" style="9" customWidth="1"/>
    <col min="12819" max="12819" width="11.85546875" style="9" customWidth="1"/>
    <col min="12820" max="12820" width="11.640625" style="9" bestFit="1" customWidth="1"/>
    <col min="12821" max="13067" width="9" style="9"/>
    <col min="13068" max="13068" width="0.640625" style="9" customWidth="1"/>
    <col min="13069" max="13069" width="5.7109375" style="9" customWidth="1"/>
    <col min="13070" max="13070" width="20.5" style="9" bestFit="1" customWidth="1"/>
    <col min="13071" max="13071" width="5.35546875" style="9" customWidth="1"/>
    <col min="13072" max="13072" width="15.35546875" style="9" bestFit="1" customWidth="1"/>
    <col min="13073" max="13074" width="10.640625" style="9" customWidth="1"/>
    <col min="13075" max="13075" width="11.85546875" style="9" customWidth="1"/>
    <col min="13076" max="13076" width="11.640625" style="9" bestFit="1" customWidth="1"/>
    <col min="13077" max="13323" width="9" style="9"/>
    <col min="13324" max="13324" width="0.640625" style="9" customWidth="1"/>
    <col min="13325" max="13325" width="5.7109375" style="9" customWidth="1"/>
    <col min="13326" max="13326" width="20.5" style="9" bestFit="1" customWidth="1"/>
    <col min="13327" max="13327" width="5.35546875" style="9" customWidth="1"/>
    <col min="13328" max="13328" width="15.35546875" style="9" bestFit="1" customWidth="1"/>
    <col min="13329" max="13330" width="10.640625" style="9" customWidth="1"/>
    <col min="13331" max="13331" width="11.85546875" style="9" customWidth="1"/>
    <col min="13332" max="13332" width="11.640625" style="9" bestFit="1" customWidth="1"/>
    <col min="13333" max="13579" width="9" style="9"/>
    <col min="13580" max="13580" width="0.640625" style="9" customWidth="1"/>
    <col min="13581" max="13581" width="5.7109375" style="9" customWidth="1"/>
    <col min="13582" max="13582" width="20.5" style="9" bestFit="1" customWidth="1"/>
    <col min="13583" max="13583" width="5.35546875" style="9" customWidth="1"/>
    <col min="13584" max="13584" width="15.35546875" style="9" bestFit="1" customWidth="1"/>
    <col min="13585" max="13586" width="10.640625" style="9" customWidth="1"/>
    <col min="13587" max="13587" width="11.85546875" style="9" customWidth="1"/>
    <col min="13588" max="13588" width="11.640625" style="9" bestFit="1" customWidth="1"/>
    <col min="13589" max="13835" width="9" style="9"/>
    <col min="13836" max="13836" width="0.640625" style="9" customWidth="1"/>
    <col min="13837" max="13837" width="5.7109375" style="9" customWidth="1"/>
    <col min="13838" max="13838" width="20.5" style="9" bestFit="1" customWidth="1"/>
    <col min="13839" max="13839" width="5.35546875" style="9" customWidth="1"/>
    <col min="13840" max="13840" width="15.35546875" style="9" bestFit="1" customWidth="1"/>
    <col min="13841" max="13842" width="10.640625" style="9" customWidth="1"/>
    <col min="13843" max="13843" width="11.85546875" style="9" customWidth="1"/>
    <col min="13844" max="13844" width="11.640625" style="9" bestFit="1" customWidth="1"/>
    <col min="13845" max="14091" width="9" style="9"/>
    <col min="14092" max="14092" width="0.640625" style="9" customWidth="1"/>
    <col min="14093" max="14093" width="5.7109375" style="9" customWidth="1"/>
    <col min="14094" max="14094" width="20.5" style="9" bestFit="1" customWidth="1"/>
    <col min="14095" max="14095" width="5.35546875" style="9" customWidth="1"/>
    <col min="14096" max="14096" width="15.35546875" style="9" bestFit="1" customWidth="1"/>
    <col min="14097" max="14098" width="10.640625" style="9" customWidth="1"/>
    <col min="14099" max="14099" width="11.85546875" style="9" customWidth="1"/>
    <col min="14100" max="14100" width="11.640625" style="9" bestFit="1" customWidth="1"/>
    <col min="14101" max="14347" width="9" style="9"/>
    <col min="14348" max="14348" width="0.640625" style="9" customWidth="1"/>
    <col min="14349" max="14349" width="5.7109375" style="9" customWidth="1"/>
    <col min="14350" max="14350" width="20.5" style="9" bestFit="1" customWidth="1"/>
    <col min="14351" max="14351" width="5.35546875" style="9" customWidth="1"/>
    <col min="14352" max="14352" width="15.35546875" style="9" bestFit="1" customWidth="1"/>
    <col min="14353" max="14354" width="10.640625" style="9" customWidth="1"/>
    <col min="14355" max="14355" width="11.85546875" style="9" customWidth="1"/>
    <col min="14356" max="14356" width="11.640625" style="9" bestFit="1" customWidth="1"/>
    <col min="14357" max="14603" width="9" style="9"/>
    <col min="14604" max="14604" width="0.640625" style="9" customWidth="1"/>
    <col min="14605" max="14605" width="5.7109375" style="9" customWidth="1"/>
    <col min="14606" max="14606" width="20.5" style="9" bestFit="1" customWidth="1"/>
    <col min="14607" max="14607" width="5.35546875" style="9" customWidth="1"/>
    <col min="14608" max="14608" width="15.35546875" style="9" bestFit="1" customWidth="1"/>
    <col min="14609" max="14610" width="10.640625" style="9" customWidth="1"/>
    <col min="14611" max="14611" width="11.85546875" style="9" customWidth="1"/>
    <col min="14612" max="14612" width="11.640625" style="9" bestFit="1" customWidth="1"/>
    <col min="14613" max="14859" width="9" style="9"/>
    <col min="14860" max="14860" width="0.640625" style="9" customWidth="1"/>
    <col min="14861" max="14861" width="5.7109375" style="9" customWidth="1"/>
    <col min="14862" max="14862" width="20.5" style="9" bestFit="1" customWidth="1"/>
    <col min="14863" max="14863" width="5.35546875" style="9" customWidth="1"/>
    <col min="14864" max="14864" width="15.35546875" style="9" bestFit="1" customWidth="1"/>
    <col min="14865" max="14866" width="10.640625" style="9" customWidth="1"/>
    <col min="14867" max="14867" width="11.85546875" style="9" customWidth="1"/>
    <col min="14868" max="14868" width="11.640625" style="9" bestFit="1" customWidth="1"/>
    <col min="14869" max="15115" width="9" style="9"/>
    <col min="15116" max="15116" width="0.640625" style="9" customWidth="1"/>
    <col min="15117" max="15117" width="5.7109375" style="9" customWidth="1"/>
    <col min="15118" max="15118" width="20.5" style="9" bestFit="1" customWidth="1"/>
    <col min="15119" max="15119" width="5.35546875" style="9" customWidth="1"/>
    <col min="15120" max="15120" width="15.35546875" style="9" bestFit="1" customWidth="1"/>
    <col min="15121" max="15122" width="10.640625" style="9" customWidth="1"/>
    <col min="15123" max="15123" width="11.85546875" style="9" customWidth="1"/>
    <col min="15124" max="15124" width="11.640625" style="9" bestFit="1" customWidth="1"/>
    <col min="15125" max="15371" width="9" style="9"/>
    <col min="15372" max="15372" width="0.640625" style="9" customWidth="1"/>
    <col min="15373" max="15373" width="5.7109375" style="9" customWidth="1"/>
    <col min="15374" max="15374" width="20.5" style="9" bestFit="1" customWidth="1"/>
    <col min="15375" max="15375" width="5.35546875" style="9" customWidth="1"/>
    <col min="15376" max="15376" width="15.35546875" style="9" bestFit="1" customWidth="1"/>
    <col min="15377" max="15378" width="10.640625" style="9" customWidth="1"/>
    <col min="15379" max="15379" width="11.85546875" style="9" customWidth="1"/>
    <col min="15380" max="15380" width="11.640625" style="9" bestFit="1" customWidth="1"/>
    <col min="15381" max="15627" width="9" style="9"/>
    <col min="15628" max="15628" width="0.640625" style="9" customWidth="1"/>
    <col min="15629" max="15629" width="5.7109375" style="9" customWidth="1"/>
    <col min="15630" max="15630" width="20.5" style="9" bestFit="1" customWidth="1"/>
    <col min="15631" max="15631" width="5.35546875" style="9" customWidth="1"/>
    <col min="15632" max="15632" width="15.35546875" style="9" bestFit="1" customWidth="1"/>
    <col min="15633" max="15634" width="10.640625" style="9" customWidth="1"/>
    <col min="15635" max="15635" width="11.85546875" style="9" customWidth="1"/>
    <col min="15636" max="15636" width="11.640625" style="9" bestFit="1" customWidth="1"/>
    <col min="15637" max="15883" width="9" style="9"/>
    <col min="15884" max="15884" width="0.640625" style="9" customWidth="1"/>
    <col min="15885" max="15885" width="5.7109375" style="9" customWidth="1"/>
    <col min="15886" max="15886" width="20.5" style="9" bestFit="1" customWidth="1"/>
    <col min="15887" max="15887" width="5.35546875" style="9" customWidth="1"/>
    <col min="15888" max="15888" width="15.35546875" style="9" bestFit="1" customWidth="1"/>
    <col min="15889" max="15890" width="10.640625" style="9" customWidth="1"/>
    <col min="15891" max="15891" width="11.85546875" style="9" customWidth="1"/>
    <col min="15892" max="15892" width="11.640625" style="9" bestFit="1" customWidth="1"/>
    <col min="15893" max="16139" width="9" style="9"/>
    <col min="16140" max="16140" width="0.640625" style="9" customWidth="1"/>
    <col min="16141" max="16141" width="5.7109375" style="9" customWidth="1"/>
    <col min="16142" max="16142" width="20.5" style="9" bestFit="1" customWidth="1"/>
    <col min="16143" max="16143" width="5.35546875" style="9" customWidth="1"/>
    <col min="16144" max="16144" width="15.35546875" style="9" bestFit="1" customWidth="1"/>
    <col min="16145" max="16146" width="10.640625" style="9" customWidth="1"/>
    <col min="16147" max="16147" width="11.85546875" style="9" customWidth="1"/>
    <col min="16148" max="16148" width="11.640625" style="9" bestFit="1" customWidth="1"/>
    <col min="16149" max="16384" width="9" style="9"/>
  </cols>
  <sheetData>
    <row r="1" spans="1:33" ht="13.3" thickBot="1"/>
    <row r="2" spans="1:33" s="76" customFormat="1" ht="54.75" customHeight="1" thickBot="1">
      <c r="A2" s="72"/>
      <c r="B2" s="73" t="s">
        <v>414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4"/>
      <c r="W2" s="75"/>
      <c r="X2" s="620"/>
      <c r="Y2" s="549"/>
      <c r="Z2" s="549"/>
      <c r="AA2" s="549"/>
      <c r="AB2" s="549"/>
      <c r="AC2" s="549"/>
      <c r="AD2" s="549"/>
      <c r="AE2" s="549"/>
      <c r="AF2" s="549"/>
      <c r="AG2" s="549"/>
    </row>
    <row r="3" spans="1:33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189" t="s">
        <v>1157</v>
      </c>
      <c r="W3" s="167" t="s">
        <v>1192</v>
      </c>
      <c r="X3" s="621"/>
    </row>
    <row r="4" spans="1:33" ht="16" customHeight="1">
      <c r="A4" s="26"/>
      <c r="B4" s="144">
        <v>1</v>
      </c>
      <c r="C4" s="1060" t="s">
        <v>456</v>
      </c>
      <c r="D4" s="1061" t="s">
        <v>21</v>
      </c>
      <c r="E4" s="145">
        <v>1</v>
      </c>
      <c r="F4" s="146">
        <v>2004</v>
      </c>
      <c r="G4" s="146" t="s">
        <v>415</v>
      </c>
      <c r="H4" s="146">
        <v>9003194</v>
      </c>
      <c r="I4" s="146">
        <v>1</v>
      </c>
      <c r="J4" s="146"/>
      <c r="K4" s="146"/>
      <c r="L4" s="146"/>
      <c r="M4" s="148"/>
      <c r="N4" s="1071" t="s">
        <v>1196</v>
      </c>
      <c r="O4" s="1073" t="s">
        <v>1197</v>
      </c>
      <c r="P4" s="1071" t="s">
        <v>1198</v>
      </c>
      <c r="Q4" s="1071" t="s">
        <v>1199</v>
      </c>
      <c r="R4" s="1074" t="s">
        <v>455</v>
      </c>
      <c r="S4" s="1077" t="s">
        <v>1200</v>
      </c>
      <c r="T4" s="1079" t="s">
        <v>1201</v>
      </c>
      <c r="U4" s="1081" t="s">
        <v>1202</v>
      </c>
      <c r="V4" s="150"/>
      <c r="W4" s="50" t="s">
        <v>1203</v>
      </c>
      <c r="X4" s="621"/>
    </row>
    <row r="5" spans="1:33" ht="16" customHeight="1">
      <c r="A5" s="26"/>
      <c r="B5" s="82">
        <v>2</v>
      </c>
      <c r="C5" s="1058"/>
      <c r="D5" s="1062"/>
      <c r="E5" s="85">
        <v>2</v>
      </c>
      <c r="F5" s="86">
        <v>2004</v>
      </c>
      <c r="G5" s="86" t="s">
        <v>416</v>
      </c>
      <c r="H5" s="86">
        <v>9003194</v>
      </c>
      <c r="I5" s="86">
        <v>2</v>
      </c>
      <c r="J5" s="86"/>
      <c r="K5" s="86"/>
      <c r="L5" s="86"/>
      <c r="M5" s="87"/>
      <c r="N5" s="1072"/>
      <c r="O5" s="1072"/>
      <c r="P5" s="1072"/>
      <c r="Q5" s="1072"/>
      <c r="R5" s="1075"/>
      <c r="S5" s="1078"/>
      <c r="T5" s="1080"/>
      <c r="U5" s="1082"/>
      <c r="V5" s="91"/>
      <c r="W5" s="20" t="s">
        <v>1203</v>
      </c>
      <c r="X5" s="621"/>
    </row>
    <row r="6" spans="1:33" ht="16" customHeight="1">
      <c r="A6" s="26"/>
      <c r="B6" s="82">
        <v>3</v>
      </c>
      <c r="C6" s="1058"/>
      <c r="D6" s="1062"/>
      <c r="E6" s="85">
        <v>3</v>
      </c>
      <c r="F6" s="86">
        <v>2004</v>
      </c>
      <c r="G6" s="86" t="s">
        <v>417</v>
      </c>
      <c r="H6" s="86">
        <v>9003194</v>
      </c>
      <c r="I6" s="86">
        <v>3</v>
      </c>
      <c r="J6" s="86"/>
      <c r="K6" s="86"/>
      <c r="L6" s="86"/>
      <c r="M6" s="87"/>
      <c r="N6" s="1072"/>
      <c r="O6" s="1072"/>
      <c r="P6" s="1072"/>
      <c r="Q6" s="13" t="s">
        <v>1205</v>
      </c>
      <c r="R6" s="1075"/>
      <c r="S6" s="1078"/>
      <c r="T6" s="1080"/>
      <c r="U6" s="1082"/>
      <c r="V6" s="91"/>
      <c r="W6" s="20" t="s">
        <v>1203</v>
      </c>
      <c r="X6" s="621"/>
    </row>
    <row r="7" spans="1:33" ht="16" customHeight="1">
      <c r="A7" s="26"/>
      <c r="B7" s="82">
        <v>4</v>
      </c>
      <c r="C7" s="1058"/>
      <c r="D7" s="1062"/>
      <c r="E7" s="85">
        <v>4</v>
      </c>
      <c r="F7" s="86">
        <v>2004</v>
      </c>
      <c r="G7" s="86" t="s">
        <v>418</v>
      </c>
      <c r="H7" s="86">
        <v>9003194</v>
      </c>
      <c r="I7" s="86">
        <v>4</v>
      </c>
      <c r="J7" s="86"/>
      <c r="K7" s="86"/>
      <c r="L7" s="86"/>
      <c r="M7" s="87"/>
      <c r="N7" s="1072"/>
      <c r="O7" s="1072"/>
      <c r="P7" s="1072"/>
      <c r="Q7" s="1072" t="s">
        <v>1199</v>
      </c>
      <c r="R7" s="1075"/>
      <c r="S7" s="1078"/>
      <c r="T7" s="1080"/>
      <c r="U7" s="1082"/>
      <c r="V7" s="91"/>
      <c r="W7" s="20" t="s">
        <v>1203</v>
      </c>
      <c r="X7" s="621"/>
    </row>
    <row r="8" spans="1:33" ht="16" customHeight="1">
      <c r="A8" s="26"/>
      <c r="B8" s="82">
        <v>5</v>
      </c>
      <c r="C8" s="1058"/>
      <c r="D8" s="1062"/>
      <c r="E8" s="85">
        <v>5</v>
      </c>
      <c r="F8" s="86">
        <v>2004</v>
      </c>
      <c r="G8" s="86" t="s">
        <v>419</v>
      </c>
      <c r="H8" s="86">
        <v>9003194</v>
      </c>
      <c r="I8" s="86">
        <v>5</v>
      </c>
      <c r="J8" s="86"/>
      <c r="K8" s="86"/>
      <c r="L8" s="86"/>
      <c r="M8" s="87"/>
      <c r="N8" s="1072"/>
      <c r="O8" s="1072"/>
      <c r="P8" s="1072"/>
      <c r="Q8" s="1072"/>
      <c r="R8" s="1075"/>
      <c r="S8" s="1078"/>
      <c r="T8" s="1080"/>
      <c r="U8" s="1082"/>
      <c r="V8" s="91"/>
      <c r="W8" s="20" t="s">
        <v>1203</v>
      </c>
      <c r="X8" s="621"/>
    </row>
    <row r="9" spans="1:33" ht="16" customHeight="1">
      <c r="A9" s="26"/>
      <c r="B9" s="82">
        <v>6</v>
      </c>
      <c r="C9" s="1058"/>
      <c r="D9" s="1062"/>
      <c r="E9" s="85">
        <v>6</v>
      </c>
      <c r="F9" s="86">
        <v>2004</v>
      </c>
      <c r="G9" s="86" t="s">
        <v>420</v>
      </c>
      <c r="H9" s="86">
        <v>9003194</v>
      </c>
      <c r="I9" s="86">
        <v>6</v>
      </c>
      <c r="J9" s="86"/>
      <c r="K9" s="86"/>
      <c r="L9" s="86"/>
      <c r="M9" s="87"/>
      <c r="N9" s="1072"/>
      <c r="O9" s="1072"/>
      <c r="P9" s="1072"/>
      <c r="Q9" s="1072"/>
      <c r="R9" s="1075"/>
      <c r="S9" s="1078"/>
      <c r="T9" s="1080" t="s">
        <v>1207</v>
      </c>
      <c r="U9" s="1082" t="s">
        <v>1208</v>
      </c>
      <c r="V9" s="91"/>
      <c r="W9" s="20" t="s">
        <v>1203</v>
      </c>
      <c r="X9" s="621"/>
    </row>
    <row r="10" spans="1:33" ht="16" customHeight="1">
      <c r="A10" s="26"/>
      <c r="B10" s="82">
        <v>7</v>
      </c>
      <c r="C10" s="1058"/>
      <c r="D10" s="1062"/>
      <c r="E10" s="85">
        <v>7</v>
      </c>
      <c r="F10" s="86">
        <v>2004</v>
      </c>
      <c r="G10" s="86" t="s">
        <v>421</v>
      </c>
      <c r="H10" s="86">
        <v>9003194</v>
      </c>
      <c r="I10" s="86">
        <v>7</v>
      </c>
      <c r="J10" s="86"/>
      <c r="K10" s="86"/>
      <c r="L10" s="86"/>
      <c r="M10" s="87"/>
      <c r="N10" s="1072"/>
      <c r="O10" s="1072"/>
      <c r="P10" s="1072"/>
      <c r="Q10" s="1072"/>
      <c r="R10" s="1075"/>
      <c r="S10" s="1078"/>
      <c r="T10" s="1080"/>
      <c r="U10" s="1082"/>
      <c r="V10" s="91"/>
      <c r="W10" s="20" t="s">
        <v>1203</v>
      </c>
      <c r="X10" s="621"/>
    </row>
    <row r="11" spans="1:33" ht="16" customHeight="1">
      <c r="A11" s="26"/>
      <c r="B11" s="82">
        <v>8</v>
      </c>
      <c r="C11" s="1058"/>
      <c r="D11" s="1062"/>
      <c r="E11" s="85">
        <v>8</v>
      </c>
      <c r="F11" s="86">
        <v>2004</v>
      </c>
      <c r="G11" s="86" t="s">
        <v>422</v>
      </c>
      <c r="H11" s="86">
        <v>9003194</v>
      </c>
      <c r="I11" s="86">
        <v>8</v>
      </c>
      <c r="J11" s="86"/>
      <c r="K11" s="86"/>
      <c r="L11" s="86"/>
      <c r="M11" s="87"/>
      <c r="N11" s="1072"/>
      <c r="O11" s="1072"/>
      <c r="P11" s="1072"/>
      <c r="Q11" s="1072"/>
      <c r="R11" s="1075"/>
      <c r="S11" s="1078"/>
      <c r="T11" s="1080"/>
      <c r="U11" s="1082"/>
      <c r="V11" s="91"/>
      <c r="W11" s="20" t="s">
        <v>1203</v>
      </c>
      <c r="X11" s="621"/>
    </row>
    <row r="12" spans="1:33" ht="16" customHeight="1">
      <c r="A12" s="26"/>
      <c r="B12" s="82">
        <v>9</v>
      </c>
      <c r="C12" s="1058"/>
      <c r="D12" s="1062"/>
      <c r="E12" s="85">
        <v>9</v>
      </c>
      <c r="F12" s="86">
        <v>2004</v>
      </c>
      <c r="G12" s="86" t="s">
        <v>423</v>
      </c>
      <c r="H12" s="86">
        <v>9003194</v>
      </c>
      <c r="I12" s="86">
        <v>9</v>
      </c>
      <c r="J12" s="86"/>
      <c r="K12" s="86"/>
      <c r="L12" s="86"/>
      <c r="M12" s="87"/>
      <c r="N12" s="1072"/>
      <c r="O12" s="1072"/>
      <c r="P12" s="1072"/>
      <c r="Q12" s="13" t="s">
        <v>1205</v>
      </c>
      <c r="R12" s="1075"/>
      <c r="S12" s="1078"/>
      <c r="T12" s="1080"/>
      <c r="U12" s="1082"/>
      <c r="V12" s="91"/>
      <c r="W12" s="20" t="s">
        <v>1203</v>
      </c>
      <c r="X12" s="621"/>
    </row>
    <row r="13" spans="1:33" ht="16" customHeight="1">
      <c r="A13" s="26"/>
      <c r="B13" s="82">
        <v>10</v>
      </c>
      <c r="C13" s="1058"/>
      <c r="D13" s="1062"/>
      <c r="E13" s="85">
        <v>10</v>
      </c>
      <c r="F13" s="86">
        <v>2004</v>
      </c>
      <c r="G13" s="86" t="s">
        <v>424</v>
      </c>
      <c r="H13" s="86">
        <v>9003194</v>
      </c>
      <c r="I13" s="86">
        <v>10</v>
      </c>
      <c r="J13" s="86"/>
      <c r="K13" s="86"/>
      <c r="L13" s="86"/>
      <c r="M13" s="87"/>
      <c r="N13" s="1072"/>
      <c r="O13" s="1072"/>
      <c r="P13" s="1072"/>
      <c r="Q13" s="1072" t="s">
        <v>1199</v>
      </c>
      <c r="R13" s="1075"/>
      <c r="S13" s="1078"/>
      <c r="T13" s="1080"/>
      <c r="U13" s="1082"/>
      <c r="V13" s="91"/>
      <c r="W13" s="20" t="s">
        <v>1203</v>
      </c>
      <c r="X13" s="621"/>
    </row>
    <row r="14" spans="1:33" ht="16" customHeight="1">
      <c r="A14" s="26"/>
      <c r="B14" s="82">
        <v>11</v>
      </c>
      <c r="C14" s="1058"/>
      <c r="D14" s="1062"/>
      <c r="E14" s="85">
        <v>11</v>
      </c>
      <c r="F14" s="86">
        <v>2005</v>
      </c>
      <c r="G14" s="86" t="s">
        <v>425</v>
      </c>
      <c r="H14" s="86">
        <v>9003194</v>
      </c>
      <c r="I14" s="86">
        <v>11</v>
      </c>
      <c r="J14" s="86"/>
      <c r="K14" s="86"/>
      <c r="L14" s="86"/>
      <c r="M14" s="87"/>
      <c r="N14" s="1072"/>
      <c r="O14" s="1072"/>
      <c r="P14" s="1072"/>
      <c r="Q14" s="1072"/>
      <c r="R14" s="1075"/>
      <c r="S14" s="1078"/>
      <c r="T14" s="1080"/>
      <c r="U14" s="1082"/>
      <c r="V14" s="91"/>
      <c r="W14" s="20" t="s">
        <v>1203</v>
      </c>
      <c r="X14" s="621"/>
    </row>
    <row r="15" spans="1:33" ht="16" customHeight="1">
      <c r="A15" s="26"/>
      <c r="B15" s="82">
        <v>12</v>
      </c>
      <c r="C15" s="1058"/>
      <c r="D15" s="1062"/>
      <c r="E15" s="85">
        <v>12</v>
      </c>
      <c r="F15" s="86">
        <v>2005</v>
      </c>
      <c r="G15" s="86" t="s">
        <v>426</v>
      </c>
      <c r="H15" s="86">
        <v>9003194</v>
      </c>
      <c r="I15" s="86">
        <v>12</v>
      </c>
      <c r="J15" s="86"/>
      <c r="K15" s="86"/>
      <c r="L15" s="86"/>
      <c r="M15" s="87"/>
      <c r="N15" s="1072"/>
      <c r="O15" s="1072"/>
      <c r="P15" s="1072"/>
      <c r="Q15" s="1072"/>
      <c r="R15" s="1075"/>
      <c r="S15" s="1078"/>
      <c r="T15" s="1080"/>
      <c r="U15" s="1082"/>
      <c r="V15" s="91"/>
      <c r="W15" s="20" t="s">
        <v>1203</v>
      </c>
      <c r="X15" s="621"/>
    </row>
    <row r="16" spans="1:33" ht="16" customHeight="1">
      <c r="A16" s="26"/>
      <c r="B16" s="82">
        <v>13</v>
      </c>
      <c r="C16" s="1058"/>
      <c r="D16" s="1062"/>
      <c r="E16" s="85">
        <v>13</v>
      </c>
      <c r="F16" s="86">
        <v>2005</v>
      </c>
      <c r="G16" s="86" t="s">
        <v>427</v>
      </c>
      <c r="H16" s="86">
        <v>9003194</v>
      </c>
      <c r="I16" s="86">
        <v>13</v>
      </c>
      <c r="J16" s="86"/>
      <c r="K16" s="86"/>
      <c r="L16" s="86"/>
      <c r="M16" s="87"/>
      <c r="N16" s="1072"/>
      <c r="O16" s="1072"/>
      <c r="P16" s="1072"/>
      <c r="Q16" s="1072"/>
      <c r="R16" s="1075"/>
      <c r="S16" s="1078"/>
      <c r="T16" s="1080"/>
      <c r="U16" s="1082"/>
      <c r="V16" s="91"/>
      <c r="W16" s="20" t="s">
        <v>1203</v>
      </c>
      <c r="X16" s="621"/>
    </row>
    <row r="17" spans="1:35" ht="16" customHeight="1">
      <c r="A17" s="26"/>
      <c r="B17" s="82">
        <v>14</v>
      </c>
      <c r="C17" s="1058"/>
      <c r="D17" s="1062"/>
      <c r="E17" s="85">
        <v>14</v>
      </c>
      <c r="F17" s="86">
        <v>2005</v>
      </c>
      <c r="G17" s="86" t="s">
        <v>428</v>
      </c>
      <c r="H17" s="86">
        <v>9003194</v>
      </c>
      <c r="I17" s="86">
        <v>14</v>
      </c>
      <c r="J17" s="86"/>
      <c r="K17" s="86"/>
      <c r="L17" s="86"/>
      <c r="M17" s="87"/>
      <c r="N17" s="1072"/>
      <c r="O17" s="1072"/>
      <c r="P17" s="1072"/>
      <c r="Q17" s="1072"/>
      <c r="R17" s="1075"/>
      <c r="S17" s="1078"/>
      <c r="T17" s="1080"/>
      <c r="U17" s="1082"/>
      <c r="V17" s="91"/>
      <c r="W17" s="20" t="s">
        <v>1203</v>
      </c>
      <c r="X17" s="621"/>
    </row>
    <row r="18" spans="1:35" ht="16" customHeight="1">
      <c r="A18" s="26"/>
      <c r="B18" s="82">
        <v>15</v>
      </c>
      <c r="C18" s="1058"/>
      <c r="D18" s="1062"/>
      <c r="E18" s="85">
        <v>15</v>
      </c>
      <c r="F18" s="86">
        <v>2005</v>
      </c>
      <c r="G18" s="86" t="s">
        <v>429</v>
      </c>
      <c r="H18" s="86">
        <v>9003194</v>
      </c>
      <c r="I18" s="86">
        <v>15</v>
      </c>
      <c r="J18" s="86"/>
      <c r="K18" s="86"/>
      <c r="L18" s="86"/>
      <c r="M18" s="87"/>
      <c r="N18" s="1072"/>
      <c r="O18" s="1072"/>
      <c r="P18" s="1072"/>
      <c r="Q18" s="1072"/>
      <c r="R18" s="1075"/>
      <c r="S18" s="1078"/>
      <c r="T18" s="1080"/>
      <c r="U18" s="1082"/>
      <c r="V18" s="91"/>
      <c r="W18" s="20" t="s">
        <v>1203</v>
      </c>
      <c r="X18" s="621"/>
    </row>
    <row r="19" spans="1:35" ht="16" customHeight="1">
      <c r="A19" s="26"/>
      <c r="B19" s="82">
        <v>16</v>
      </c>
      <c r="C19" s="1058"/>
      <c r="D19" s="1062"/>
      <c r="E19" s="85">
        <v>16</v>
      </c>
      <c r="F19" s="86">
        <v>2005</v>
      </c>
      <c r="G19" s="86" t="s">
        <v>430</v>
      </c>
      <c r="H19" s="86">
        <v>9003194</v>
      </c>
      <c r="I19" s="86">
        <v>16</v>
      </c>
      <c r="J19" s="86"/>
      <c r="K19" s="86"/>
      <c r="L19" s="86"/>
      <c r="M19" s="87"/>
      <c r="N19" s="1072"/>
      <c r="O19" s="1072"/>
      <c r="P19" s="1072"/>
      <c r="Q19" s="1072"/>
      <c r="R19" s="1075"/>
      <c r="S19" s="1078"/>
      <c r="T19" s="1080"/>
      <c r="U19" s="1082"/>
      <c r="V19" s="91"/>
      <c r="W19" s="20" t="s">
        <v>1203</v>
      </c>
      <c r="X19" s="621"/>
    </row>
    <row r="20" spans="1:35" ht="16" customHeight="1">
      <c r="A20" s="26"/>
      <c r="B20" s="82">
        <v>17</v>
      </c>
      <c r="C20" s="1058"/>
      <c r="D20" s="1062"/>
      <c r="E20" s="85">
        <v>17</v>
      </c>
      <c r="F20" s="86">
        <v>2005</v>
      </c>
      <c r="G20" s="86" t="s">
        <v>431</v>
      </c>
      <c r="H20" s="86">
        <v>9003194</v>
      </c>
      <c r="I20" s="86">
        <v>17</v>
      </c>
      <c r="J20" s="86"/>
      <c r="K20" s="86"/>
      <c r="L20" s="86"/>
      <c r="M20" s="87"/>
      <c r="N20" s="1072"/>
      <c r="O20" s="1072"/>
      <c r="P20" s="1072"/>
      <c r="Q20" s="1072"/>
      <c r="R20" s="1075"/>
      <c r="S20" s="1078"/>
      <c r="T20" s="1080"/>
      <c r="U20" s="1082"/>
      <c r="V20" s="91"/>
      <c r="W20" s="20" t="s">
        <v>1203</v>
      </c>
      <c r="X20" s="621"/>
    </row>
    <row r="21" spans="1:35" ht="16" customHeight="1">
      <c r="A21" s="26"/>
      <c r="B21" s="82">
        <v>18</v>
      </c>
      <c r="C21" s="1058"/>
      <c r="D21" s="1062"/>
      <c r="E21" s="85">
        <v>19</v>
      </c>
      <c r="F21" s="86">
        <v>2006</v>
      </c>
      <c r="G21" s="86" t="s">
        <v>433</v>
      </c>
      <c r="H21" s="86">
        <v>9003194</v>
      </c>
      <c r="I21" s="86">
        <v>19</v>
      </c>
      <c r="J21" s="86"/>
      <c r="K21" s="86"/>
      <c r="L21" s="86"/>
      <c r="M21" s="87"/>
      <c r="N21" s="1072" t="s">
        <v>1198</v>
      </c>
      <c r="O21" s="1072"/>
      <c r="P21" s="1072"/>
      <c r="Q21" s="1072" t="s">
        <v>1209</v>
      </c>
      <c r="R21" s="1075"/>
      <c r="S21" s="1078"/>
      <c r="T21" s="1080"/>
      <c r="U21" s="1082"/>
      <c r="V21" s="91"/>
      <c r="W21" s="20" t="s">
        <v>1203</v>
      </c>
      <c r="X21" s="621"/>
    </row>
    <row r="22" spans="1:35" ht="16" customHeight="1">
      <c r="A22" s="26"/>
      <c r="B22" s="82">
        <v>19</v>
      </c>
      <c r="C22" s="1058"/>
      <c r="D22" s="1062"/>
      <c r="E22" s="85">
        <v>20</v>
      </c>
      <c r="F22" s="86">
        <v>2006</v>
      </c>
      <c r="G22" s="86" t="s">
        <v>434</v>
      </c>
      <c r="H22" s="86">
        <v>9003194</v>
      </c>
      <c r="I22" s="86">
        <v>20</v>
      </c>
      <c r="J22" s="86"/>
      <c r="K22" s="86"/>
      <c r="L22" s="86"/>
      <c r="M22" s="87"/>
      <c r="N22" s="1072"/>
      <c r="O22" s="1072"/>
      <c r="P22" s="1072"/>
      <c r="Q22" s="1072"/>
      <c r="R22" s="1075"/>
      <c r="S22" s="1078"/>
      <c r="T22" s="1080"/>
      <c r="U22" s="1082"/>
      <c r="V22" s="91"/>
      <c r="W22" s="20" t="s">
        <v>1203</v>
      </c>
      <c r="X22" s="621"/>
    </row>
    <row r="23" spans="1:35" ht="16" customHeight="1">
      <c r="A23" s="26"/>
      <c r="B23" s="82">
        <v>20</v>
      </c>
      <c r="C23" s="1058"/>
      <c r="D23" s="1062"/>
      <c r="E23" s="85">
        <v>21</v>
      </c>
      <c r="F23" s="86">
        <v>2007</v>
      </c>
      <c r="G23" s="86" t="s">
        <v>435</v>
      </c>
      <c r="H23" s="86">
        <v>9003194</v>
      </c>
      <c r="I23" s="86">
        <v>21</v>
      </c>
      <c r="J23" s="86"/>
      <c r="K23" s="86"/>
      <c r="L23" s="86"/>
      <c r="M23" s="87"/>
      <c r="N23" s="1072"/>
      <c r="O23" s="1072"/>
      <c r="P23" s="1072"/>
      <c r="Q23" s="1072"/>
      <c r="R23" s="1075"/>
      <c r="S23" s="1078"/>
      <c r="T23" s="1080"/>
      <c r="U23" s="1082"/>
      <c r="V23" s="91"/>
      <c r="W23" s="20" t="s">
        <v>1203</v>
      </c>
      <c r="X23" s="621"/>
    </row>
    <row r="24" spans="1:35" ht="16" customHeight="1">
      <c r="A24" s="26"/>
      <c r="B24" s="82">
        <v>21</v>
      </c>
      <c r="C24" s="1058"/>
      <c r="D24" s="1062"/>
      <c r="E24" s="85">
        <v>22</v>
      </c>
      <c r="F24" s="86">
        <v>2007</v>
      </c>
      <c r="G24" s="86" t="s">
        <v>436</v>
      </c>
      <c r="H24" s="86">
        <v>9003194</v>
      </c>
      <c r="I24" s="86">
        <v>22</v>
      </c>
      <c r="J24" s="86"/>
      <c r="K24" s="86"/>
      <c r="L24" s="86"/>
      <c r="M24" s="87"/>
      <c r="N24" s="1072"/>
      <c r="O24" s="1072"/>
      <c r="P24" s="1072"/>
      <c r="Q24" s="1072"/>
      <c r="R24" s="1075"/>
      <c r="S24" s="1078"/>
      <c r="T24" s="1080"/>
      <c r="U24" s="1082"/>
      <c r="V24" s="91"/>
      <c r="W24" s="20" t="s">
        <v>1203</v>
      </c>
      <c r="X24" s="621"/>
    </row>
    <row r="25" spans="1:35" ht="16" customHeight="1">
      <c r="A25" s="26"/>
      <c r="B25" s="82">
        <v>22</v>
      </c>
      <c r="C25" s="1058"/>
      <c r="D25" s="1062"/>
      <c r="E25" s="85">
        <v>23</v>
      </c>
      <c r="F25" s="86">
        <v>2005</v>
      </c>
      <c r="G25" s="86" t="s">
        <v>437</v>
      </c>
      <c r="H25" s="86">
        <v>9003194</v>
      </c>
      <c r="I25" s="86">
        <v>23</v>
      </c>
      <c r="J25" s="86"/>
      <c r="K25" s="86"/>
      <c r="L25" s="86"/>
      <c r="M25" s="87"/>
      <c r="N25" s="1072" t="s">
        <v>1196</v>
      </c>
      <c r="O25" s="1072"/>
      <c r="P25" s="1072"/>
      <c r="Q25" s="1072" t="s">
        <v>1199</v>
      </c>
      <c r="R25" s="1075"/>
      <c r="S25" s="1078"/>
      <c r="T25" s="1080"/>
      <c r="U25" s="1082"/>
      <c r="V25" s="91"/>
      <c r="W25" s="20" t="s">
        <v>1203</v>
      </c>
      <c r="X25" s="621"/>
    </row>
    <row r="26" spans="1:35" ht="16" customHeight="1">
      <c r="A26" s="26"/>
      <c r="B26" s="82">
        <v>23</v>
      </c>
      <c r="C26" s="1058"/>
      <c r="D26" s="1062"/>
      <c r="E26" s="85">
        <v>24</v>
      </c>
      <c r="F26" s="86">
        <v>2005</v>
      </c>
      <c r="G26" s="86" t="s">
        <v>438</v>
      </c>
      <c r="H26" s="86">
        <v>9003194</v>
      </c>
      <c r="I26" s="86">
        <v>24</v>
      </c>
      <c r="J26" s="86"/>
      <c r="K26" s="86"/>
      <c r="L26" s="86"/>
      <c r="M26" s="87"/>
      <c r="N26" s="1072"/>
      <c r="O26" s="1072"/>
      <c r="P26" s="1072"/>
      <c r="Q26" s="1072"/>
      <c r="R26" s="1075"/>
      <c r="S26" s="1078"/>
      <c r="T26" s="1080"/>
      <c r="U26" s="1082"/>
      <c r="V26" s="91"/>
      <c r="W26" s="20" t="s">
        <v>1203</v>
      </c>
      <c r="X26" s="621"/>
    </row>
    <row r="27" spans="1:35" ht="16" customHeight="1">
      <c r="A27" s="26"/>
      <c r="B27" s="82">
        <v>24</v>
      </c>
      <c r="C27" s="1058"/>
      <c r="D27" s="1062"/>
      <c r="E27" s="85">
        <v>29</v>
      </c>
      <c r="F27" s="86">
        <v>2007</v>
      </c>
      <c r="G27" s="86" t="s">
        <v>432</v>
      </c>
      <c r="H27" s="86">
        <v>9003194</v>
      </c>
      <c r="I27" s="86">
        <v>31</v>
      </c>
      <c r="J27" s="86"/>
      <c r="K27" s="86"/>
      <c r="L27" s="86"/>
      <c r="M27" s="87"/>
      <c r="N27" s="1072" t="s">
        <v>1198</v>
      </c>
      <c r="O27" s="1072"/>
      <c r="P27" s="1072"/>
      <c r="Q27" s="1072" t="s">
        <v>1209</v>
      </c>
      <c r="R27" s="1075"/>
      <c r="S27" s="1078"/>
      <c r="T27" s="1080"/>
      <c r="U27" s="1082"/>
      <c r="V27" s="91"/>
      <c r="W27" s="20" t="s">
        <v>1203</v>
      </c>
      <c r="X27" s="621"/>
    </row>
    <row r="28" spans="1:35" ht="16" customHeight="1">
      <c r="A28" s="26"/>
      <c r="B28" s="82">
        <v>25</v>
      </c>
      <c r="C28" s="1058"/>
      <c r="D28" s="1062" t="s">
        <v>23</v>
      </c>
      <c r="E28" s="85">
        <v>25</v>
      </c>
      <c r="F28" s="86">
        <v>2010</v>
      </c>
      <c r="G28" s="86" t="s">
        <v>443</v>
      </c>
      <c r="H28" s="86">
        <v>9003194</v>
      </c>
      <c r="I28" s="86">
        <v>29</v>
      </c>
      <c r="J28" s="86"/>
      <c r="K28" s="86"/>
      <c r="L28" s="86"/>
      <c r="M28" s="87"/>
      <c r="N28" s="1072"/>
      <c r="O28" s="1072"/>
      <c r="P28" s="1072"/>
      <c r="Q28" s="1072"/>
      <c r="R28" s="1075"/>
      <c r="S28" s="1078"/>
      <c r="T28" s="1080"/>
      <c r="U28" s="1082"/>
      <c r="V28" s="91"/>
      <c r="W28" s="20" t="s">
        <v>1203</v>
      </c>
      <c r="X28" s="621"/>
    </row>
    <row r="29" spans="1:35" ht="16" customHeight="1">
      <c r="B29" s="82">
        <v>26</v>
      </c>
      <c r="C29" s="1058"/>
      <c r="D29" s="1062"/>
      <c r="E29" s="85">
        <v>27</v>
      </c>
      <c r="F29" s="86">
        <v>2010</v>
      </c>
      <c r="G29" s="86" t="s">
        <v>444</v>
      </c>
      <c r="H29" s="86">
        <v>9003194</v>
      </c>
      <c r="I29" s="86">
        <v>28</v>
      </c>
      <c r="J29" s="86"/>
      <c r="K29" s="86"/>
      <c r="L29" s="86"/>
      <c r="M29" s="87"/>
      <c r="N29" s="1072"/>
      <c r="O29" s="1072"/>
      <c r="P29" s="1072"/>
      <c r="Q29" s="1072"/>
      <c r="R29" s="1075"/>
      <c r="S29" s="1078"/>
      <c r="T29" s="1080"/>
      <c r="U29" s="1082"/>
      <c r="V29" s="91"/>
      <c r="W29" s="20" t="s">
        <v>1203</v>
      </c>
      <c r="X29" s="621"/>
      <c r="Y29" s="406"/>
      <c r="Z29" s="406"/>
      <c r="AA29" s="406"/>
      <c r="AB29" s="406"/>
      <c r="AC29" s="406"/>
      <c r="AD29" s="406"/>
      <c r="AE29" s="406"/>
      <c r="AF29" s="406"/>
      <c r="AG29" s="406"/>
    </row>
    <row r="30" spans="1:35" ht="16" customHeight="1">
      <c r="B30" s="82">
        <v>27</v>
      </c>
      <c r="C30" s="1058"/>
      <c r="D30" s="1062"/>
      <c r="E30" s="85">
        <v>28</v>
      </c>
      <c r="F30" s="86">
        <v>2010</v>
      </c>
      <c r="G30" s="86" t="s">
        <v>445</v>
      </c>
      <c r="H30" s="86">
        <v>9003194</v>
      </c>
      <c r="I30" s="86">
        <v>30</v>
      </c>
      <c r="J30" s="86"/>
      <c r="K30" s="86"/>
      <c r="L30" s="86"/>
      <c r="M30" s="87"/>
      <c r="N30" s="1072"/>
      <c r="O30" s="1072"/>
      <c r="P30" s="1072"/>
      <c r="Q30" s="1072"/>
      <c r="R30" s="1075"/>
      <c r="S30" s="1078"/>
      <c r="T30" s="1080"/>
      <c r="U30" s="1082"/>
      <c r="V30" s="91"/>
      <c r="W30" s="20" t="s">
        <v>1203</v>
      </c>
      <c r="X30" s="621"/>
      <c r="Y30" s="406"/>
      <c r="Z30" s="406"/>
      <c r="AA30" s="406"/>
      <c r="AB30" s="406"/>
      <c r="AC30" s="406"/>
      <c r="AD30" s="406"/>
      <c r="AE30" s="406"/>
      <c r="AF30" s="406"/>
      <c r="AG30" s="406"/>
    </row>
    <row r="31" spans="1:35" ht="16" customHeight="1" thickBot="1">
      <c r="B31" s="82">
        <v>28</v>
      </c>
      <c r="C31" s="1058"/>
      <c r="D31" s="1063" t="s">
        <v>22</v>
      </c>
      <c r="E31" s="85">
        <v>1</v>
      </c>
      <c r="F31" s="86">
        <v>2006</v>
      </c>
      <c r="G31" s="86" t="s">
        <v>439</v>
      </c>
      <c r="H31" s="86">
        <v>9003277</v>
      </c>
      <c r="I31" s="86">
        <v>1</v>
      </c>
      <c r="J31" s="86"/>
      <c r="K31" s="86"/>
      <c r="L31" s="86"/>
      <c r="M31" s="87"/>
      <c r="N31" s="13" t="s">
        <v>1198</v>
      </c>
      <c r="O31" s="1072"/>
      <c r="P31" s="1072"/>
      <c r="Q31" s="13" t="s">
        <v>1210</v>
      </c>
      <c r="R31" s="1075"/>
      <c r="S31" s="1078"/>
      <c r="T31" s="1080" t="s">
        <v>1211</v>
      </c>
      <c r="U31" s="1082"/>
      <c r="V31" s="91"/>
      <c r="W31" s="20" t="s">
        <v>1203</v>
      </c>
      <c r="X31" s="621"/>
      <c r="Y31" s="406"/>
      <c r="Z31" s="406"/>
      <c r="AA31" s="406"/>
      <c r="AB31" s="406"/>
      <c r="AC31" s="406"/>
      <c r="AD31" s="406"/>
      <c r="AE31" s="406"/>
      <c r="AF31" s="406"/>
      <c r="AG31" s="406"/>
    </row>
    <row r="32" spans="1:35" ht="16" customHeight="1" thickBot="1">
      <c r="B32" s="82">
        <v>29</v>
      </c>
      <c r="C32" s="1058"/>
      <c r="D32" s="1063"/>
      <c r="E32" s="85">
        <v>2</v>
      </c>
      <c r="F32" s="86">
        <v>2012</v>
      </c>
      <c r="G32" s="86" t="s">
        <v>440</v>
      </c>
      <c r="H32" s="86">
        <v>9003277</v>
      </c>
      <c r="I32" s="86">
        <v>2</v>
      </c>
      <c r="J32" s="86"/>
      <c r="K32" s="86"/>
      <c r="L32" s="86"/>
      <c r="M32" s="87"/>
      <c r="N32" s="13" t="s">
        <v>1196</v>
      </c>
      <c r="O32" s="1072"/>
      <c r="P32" s="1072"/>
      <c r="Q32" s="13" t="s">
        <v>1199</v>
      </c>
      <c r="R32" s="1075"/>
      <c r="S32" s="1078"/>
      <c r="T32" s="1080"/>
      <c r="U32" s="1082"/>
      <c r="V32" s="91"/>
      <c r="W32" s="20" t="s">
        <v>1203</v>
      </c>
      <c r="X32" s="621"/>
      <c r="Y32" s="406"/>
      <c r="Z32" s="406"/>
      <c r="AA32" s="1068" t="s">
        <v>88</v>
      </c>
      <c r="AB32" s="1069"/>
      <c r="AC32" s="1069"/>
      <c r="AD32" s="1069"/>
      <c r="AE32" s="1069"/>
      <c r="AF32" s="1069"/>
      <c r="AG32" s="1069"/>
      <c r="AH32" s="1069"/>
      <c r="AI32" s="1070"/>
    </row>
    <row r="33" spans="1:35" ht="16" customHeight="1">
      <c r="B33" s="82">
        <v>30</v>
      </c>
      <c r="C33" s="1058"/>
      <c r="D33" s="1063"/>
      <c r="E33" s="85">
        <v>3</v>
      </c>
      <c r="F33" s="86">
        <v>2016</v>
      </c>
      <c r="G33" s="86" t="s">
        <v>441</v>
      </c>
      <c r="H33" s="86">
        <v>9003277</v>
      </c>
      <c r="I33" s="86">
        <v>3</v>
      </c>
      <c r="J33" s="86"/>
      <c r="K33" s="86"/>
      <c r="L33" s="86"/>
      <c r="M33" s="87"/>
      <c r="N33" s="1072" t="s">
        <v>1198</v>
      </c>
      <c r="O33" s="1072"/>
      <c r="P33" s="1072"/>
      <c r="Q33" s="1072" t="s">
        <v>1210</v>
      </c>
      <c r="R33" s="1075"/>
      <c r="S33" s="1078"/>
      <c r="T33" s="1080"/>
      <c r="U33" s="1082"/>
      <c r="V33" s="91"/>
      <c r="W33" s="20" t="s">
        <v>1203</v>
      </c>
      <c r="X33" s="621"/>
      <c r="Y33" s="406"/>
      <c r="Z33" s="406"/>
      <c r="AA33" s="622" t="s">
        <v>1204</v>
      </c>
      <c r="AB33" s="406"/>
      <c r="AC33" s="406"/>
      <c r="AD33" s="406"/>
      <c r="AE33" s="406"/>
      <c r="AF33" s="650" t="s">
        <v>646</v>
      </c>
      <c r="AG33" s="651" t="s">
        <v>645</v>
      </c>
      <c r="AH33" s="651" t="s">
        <v>339</v>
      </c>
      <c r="AI33" s="652" t="s">
        <v>328</v>
      </c>
    </row>
    <row r="34" spans="1:35" ht="16" customHeight="1" thickBot="1">
      <c r="B34" s="82">
        <v>31</v>
      </c>
      <c r="C34" s="1058"/>
      <c r="D34" s="1063"/>
      <c r="E34" s="85">
        <v>4</v>
      </c>
      <c r="F34" s="86">
        <v>2016</v>
      </c>
      <c r="G34" s="86" t="s">
        <v>442</v>
      </c>
      <c r="H34" s="86">
        <v>9003277</v>
      </c>
      <c r="I34" s="86">
        <v>4</v>
      </c>
      <c r="J34" s="86"/>
      <c r="K34" s="86"/>
      <c r="L34" s="86"/>
      <c r="M34" s="87"/>
      <c r="N34" s="1072"/>
      <c r="O34" s="1072"/>
      <c r="P34" s="1072"/>
      <c r="Q34" s="1072"/>
      <c r="R34" s="1075"/>
      <c r="S34" s="1078"/>
      <c r="T34" s="1080"/>
      <c r="U34" s="1082"/>
      <c r="V34" s="91"/>
      <c r="W34" s="20" t="s">
        <v>1203</v>
      </c>
      <c r="X34" s="30"/>
      <c r="AA34" s="623"/>
      <c r="AB34" s="624"/>
      <c r="AC34" s="624"/>
      <c r="AD34" s="624"/>
      <c r="AE34" s="624"/>
      <c r="AF34" s="625" t="s">
        <v>494</v>
      </c>
      <c r="AG34" s="626"/>
      <c r="AH34" s="626"/>
      <c r="AI34" s="627"/>
    </row>
    <row r="35" spans="1:35" ht="16" customHeight="1" thickTop="1">
      <c r="B35" s="82">
        <v>32</v>
      </c>
      <c r="C35" s="1058"/>
      <c r="D35" s="1063"/>
      <c r="E35" s="85">
        <v>5</v>
      </c>
      <c r="F35" s="86">
        <v>2012</v>
      </c>
      <c r="G35" s="86" t="s">
        <v>446</v>
      </c>
      <c r="H35" s="86">
        <v>9003277</v>
      </c>
      <c r="I35" s="86">
        <v>5</v>
      </c>
      <c r="J35" s="86"/>
      <c r="K35" s="86"/>
      <c r="L35" s="86"/>
      <c r="M35" s="87"/>
      <c r="N35" s="1072"/>
      <c r="O35" s="1072"/>
      <c r="P35" s="1072"/>
      <c r="Q35" s="1072"/>
      <c r="R35" s="1075"/>
      <c r="S35" s="1078"/>
      <c r="T35" s="1080"/>
      <c r="U35" s="1082"/>
      <c r="V35" s="91"/>
      <c r="W35" s="20" t="s">
        <v>1203</v>
      </c>
      <c r="X35" s="30"/>
      <c r="AA35" s="628" t="s">
        <v>1206</v>
      </c>
      <c r="AB35" s="601"/>
      <c r="AC35" s="601"/>
      <c r="AD35" s="601"/>
      <c r="AE35" s="406"/>
      <c r="AF35" s="601"/>
      <c r="AG35" s="601"/>
      <c r="AH35" s="601"/>
      <c r="AI35" s="629"/>
    </row>
    <row r="36" spans="1:35" ht="16" customHeight="1">
      <c r="A36" s="26"/>
      <c r="B36" s="82">
        <v>33</v>
      </c>
      <c r="C36" s="1088" t="s">
        <v>447</v>
      </c>
      <c r="D36" s="1063" t="s">
        <v>448</v>
      </c>
      <c r="E36" s="85">
        <v>7</v>
      </c>
      <c r="F36" s="86">
        <v>2006</v>
      </c>
      <c r="G36" s="86" t="s">
        <v>625</v>
      </c>
      <c r="H36" s="86">
        <v>9002212</v>
      </c>
      <c r="I36" s="86">
        <v>3</v>
      </c>
      <c r="J36" s="86"/>
      <c r="K36" s="86"/>
      <c r="L36" s="86"/>
      <c r="M36" s="87"/>
      <c r="N36" s="13" t="s">
        <v>1212</v>
      </c>
      <c r="O36" s="13" t="s">
        <v>1213</v>
      </c>
      <c r="P36" s="13" t="s">
        <v>1212</v>
      </c>
      <c r="Q36" s="13" t="s">
        <v>1214</v>
      </c>
      <c r="R36" s="1075"/>
      <c r="S36" s="1078"/>
      <c r="T36" s="1080" t="s">
        <v>1215</v>
      </c>
      <c r="U36" s="1082"/>
      <c r="V36" s="91"/>
      <c r="W36" s="20" t="s">
        <v>1203</v>
      </c>
      <c r="X36" s="30"/>
      <c r="AA36" s="653" t="s">
        <v>89</v>
      </c>
      <c r="AB36" s="654" t="s">
        <v>90</v>
      </c>
      <c r="AC36" s="654" t="s">
        <v>91</v>
      </c>
      <c r="AD36" s="654" t="s">
        <v>92</v>
      </c>
      <c r="AE36" s="526"/>
      <c r="AF36" s="655" t="s">
        <v>93</v>
      </c>
      <c r="AG36" s="655" t="s">
        <v>94</v>
      </c>
      <c r="AH36" s="570" t="s">
        <v>95</v>
      </c>
      <c r="AI36" s="630"/>
    </row>
    <row r="37" spans="1:35" ht="16" customHeight="1">
      <c r="A37" s="26"/>
      <c r="B37" s="82">
        <v>34</v>
      </c>
      <c r="C37" s="1088"/>
      <c r="D37" s="1063"/>
      <c r="E37" s="85">
        <v>8</v>
      </c>
      <c r="F37" s="86">
        <v>2010</v>
      </c>
      <c r="G37" s="86" t="s">
        <v>626</v>
      </c>
      <c r="H37" s="86">
        <v>9002212</v>
      </c>
      <c r="I37" s="86">
        <v>4</v>
      </c>
      <c r="J37" s="86"/>
      <c r="K37" s="86"/>
      <c r="L37" s="86"/>
      <c r="M37" s="87"/>
      <c r="N37" s="13" t="s">
        <v>1212</v>
      </c>
      <c r="O37" s="13" t="s">
        <v>1213</v>
      </c>
      <c r="P37" s="13" t="s">
        <v>1212</v>
      </c>
      <c r="Q37" s="13" t="s">
        <v>1214</v>
      </c>
      <c r="R37" s="1076"/>
      <c r="S37" s="1078"/>
      <c r="T37" s="1089"/>
      <c r="U37" s="1082"/>
      <c r="V37" s="91"/>
      <c r="W37" s="20" t="s">
        <v>1203</v>
      </c>
      <c r="X37" s="30"/>
      <c r="AA37" s="1083"/>
      <c r="AB37" s="1084"/>
      <c r="AC37" s="1084"/>
      <c r="AD37" s="1085"/>
      <c r="AE37" s="526"/>
      <c r="AF37" s="1086"/>
      <c r="AG37" s="1084"/>
      <c r="AH37" s="1084"/>
      <c r="AI37" s="1087"/>
    </row>
    <row r="38" spans="1:35" ht="16" customHeight="1">
      <c r="A38" s="26"/>
      <c r="B38" s="82">
        <v>35</v>
      </c>
      <c r="C38" s="1063" t="s">
        <v>449</v>
      </c>
      <c r="D38" s="1063" t="s">
        <v>37</v>
      </c>
      <c r="E38" s="85">
        <v>1</v>
      </c>
      <c r="F38" s="87">
        <v>2024</v>
      </c>
      <c r="G38" s="86">
        <v>264</v>
      </c>
      <c r="H38" s="86">
        <v>9000428</v>
      </c>
      <c r="I38" s="86">
        <v>14</v>
      </c>
      <c r="J38" s="86"/>
      <c r="K38" s="86"/>
      <c r="L38" s="86"/>
      <c r="M38" s="87"/>
      <c r="N38" s="190"/>
      <c r="O38" s="190"/>
      <c r="P38" s="190"/>
      <c r="Q38" s="190"/>
      <c r="R38" s="91" t="s">
        <v>449</v>
      </c>
      <c r="S38" s="96" t="s">
        <v>1216</v>
      </c>
      <c r="T38" s="191" t="s">
        <v>1217</v>
      </c>
      <c r="U38" s="192" t="s">
        <v>1218</v>
      </c>
      <c r="V38" s="91"/>
      <c r="W38" s="20" t="s">
        <v>1203</v>
      </c>
      <c r="X38" s="30"/>
      <c r="AA38" s="464" t="s">
        <v>851</v>
      </c>
      <c r="AB38" s="465" t="s">
        <v>109</v>
      </c>
      <c r="AC38" s="465" t="s">
        <v>110</v>
      </c>
      <c r="AD38" s="465" t="s">
        <v>111</v>
      </c>
      <c r="AE38" s="526"/>
      <c r="AF38" s="465" t="s">
        <v>112</v>
      </c>
      <c r="AG38" s="465" t="s">
        <v>113</v>
      </c>
      <c r="AH38" s="455" t="s">
        <v>114</v>
      </c>
      <c r="AI38" s="450"/>
    </row>
    <row r="39" spans="1:35" ht="16" customHeight="1">
      <c r="A39" s="26"/>
      <c r="B39" s="82">
        <v>36</v>
      </c>
      <c r="C39" s="1063"/>
      <c r="D39" s="1063"/>
      <c r="E39" s="85">
        <v>2</v>
      </c>
      <c r="F39" s="87">
        <v>2024</v>
      </c>
      <c r="G39" s="86">
        <v>265</v>
      </c>
      <c r="H39" s="86">
        <v>9000428</v>
      </c>
      <c r="I39" s="86">
        <v>15</v>
      </c>
      <c r="J39" s="86"/>
      <c r="K39" s="86"/>
      <c r="L39" s="86"/>
      <c r="M39" s="87"/>
      <c r="N39" s="190"/>
      <c r="O39" s="190"/>
      <c r="P39" s="190"/>
      <c r="Q39" s="190"/>
      <c r="R39" s="91" t="s">
        <v>449</v>
      </c>
      <c r="S39" s="96" t="s">
        <v>1216</v>
      </c>
      <c r="T39" s="191" t="s">
        <v>1217</v>
      </c>
      <c r="U39" s="192" t="s">
        <v>1218</v>
      </c>
      <c r="V39" s="91"/>
      <c r="W39" s="20" t="s">
        <v>1203</v>
      </c>
      <c r="X39" s="30"/>
      <c r="AA39" s="464" t="s">
        <v>121</v>
      </c>
      <c r="AB39" s="465" t="s">
        <v>122</v>
      </c>
      <c r="AC39" s="465" t="s">
        <v>123</v>
      </c>
      <c r="AD39" s="465" t="s">
        <v>124</v>
      </c>
      <c r="AE39" s="526"/>
      <c r="AF39" s="465" t="s">
        <v>125</v>
      </c>
      <c r="AG39" s="826" t="s">
        <v>1001</v>
      </c>
      <c r="AH39" s="656" t="s">
        <v>635</v>
      </c>
      <c r="AI39" s="522"/>
    </row>
    <row r="40" spans="1:35" ht="16" customHeight="1">
      <c r="A40" s="54" t="s">
        <v>1007</v>
      </c>
      <c r="B40" s="82">
        <v>37</v>
      </c>
      <c r="C40" s="1063"/>
      <c r="D40" s="1063"/>
      <c r="E40" s="85">
        <v>3</v>
      </c>
      <c r="F40" s="87">
        <v>2024</v>
      </c>
      <c r="G40" s="86">
        <v>266</v>
      </c>
      <c r="H40" s="86">
        <v>9000428</v>
      </c>
      <c r="I40" s="86">
        <v>16</v>
      </c>
      <c r="J40" s="86"/>
      <c r="K40" s="86"/>
      <c r="L40" s="86"/>
      <c r="M40" s="87"/>
      <c r="N40" s="13"/>
      <c r="O40" s="13"/>
      <c r="P40" s="13"/>
      <c r="Q40" s="13"/>
      <c r="R40" s="91" t="s">
        <v>449</v>
      </c>
      <c r="S40" s="96" t="s">
        <v>1216</v>
      </c>
      <c r="T40" s="191" t="s">
        <v>1217</v>
      </c>
      <c r="U40" s="192" t="s">
        <v>1218</v>
      </c>
      <c r="V40" s="91"/>
      <c r="W40" s="20" t="s">
        <v>1203</v>
      </c>
      <c r="X40" s="30"/>
      <c r="AA40" s="1083"/>
      <c r="AB40" s="1084"/>
      <c r="AC40" s="1084"/>
      <c r="AD40" s="1085"/>
      <c r="AE40" s="526"/>
      <c r="AF40" s="632"/>
      <c r="AG40" s="391"/>
      <c r="AH40" s="391"/>
      <c r="AI40" s="492"/>
    </row>
    <row r="41" spans="1:35" ht="16" customHeight="1">
      <c r="A41" s="54"/>
      <c r="B41" s="82">
        <v>38</v>
      </c>
      <c r="C41" s="1063"/>
      <c r="D41" s="1063"/>
      <c r="E41" s="85">
        <v>4</v>
      </c>
      <c r="F41" s="87">
        <v>2024</v>
      </c>
      <c r="G41" s="86">
        <v>269</v>
      </c>
      <c r="H41" s="86">
        <v>9000428</v>
      </c>
      <c r="I41" s="86">
        <v>19</v>
      </c>
      <c r="J41" s="86"/>
      <c r="K41" s="86"/>
      <c r="L41" s="86"/>
      <c r="M41" s="87"/>
      <c r="N41" s="13"/>
      <c r="O41" s="13"/>
      <c r="P41" s="13"/>
      <c r="Q41" s="13"/>
      <c r="R41" s="91" t="s">
        <v>449</v>
      </c>
      <c r="S41" s="96" t="s">
        <v>1216</v>
      </c>
      <c r="T41" s="191" t="s">
        <v>1217</v>
      </c>
      <c r="U41" s="192" t="s">
        <v>1218</v>
      </c>
      <c r="V41" s="91"/>
      <c r="W41" s="20" t="s">
        <v>1203</v>
      </c>
      <c r="X41" s="30"/>
      <c r="AA41" s="464" t="s">
        <v>137</v>
      </c>
      <c r="AB41" s="465" t="s">
        <v>138</v>
      </c>
      <c r="AC41" s="465" t="s">
        <v>139</v>
      </c>
      <c r="AD41" s="465" t="s">
        <v>140</v>
      </c>
      <c r="AE41" s="526"/>
      <c r="AF41" s="657" t="s">
        <v>852</v>
      </c>
      <c r="AG41" s="657" t="s">
        <v>853</v>
      </c>
      <c r="AH41" s="589" t="s">
        <v>141</v>
      </c>
      <c r="AI41" s="522"/>
    </row>
    <row r="42" spans="1:35" ht="16" customHeight="1">
      <c r="A42" s="54"/>
      <c r="B42" s="82">
        <v>39</v>
      </c>
      <c r="C42" s="1063"/>
      <c r="D42" s="1063"/>
      <c r="E42" s="85">
        <v>5</v>
      </c>
      <c r="F42" s="87">
        <v>2024</v>
      </c>
      <c r="G42" s="86">
        <v>270</v>
      </c>
      <c r="H42" s="86">
        <v>9000428</v>
      </c>
      <c r="I42" s="86">
        <v>20</v>
      </c>
      <c r="J42" s="86"/>
      <c r="K42" s="86"/>
      <c r="L42" s="86"/>
      <c r="M42" s="87"/>
      <c r="N42" s="13"/>
      <c r="O42" s="13"/>
      <c r="P42" s="13"/>
      <c r="Q42" s="13"/>
      <c r="R42" s="91" t="s">
        <v>449</v>
      </c>
      <c r="S42" s="96" t="s">
        <v>1216</v>
      </c>
      <c r="T42" s="191" t="s">
        <v>1217</v>
      </c>
      <c r="U42" s="192" t="s">
        <v>1218</v>
      </c>
      <c r="V42" s="91"/>
      <c r="W42" s="20" t="s">
        <v>1203</v>
      </c>
      <c r="X42" s="30"/>
      <c r="AA42" s="464" t="s">
        <v>150</v>
      </c>
      <c r="AB42" s="465" t="s">
        <v>151</v>
      </c>
      <c r="AC42" s="465" t="s">
        <v>152</v>
      </c>
      <c r="AD42" s="465" t="s">
        <v>153</v>
      </c>
      <c r="AE42" s="526"/>
      <c r="AF42" s="657" t="s">
        <v>154</v>
      </c>
      <c r="AG42" s="657" t="s">
        <v>155</v>
      </c>
      <c r="AH42" s="657" t="s">
        <v>156</v>
      </c>
      <c r="AI42" s="658" t="s">
        <v>157</v>
      </c>
    </row>
    <row r="43" spans="1:35" ht="16" customHeight="1">
      <c r="A43" s="26"/>
      <c r="B43" s="82">
        <v>40</v>
      </c>
      <c r="C43" s="1063"/>
      <c r="D43" s="1049" t="s">
        <v>27</v>
      </c>
      <c r="E43" s="85">
        <v>1</v>
      </c>
      <c r="F43" s="86">
        <v>2007</v>
      </c>
      <c r="G43" s="86">
        <v>279</v>
      </c>
      <c r="H43" s="86">
        <v>9006135</v>
      </c>
      <c r="I43" s="86">
        <v>3</v>
      </c>
      <c r="J43" s="86"/>
      <c r="K43" s="86"/>
      <c r="L43" s="86"/>
      <c r="M43" s="87"/>
      <c r="N43" s="62" t="s">
        <v>1219</v>
      </c>
      <c r="O43" s="13" t="s">
        <v>1213</v>
      </c>
      <c r="P43" s="62" t="s">
        <v>1219</v>
      </c>
      <c r="Q43" s="13" t="s">
        <v>1220</v>
      </c>
      <c r="R43" s="91" t="s">
        <v>449</v>
      </c>
      <c r="S43" s="96" t="s">
        <v>1221</v>
      </c>
      <c r="T43" s="191" t="s">
        <v>1222</v>
      </c>
      <c r="U43" s="193" t="s">
        <v>1223</v>
      </c>
      <c r="V43" s="91"/>
      <c r="W43" s="20" t="s">
        <v>1203</v>
      </c>
      <c r="X43" s="30"/>
      <c r="AA43" s="1083"/>
      <c r="AB43" s="1084"/>
      <c r="AC43" s="1084"/>
      <c r="AD43" s="1085"/>
      <c r="AE43" s="526"/>
      <c r="AF43" s="632"/>
      <c r="AG43" s="391"/>
      <c r="AH43" s="391"/>
      <c r="AI43" s="492"/>
    </row>
    <row r="44" spans="1:35" ht="16" customHeight="1">
      <c r="A44" s="26"/>
      <c r="B44" s="82">
        <v>41</v>
      </c>
      <c r="C44" s="1063"/>
      <c r="D44" s="1046"/>
      <c r="E44" s="85">
        <v>2</v>
      </c>
      <c r="F44" s="86">
        <v>2007</v>
      </c>
      <c r="G44" s="86">
        <v>283</v>
      </c>
      <c r="H44" s="86">
        <v>9006135</v>
      </c>
      <c r="I44" s="86">
        <v>4</v>
      </c>
      <c r="J44" s="86"/>
      <c r="K44" s="86"/>
      <c r="L44" s="86"/>
      <c r="M44" s="87"/>
      <c r="N44" s="62" t="s">
        <v>1219</v>
      </c>
      <c r="O44" s="13" t="s">
        <v>1213</v>
      </c>
      <c r="P44" s="62" t="s">
        <v>1219</v>
      </c>
      <c r="Q44" s="13" t="s">
        <v>1220</v>
      </c>
      <c r="R44" s="91" t="s">
        <v>449</v>
      </c>
      <c r="S44" s="96" t="s">
        <v>1221</v>
      </c>
      <c r="T44" s="191" t="s">
        <v>1222</v>
      </c>
      <c r="U44" s="193" t="s">
        <v>1223</v>
      </c>
      <c r="V44" s="91"/>
      <c r="W44" s="20" t="s">
        <v>1203</v>
      </c>
      <c r="X44" s="30"/>
      <c r="AA44" s="464" t="s">
        <v>164</v>
      </c>
      <c r="AB44" s="465" t="s">
        <v>165</v>
      </c>
      <c r="AC44" s="465" t="s">
        <v>166</v>
      </c>
      <c r="AD44" s="465" t="s">
        <v>167</v>
      </c>
      <c r="AE44" s="526"/>
      <c r="AF44" s="606" t="s">
        <v>168</v>
      </c>
      <c r="AG44" s="606" t="s">
        <v>169</v>
      </c>
      <c r="AH44" s="606" t="s">
        <v>170</v>
      </c>
      <c r="AI44" s="450"/>
    </row>
    <row r="45" spans="1:35" ht="16" customHeight="1">
      <c r="A45" s="26"/>
      <c r="B45" s="82">
        <v>42</v>
      </c>
      <c r="C45" s="1063"/>
      <c r="D45" s="1046"/>
      <c r="E45" s="85">
        <v>3</v>
      </c>
      <c r="F45" s="86">
        <v>2007</v>
      </c>
      <c r="G45" s="86">
        <v>275</v>
      </c>
      <c r="H45" s="86">
        <v>9006135</v>
      </c>
      <c r="I45" s="86">
        <v>5</v>
      </c>
      <c r="J45" s="86"/>
      <c r="K45" s="86"/>
      <c r="L45" s="86"/>
      <c r="M45" s="87"/>
      <c r="N45" s="62" t="s">
        <v>1219</v>
      </c>
      <c r="O45" s="13" t="s">
        <v>1213</v>
      </c>
      <c r="P45" s="62" t="s">
        <v>1219</v>
      </c>
      <c r="Q45" s="13" t="s">
        <v>1220</v>
      </c>
      <c r="R45" s="91" t="s">
        <v>449</v>
      </c>
      <c r="S45" s="96" t="s">
        <v>1221</v>
      </c>
      <c r="T45" s="191" t="s">
        <v>1222</v>
      </c>
      <c r="U45" s="193" t="s">
        <v>1223</v>
      </c>
      <c r="V45" s="91"/>
      <c r="W45" s="20" t="s">
        <v>1203</v>
      </c>
      <c r="X45" s="30"/>
      <c r="AA45" s="1083"/>
      <c r="AB45" s="1084"/>
      <c r="AC45" s="1084"/>
      <c r="AD45" s="1085"/>
      <c r="AE45" s="526"/>
      <c r="AF45" s="391"/>
      <c r="AG45" s="606" t="s">
        <v>854</v>
      </c>
      <c r="AH45" s="406"/>
      <c r="AI45" s="450"/>
    </row>
    <row r="46" spans="1:35" ht="16" customHeight="1">
      <c r="A46" s="26"/>
      <c r="B46" s="82">
        <v>43</v>
      </c>
      <c r="C46" s="1063"/>
      <c r="D46" s="1046"/>
      <c r="E46" s="85">
        <v>4</v>
      </c>
      <c r="F46" s="86">
        <v>2007</v>
      </c>
      <c r="G46" s="86">
        <v>284</v>
      </c>
      <c r="H46" s="86">
        <v>9006135</v>
      </c>
      <c r="I46" s="86">
        <v>6</v>
      </c>
      <c r="J46" s="86"/>
      <c r="K46" s="86"/>
      <c r="L46" s="86"/>
      <c r="M46" s="87"/>
      <c r="N46" s="62" t="s">
        <v>1219</v>
      </c>
      <c r="O46" s="13" t="s">
        <v>1213</v>
      </c>
      <c r="P46" s="62" t="s">
        <v>1219</v>
      </c>
      <c r="Q46" s="13" t="s">
        <v>1220</v>
      </c>
      <c r="R46" s="91" t="s">
        <v>449</v>
      </c>
      <c r="S46" s="96" t="s">
        <v>1221</v>
      </c>
      <c r="T46" s="191" t="s">
        <v>1222</v>
      </c>
      <c r="U46" s="193" t="s">
        <v>1223</v>
      </c>
      <c r="V46" s="91"/>
      <c r="W46" s="20" t="s">
        <v>1203</v>
      </c>
      <c r="X46" s="30"/>
      <c r="AA46" s="659" t="s">
        <v>178</v>
      </c>
      <c r="AB46" s="455" t="s">
        <v>97</v>
      </c>
      <c r="AC46" s="455" t="s">
        <v>104</v>
      </c>
      <c r="AD46" s="455" t="s">
        <v>209</v>
      </c>
      <c r="AE46" s="526"/>
      <c r="AF46" s="632"/>
      <c r="AG46" s="608" t="s">
        <v>83</v>
      </c>
      <c r="AH46" s="577"/>
      <c r="AI46" s="450"/>
    </row>
    <row r="47" spans="1:35" ht="16" customHeight="1">
      <c r="A47" s="26"/>
      <c r="B47" s="82">
        <v>44</v>
      </c>
      <c r="C47" s="1063"/>
      <c r="D47" s="1046"/>
      <c r="E47" s="85">
        <v>5</v>
      </c>
      <c r="F47" s="86">
        <v>2007</v>
      </c>
      <c r="G47" s="86">
        <v>280</v>
      </c>
      <c r="H47" s="86">
        <v>9006135</v>
      </c>
      <c r="I47" s="86">
        <v>1</v>
      </c>
      <c r="J47" s="86"/>
      <c r="K47" s="86"/>
      <c r="L47" s="86"/>
      <c r="M47" s="87"/>
      <c r="N47" s="62" t="s">
        <v>1219</v>
      </c>
      <c r="O47" s="13" t="s">
        <v>1213</v>
      </c>
      <c r="P47" s="62" t="s">
        <v>1219</v>
      </c>
      <c r="Q47" s="13" t="s">
        <v>1220</v>
      </c>
      <c r="R47" s="91" t="s">
        <v>449</v>
      </c>
      <c r="S47" s="96" t="s">
        <v>1221</v>
      </c>
      <c r="T47" s="191" t="s">
        <v>1222</v>
      </c>
      <c r="U47" s="193" t="s">
        <v>1223</v>
      </c>
      <c r="V47" s="91"/>
      <c r="W47" s="20" t="s">
        <v>1203</v>
      </c>
      <c r="X47" s="30"/>
      <c r="AA47" s="633"/>
      <c r="AB47" s="660" t="s">
        <v>184</v>
      </c>
      <c r="AC47" s="468" t="s">
        <v>105</v>
      </c>
      <c r="AD47" s="469" t="s">
        <v>116</v>
      </c>
      <c r="AE47" s="526"/>
      <c r="AF47" s="661" t="s">
        <v>185</v>
      </c>
      <c r="AG47" s="662" t="s">
        <v>186</v>
      </c>
      <c r="AH47" s="662" t="s">
        <v>187</v>
      </c>
      <c r="AI47" s="450"/>
    </row>
    <row r="48" spans="1:35" ht="16" customHeight="1">
      <c r="A48" s="26"/>
      <c r="B48" s="82">
        <v>45</v>
      </c>
      <c r="C48" s="1063"/>
      <c r="D48" s="1047"/>
      <c r="E48" s="85">
        <v>6</v>
      </c>
      <c r="F48" s="86">
        <v>2007</v>
      </c>
      <c r="G48" s="86">
        <v>285</v>
      </c>
      <c r="H48" s="86">
        <v>9006135</v>
      </c>
      <c r="I48" s="86">
        <v>2</v>
      </c>
      <c r="J48" s="86"/>
      <c r="K48" s="86"/>
      <c r="L48" s="86"/>
      <c r="M48" s="87"/>
      <c r="N48" s="13"/>
      <c r="O48" s="13"/>
      <c r="P48" s="190"/>
      <c r="Q48" s="190"/>
      <c r="R48" s="91" t="s">
        <v>449</v>
      </c>
      <c r="S48" s="96" t="s">
        <v>1221</v>
      </c>
      <c r="T48" s="191" t="s">
        <v>1222</v>
      </c>
      <c r="U48" s="193" t="s">
        <v>1223</v>
      </c>
      <c r="V48" s="91"/>
      <c r="W48" s="20" t="s">
        <v>1203</v>
      </c>
      <c r="X48" s="30"/>
      <c r="AA48" s="405"/>
      <c r="AB48" s="406"/>
      <c r="AC48" s="406"/>
      <c r="AD48" s="406"/>
      <c r="AE48" s="406"/>
      <c r="AF48" s="406"/>
      <c r="AG48" s="406"/>
      <c r="AH48" s="406"/>
      <c r="AI48" s="450"/>
    </row>
    <row r="49" spans="2:35" ht="16" customHeight="1">
      <c r="B49" s="82">
        <v>46</v>
      </c>
      <c r="C49" s="1063"/>
      <c r="D49" s="86" t="s">
        <v>26</v>
      </c>
      <c r="E49" s="85">
        <v>1</v>
      </c>
      <c r="F49" s="86">
        <v>2004</v>
      </c>
      <c r="G49" s="86">
        <v>157</v>
      </c>
      <c r="H49" s="86">
        <v>9006234</v>
      </c>
      <c r="I49" s="86">
        <v>1</v>
      </c>
      <c r="J49" s="86"/>
      <c r="K49" s="86"/>
      <c r="L49" s="86"/>
      <c r="M49" s="87"/>
      <c r="N49" s="13"/>
      <c r="O49" s="13"/>
      <c r="P49" s="13" t="s">
        <v>1224</v>
      </c>
      <c r="Q49" s="13" t="s">
        <v>1225</v>
      </c>
      <c r="R49" s="91" t="s">
        <v>449</v>
      </c>
      <c r="S49" s="96" t="s">
        <v>1221</v>
      </c>
      <c r="T49" s="191" t="s">
        <v>1222</v>
      </c>
      <c r="U49" s="192" t="s">
        <v>1226</v>
      </c>
      <c r="V49" s="91"/>
      <c r="W49" s="20" t="s">
        <v>1203</v>
      </c>
      <c r="X49" s="30"/>
      <c r="AA49" s="634"/>
      <c r="AB49" s="654" t="s">
        <v>636</v>
      </c>
      <c r="AC49" s="654" t="s">
        <v>637</v>
      </c>
      <c r="AD49" s="635"/>
      <c r="AE49" s="636"/>
      <c r="AF49" s="637" t="s">
        <v>639</v>
      </c>
      <c r="AG49" s="637" t="s">
        <v>644</v>
      </c>
      <c r="AH49" s="637" t="s">
        <v>643</v>
      </c>
      <c r="AI49" s="450"/>
    </row>
    <row r="50" spans="2:35" ht="16" customHeight="1" thickBot="1">
      <c r="B50" s="82">
        <v>47</v>
      </c>
      <c r="C50" s="1063"/>
      <c r="D50" s="1049" t="s">
        <v>25</v>
      </c>
      <c r="E50" s="85">
        <v>2</v>
      </c>
      <c r="F50" s="86">
        <v>2010</v>
      </c>
      <c r="G50" s="86">
        <v>258</v>
      </c>
      <c r="H50" s="86">
        <v>9003683</v>
      </c>
      <c r="I50" s="86">
        <v>2</v>
      </c>
      <c r="J50" s="86"/>
      <c r="K50" s="86"/>
      <c r="L50" s="86"/>
      <c r="M50" s="87"/>
      <c r="N50" s="13" t="s">
        <v>1224</v>
      </c>
      <c r="O50" s="13" t="s">
        <v>1227</v>
      </c>
      <c r="P50" s="13" t="s">
        <v>1224</v>
      </c>
      <c r="Q50" s="13" t="s">
        <v>1228</v>
      </c>
      <c r="R50" s="91" t="s">
        <v>449</v>
      </c>
      <c r="S50" s="96" t="s">
        <v>1221</v>
      </c>
      <c r="T50" s="191" t="s">
        <v>1229</v>
      </c>
      <c r="U50" s="192" t="s">
        <v>1230</v>
      </c>
      <c r="V50" s="91"/>
      <c r="W50" s="20" t="s">
        <v>1203</v>
      </c>
      <c r="X50" s="30"/>
      <c r="AA50" s="638"/>
      <c r="AB50" s="639"/>
      <c r="AC50" s="640" t="s">
        <v>642</v>
      </c>
      <c r="AD50" s="639"/>
      <c r="AE50" s="641"/>
      <c r="AF50" s="639"/>
      <c r="AG50" s="640" t="s">
        <v>641</v>
      </c>
      <c r="AH50" s="642" t="s">
        <v>855</v>
      </c>
      <c r="AI50" s="627"/>
    </row>
    <row r="51" spans="2:35" ht="16" customHeight="1" thickTop="1" thickBot="1">
      <c r="B51" s="82">
        <v>48</v>
      </c>
      <c r="C51" s="1063"/>
      <c r="D51" s="1046"/>
      <c r="E51" s="85">
        <v>3</v>
      </c>
      <c r="F51" s="86">
        <v>2011</v>
      </c>
      <c r="G51" s="86">
        <v>282</v>
      </c>
      <c r="H51" s="86">
        <v>9003683</v>
      </c>
      <c r="I51" s="86">
        <v>3</v>
      </c>
      <c r="J51" s="86"/>
      <c r="K51" s="86"/>
      <c r="L51" s="86"/>
      <c r="M51" s="87"/>
      <c r="N51" s="13" t="s">
        <v>1224</v>
      </c>
      <c r="O51" s="13" t="s">
        <v>1231</v>
      </c>
      <c r="P51" s="13" t="s">
        <v>1224</v>
      </c>
      <c r="Q51" s="13" t="s">
        <v>1228</v>
      </c>
      <c r="R51" s="91" t="s">
        <v>449</v>
      </c>
      <c r="S51" s="96" t="s">
        <v>1221</v>
      </c>
      <c r="T51" s="191" t="s">
        <v>1229</v>
      </c>
      <c r="U51" s="192" t="s">
        <v>1230</v>
      </c>
      <c r="V51" s="91"/>
      <c r="W51" s="20" t="s">
        <v>1203</v>
      </c>
      <c r="X51" s="30"/>
      <c r="AA51" s="638"/>
      <c r="AB51" s="639"/>
      <c r="AC51" s="639"/>
      <c r="AD51" s="639"/>
      <c r="AE51" s="639"/>
      <c r="AF51" s="639"/>
      <c r="AG51" s="639"/>
      <c r="AH51" s="639"/>
      <c r="AI51" s="627"/>
    </row>
    <row r="52" spans="2:35" ht="16" customHeight="1" thickTop="1">
      <c r="B52" s="82">
        <v>49</v>
      </c>
      <c r="C52" s="1063"/>
      <c r="D52" s="1046"/>
      <c r="E52" s="85">
        <v>4</v>
      </c>
      <c r="F52" s="86">
        <v>2011</v>
      </c>
      <c r="G52" s="86">
        <v>283</v>
      </c>
      <c r="H52" s="86">
        <v>9003683</v>
      </c>
      <c r="I52" s="86">
        <v>4</v>
      </c>
      <c r="J52" s="86"/>
      <c r="K52" s="86"/>
      <c r="L52" s="86"/>
      <c r="M52" s="87"/>
      <c r="N52" s="13" t="s">
        <v>1224</v>
      </c>
      <c r="O52" s="13" t="s">
        <v>1231</v>
      </c>
      <c r="P52" s="13" t="s">
        <v>1224</v>
      </c>
      <c r="Q52" s="13" t="s">
        <v>1228</v>
      </c>
      <c r="R52" s="91" t="s">
        <v>449</v>
      </c>
      <c r="S52" s="96" t="s">
        <v>1221</v>
      </c>
      <c r="T52" s="191" t="s">
        <v>1229</v>
      </c>
      <c r="U52" s="192" t="s">
        <v>1230</v>
      </c>
      <c r="V52" s="91"/>
      <c r="W52" s="20" t="s">
        <v>1203</v>
      </c>
      <c r="X52" s="30"/>
      <c r="AA52" s="437"/>
      <c r="AB52" s="643"/>
      <c r="AC52" s="643"/>
      <c r="AD52" s="420"/>
      <c r="AE52" s="420"/>
      <c r="AF52" s="663" t="s">
        <v>30</v>
      </c>
      <c r="AG52" s="420"/>
      <c r="AH52" s="664" t="s">
        <v>30</v>
      </c>
      <c r="AI52" s="644"/>
    </row>
    <row r="53" spans="2:35" ht="16" customHeight="1">
      <c r="B53" s="82">
        <v>50</v>
      </c>
      <c r="C53" s="1063"/>
      <c r="D53" s="1047"/>
      <c r="E53" s="85">
        <v>5</v>
      </c>
      <c r="F53" s="86">
        <v>2011</v>
      </c>
      <c r="G53" s="86">
        <v>284</v>
      </c>
      <c r="H53" s="86">
        <v>9003683</v>
      </c>
      <c r="I53" s="86">
        <v>5</v>
      </c>
      <c r="J53" s="86"/>
      <c r="K53" s="86"/>
      <c r="L53" s="86"/>
      <c r="M53" s="87"/>
      <c r="N53" s="13" t="s">
        <v>1224</v>
      </c>
      <c r="O53" s="13" t="s">
        <v>1231</v>
      </c>
      <c r="P53" s="13" t="s">
        <v>1224</v>
      </c>
      <c r="Q53" s="13" t="s">
        <v>1228</v>
      </c>
      <c r="R53" s="91" t="s">
        <v>449</v>
      </c>
      <c r="S53" s="96" t="s">
        <v>1221</v>
      </c>
      <c r="T53" s="191" t="s">
        <v>1229</v>
      </c>
      <c r="U53" s="192" t="s">
        <v>1230</v>
      </c>
      <c r="V53" s="91"/>
      <c r="W53" s="20" t="s">
        <v>1203</v>
      </c>
      <c r="X53" s="30"/>
      <c r="AA53" s="437"/>
      <c r="AB53" s="873" t="s">
        <v>188</v>
      </c>
      <c r="AC53" s="665" t="s">
        <v>856</v>
      </c>
      <c r="AD53" s="665" t="s">
        <v>857</v>
      </c>
      <c r="AE53" s="665" t="s">
        <v>858</v>
      </c>
      <c r="AF53" s="645"/>
      <c r="AG53" s="643"/>
      <c r="AH53" s="420"/>
      <c r="AI53" s="450"/>
    </row>
    <row r="54" spans="2:35" ht="16" customHeight="1">
      <c r="B54" s="82">
        <v>51</v>
      </c>
      <c r="C54" s="1063" t="s">
        <v>450</v>
      </c>
      <c r="D54" s="1049" t="s">
        <v>28</v>
      </c>
      <c r="E54" s="85">
        <v>2</v>
      </c>
      <c r="F54" s="86">
        <v>2011</v>
      </c>
      <c r="G54" s="86">
        <v>1179</v>
      </c>
      <c r="H54" s="86">
        <v>9003232</v>
      </c>
      <c r="I54" s="86">
        <v>2</v>
      </c>
      <c r="J54" s="86"/>
      <c r="K54" s="86"/>
      <c r="L54" s="86"/>
      <c r="M54" s="87"/>
      <c r="N54" s="13" t="s">
        <v>1212</v>
      </c>
      <c r="O54" s="13" t="s">
        <v>1232</v>
      </c>
      <c r="P54" s="13" t="s">
        <v>1212</v>
      </c>
      <c r="Q54" s="13" t="s">
        <v>1233</v>
      </c>
      <c r="R54" s="96" t="s">
        <v>1234</v>
      </c>
      <c r="S54" s="96" t="s">
        <v>1200</v>
      </c>
      <c r="T54" s="191" t="s">
        <v>1235</v>
      </c>
      <c r="U54" s="192" t="s">
        <v>1236</v>
      </c>
      <c r="V54" s="91"/>
      <c r="W54" s="20" t="s">
        <v>1203</v>
      </c>
      <c r="X54" s="30"/>
      <c r="AA54" s="437"/>
      <c r="AB54" s="666" t="s">
        <v>859</v>
      </c>
      <c r="AC54" s="667" t="s">
        <v>860</v>
      </c>
      <c r="AD54" s="667" t="s">
        <v>861</v>
      </c>
      <c r="AE54" s="667" t="s">
        <v>862</v>
      </c>
      <c r="AF54" s="645"/>
      <c r="AG54" s="646" t="s">
        <v>640</v>
      </c>
      <c r="AH54" s="420"/>
      <c r="AI54" s="450"/>
    </row>
    <row r="55" spans="2:35" ht="16" customHeight="1">
      <c r="B55" s="82">
        <v>52</v>
      </c>
      <c r="C55" s="1063"/>
      <c r="D55" s="1046"/>
      <c r="E55" s="85">
        <v>3</v>
      </c>
      <c r="F55" s="86">
        <v>2020</v>
      </c>
      <c r="G55" s="86">
        <v>1532</v>
      </c>
      <c r="H55" s="86">
        <v>9003232</v>
      </c>
      <c r="I55" s="86">
        <v>3</v>
      </c>
      <c r="J55" s="86"/>
      <c r="K55" s="86"/>
      <c r="L55" s="86"/>
      <c r="M55" s="87"/>
      <c r="N55" s="13"/>
      <c r="O55" s="13"/>
      <c r="P55" s="13"/>
      <c r="Q55" s="13"/>
      <c r="R55" s="96" t="s">
        <v>1234</v>
      </c>
      <c r="S55" s="96" t="s">
        <v>977</v>
      </c>
      <c r="T55" s="194" t="s">
        <v>1237</v>
      </c>
      <c r="U55" s="192"/>
      <c r="V55" s="91"/>
      <c r="W55" s="20" t="s">
        <v>1203</v>
      </c>
      <c r="X55" s="30"/>
      <c r="AA55" s="437"/>
      <c r="AB55" s="420"/>
      <c r="AC55" s="643"/>
      <c r="AD55" s="420"/>
      <c r="AE55" s="420"/>
      <c r="AF55" s="645"/>
      <c r="AG55" s="643"/>
      <c r="AH55" s="420"/>
      <c r="AI55" s="450"/>
    </row>
    <row r="56" spans="2:35" ht="16" customHeight="1">
      <c r="B56" s="82">
        <v>53</v>
      </c>
      <c r="C56" s="1063"/>
      <c r="D56" s="1047"/>
      <c r="E56" s="85">
        <v>4</v>
      </c>
      <c r="F56" s="86">
        <v>2020</v>
      </c>
      <c r="G56" s="86">
        <v>1531</v>
      </c>
      <c r="H56" s="86">
        <v>9003232</v>
      </c>
      <c r="I56" s="86">
        <v>4</v>
      </c>
      <c r="J56" s="86"/>
      <c r="K56" s="86"/>
      <c r="L56" s="86"/>
      <c r="M56" s="87"/>
      <c r="N56" s="13"/>
      <c r="O56" s="13"/>
      <c r="P56" s="13"/>
      <c r="Q56" s="13"/>
      <c r="R56" s="96" t="s">
        <v>1234</v>
      </c>
      <c r="S56" s="96" t="s">
        <v>977</v>
      </c>
      <c r="T56" s="194" t="s">
        <v>1237</v>
      </c>
      <c r="U56" s="192"/>
      <c r="V56" s="91"/>
      <c r="W56" s="20" t="s">
        <v>1203</v>
      </c>
      <c r="X56" s="30"/>
      <c r="AA56" s="456" t="s">
        <v>863</v>
      </c>
      <c r="AB56" s="667" t="s">
        <v>864</v>
      </c>
      <c r="AC56" s="667" t="s">
        <v>865</v>
      </c>
      <c r="AD56" s="667" t="s">
        <v>866</v>
      </c>
      <c r="AE56" s="667" t="s">
        <v>867</v>
      </c>
      <c r="AF56" s="645"/>
      <c r="AG56" s="643"/>
      <c r="AH56" s="420"/>
      <c r="AI56" s="450"/>
    </row>
    <row r="57" spans="2:35" ht="16" customHeight="1" thickBot="1">
      <c r="B57" s="82">
        <v>54</v>
      </c>
      <c r="C57" s="86" t="s">
        <v>24</v>
      </c>
      <c r="D57" s="86" t="s">
        <v>451</v>
      </c>
      <c r="E57" s="85">
        <v>1</v>
      </c>
      <c r="F57" s="86">
        <v>2019</v>
      </c>
      <c r="G57" s="86">
        <v>970000156</v>
      </c>
      <c r="H57" s="86">
        <v>9000492</v>
      </c>
      <c r="I57" s="86">
        <v>1</v>
      </c>
      <c r="J57" s="86"/>
      <c r="K57" s="86"/>
      <c r="L57" s="86"/>
      <c r="M57" s="87"/>
      <c r="N57" s="13"/>
      <c r="O57" s="13"/>
      <c r="P57" s="13" t="s">
        <v>1198</v>
      </c>
      <c r="Q57" s="13" t="s">
        <v>1238</v>
      </c>
      <c r="R57" s="91" t="s">
        <v>24</v>
      </c>
      <c r="S57" s="195" t="s">
        <v>1239</v>
      </c>
      <c r="T57" s="191" t="s">
        <v>1240</v>
      </c>
      <c r="U57" s="192" t="s">
        <v>1241</v>
      </c>
      <c r="V57" s="91"/>
      <c r="W57" s="20" t="s">
        <v>1203</v>
      </c>
      <c r="X57" s="30"/>
      <c r="AA57" s="443"/>
      <c r="AB57" s="430"/>
      <c r="AC57" s="668" t="s">
        <v>868</v>
      </c>
      <c r="AD57" s="668" t="s">
        <v>869</v>
      </c>
      <c r="AE57" s="668" t="s">
        <v>870</v>
      </c>
      <c r="AF57" s="647"/>
      <c r="AG57" s="648"/>
      <c r="AH57" s="430"/>
      <c r="AI57" s="649"/>
    </row>
    <row r="58" spans="2:35" ht="16" customHeight="1">
      <c r="B58" s="82">
        <v>55</v>
      </c>
      <c r="C58" s="1063" t="s">
        <v>871</v>
      </c>
      <c r="D58" s="1063" t="s">
        <v>494</v>
      </c>
      <c r="E58" s="85">
        <v>1</v>
      </c>
      <c r="F58" s="86">
        <v>2005</v>
      </c>
      <c r="G58" s="86" t="s">
        <v>1043</v>
      </c>
      <c r="H58" s="86">
        <v>9003793</v>
      </c>
      <c r="I58" s="86">
        <v>1</v>
      </c>
      <c r="J58" s="86"/>
      <c r="K58" s="86"/>
      <c r="L58" s="86"/>
      <c r="M58" s="87"/>
      <c r="N58" s="190"/>
      <c r="O58" s="190"/>
      <c r="P58" s="190"/>
      <c r="Q58" s="190"/>
      <c r="R58" s="115"/>
      <c r="S58" s="116"/>
      <c r="T58" s="117"/>
      <c r="U58" s="197"/>
      <c r="V58" s="100"/>
      <c r="W58" s="101"/>
      <c r="X58" s="30"/>
    </row>
    <row r="59" spans="2:35" ht="16" customHeight="1">
      <c r="B59" s="82">
        <v>56</v>
      </c>
      <c r="C59" s="1063"/>
      <c r="D59" s="1063"/>
      <c r="E59" s="85">
        <v>2</v>
      </c>
      <c r="F59" s="87">
        <v>2024</v>
      </c>
      <c r="G59" s="86" t="s">
        <v>1242</v>
      </c>
      <c r="H59" s="86" t="s">
        <v>9412</v>
      </c>
      <c r="I59" s="86" t="s">
        <v>9412</v>
      </c>
      <c r="J59" s="86"/>
      <c r="K59" s="86"/>
      <c r="L59" s="86"/>
      <c r="M59" s="87"/>
      <c r="N59" s="190"/>
      <c r="O59" s="190"/>
      <c r="P59" s="190"/>
      <c r="Q59" s="190"/>
      <c r="R59" s="115"/>
      <c r="S59" s="116"/>
      <c r="T59" s="117"/>
      <c r="U59" s="116"/>
      <c r="V59" s="116"/>
      <c r="W59" s="117"/>
      <c r="X59" s="30"/>
    </row>
    <row r="60" spans="2:35" ht="16" customHeight="1">
      <c r="B60" s="82">
        <v>57</v>
      </c>
      <c r="C60" s="1049" t="s">
        <v>452</v>
      </c>
      <c r="D60" s="1049" t="s">
        <v>29</v>
      </c>
      <c r="E60" s="85">
        <v>2</v>
      </c>
      <c r="F60" s="86">
        <v>2005</v>
      </c>
      <c r="G60" s="86" t="s">
        <v>1053</v>
      </c>
      <c r="H60" s="86">
        <v>9003261</v>
      </c>
      <c r="I60" s="86">
        <v>3</v>
      </c>
      <c r="J60" s="86"/>
      <c r="K60" s="86"/>
      <c r="L60" s="86"/>
      <c r="M60" s="87"/>
      <c r="N60" s="13"/>
      <c r="O60" s="13"/>
      <c r="P60" s="13"/>
      <c r="Q60" s="13"/>
      <c r="R60" s="115"/>
      <c r="S60" s="116"/>
      <c r="T60" s="117"/>
      <c r="U60" s="116"/>
      <c r="V60" s="116"/>
      <c r="W60" s="117"/>
      <c r="X60" s="30"/>
    </row>
    <row r="61" spans="2:35" ht="16" customHeight="1">
      <c r="B61" s="82">
        <v>58</v>
      </c>
      <c r="C61" s="1046"/>
      <c r="D61" s="1046"/>
      <c r="E61" s="85">
        <v>3</v>
      </c>
      <c r="F61" s="86">
        <v>2005</v>
      </c>
      <c r="G61" s="86" t="s">
        <v>1054</v>
      </c>
      <c r="H61" s="86">
        <v>9003261</v>
      </c>
      <c r="I61" s="86">
        <v>2</v>
      </c>
      <c r="J61" s="86"/>
      <c r="K61" s="86"/>
      <c r="L61" s="86"/>
      <c r="M61" s="87"/>
      <c r="N61" s="13"/>
      <c r="O61" s="13"/>
      <c r="P61" s="13"/>
      <c r="Q61" s="13"/>
      <c r="R61" s="115"/>
      <c r="S61" s="116"/>
      <c r="T61" s="117"/>
      <c r="U61" s="116"/>
      <c r="V61" s="116"/>
      <c r="W61" s="117"/>
      <c r="X61" s="30"/>
    </row>
    <row r="62" spans="2:35" ht="16" customHeight="1">
      <c r="B62" s="82">
        <v>59</v>
      </c>
      <c r="C62" s="1046"/>
      <c r="D62" s="1046"/>
      <c r="E62" s="85">
        <v>4</v>
      </c>
      <c r="F62" s="86">
        <v>2005</v>
      </c>
      <c r="G62" s="86" t="s">
        <v>1055</v>
      </c>
      <c r="H62" s="86">
        <v>9003261</v>
      </c>
      <c r="I62" s="86">
        <v>4</v>
      </c>
      <c r="J62" s="86"/>
      <c r="K62" s="86"/>
      <c r="L62" s="86"/>
      <c r="M62" s="87"/>
      <c r="N62" s="13"/>
      <c r="O62" s="13"/>
      <c r="P62" s="13"/>
      <c r="Q62" s="13"/>
      <c r="R62" s="115"/>
      <c r="S62" s="116"/>
      <c r="T62" s="117"/>
      <c r="U62" s="116"/>
      <c r="V62" s="116"/>
      <c r="W62" s="117"/>
      <c r="X62" s="30"/>
    </row>
    <row r="63" spans="2:35" ht="16" customHeight="1">
      <c r="B63" s="82">
        <v>60</v>
      </c>
      <c r="C63" s="1046"/>
      <c r="D63" s="1046"/>
      <c r="E63" s="85">
        <v>5</v>
      </c>
      <c r="F63" s="86">
        <v>2007</v>
      </c>
      <c r="G63" s="86" t="s">
        <v>1056</v>
      </c>
      <c r="H63" s="86">
        <v>9003261</v>
      </c>
      <c r="I63" s="86">
        <v>7</v>
      </c>
      <c r="J63" s="86"/>
      <c r="K63" s="86"/>
      <c r="L63" s="86"/>
      <c r="M63" s="87"/>
      <c r="N63" s="13"/>
      <c r="O63" s="13"/>
      <c r="P63" s="13"/>
      <c r="Q63" s="13"/>
      <c r="R63" s="115"/>
      <c r="S63" s="116"/>
      <c r="T63" s="117"/>
      <c r="U63" s="116"/>
      <c r="V63" s="116"/>
      <c r="W63" s="117"/>
      <c r="X63" s="30"/>
    </row>
    <row r="64" spans="2:35" ht="16" customHeight="1">
      <c r="B64" s="82">
        <v>61</v>
      </c>
      <c r="C64" s="1046"/>
      <c r="D64" s="1046"/>
      <c r="E64" s="85">
        <v>6</v>
      </c>
      <c r="F64" s="86">
        <v>2007</v>
      </c>
      <c r="G64" s="86" t="s">
        <v>1057</v>
      </c>
      <c r="H64" s="86">
        <v>9003261</v>
      </c>
      <c r="I64" s="86">
        <v>5</v>
      </c>
      <c r="J64" s="86"/>
      <c r="K64" s="86"/>
      <c r="L64" s="86"/>
      <c r="M64" s="87"/>
      <c r="N64" s="13"/>
      <c r="O64" s="13"/>
      <c r="P64" s="13"/>
      <c r="Q64" s="13"/>
      <c r="R64" s="115"/>
      <c r="S64" s="116"/>
      <c r="T64" s="117"/>
      <c r="U64" s="116"/>
      <c r="V64" s="116"/>
      <c r="W64" s="117"/>
      <c r="X64" s="30"/>
    </row>
    <row r="65" spans="2:26" ht="16" customHeight="1">
      <c r="B65" s="82">
        <v>62</v>
      </c>
      <c r="C65" s="1046"/>
      <c r="D65" s="1046"/>
      <c r="E65" s="85">
        <v>7</v>
      </c>
      <c r="F65" s="86">
        <v>2007</v>
      </c>
      <c r="G65" s="86" t="s">
        <v>1058</v>
      </c>
      <c r="H65" s="86">
        <v>9003261</v>
      </c>
      <c r="I65" s="86">
        <v>6</v>
      </c>
      <c r="J65" s="86"/>
      <c r="K65" s="86"/>
      <c r="L65" s="86"/>
      <c r="M65" s="87"/>
      <c r="N65" s="13"/>
      <c r="O65" s="13"/>
      <c r="P65" s="13"/>
      <c r="Q65" s="13"/>
      <c r="R65" s="115"/>
      <c r="S65" s="116"/>
      <c r="T65" s="117"/>
      <c r="U65" s="116"/>
      <c r="V65" s="116"/>
      <c r="W65" s="117"/>
      <c r="X65" s="30"/>
    </row>
    <row r="66" spans="2:26" ht="16" customHeight="1">
      <c r="B66" s="82">
        <v>63</v>
      </c>
      <c r="C66" s="1046"/>
      <c r="D66" s="1046"/>
      <c r="E66" s="85">
        <v>8</v>
      </c>
      <c r="F66" s="86">
        <v>2009</v>
      </c>
      <c r="G66" s="86" t="s">
        <v>1059</v>
      </c>
      <c r="H66" s="86">
        <v>9003261</v>
      </c>
      <c r="I66" s="86">
        <v>8</v>
      </c>
      <c r="J66" s="86"/>
      <c r="K66" s="86"/>
      <c r="L66" s="86"/>
      <c r="M66" s="87"/>
      <c r="N66" s="13"/>
      <c r="O66" s="13"/>
      <c r="P66" s="13"/>
      <c r="Q66" s="13"/>
      <c r="R66" s="115"/>
      <c r="S66" s="116"/>
      <c r="T66" s="117"/>
      <c r="U66" s="116"/>
      <c r="V66" s="116"/>
      <c r="W66" s="117"/>
      <c r="X66" s="30"/>
    </row>
    <row r="67" spans="2:26" ht="16" customHeight="1">
      <c r="B67" s="82">
        <v>64</v>
      </c>
      <c r="C67" s="1046"/>
      <c r="D67" s="1046"/>
      <c r="E67" s="85">
        <v>9</v>
      </c>
      <c r="F67" s="86">
        <v>2009</v>
      </c>
      <c r="G67" s="86" t="s">
        <v>405</v>
      </c>
      <c r="H67" s="86">
        <v>9003261</v>
      </c>
      <c r="I67" s="86">
        <v>9</v>
      </c>
      <c r="J67" s="86"/>
      <c r="K67" s="86"/>
      <c r="L67" s="86"/>
      <c r="M67" s="87"/>
      <c r="N67" s="13"/>
      <c r="O67" s="13"/>
      <c r="P67" s="13"/>
      <c r="Q67" s="13"/>
      <c r="R67" s="115"/>
      <c r="S67" s="116"/>
      <c r="T67" s="117"/>
      <c r="U67" s="116"/>
      <c r="V67" s="116"/>
      <c r="W67" s="117"/>
      <c r="X67" s="30"/>
    </row>
    <row r="68" spans="2:26" ht="16" customHeight="1">
      <c r="B68" s="82">
        <v>65</v>
      </c>
      <c r="C68" s="1046"/>
      <c r="D68" s="1046"/>
      <c r="E68" s="85">
        <v>10</v>
      </c>
      <c r="F68" s="86">
        <v>2010</v>
      </c>
      <c r="G68" s="86" t="s">
        <v>405</v>
      </c>
      <c r="H68" s="86">
        <v>9003261</v>
      </c>
      <c r="I68" s="86">
        <v>11</v>
      </c>
      <c r="J68" s="86"/>
      <c r="K68" s="86"/>
      <c r="L68" s="86"/>
      <c r="M68" s="87"/>
      <c r="N68" s="13"/>
      <c r="O68" s="13"/>
      <c r="P68" s="13"/>
      <c r="Q68" s="13"/>
      <c r="R68" s="115"/>
      <c r="S68" s="116"/>
      <c r="T68" s="117"/>
      <c r="U68" s="116"/>
      <c r="V68" s="116"/>
      <c r="W68" s="117"/>
      <c r="X68" s="30"/>
    </row>
    <row r="69" spans="2:26" ht="16" customHeight="1">
      <c r="B69" s="82">
        <v>66</v>
      </c>
      <c r="C69" s="1046"/>
      <c r="D69" s="1046"/>
      <c r="E69" s="85">
        <v>11</v>
      </c>
      <c r="F69" s="86">
        <v>2010</v>
      </c>
      <c r="G69" s="86" t="s">
        <v>405</v>
      </c>
      <c r="H69" s="86">
        <v>9003261</v>
      </c>
      <c r="I69" s="86">
        <v>12</v>
      </c>
      <c r="J69" s="86"/>
      <c r="K69" s="86"/>
      <c r="L69" s="86"/>
      <c r="M69" s="87"/>
      <c r="N69" s="13"/>
      <c r="O69" s="13"/>
      <c r="P69" s="13"/>
      <c r="Q69" s="13"/>
      <c r="R69" s="115"/>
      <c r="S69" s="116"/>
      <c r="T69" s="117"/>
      <c r="U69" s="116"/>
      <c r="V69" s="116"/>
      <c r="W69" s="117"/>
      <c r="X69" s="30"/>
    </row>
    <row r="70" spans="2:26" ht="16" customHeight="1">
      <c r="B70" s="82">
        <v>67</v>
      </c>
      <c r="C70" s="1046"/>
      <c r="D70" s="1046"/>
      <c r="E70" s="85">
        <v>12</v>
      </c>
      <c r="F70" s="86">
        <v>2008</v>
      </c>
      <c r="G70" s="86" t="s">
        <v>405</v>
      </c>
      <c r="H70" s="86">
        <v>9003261</v>
      </c>
      <c r="I70" s="86">
        <v>15</v>
      </c>
      <c r="J70" s="86"/>
      <c r="K70" s="86"/>
      <c r="L70" s="86"/>
      <c r="M70" s="87"/>
      <c r="N70" s="13"/>
      <c r="O70" s="13"/>
      <c r="P70" s="13"/>
      <c r="Q70" s="13"/>
      <c r="R70" s="115"/>
      <c r="S70" s="116"/>
      <c r="T70" s="117"/>
      <c r="U70" s="116"/>
      <c r="V70" s="116"/>
      <c r="W70" s="117"/>
      <c r="X70" s="30"/>
    </row>
    <row r="71" spans="2:26" ht="16" customHeight="1">
      <c r="B71" s="82">
        <v>68</v>
      </c>
      <c r="C71" s="1046"/>
      <c r="D71" s="1047"/>
      <c r="E71" s="85">
        <v>13</v>
      </c>
      <c r="F71" s="86">
        <v>2007</v>
      </c>
      <c r="G71" s="86" t="s">
        <v>405</v>
      </c>
      <c r="H71" s="86">
        <v>9003261</v>
      </c>
      <c r="I71" s="86">
        <v>16</v>
      </c>
      <c r="J71" s="86"/>
      <c r="K71" s="86"/>
      <c r="L71" s="86"/>
      <c r="M71" s="87"/>
      <c r="N71" s="13"/>
      <c r="O71" s="13"/>
      <c r="P71" s="13"/>
      <c r="Q71" s="13"/>
      <c r="R71" s="115"/>
      <c r="S71" s="116"/>
      <c r="T71" s="117"/>
      <c r="U71" s="116"/>
      <c r="V71" s="116"/>
      <c r="W71" s="117"/>
      <c r="X71" s="30"/>
    </row>
    <row r="72" spans="2:26" ht="16" customHeight="1">
      <c r="B72" s="82">
        <v>69</v>
      </c>
      <c r="C72" s="1046"/>
      <c r="D72" s="1049" t="s">
        <v>31</v>
      </c>
      <c r="E72" s="85">
        <v>2</v>
      </c>
      <c r="F72" s="86">
        <v>2011</v>
      </c>
      <c r="G72" s="86" t="s">
        <v>1044</v>
      </c>
      <c r="H72" s="86">
        <v>9005859</v>
      </c>
      <c r="I72" s="86">
        <v>14</v>
      </c>
      <c r="J72" s="86"/>
      <c r="K72" s="86"/>
      <c r="L72" s="86"/>
      <c r="M72" s="87"/>
      <c r="N72" s="13"/>
      <c r="O72" s="13"/>
      <c r="P72" s="13"/>
      <c r="Q72" s="13"/>
      <c r="R72" s="115"/>
      <c r="S72" s="116"/>
      <c r="T72" s="117"/>
      <c r="U72" s="116"/>
      <c r="V72" s="116"/>
      <c r="W72" s="117"/>
      <c r="X72" s="30"/>
    </row>
    <row r="73" spans="2:26" ht="16" customHeight="1">
      <c r="B73" s="82">
        <v>70</v>
      </c>
      <c r="C73" s="1046"/>
      <c r="D73" s="1046"/>
      <c r="E73" s="85">
        <v>3</v>
      </c>
      <c r="F73" s="86">
        <v>2011</v>
      </c>
      <c r="G73" s="86" t="s">
        <v>1045</v>
      </c>
      <c r="H73" s="86">
        <v>9005859</v>
      </c>
      <c r="I73" s="86">
        <v>15</v>
      </c>
      <c r="J73" s="86"/>
      <c r="K73" s="86"/>
      <c r="L73" s="86"/>
      <c r="M73" s="87"/>
      <c r="N73" s="13"/>
      <c r="O73" s="13"/>
      <c r="P73" s="13"/>
      <c r="Q73" s="13"/>
      <c r="R73" s="115"/>
      <c r="S73" s="116"/>
      <c r="T73" s="117"/>
      <c r="U73" s="116"/>
      <c r="V73" s="116"/>
      <c r="W73" s="117"/>
      <c r="X73" s="30"/>
    </row>
    <row r="74" spans="2:26" ht="16" customHeight="1">
      <c r="B74" s="82">
        <v>71</v>
      </c>
      <c r="C74" s="1046"/>
      <c r="D74" s="1046"/>
      <c r="E74" s="85">
        <v>4</v>
      </c>
      <c r="F74" s="86">
        <v>2011</v>
      </c>
      <c r="G74" s="86" t="s">
        <v>1046</v>
      </c>
      <c r="H74" s="86">
        <v>9005859</v>
      </c>
      <c r="I74" s="86">
        <v>16</v>
      </c>
      <c r="J74" s="86"/>
      <c r="K74" s="86"/>
      <c r="L74" s="86"/>
      <c r="M74" s="87"/>
      <c r="N74" s="13"/>
      <c r="O74" s="13"/>
      <c r="P74" s="13"/>
      <c r="Q74" s="13"/>
      <c r="R74" s="115"/>
      <c r="S74" s="116"/>
      <c r="T74" s="117"/>
      <c r="U74" s="116"/>
      <c r="V74" s="116"/>
      <c r="W74" s="117"/>
      <c r="X74" s="30"/>
    </row>
    <row r="75" spans="2:26" ht="16" customHeight="1">
      <c r="B75" s="82">
        <v>72</v>
      </c>
      <c r="C75" s="1046"/>
      <c r="D75" s="1047"/>
      <c r="E75" s="85">
        <v>13</v>
      </c>
      <c r="F75" s="169">
        <v>2014</v>
      </c>
      <c r="G75" s="169" t="s">
        <v>564</v>
      </c>
      <c r="H75" s="86">
        <v>9005859</v>
      </c>
      <c r="I75" s="86">
        <v>17</v>
      </c>
      <c r="J75" s="86"/>
      <c r="K75" s="86"/>
      <c r="L75" s="87"/>
      <c r="M75" s="87"/>
      <c r="N75" s="62"/>
      <c r="O75" s="13"/>
      <c r="P75" s="62"/>
      <c r="Q75" s="13"/>
      <c r="R75" s="115"/>
      <c r="S75" s="216"/>
      <c r="T75" s="217"/>
      <c r="U75" s="116"/>
      <c r="V75" s="116"/>
      <c r="W75" s="117"/>
      <c r="X75" s="30"/>
    </row>
    <row r="76" spans="2:26" ht="16" customHeight="1">
      <c r="B76" s="82">
        <v>73</v>
      </c>
      <c r="C76" s="1046"/>
      <c r="D76" s="1049" t="s">
        <v>30</v>
      </c>
      <c r="E76" s="85">
        <v>1</v>
      </c>
      <c r="F76" s="86">
        <v>2018</v>
      </c>
      <c r="G76" s="86"/>
      <c r="H76" s="86">
        <v>6317019</v>
      </c>
      <c r="I76" s="86">
        <v>1</v>
      </c>
      <c r="J76" s="86"/>
      <c r="K76" s="86"/>
      <c r="L76" s="86"/>
      <c r="M76" s="87"/>
      <c r="N76" s="13"/>
      <c r="O76" s="13"/>
      <c r="P76" s="13"/>
      <c r="Q76" s="13"/>
      <c r="R76" s="115"/>
      <c r="S76" s="116"/>
      <c r="T76" s="117"/>
      <c r="U76" s="216"/>
      <c r="V76" s="220"/>
      <c r="W76" s="20"/>
      <c r="X76" s="9"/>
      <c r="Z76"/>
    </row>
    <row r="77" spans="2:26" ht="16" customHeight="1">
      <c r="B77" s="82">
        <v>74</v>
      </c>
      <c r="C77" s="1046"/>
      <c r="D77" s="1047"/>
      <c r="E77" s="85">
        <v>2</v>
      </c>
      <c r="F77" s="86">
        <v>2021</v>
      </c>
      <c r="G77" s="86"/>
      <c r="H77" s="86">
        <v>9007956</v>
      </c>
      <c r="I77" s="86">
        <v>1</v>
      </c>
      <c r="J77" s="86"/>
      <c r="K77" s="86"/>
      <c r="L77" s="86"/>
      <c r="M77" s="87"/>
      <c r="N77" s="13"/>
      <c r="O77" s="13"/>
      <c r="P77" s="13"/>
      <c r="Q77" s="13"/>
      <c r="R77" s="115"/>
      <c r="S77" s="116"/>
      <c r="T77" s="117"/>
      <c r="U77" s="116"/>
      <c r="V77" s="116"/>
      <c r="W77" s="117"/>
      <c r="X77" s="30"/>
      <c r="Y77"/>
    </row>
    <row r="78" spans="2:26" ht="16" customHeight="1">
      <c r="B78" s="82">
        <v>75</v>
      </c>
      <c r="C78" s="1047"/>
      <c r="D78" s="86" t="s">
        <v>640</v>
      </c>
      <c r="E78" s="85">
        <v>1</v>
      </c>
      <c r="F78" s="86">
        <v>2021</v>
      </c>
      <c r="G78" s="86">
        <v>201105</v>
      </c>
      <c r="H78" s="86">
        <v>9007913</v>
      </c>
      <c r="I78" s="86">
        <v>1</v>
      </c>
      <c r="J78" s="86"/>
      <c r="K78" s="86"/>
      <c r="L78" s="86"/>
      <c r="M78" s="87"/>
      <c r="N78" s="13"/>
      <c r="O78" s="13"/>
      <c r="P78" s="13"/>
      <c r="Q78" s="13"/>
      <c r="R78" s="115"/>
      <c r="S78" s="116"/>
      <c r="T78" s="117"/>
      <c r="U78" s="116"/>
      <c r="V78" s="116"/>
      <c r="W78" s="117"/>
    </row>
    <row r="79" spans="2:26" ht="16" customHeight="1">
      <c r="B79" s="82">
        <v>76</v>
      </c>
      <c r="C79" s="1063" t="s">
        <v>8</v>
      </c>
      <c r="D79" s="1063" t="s">
        <v>872</v>
      </c>
      <c r="E79" s="85">
        <v>1</v>
      </c>
      <c r="F79" s="86">
        <v>2003</v>
      </c>
      <c r="G79" s="86">
        <v>13996</v>
      </c>
      <c r="H79" s="86">
        <v>9002458</v>
      </c>
      <c r="I79" s="86">
        <v>1</v>
      </c>
      <c r="J79" s="86"/>
      <c r="K79" s="86"/>
      <c r="L79" s="86"/>
      <c r="M79" s="87"/>
      <c r="N79" s="13" t="s">
        <v>1243</v>
      </c>
      <c r="O79" s="13" t="s">
        <v>970</v>
      </c>
      <c r="P79" s="13" t="s">
        <v>1244</v>
      </c>
      <c r="Q79" s="13" t="s">
        <v>1245</v>
      </c>
      <c r="R79" s="115"/>
      <c r="S79" s="116"/>
      <c r="T79" s="117"/>
      <c r="U79" s="116"/>
      <c r="V79" s="116"/>
      <c r="W79" s="117"/>
    </row>
    <row r="80" spans="2:26" ht="16" customHeight="1">
      <c r="B80" s="82">
        <v>77</v>
      </c>
      <c r="C80" s="1063"/>
      <c r="D80" s="1063"/>
      <c r="E80" s="85">
        <v>2</v>
      </c>
      <c r="F80" s="86">
        <v>2011</v>
      </c>
      <c r="G80" s="86">
        <v>15231</v>
      </c>
      <c r="H80" s="86">
        <v>9002458</v>
      </c>
      <c r="I80" s="86">
        <v>4</v>
      </c>
      <c r="J80" s="86"/>
      <c r="K80" s="86"/>
      <c r="L80" s="86"/>
      <c r="M80" s="87"/>
      <c r="N80" s="13" t="s">
        <v>1244</v>
      </c>
      <c r="O80" s="13" t="s">
        <v>978</v>
      </c>
      <c r="P80" s="13" t="s">
        <v>1244</v>
      </c>
      <c r="Q80" s="13" t="s">
        <v>1246</v>
      </c>
      <c r="R80" s="115"/>
      <c r="S80" s="116"/>
      <c r="T80" s="117"/>
      <c r="U80" s="116"/>
      <c r="V80" s="116"/>
      <c r="W80" s="117"/>
    </row>
    <row r="81" spans="2:23" ht="16" customHeight="1">
      <c r="B81" s="82">
        <v>78</v>
      </c>
      <c r="C81" s="86" t="s">
        <v>647</v>
      </c>
      <c r="D81" s="86" t="s">
        <v>405</v>
      </c>
      <c r="E81" s="85">
        <v>1</v>
      </c>
      <c r="F81" s="86">
        <v>2002</v>
      </c>
      <c r="G81" s="86"/>
      <c r="H81" s="86">
        <v>9005642</v>
      </c>
      <c r="I81" s="86">
        <v>1</v>
      </c>
      <c r="J81" s="86"/>
      <c r="K81" s="86"/>
      <c r="L81" s="86"/>
      <c r="M81" s="87"/>
      <c r="N81" s="190"/>
      <c r="O81" s="190"/>
      <c r="P81" s="190"/>
      <c r="Q81" s="190"/>
      <c r="R81" s="115"/>
      <c r="S81" s="116"/>
      <c r="T81" s="117"/>
      <c r="U81" s="116"/>
      <c r="V81" s="116"/>
      <c r="W81" s="117"/>
    </row>
    <row r="82" spans="2:23" ht="16" customHeight="1">
      <c r="B82" s="82">
        <v>79</v>
      </c>
      <c r="C82" s="86" t="s">
        <v>648</v>
      </c>
      <c r="D82" s="86" t="s">
        <v>405</v>
      </c>
      <c r="E82" s="85">
        <v>1</v>
      </c>
      <c r="F82" s="86">
        <v>2021</v>
      </c>
      <c r="G82" s="199"/>
      <c r="H82" s="86">
        <v>9007913</v>
      </c>
      <c r="I82" s="86">
        <v>1</v>
      </c>
      <c r="J82" s="86"/>
      <c r="K82" s="86"/>
      <c r="L82" s="86"/>
      <c r="M82" s="87"/>
      <c r="N82" s="190"/>
      <c r="O82" s="190"/>
      <c r="P82" s="190"/>
      <c r="Q82" s="190"/>
      <c r="R82" s="115"/>
      <c r="S82" s="116"/>
      <c r="T82" s="117"/>
      <c r="U82" s="116"/>
      <c r="V82" s="116"/>
      <c r="W82" s="117"/>
    </row>
    <row r="83" spans="2:23" ht="16" customHeight="1">
      <c r="B83" s="82">
        <v>80</v>
      </c>
      <c r="C83" s="86" t="s">
        <v>32</v>
      </c>
      <c r="D83" s="86" t="s">
        <v>653</v>
      </c>
      <c r="E83" s="85">
        <v>1</v>
      </c>
      <c r="F83" s="86">
        <v>1983</v>
      </c>
      <c r="G83" s="86"/>
      <c r="H83" s="86">
        <v>9003763</v>
      </c>
      <c r="I83" s="86">
        <v>1</v>
      </c>
      <c r="J83" s="86"/>
      <c r="K83" s="86"/>
      <c r="L83" s="86"/>
      <c r="M83" s="87"/>
      <c r="N83" s="13"/>
      <c r="O83" s="13"/>
      <c r="P83" s="13"/>
      <c r="Q83" s="13"/>
      <c r="R83" s="115"/>
      <c r="S83" s="116"/>
      <c r="T83" s="117"/>
      <c r="U83" s="116"/>
      <c r="V83" s="116"/>
      <c r="W83" s="117"/>
    </row>
    <row r="84" spans="2:23" ht="16" customHeight="1">
      <c r="B84" s="82">
        <v>81</v>
      </c>
      <c r="C84" s="1063" t="s">
        <v>33</v>
      </c>
      <c r="D84" s="86" t="s">
        <v>873</v>
      </c>
      <c r="E84" s="85">
        <v>1</v>
      </c>
      <c r="F84" s="86">
        <v>2000</v>
      </c>
      <c r="G84" s="200" t="s">
        <v>1060</v>
      </c>
      <c r="H84" s="86">
        <v>9001936</v>
      </c>
      <c r="I84" s="86">
        <v>1</v>
      </c>
      <c r="J84" s="86"/>
      <c r="K84" s="86"/>
      <c r="L84" s="86"/>
      <c r="M84" s="87"/>
      <c r="N84" s="13"/>
      <c r="O84" s="13"/>
      <c r="P84" s="13"/>
      <c r="Q84" s="13"/>
      <c r="R84" s="115"/>
      <c r="S84" s="116"/>
      <c r="T84" s="117"/>
      <c r="U84" s="116"/>
      <c r="V84" s="116"/>
      <c r="W84" s="117"/>
    </row>
    <row r="85" spans="2:23" ht="16" customHeight="1">
      <c r="B85" s="82">
        <v>82</v>
      </c>
      <c r="C85" s="1063"/>
      <c r="D85" s="86" t="s">
        <v>874</v>
      </c>
      <c r="E85" s="85">
        <v>2</v>
      </c>
      <c r="F85" s="86">
        <v>2003</v>
      </c>
      <c r="G85" s="86">
        <v>8511</v>
      </c>
      <c r="H85" s="86">
        <v>9002577</v>
      </c>
      <c r="I85" s="86">
        <v>1</v>
      </c>
      <c r="J85" s="86"/>
      <c r="K85" s="86"/>
      <c r="L85" s="86"/>
      <c r="M85" s="87"/>
      <c r="N85" s="13"/>
      <c r="O85" s="13"/>
      <c r="P85" s="13"/>
      <c r="Q85" s="13"/>
      <c r="R85" s="115"/>
      <c r="S85" s="116"/>
      <c r="T85" s="117"/>
      <c r="U85" s="116"/>
      <c r="V85" s="116"/>
      <c r="W85" s="117"/>
    </row>
    <row r="86" spans="2:23" ht="16" customHeight="1">
      <c r="B86" s="82">
        <v>83</v>
      </c>
      <c r="C86" s="86" t="s">
        <v>855</v>
      </c>
      <c r="D86" s="86" t="s">
        <v>875</v>
      </c>
      <c r="E86" s="85">
        <v>1</v>
      </c>
      <c r="F86" s="86">
        <v>1993</v>
      </c>
      <c r="G86" s="86">
        <v>849300001</v>
      </c>
      <c r="H86" s="86">
        <v>9004283</v>
      </c>
      <c r="I86" s="86">
        <v>1</v>
      </c>
      <c r="J86" s="86"/>
      <c r="K86" s="86"/>
      <c r="L86" s="86"/>
      <c r="M86" s="87"/>
      <c r="N86" s="13"/>
      <c r="O86" s="13"/>
      <c r="P86" s="13"/>
      <c r="Q86" s="13"/>
      <c r="R86" s="115"/>
      <c r="S86" s="116"/>
      <c r="T86" s="117"/>
      <c r="U86" s="116"/>
      <c r="V86" s="116"/>
      <c r="W86" s="117"/>
    </row>
    <row r="87" spans="2:23" ht="16" customHeight="1">
      <c r="B87" s="82">
        <v>84</v>
      </c>
      <c r="C87" s="1063" t="s">
        <v>638</v>
      </c>
      <c r="D87" s="86" t="s">
        <v>652</v>
      </c>
      <c r="E87" s="85">
        <v>1</v>
      </c>
      <c r="F87" s="86" t="s">
        <v>405</v>
      </c>
      <c r="G87" s="86">
        <v>2814</v>
      </c>
      <c r="H87" s="86" t="s">
        <v>405</v>
      </c>
      <c r="I87" s="86" t="s">
        <v>405</v>
      </c>
      <c r="J87" s="86"/>
      <c r="K87" s="86"/>
      <c r="L87" s="86"/>
      <c r="M87" s="87"/>
      <c r="N87" s="13"/>
      <c r="O87" s="13"/>
      <c r="P87" s="13"/>
      <c r="Q87" s="13"/>
      <c r="R87" s="115"/>
      <c r="S87" s="116"/>
      <c r="T87" s="117"/>
      <c r="U87" s="116"/>
      <c r="V87" s="116"/>
      <c r="W87" s="117"/>
    </row>
    <row r="88" spans="2:23" ht="16" customHeight="1">
      <c r="B88" s="82">
        <v>85</v>
      </c>
      <c r="C88" s="1063"/>
      <c r="D88" s="86" t="s">
        <v>651</v>
      </c>
      <c r="E88" s="85">
        <v>2</v>
      </c>
      <c r="F88" s="86" t="s">
        <v>405</v>
      </c>
      <c r="G88" s="86">
        <v>3053</v>
      </c>
      <c r="H88" s="86" t="s">
        <v>405</v>
      </c>
      <c r="I88" s="86" t="s">
        <v>405</v>
      </c>
      <c r="J88" s="86"/>
      <c r="K88" s="86"/>
      <c r="L88" s="86"/>
      <c r="M88" s="87"/>
      <c r="N88" s="13"/>
      <c r="O88" s="13"/>
      <c r="P88" s="13"/>
      <c r="Q88" s="13"/>
      <c r="R88" s="115"/>
      <c r="S88" s="116"/>
      <c r="T88" s="117"/>
      <c r="U88" s="116"/>
      <c r="V88" s="116"/>
      <c r="W88" s="117"/>
    </row>
    <row r="89" spans="2:23" ht="16" customHeight="1">
      <c r="B89" s="82">
        <v>86</v>
      </c>
      <c r="C89" s="1063"/>
      <c r="D89" s="86" t="s">
        <v>650</v>
      </c>
      <c r="E89" s="85">
        <v>3</v>
      </c>
      <c r="F89" s="199" t="s">
        <v>405</v>
      </c>
      <c r="G89" s="86">
        <v>3055</v>
      </c>
      <c r="H89" s="199" t="s">
        <v>405</v>
      </c>
      <c r="I89" s="199" t="s">
        <v>405</v>
      </c>
      <c r="J89" s="199"/>
      <c r="K89" s="199"/>
      <c r="L89" s="86"/>
      <c r="M89" s="87"/>
      <c r="N89" s="13"/>
      <c r="O89" s="13"/>
      <c r="P89" s="13"/>
      <c r="Q89" s="13"/>
      <c r="R89" s="115"/>
      <c r="S89" s="116"/>
      <c r="T89" s="117"/>
      <c r="U89" s="116"/>
      <c r="V89" s="116"/>
      <c r="W89" s="117"/>
    </row>
    <row r="90" spans="2:23" ht="16" customHeight="1">
      <c r="B90" s="82">
        <v>87</v>
      </c>
      <c r="C90" s="1063" t="s">
        <v>453</v>
      </c>
      <c r="D90" s="1063" t="s">
        <v>649</v>
      </c>
      <c r="E90" s="85">
        <v>1</v>
      </c>
      <c r="F90" s="86">
        <v>2014</v>
      </c>
      <c r="G90" s="86" t="s">
        <v>1096</v>
      </c>
      <c r="H90" s="86">
        <v>9006019</v>
      </c>
      <c r="I90" s="86">
        <v>3</v>
      </c>
      <c r="J90" s="86"/>
      <c r="K90" s="86"/>
      <c r="L90" s="86"/>
      <c r="M90" s="87"/>
      <c r="N90" s="13" t="s">
        <v>1247</v>
      </c>
      <c r="O90" s="13" t="s">
        <v>1248</v>
      </c>
      <c r="P90" s="13" t="s">
        <v>1249</v>
      </c>
      <c r="Q90" s="13" t="s">
        <v>1250</v>
      </c>
      <c r="R90" s="115"/>
      <c r="S90" s="116"/>
      <c r="T90" s="117"/>
      <c r="U90" s="116"/>
      <c r="V90" s="116"/>
      <c r="W90" s="117"/>
    </row>
    <row r="91" spans="2:23" ht="16" customHeight="1">
      <c r="B91" s="82">
        <v>88</v>
      </c>
      <c r="C91" s="1063"/>
      <c r="D91" s="1063"/>
      <c r="E91" s="85">
        <v>2</v>
      </c>
      <c r="F91" s="86">
        <v>2018</v>
      </c>
      <c r="G91" s="86" t="s">
        <v>1095</v>
      </c>
      <c r="H91" s="86">
        <v>9006019</v>
      </c>
      <c r="I91" s="86">
        <v>4</v>
      </c>
      <c r="J91" s="86"/>
      <c r="K91" s="86"/>
      <c r="L91" s="86"/>
      <c r="M91" s="87"/>
      <c r="N91" s="13"/>
      <c r="O91" s="13"/>
      <c r="P91" s="13"/>
      <c r="Q91" s="13"/>
      <c r="R91" s="115"/>
      <c r="S91" s="116"/>
      <c r="T91" s="117"/>
      <c r="U91" s="116"/>
      <c r="V91" s="116"/>
      <c r="W91" s="117"/>
    </row>
    <row r="92" spans="2:23" ht="16" customHeight="1">
      <c r="B92" s="82">
        <v>89</v>
      </c>
      <c r="C92" s="1063"/>
      <c r="D92" s="1063"/>
      <c r="E92" s="85">
        <v>3</v>
      </c>
      <c r="F92" s="86">
        <v>2018</v>
      </c>
      <c r="G92" s="86"/>
      <c r="H92" s="86">
        <v>9006019</v>
      </c>
      <c r="I92" s="86">
        <v>5</v>
      </c>
      <c r="J92" s="86"/>
      <c r="K92" s="86"/>
      <c r="L92" s="86"/>
      <c r="M92" s="87"/>
      <c r="N92" s="190"/>
      <c r="O92" s="190"/>
      <c r="P92" s="190"/>
      <c r="Q92" s="190"/>
      <c r="R92" s="115"/>
      <c r="S92" s="116"/>
      <c r="T92" s="117"/>
      <c r="U92" s="116"/>
      <c r="V92" s="116"/>
      <c r="W92" s="117"/>
    </row>
    <row r="93" spans="2:23" ht="16" customHeight="1">
      <c r="B93" s="82">
        <v>90</v>
      </c>
      <c r="C93" s="1063"/>
      <c r="D93" s="1063"/>
      <c r="E93" s="85">
        <v>4</v>
      </c>
      <c r="F93" s="86">
        <v>2018</v>
      </c>
      <c r="G93" s="86"/>
      <c r="H93" s="86">
        <v>9006019</v>
      </c>
      <c r="I93" s="86">
        <v>6</v>
      </c>
      <c r="J93" s="86"/>
      <c r="K93" s="86"/>
      <c r="L93" s="86"/>
      <c r="M93" s="87"/>
      <c r="N93" s="190"/>
      <c r="O93" s="190"/>
      <c r="P93" s="190"/>
      <c r="Q93" s="190"/>
      <c r="R93" s="115"/>
      <c r="S93" s="116"/>
      <c r="T93" s="117"/>
      <c r="U93" s="116"/>
      <c r="V93" s="116"/>
      <c r="W93" s="117"/>
    </row>
    <row r="94" spans="2:23" ht="16" customHeight="1" thickBot="1">
      <c r="B94" s="135">
        <v>91</v>
      </c>
      <c r="C94" s="136" t="s">
        <v>9</v>
      </c>
      <c r="D94" s="136" t="s">
        <v>1120</v>
      </c>
      <c r="E94" s="137">
        <v>1</v>
      </c>
      <c r="F94" s="136">
        <v>2023</v>
      </c>
      <c r="G94" s="136" t="s">
        <v>1119</v>
      </c>
      <c r="H94" s="136"/>
      <c r="I94" s="136">
        <v>1</v>
      </c>
      <c r="J94" s="136"/>
      <c r="K94" s="136"/>
      <c r="L94" s="136"/>
      <c r="M94" s="161"/>
      <c r="N94" s="17"/>
      <c r="O94" s="17"/>
      <c r="P94" s="17"/>
      <c r="Q94" s="17"/>
      <c r="R94" s="138"/>
      <c r="S94" s="139"/>
      <c r="T94" s="140"/>
      <c r="U94" s="116"/>
      <c r="V94" s="116"/>
      <c r="W94" s="117"/>
    </row>
    <row r="95" spans="2:23" ht="16" customHeight="1" thickBot="1">
      <c r="D95" s="9"/>
      <c r="E95" s="9"/>
      <c r="G95" s="18"/>
      <c r="S95"/>
      <c r="T95"/>
      <c r="U95" s="139"/>
      <c r="V95" s="139"/>
      <c r="W95" s="140"/>
    </row>
    <row r="96" spans="2:23" ht="16" customHeight="1">
      <c r="D96" s="9"/>
      <c r="E96" s="9"/>
      <c r="G96" s="18"/>
      <c r="S96"/>
      <c r="T96"/>
      <c r="U96"/>
      <c r="V96"/>
    </row>
    <row r="97" spans="4:22" ht="16" customHeight="1">
      <c r="D97" s="9"/>
      <c r="E97" s="9"/>
      <c r="G97" s="18"/>
      <c r="S97"/>
      <c r="T97"/>
      <c r="U97"/>
      <c r="V97"/>
    </row>
    <row r="98" spans="4:22" ht="16" customHeight="1">
      <c r="D98" s="9"/>
      <c r="E98" s="9"/>
      <c r="G98" s="18"/>
      <c r="S98"/>
      <c r="T98"/>
      <c r="U98"/>
      <c r="V98"/>
    </row>
    <row r="99" spans="4:22" ht="16" customHeight="1">
      <c r="S99"/>
      <c r="T99"/>
      <c r="U99"/>
      <c r="V99"/>
    </row>
    <row r="100" spans="4:22" ht="17.600000000000001">
      <c r="S100"/>
      <c r="T100"/>
      <c r="U100"/>
      <c r="V100"/>
    </row>
    <row r="101" spans="4:22" ht="17.600000000000001">
      <c r="M101"/>
      <c r="N101"/>
      <c r="S101"/>
      <c r="T101"/>
      <c r="U101"/>
      <c r="V101"/>
    </row>
    <row r="102" spans="4:22" ht="17.600000000000001">
      <c r="M102"/>
      <c r="N102"/>
      <c r="S102"/>
      <c r="T102"/>
      <c r="U102"/>
      <c r="V102"/>
    </row>
    <row r="103" spans="4:22" ht="17.600000000000001">
      <c r="M103"/>
      <c r="N103"/>
      <c r="S103"/>
      <c r="T103"/>
      <c r="U103"/>
      <c r="V103"/>
    </row>
    <row r="104" spans="4:22" ht="17.600000000000001">
      <c r="M104"/>
      <c r="N104"/>
      <c r="S104"/>
      <c r="T104"/>
      <c r="U104"/>
      <c r="V104"/>
    </row>
    <row r="105" spans="4:22" ht="17.600000000000001">
      <c r="M105"/>
      <c r="N105"/>
      <c r="S105" s="9"/>
      <c r="T105" s="9"/>
      <c r="U105"/>
      <c r="V105"/>
    </row>
    <row r="106" spans="4:22" ht="17.600000000000001">
      <c r="U106" s="9"/>
      <c r="V106"/>
    </row>
    <row r="111" spans="4:22" ht="17.600000000000001">
      <c r="M111"/>
      <c r="N111"/>
      <c r="S111" s="9"/>
      <c r="T111" s="9"/>
    </row>
    <row r="112" spans="4:22" ht="17.600000000000001">
      <c r="M112"/>
      <c r="N112"/>
      <c r="S112" s="9"/>
      <c r="T112" s="9"/>
      <c r="U112" s="9"/>
      <c r="V112"/>
    </row>
    <row r="113" spans="13:22" ht="17.600000000000001">
      <c r="M113"/>
      <c r="N113"/>
      <c r="S113" s="9"/>
      <c r="T113" s="9"/>
      <c r="U113" s="9"/>
      <c r="V113"/>
    </row>
    <row r="114" spans="13:22" ht="17.600000000000001">
      <c r="M114"/>
      <c r="N114"/>
      <c r="S114" s="9"/>
      <c r="T114" s="9"/>
      <c r="U114" s="9"/>
      <c r="V114"/>
    </row>
    <row r="115" spans="13:22" ht="17.600000000000001">
      <c r="M115"/>
      <c r="N115"/>
      <c r="U115"/>
      <c r="V115"/>
    </row>
    <row r="116" spans="13:22" ht="17.600000000000001">
      <c r="M116"/>
      <c r="N116"/>
      <c r="V116"/>
    </row>
    <row r="117" spans="13:22" ht="17.600000000000001">
      <c r="M117"/>
      <c r="N117"/>
      <c r="V117"/>
    </row>
    <row r="118" spans="13:22" ht="17.600000000000001">
      <c r="M118" s="9"/>
      <c r="N118" s="9"/>
      <c r="V118"/>
    </row>
    <row r="119" spans="13:22">
      <c r="V119" s="9"/>
    </row>
    <row r="122" spans="13:22" ht="17.600000000000001">
      <c r="M122"/>
      <c r="N122"/>
      <c r="S122"/>
      <c r="T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  <row r="136" spans="13:22" ht="17.600000000000001">
      <c r="M136"/>
      <c r="N136"/>
      <c r="S136"/>
      <c r="T136"/>
      <c r="U136"/>
      <c r="V136"/>
    </row>
    <row r="137" spans="13:22" ht="17.600000000000001">
      <c r="M137"/>
      <c r="N137"/>
      <c r="S137"/>
      <c r="T137"/>
      <c r="U137"/>
      <c r="V137"/>
    </row>
    <row r="138" spans="13:22" ht="17.600000000000001">
      <c r="U138"/>
      <c r="V138"/>
    </row>
  </sheetData>
  <mergeCells count="52">
    <mergeCell ref="C79:C80"/>
    <mergeCell ref="D79:D80"/>
    <mergeCell ref="C84:C85"/>
    <mergeCell ref="C87:C89"/>
    <mergeCell ref="C90:C93"/>
    <mergeCell ref="D90:D93"/>
    <mergeCell ref="C54:C56"/>
    <mergeCell ref="D54:D56"/>
    <mergeCell ref="C58:C59"/>
    <mergeCell ref="D58:D59"/>
    <mergeCell ref="C60:C78"/>
    <mergeCell ref="D60:D71"/>
    <mergeCell ref="D76:D77"/>
    <mergeCell ref="D72:D75"/>
    <mergeCell ref="N33:N35"/>
    <mergeCell ref="Q33:Q35"/>
    <mergeCell ref="C38:C53"/>
    <mergeCell ref="D38:D42"/>
    <mergeCell ref="D43:D48"/>
    <mergeCell ref="D50:D53"/>
    <mergeCell ref="AA40:AD40"/>
    <mergeCell ref="Q13:Q20"/>
    <mergeCell ref="AA43:AD43"/>
    <mergeCell ref="AA45:AD45"/>
    <mergeCell ref="C36:C37"/>
    <mergeCell ref="D36:D37"/>
    <mergeCell ref="T36:T37"/>
    <mergeCell ref="N21:N24"/>
    <mergeCell ref="Q21:Q24"/>
    <mergeCell ref="N25:N26"/>
    <mergeCell ref="Q25:Q26"/>
    <mergeCell ref="N27:N30"/>
    <mergeCell ref="Q27:Q30"/>
    <mergeCell ref="D28:D30"/>
    <mergeCell ref="D31:D35"/>
    <mergeCell ref="T31:T35"/>
    <mergeCell ref="AA32:AI32"/>
    <mergeCell ref="C4:C35"/>
    <mergeCell ref="D4:D27"/>
    <mergeCell ref="N4:N20"/>
    <mergeCell ref="O4:O35"/>
    <mergeCell ref="P4:P35"/>
    <mergeCell ref="Q4:Q5"/>
    <mergeCell ref="R4:R37"/>
    <mergeCell ref="S4:S37"/>
    <mergeCell ref="T4:T8"/>
    <mergeCell ref="U4:U8"/>
    <mergeCell ref="Q7:Q11"/>
    <mergeCell ref="AA37:AD37"/>
    <mergeCell ref="AF37:AI37"/>
    <mergeCell ref="T9:T30"/>
    <mergeCell ref="U9:U37"/>
  </mergeCells>
  <phoneticPr fontId="2" type="noConversion"/>
  <conditionalFormatting sqref="B4:H94">
    <cfRule type="expression" dxfId="752" priority="1" stopIfTrue="1">
      <formula>UPPER($I4)="NONE"</formula>
    </cfRule>
    <cfRule type="expression" dxfId="751" priority="2" stopIfTrue="1">
      <formula>AND($I4&lt;&gt;"", $J4&lt;&gt;"", $I4*1&lt;$J4*1)</formula>
    </cfRule>
  </conditionalFormatting>
  <hyperlinks>
    <hyperlink ref="M2:N2" location="현황개요!A1" display="Alloy2 Machine List" xr:uid="{E2943F05-7440-477E-9035-7C91E44DC356}"/>
    <hyperlink ref="AA38:AD39" location="'Wendt Combi'!A1" display="Combi#16" xr:uid="{E065CA3E-FFE5-451F-87A4-AFA43A04AD0D}"/>
    <hyperlink ref="AA41:AD42" location="'Wendt Combi'!A1" display="Combi#8" xr:uid="{027C99D0-0395-47F7-9A1C-4C31BB8FA4AF}"/>
    <hyperlink ref="AA44:AD44" location="'Wendt Combi'!A1" display="Combi#24" xr:uid="{8368812E-AA4C-45EF-8E0E-5341673BC2D3}"/>
    <hyperlink ref="AF38:AF39" location="'Wendt Combi'!A1" display="Combi#19" xr:uid="{F2A81952-8EA3-4994-9F4D-E9A3C97F2558}"/>
    <hyperlink ref="AG38" location="'Wendt Combi'!A1" display="Combi#20" xr:uid="{6624E154-7E92-4CF6-B68B-8985E6EDEE7B}"/>
    <hyperlink ref="AH36" location="'Wendt Combi'!A1" display="Combi#17" xr:uid="{08CBFBA4-4AD0-4913-AB51-3C8D5BCB3309}"/>
    <hyperlink ref="AF36:AG36" location="'Wendt Quattro'!A1" display="Quattro#27" xr:uid="{2EF07A8B-70D3-4D63-8741-E6D5AFB7A13F}"/>
    <hyperlink ref="AH38" location="'Wendt Quattro'!A1" display="Quattro#28" xr:uid="{974B099C-AB10-40CD-AF98-52C6F105DEB9}"/>
    <hyperlink ref="AH39" location="'Wendt Centro'!A1" display="Centro #5" xr:uid="{177A4F42-36E5-4676-AC72-DB93A4199EF4}"/>
    <hyperlink ref="AA36:AD36" location="'Wendt Centro'!A1" display="Centro#1" xr:uid="{D19F7C00-A8CA-417D-99FE-DE6CE6D071FF}"/>
    <hyperlink ref="AF41:AG42" location="'AP460'!A1" display="AP460E#6" xr:uid="{9B87EA53-393F-4FA4-BA5B-67A57B384DF6}"/>
    <hyperlink ref="AH42:AI42" location="'AP460'!A1" display="AP460#2" xr:uid="{D2F65591-0823-43A5-A83F-40DD192F4541}"/>
    <hyperlink ref="AF44:AH44" location="'GIG21'!A1" display="GIG#3" xr:uid="{D0DCC114-5ED9-4746-9D93-C6F4459CE88D}"/>
    <hyperlink ref="AG45" location="'GIG21'!A1" display="GIG#2" xr:uid="{637E7C63-AFB7-4F81-BF6E-BF631ABC52FC}"/>
    <hyperlink ref="AB46:AD46" location="'APX105'!A1" display="APX105 #3" xr:uid="{9F6331C1-9D88-4923-8A4C-246E30025CD8}"/>
    <hyperlink ref="AC47:AD47" location="'APX105'!A1" display="APX105 #5" xr:uid="{D892C1D7-95DB-4F57-A777-77FA1A394EE6}"/>
    <hyperlink ref="AA46" location="'271RF'!A1" display="271RF#7" xr:uid="{6FCF9C79-F838-4B94-9456-34D193A7E121}"/>
    <hyperlink ref="AB47" location="'271RF'!A1" display="271RF#8" xr:uid="{CA01471C-C74E-4EFD-911B-928052AAFBE5}"/>
    <hyperlink ref="AF47:AH47" location="'DLM705'!A1" display="DLM #2" xr:uid="{4071EE8F-BC67-4EB8-9841-975EB04B69E3}"/>
    <hyperlink ref="AB49:AC49" location="DURR!A1" display="DURR #2" xr:uid="{EC14B418-C1AC-407E-AEF9-0F80503AA15E}"/>
    <hyperlink ref="AC56:AE57" location="'Sand (Nicolis)'!A1" display="Nicolis#18" xr:uid="{5F48623F-47CC-4100-9B56-8FF539AE5B4C}"/>
    <hyperlink ref="AA56:AB56" location="'Sand (Nicolis)'!A1" display="Nicolis#17" xr:uid="{D779045C-183B-4DB6-B4CE-71B11A2D29E6}"/>
    <hyperlink ref="AB54:AE54" location="'Sand (Nicolis)'!A1" display="Nicolis#12" xr:uid="{16BF0DAD-5CDC-415A-9CE2-9E8A3D8E64CA}"/>
    <hyperlink ref="AC53:AE53" location="'Sand (Fuji)'!A1" display="Fuji#2" xr:uid="{BD01D827-5B97-4E67-9EF0-12B7B9383459}"/>
    <hyperlink ref="AF33:AI33" location="'Okano Packing'!A1" display="Okano #4" xr:uid="{45548995-06D0-49BF-AED6-5F4E42A27437}"/>
    <hyperlink ref="AH52" location="'Sand (Ludia)'!A1" display="Ludia" xr:uid="{0F296869-3823-4AAA-A453-C3CA31C703D6}"/>
    <hyperlink ref="AF52" location="'Sand (Ludia)'!A1" display="Ludia" xr:uid="{EE17AD6A-7EB6-4CEB-9DB0-86161B823E9E}"/>
    <hyperlink ref="AG39" location="'Agathon Evo Penta'!A1" display="Agathon Penta" xr:uid="{0A4D1C34-97D3-4EC1-8809-AB511F3692E1}"/>
    <hyperlink ref="AB53" location="'Sand (Fuji)'!A1" display="FUJI #13" xr:uid="{EDEFD0E4-8F3B-4153-AE2E-092628F8069A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74" fitToHeight="0" orientation="portrait" r:id="rId1"/>
  <headerFooter alignWithMargins="0"/>
  <rowBreaks count="1" manualBreakCount="1">
    <brk id="43" min="1" max="10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630C-4AF9-4A57-A584-92E13B04F0E2}">
  <sheetPr codeName="Sheet9">
    <tabColor theme="8" tint="0.59999389629810485"/>
    <pageSetUpPr fitToPage="1"/>
  </sheetPr>
  <dimension ref="A1:AR145"/>
  <sheetViews>
    <sheetView showGridLines="0" zoomScaleNormal="100" zoomScaleSheetLayoutView="115" workbookViewId="0">
      <pane ySplit="3" topLeftCell="A4" activePane="bottomLeft" state="frozen"/>
      <selection activeCell="Y48" sqref="Y48"/>
      <selection pane="bottomLeft" activeCell="A4" sqref="A4"/>
    </sheetView>
  </sheetViews>
  <sheetFormatPr defaultRowHeight="12.9"/>
  <cols>
    <col min="1" max="1" width="0.85546875" style="6" customWidth="1"/>
    <col min="2" max="2" width="5.7109375" style="18" customWidth="1"/>
    <col min="3" max="3" width="20.5" style="18" bestFit="1" customWidth="1"/>
    <col min="4" max="4" width="15.35546875" style="24" bestFit="1" customWidth="1"/>
    <col min="5" max="5" width="5.35546875" style="19" customWidth="1"/>
    <col min="6" max="6" width="10.640625" style="18" customWidth="1"/>
    <col min="7" max="7" width="12.640625" style="18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44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3" width="14.640625" style="18" hidden="1" customWidth="1"/>
    <col min="24" max="31" width="9" style="9"/>
    <col min="32" max="32" width="10.140625" style="9" bestFit="1" customWidth="1"/>
    <col min="33" max="266" width="9" style="9"/>
    <col min="267" max="267" width="0.640625" style="9" customWidth="1"/>
    <col min="268" max="268" width="5.7109375" style="9" customWidth="1"/>
    <col min="269" max="269" width="20.5" style="9" bestFit="1" customWidth="1"/>
    <col min="270" max="270" width="5.35546875" style="9" customWidth="1"/>
    <col min="271" max="271" width="15.35546875" style="9" bestFit="1" customWidth="1"/>
    <col min="272" max="273" width="10.640625" style="9" customWidth="1"/>
    <col min="274" max="274" width="11.85546875" style="9" customWidth="1"/>
    <col min="275" max="275" width="11.640625" style="9" bestFit="1" customWidth="1"/>
    <col min="276" max="522" width="9" style="9"/>
    <col min="523" max="523" width="0.640625" style="9" customWidth="1"/>
    <col min="524" max="524" width="5.7109375" style="9" customWidth="1"/>
    <col min="525" max="525" width="20.5" style="9" bestFit="1" customWidth="1"/>
    <col min="526" max="526" width="5.35546875" style="9" customWidth="1"/>
    <col min="527" max="527" width="15.35546875" style="9" bestFit="1" customWidth="1"/>
    <col min="528" max="529" width="10.640625" style="9" customWidth="1"/>
    <col min="530" max="530" width="11.85546875" style="9" customWidth="1"/>
    <col min="531" max="531" width="11.640625" style="9" bestFit="1" customWidth="1"/>
    <col min="532" max="778" width="9" style="9"/>
    <col min="779" max="779" width="0.640625" style="9" customWidth="1"/>
    <col min="780" max="780" width="5.7109375" style="9" customWidth="1"/>
    <col min="781" max="781" width="20.5" style="9" bestFit="1" customWidth="1"/>
    <col min="782" max="782" width="5.35546875" style="9" customWidth="1"/>
    <col min="783" max="783" width="15.35546875" style="9" bestFit="1" customWidth="1"/>
    <col min="784" max="785" width="10.640625" style="9" customWidth="1"/>
    <col min="786" max="786" width="11.85546875" style="9" customWidth="1"/>
    <col min="787" max="787" width="11.640625" style="9" bestFit="1" customWidth="1"/>
    <col min="788" max="1034" width="9" style="9"/>
    <col min="1035" max="1035" width="0.640625" style="9" customWidth="1"/>
    <col min="1036" max="1036" width="5.7109375" style="9" customWidth="1"/>
    <col min="1037" max="1037" width="20.5" style="9" bestFit="1" customWidth="1"/>
    <col min="1038" max="1038" width="5.35546875" style="9" customWidth="1"/>
    <col min="1039" max="1039" width="15.35546875" style="9" bestFit="1" customWidth="1"/>
    <col min="1040" max="1041" width="10.640625" style="9" customWidth="1"/>
    <col min="1042" max="1042" width="11.85546875" style="9" customWidth="1"/>
    <col min="1043" max="1043" width="11.640625" style="9" bestFit="1" customWidth="1"/>
    <col min="1044" max="1290" width="9" style="9"/>
    <col min="1291" max="1291" width="0.640625" style="9" customWidth="1"/>
    <col min="1292" max="1292" width="5.7109375" style="9" customWidth="1"/>
    <col min="1293" max="1293" width="20.5" style="9" bestFit="1" customWidth="1"/>
    <col min="1294" max="1294" width="5.35546875" style="9" customWidth="1"/>
    <col min="1295" max="1295" width="15.35546875" style="9" bestFit="1" customWidth="1"/>
    <col min="1296" max="1297" width="10.640625" style="9" customWidth="1"/>
    <col min="1298" max="1298" width="11.85546875" style="9" customWidth="1"/>
    <col min="1299" max="1299" width="11.640625" style="9" bestFit="1" customWidth="1"/>
    <col min="1300" max="1546" width="9" style="9"/>
    <col min="1547" max="1547" width="0.640625" style="9" customWidth="1"/>
    <col min="1548" max="1548" width="5.7109375" style="9" customWidth="1"/>
    <col min="1549" max="1549" width="20.5" style="9" bestFit="1" customWidth="1"/>
    <col min="1550" max="1550" width="5.35546875" style="9" customWidth="1"/>
    <col min="1551" max="1551" width="15.35546875" style="9" bestFit="1" customWidth="1"/>
    <col min="1552" max="1553" width="10.640625" style="9" customWidth="1"/>
    <col min="1554" max="1554" width="11.85546875" style="9" customWidth="1"/>
    <col min="1555" max="1555" width="11.640625" style="9" bestFit="1" customWidth="1"/>
    <col min="1556" max="1802" width="9" style="9"/>
    <col min="1803" max="1803" width="0.640625" style="9" customWidth="1"/>
    <col min="1804" max="1804" width="5.7109375" style="9" customWidth="1"/>
    <col min="1805" max="1805" width="20.5" style="9" bestFit="1" customWidth="1"/>
    <col min="1806" max="1806" width="5.35546875" style="9" customWidth="1"/>
    <col min="1807" max="1807" width="15.35546875" style="9" bestFit="1" customWidth="1"/>
    <col min="1808" max="1809" width="10.640625" style="9" customWidth="1"/>
    <col min="1810" max="1810" width="11.85546875" style="9" customWidth="1"/>
    <col min="1811" max="1811" width="11.640625" style="9" bestFit="1" customWidth="1"/>
    <col min="1812" max="2058" width="9" style="9"/>
    <col min="2059" max="2059" width="0.640625" style="9" customWidth="1"/>
    <col min="2060" max="2060" width="5.7109375" style="9" customWidth="1"/>
    <col min="2061" max="2061" width="20.5" style="9" bestFit="1" customWidth="1"/>
    <col min="2062" max="2062" width="5.35546875" style="9" customWidth="1"/>
    <col min="2063" max="2063" width="15.35546875" style="9" bestFit="1" customWidth="1"/>
    <col min="2064" max="2065" width="10.640625" style="9" customWidth="1"/>
    <col min="2066" max="2066" width="11.85546875" style="9" customWidth="1"/>
    <col min="2067" max="2067" width="11.640625" style="9" bestFit="1" customWidth="1"/>
    <col min="2068" max="2314" width="9" style="9"/>
    <col min="2315" max="2315" width="0.640625" style="9" customWidth="1"/>
    <col min="2316" max="2316" width="5.7109375" style="9" customWidth="1"/>
    <col min="2317" max="2317" width="20.5" style="9" bestFit="1" customWidth="1"/>
    <col min="2318" max="2318" width="5.35546875" style="9" customWidth="1"/>
    <col min="2319" max="2319" width="15.35546875" style="9" bestFit="1" customWidth="1"/>
    <col min="2320" max="2321" width="10.640625" style="9" customWidth="1"/>
    <col min="2322" max="2322" width="11.85546875" style="9" customWidth="1"/>
    <col min="2323" max="2323" width="11.640625" style="9" bestFit="1" customWidth="1"/>
    <col min="2324" max="2570" width="9" style="9"/>
    <col min="2571" max="2571" width="0.640625" style="9" customWidth="1"/>
    <col min="2572" max="2572" width="5.7109375" style="9" customWidth="1"/>
    <col min="2573" max="2573" width="20.5" style="9" bestFit="1" customWidth="1"/>
    <col min="2574" max="2574" width="5.35546875" style="9" customWidth="1"/>
    <col min="2575" max="2575" width="15.35546875" style="9" bestFit="1" customWidth="1"/>
    <col min="2576" max="2577" width="10.640625" style="9" customWidth="1"/>
    <col min="2578" max="2578" width="11.85546875" style="9" customWidth="1"/>
    <col min="2579" max="2579" width="11.640625" style="9" bestFit="1" customWidth="1"/>
    <col min="2580" max="2826" width="9" style="9"/>
    <col min="2827" max="2827" width="0.640625" style="9" customWidth="1"/>
    <col min="2828" max="2828" width="5.7109375" style="9" customWidth="1"/>
    <col min="2829" max="2829" width="20.5" style="9" bestFit="1" customWidth="1"/>
    <col min="2830" max="2830" width="5.35546875" style="9" customWidth="1"/>
    <col min="2831" max="2831" width="15.35546875" style="9" bestFit="1" customWidth="1"/>
    <col min="2832" max="2833" width="10.640625" style="9" customWidth="1"/>
    <col min="2834" max="2834" width="11.85546875" style="9" customWidth="1"/>
    <col min="2835" max="2835" width="11.640625" style="9" bestFit="1" customWidth="1"/>
    <col min="2836" max="3082" width="9" style="9"/>
    <col min="3083" max="3083" width="0.640625" style="9" customWidth="1"/>
    <col min="3084" max="3084" width="5.7109375" style="9" customWidth="1"/>
    <col min="3085" max="3085" width="20.5" style="9" bestFit="1" customWidth="1"/>
    <col min="3086" max="3086" width="5.35546875" style="9" customWidth="1"/>
    <col min="3087" max="3087" width="15.35546875" style="9" bestFit="1" customWidth="1"/>
    <col min="3088" max="3089" width="10.640625" style="9" customWidth="1"/>
    <col min="3090" max="3090" width="11.85546875" style="9" customWidth="1"/>
    <col min="3091" max="3091" width="11.640625" style="9" bestFit="1" customWidth="1"/>
    <col min="3092" max="3338" width="9" style="9"/>
    <col min="3339" max="3339" width="0.640625" style="9" customWidth="1"/>
    <col min="3340" max="3340" width="5.7109375" style="9" customWidth="1"/>
    <col min="3341" max="3341" width="20.5" style="9" bestFit="1" customWidth="1"/>
    <col min="3342" max="3342" width="5.35546875" style="9" customWidth="1"/>
    <col min="3343" max="3343" width="15.35546875" style="9" bestFit="1" customWidth="1"/>
    <col min="3344" max="3345" width="10.640625" style="9" customWidth="1"/>
    <col min="3346" max="3346" width="11.85546875" style="9" customWidth="1"/>
    <col min="3347" max="3347" width="11.640625" style="9" bestFit="1" customWidth="1"/>
    <col min="3348" max="3594" width="9" style="9"/>
    <col min="3595" max="3595" width="0.640625" style="9" customWidth="1"/>
    <col min="3596" max="3596" width="5.7109375" style="9" customWidth="1"/>
    <col min="3597" max="3597" width="20.5" style="9" bestFit="1" customWidth="1"/>
    <col min="3598" max="3598" width="5.35546875" style="9" customWidth="1"/>
    <col min="3599" max="3599" width="15.35546875" style="9" bestFit="1" customWidth="1"/>
    <col min="3600" max="3601" width="10.640625" style="9" customWidth="1"/>
    <col min="3602" max="3602" width="11.85546875" style="9" customWidth="1"/>
    <col min="3603" max="3603" width="11.640625" style="9" bestFit="1" customWidth="1"/>
    <col min="3604" max="3850" width="9" style="9"/>
    <col min="3851" max="3851" width="0.640625" style="9" customWidth="1"/>
    <col min="3852" max="3852" width="5.7109375" style="9" customWidth="1"/>
    <col min="3853" max="3853" width="20.5" style="9" bestFit="1" customWidth="1"/>
    <col min="3854" max="3854" width="5.35546875" style="9" customWidth="1"/>
    <col min="3855" max="3855" width="15.35546875" style="9" bestFit="1" customWidth="1"/>
    <col min="3856" max="3857" width="10.640625" style="9" customWidth="1"/>
    <col min="3858" max="3858" width="11.85546875" style="9" customWidth="1"/>
    <col min="3859" max="3859" width="11.640625" style="9" bestFit="1" customWidth="1"/>
    <col min="3860" max="4106" width="9" style="9"/>
    <col min="4107" max="4107" width="0.640625" style="9" customWidth="1"/>
    <col min="4108" max="4108" width="5.7109375" style="9" customWidth="1"/>
    <col min="4109" max="4109" width="20.5" style="9" bestFit="1" customWidth="1"/>
    <col min="4110" max="4110" width="5.35546875" style="9" customWidth="1"/>
    <col min="4111" max="4111" width="15.35546875" style="9" bestFit="1" customWidth="1"/>
    <col min="4112" max="4113" width="10.640625" style="9" customWidth="1"/>
    <col min="4114" max="4114" width="11.85546875" style="9" customWidth="1"/>
    <col min="4115" max="4115" width="11.640625" style="9" bestFit="1" customWidth="1"/>
    <col min="4116" max="4362" width="9" style="9"/>
    <col min="4363" max="4363" width="0.640625" style="9" customWidth="1"/>
    <col min="4364" max="4364" width="5.7109375" style="9" customWidth="1"/>
    <col min="4365" max="4365" width="20.5" style="9" bestFit="1" customWidth="1"/>
    <col min="4366" max="4366" width="5.35546875" style="9" customWidth="1"/>
    <col min="4367" max="4367" width="15.35546875" style="9" bestFit="1" customWidth="1"/>
    <col min="4368" max="4369" width="10.640625" style="9" customWidth="1"/>
    <col min="4370" max="4370" width="11.85546875" style="9" customWidth="1"/>
    <col min="4371" max="4371" width="11.640625" style="9" bestFit="1" customWidth="1"/>
    <col min="4372" max="4618" width="9" style="9"/>
    <col min="4619" max="4619" width="0.640625" style="9" customWidth="1"/>
    <col min="4620" max="4620" width="5.7109375" style="9" customWidth="1"/>
    <col min="4621" max="4621" width="20.5" style="9" bestFit="1" customWidth="1"/>
    <col min="4622" max="4622" width="5.35546875" style="9" customWidth="1"/>
    <col min="4623" max="4623" width="15.35546875" style="9" bestFit="1" customWidth="1"/>
    <col min="4624" max="4625" width="10.640625" style="9" customWidth="1"/>
    <col min="4626" max="4626" width="11.85546875" style="9" customWidth="1"/>
    <col min="4627" max="4627" width="11.640625" style="9" bestFit="1" customWidth="1"/>
    <col min="4628" max="4874" width="9" style="9"/>
    <col min="4875" max="4875" width="0.640625" style="9" customWidth="1"/>
    <col min="4876" max="4876" width="5.7109375" style="9" customWidth="1"/>
    <col min="4877" max="4877" width="20.5" style="9" bestFit="1" customWidth="1"/>
    <col min="4878" max="4878" width="5.35546875" style="9" customWidth="1"/>
    <col min="4879" max="4879" width="15.35546875" style="9" bestFit="1" customWidth="1"/>
    <col min="4880" max="4881" width="10.640625" style="9" customWidth="1"/>
    <col min="4882" max="4882" width="11.85546875" style="9" customWidth="1"/>
    <col min="4883" max="4883" width="11.640625" style="9" bestFit="1" customWidth="1"/>
    <col min="4884" max="5130" width="9" style="9"/>
    <col min="5131" max="5131" width="0.640625" style="9" customWidth="1"/>
    <col min="5132" max="5132" width="5.7109375" style="9" customWidth="1"/>
    <col min="5133" max="5133" width="20.5" style="9" bestFit="1" customWidth="1"/>
    <col min="5134" max="5134" width="5.35546875" style="9" customWidth="1"/>
    <col min="5135" max="5135" width="15.35546875" style="9" bestFit="1" customWidth="1"/>
    <col min="5136" max="5137" width="10.640625" style="9" customWidth="1"/>
    <col min="5138" max="5138" width="11.85546875" style="9" customWidth="1"/>
    <col min="5139" max="5139" width="11.640625" style="9" bestFit="1" customWidth="1"/>
    <col min="5140" max="5386" width="9" style="9"/>
    <col min="5387" max="5387" width="0.640625" style="9" customWidth="1"/>
    <col min="5388" max="5388" width="5.7109375" style="9" customWidth="1"/>
    <col min="5389" max="5389" width="20.5" style="9" bestFit="1" customWidth="1"/>
    <col min="5390" max="5390" width="5.35546875" style="9" customWidth="1"/>
    <col min="5391" max="5391" width="15.35546875" style="9" bestFit="1" customWidth="1"/>
    <col min="5392" max="5393" width="10.640625" style="9" customWidth="1"/>
    <col min="5394" max="5394" width="11.85546875" style="9" customWidth="1"/>
    <col min="5395" max="5395" width="11.640625" style="9" bestFit="1" customWidth="1"/>
    <col min="5396" max="5642" width="9" style="9"/>
    <col min="5643" max="5643" width="0.640625" style="9" customWidth="1"/>
    <col min="5644" max="5644" width="5.7109375" style="9" customWidth="1"/>
    <col min="5645" max="5645" width="20.5" style="9" bestFit="1" customWidth="1"/>
    <col min="5646" max="5646" width="5.35546875" style="9" customWidth="1"/>
    <col min="5647" max="5647" width="15.35546875" style="9" bestFit="1" customWidth="1"/>
    <col min="5648" max="5649" width="10.640625" style="9" customWidth="1"/>
    <col min="5650" max="5650" width="11.85546875" style="9" customWidth="1"/>
    <col min="5651" max="5651" width="11.640625" style="9" bestFit="1" customWidth="1"/>
    <col min="5652" max="5898" width="9" style="9"/>
    <col min="5899" max="5899" width="0.640625" style="9" customWidth="1"/>
    <col min="5900" max="5900" width="5.7109375" style="9" customWidth="1"/>
    <col min="5901" max="5901" width="20.5" style="9" bestFit="1" customWidth="1"/>
    <col min="5902" max="5902" width="5.35546875" style="9" customWidth="1"/>
    <col min="5903" max="5903" width="15.35546875" style="9" bestFit="1" customWidth="1"/>
    <col min="5904" max="5905" width="10.640625" style="9" customWidth="1"/>
    <col min="5906" max="5906" width="11.85546875" style="9" customWidth="1"/>
    <col min="5907" max="5907" width="11.640625" style="9" bestFit="1" customWidth="1"/>
    <col min="5908" max="6154" width="9" style="9"/>
    <col min="6155" max="6155" width="0.640625" style="9" customWidth="1"/>
    <col min="6156" max="6156" width="5.7109375" style="9" customWidth="1"/>
    <col min="6157" max="6157" width="20.5" style="9" bestFit="1" customWidth="1"/>
    <col min="6158" max="6158" width="5.35546875" style="9" customWidth="1"/>
    <col min="6159" max="6159" width="15.35546875" style="9" bestFit="1" customWidth="1"/>
    <col min="6160" max="6161" width="10.640625" style="9" customWidth="1"/>
    <col min="6162" max="6162" width="11.85546875" style="9" customWidth="1"/>
    <col min="6163" max="6163" width="11.640625" style="9" bestFit="1" customWidth="1"/>
    <col min="6164" max="6410" width="9" style="9"/>
    <col min="6411" max="6411" width="0.640625" style="9" customWidth="1"/>
    <col min="6412" max="6412" width="5.7109375" style="9" customWidth="1"/>
    <col min="6413" max="6413" width="20.5" style="9" bestFit="1" customWidth="1"/>
    <col min="6414" max="6414" width="5.35546875" style="9" customWidth="1"/>
    <col min="6415" max="6415" width="15.35546875" style="9" bestFit="1" customWidth="1"/>
    <col min="6416" max="6417" width="10.640625" style="9" customWidth="1"/>
    <col min="6418" max="6418" width="11.85546875" style="9" customWidth="1"/>
    <col min="6419" max="6419" width="11.640625" style="9" bestFit="1" customWidth="1"/>
    <col min="6420" max="6666" width="9" style="9"/>
    <col min="6667" max="6667" width="0.640625" style="9" customWidth="1"/>
    <col min="6668" max="6668" width="5.7109375" style="9" customWidth="1"/>
    <col min="6669" max="6669" width="20.5" style="9" bestFit="1" customWidth="1"/>
    <col min="6670" max="6670" width="5.35546875" style="9" customWidth="1"/>
    <col min="6671" max="6671" width="15.35546875" style="9" bestFit="1" customWidth="1"/>
    <col min="6672" max="6673" width="10.640625" style="9" customWidth="1"/>
    <col min="6674" max="6674" width="11.85546875" style="9" customWidth="1"/>
    <col min="6675" max="6675" width="11.640625" style="9" bestFit="1" customWidth="1"/>
    <col min="6676" max="6922" width="9" style="9"/>
    <col min="6923" max="6923" width="0.640625" style="9" customWidth="1"/>
    <col min="6924" max="6924" width="5.7109375" style="9" customWidth="1"/>
    <col min="6925" max="6925" width="20.5" style="9" bestFit="1" customWidth="1"/>
    <col min="6926" max="6926" width="5.35546875" style="9" customWidth="1"/>
    <col min="6927" max="6927" width="15.35546875" style="9" bestFit="1" customWidth="1"/>
    <col min="6928" max="6929" width="10.640625" style="9" customWidth="1"/>
    <col min="6930" max="6930" width="11.85546875" style="9" customWidth="1"/>
    <col min="6931" max="6931" width="11.640625" style="9" bestFit="1" customWidth="1"/>
    <col min="6932" max="7178" width="9" style="9"/>
    <col min="7179" max="7179" width="0.640625" style="9" customWidth="1"/>
    <col min="7180" max="7180" width="5.7109375" style="9" customWidth="1"/>
    <col min="7181" max="7181" width="20.5" style="9" bestFit="1" customWidth="1"/>
    <col min="7182" max="7182" width="5.35546875" style="9" customWidth="1"/>
    <col min="7183" max="7183" width="15.35546875" style="9" bestFit="1" customWidth="1"/>
    <col min="7184" max="7185" width="10.640625" style="9" customWidth="1"/>
    <col min="7186" max="7186" width="11.85546875" style="9" customWidth="1"/>
    <col min="7187" max="7187" width="11.640625" style="9" bestFit="1" customWidth="1"/>
    <col min="7188" max="7434" width="9" style="9"/>
    <col min="7435" max="7435" width="0.640625" style="9" customWidth="1"/>
    <col min="7436" max="7436" width="5.7109375" style="9" customWidth="1"/>
    <col min="7437" max="7437" width="20.5" style="9" bestFit="1" customWidth="1"/>
    <col min="7438" max="7438" width="5.35546875" style="9" customWidth="1"/>
    <col min="7439" max="7439" width="15.35546875" style="9" bestFit="1" customWidth="1"/>
    <col min="7440" max="7441" width="10.640625" style="9" customWidth="1"/>
    <col min="7442" max="7442" width="11.85546875" style="9" customWidth="1"/>
    <col min="7443" max="7443" width="11.640625" style="9" bestFit="1" customWidth="1"/>
    <col min="7444" max="7690" width="9" style="9"/>
    <col min="7691" max="7691" width="0.640625" style="9" customWidth="1"/>
    <col min="7692" max="7692" width="5.7109375" style="9" customWidth="1"/>
    <col min="7693" max="7693" width="20.5" style="9" bestFit="1" customWidth="1"/>
    <col min="7694" max="7694" width="5.35546875" style="9" customWidth="1"/>
    <col min="7695" max="7695" width="15.35546875" style="9" bestFit="1" customWidth="1"/>
    <col min="7696" max="7697" width="10.640625" style="9" customWidth="1"/>
    <col min="7698" max="7698" width="11.85546875" style="9" customWidth="1"/>
    <col min="7699" max="7699" width="11.640625" style="9" bestFit="1" customWidth="1"/>
    <col min="7700" max="7946" width="9" style="9"/>
    <col min="7947" max="7947" width="0.640625" style="9" customWidth="1"/>
    <col min="7948" max="7948" width="5.7109375" style="9" customWidth="1"/>
    <col min="7949" max="7949" width="20.5" style="9" bestFit="1" customWidth="1"/>
    <col min="7950" max="7950" width="5.35546875" style="9" customWidth="1"/>
    <col min="7951" max="7951" width="15.35546875" style="9" bestFit="1" customWidth="1"/>
    <col min="7952" max="7953" width="10.640625" style="9" customWidth="1"/>
    <col min="7954" max="7954" width="11.85546875" style="9" customWidth="1"/>
    <col min="7955" max="7955" width="11.640625" style="9" bestFit="1" customWidth="1"/>
    <col min="7956" max="8202" width="9" style="9"/>
    <col min="8203" max="8203" width="0.640625" style="9" customWidth="1"/>
    <col min="8204" max="8204" width="5.7109375" style="9" customWidth="1"/>
    <col min="8205" max="8205" width="20.5" style="9" bestFit="1" customWidth="1"/>
    <col min="8206" max="8206" width="5.35546875" style="9" customWidth="1"/>
    <col min="8207" max="8207" width="15.35546875" style="9" bestFit="1" customWidth="1"/>
    <col min="8208" max="8209" width="10.640625" style="9" customWidth="1"/>
    <col min="8210" max="8210" width="11.85546875" style="9" customWidth="1"/>
    <col min="8211" max="8211" width="11.640625" style="9" bestFit="1" customWidth="1"/>
    <col min="8212" max="8458" width="9" style="9"/>
    <col min="8459" max="8459" width="0.640625" style="9" customWidth="1"/>
    <col min="8460" max="8460" width="5.7109375" style="9" customWidth="1"/>
    <col min="8461" max="8461" width="20.5" style="9" bestFit="1" customWidth="1"/>
    <col min="8462" max="8462" width="5.35546875" style="9" customWidth="1"/>
    <col min="8463" max="8463" width="15.35546875" style="9" bestFit="1" customWidth="1"/>
    <col min="8464" max="8465" width="10.640625" style="9" customWidth="1"/>
    <col min="8466" max="8466" width="11.85546875" style="9" customWidth="1"/>
    <col min="8467" max="8467" width="11.640625" style="9" bestFit="1" customWidth="1"/>
    <col min="8468" max="8714" width="9" style="9"/>
    <col min="8715" max="8715" width="0.640625" style="9" customWidth="1"/>
    <col min="8716" max="8716" width="5.7109375" style="9" customWidth="1"/>
    <col min="8717" max="8717" width="20.5" style="9" bestFit="1" customWidth="1"/>
    <col min="8718" max="8718" width="5.35546875" style="9" customWidth="1"/>
    <col min="8719" max="8719" width="15.35546875" style="9" bestFit="1" customWidth="1"/>
    <col min="8720" max="8721" width="10.640625" style="9" customWidth="1"/>
    <col min="8722" max="8722" width="11.85546875" style="9" customWidth="1"/>
    <col min="8723" max="8723" width="11.640625" style="9" bestFit="1" customWidth="1"/>
    <col min="8724" max="8970" width="9" style="9"/>
    <col min="8971" max="8971" width="0.640625" style="9" customWidth="1"/>
    <col min="8972" max="8972" width="5.7109375" style="9" customWidth="1"/>
    <col min="8973" max="8973" width="20.5" style="9" bestFit="1" customWidth="1"/>
    <col min="8974" max="8974" width="5.35546875" style="9" customWidth="1"/>
    <col min="8975" max="8975" width="15.35546875" style="9" bestFit="1" customWidth="1"/>
    <col min="8976" max="8977" width="10.640625" style="9" customWidth="1"/>
    <col min="8978" max="8978" width="11.85546875" style="9" customWidth="1"/>
    <col min="8979" max="8979" width="11.640625" style="9" bestFit="1" customWidth="1"/>
    <col min="8980" max="9226" width="9" style="9"/>
    <col min="9227" max="9227" width="0.640625" style="9" customWidth="1"/>
    <col min="9228" max="9228" width="5.7109375" style="9" customWidth="1"/>
    <col min="9229" max="9229" width="20.5" style="9" bestFit="1" customWidth="1"/>
    <col min="9230" max="9230" width="5.35546875" style="9" customWidth="1"/>
    <col min="9231" max="9231" width="15.35546875" style="9" bestFit="1" customWidth="1"/>
    <col min="9232" max="9233" width="10.640625" style="9" customWidth="1"/>
    <col min="9234" max="9234" width="11.85546875" style="9" customWidth="1"/>
    <col min="9235" max="9235" width="11.640625" style="9" bestFit="1" customWidth="1"/>
    <col min="9236" max="9482" width="9" style="9"/>
    <col min="9483" max="9483" width="0.640625" style="9" customWidth="1"/>
    <col min="9484" max="9484" width="5.7109375" style="9" customWidth="1"/>
    <col min="9485" max="9485" width="20.5" style="9" bestFit="1" customWidth="1"/>
    <col min="9486" max="9486" width="5.35546875" style="9" customWidth="1"/>
    <col min="9487" max="9487" width="15.35546875" style="9" bestFit="1" customWidth="1"/>
    <col min="9488" max="9489" width="10.640625" style="9" customWidth="1"/>
    <col min="9490" max="9490" width="11.85546875" style="9" customWidth="1"/>
    <col min="9491" max="9491" width="11.640625" style="9" bestFit="1" customWidth="1"/>
    <col min="9492" max="9738" width="9" style="9"/>
    <col min="9739" max="9739" width="0.640625" style="9" customWidth="1"/>
    <col min="9740" max="9740" width="5.7109375" style="9" customWidth="1"/>
    <col min="9741" max="9741" width="20.5" style="9" bestFit="1" customWidth="1"/>
    <col min="9742" max="9742" width="5.35546875" style="9" customWidth="1"/>
    <col min="9743" max="9743" width="15.35546875" style="9" bestFit="1" customWidth="1"/>
    <col min="9744" max="9745" width="10.640625" style="9" customWidth="1"/>
    <col min="9746" max="9746" width="11.85546875" style="9" customWidth="1"/>
    <col min="9747" max="9747" width="11.640625" style="9" bestFit="1" customWidth="1"/>
    <col min="9748" max="9994" width="9" style="9"/>
    <col min="9995" max="9995" width="0.640625" style="9" customWidth="1"/>
    <col min="9996" max="9996" width="5.7109375" style="9" customWidth="1"/>
    <col min="9997" max="9997" width="20.5" style="9" bestFit="1" customWidth="1"/>
    <col min="9998" max="9998" width="5.35546875" style="9" customWidth="1"/>
    <col min="9999" max="9999" width="15.35546875" style="9" bestFit="1" customWidth="1"/>
    <col min="10000" max="10001" width="10.640625" style="9" customWidth="1"/>
    <col min="10002" max="10002" width="11.85546875" style="9" customWidth="1"/>
    <col min="10003" max="10003" width="11.640625" style="9" bestFit="1" customWidth="1"/>
    <col min="10004" max="10250" width="9" style="9"/>
    <col min="10251" max="10251" width="0.640625" style="9" customWidth="1"/>
    <col min="10252" max="10252" width="5.7109375" style="9" customWidth="1"/>
    <col min="10253" max="10253" width="20.5" style="9" bestFit="1" customWidth="1"/>
    <col min="10254" max="10254" width="5.35546875" style="9" customWidth="1"/>
    <col min="10255" max="10255" width="15.35546875" style="9" bestFit="1" customWidth="1"/>
    <col min="10256" max="10257" width="10.640625" style="9" customWidth="1"/>
    <col min="10258" max="10258" width="11.85546875" style="9" customWidth="1"/>
    <col min="10259" max="10259" width="11.640625" style="9" bestFit="1" customWidth="1"/>
    <col min="10260" max="10506" width="9" style="9"/>
    <col min="10507" max="10507" width="0.640625" style="9" customWidth="1"/>
    <col min="10508" max="10508" width="5.7109375" style="9" customWidth="1"/>
    <col min="10509" max="10509" width="20.5" style="9" bestFit="1" customWidth="1"/>
    <col min="10510" max="10510" width="5.35546875" style="9" customWidth="1"/>
    <col min="10511" max="10511" width="15.35546875" style="9" bestFit="1" customWidth="1"/>
    <col min="10512" max="10513" width="10.640625" style="9" customWidth="1"/>
    <col min="10514" max="10514" width="11.85546875" style="9" customWidth="1"/>
    <col min="10515" max="10515" width="11.640625" style="9" bestFit="1" customWidth="1"/>
    <col min="10516" max="10762" width="9" style="9"/>
    <col min="10763" max="10763" width="0.640625" style="9" customWidth="1"/>
    <col min="10764" max="10764" width="5.7109375" style="9" customWidth="1"/>
    <col min="10765" max="10765" width="20.5" style="9" bestFit="1" customWidth="1"/>
    <col min="10766" max="10766" width="5.35546875" style="9" customWidth="1"/>
    <col min="10767" max="10767" width="15.35546875" style="9" bestFit="1" customWidth="1"/>
    <col min="10768" max="10769" width="10.640625" style="9" customWidth="1"/>
    <col min="10770" max="10770" width="11.85546875" style="9" customWidth="1"/>
    <col min="10771" max="10771" width="11.640625" style="9" bestFit="1" customWidth="1"/>
    <col min="10772" max="11018" width="9" style="9"/>
    <col min="11019" max="11019" width="0.640625" style="9" customWidth="1"/>
    <col min="11020" max="11020" width="5.7109375" style="9" customWidth="1"/>
    <col min="11021" max="11021" width="20.5" style="9" bestFit="1" customWidth="1"/>
    <col min="11022" max="11022" width="5.35546875" style="9" customWidth="1"/>
    <col min="11023" max="11023" width="15.35546875" style="9" bestFit="1" customWidth="1"/>
    <col min="11024" max="11025" width="10.640625" style="9" customWidth="1"/>
    <col min="11026" max="11026" width="11.85546875" style="9" customWidth="1"/>
    <col min="11027" max="11027" width="11.640625" style="9" bestFit="1" customWidth="1"/>
    <col min="11028" max="11274" width="9" style="9"/>
    <col min="11275" max="11275" width="0.640625" style="9" customWidth="1"/>
    <col min="11276" max="11276" width="5.7109375" style="9" customWidth="1"/>
    <col min="11277" max="11277" width="20.5" style="9" bestFit="1" customWidth="1"/>
    <col min="11278" max="11278" width="5.35546875" style="9" customWidth="1"/>
    <col min="11279" max="11279" width="15.35546875" style="9" bestFit="1" customWidth="1"/>
    <col min="11280" max="11281" width="10.640625" style="9" customWidth="1"/>
    <col min="11282" max="11282" width="11.85546875" style="9" customWidth="1"/>
    <col min="11283" max="11283" width="11.640625" style="9" bestFit="1" customWidth="1"/>
    <col min="11284" max="11530" width="9" style="9"/>
    <col min="11531" max="11531" width="0.640625" style="9" customWidth="1"/>
    <col min="11532" max="11532" width="5.7109375" style="9" customWidth="1"/>
    <col min="11533" max="11533" width="20.5" style="9" bestFit="1" customWidth="1"/>
    <col min="11534" max="11534" width="5.35546875" style="9" customWidth="1"/>
    <col min="11535" max="11535" width="15.35546875" style="9" bestFit="1" customWidth="1"/>
    <col min="11536" max="11537" width="10.640625" style="9" customWidth="1"/>
    <col min="11538" max="11538" width="11.85546875" style="9" customWidth="1"/>
    <col min="11539" max="11539" width="11.640625" style="9" bestFit="1" customWidth="1"/>
    <col min="11540" max="11786" width="9" style="9"/>
    <col min="11787" max="11787" width="0.640625" style="9" customWidth="1"/>
    <col min="11788" max="11788" width="5.7109375" style="9" customWidth="1"/>
    <col min="11789" max="11789" width="20.5" style="9" bestFit="1" customWidth="1"/>
    <col min="11790" max="11790" width="5.35546875" style="9" customWidth="1"/>
    <col min="11791" max="11791" width="15.35546875" style="9" bestFit="1" customWidth="1"/>
    <col min="11792" max="11793" width="10.640625" style="9" customWidth="1"/>
    <col min="11794" max="11794" width="11.85546875" style="9" customWidth="1"/>
    <col min="11795" max="11795" width="11.640625" style="9" bestFit="1" customWidth="1"/>
    <col min="11796" max="12042" width="9" style="9"/>
    <col min="12043" max="12043" width="0.640625" style="9" customWidth="1"/>
    <col min="12044" max="12044" width="5.7109375" style="9" customWidth="1"/>
    <col min="12045" max="12045" width="20.5" style="9" bestFit="1" customWidth="1"/>
    <col min="12046" max="12046" width="5.35546875" style="9" customWidth="1"/>
    <col min="12047" max="12047" width="15.35546875" style="9" bestFit="1" customWidth="1"/>
    <col min="12048" max="12049" width="10.640625" style="9" customWidth="1"/>
    <col min="12050" max="12050" width="11.85546875" style="9" customWidth="1"/>
    <col min="12051" max="12051" width="11.640625" style="9" bestFit="1" customWidth="1"/>
    <col min="12052" max="12298" width="9" style="9"/>
    <col min="12299" max="12299" width="0.640625" style="9" customWidth="1"/>
    <col min="12300" max="12300" width="5.7109375" style="9" customWidth="1"/>
    <col min="12301" max="12301" width="20.5" style="9" bestFit="1" customWidth="1"/>
    <col min="12302" max="12302" width="5.35546875" style="9" customWidth="1"/>
    <col min="12303" max="12303" width="15.35546875" style="9" bestFit="1" customWidth="1"/>
    <col min="12304" max="12305" width="10.640625" style="9" customWidth="1"/>
    <col min="12306" max="12306" width="11.85546875" style="9" customWidth="1"/>
    <col min="12307" max="12307" width="11.640625" style="9" bestFit="1" customWidth="1"/>
    <col min="12308" max="12554" width="9" style="9"/>
    <col min="12555" max="12555" width="0.640625" style="9" customWidth="1"/>
    <col min="12556" max="12556" width="5.7109375" style="9" customWidth="1"/>
    <col min="12557" max="12557" width="20.5" style="9" bestFit="1" customWidth="1"/>
    <col min="12558" max="12558" width="5.35546875" style="9" customWidth="1"/>
    <col min="12559" max="12559" width="15.35546875" style="9" bestFit="1" customWidth="1"/>
    <col min="12560" max="12561" width="10.640625" style="9" customWidth="1"/>
    <col min="12562" max="12562" width="11.85546875" style="9" customWidth="1"/>
    <col min="12563" max="12563" width="11.640625" style="9" bestFit="1" customWidth="1"/>
    <col min="12564" max="12810" width="9" style="9"/>
    <col min="12811" max="12811" width="0.640625" style="9" customWidth="1"/>
    <col min="12812" max="12812" width="5.7109375" style="9" customWidth="1"/>
    <col min="12813" max="12813" width="20.5" style="9" bestFit="1" customWidth="1"/>
    <col min="12814" max="12814" width="5.35546875" style="9" customWidth="1"/>
    <col min="12815" max="12815" width="15.35546875" style="9" bestFit="1" customWidth="1"/>
    <col min="12816" max="12817" width="10.640625" style="9" customWidth="1"/>
    <col min="12818" max="12818" width="11.85546875" style="9" customWidth="1"/>
    <col min="12819" max="12819" width="11.640625" style="9" bestFit="1" customWidth="1"/>
    <col min="12820" max="13066" width="9" style="9"/>
    <col min="13067" max="13067" width="0.640625" style="9" customWidth="1"/>
    <col min="13068" max="13068" width="5.7109375" style="9" customWidth="1"/>
    <col min="13069" max="13069" width="20.5" style="9" bestFit="1" customWidth="1"/>
    <col min="13070" max="13070" width="5.35546875" style="9" customWidth="1"/>
    <col min="13071" max="13071" width="15.35546875" style="9" bestFit="1" customWidth="1"/>
    <col min="13072" max="13073" width="10.640625" style="9" customWidth="1"/>
    <col min="13074" max="13074" width="11.85546875" style="9" customWidth="1"/>
    <col min="13075" max="13075" width="11.640625" style="9" bestFit="1" customWidth="1"/>
    <col min="13076" max="13322" width="9" style="9"/>
    <col min="13323" max="13323" width="0.640625" style="9" customWidth="1"/>
    <col min="13324" max="13324" width="5.7109375" style="9" customWidth="1"/>
    <col min="13325" max="13325" width="20.5" style="9" bestFit="1" customWidth="1"/>
    <col min="13326" max="13326" width="5.35546875" style="9" customWidth="1"/>
    <col min="13327" max="13327" width="15.35546875" style="9" bestFit="1" customWidth="1"/>
    <col min="13328" max="13329" width="10.640625" style="9" customWidth="1"/>
    <col min="13330" max="13330" width="11.85546875" style="9" customWidth="1"/>
    <col min="13331" max="13331" width="11.640625" style="9" bestFit="1" customWidth="1"/>
    <col min="13332" max="13578" width="9" style="9"/>
    <col min="13579" max="13579" width="0.640625" style="9" customWidth="1"/>
    <col min="13580" max="13580" width="5.7109375" style="9" customWidth="1"/>
    <col min="13581" max="13581" width="20.5" style="9" bestFit="1" customWidth="1"/>
    <col min="13582" max="13582" width="5.35546875" style="9" customWidth="1"/>
    <col min="13583" max="13583" width="15.35546875" style="9" bestFit="1" customWidth="1"/>
    <col min="13584" max="13585" width="10.640625" style="9" customWidth="1"/>
    <col min="13586" max="13586" width="11.85546875" style="9" customWidth="1"/>
    <col min="13587" max="13587" width="11.640625" style="9" bestFit="1" customWidth="1"/>
    <col min="13588" max="13834" width="9" style="9"/>
    <col min="13835" max="13835" width="0.640625" style="9" customWidth="1"/>
    <col min="13836" max="13836" width="5.7109375" style="9" customWidth="1"/>
    <col min="13837" max="13837" width="20.5" style="9" bestFit="1" customWidth="1"/>
    <col min="13838" max="13838" width="5.35546875" style="9" customWidth="1"/>
    <col min="13839" max="13839" width="15.35546875" style="9" bestFit="1" customWidth="1"/>
    <col min="13840" max="13841" width="10.640625" style="9" customWidth="1"/>
    <col min="13842" max="13842" width="11.85546875" style="9" customWidth="1"/>
    <col min="13843" max="13843" width="11.640625" style="9" bestFit="1" customWidth="1"/>
    <col min="13844" max="14090" width="9" style="9"/>
    <col min="14091" max="14091" width="0.640625" style="9" customWidth="1"/>
    <col min="14092" max="14092" width="5.7109375" style="9" customWidth="1"/>
    <col min="14093" max="14093" width="20.5" style="9" bestFit="1" customWidth="1"/>
    <col min="14094" max="14094" width="5.35546875" style="9" customWidth="1"/>
    <col min="14095" max="14095" width="15.35546875" style="9" bestFit="1" customWidth="1"/>
    <col min="14096" max="14097" width="10.640625" style="9" customWidth="1"/>
    <col min="14098" max="14098" width="11.85546875" style="9" customWidth="1"/>
    <col min="14099" max="14099" width="11.640625" style="9" bestFit="1" customWidth="1"/>
    <col min="14100" max="14346" width="9" style="9"/>
    <col min="14347" max="14347" width="0.640625" style="9" customWidth="1"/>
    <col min="14348" max="14348" width="5.7109375" style="9" customWidth="1"/>
    <col min="14349" max="14349" width="20.5" style="9" bestFit="1" customWidth="1"/>
    <col min="14350" max="14350" width="5.35546875" style="9" customWidth="1"/>
    <col min="14351" max="14351" width="15.35546875" style="9" bestFit="1" customWidth="1"/>
    <col min="14352" max="14353" width="10.640625" style="9" customWidth="1"/>
    <col min="14354" max="14354" width="11.85546875" style="9" customWidth="1"/>
    <col min="14355" max="14355" width="11.640625" style="9" bestFit="1" customWidth="1"/>
    <col min="14356" max="14602" width="9" style="9"/>
    <col min="14603" max="14603" width="0.640625" style="9" customWidth="1"/>
    <col min="14604" max="14604" width="5.7109375" style="9" customWidth="1"/>
    <col min="14605" max="14605" width="20.5" style="9" bestFit="1" customWidth="1"/>
    <col min="14606" max="14606" width="5.35546875" style="9" customWidth="1"/>
    <col min="14607" max="14607" width="15.35546875" style="9" bestFit="1" customWidth="1"/>
    <col min="14608" max="14609" width="10.640625" style="9" customWidth="1"/>
    <col min="14610" max="14610" width="11.85546875" style="9" customWidth="1"/>
    <col min="14611" max="14611" width="11.640625" style="9" bestFit="1" customWidth="1"/>
    <col min="14612" max="14858" width="9" style="9"/>
    <col min="14859" max="14859" width="0.640625" style="9" customWidth="1"/>
    <col min="14860" max="14860" width="5.7109375" style="9" customWidth="1"/>
    <col min="14861" max="14861" width="20.5" style="9" bestFit="1" customWidth="1"/>
    <col min="14862" max="14862" width="5.35546875" style="9" customWidth="1"/>
    <col min="14863" max="14863" width="15.35546875" style="9" bestFit="1" customWidth="1"/>
    <col min="14864" max="14865" width="10.640625" style="9" customWidth="1"/>
    <col min="14866" max="14866" width="11.85546875" style="9" customWidth="1"/>
    <col min="14867" max="14867" width="11.640625" style="9" bestFit="1" customWidth="1"/>
    <col min="14868" max="15114" width="9" style="9"/>
    <col min="15115" max="15115" width="0.640625" style="9" customWidth="1"/>
    <col min="15116" max="15116" width="5.7109375" style="9" customWidth="1"/>
    <col min="15117" max="15117" width="20.5" style="9" bestFit="1" customWidth="1"/>
    <col min="15118" max="15118" width="5.35546875" style="9" customWidth="1"/>
    <col min="15119" max="15119" width="15.35546875" style="9" bestFit="1" customWidth="1"/>
    <col min="15120" max="15121" width="10.640625" style="9" customWidth="1"/>
    <col min="15122" max="15122" width="11.85546875" style="9" customWidth="1"/>
    <col min="15123" max="15123" width="11.640625" style="9" bestFit="1" customWidth="1"/>
    <col min="15124" max="15370" width="9" style="9"/>
    <col min="15371" max="15371" width="0.640625" style="9" customWidth="1"/>
    <col min="15372" max="15372" width="5.7109375" style="9" customWidth="1"/>
    <col min="15373" max="15373" width="20.5" style="9" bestFit="1" customWidth="1"/>
    <col min="15374" max="15374" width="5.35546875" style="9" customWidth="1"/>
    <col min="15375" max="15375" width="15.35546875" style="9" bestFit="1" customWidth="1"/>
    <col min="15376" max="15377" width="10.640625" style="9" customWidth="1"/>
    <col min="15378" max="15378" width="11.85546875" style="9" customWidth="1"/>
    <col min="15379" max="15379" width="11.640625" style="9" bestFit="1" customWidth="1"/>
    <col min="15380" max="15626" width="9" style="9"/>
    <col min="15627" max="15627" width="0.640625" style="9" customWidth="1"/>
    <col min="15628" max="15628" width="5.7109375" style="9" customWidth="1"/>
    <col min="15629" max="15629" width="20.5" style="9" bestFit="1" customWidth="1"/>
    <col min="15630" max="15630" width="5.35546875" style="9" customWidth="1"/>
    <col min="15631" max="15631" width="15.35546875" style="9" bestFit="1" customWidth="1"/>
    <col min="15632" max="15633" width="10.640625" style="9" customWidth="1"/>
    <col min="15634" max="15634" width="11.85546875" style="9" customWidth="1"/>
    <col min="15635" max="15635" width="11.640625" style="9" bestFit="1" customWidth="1"/>
    <col min="15636" max="15882" width="9" style="9"/>
    <col min="15883" max="15883" width="0.640625" style="9" customWidth="1"/>
    <col min="15884" max="15884" width="5.7109375" style="9" customWidth="1"/>
    <col min="15885" max="15885" width="20.5" style="9" bestFit="1" customWidth="1"/>
    <col min="15886" max="15886" width="5.35546875" style="9" customWidth="1"/>
    <col min="15887" max="15887" width="15.35546875" style="9" bestFit="1" customWidth="1"/>
    <col min="15888" max="15889" width="10.640625" style="9" customWidth="1"/>
    <col min="15890" max="15890" width="11.85546875" style="9" customWidth="1"/>
    <col min="15891" max="15891" width="11.640625" style="9" bestFit="1" customWidth="1"/>
    <col min="15892" max="16138" width="9" style="9"/>
    <col min="16139" max="16139" width="0.640625" style="9" customWidth="1"/>
    <col min="16140" max="16140" width="5.7109375" style="9" customWidth="1"/>
    <col min="16141" max="16141" width="20.5" style="9" bestFit="1" customWidth="1"/>
    <col min="16142" max="16142" width="5.35546875" style="9" customWidth="1"/>
    <col min="16143" max="16143" width="15.35546875" style="9" bestFit="1" customWidth="1"/>
    <col min="16144" max="16145" width="10.640625" style="9" customWidth="1"/>
    <col min="16146" max="16146" width="11.85546875" style="9" customWidth="1"/>
    <col min="16147" max="16147" width="11.640625" style="9" bestFit="1" customWidth="1"/>
    <col min="16148" max="16384" width="9" style="9"/>
  </cols>
  <sheetData>
    <row r="1" spans="1:36" ht="13.3" thickBot="1"/>
    <row r="2" spans="1:36" s="76" customFormat="1" ht="54.75" customHeight="1" thickBot="1">
      <c r="A2" s="72"/>
      <c r="B2" s="73" t="s">
        <v>454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4"/>
      <c r="W2" s="75"/>
      <c r="Y2" s="76" t="s">
        <v>1024</v>
      </c>
    </row>
    <row r="3" spans="1:36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189" t="s">
        <v>1157</v>
      </c>
      <c r="W3" s="167" t="s">
        <v>1192</v>
      </c>
    </row>
    <row r="4" spans="1:36" ht="16" customHeight="1">
      <c r="B4" s="144">
        <v>1</v>
      </c>
      <c r="C4" s="1093" t="s">
        <v>449</v>
      </c>
      <c r="D4" s="1061" t="s">
        <v>35</v>
      </c>
      <c r="E4" s="145">
        <v>1</v>
      </c>
      <c r="F4" s="146">
        <v>2012</v>
      </c>
      <c r="G4" s="146">
        <v>164</v>
      </c>
      <c r="H4" s="146">
        <v>9005443</v>
      </c>
      <c r="I4" s="146">
        <v>12</v>
      </c>
      <c r="J4" s="146"/>
      <c r="K4" s="146"/>
      <c r="L4" s="148"/>
      <c r="M4" s="148"/>
      <c r="N4" s="63"/>
      <c r="O4" s="12"/>
      <c r="P4" s="63"/>
      <c r="Q4" s="12"/>
      <c r="R4" s="201" t="s">
        <v>449</v>
      </c>
      <c r="S4" s="1094" t="s">
        <v>1221</v>
      </c>
      <c r="T4" s="1096" t="s">
        <v>1251</v>
      </c>
      <c r="U4" s="1098" t="s">
        <v>1252</v>
      </c>
      <c r="V4" s="203"/>
      <c r="W4" s="50"/>
    </row>
    <row r="5" spans="1:36" ht="16" customHeight="1">
      <c r="B5" s="82">
        <v>2</v>
      </c>
      <c r="C5" s="1036"/>
      <c r="D5" s="1062"/>
      <c r="E5" s="85">
        <v>2</v>
      </c>
      <c r="F5" s="86">
        <v>2012</v>
      </c>
      <c r="G5" s="86">
        <v>163</v>
      </c>
      <c r="H5" s="86">
        <v>9005443</v>
      </c>
      <c r="I5" s="86">
        <v>13</v>
      </c>
      <c r="J5" s="86"/>
      <c r="K5" s="86"/>
      <c r="L5" s="87"/>
      <c r="M5" s="87"/>
      <c r="N5" s="62"/>
      <c r="O5" s="13"/>
      <c r="P5" s="62"/>
      <c r="Q5" s="13"/>
      <c r="R5" s="204" t="s">
        <v>449</v>
      </c>
      <c r="S5" s="1095"/>
      <c r="T5" s="1097"/>
      <c r="U5" s="1099"/>
      <c r="V5" s="204"/>
      <c r="W5" s="20"/>
      <c r="AF5" s="406"/>
    </row>
    <row r="6" spans="1:36" ht="16" customHeight="1">
      <c r="B6" s="82">
        <v>3</v>
      </c>
      <c r="C6" s="1036"/>
      <c r="D6" s="1062"/>
      <c r="E6" s="85">
        <v>3</v>
      </c>
      <c r="F6" s="86">
        <v>2012</v>
      </c>
      <c r="G6" s="86">
        <v>162</v>
      </c>
      <c r="H6" s="86">
        <v>9005443</v>
      </c>
      <c r="I6" s="86">
        <v>14</v>
      </c>
      <c r="J6" s="86"/>
      <c r="K6" s="86"/>
      <c r="L6" s="87"/>
      <c r="M6" s="87"/>
      <c r="N6" s="62"/>
      <c r="O6" s="13"/>
      <c r="P6" s="62"/>
      <c r="Q6" s="13"/>
      <c r="R6" s="204" t="s">
        <v>449</v>
      </c>
      <c r="S6" s="1095"/>
      <c r="T6" s="1097"/>
      <c r="U6" s="1099"/>
      <c r="V6" s="204"/>
      <c r="W6" s="20"/>
      <c r="AF6" s="406"/>
    </row>
    <row r="7" spans="1:36" ht="16" customHeight="1">
      <c r="B7" s="82">
        <v>4</v>
      </c>
      <c r="C7" s="1036"/>
      <c r="D7" s="1062"/>
      <c r="E7" s="85">
        <v>4</v>
      </c>
      <c r="F7" s="86">
        <v>2013</v>
      </c>
      <c r="G7" s="86">
        <v>161</v>
      </c>
      <c r="H7" s="86">
        <v>9005443</v>
      </c>
      <c r="I7" s="86">
        <v>15</v>
      </c>
      <c r="J7" s="86"/>
      <c r="K7" s="86"/>
      <c r="L7" s="87"/>
      <c r="M7" s="87"/>
      <c r="N7" s="62"/>
      <c r="O7" s="13"/>
      <c r="P7" s="62"/>
      <c r="Q7" s="13"/>
      <c r="R7" s="204" t="s">
        <v>449</v>
      </c>
      <c r="S7" s="1095"/>
      <c r="T7" s="1097"/>
      <c r="U7" s="1099"/>
      <c r="V7" s="204"/>
      <c r="W7" s="20"/>
      <c r="AF7" s="406"/>
    </row>
    <row r="8" spans="1:36" ht="16" customHeight="1">
      <c r="B8" s="82">
        <v>5</v>
      </c>
      <c r="C8" s="1036"/>
      <c r="D8" s="1062" t="s">
        <v>36</v>
      </c>
      <c r="E8" s="85">
        <v>1</v>
      </c>
      <c r="F8" s="86">
        <v>2013</v>
      </c>
      <c r="G8" s="86">
        <v>141</v>
      </c>
      <c r="H8" s="86">
        <v>9006551</v>
      </c>
      <c r="I8" s="86">
        <v>1</v>
      </c>
      <c r="J8" s="86"/>
      <c r="K8" s="86"/>
      <c r="L8" s="87"/>
      <c r="M8" s="87"/>
      <c r="N8" s="62"/>
      <c r="O8" s="13"/>
      <c r="P8" s="62"/>
      <c r="Q8" s="13"/>
      <c r="R8" s="204" t="s">
        <v>449</v>
      </c>
      <c r="S8" s="1100" t="s">
        <v>1216</v>
      </c>
      <c r="T8" s="1103" t="s">
        <v>1217</v>
      </c>
      <c r="U8" s="1106" t="s">
        <v>1255</v>
      </c>
      <c r="V8" s="204"/>
      <c r="W8" s="20"/>
      <c r="AF8" s="406"/>
    </row>
    <row r="9" spans="1:36" ht="16" customHeight="1">
      <c r="B9" s="82">
        <v>6</v>
      </c>
      <c r="C9" s="1036"/>
      <c r="D9" s="1062"/>
      <c r="E9" s="85">
        <v>2</v>
      </c>
      <c r="F9" s="86">
        <v>2013</v>
      </c>
      <c r="G9" s="86">
        <v>142</v>
      </c>
      <c r="H9" s="86">
        <v>9006551</v>
      </c>
      <c r="I9" s="86">
        <v>2</v>
      </c>
      <c r="J9" s="86"/>
      <c r="K9" s="86"/>
      <c r="L9" s="87"/>
      <c r="M9" s="87"/>
      <c r="N9" s="62"/>
      <c r="O9" s="13"/>
      <c r="P9" s="62"/>
      <c r="Q9" s="13"/>
      <c r="R9" s="204" t="s">
        <v>449</v>
      </c>
      <c r="S9" s="1101"/>
      <c r="T9" s="1104"/>
      <c r="U9" s="1107"/>
      <c r="V9" s="204"/>
      <c r="W9" s="20"/>
      <c r="AF9" s="406"/>
    </row>
    <row r="10" spans="1:36" ht="16" customHeight="1">
      <c r="B10" s="82">
        <v>7</v>
      </c>
      <c r="C10" s="1036"/>
      <c r="D10" s="1062"/>
      <c r="E10" s="85">
        <v>3</v>
      </c>
      <c r="F10" s="86">
        <v>2013</v>
      </c>
      <c r="G10" s="86">
        <v>145</v>
      </c>
      <c r="H10" s="86">
        <v>9006551</v>
      </c>
      <c r="I10" s="86">
        <v>3</v>
      </c>
      <c r="J10" s="86"/>
      <c r="K10" s="86"/>
      <c r="L10" s="87"/>
      <c r="M10" s="87"/>
      <c r="N10" s="62"/>
      <c r="O10" s="13"/>
      <c r="P10" s="62"/>
      <c r="Q10" s="13"/>
      <c r="R10" s="204" t="s">
        <v>449</v>
      </c>
      <c r="S10" s="1101"/>
      <c r="T10" s="1104"/>
      <c r="U10" s="1107"/>
      <c r="V10" s="204"/>
      <c r="W10" s="20"/>
      <c r="AF10" s="406"/>
    </row>
    <row r="11" spans="1:36" ht="16" customHeight="1">
      <c r="B11" s="82">
        <v>8</v>
      </c>
      <c r="C11" s="1036"/>
      <c r="D11" s="1062"/>
      <c r="E11" s="85">
        <v>4</v>
      </c>
      <c r="F11" s="86">
        <v>2013</v>
      </c>
      <c r="G11" s="86">
        <v>146</v>
      </c>
      <c r="H11" s="86">
        <v>9006551</v>
      </c>
      <c r="I11" s="86">
        <v>4</v>
      </c>
      <c r="J11" s="86"/>
      <c r="K11" s="86"/>
      <c r="L11" s="87"/>
      <c r="M11" s="87"/>
      <c r="N11" s="62"/>
      <c r="O11" s="13"/>
      <c r="P11" s="62"/>
      <c r="Q11" s="13"/>
      <c r="R11" s="204" t="s">
        <v>449</v>
      </c>
      <c r="S11" s="1101"/>
      <c r="T11" s="1104"/>
      <c r="U11" s="1107"/>
      <c r="V11" s="204"/>
      <c r="W11" s="20"/>
      <c r="AF11" s="406"/>
    </row>
    <row r="12" spans="1:36" ht="16" customHeight="1">
      <c r="B12" s="82">
        <v>9</v>
      </c>
      <c r="C12" s="1036"/>
      <c r="D12" s="1062"/>
      <c r="E12" s="85">
        <v>5</v>
      </c>
      <c r="F12" s="86">
        <v>2013</v>
      </c>
      <c r="G12" s="86">
        <v>147</v>
      </c>
      <c r="H12" s="86">
        <v>9006551</v>
      </c>
      <c r="I12" s="86">
        <v>5</v>
      </c>
      <c r="J12" s="86"/>
      <c r="K12" s="86"/>
      <c r="L12" s="87"/>
      <c r="M12" s="87"/>
      <c r="N12" s="62"/>
      <c r="O12" s="13"/>
      <c r="P12" s="62"/>
      <c r="Q12" s="13"/>
      <c r="R12" s="204" t="s">
        <v>449</v>
      </c>
      <c r="S12" s="1101"/>
      <c r="T12" s="1104"/>
      <c r="U12" s="1107"/>
      <c r="V12" s="204"/>
      <c r="W12" s="20"/>
      <c r="AF12" s="406"/>
    </row>
    <row r="13" spans="1:36" ht="16" customHeight="1">
      <c r="B13" s="82">
        <v>10</v>
      </c>
      <c r="C13" s="1036"/>
      <c r="D13" s="1062"/>
      <c r="E13" s="85">
        <v>6</v>
      </c>
      <c r="F13" s="86">
        <v>2015</v>
      </c>
      <c r="G13" s="86">
        <v>214</v>
      </c>
      <c r="H13" s="86">
        <v>9006551</v>
      </c>
      <c r="I13" s="86">
        <v>6</v>
      </c>
      <c r="J13" s="86"/>
      <c r="K13" s="86"/>
      <c r="L13" s="87"/>
      <c r="M13" s="87"/>
      <c r="N13" s="62"/>
      <c r="O13" s="13"/>
      <c r="P13" s="62"/>
      <c r="Q13" s="13"/>
      <c r="R13" s="204" t="s">
        <v>449</v>
      </c>
      <c r="S13" s="1101"/>
      <c r="T13" s="1104"/>
      <c r="U13" s="1107"/>
      <c r="V13" s="204"/>
      <c r="W13" s="20"/>
      <c r="AF13" s="406"/>
    </row>
    <row r="14" spans="1:36" ht="16" customHeight="1">
      <c r="B14" s="82">
        <v>11</v>
      </c>
      <c r="C14" s="1036"/>
      <c r="D14" s="1062"/>
      <c r="E14" s="85">
        <v>7</v>
      </c>
      <c r="F14" s="86">
        <v>2015</v>
      </c>
      <c r="G14" s="86">
        <v>197</v>
      </c>
      <c r="H14" s="86">
        <v>9006551</v>
      </c>
      <c r="I14" s="86">
        <v>7</v>
      </c>
      <c r="J14" s="86"/>
      <c r="K14" s="86"/>
      <c r="L14" s="87"/>
      <c r="M14" s="87"/>
      <c r="N14" s="62"/>
      <c r="O14" s="13"/>
      <c r="P14" s="62"/>
      <c r="Q14" s="13"/>
      <c r="R14" s="204" t="s">
        <v>449</v>
      </c>
      <c r="S14" s="1101"/>
      <c r="T14" s="1104"/>
      <c r="U14" s="1107"/>
      <c r="V14" s="204"/>
      <c r="W14" s="20"/>
      <c r="AF14" s="406"/>
      <c r="AG14" s="406"/>
      <c r="AH14" s="406"/>
      <c r="AI14" s="406"/>
      <c r="AJ14" s="406"/>
    </row>
    <row r="15" spans="1:36" ht="16" customHeight="1">
      <c r="B15" s="82">
        <v>12</v>
      </c>
      <c r="C15" s="1036"/>
      <c r="D15" s="1062"/>
      <c r="E15" s="85">
        <v>8</v>
      </c>
      <c r="F15" s="86">
        <v>2015</v>
      </c>
      <c r="G15" s="86">
        <v>198</v>
      </c>
      <c r="H15" s="86">
        <v>9006551</v>
      </c>
      <c r="I15" s="86">
        <v>8</v>
      </c>
      <c r="J15" s="86"/>
      <c r="K15" s="86"/>
      <c r="L15" s="87"/>
      <c r="M15" s="87"/>
      <c r="N15" s="62"/>
      <c r="O15" s="13"/>
      <c r="P15" s="62"/>
      <c r="Q15" s="13"/>
      <c r="R15" s="204" t="s">
        <v>449</v>
      </c>
      <c r="S15" s="1101"/>
      <c r="T15" s="1104"/>
      <c r="U15" s="1107"/>
      <c r="V15" s="204"/>
      <c r="W15" s="20"/>
      <c r="AI15" s="406"/>
      <c r="AJ15" s="406"/>
    </row>
    <row r="16" spans="1:36" ht="16" customHeight="1">
      <c r="B16" s="82">
        <v>13</v>
      </c>
      <c r="C16" s="1036"/>
      <c r="D16" s="1062"/>
      <c r="E16" s="85">
        <v>9</v>
      </c>
      <c r="F16" s="86">
        <v>2015</v>
      </c>
      <c r="G16" s="86">
        <v>215</v>
      </c>
      <c r="H16" s="86">
        <v>9006551</v>
      </c>
      <c r="I16" s="86">
        <v>9</v>
      </c>
      <c r="J16" s="86"/>
      <c r="K16" s="86"/>
      <c r="L16" s="87"/>
      <c r="M16" s="87"/>
      <c r="N16" s="62"/>
      <c r="O16" s="13"/>
      <c r="P16" s="62"/>
      <c r="Q16" s="13"/>
      <c r="R16" s="204" t="s">
        <v>449</v>
      </c>
      <c r="S16" s="1101"/>
      <c r="T16" s="1104"/>
      <c r="U16" s="1107"/>
      <c r="V16" s="204"/>
      <c r="W16" s="20"/>
      <c r="AI16" s="406"/>
      <c r="AJ16" s="406"/>
    </row>
    <row r="17" spans="2:36" ht="16" customHeight="1">
      <c r="B17" s="82">
        <v>14</v>
      </c>
      <c r="C17" s="1036"/>
      <c r="D17" s="1062" t="s">
        <v>37</v>
      </c>
      <c r="E17" s="85">
        <v>1</v>
      </c>
      <c r="F17" s="86">
        <v>2018</v>
      </c>
      <c r="G17" s="86">
        <v>136</v>
      </c>
      <c r="H17" s="86">
        <v>9000428</v>
      </c>
      <c r="I17" s="86">
        <v>1</v>
      </c>
      <c r="J17" s="86"/>
      <c r="K17" s="86"/>
      <c r="L17" s="87"/>
      <c r="M17" s="87"/>
      <c r="N17" s="62"/>
      <c r="O17" s="13"/>
      <c r="P17" s="62"/>
      <c r="Q17" s="13"/>
      <c r="R17" s="204" t="s">
        <v>449</v>
      </c>
      <c r="S17" s="1101"/>
      <c r="T17" s="1104"/>
      <c r="U17" s="1107"/>
      <c r="V17" s="204"/>
      <c r="W17" s="20"/>
      <c r="AI17" s="406"/>
      <c r="AJ17" s="406"/>
    </row>
    <row r="18" spans="2:36" ht="16" customHeight="1">
      <c r="B18" s="82">
        <v>15</v>
      </c>
      <c r="C18" s="1036"/>
      <c r="D18" s="1062"/>
      <c r="E18" s="85">
        <v>2</v>
      </c>
      <c r="F18" s="86">
        <v>2018</v>
      </c>
      <c r="G18" s="86">
        <v>137</v>
      </c>
      <c r="H18" s="86">
        <v>9000428</v>
      </c>
      <c r="I18" s="86">
        <v>2</v>
      </c>
      <c r="J18" s="86"/>
      <c r="K18" s="86"/>
      <c r="L18" s="87"/>
      <c r="M18" s="87"/>
      <c r="N18" s="62"/>
      <c r="O18" s="13"/>
      <c r="P18" s="62"/>
      <c r="Q18" s="13"/>
      <c r="R18" s="204" t="s">
        <v>449</v>
      </c>
      <c r="S18" s="1101"/>
      <c r="T18" s="1104"/>
      <c r="U18" s="1107"/>
      <c r="V18" s="204"/>
      <c r="W18" s="20"/>
      <c r="AI18" s="406"/>
      <c r="AJ18" s="406"/>
    </row>
    <row r="19" spans="2:36" ht="16" customHeight="1">
      <c r="B19" s="82">
        <v>16</v>
      </c>
      <c r="C19" s="1036"/>
      <c r="D19" s="1062"/>
      <c r="E19" s="85">
        <v>3</v>
      </c>
      <c r="F19" s="86">
        <v>2018</v>
      </c>
      <c r="G19" s="86">
        <v>170</v>
      </c>
      <c r="H19" s="86">
        <v>9000428</v>
      </c>
      <c r="I19" s="86">
        <v>3</v>
      </c>
      <c r="J19" s="86"/>
      <c r="K19" s="86"/>
      <c r="L19" s="87"/>
      <c r="M19" s="87"/>
      <c r="N19" s="62"/>
      <c r="O19" s="13"/>
      <c r="P19" s="62"/>
      <c r="Q19" s="13"/>
      <c r="R19" s="204" t="s">
        <v>449</v>
      </c>
      <c r="S19" s="1101"/>
      <c r="T19" s="1104"/>
      <c r="U19" s="1107"/>
      <c r="V19" s="204"/>
      <c r="W19" s="20"/>
      <c r="X19" s="406"/>
      <c r="AI19" s="406"/>
      <c r="AJ19" s="406"/>
    </row>
    <row r="20" spans="2:36" ht="16" customHeight="1">
      <c r="B20" s="82">
        <v>17</v>
      </c>
      <c r="C20" s="1036"/>
      <c r="D20" s="1062"/>
      <c r="E20" s="85">
        <v>4</v>
      </c>
      <c r="F20" s="86">
        <v>2019</v>
      </c>
      <c r="G20" s="86">
        <v>181</v>
      </c>
      <c r="H20" s="86">
        <v>9000428</v>
      </c>
      <c r="I20" s="86">
        <v>4</v>
      </c>
      <c r="J20" s="86"/>
      <c r="K20" s="86"/>
      <c r="L20" s="87"/>
      <c r="M20" s="87"/>
      <c r="N20" s="62"/>
      <c r="O20" s="13"/>
      <c r="P20" s="62"/>
      <c r="Q20" s="13"/>
      <c r="R20" s="204" t="s">
        <v>449</v>
      </c>
      <c r="S20" s="1101"/>
      <c r="T20" s="1104"/>
      <c r="U20" s="1107"/>
      <c r="V20" s="204"/>
      <c r="W20" s="20"/>
      <c r="X20" s="406"/>
      <c r="AF20" s="406"/>
      <c r="AG20" s="406"/>
      <c r="AH20" s="406"/>
      <c r="AI20" s="406"/>
      <c r="AJ20" s="406"/>
    </row>
    <row r="21" spans="2:36" ht="16" customHeight="1">
      <c r="B21" s="82">
        <v>18</v>
      </c>
      <c r="C21" s="1036"/>
      <c r="D21" s="1062"/>
      <c r="E21" s="85">
        <v>5</v>
      </c>
      <c r="F21" s="86">
        <v>2019</v>
      </c>
      <c r="G21" s="86">
        <v>169</v>
      </c>
      <c r="H21" s="86">
        <v>9000428</v>
      </c>
      <c r="I21" s="86">
        <v>7</v>
      </c>
      <c r="J21" s="86"/>
      <c r="K21" s="86"/>
      <c r="L21" s="87"/>
      <c r="M21" s="87"/>
      <c r="N21" s="62"/>
      <c r="O21" s="13"/>
      <c r="P21" s="62"/>
      <c r="Q21" s="13"/>
      <c r="R21" s="204" t="s">
        <v>449</v>
      </c>
      <c r="S21" s="1101"/>
      <c r="T21" s="1104"/>
      <c r="U21" s="1107"/>
      <c r="V21" s="204"/>
      <c r="W21" s="20"/>
      <c r="X21" s="406"/>
      <c r="AF21" s="406"/>
      <c r="AG21" s="406"/>
      <c r="AH21" s="406"/>
      <c r="AI21" s="406"/>
      <c r="AJ21" s="406"/>
    </row>
    <row r="22" spans="2:36" ht="16" customHeight="1">
      <c r="B22" s="82">
        <v>19</v>
      </c>
      <c r="C22" s="1036"/>
      <c r="D22" s="1062"/>
      <c r="E22" s="85">
        <v>6</v>
      </c>
      <c r="F22" s="86">
        <v>2019</v>
      </c>
      <c r="G22" s="86">
        <v>182</v>
      </c>
      <c r="H22" s="86">
        <v>9000428</v>
      </c>
      <c r="I22" s="86">
        <v>8</v>
      </c>
      <c r="J22" s="86"/>
      <c r="K22" s="86"/>
      <c r="L22" s="87"/>
      <c r="M22" s="87"/>
      <c r="N22" s="62"/>
      <c r="O22" s="13"/>
      <c r="P22" s="62"/>
      <c r="Q22" s="13"/>
      <c r="R22" s="204" t="s">
        <v>449</v>
      </c>
      <c r="S22" s="1101"/>
      <c r="T22" s="1104"/>
      <c r="U22" s="1107"/>
      <c r="V22" s="204"/>
      <c r="W22" s="20"/>
      <c r="X22" s="406"/>
    </row>
    <row r="23" spans="2:36" ht="16" customHeight="1">
      <c r="B23" s="82">
        <v>20</v>
      </c>
      <c r="C23" s="1036"/>
      <c r="D23" s="1062"/>
      <c r="E23" s="85">
        <v>7</v>
      </c>
      <c r="F23" s="86">
        <v>2019</v>
      </c>
      <c r="G23" s="86">
        <v>191</v>
      </c>
      <c r="H23" s="86">
        <v>9000428</v>
      </c>
      <c r="I23" s="86">
        <v>9</v>
      </c>
      <c r="J23" s="86"/>
      <c r="K23" s="86"/>
      <c r="L23" s="87"/>
      <c r="M23" s="87"/>
      <c r="N23" s="62"/>
      <c r="O23" s="13"/>
      <c r="P23" s="62"/>
      <c r="Q23" s="13"/>
      <c r="R23" s="204" t="s">
        <v>449</v>
      </c>
      <c r="S23" s="1101"/>
      <c r="T23" s="1104"/>
      <c r="U23" s="1107"/>
      <c r="V23" s="204"/>
      <c r="W23" s="20"/>
      <c r="X23" s="391"/>
    </row>
    <row r="24" spans="2:36" ht="16" customHeight="1">
      <c r="B24" s="82">
        <v>21</v>
      </c>
      <c r="C24" s="1036"/>
      <c r="D24" s="1062"/>
      <c r="E24" s="85">
        <v>8</v>
      </c>
      <c r="F24" s="171">
        <v>2024</v>
      </c>
      <c r="G24" s="86">
        <v>256</v>
      </c>
      <c r="H24" s="86">
        <v>9000428</v>
      </c>
      <c r="I24" s="86">
        <v>12</v>
      </c>
      <c r="J24" s="86"/>
      <c r="K24" s="86"/>
      <c r="L24" s="87"/>
      <c r="M24" s="87"/>
      <c r="N24" s="62"/>
      <c r="O24" s="13"/>
      <c r="P24" s="62"/>
      <c r="Q24" s="13"/>
      <c r="R24" s="204" t="s">
        <v>449</v>
      </c>
      <c r="S24" s="1101"/>
      <c r="T24" s="1104"/>
      <c r="U24" s="1107"/>
      <c r="V24" s="204"/>
      <c r="W24" s="20"/>
      <c r="X24" s="391"/>
    </row>
    <row r="25" spans="2:36" ht="16" customHeight="1">
      <c r="B25" s="82">
        <v>22</v>
      </c>
      <c r="C25" s="1036"/>
      <c r="D25" s="1062"/>
      <c r="E25" s="85">
        <v>9</v>
      </c>
      <c r="F25" s="171">
        <v>2024</v>
      </c>
      <c r="G25" s="86">
        <v>257</v>
      </c>
      <c r="H25" s="86">
        <v>9000428</v>
      </c>
      <c r="I25" s="86">
        <v>13</v>
      </c>
      <c r="J25" s="86"/>
      <c r="K25" s="86"/>
      <c r="L25" s="87"/>
      <c r="M25" s="87"/>
      <c r="N25" s="62"/>
      <c r="O25" s="13"/>
      <c r="P25" s="62"/>
      <c r="Q25" s="13"/>
      <c r="R25" s="204" t="s">
        <v>449</v>
      </c>
      <c r="S25" s="1102"/>
      <c r="T25" s="1105"/>
      <c r="U25" s="1108"/>
      <c r="V25" s="204"/>
      <c r="W25" s="20"/>
      <c r="X25" s="391"/>
    </row>
    <row r="26" spans="2:36" ht="16" customHeight="1">
      <c r="B26" s="82">
        <v>23</v>
      </c>
      <c r="C26" s="1036"/>
      <c r="D26" s="1038" t="s">
        <v>1013</v>
      </c>
      <c r="E26" s="85">
        <v>1</v>
      </c>
      <c r="F26" s="86">
        <v>2023</v>
      </c>
      <c r="G26" s="86">
        <v>122</v>
      </c>
      <c r="H26" s="86">
        <v>9008045</v>
      </c>
      <c r="I26" s="86">
        <v>1</v>
      </c>
      <c r="J26" s="86"/>
      <c r="K26" s="86"/>
      <c r="L26" s="87"/>
      <c r="M26" s="87"/>
      <c r="N26" s="62"/>
      <c r="O26" s="13"/>
      <c r="P26" s="62"/>
      <c r="Q26" s="13"/>
      <c r="R26" s="204" t="s">
        <v>449</v>
      </c>
      <c r="S26" s="205" t="s">
        <v>977</v>
      </c>
      <c r="T26" s="210" t="s">
        <v>1256</v>
      </c>
      <c r="U26" s="211" t="s">
        <v>1257</v>
      </c>
      <c r="V26" s="204"/>
      <c r="W26" s="20"/>
      <c r="X26" s="391"/>
    </row>
    <row r="27" spans="2:36" ht="16" customHeight="1">
      <c r="B27" s="82">
        <v>24</v>
      </c>
      <c r="C27" s="1036"/>
      <c r="D27" s="1039"/>
      <c r="E27" s="85">
        <v>2</v>
      </c>
      <c r="F27" s="171">
        <v>2024</v>
      </c>
      <c r="G27" s="86">
        <v>125</v>
      </c>
      <c r="H27" s="86">
        <v>9008045</v>
      </c>
      <c r="I27" s="86">
        <v>2</v>
      </c>
      <c r="J27" s="86"/>
      <c r="K27" s="86"/>
      <c r="L27" s="87"/>
      <c r="M27" s="87"/>
      <c r="N27" s="62"/>
      <c r="O27" s="13"/>
      <c r="P27" s="62"/>
      <c r="Q27" s="13"/>
      <c r="R27" s="204" t="s">
        <v>449</v>
      </c>
      <c r="S27" s="205" t="s">
        <v>977</v>
      </c>
      <c r="T27" s="210" t="s">
        <v>1256</v>
      </c>
      <c r="U27" s="211" t="s">
        <v>1257</v>
      </c>
      <c r="V27" s="204"/>
      <c r="W27" s="20"/>
      <c r="X27" s="391"/>
    </row>
    <row r="28" spans="2:36" ht="16" customHeight="1">
      <c r="B28" s="82">
        <v>25</v>
      </c>
      <c r="C28" s="1036"/>
      <c r="D28" s="1039"/>
      <c r="E28" s="85">
        <v>3</v>
      </c>
      <c r="F28" s="171">
        <v>2024</v>
      </c>
      <c r="G28" s="86">
        <v>146</v>
      </c>
      <c r="H28" s="86">
        <v>9008045</v>
      </c>
      <c r="I28" s="86">
        <v>3</v>
      </c>
      <c r="J28" s="86"/>
      <c r="K28" s="86"/>
      <c r="L28" s="87"/>
      <c r="M28" s="87"/>
      <c r="N28" s="62"/>
      <c r="O28" s="13"/>
      <c r="P28" s="62"/>
      <c r="Q28" s="13"/>
      <c r="R28" s="204" t="s">
        <v>449</v>
      </c>
      <c r="S28" s="205" t="s">
        <v>977</v>
      </c>
      <c r="T28" s="210" t="s">
        <v>1256</v>
      </c>
      <c r="U28" s="211"/>
      <c r="V28" s="204"/>
      <c r="W28" s="20"/>
      <c r="X28" s="391"/>
    </row>
    <row r="29" spans="2:36" ht="16" customHeight="1">
      <c r="B29" s="82">
        <v>26</v>
      </c>
      <c r="C29" s="1036"/>
      <c r="D29" s="1039"/>
      <c r="E29" s="85">
        <v>4</v>
      </c>
      <c r="F29" s="171">
        <v>2024</v>
      </c>
      <c r="G29" s="86">
        <v>147</v>
      </c>
      <c r="H29" s="86">
        <v>9008045</v>
      </c>
      <c r="I29" s="86">
        <v>4</v>
      </c>
      <c r="J29" s="86"/>
      <c r="K29" s="86"/>
      <c r="L29" s="87"/>
      <c r="M29" s="87"/>
      <c r="N29" s="62"/>
      <c r="O29" s="13"/>
      <c r="P29" s="62"/>
      <c r="Q29" s="13"/>
      <c r="R29" s="204" t="s">
        <v>449</v>
      </c>
      <c r="S29" s="205" t="s">
        <v>977</v>
      </c>
      <c r="T29" s="210" t="s">
        <v>1256</v>
      </c>
      <c r="U29" s="211"/>
      <c r="V29" s="204"/>
      <c r="W29" s="20"/>
      <c r="X29" s="391"/>
    </row>
    <row r="30" spans="2:36" ht="16" customHeight="1">
      <c r="B30" s="82">
        <v>27</v>
      </c>
      <c r="C30" s="1036"/>
      <c r="D30" s="1039"/>
      <c r="E30" s="85">
        <v>5</v>
      </c>
      <c r="F30" s="171">
        <v>2024</v>
      </c>
      <c r="G30" s="86">
        <v>148</v>
      </c>
      <c r="H30" s="86">
        <v>9008045</v>
      </c>
      <c r="I30" s="86">
        <v>5</v>
      </c>
      <c r="J30" s="86"/>
      <c r="K30" s="86"/>
      <c r="L30" s="87"/>
      <c r="M30" s="87"/>
      <c r="N30" s="62"/>
      <c r="O30" s="13"/>
      <c r="P30" s="62"/>
      <c r="Q30" s="13"/>
      <c r="R30" s="204" t="s">
        <v>449</v>
      </c>
      <c r="S30" s="205" t="s">
        <v>977</v>
      </c>
      <c r="T30" s="210" t="s">
        <v>1256</v>
      </c>
      <c r="U30" s="211"/>
      <c r="V30" s="204"/>
      <c r="W30" s="20"/>
      <c r="X30" s="391"/>
    </row>
    <row r="31" spans="2:36" ht="16" customHeight="1">
      <c r="B31" s="82">
        <v>28</v>
      </c>
      <c r="C31" s="1037"/>
      <c r="D31" s="1040"/>
      <c r="E31" s="85">
        <v>6</v>
      </c>
      <c r="F31" s="171">
        <v>2024</v>
      </c>
      <c r="G31" s="86">
        <v>149</v>
      </c>
      <c r="H31" s="86">
        <v>9008045</v>
      </c>
      <c r="I31" s="86">
        <v>6</v>
      </c>
      <c r="J31" s="86"/>
      <c r="K31" s="86"/>
      <c r="L31" s="87"/>
      <c r="M31" s="87"/>
      <c r="N31" s="62"/>
      <c r="O31" s="13"/>
      <c r="P31" s="62"/>
      <c r="Q31" s="13"/>
      <c r="R31" s="204" t="s">
        <v>449</v>
      </c>
      <c r="S31" s="205" t="s">
        <v>977</v>
      </c>
      <c r="T31" s="210" t="s">
        <v>1256</v>
      </c>
      <c r="U31" s="211"/>
      <c r="V31" s="204"/>
      <c r="W31" s="20"/>
      <c r="X31" s="391"/>
    </row>
    <row r="32" spans="2:36" ht="16" customHeight="1">
      <c r="B32" s="82">
        <v>29</v>
      </c>
      <c r="C32" s="1088" t="s">
        <v>455</v>
      </c>
      <c r="D32" s="1088" t="s">
        <v>448</v>
      </c>
      <c r="E32" s="85">
        <v>5</v>
      </c>
      <c r="F32" s="86">
        <v>2002</v>
      </c>
      <c r="G32" s="169" t="s">
        <v>692</v>
      </c>
      <c r="H32" s="86">
        <v>9002212</v>
      </c>
      <c r="I32" s="86">
        <v>1</v>
      </c>
      <c r="J32" s="86"/>
      <c r="K32" s="86"/>
      <c r="L32" s="87"/>
      <c r="M32" s="87"/>
      <c r="N32" s="62"/>
      <c r="O32" s="13"/>
      <c r="P32" s="62"/>
      <c r="Q32" s="13"/>
      <c r="R32" s="204" t="s">
        <v>455</v>
      </c>
      <c r="S32" s="205" t="s">
        <v>1200</v>
      </c>
      <c r="T32" s="210" t="s">
        <v>1258</v>
      </c>
      <c r="U32" s="211"/>
      <c r="V32" s="204"/>
      <c r="W32" s="20"/>
      <c r="X32" s="391"/>
    </row>
    <row r="33" spans="2:44" ht="16" customHeight="1">
      <c r="B33" s="82">
        <v>30</v>
      </c>
      <c r="C33" s="1088"/>
      <c r="D33" s="1088"/>
      <c r="E33" s="85">
        <v>6</v>
      </c>
      <c r="F33" s="86">
        <v>2006</v>
      </c>
      <c r="G33" s="169" t="s">
        <v>693</v>
      </c>
      <c r="H33" s="86">
        <v>9002212</v>
      </c>
      <c r="I33" s="86">
        <v>2</v>
      </c>
      <c r="J33" s="86"/>
      <c r="K33" s="86"/>
      <c r="L33" s="87"/>
      <c r="M33" s="87"/>
      <c r="N33" s="62"/>
      <c r="O33" s="13"/>
      <c r="P33" s="62"/>
      <c r="Q33" s="13"/>
      <c r="R33" s="204" t="s">
        <v>455</v>
      </c>
      <c r="S33" s="205" t="s">
        <v>1200</v>
      </c>
      <c r="T33" s="210" t="s">
        <v>1235</v>
      </c>
      <c r="U33" s="211"/>
      <c r="V33" s="204"/>
      <c r="W33" s="20"/>
      <c r="X33" s="391"/>
    </row>
    <row r="34" spans="2:44" ht="16" customHeight="1">
      <c r="B34" s="82">
        <v>31</v>
      </c>
      <c r="C34" s="1088" t="s">
        <v>450</v>
      </c>
      <c r="D34" s="1088" t="s">
        <v>28</v>
      </c>
      <c r="E34" s="85">
        <v>1</v>
      </c>
      <c r="F34" s="86">
        <v>2010</v>
      </c>
      <c r="G34" s="169" t="s">
        <v>558</v>
      </c>
      <c r="H34" s="86">
        <v>9003232</v>
      </c>
      <c r="I34" s="86">
        <v>1</v>
      </c>
      <c r="J34" s="86"/>
      <c r="K34" s="86"/>
      <c r="L34" s="87"/>
      <c r="M34" s="87"/>
      <c r="N34" s="62"/>
      <c r="O34" s="13"/>
      <c r="P34" s="62"/>
      <c r="Q34" s="13"/>
      <c r="R34" s="204" t="s">
        <v>1234</v>
      </c>
      <c r="S34" s="205" t="s">
        <v>1200</v>
      </c>
      <c r="T34" s="210" t="s">
        <v>1235</v>
      </c>
      <c r="U34" s="211"/>
      <c r="V34" s="204"/>
      <c r="W34" s="20"/>
      <c r="X34" s="391"/>
    </row>
    <row r="35" spans="2:44" ht="16" customHeight="1">
      <c r="B35" s="82">
        <v>32</v>
      </c>
      <c r="C35" s="1088"/>
      <c r="D35" s="1088"/>
      <c r="E35" s="85">
        <v>2</v>
      </c>
      <c r="F35" s="86">
        <v>2023</v>
      </c>
      <c r="G35" s="169">
        <v>1604</v>
      </c>
      <c r="H35" s="86">
        <v>9003232</v>
      </c>
      <c r="I35" s="86">
        <v>2</v>
      </c>
      <c r="J35" s="86"/>
      <c r="K35" s="86"/>
      <c r="L35" s="87"/>
      <c r="M35" s="87"/>
      <c r="N35" s="62"/>
      <c r="O35" s="13"/>
      <c r="P35" s="62"/>
      <c r="Q35" s="13"/>
      <c r="R35" s="204" t="s">
        <v>1234</v>
      </c>
      <c r="S35" s="205" t="s">
        <v>977</v>
      </c>
      <c r="T35" s="210" t="s">
        <v>1237</v>
      </c>
      <c r="U35" s="211"/>
      <c r="V35" s="204"/>
      <c r="W35" s="20"/>
      <c r="X35" s="391"/>
    </row>
    <row r="36" spans="2:44" ht="16" customHeight="1">
      <c r="B36" s="82">
        <v>33</v>
      </c>
      <c r="C36" s="1088"/>
      <c r="D36" s="1088"/>
      <c r="E36" s="85">
        <v>3</v>
      </c>
      <c r="F36" s="86">
        <v>2023</v>
      </c>
      <c r="G36" s="169">
        <v>1605</v>
      </c>
      <c r="H36" s="86">
        <v>9003232</v>
      </c>
      <c r="I36" s="86">
        <v>3</v>
      </c>
      <c r="J36" s="86"/>
      <c r="K36" s="86"/>
      <c r="L36" s="87"/>
      <c r="M36" s="87"/>
      <c r="N36" s="62"/>
      <c r="O36" s="13"/>
      <c r="P36" s="62"/>
      <c r="Q36" s="13"/>
      <c r="R36" s="204" t="s">
        <v>1234</v>
      </c>
      <c r="S36" s="205" t="s">
        <v>977</v>
      </c>
      <c r="T36" s="210" t="s">
        <v>1237</v>
      </c>
      <c r="U36" s="211"/>
      <c r="V36" s="204"/>
      <c r="W36" s="20"/>
      <c r="X36" s="391"/>
    </row>
    <row r="37" spans="2:44" ht="16" customHeight="1">
      <c r="B37" s="82">
        <v>34</v>
      </c>
      <c r="C37" s="1088"/>
      <c r="D37" s="169" t="s">
        <v>127</v>
      </c>
      <c r="E37" s="85">
        <v>1</v>
      </c>
      <c r="F37" s="169">
        <v>2013</v>
      </c>
      <c r="G37" s="169" t="s">
        <v>826</v>
      </c>
      <c r="H37" s="86">
        <v>9006089</v>
      </c>
      <c r="I37" s="86">
        <v>1</v>
      </c>
      <c r="J37" s="86"/>
      <c r="K37" s="86"/>
      <c r="L37" s="87"/>
      <c r="M37" s="87"/>
      <c r="N37" s="62"/>
      <c r="O37" s="13"/>
      <c r="P37" s="62"/>
      <c r="Q37" s="13"/>
      <c r="R37" s="204" t="s">
        <v>1234</v>
      </c>
      <c r="S37" s="205" t="s">
        <v>1200</v>
      </c>
      <c r="T37" s="210" t="s">
        <v>1259</v>
      </c>
      <c r="U37" s="211"/>
      <c r="V37" s="204"/>
      <c r="W37" s="20"/>
      <c r="X37" s="391"/>
    </row>
    <row r="38" spans="2:44" ht="16" customHeight="1">
      <c r="B38" s="82">
        <v>35</v>
      </c>
      <c r="C38" s="1055" t="s">
        <v>38</v>
      </c>
      <c r="D38" s="1055" t="s">
        <v>559</v>
      </c>
      <c r="E38" s="85">
        <v>1</v>
      </c>
      <c r="F38" s="169">
        <v>2019</v>
      </c>
      <c r="G38" s="169" t="s">
        <v>560</v>
      </c>
      <c r="H38" s="86">
        <v>9006069</v>
      </c>
      <c r="I38" s="86">
        <v>1</v>
      </c>
      <c r="J38" s="86"/>
      <c r="K38" s="86"/>
      <c r="L38" s="87"/>
      <c r="M38" s="87"/>
      <c r="N38" s="62"/>
      <c r="O38" s="13"/>
      <c r="P38" s="62"/>
      <c r="Q38" s="13"/>
      <c r="R38" s="204" t="s">
        <v>38</v>
      </c>
      <c r="S38" s="205" t="s">
        <v>977</v>
      </c>
      <c r="T38" s="210" t="s">
        <v>1260</v>
      </c>
      <c r="U38" s="211"/>
      <c r="V38" s="204"/>
      <c r="W38" s="20"/>
      <c r="X38" s="391"/>
      <c r="AF38" s="406"/>
      <c r="AG38" s="406"/>
      <c r="AH38" s="406"/>
      <c r="AI38" s="406"/>
      <c r="AJ38" s="406"/>
    </row>
    <row r="39" spans="2:44" ht="16" customHeight="1">
      <c r="B39" s="82">
        <v>36</v>
      </c>
      <c r="C39" s="1056"/>
      <c r="D39" s="1056"/>
      <c r="E39" s="85">
        <v>2</v>
      </c>
      <c r="F39" s="169">
        <v>2019</v>
      </c>
      <c r="G39" s="169" t="s">
        <v>561</v>
      </c>
      <c r="H39" s="86">
        <v>9006069</v>
      </c>
      <c r="I39" s="86">
        <v>2</v>
      </c>
      <c r="J39" s="86"/>
      <c r="K39" s="86"/>
      <c r="L39" s="87"/>
      <c r="M39" s="87"/>
      <c r="N39" s="62"/>
      <c r="O39" s="13"/>
      <c r="P39" s="62"/>
      <c r="Q39" s="13"/>
      <c r="R39" s="204" t="s">
        <v>38</v>
      </c>
      <c r="S39" s="205" t="s">
        <v>977</v>
      </c>
      <c r="T39" s="210" t="s">
        <v>1260</v>
      </c>
      <c r="U39" s="211"/>
      <c r="V39" s="204"/>
      <c r="W39" s="20"/>
      <c r="X39" s="391"/>
      <c r="AF39" s="406"/>
      <c r="AG39" s="406"/>
      <c r="AH39" s="406"/>
      <c r="AI39" s="406"/>
      <c r="AJ39" s="406"/>
    </row>
    <row r="40" spans="2:44" ht="16" customHeight="1">
      <c r="B40" s="82">
        <v>37</v>
      </c>
      <c r="C40" s="1056"/>
      <c r="D40" s="1056"/>
      <c r="E40" s="85">
        <v>3</v>
      </c>
      <c r="F40" s="169">
        <v>2019</v>
      </c>
      <c r="G40" s="169" t="s">
        <v>562</v>
      </c>
      <c r="H40" s="86">
        <v>9006069</v>
      </c>
      <c r="I40" s="86">
        <v>3</v>
      </c>
      <c r="J40" s="86"/>
      <c r="K40" s="86"/>
      <c r="L40" s="87"/>
      <c r="M40" s="87"/>
      <c r="N40" s="62"/>
      <c r="O40" s="13"/>
      <c r="P40" s="62"/>
      <c r="Q40" s="13"/>
      <c r="R40" s="204" t="s">
        <v>38</v>
      </c>
      <c r="S40" s="205" t="s">
        <v>977</v>
      </c>
      <c r="T40" s="210" t="s">
        <v>1260</v>
      </c>
      <c r="U40" s="211"/>
      <c r="V40" s="204"/>
      <c r="W40" s="20"/>
      <c r="X40" s="391"/>
      <c r="AF40" s="406"/>
      <c r="AG40" s="406"/>
      <c r="AH40" s="406"/>
      <c r="AI40" s="406"/>
      <c r="AJ40" s="406"/>
    </row>
    <row r="41" spans="2:44" ht="16" customHeight="1" thickBot="1">
      <c r="B41" s="82">
        <v>38</v>
      </c>
      <c r="C41" s="1057"/>
      <c r="D41" s="1057"/>
      <c r="E41" s="85">
        <v>4</v>
      </c>
      <c r="F41" s="169">
        <v>2024</v>
      </c>
      <c r="G41" s="169" t="s">
        <v>9434</v>
      </c>
      <c r="H41" s="86">
        <v>9006069</v>
      </c>
      <c r="I41" s="86">
        <v>4</v>
      </c>
      <c r="J41" s="86"/>
      <c r="K41" s="86"/>
      <c r="L41" s="87"/>
      <c r="M41" s="87"/>
      <c r="N41" s="62"/>
      <c r="O41" s="13"/>
      <c r="P41" s="62"/>
      <c r="Q41" s="13"/>
      <c r="R41" s="204" t="s">
        <v>38</v>
      </c>
      <c r="S41" s="205" t="s">
        <v>977</v>
      </c>
      <c r="T41" s="210"/>
      <c r="U41" s="211"/>
      <c r="V41" s="204"/>
      <c r="W41" s="20"/>
      <c r="X41" s="391"/>
      <c r="AE41" s="406"/>
      <c r="AF41" s="406"/>
      <c r="AG41" s="406"/>
      <c r="AH41" s="406"/>
      <c r="AI41" s="406"/>
      <c r="AJ41" s="406"/>
    </row>
    <row r="42" spans="2:44" ht="16" customHeight="1" thickBot="1">
      <c r="B42" s="82">
        <v>39</v>
      </c>
      <c r="C42" s="1088" t="s">
        <v>457</v>
      </c>
      <c r="D42" s="1088" t="s">
        <v>576</v>
      </c>
      <c r="E42" s="85">
        <v>1</v>
      </c>
      <c r="F42" s="169">
        <v>2016</v>
      </c>
      <c r="G42" s="169" t="s">
        <v>824</v>
      </c>
      <c r="H42" s="86">
        <v>9006878</v>
      </c>
      <c r="I42" s="86">
        <v>1</v>
      </c>
      <c r="J42" s="86"/>
      <c r="K42" s="86"/>
      <c r="L42" s="87"/>
      <c r="M42" s="87"/>
      <c r="N42" s="62"/>
      <c r="O42" s="13"/>
      <c r="P42" s="62"/>
      <c r="Q42" s="13"/>
      <c r="R42" s="204" t="s">
        <v>1234</v>
      </c>
      <c r="S42" s="205" t="s">
        <v>1200</v>
      </c>
      <c r="T42" s="210" t="s">
        <v>1211</v>
      </c>
      <c r="U42" s="211"/>
      <c r="V42" s="204"/>
      <c r="W42" s="20"/>
      <c r="X42" s="619"/>
      <c r="AA42" s="1068" t="s">
        <v>1005</v>
      </c>
      <c r="AB42" s="1069"/>
      <c r="AC42" s="1069"/>
      <c r="AD42" s="1069"/>
      <c r="AE42" s="1069"/>
      <c r="AF42" s="1069"/>
      <c r="AG42" s="1070"/>
      <c r="AI42" s="1068" t="s">
        <v>722</v>
      </c>
      <c r="AJ42" s="1069"/>
      <c r="AK42" s="1069"/>
      <c r="AL42" s="1069"/>
      <c r="AM42" s="1070"/>
      <c r="AO42" s="1068" t="s">
        <v>1006</v>
      </c>
      <c r="AP42" s="1069"/>
      <c r="AQ42" s="1069"/>
      <c r="AR42" s="1070"/>
    </row>
    <row r="43" spans="2:44" ht="16" customHeight="1">
      <c r="B43" s="82">
        <v>40</v>
      </c>
      <c r="C43" s="1088"/>
      <c r="D43" s="1088"/>
      <c r="E43" s="85">
        <v>2</v>
      </c>
      <c r="F43" s="169">
        <v>2019</v>
      </c>
      <c r="G43" s="169" t="s">
        <v>825</v>
      </c>
      <c r="H43" s="86">
        <v>9002688</v>
      </c>
      <c r="I43" s="86">
        <v>1</v>
      </c>
      <c r="J43" s="86"/>
      <c r="K43" s="86"/>
      <c r="L43" s="87"/>
      <c r="M43" s="87"/>
      <c r="N43" s="62"/>
      <c r="O43" s="13"/>
      <c r="P43" s="62"/>
      <c r="Q43" s="13"/>
      <c r="R43" s="204" t="s">
        <v>1234</v>
      </c>
      <c r="S43" s="205" t="s">
        <v>1200</v>
      </c>
      <c r="T43" s="210" t="s">
        <v>1261</v>
      </c>
      <c r="U43" s="211" t="s">
        <v>1262</v>
      </c>
      <c r="V43" s="204"/>
      <c r="W43" s="20"/>
      <c r="X43" s="2"/>
      <c r="AA43" s="760" t="s">
        <v>1144</v>
      </c>
      <c r="AB43" s="761" t="s">
        <v>1019</v>
      </c>
      <c r="AC43" s="406"/>
      <c r="AD43" s="406"/>
      <c r="AE43" s="406"/>
      <c r="AF43" s="406"/>
      <c r="AG43" s="450"/>
      <c r="AI43" s="461" t="s">
        <v>1029</v>
      </c>
      <c r="AJ43" s="449"/>
      <c r="AK43" s="449"/>
      <c r="AL43" s="449"/>
      <c r="AM43" s="451"/>
      <c r="AO43" s="405"/>
      <c r="AP43" s="449"/>
      <c r="AQ43" s="449"/>
      <c r="AR43" s="451"/>
    </row>
    <row r="44" spans="2:44" ht="16" customHeight="1">
      <c r="B44" s="82">
        <v>41</v>
      </c>
      <c r="C44" s="1088" t="s">
        <v>80</v>
      </c>
      <c r="D44" s="1088" t="s">
        <v>577</v>
      </c>
      <c r="E44" s="85">
        <v>1</v>
      </c>
      <c r="F44" s="169">
        <v>2021</v>
      </c>
      <c r="G44" s="169" t="s">
        <v>578</v>
      </c>
      <c r="H44" s="86">
        <v>9007895</v>
      </c>
      <c r="I44" s="86">
        <v>1</v>
      </c>
      <c r="J44" s="86"/>
      <c r="K44" s="86"/>
      <c r="L44" s="87"/>
      <c r="M44" s="87"/>
      <c r="N44" s="62"/>
      <c r="O44" s="13"/>
      <c r="P44" s="62"/>
      <c r="Q44" s="13"/>
      <c r="R44" s="204" t="s">
        <v>80</v>
      </c>
      <c r="S44" s="205" t="s">
        <v>1222</v>
      </c>
      <c r="T44" s="210" t="s">
        <v>405</v>
      </c>
      <c r="U44" s="211"/>
      <c r="V44" s="204"/>
      <c r="W44" s="20"/>
      <c r="X44"/>
      <c r="AA44" s="765" t="s">
        <v>1143</v>
      </c>
      <c r="AB44" s="748" t="s">
        <v>1020</v>
      </c>
      <c r="AC44" s="749"/>
      <c r="AD44" s="762" t="s">
        <v>97</v>
      </c>
      <c r="AE44" s="763" t="s">
        <v>98</v>
      </c>
      <c r="AF44" s="749"/>
      <c r="AG44" s="764" t="s">
        <v>8</v>
      </c>
      <c r="AI44" s="455" t="s">
        <v>708</v>
      </c>
      <c r="AJ44" s="455" t="s">
        <v>707</v>
      </c>
      <c r="AK44" s="767"/>
      <c r="AL44" s="455" t="s">
        <v>709</v>
      </c>
      <c r="AM44" s="742"/>
      <c r="AO44" s="454" t="s">
        <v>997</v>
      </c>
      <c r="AP44" s="406"/>
      <c r="AR44" s="450"/>
    </row>
    <row r="45" spans="2:44" ht="16" customHeight="1">
      <c r="B45" s="82">
        <v>42</v>
      </c>
      <c r="C45" s="1088"/>
      <c r="D45" s="1088"/>
      <c r="E45" s="85">
        <v>2</v>
      </c>
      <c r="F45" s="169">
        <v>2021</v>
      </c>
      <c r="G45" s="169" t="s">
        <v>579</v>
      </c>
      <c r="H45" s="86">
        <v>9007895</v>
      </c>
      <c r="I45" s="86">
        <v>2</v>
      </c>
      <c r="J45" s="86"/>
      <c r="K45" s="86"/>
      <c r="L45" s="87"/>
      <c r="M45" s="87"/>
      <c r="N45" s="62"/>
      <c r="O45" s="13"/>
      <c r="P45" s="62"/>
      <c r="Q45" s="13"/>
      <c r="R45" s="204" t="s">
        <v>80</v>
      </c>
      <c r="S45" s="205" t="s">
        <v>1222</v>
      </c>
      <c r="T45" s="210" t="s">
        <v>405</v>
      </c>
      <c r="U45" s="211"/>
      <c r="V45" s="204"/>
      <c r="W45" s="20"/>
      <c r="X45"/>
      <c r="AA45" s="743" t="s">
        <v>1003</v>
      </c>
      <c r="AB45" s="748" t="s">
        <v>1142</v>
      </c>
      <c r="AC45" s="749"/>
      <c r="AD45" s="759" t="s">
        <v>104</v>
      </c>
      <c r="AE45" s="753" t="s">
        <v>105</v>
      </c>
      <c r="AF45" s="749"/>
      <c r="AG45" s="766" t="s">
        <v>106</v>
      </c>
      <c r="AJ45" s="406"/>
      <c r="AK45" s="406"/>
      <c r="AL45" s="406"/>
      <c r="AM45" s="450"/>
      <c r="AO45" s="401" t="s">
        <v>103</v>
      </c>
      <c r="AP45" s="406"/>
      <c r="AR45" s="450"/>
    </row>
    <row r="46" spans="2:44" ht="16" customHeight="1">
      <c r="B46" s="82">
        <v>43</v>
      </c>
      <c r="C46" s="1088"/>
      <c r="D46" s="1088" t="s">
        <v>1109</v>
      </c>
      <c r="E46" s="85">
        <v>3</v>
      </c>
      <c r="F46" s="171">
        <v>2024</v>
      </c>
      <c r="G46" s="169" t="s">
        <v>1134</v>
      </c>
      <c r="H46" s="169">
        <v>9008348</v>
      </c>
      <c r="I46" s="86">
        <v>1</v>
      </c>
      <c r="J46" s="86"/>
      <c r="K46" s="86"/>
      <c r="L46" s="87"/>
      <c r="M46" s="87"/>
      <c r="N46" s="62"/>
      <c r="O46" s="13"/>
      <c r="P46" s="62"/>
      <c r="Q46" s="13"/>
      <c r="R46" s="204" t="s">
        <v>80</v>
      </c>
      <c r="S46" s="205" t="s">
        <v>1222</v>
      </c>
      <c r="T46" s="210" t="s">
        <v>405</v>
      </c>
      <c r="U46" s="211"/>
      <c r="V46" s="204"/>
      <c r="W46" s="20"/>
      <c r="X46"/>
      <c r="AA46" s="743" t="s">
        <v>1004</v>
      </c>
      <c r="AB46" s="748" t="s">
        <v>1141</v>
      </c>
      <c r="AC46" s="749"/>
      <c r="AD46" s="759" t="s">
        <v>115</v>
      </c>
      <c r="AE46" s="753" t="s">
        <v>116</v>
      </c>
      <c r="AF46" s="749"/>
      <c r="AG46" s="458" t="s">
        <v>947</v>
      </c>
      <c r="AI46" s="773" t="s">
        <v>189</v>
      </c>
      <c r="AJ46" s="774" t="s">
        <v>181</v>
      </c>
      <c r="AK46" s="406"/>
      <c r="AL46" s="774" t="s">
        <v>174</v>
      </c>
      <c r="AM46" s="775" t="s">
        <v>171</v>
      </c>
      <c r="AO46" s="401" t="s">
        <v>96</v>
      </c>
      <c r="AP46" s="406"/>
    </row>
    <row r="47" spans="2:44" ht="16" customHeight="1">
      <c r="B47" s="82">
        <v>44</v>
      </c>
      <c r="C47" s="1088"/>
      <c r="D47" s="1088"/>
      <c r="E47" s="85">
        <v>4</v>
      </c>
      <c r="F47" s="171">
        <v>2024</v>
      </c>
      <c r="G47" s="169" t="s">
        <v>1135</v>
      </c>
      <c r="H47" s="169">
        <v>9008348</v>
      </c>
      <c r="I47" s="86">
        <v>2</v>
      </c>
      <c r="J47" s="86"/>
      <c r="K47" s="86"/>
      <c r="L47" s="87"/>
      <c r="M47" s="87"/>
      <c r="N47" s="62"/>
      <c r="O47" s="13"/>
      <c r="P47" s="62"/>
      <c r="Q47" s="13"/>
      <c r="R47" s="204" t="s">
        <v>80</v>
      </c>
      <c r="S47" s="205" t="s">
        <v>1222</v>
      </c>
      <c r="T47" s="210" t="s">
        <v>405</v>
      </c>
      <c r="U47" s="211"/>
      <c r="V47" s="204"/>
      <c r="W47" s="20"/>
      <c r="X47"/>
      <c r="AA47" s="743" t="s">
        <v>1254</v>
      </c>
      <c r="AC47" s="749"/>
      <c r="AD47" s="750" t="s">
        <v>128</v>
      </c>
      <c r="AE47" s="751" t="s">
        <v>129</v>
      </c>
      <c r="AF47" s="749"/>
      <c r="AG47" s="752" t="s">
        <v>130</v>
      </c>
      <c r="AI47" s="773" t="s">
        <v>190</v>
      </c>
      <c r="AJ47" s="774" t="s">
        <v>182</v>
      </c>
      <c r="AK47" s="406"/>
      <c r="AL47" s="774" t="s">
        <v>175</v>
      </c>
      <c r="AM47" s="775" t="s">
        <v>172</v>
      </c>
      <c r="AO47" s="405"/>
      <c r="AP47" s="406"/>
      <c r="AQ47" s="406"/>
      <c r="AR47" s="744" t="s">
        <v>4898</v>
      </c>
    </row>
    <row r="48" spans="2:44" ht="16" customHeight="1" thickBot="1">
      <c r="B48" s="82">
        <v>45</v>
      </c>
      <c r="C48" s="169" t="s">
        <v>24</v>
      </c>
      <c r="D48" s="169" t="s">
        <v>947</v>
      </c>
      <c r="E48" s="85">
        <v>1</v>
      </c>
      <c r="F48" s="169">
        <v>2023</v>
      </c>
      <c r="G48" s="169">
        <v>980000247</v>
      </c>
      <c r="H48" s="169">
        <v>9008198</v>
      </c>
      <c r="I48" s="169">
        <v>1</v>
      </c>
      <c r="J48" s="169"/>
      <c r="K48" s="169"/>
      <c r="L48" s="87"/>
      <c r="M48" s="87"/>
      <c r="N48" s="62"/>
      <c r="O48" s="13"/>
      <c r="P48" s="62"/>
      <c r="Q48" s="13"/>
      <c r="R48" s="204" t="s">
        <v>24</v>
      </c>
      <c r="S48" s="205" t="s">
        <v>1222</v>
      </c>
      <c r="T48" s="210" t="s">
        <v>405</v>
      </c>
      <c r="U48" s="211"/>
      <c r="V48" s="204"/>
      <c r="W48" s="20"/>
      <c r="X48"/>
      <c r="AA48" s="743" t="s">
        <v>1253</v>
      </c>
      <c r="AB48" s="753" t="s">
        <v>1122</v>
      </c>
      <c r="AC48" s="749"/>
      <c r="AD48" s="750" t="s">
        <v>134</v>
      </c>
      <c r="AE48" s="751" t="s">
        <v>135</v>
      </c>
      <c r="AF48" s="749"/>
      <c r="AG48" s="752" t="s">
        <v>136</v>
      </c>
      <c r="AI48" s="776" t="s">
        <v>191</v>
      </c>
      <c r="AJ48" s="777" t="s">
        <v>183</v>
      </c>
      <c r="AK48" s="445"/>
      <c r="AL48" s="777" t="s">
        <v>176</v>
      </c>
      <c r="AM48" s="778" t="s">
        <v>173</v>
      </c>
      <c r="AO48" s="408" t="s">
        <v>127</v>
      </c>
      <c r="AP48" s="406"/>
      <c r="AQ48" s="410" t="s">
        <v>1002</v>
      </c>
      <c r="AR48" s="744" t="s">
        <v>133</v>
      </c>
    </row>
    <row r="49" spans="2:44" ht="16" customHeight="1">
      <c r="B49" s="82">
        <v>46</v>
      </c>
      <c r="C49" s="1088" t="s">
        <v>458</v>
      </c>
      <c r="D49" s="1088" t="s">
        <v>697</v>
      </c>
      <c r="E49" s="85">
        <v>1</v>
      </c>
      <c r="F49" s="169">
        <v>2007</v>
      </c>
      <c r="G49" s="169" t="s">
        <v>698</v>
      </c>
      <c r="H49" s="86">
        <v>9003943</v>
      </c>
      <c r="I49" s="86">
        <v>1</v>
      </c>
      <c r="J49" s="86"/>
      <c r="K49" s="86"/>
      <c r="L49" s="87"/>
      <c r="M49" s="87"/>
      <c r="N49" s="62"/>
      <c r="O49" s="13"/>
      <c r="P49" s="62"/>
      <c r="Q49" s="13"/>
      <c r="R49" s="99"/>
      <c r="S49" s="212"/>
      <c r="T49" s="213"/>
      <c r="U49" s="214"/>
      <c r="V49" s="215"/>
      <c r="W49" s="20"/>
      <c r="X49"/>
      <c r="AA49" s="743" t="s">
        <v>9387</v>
      </c>
      <c r="AB49" s="753" t="s">
        <v>1121</v>
      </c>
      <c r="AC49" s="749"/>
      <c r="AD49" s="750" t="s">
        <v>144</v>
      </c>
      <c r="AE49" s="751" t="s">
        <v>145</v>
      </c>
      <c r="AF49" s="749"/>
      <c r="AG49" s="752" t="s">
        <v>146</v>
      </c>
      <c r="AO49" s="745" t="s">
        <v>143</v>
      </c>
      <c r="AP49" s="406"/>
      <c r="AQ49" s="779" t="s">
        <v>8543</v>
      </c>
      <c r="AR49" s="744" t="s">
        <v>142</v>
      </c>
    </row>
    <row r="50" spans="2:44" ht="16" customHeight="1" thickBot="1">
      <c r="B50" s="82">
        <v>47</v>
      </c>
      <c r="C50" s="1088"/>
      <c r="D50" s="1088"/>
      <c r="E50" s="85">
        <v>2</v>
      </c>
      <c r="F50" s="169">
        <v>2007</v>
      </c>
      <c r="G50" s="169" t="s">
        <v>699</v>
      </c>
      <c r="H50" s="86">
        <v>9003943</v>
      </c>
      <c r="I50" s="86">
        <v>2</v>
      </c>
      <c r="J50" s="86"/>
      <c r="K50" s="86"/>
      <c r="L50" s="87"/>
      <c r="M50" s="87"/>
      <c r="N50" s="62"/>
      <c r="O50" s="13"/>
      <c r="P50" s="62"/>
      <c r="Q50" s="13"/>
      <c r="R50" s="115"/>
      <c r="S50" s="216"/>
      <c r="T50" s="217"/>
      <c r="U50" s="218"/>
      <c r="V50" s="219"/>
      <c r="W50" s="20"/>
      <c r="X50"/>
      <c r="AA50" s="743" t="s">
        <v>9388</v>
      </c>
      <c r="AB50" s="754" t="s">
        <v>126</v>
      </c>
      <c r="AC50" s="755"/>
      <c r="AD50" s="756" t="s">
        <v>160</v>
      </c>
      <c r="AE50" s="757" t="s">
        <v>161</v>
      </c>
      <c r="AF50" s="755"/>
      <c r="AG50" s="758" t="s">
        <v>162</v>
      </c>
      <c r="AO50" s="746" t="s">
        <v>159</v>
      </c>
      <c r="AP50" s="445"/>
      <c r="AQ50" s="780" t="s">
        <v>8544</v>
      </c>
      <c r="AR50" s="747" t="s">
        <v>158</v>
      </c>
    </row>
    <row r="51" spans="2:44" ht="16" customHeight="1">
      <c r="B51" s="82">
        <v>48</v>
      </c>
      <c r="C51" s="1088"/>
      <c r="D51" s="1088"/>
      <c r="E51" s="85">
        <v>3</v>
      </c>
      <c r="F51" s="86">
        <v>2007</v>
      </c>
      <c r="G51" s="86" t="s">
        <v>700</v>
      </c>
      <c r="H51" s="86">
        <v>9003943</v>
      </c>
      <c r="I51" s="86">
        <v>3</v>
      </c>
      <c r="J51" s="86"/>
      <c r="K51" s="86"/>
      <c r="L51" s="87"/>
      <c r="M51" s="87"/>
      <c r="N51" s="62"/>
      <c r="O51" s="13"/>
      <c r="P51" s="62"/>
      <c r="Q51" s="13"/>
      <c r="R51" s="115"/>
      <c r="S51" s="216"/>
      <c r="T51" s="217"/>
      <c r="U51" s="218"/>
      <c r="V51" s="219"/>
      <c r="W51" s="20"/>
      <c r="X51"/>
      <c r="AA51" s="406"/>
      <c r="AB51" s="406"/>
      <c r="AC51" s="406"/>
      <c r="AD51" s="406"/>
      <c r="AE51" s="406"/>
      <c r="AF51" s="406"/>
      <c r="AG51" s="406"/>
    </row>
    <row r="52" spans="2:44" ht="16" customHeight="1">
      <c r="B52" s="82">
        <v>49</v>
      </c>
      <c r="C52" s="1055" t="s">
        <v>594</v>
      </c>
      <c r="D52" s="1055" t="s">
        <v>595</v>
      </c>
      <c r="E52" s="85">
        <v>1</v>
      </c>
      <c r="F52" s="169">
        <v>2011</v>
      </c>
      <c r="G52" s="169" t="s">
        <v>563</v>
      </c>
      <c r="H52" s="86">
        <v>9005859</v>
      </c>
      <c r="I52" s="86">
        <v>1</v>
      </c>
      <c r="J52" s="86"/>
      <c r="K52" s="86"/>
      <c r="L52" s="87"/>
      <c r="M52" s="87"/>
      <c r="N52" s="62"/>
      <c r="O52" s="13"/>
      <c r="P52" s="62"/>
      <c r="Q52" s="13"/>
      <c r="R52" s="115"/>
      <c r="S52" s="216"/>
      <c r="T52" s="217"/>
      <c r="U52" s="216"/>
      <c r="V52" s="220"/>
      <c r="W52" s="20"/>
      <c r="X52" s="2"/>
      <c r="AF52" s="406"/>
      <c r="AG52" s="406"/>
    </row>
    <row r="53" spans="2:44" ht="16" customHeight="1">
      <c r="B53" s="82">
        <v>50</v>
      </c>
      <c r="C53" s="1056"/>
      <c r="D53" s="1056"/>
      <c r="E53" s="85">
        <v>2</v>
      </c>
      <c r="F53" s="169">
        <v>2011</v>
      </c>
      <c r="G53" s="169" t="s">
        <v>573</v>
      </c>
      <c r="H53" s="86">
        <v>9005859</v>
      </c>
      <c r="I53" s="86">
        <v>2</v>
      </c>
      <c r="J53" s="86"/>
      <c r="K53" s="86"/>
      <c r="L53" s="87"/>
      <c r="M53" s="87"/>
      <c r="N53" s="62"/>
      <c r="O53" s="13"/>
      <c r="P53" s="62"/>
      <c r="Q53" s="13"/>
      <c r="R53" s="115"/>
      <c r="S53" s="216"/>
      <c r="T53" s="217"/>
      <c r="U53" s="216"/>
      <c r="V53" s="220"/>
      <c r="W53" s="20"/>
      <c r="X53" s="2"/>
      <c r="AF53" s="406"/>
      <c r="AG53" s="406"/>
    </row>
    <row r="54" spans="2:44" ht="16" customHeight="1">
      <c r="B54" s="82">
        <v>51</v>
      </c>
      <c r="C54" s="1056"/>
      <c r="D54" s="1056"/>
      <c r="E54" s="85">
        <v>3</v>
      </c>
      <c r="F54" s="169">
        <v>2011</v>
      </c>
      <c r="G54" s="169" t="s">
        <v>570</v>
      </c>
      <c r="H54" s="86">
        <v>9005859</v>
      </c>
      <c r="I54" s="86">
        <v>3</v>
      </c>
      <c r="J54" s="86"/>
      <c r="K54" s="86"/>
      <c r="L54" s="87"/>
      <c r="M54" s="87"/>
      <c r="N54" s="62"/>
      <c r="O54" s="13"/>
      <c r="P54" s="62"/>
      <c r="Q54" s="13"/>
      <c r="R54" s="115"/>
      <c r="S54" s="216"/>
      <c r="T54" s="217"/>
      <c r="U54" s="216"/>
      <c r="V54" s="220"/>
      <c r="W54" s="20"/>
      <c r="X54"/>
      <c r="AF54" s="406"/>
      <c r="AG54" s="406"/>
    </row>
    <row r="55" spans="2:44" ht="16" customHeight="1">
      <c r="B55" s="82">
        <v>52</v>
      </c>
      <c r="C55" s="1056"/>
      <c r="D55" s="1056"/>
      <c r="E55" s="85">
        <v>4</v>
      </c>
      <c r="F55" s="169">
        <v>2011</v>
      </c>
      <c r="G55" s="169" t="s">
        <v>567</v>
      </c>
      <c r="H55" s="86">
        <v>9005859</v>
      </c>
      <c r="I55" s="86">
        <v>4</v>
      </c>
      <c r="J55" s="86"/>
      <c r="K55" s="86"/>
      <c r="L55" s="87"/>
      <c r="M55" s="87"/>
      <c r="N55" s="62"/>
      <c r="O55" s="13"/>
      <c r="P55" s="62"/>
      <c r="Q55" s="13"/>
      <c r="R55" s="115"/>
      <c r="S55" s="216"/>
      <c r="T55" s="217"/>
      <c r="U55" s="216"/>
      <c r="V55" s="220"/>
      <c r="W55" s="20"/>
      <c r="X55"/>
      <c r="AF55" s="406"/>
      <c r="AG55" s="406"/>
    </row>
    <row r="56" spans="2:44" ht="16" customHeight="1">
      <c r="B56" s="82">
        <v>53</v>
      </c>
      <c r="C56" s="1056"/>
      <c r="D56" s="1056"/>
      <c r="E56" s="85">
        <v>5</v>
      </c>
      <c r="F56" s="169">
        <v>2011</v>
      </c>
      <c r="G56" s="169" t="s">
        <v>575</v>
      </c>
      <c r="H56" s="86">
        <v>9005859</v>
      </c>
      <c r="I56" s="86">
        <v>5</v>
      </c>
      <c r="J56" s="86"/>
      <c r="K56" s="86"/>
      <c r="L56" s="87"/>
      <c r="M56" s="87"/>
      <c r="N56" s="62"/>
      <c r="O56" s="13"/>
      <c r="P56" s="62"/>
      <c r="Q56" s="13"/>
      <c r="R56" s="115"/>
      <c r="S56" s="216"/>
      <c r="T56" s="217"/>
      <c r="U56" s="216"/>
      <c r="V56" s="220"/>
      <c r="W56" s="20"/>
      <c r="AF56" s="406"/>
      <c r="AG56" s="406"/>
    </row>
    <row r="57" spans="2:44" ht="16" customHeight="1">
      <c r="B57" s="82">
        <v>54</v>
      </c>
      <c r="C57" s="1056"/>
      <c r="D57" s="1056"/>
      <c r="E57" s="85">
        <v>6</v>
      </c>
      <c r="F57" s="169">
        <v>2011</v>
      </c>
      <c r="G57" s="169" t="s">
        <v>572</v>
      </c>
      <c r="H57" s="86">
        <v>9005859</v>
      </c>
      <c r="I57" s="86">
        <v>6</v>
      </c>
      <c r="J57" s="86"/>
      <c r="K57" s="86"/>
      <c r="L57" s="87"/>
      <c r="M57" s="87"/>
      <c r="N57" s="62"/>
      <c r="O57" s="13"/>
      <c r="P57" s="62"/>
      <c r="Q57" s="13"/>
      <c r="R57" s="115"/>
      <c r="S57" s="216"/>
      <c r="T57" s="217"/>
      <c r="U57" s="216"/>
      <c r="V57" s="220"/>
      <c r="W57" s="20"/>
      <c r="AF57" s="406"/>
      <c r="AG57" s="406"/>
    </row>
    <row r="58" spans="2:44" ht="16" customHeight="1">
      <c r="B58" s="82">
        <v>55</v>
      </c>
      <c r="C58" s="1056"/>
      <c r="D58" s="1056"/>
      <c r="E58" s="85">
        <v>7</v>
      </c>
      <c r="F58" s="169">
        <v>2011</v>
      </c>
      <c r="G58" s="169" t="s">
        <v>569</v>
      </c>
      <c r="H58" s="86">
        <v>9005859</v>
      </c>
      <c r="I58" s="86">
        <v>7</v>
      </c>
      <c r="J58" s="86"/>
      <c r="K58" s="86"/>
      <c r="L58" s="87"/>
      <c r="M58" s="87"/>
      <c r="N58" s="62"/>
      <c r="O58" s="13"/>
      <c r="P58" s="62"/>
      <c r="Q58" s="13"/>
      <c r="R58" s="115"/>
      <c r="S58" s="216"/>
      <c r="T58" s="217"/>
      <c r="U58" s="216"/>
      <c r="V58" s="220"/>
      <c r="W58" s="20"/>
      <c r="AF58" s="406"/>
      <c r="AG58" s="406"/>
    </row>
    <row r="59" spans="2:44" ht="16" customHeight="1">
      <c r="B59" s="82">
        <v>56</v>
      </c>
      <c r="C59" s="1056"/>
      <c r="D59" s="1056"/>
      <c r="E59" s="85">
        <v>8</v>
      </c>
      <c r="F59" s="169">
        <v>2011</v>
      </c>
      <c r="G59" s="169" t="s">
        <v>566</v>
      </c>
      <c r="H59" s="86">
        <v>9005859</v>
      </c>
      <c r="I59" s="86">
        <v>8</v>
      </c>
      <c r="J59" s="86"/>
      <c r="K59" s="86"/>
      <c r="L59" s="87"/>
      <c r="M59" s="87"/>
      <c r="N59" s="62"/>
      <c r="O59" s="13"/>
      <c r="P59" s="62"/>
      <c r="Q59" s="13"/>
      <c r="R59" s="115"/>
      <c r="S59" s="216"/>
      <c r="T59" s="217"/>
      <c r="U59" s="216"/>
      <c r="V59" s="220"/>
      <c r="W59" s="20"/>
    </row>
    <row r="60" spans="2:44" ht="16" customHeight="1">
      <c r="B60" s="82">
        <v>57</v>
      </c>
      <c r="C60" s="1056"/>
      <c r="D60" s="1056"/>
      <c r="E60" s="85">
        <v>9</v>
      </c>
      <c r="F60" s="169">
        <v>2011</v>
      </c>
      <c r="G60" s="169" t="s">
        <v>574</v>
      </c>
      <c r="H60" s="86">
        <v>9005859</v>
      </c>
      <c r="I60" s="86">
        <v>9</v>
      </c>
      <c r="J60" s="86"/>
      <c r="K60" s="86"/>
      <c r="L60" s="87"/>
      <c r="M60" s="87"/>
      <c r="N60" s="62"/>
      <c r="O60" s="13"/>
      <c r="P60" s="62"/>
      <c r="Q60" s="13"/>
      <c r="R60" s="115"/>
      <c r="S60" s="216"/>
      <c r="T60" s="217"/>
      <c r="U60" s="216"/>
      <c r="V60" s="220"/>
      <c r="W60" s="20"/>
    </row>
    <row r="61" spans="2:44" ht="16" customHeight="1">
      <c r="B61" s="82">
        <v>58</v>
      </c>
      <c r="C61" s="1056"/>
      <c r="D61" s="1056"/>
      <c r="E61" s="85">
        <v>10</v>
      </c>
      <c r="F61" s="169">
        <v>2011</v>
      </c>
      <c r="G61" s="169" t="s">
        <v>571</v>
      </c>
      <c r="H61" s="86">
        <v>9005859</v>
      </c>
      <c r="I61" s="86">
        <v>10</v>
      </c>
      <c r="J61" s="86"/>
      <c r="K61" s="86"/>
      <c r="L61" s="87"/>
      <c r="M61" s="87"/>
      <c r="N61" s="62"/>
      <c r="O61" s="13"/>
      <c r="P61" s="62"/>
      <c r="Q61" s="13"/>
      <c r="R61" s="115"/>
      <c r="S61" s="216"/>
      <c r="T61" s="217"/>
      <c r="U61" s="216"/>
      <c r="V61" s="220"/>
      <c r="W61" s="20"/>
    </row>
    <row r="62" spans="2:44" ht="16" customHeight="1">
      <c r="B62" s="82">
        <v>59</v>
      </c>
      <c r="C62" s="1056"/>
      <c r="D62" s="1056"/>
      <c r="E62" s="85">
        <v>11</v>
      </c>
      <c r="F62" s="169">
        <v>2011</v>
      </c>
      <c r="G62" s="169" t="s">
        <v>568</v>
      </c>
      <c r="H62" s="86">
        <v>9005859</v>
      </c>
      <c r="I62" s="86">
        <v>11</v>
      </c>
      <c r="J62" s="86"/>
      <c r="K62" s="86"/>
      <c r="L62" s="87"/>
      <c r="M62" s="87"/>
      <c r="N62" s="62"/>
      <c r="O62" s="13"/>
      <c r="P62" s="62"/>
      <c r="Q62" s="13"/>
      <c r="R62" s="115"/>
      <c r="S62" s="216"/>
      <c r="T62" s="217"/>
      <c r="U62" s="216"/>
      <c r="V62" s="220"/>
      <c r="W62" s="20"/>
    </row>
    <row r="63" spans="2:44" ht="16" customHeight="1">
      <c r="B63" s="82">
        <v>60</v>
      </c>
      <c r="C63" s="1057"/>
      <c r="D63" s="1057"/>
      <c r="E63" s="85">
        <v>12</v>
      </c>
      <c r="F63" s="169">
        <v>2011</v>
      </c>
      <c r="G63" s="169" t="s">
        <v>565</v>
      </c>
      <c r="H63" s="86">
        <v>9005859</v>
      </c>
      <c r="I63" s="86">
        <v>12</v>
      </c>
      <c r="J63" s="86"/>
      <c r="K63" s="86"/>
      <c r="L63" s="87"/>
      <c r="M63" s="87"/>
      <c r="N63" s="62"/>
      <c r="O63" s="13"/>
      <c r="P63" s="62"/>
      <c r="Q63" s="13"/>
      <c r="R63" s="115"/>
      <c r="S63" s="216"/>
      <c r="T63" s="217"/>
      <c r="U63" s="216"/>
      <c r="V63" s="220"/>
      <c r="W63" s="20"/>
    </row>
    <row r="64" spans="2:44" ht="16" customHeight="1">
      <c r="B64" s="82">
        <v>61</v>
      </c>
      <c r="C64" s="1055" t="s">
        <v>1133</v>
      </c>
      <c r="D64" s="880" t="s">
        <v>9435</v>
      </c>
      <c r="E64" s="85">
        <v>1</v>
      </c>
      <c r="F64" s="169">
        <v>2024</v>
      </c>
      <c r="G64" s="169">
        <v>20232078</v>
      </c>
      <c r="H64" s="86">
        <v>9007707</v>
      </c>
      <c r="I64" s="86">
        <v>3</v>
      </c>
      <c r="J64" s="86"/>
      <c r="K64" s="86"/>
      <c r="L64" s="87"/>
      <c r="M64" s="87"/>
      <c r="N64" s="62"/>
      <c r="O64" s="13"/>
      <c r="P64" s="62"/>
      <c r="Q64" s="13"/>
      <c r="R64" s="115"/>
      <c r="S64" s="216"/>
      <c r="T64" s="217"/>
      <c r="U64" s="216"/>
      <c r="V64" s="220"/>
      <c r="W64" s="20"/>
    </row>
    <row r="65" spans="2:33" ht="16" customHeight="1">
      <c r="B65" s="82">
        <v>62</v>
      </c>
      <c r="C65" s="1056"/>
      <c r="D65" s="881" t="s">
        <v>9436</v>
      </c>
      <c r="E65" s="85">
        <v>2</v>
      </c>
      <c r="F65" s="171">
        <v>2026</v>
      </c>
      <c r="G65" s="169">
        <v>20252180</v>
      </c>
      <c r="H65" s="86">
        <v>9007707</v>
      </c>
      <c r="I65" s="86">
        <v>4</v>
      </c>
      <c r="J65" s="86"/>
      <c r="K65" s="86"/>
      <c r="L65" s="87"/>
      <c r="M65" s="87"/>
      <c r="N65" s="62"/>
      <c r="O65" s="13"/>
      <c r="P65" s="62"/>
      <c r="Q65" s="13"/>
      <c r="R65" s="115"/>
      <c r="S65" s="216"/>
      <c r="T65" s="217"/>
      <c r="U65" s="216"/>
      <c r="V65" s="220"/>
      <c r="W65" s="20"/>
    </row>
    <row r="66" spans="2:33" ht="16" customHeight="1">
      <c r="B66" s="82">
        <v>63</v>
      </c>
      <c r="C66" s="1057"/>
      <c r="D66" s="881" t="s">
        <v>9436</v>
      </c>
      <c r="E66" s="85">
        <v>3</v>
      </c>
      <c r="F66" s="171">
        <v>2026</v>
      </c>
      <c r="G66" s="169">
        <v>20252181</v>
      </c>
      <c r="H66" s="86">
        <v>9007707</v>
      </c>
      <c r="I66" s="86">
        <v>5</v>
      </c>
      <c r="J66" s="86"/>
      <c r="K66" s="86"/>
      <c r="L66" s="87"/>
      <c r="M66" s="87"/>
      <c r="N66" s="62"/>
      <c r="O66" s="13"/>
      <c r="P66" s="62"/>
      <c r="Q66" s="13"/>
      <c r="R66" s="115"/>
      <c r="S66" s="216"/>
      <c r="T66" s="217"/>
      <c r="U66" s="216"/>
      <c r="V66" s="220"/>
      <c r="W66" s="20"/>
      <c r="Z66"/>
    </row>
    <row r="67" spans="2:33" ht="16" customHeight="1">
      <c r="B67" s="82">
        <v>64</v>
      </c>
      <c r="C67" s="86" t="s">
        <v>8</v>
      </c>
      <c r="D67" s="169" t="s">
        <v>498</v>
      </c>
      <c r="E67" s="85">
        <v>1</v>
      </c>
      <c r="F67" s="169">
        <v>2011</v>
      </c>
      <c r="G67" s="169">
        <v>15271</v>
      </c>
      <c r="H67" s="86">
        <v>9002458</v>
      </c>
      <c r="I67" s="86">
        <v>2</v>
      </c>
      <c r="J67" s="86"/>
      <c r="K67" s="86"/>
      <c r="L67" s="87"/>
      <c r="M67" s="87"/>
      <c r="N67" s="62"/>
      <c r="O67" s="13"/>
      <c r="P67" s="62"/>
      <c r="Q67" s="13"/>
      <c r="R67" s="115"/>
      <c r="S67" s="216"/>
      <c r="T67" s="217"/>
      <c r="U67" s="216"/>
      <c r="V67" s="220"/>
      <c r="W67" s="20"/>
      <c r="Z67"/>
    </row>
    <row r="68" spans="2:33" ht="16" customHeight="1">
      <c r="B68" s="82">
        <v>65</v>
      </c>
      <c r="C68" s="86" t="s">
        <v>459</v>
      </c>
      <c r="D68" s="169" t="s">
        <v>823</v>
      </c>
      <c r="E68" s="85">
        <v>1</v>
      </c>
      <c r="F68" s="169">
        <v>2017</v>
      </c>
      <c r="G68" s="169" t="s">
        <v>405</v>
      </c>
      <c r="H68" s="86">
        <v>6193460</v>
      </c>
      <c r="I68" s="86">
        <v>3</v>
      </c>
      <c r="J68" s="86"/>
      <c r="K68" s="86"/>
      <c r="L68" s="87"/>
      <c r="M68" s="87"/>
      <c r="N68" s="62"/>
      <c r="O68" s="13"/>
      <c r="P68" s="62"/>
      <c r="Q68" s="13"/>
      <c r="R68" s="115"/>
      <c r="S68" s="216"/>
      <c r="T68" s="217"/>
      <c r="U68" s="216"/>
      <c r="V68" s="220"/>
      <c r="W68" s="20"/>
      <c r="Z68"/>
      <c r="AE68" s="406"/>
      <c r="AF68" s="406"/>
    </row>
    <row r="69" spans="2:33" ht="16" customHeight="1">
      <c r="B69" s="82">
        <v>66</v>
      </c>
      <c r="C69" s="86" t="s">
        <v>34</v>
      </c>
      <c r="D69" s="169" t="s">
        <v>691</v>
      </c>
      <c r="E69" s="85">
        <v>1</v>
      </c>
      <c r="F69" s="169">
        <v>2022</v>
      </c>
      <c r="G69" s="184" t="s">
        <v>690</v>
      </c>
      <c r="H69" s="86">
        <v>9008111</v>
      </c>
      <c r="I69" s="86">
        <v>1</v>
      </c>
      <c r="J69" s="86"/>
      <c r="K69" s="86"/>
      <c r="L69" s="87"/>
      <c r="M69" s="87"/>
      <c r="N69" s="62"/>
      <c r="O69" s="13"/>
      <c r="P69" s="62"/>
      <c r="Q69" s="13"/>
      <c r="R69" s="115"/>
      <c r="S69" s="216"/>
      <c r="T69" s="217"/>
      <c r="U69" s="216"/>
      <c r="V69" s="220"/>
      <c r="W69" s="20"/>
      <c r="Z69"/>
      <c r="AE69" s="406"/>
      <c r="AF69" s="406"/>
    </row>
    <row r="70" spans="2:33" ht="16" customHeight="1">
      <c r="B70" s="82">
        <v>67</v>
      </c>
      <c r="C70" s="1049" t="s">
        <v>460</v>
      </c>
      <c r="D70" s="1055" t="s">
        <v>405</v>
      </c>
      <c r="E70" s="85">
        <v>1</v>
      </c>
      <c r="F70" s="169">
        <v>2013</v>
      </c>
      <c r="G70" s="169">
        <v>1815</v>
      </c>
      <c r="H70" s="86">
        <v>9006019</v>
      </c>
      <c r="I70" s="86">
        <v>1</v>
      </c>
      <c r="J70" s="86"/>
      <c r="K70" s="86"/>
      <c r="L70" s="87"/>
      <c r="M70" s="87"/>
      <c r="N70" s="62"/>
      <c r="O70" s="13"/>
      <c r="P70" s="62"/>
      <c r="Q70" s="13"/>
      <c r="R70" s="115"/>
      <c r="S70" s="216"/>
      <c r="T70" s="217"/>
      <c r="U70" s="216"/>
      <c r="V70" s="220"/>
      <c r="W70" s="20"/>
      <c r="Z70"/>
      <c r="AA70" s="406"/>
      <c r="AB70" s="406"/>
      <c r="AC70" s="406"/>
      <c r="AD70" s="406"/>
      <c r="AE70" s="406"/>
      <c r="AF70" s="406"/>
    </row>
    <row r="71" spans="2:33" ht="16" customHeight="1">
      <c r="B71" s="82">
        <v>68</v>
      </c>
      <c r="C71" s="1046"/>
      <c r="D71" s="1056"/>
      <c r="E71" s="85">
        <v>2</v>
      </c>
      <c r="F71" s="169">
        <v>2014</v>
      </c>
      <c r="G71" s="169" t="s">
        <v>822</v>
      </c>
      <c r="H71" s="86">
        <v>9006019</v>
      </c>
      <c r="I71" s="86">
        <v>2</v>
      </c>
      <c r="J71" s="86"/>
      <c r="K71" s="86"/>
      <c r="L71" s="87"/>
      <c r="M71" s="87"/>
      <c r="N71" s="62"/>
      <c r="O71" s="13"/>
      <c r="P71" s="62"/>
      <c r="Q71" s="13"/>
      <c r="R71" s="115"/>
      <c r="S71" s="216"/>
      <c r="T71" s="217"/>
      <c r="U71" s="216"/>
      <c r="V71" s="220"/>
      <c r="W71" s="20"/>
      <c r="AA71" s="1090" t="s">
        <v>721</v>
      </c>
      <c r="AB71" s="1091"/>
      <c r="AC71" s="1092"/>
      <c r="AE71" s="406"/>
      <c r="AF71" s="406"/>
    </row>
    <row r="72" spans="2:33" ht="16" customHeight="1">
      <c r="B72" s="82">
        <v>69</v>
      </c>
      <c r="C72" s="1046"/>
      <c r="D72" s="1056"/>
      <c r="E72" s="85">
        <v>3</v>
      </c>
      <c r="F72" s="171">
        <v>2025</v>
      </c>
      <c r="G72" s="169">
        <v>3172</v>
      </c>
      <c r="H72" s="86">
        <v>9008265</v>
      </c>
      <c r="I72" s="86">
        <v>1</v>
      </c>
      <c r="J72" s="86" t="s">
        <v>1355</v>
      </c>
      <c r="K72" s="86" t="s">
        <v>1356</v>
      </c>
      <c r="L72" s="87"/>
      <c r="M72" s="87"/>
      <c r="N72" s="62"/>
      <c r="O72" s="13"/>
      <c r="P72" s="62"/>
      <c r="Q72" s="13"/>
      <c r="R72" s="115"/>
      <c r="S72" s="216"/>
      <c r="T72" s="217"/>
      <c r="U72" s="216"/>
      <c r="V72" s="220"/>
      <c r="W72" s="20"/>
      <c r="AA72" s="462"/>
      <c r="AB72" s="771" t="s">
        <v>1014</v>
      </c>
      <c r="AC72" s="772" t="s">
        <v>719</v>
      </c>
    </row>
    <row r="73" spans="2:33" ht="16" customHeight="1">
      <c r="B73" s="82">
        <v>70</v>
      </c>
      <c r="C73" s="1047"/>
      <c r="D73" s="1057"/>
      <c r="E73" s="85">
        <v>4</v>
      </c>
      <c r="F73" s="171">
        <v>2025</v>
      </c>
      <c r="G73" s="169">
        <v>3173</v>
      </c>
      <c r="H73" s="86">
        <v>9008265</v>
      </c>
      <c r="I73" s="86">
        <v>2</v>
      </c>
      <c r="J73" s="86" t="s">
        <v>1355</v>
      </c>
      <c r="K73" s="86" t="s">
        <v>1357</v>
      </c>
      <c r="L73" s="87"/>
      <c r="M73" s="87"/>
      <c r="N73" s="62"/>
      <c r="O73" s="13"/>
      <c r="P73" s="62"/>
      <c r="Q73" s="13"/>
      <c r="R73" s="115"/>
      <c r="S73" s="216"/>
      <c r="T73" s="217"/>
      <c r="U73" s="216"/>
      <c r="V73" s="220"/>
      <c r="W73" s="20"/>
      <c r="AA73" s="462" t="s">
        <v>717</v>
      </c>
      <c r="AB73" s="463" t="s">
        <v>1118</v>
      </c>
      <c r="AC73" s="772" t="s">
        <v>720</v>
      </c>
    </row>
    <row r="74" spans="2:33" ht="16" customHeight="1">
      <c r="B74" s="82">
        <v>71</v>
      </c>
      <c r="C74" s="86" t="s">
        <v>580</v>
      </c>
      <c r="D74" s="169" t="s">
        <v>581</v>
      </c>
      <c r="E74" s="85">
        <v>1</v>
      </c>
      <c r="F74" s="169">
        <v>2021</v>
      </c>
      <c r="G74" s="169">
        <v>20616</v>
      </c>
      <c r="H74" s="86" t="s">
        <v>405</v>
      </c>
      <c r="I74" s="221" t="s">
        <v>405</v>
      </c>
      <c r="J74" s="221"/>
      <c r="K74" s="221"/>
      <c r="L74" s="87"/>
      <c r="M74" s="87"/>
      <c r="N74" s="62"/>
      <c r="O74" s="13"/>
      <c r="P74" s="62"/>
      <c r="Q74" s="13"/>
      <c r="R74" s="115"/>
      <c r="S74" s="216"/>
      <c r="T74" s="217"/>
      <c r="U74" s="216"/>
      <c r="V74" s="220"/>
      <c r="W74" s="20"/>
      <c r="AA74" s="462" t="s">
        <v>658</v>
      </c>
      <c r="AB74" s="738" t="s">
        <v>328</v>
      </c>
      <c r="AC74" s="768" t="s">
        <v>645</v>
      </c>
    </row>
    <row r="75" spans="2:33" ht="16" customHeight="1">
      <c r="B75" s="82">
        <v>72</v>
      </c>
      <c r="C75" s="86" t="s">
        <v>695</v>
      </c>
      <c r="D75" s="169" t="s">
        <v>696</v>
      </c>
      <c r="E75" s="85">
        <v>1</v>
      </c>
      <c r="F75" s="169">
        <v>2012</v>
      </c>
      <c r="G75" s="169">
        <v>1000</v>
      </c>
      <c r="H75" s="86">
        <v>9006155</v>
      </c>
      <c r="I75" s="86">
        <v>1</v>
      </c>
      <c r="J75" s="86"/>
      <c r="K75" s="86"/>
      <c r="L75" s="87"/>
      <c r="M75" s="87"/>
      <c r="N75" s="62"/>
      <c r="O75" s="13"/>
      <c r="P75" s="62"/>
      <c r="Q75" s="13"/>
      <c r="R75" s="115"/>
      <c r="S75" s="216"/>
      <c r="T75" s="217"/>
      <c r="U75" s="216"/>
      <c r="V75" s="220"/>
      <c r="W75" s="20"/>
      <c r="AA75" s="467" t="s">
        <v>718</v>
      </c>
      <c r="AB75" s="769" t="s">
        <v>339</v>
      </c>
      <c r="AC75" s="770" t="s">
        <v>646</v>
      </c>
      <c r="AG75" s="406"/>
    </row>
    <row r="76" spans="2:33" ht="16" customHeight="1" thickBot="1">
      <c r="B76" s="135">
        <v>73</v>
      </c>
      <c r="C76" s="136" t="s">
        <v>495</v>
      </c>
      <c r="D76" s="172"/>
      <c r="E76" s="137"/>
      <c r="F76" s="172"/>
      <c r="G76" s="172"/>
      <c r="H76" s="136"/>
      <c r="I76" s="136">
        <v>1</v>
      </c>
      <c r="J76" s="136"/>
      <c r="K76" s="136"/>
      <c r="L76" s="161"/>
      <c r="M76" s="161"/>
      <c r="N76" s="61"/>
      <c r="O76" s="17"/>
      <c r="P76" s="61"/>
      <c r="Q76" s="17"/>
      <c r="R76" s="138"/>
      <c r="S76" s="222"/>
      <c r="T76" s="223"/>
      <c r="U76" s="222"/>
      <c r="V76" s="224"/>
      <c r="W76" s="21"/>
      <c r="AG76" s="406"/>
    </row>
    <row r="77" spans="2:33">
      <c r="AG77" s="406"/>
    </row>
    <row r="83" spans="19:22">
      <c r="S83" s="9"/>
      <c r="T83" s="9"/>
      <c r="U83" s="9"/>
    </row>
    <row r="84" spans="19:22" ht="17.600000000000001">
      <c r="S84"/>
      <c r="T84"/>
      <c r="U84"/>
    </row>
    <row r="85" spans="19:22" ht="17.600000000000001">
      <c r="S85"/>
      <c r="T85"/>
      <c r="U85"/>
    </row>
    <row r="86" spans="19:22" ht="17.600000000000001">
      <c r="S86"/>
      <c r="T86"/>
      <c r="U86"/>
    </row>
    <row r="87" spans="19:22" ht="17.600000000000001">
      <c r="S87"/>
      <c r="T87"/>
      <c r="U87"/>
    </row>
    <row r="88" spans="19:22" ht="17.600000000000001">
      <c r="S88"/>
      <c r="T88"/>
      <c r="U88"/>
    </row>
    <row r="89" spans="19:22" ht="17.600000000000001">
      <c r="S89"/>
      <c r="T89"/>
      <c r="U89"/>
    </row>
    <row r="90" spans="19:22" ht="17.600000000000001">
      <c r="S90"/>
      <c r="T90"/>
      <c r="U90"/>
    </row>
    <row r="91" spans="19:22" ht="17.600000000000001">
      <c r="S91"/>
      <c r="T91"/>
      <c r="U91"/>
    </row>
    <row r="92" spans="19:22" ht="17.600000000000001">
      <c r="S92"/>
      <c r="T92"/>
      <c r="U92"/>
    </row>
    <row r="93" spans="19:22" ht="17.600000000000001">
      <c r="S93"/>
      <c r="T93"/>
      <c r="U93"/>
    </row>
    <row r="94" spans="19:22" ht="17.600000000000001">
      <c r="S94"/>
      <c r="T94"/>
      <c r="U94"/>
    </row>
    <row r="95" spans="19:22" ht="17.600000000000001">
      <c r="S95"/>
      <c r="T95"/>
      <c r="U95"/>
      <c r="V95"/>
    </row>
    <row r="96" spans="19:22" ht="17.600000000000001">
      <c r="S96"/>
      <c r="T96"/>
      <c r="U96"/>
      <c r="V96"/>
    </row>
    <row r="97" spans="13:22" ht="17.600000000000001">
      <c r="S97"/>
      <c r="T97"/>
      <c r="U97"/>
      <c r="V97" s="1"/>
    </row>
    <row r="98" spans="13:22" ht="17.600000000000001">
      <c r="S98"/>
      <c r="T98"/>
      <c r="U98"/>
      <c r="V98"/>
    </row>
    <row r="99" spans="13:22" ht="17.600000000000001">
      <c r="S99"/>
      <c r="T99"/>
      <c r="U99"/>
      <c r="V99"/>
    </row>
    <row r="100" spans="13:22" ht="17.600000000000001">
      <c r="S100"/>
      <c r="T100"/>
      <c r="U100"/>
      <c r="V100"/>
    </row>
    <row r="101" spans="13:22" ht="17.600000000000001">
      <c r="S101"/>
      <c r="T101"/>
      <c r="U101"/>
      <c r="V101"/>
    </row>
    <row r="102" spans="13:22" ht="17.600000000000001">
      <c r="S102"/>
      <c r="T102"/>
      <c r="U102"/>
      <c r="V102"/>
    </row>
    <row r="103" spans="13:22" ht="17.600000000000001">
      <c r="S103"/>
      <c r="T103"/>
      <c r="U103"/>
      <c r="V103"/>
    </row>
    <row r="104" spans="13:22" ht="21.45">
      <c r="M104" s="174"/>
      <c r="N104"/>
      <c r="S104"/>
      <c r="T104"/>
      <c r="U104"/>
      <c r="V104"/>
    </row>
    <row r="105" spans="13:22" ht="17.600000000000001">
      <c r="M105"/>
      <c r="N105"/>
      <c r="S105"/>
      <c r="T105"/>
      <c r="U105"/>
      <c r="V105"/>
    </row>
    <row r="106" spans="13:22" ht="17.600000000000001">
      <c r="M106"/>
      <c r="N106"/>
      <c r="S106"/>
      <c r="T106"/>
      <c r="U106"/>
      <c r="V106"/>
    </row>
    <row r="107" spans="13:22" ht="17.600000000000001">
      <c r="M107"/>
      <c r="N107"/>
      <c r="S107"/>
      <c r="T107"/>
      <c r="U107"/>
      <c r="V107"/>
    </row>
    <row r="108" spans="13:22" ht="17.600000000000001">
      <c r="M108"/>
      <c r="N108"/>
      <c r="S108"/>
      <c r="T108"/>
      <c r="U108"/>
      <c r="V108"/>
    </row>
    <row r="109" spans="13:22" ht="17.600000000000001">
      <c r="M109"/>
      <c r="N109"/>
      <c r="S109"/>
      <c r="T109"/>
      <c r="U109"/>
      <c r="V109"/>
    </row>
    <row r="110" spans="13:22" ht="17.600000000000001">
      <c r="M110"/>
      <c r="N110"/>
      <c r="S110"/>
      <c r="T110"/>
      <c r="U110"/>
      <c r="V110"/>
    </row>
    <row r="111" spans="13:22" ht="17.600000000000001">
      <c r="M111"/>
      <c r="N111"/>
      <c r="S111"/>
      <c r="T111"/>
      <c r="U111"/>
      <c r="V111"/>
    </row>
    <row r="112" spans="13:22" ht="17.600000000000001">
      <c r="M112"/>
      <c r="N112"/>
      <c r="S112"/>
      <c r="T112"/>
      <c r="U112"/>
      <c r="V112"/>
    </row>
    <row r="113" spans="13:22" ht="17.600000000000001">
      <c r="M113"/>
      <c r="N113"/>
      <c r="S113"/>
      <c r="T113"/>
      <c r="U113"/>
      <c r="V113"/>
    </row>
    <row r="114" spans="13:22" ht="17.600000000000001">
      <c r="M114"/>
      <c r="N114"/>
      <c r="S114"/>
      <c r="T114"/>
      <c r="U114"/>
      <c r="V114"/>
    </row>
    <row r="115" spans="13:22" ht="17.600000000000001">
      <c r="M115"/>
      <c r="N115"/>
      <c r="S115"/>
      <c r="T115"/>
      <c r="U115"/>
      <c r="V115"/>
    </row>
    <row r="116" spans="13:22" ht="17.600000000000001">
      <c r="M116"/>
      <c r="N116"/>
      <c r="S116"/>
      <c r="T116"/>
      <c r="U116"/>
      <c r="V116"/>
    </row>
    <row r="117" spans="13:22" ht="17.600000000000001">
      <c r="M117"/>
      <c r="N117"/>
      <c r="S117" s="9"/>
      <c r="T117" s="9"/>
      <c r="U117" s="9"/>
      <c r="V117"/>
    </row>
    <row r="118" spans="13:22" ht="17.600000000000001">
      <c r="M118"/>
      <c r="N118"/>
      <c r="S118" s="9"/>
      <c r="T118" s="9"/>
      <c r="U118" s="9"/>
      <c r="V118"/>
    </row>
    <row r="119" spans="13:22" ht="17.600000000000001">
      <c r="M119"/>
      <c r="N119"/>
      <c r="S119" s="9"/>
      <c r="T119" s="9"/>
      <c r="U119" s="9"/>
      <c r="V119"/>
    </row>
    <row r="120" spans="13:22" ht="17.600000000000001">
      <c r="M120"/>
      <c r="N120"/>
      <c r="S120" s="9"/>
      <c r="T120" s="9"/>
      <c r="U120" s="9"/>
      <c r="V120"/>
    </row>
    <row r="121" spans="13:22" ht="17.600000000000001">
      <c r="M121"/>
      <c r="N121"/>
      <c r="S121" s="9"/>
      <c r="T121" s="9"/>
      <c r="U121" s="9"/>
      <c r="V121"/>
    </row>
    <row r="122" spans="13:22" ht="17.600000000000001">
      <c r="M122"/>
      <c r="N122"/>
      <c r="S122" s="9"/>
      <c r="T122" s="9"/>
      <c r="U122"/>
      <c r="V122"/>
    </row>
    <row r="123" spans="13:22" ht="17.600000000000001">
      <c r="M123"/>
      <c r="N123"/>
      <c r="V123"/>
    </row>
    <row r="124" spans="13:22" ht="17.600000000000001">
      <c r="M124"/>
      <c r="N124"/>
      <c r="V124"/>
    </row>
    <row r="125" spans="13:22" ht="17.600000000000001">
      <c r="M125"/>
      <c r="N125"/>
      <c r="V125"/>
    </row>
    <row r="126" spans="13:22">
      <c r="M126" s="9"/>
      <c r="N126" s="9"/>
      <c r="V126" s="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  <row r="136" spans="13:22" ht="17.600000000000001">
      <c r="M136"/>
      <c r="N136"/>
      <c r="S136"/>
      <c r="T136"/>
      <c r="U136"/>
      <c r="V136"/>
    </row>
    <row r="137" spans="13:22" ht="17.600000000000001">
      <c r="M137"/>
      <c r="N137"/>
      <c r="S137"/>
      <c r="T137"/>
      <c r="U137"/>
      <c r="V137"/>
    </row>
    <row r="138" spans="13:22" ht="17.600000000000001">
      <c r="M138"/>
      <c r="N138"/>
      <c r="S138"/>
      <c r="T138"/>
      <c r="U138"/>
      <c r="V138"/>
    </row>
    <row r="139" spans="13:22" ht="17.600000000000001">
      <c r="M139"/>
      <c r="N139"/>
      <c r="S139"/>
      <c r="T139"/>
      <c r="U139"/>
      <c r="V139"/>
    </row>
    <row r="140" spans="13:22" ht="17.600000000000001">
      <c r="M140"/>
      <c r="N140"/>
      <c r="S140"/>
      <c r="T140"/>
      <c r="U140"/>
      <c r="V140"/>
    </row>
    <row r="141" spans="13:22" ht="17.600000000000001">
      <c r="M141"/>
      <c r="N141"/>
      <c r="S141"/>
      <c r="T141"/>
      <c r="U141"/>
      <c r="V141"/>
    </row>
    <row r="142" spans="13:22" ht="17.600000000000001">
      <c r="M142"/>
      <c r="N142"/>
      <c r="S142"/>
      <c r="T142"/>
      <c r="U142"/>
      <c r="V142"/>
    </row>
    <row r="143" spans="13:22" ht="17.600000000000001">
      <c r="M143"/>
      <c r="N143"/>
      <c r="S143"/>
      <c r="T143"/>
      <c r="U143"/>
      <c r="V143"/>
    </row>
    <row r="144" spans="13:22" ht="17.600000000000001">
      <c r="M144"/>
      <c r="N144"/>
      <c r="S144"/>
      <c r="T144"/>
      <c r="U144"/>
      <c r="V144"/>
    </row>
    <row r="145" spans="13:22" ht="17.600000000000001">
      <c r="M145"/>
      <c r="N145"/>
      <c r="S145"/>
      <c r="T145"/>
      <c r="U145"/>
      <c r="V145"/>
    </row>
  </sheetData>
  <mergeCells count="33">
    <mergeCell ref="C44:C47"/>
    <mergeCell ref="D44:D45"/>
    <mergeCell ref="D46:D47"/>
    <mergeCell ref="C49:C51"/>
    <mergeCell ref="D49:D51"/>
    <mergeCell ref="C70:C73"/>
    <mergeCell ref="D70:D73"/>
    <mergeCell ref="C52:C63"/>
    <mergeCell ref="D52:D63"/>
    <mergeCell ref="C64:C66"/>
    <mergeCell ref="C4:C31"/>
    <mergeCell ref="D4:D7"/>
    <mergeCell ref="S4:S7"/>
    <mergeCell ref="T4:T7"/>
    <mergeCell ref="U4:U7"/>
    <mergeCell ref="D8:D16"/>
    <mergeCell ref="S8:S25"/>
    <mergeCell ref="T8:T25"/>
    <mergeCell ref="U8:U25"/>
    <mergeCell ref="C34:C37"/>
    <mergeCell ref="D34:D36"/>
    <mergeCell ref="C32:C33"/>
    <mergeCell ref="D32:D33"/>
    <mergeCell ref="AA42:AG42"/>
    <mergeCell ref="C38:C41"/>
    <mergeCell ref="D38:D41"/>
    <mergeCell ref="C42:C43"/>
    <mergeCell ref="D42:D43"/>
    <mergeCell ref="AI42:AM42"/>
    <mergeCell ref="AA71:AC71"/>
    <mergeCell ref="D17:D25"/>
    <mergeCell ref="D26:D31"/>
    <mergeCell ref="AO42:AR42"/>
  </mergeCells>
  <phoneticPr fontId="2" type="noConversion"/>
  <conditionalFormatting sqref="B4:H76">
    <cfRule type="expression" dxfId="750" priority="1" stopIfTrue="1">
      <formula>UPPER($I4)="NONE"</formula>
    </cfRule>
    <cfRule type="expression" dxfId="749" priority="2" stopIfTrue="1">
      <formula>AND($I4&lt;&gt;"", $J4&lt;&gt;"", $I4*1&lt;$J4*1)</formula>
    </cfRule>
  </conditionalFormatting>
  <hyperlinks>
    <hyperlink ref="A52" location="Hermle1!Print_Area" display="Hermle1!Print_Area" xr:uid="{EC91E197-012A-4437-8C72-765F662070D6}"/>
    <hyperlink ref="M2:N2" location="현황개요!A1" display="Alloy2 Machine List" xr:uid="{42FB0E13-9E37-4B45-819A-2974507FCD11}"/>
    <hyperlink ref="AB48:AB50" location="'APX105'!A1" display="APX105 #9" xr:uid="{68B22C48-AB49-4E43-84EA-ADD18A7CADDD}"/>
    <hyperlink ref="AD44:AE46" location="'APX105'!A1" display="APX105 #3" xr:uid="{F0A26EEC-92F8-4FEC-B29A-E1C15D88F2D6}"/>
    <hyperlink ref="AD47:AE50" location="'APX103'!A1" display="APX103 #9" xr:uid="{0CFF8272-E8CC-4D67-B545-AB2FD2155F2F}"/>
    <hyperlink ref="AG45" location="'APX103'!A1" display="APX103#5" xr:uid="{DD260AF4-ACF5-4CC5-9E73-3BAA49179170}"/>
    <hyperlink ref="AG44" location="Sample!A1" display="DURR" xr:uid="{6F17D811-6B85-4224-90E8-05DEEC1E5700}"/>
    <hyperlink ref="AG47:AG50" location="'AP710'!A1" display="AP710A #4" xr:uid="{46E2EF15-0E5A-4316-A45F-B08A66E02239}"/>
    <hyperlink ref="AO48" location="'FLM602'!A1" display="FLM602" xr:uid="{3ACB02AF-526B-40BE-8E46-7B74B345C5A6}"/>
    <hyperlink ref="AQ48:AQ50" location="'DLM705'!A1" display="DLM705 #2" xr:uid="{9B458FB6-79FA-49D4-9139-8D2AA4858D8E}"/>
    <hyperlink ref="AB74:AC75" location="'Okano Packing'!A1" display="Okano #1" xr:uid="{46770E94-1921-4F25-ADE7-037D03C73D18}"/>
    <hyperlink ref="AL46:AM48" location="'Sand (Fuji)'!A1" display="FUJI #10" xr:uid="{5A7C50B2-4E10-46A5-88DA-91A4C159CCFD}"/>
    <hyperlink ref="AI46:AJ48" location="'Sand (Fuji)'!A1" display="FUJI #12" xr:uid="{3029661B-20FB-4CBC-AF41-F92D2316D7F1}"/>
    <hyperlink ref="AQ44:AQ45" location="'SIRON A108'!A1" display="SIRON #4" xr:uid="{8191907C-D81D-44C4-A71F-7778D7FCB3FC}"/>
    <hyperlink ref="Y9:AJ9" location="'SIRON A107'!A1" display="SIRON #2" xr:uid="{688ADCBB-D6EF-4730-BAC5-FECE50AF19CE}"/>
    <hyperlink ref="AO49:AO50" location="'271RF'!A1" display="271RF #2" xr:uid="{59C033FE-B604-4EFC-A022-006B19206818}"/>
    <hyperlink ref="AL44" location="'Sand (Macoho)'!A1" display="Macoho " xr:uid="{B06AE588-CF24-4F6D-88A7-FF20616811E2}"/>
    <hyperlink ref="AR47:AR50" location="'EWAG (Comp)'!A1" display="EWAG #4" xr:uid="{34FC50BF-0A1E-45E0-B869-911F4615E578}"/>
    <hyperlink ref="AA44:AB45" location="'APX-F50'!A1" display="APX-F50 #6" xr:uid="{A37E28BD-5F8B-41E6-A50E-7F07A7BD59DF}"/>
    <hyperlink ref="AB45:AB46" location="'APX-F50'!A1" display="APX-F50 #4" xr:uid="{85A459FB-AADF-49B8-8B7C-3A29C639695C}"/>
    <hyperlink ref="AQ49:AQ50" location="'DLM705 (#3, #4)'!A1" display="DLM705 #3" xr:uid="{30284BCB-96DA-41AB-A804-33E5712216FA}"/>
    <hyperlink ref="AO46" location="'shafir brush'!A1" display="BRUSH #1" xr:uid="{6D8316B5-C394-4A00-8202-64545B6AE317}"/>
    <hyperlink ref="AO45" location="'shafir brush'!A1" display="BRUSH #2" xr:uid="{46CC0D33-31F2-471A-A19B-DE6E86172F59}"/>
    <hyperlink ref="AA47:AA50" location="'SIRON A108'!A1" display="SIRON #3" xr:uid="{4C78426B-A56C-4800-B8BE-A718AEC07838}"/>
    <hyperlink ref="AJ44" location="'Sand (Macoho)'!A1" display="Macoho " xr:uid="{E8842700-75CC-4ED1-A773-BE5749D96BEA}"/>
    <hyperlink ref="AI44" location="'Sand (Macoho)'!A1" display="Macoho " xr:uid="{3D183EFF-CC02-476F-BB88-1C57896028F2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74" fitToHeight="0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6840-8639-4545-B3A7-363A632BC62D}">
  <sheetPr codeName="Sheet10">
    <tabColor theme="8" tint="0.59999389629810485"/>
    <pageSetUpPr fitToPage="1"/>
  </sheetPr>
  <dimension ref="A1:AI135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18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66" width="9" style="9"/>
    <col min="267" max="267" width="0.640625" style="9" customWidth="1"/>
    <col min="268" max="268" width="5.7109375" style="9" customWidth="1"/>
    <col min="269" max="269" width="20.5" style="9" bestFit="1" customWidth="1"/>
    <col min="270" max="270" width="5.35546875" style="9" customWidth="1"/>
    <col min="271" max="271" width="15.35546875" style="9" bestFit="1" customWidth="1"/>
    <col min="272" max="273" width="10.640625" style="9" customWidth="1"/>
    <col min="274" max="274" width="11.85546875" style="9" customWidth="1"/>
    <col min="275" max="275" width="11.640625" style="9" bestFit="1" customWidth="1"/>
    <col min="276" max="522" width="9" style="9"/>
    <col min="523" max="523" width="0.640625" style="9" customWidth="1"/>
    <col min="524" max="524" width="5.7109375" style="9" customWidth="1"/>
    <col min="525" max="525" width="20.5" style="9" bestFit="1" customWidth="1"/>
    <col min="526" max="526" width="5.35546875" style="9" customWidth="1"/>
    <col min="527" max="527" width="15.35546875" style="9" bestFit="1" customWidth="1"/>
    <col min="528" max="529" width="10.640625" style="9" customWidth="1"/>
    <col min="530" max="530" width="11.85546875" style="9" customWidth="1"/>
    <col min="531" max="531" width="11.640625" style="9" bestFit="1" customWidth="1"/>
    <col min="532" max="778" width="9" style="9"/>
    <col min="779" max="779" width="0.640625" style="9" customWidth="1"/>
    <col min="780" max="780" width="5.7109375" style="9" customWidth="1"/>
    <col min="781" max="781" width="20.5" style="9" bestFit="1" customWidth="1"/>
    <col min="782" max="782" width="5.35546875" style="9" customWidth="1"/>
    <col min="783" max="783" width="15.35546875" style="9" bestFit="1" customWidth="1"/>
    <col min="784" max="785" width="10.640625" style="9" customWidth="1"/>
    <col min="786" max="786" width="11.85546875" style="9" customWidth="1"/>
    <col min="787" max="787" width="11.640625" style="9" bestFit="1" customWidth="1"/>
    <col min="788" max="1034" width="9" style="9"/>
    <col min="1035" max="1035" width="0.640625" style="9" customWidth="1"/>
    <col min="1036" max="1036" width="5.7109375" style="9" customWidth="1"/>
    <col min="1037" max="1037" width="20.5" style="9" bestFit="1" customWidth="1"/>
    <col min="1038" max="1038" width="5.35546875" style="9" customWidth="1"/>
    <col min="1039" max="1039" width="15.35546875" style="9" bestFit="1" customWidth="1"/>
    <col min="1040" max="1041" width="10.640625" style="9" customWidth="1"/>
    <col min="1042" max="1042" width="11.85546875" style="9" customWidth="1"/>
    <col min="1043" max="1043" width="11.640625" style="9" bestFit="1" customWidth="1"/>
    <col min="1044" max="1290" width="9" style="9"/>
    <col min="1291" max="1291" width="0.640625" style="9" customWidth="1"/>
    <col min="1292" max="1292" width="5.7109375" style="9" customWidth="1"/>
    <col min="1293" max="1293" width="20.5" style="9" bestFit="1" customWidth="1"/>
    <col min="1294" max="1294" width="5.35546875" style="9" customWidth="1"/>
    <col min="1295" max="1295" width="15.35546875" style="9" bestFit="1" customWidth="1"/>
    <col min="1296" max="1297" width="10.640625" style="9" customWidth="1"/>
    <col min="1298" max="1298" width="11.85546875" style="9" customWidth="1"/>
    <col min="1299" max="1299" width="11.640625" style="9" bestFit="1" customWidth="1"/>
    <col min="1300" max="1546" width="9" style="9"/>
    <col min="1547" max="1547" width="0.640625" style="9" customWidth="1"/>
    <col min="1548" max="1548" width="5.7109375" style="9" customWidth="1"/>
    <col min="1549" max="1549" width="20.5" style="9" bestFit="1" customWidth="1"/>
    <col min="1550" max="1550" width="5.35546875" style="9" customWidth="1"/>
    <col min="1551" max="1551" width="15.35546875" style="9" bestFit="1" customWidth="1"/>
    <col min="1552" max="1553" width="10.640625" style="9" customWidth="1"/>
    <col min="1554" max="1554" width="11.85546875" style="9" customWidth="1"/>
    <col min="1555" max="1555" width="11.640625" style="9" bestFit="1" customWidth="1"/>
    <col min="1556" max="1802" width="9" style="9"/>
    <col min="1803" max="1803" width="0.640625" style="9" customWidth="1"/>
    <col min="1804" max="1804" width="5.7109375" style="9" customWidth="1"/>
    <col min="1805" max="1805" width="20.5" style="9" bestFit="1" customWidth="1"/>
    <col min="1806" max="1806" width="5.35546875" style="9" customWidth="1"/>
    <col min="1807" max="1807" width="15.35546875" style="9" bestFit="1" customWidth="1"/>
    <col min="1808" max="1809" width="10.640625" style="9" customWidth="1"/>
    <col min="1810" max="1810" width="11.85546875" style="9" customWidth="1"/>
    <col min="1811" max="1811" width="11.640625" style="9" bestFit="1" customWidth="1"/>
    <col min="1812" max="2058" width="9" style="9"/>
    <col min="2059" max="2059" width="0.640625" style="9" customWidth="1"/>
    <col min="2060" max="2060" width="5.7109375" style="9" customWidth="1"/>
    <col min="2061" max="2061" width="20.5" style="9" bestFit="1" customWidth="1"/>
    <col min="2062" max="2062" width="5.35546875" style="9" customWidth="1"/>
    <col min="2063" max="2063" width="15.35546875" style="9" bestFit="1" customWidth="1"/>
    <col min="2064" max="2065" width="10.640625" style="9" customWidth="1"/>
    <col min="2066" max="2066" width="11.85546875" style="9" customWidth="1"/>
    <col min="2067" max="2067" width="11.640625" style="9" bestFit="1" customWidth="1"/>
    <col min="2068" max="2314" width="9" style="9"/>
    <col min="2315" max="2315" width="0.640625" style="9" customWidth="1"/>
    <col min="2316" max="2316" width="5.7109375" style="9" customWidth="1"/>
    <col min="2317" max="2317" width="20.5" style="9" bestFit="1" customWidth="1"/>
    <col min="2318" max="2318" width="5.35546875" style="9" customWidth="1"/>
    <col min="2319" max="2319" width="15.35546875" style="9" bestFit="1" customWidth="1"/>
    <col min="2320" max="2321" width="10.640625" style="9" customWidth="1"/>
    <col min="2322" max="2322" width="11.85546875" style="9" customWidth="1"/>
    <col min="2323" max="2323" width="11.640625" style="9" bestFit="1" customWidth="1"/>
    <col min="2324" max="2570" width="9" style="9"/>
    <col min="2571" max="2571" width="0.640625" style="9" customWidth="1"/>
    <col min="2572" max="2572" width="5.7109375" style="9" customWidth="1"/>
    <col min="2573" max="2573" width="20.5" style="9" bestFit="1" customWidth="1"/>
    <col min="2574" max="2574" width="5.35546875" style="9" customWidth="1"/>
    <col min="2575" max="2575" width="15.35546875" style="9" bestFit="1" customWidth="1"/>
    <col min="2576" max="2577" width="10.640625" style="9" customWidth="1"/>
    <col min="2578" max="2578" width="11.85546875" style="9" customWidth="1"/>
    <col min="2579" max="2579" width="11.640625" style="9" bestFit="1" customWidth="1"/>
    <col min="2580" max="2826" width="9" style="9"/>
    <col min="2827" max="2827" width="0.640625" style="9" customWidth="1"/>
    <col min="2828" max="2828" width="5.7109375" style="9" customWidth="1"/>
    <col min="2829" max="2829" width="20.5" style="9" bestFit="1" customWidth="1"/>
    <col min="2830" max="2830" width="5.35546875" style="9" customWidth="1"/>
    <col min="2831" max="2831" width="15.35546875" style="9" bestFit="1" customWidth="1"/>
    <col min="2832" max="2833" width="10.640625" style="9" customWidth="1"/>
    <col min="2834" max="2834" width="11.85546875" style="9" customWidth="1"/>
    <col min="2835" max="2835" width="11.640625" style="9" bestFit="1" customWidth="1"/>
    <col min="2836" max="3082" width="9" style="9"/>
    <col min="3083" max="3083" width="0.640625" style="9" customWidth="1"/>
    <col min="3084" max="3084" width="5.7109375" style="9" customWidth="1"/>
    <col min="3085" max="3085" width="20.5" style="9" bestFit="1" customWidth="1"/>
    <col min="3086" max="3086" width="5.35546875" style="9" customWidth="1"/>
    <col min="3087" max="3087" width="15.35546875" style="9" bestFit="1" customWidth="1"/>
    <col min="3088" max="3089" width="10.640625" style="9" customWidth="1"/>
    <col min="3090" max="3090" width="11.85546875" style="9" customWidth="1"/>
    <col min="3091" max="3091" width="11.640625" style="9" bestFit="1" customWidth="1"/>
    <col min="3092" max="3338" width="9" style="9"/>
    <col min="3339" max="3339" width="0.640625" style="9" customWidth="1"/>
    <col min="3340" max="3340" width="5.7109375" style="9" customWidth="1"/>
    <col min="3341" max="3341" width="20.5" style="9" bestFit="1" customWidth="1"/>
    <col min="3342" max="3342" width="5.35546875" style="9" customWidth="1"/>
    <col min="3343" max="3343" width="15.35546875" style="9" bestFit="1" customWidth="1"/>
    <col min="3344" max="3345" width="10.640625" style="9" customWidth="1"/>
    <col min="3346" max="3346" width="11.85546875" style="9" customWidth="1"/>
    <col min="3347" max="3347" width="11.640625" style="9" bestFit="1" customWidth="1"/>
    <col min="3348" max="3594" width="9" style="9"/>
    <col min="3595" max="3595" width="0.640625" style="9" customWidth="1"/>
    <col min="3596" max="3596" width="5.7109375" style="9" customWidth="1"/>
    <col min="3597" max="3597" width="20.5" style="9" bestFit="1" customWidth="1"/>
    <col min="3598" max="3598" width="5.35546875" style="9" customWidth="1"/>
    <col min="3599" max="3599" width="15.35546875" style="9" bestFit="1" customWidth="1"/>
    <col min="3600" max="3601" width="10.640625" style="9" customWidth="1"/>
    <col min="3602" max="3602" width="11.85546875" style="9" customWidth="1"/>
    <col min="3603" max="3603" width="11.640625" style="9" bestFit="1" customWidth="1"/>
    <col min="3604" max="3850" width="9" style="9"/>
    <col min="3851" max="3851" width="0.640625" style="9" customWidth="1"/>
    <col min="3852" max="3852" width="5.7109375" style="9" customWidth="1"/>
    <col min="3853" max="3853" width="20.5" style="9" bestFit="1" customWidth="1"/>
    <col min="3854" max="3854" width="5.35546875" style="9" customWidth="1"/>
    <col min="3855" max="3855" width="15.35546875" style="9" bestFit="1" customWidth="1"/>
    <col min="3856" max="3857" width="10.640625" style="9" customWidth="1"/>
    <col min="3858" max="3858" width="11.85546875" style="9" customWidth="1"/>
    <col min="3859" max="3859" width="11.640625" style="9" bestFit="1" customWidth="1"/>
    <col min="3860" max="4106" width="9" style="9"/>
    <col min="4107" max="4107" width="0.640625" style="9" customWidth="1"/>
    <col min="4108" max="4108" width="5.7109375" style="9" customWidth="1"/>
    <col min="4109" max="4109" width="20.5" style="9" bestFit="1" customWidth="1"/>
    <col min="4110" max="4110" width="5.35546875" style="9" customWidth="1"/>
    <col min="4111" max="4111" width="15.35546875" style="9" bestFit="1" customWidth="1"/>
    <col min="4112" max="4113" width="10.640625" style="9" customWidth="1"/>
    <col min="4114" max="4114" width="11.85546875" style="9" customWidth="1"/>
    <col min="4115" max="4115" width="11.640625" style="9" bestFit="1" customWidth="1"/>
    <col min="4116" max="4362" width="9" style="9"/>
    <col min="4363" max="4363" width="0.640625" style="9" customWidth="1"/>
    <col min="4364" max="4364" width="5.7109375" style="9" customWidth="1"/>
    <col min="4365" max="4365" width="20.5" style="9" bestFit="1" customWidth="1"/>
    <col min="4366" max="4366" width="5.35546875" style="9" customWidth="1"/>
    <col min="4367" max="4367" width="15.35546875" style="9" bestFit="1" customWidth="1"/>
    <col min="4368" max="4369" width="10.640625" style="9" customWidth="1"/>
    <col min="4370" max="4370" width="11.85546875" style="9" customWidth="1"/>
    <col min="4371" max="4371" width="11.640625" style="9" bestFit="1" customWidth="1"/>
    <col min="4372" max="4618" width="9" style="9"/>
    <col min="4619" max="4619" width="0.640625" style="9" customWidth="1"/>
    <col min="4620" max="4620" width="5.7109375" style="9" customWidth="1"/>
    <col min="4621" max="4621" width="20.5" style="9" bestFit="1" customWidth="1"/>
    <col min="4622" max="4622" width="5.35546875" style="9" customWidth="1"/>
    <col min="4623" max="4623" width="15.35546875" style="9" bestFit="1" customWidth="1"/>
    <col min="4624" max="4625" width="10.640625" style="9" customWidth="1"/>
    <col min="4626" max="4626" width="11.85546875" style="9" customWidth="1"/>
    <col min="4627" max="4627" width="11.640625" style="9" bestFit="1" customWidth="1"/>
    <col min="4628" max="4874" width="9" style="9"/>
    <col min="4875" max="4875" width="0.640625" style="9" customWidth="1"/>
    <col min="4876" max="4876" width="5.7109375" style="9" customWidth="1"/>
    <col min="4877" max="4877" width="20.5" style="9" bestFit="1" customWidth="1"/>
    <col min="4878" max="4878" width="5.35546875" style="9" customWidth="1"/>
    <col min="4879" max="4879" width="15.35546875" style="9" bestFit="1" customWidth="1"/>
    <col min="4880" max="4881" width="10.640625" style="9" customWidth="1"/>
    <col min="4882" max="4882" width="11.85546875" style="9" customWidth="1"/>
    <col min="4883" max="4883" width="11.640625" style="9" bestFit="1" customWidth="1"/>
    <col min="4884" max="5130" width="9" style="9"/>
    <col min="5131" max="5131" width="0.640625" style="9" customWidth="1"/>
    <col min="5132" max="5132" width="5.7109375" style="9" customWidth="1"/>
    <col min="5133" max="5133" width="20.5" style="9" bestFit="1" customWidth="1"/>
    <col min="5134" max="5134" width="5.35546875" style="9" customWidth="1"/>
    <col min="5135" max="5135" width="15.35546875" style="9" bestFit="1" customWidth="1"/>
    <col min="5136" max="5137" width="10.640625" style="9" customWidth="1"/>
    <col min="5138" max="5138" width="11.85546875" style="9" customWidth="1"/>
    <col min="5139" max="5139" width="11.640625" style="9" bestFit="1" customWidth="1"/>
    <col min="5140" max="5386" width="9" style="9"/>
    <col min="5387" max="5387" width="0.640625" style="9" customWidth="1"/>
    <col min="5388" max="5388" width="5.7109375" style="9" customWidth="1"/>
    <col min="5389" max="5389" width="20.5" style="9" bestFit="1" customWidth="1"/>
    <col min="5390" max="5390" width="5.35546875" style="9" customWidth="1"/>
    <col min="5391" max="5391" width="15.35546875" style="9" bestFit="1" customWidth="1"/>
    <col min="5392" max="5393" width="10.640625" style="9" customWidth="1"/>
    <col min="5394" max="5394" width="11.85546875" style="9" customWidth="1"/>
    <col min="5395" max="5395" width="11.640625" style="9" bestFit="1" customWidth="1"/>
    <col min="5396" max="5642" width="9" style="9"/>
    <col min="5643" max="5643" width="0.640625" style="9" customWidth="1"/>
    <col min="5644" max="5644" width="5.7109375" style="9" customWidth="1"/>
    <col min="5645" max="5645" width="20.5" style="9" bestFit="1" customWidth="1"/>
    <col min="5646" max="5646" width="5.35546875" style="9" customWidth="1"/>
    <col min="5647" max="5647" width="15.35546875" style="9" bestFit="1" customWidth="1"/>
    <col min="5648" max="5649" width="10.640625" style="9" customWidth="1"/>
    <col min="5650" max="5650" width="11.85546875" style="9" customWidth="1"/>
    <col min="5651" max="5651" width="11.640625" style="9" bestFit="1" customWidth="1"/>
    <col min="5652" max="5898" width="9" style="9"/>
    <col min="5899" max="5899" width="0.640625" style="9" customWidth="1"/>
    <col min="5900" max="5900" width="5.7109375" style="9" customWidth="1"/>
    <col min="5901" max="5901" width="20.5" style="9" bestFit="1" customWidth="1"/>
    <col min="5902" max="5902" width="5.35546875" style="9" customWidth="1"/>
    <col min="5903" max="5903" width="15.35546875" style="9" bestFit="1" customWidth="1"/>
    <col min="5904" max="5905" width="10.640625" style="9" customWidth="1"/>
    <col min="5906" max="5906" width="11.85546875" style="9" customWidth="1"/>
    <col min="5907" max="5907" width="11.640625" style="9" bestFit="1" customWidth="1"/>
    <col min="5908" max="6154" width="9" style="9"/>
    <col min="6155" max="6155" width="0.640625" style="9" customWidth="1"/>
    <col min="6156" max="6156" width="5.7109375" style="9" customWidth="1"/>
    <col min="6157" max="6157" width="20.5" style="9" bestFit="1" customWidth="1"/>
    <col min="6158" max="6158" width="5.35546875" style="9" customWidth="1"/>
    <col min="6159" max="6159" width="15.35546875" style="9" bestFit="1" customWidth="1"/>
    <col min="6160" max="6161" width="10.640625" style="9" customWidth="1"/>
    <col min="6162" max="6162" width="11.85546875" style="9" customWidth="1"/>
    <col min="6163" max="6163" width="11.640625" style="9" bestFit="1" customWidth="1"/>
    <col min="6164" max="6410" width="9" style="9"/>
    <col min="6411" max="6411" width="0.640625" style="9" customWidth="1"/>
    <col min="6412" max="6412" width="5.7109375" style="9" customWidth="1"/>
    <col min="6413" max="6413" width="20.5" style="9" bestFit="1" customWidth="1"/>
    <col min="6414" max="6414" width="5.35546875" style="9" customWidth="1"/>
    <col min="6415" max="6415" width="15.35546875" style="9" bestFit="1" customWidth="1"/>
    <col min="6416" max="6417" width="10.640625" style="9" customWidth="1"/>
    <col min="6418" max="6418" width="11.85546875" style="9" customWidth="1"/>
    <col min="6419" max="6419" width="11.640625" style="9" bestFit="1" customWidth="1"/>
    <col min="6420" max="6666" width="9" style="9"/>
    <col min="6667" max="6667" width="0.640625" style="9" customWidth="1"/>
    <col min="6668" max="6668" width="5.7109375" style="9" customWidth="1"/>
    <col min="6669" max="6669" width="20.5" style="9" bestFit="1" customWidth="1"/>
    <col min="6670" max="6670" width="5.35546875" style="9" customWidth="1"/>
    <col min="6671" max="6671" width="15.35546875" style="9" bestFit="1" customWidth="1"/>
    <col min="6672" max="6673" width="10.640625" style="9" customWidth="1"/>
    <col min="6674" max="6674" width="11.85546875" style="9" customWidth="1"/>
    <col min="6675" max="6675" width="11.640625" style="9" bestFit="1" customWidth="1"/>
    <col min="6676" max="6922" width="9" style="9"/>
    <col min="6923" max="6923" width="0.640625" style="9" customWidth="1"/>
    <col min="6924" max="6924" width="5.7109375" style="9" customWidth="1"/>
    <col min="6925" max="6925" width="20.5" style="9" bestFit="1" customWidth="1"/>
    <col min="6926" max="6926" width="5.35546875" style="9" customWidth="1"/>
    <col min="6927" max="6927" width="15.35546875" style="9" bestFit="1" customWidth="1"/>
    <col min="6928" max="6929" width="10.640625" style="9" customWidth="1"/>
    <col min="6930" max="6930" width="11.85546875" style="9" customWidth="1"/>
    <col min="6931" max="6931" width="11.640625" style="9" bestFit="1" customWidth="1"/>
    <col min="6932" max="7178" width="9" style="9"/>
    <col min="7179" max="7179" width="0.640625" style="9" customWidth="1"/>
    <col min="7180" max="7180" width="5.7109375" style="9" customWidth="1"/>
    <col min="7181" max="7181" width="20.5" style="9" bestFit="1" customWidth="1"/>
    <col min="7182" max="7182" width="5.35546875" style="9" customWidth="1"/>
    <col min="7183" max="7183" width="15.35546875" style="9" bestFit="1" customWidth="1"/>
    <col min="7184" max="7185" width="10.640625" style="9" customWidth="1"/>
    <col min="7186" max="7186" width="11.85546875" style="9" customWidth="1"/>
    <col min="7187" max="7187" width="11.640625" style="9" bestFit="1" customWidth="1"/>
    <col min="7188" max="7434" width="9" style="9"/>
    <col min="7435" max="7435" width="0.640625" style="9" customWidth="1"/>
    <col min="7436" max="7436" width="5.7109375" style="9" customWidth="1"/>
    <col min="7437" max="7437" width="20.5" style="9" bestFit="1" customWidth="1"/>
    <col min="7438" max="7438" width="5.35546875" style="9" customWidth="1"/>
    <col min="7439" max="7439" width="15.35546875" style="9" bestFit="1" customWidth="1"/>
    <col min="7440" max="7441" width="10.640625" style="9" customWidth="1"/>
    <col min="7442" max="7442" width="11.85546875" style="9" customWidth="1"/>
    <col min="7443" max="7443" width="11.640625" style="9" bestFit="1" customWidth="1"/>
    <col min="7444" max="7690" width="9" style="9"/>
    <col min="7691" max="7691" width="0.640625" style="9" customWidth="1"/>
    <col min="7692" max="7692" width="5.7109375" style="9" customWidth="1"/>
    <col min="7693" max="7693" width="20.5" style="9" bestFit="1" customWidth="1"/>
    <col min="7694" max="7694" width="5.35546875" style="9" customWidth="1"/>
    <col min="7695" max="7695" width="15.35546875" style="9" bestFit="1" customWidth="1"/>
    <col min="7696" max="7697" width="10.640625" style="9" customWidth="1"/>
    <col min="7698" max="7698" width="11.85546875" style="9" customWidth="1"/>
    <col min="7699" max="7699" width="11.640625" style="9" bestFit="1" customWidth="1"/>
    <col min="7700" max="7946" width="9" style="9"/>
    <col min="7947" max="7947" width="0.640625" style="9" customWidth="1"/>
    <col min="7948" max="7948" width="5.7109375" style="9" customWidth="1"/>
    <col min="7949" max="7949" width="20.5" style="9" bestFit="1" customWidth="1"/>
    <col min="7950" max="7950" width="5.35546875" style="9" customWidth="1"/>
    <col min="7951" max="7951" width="15.35546875" style="9" bestFit="1" customWidth="1"/>
    <col min="7952" max="7953" width="10.640625" style="9" customWidth="1"/>
    <col min="7954" max="7954" width="11.85546875" style="9" customWidth="1"/>
    <col min="7955" max="7955" width="11.640625" style="9" bestFit="1" customWidth="1"/>
    <col min="7956" max="8202" width="9" style="9"/>
    <col min="8203" max="8203" width="0.640625" style="9" customWidth="1"/>
    <col min="8204" max="8204" width="5.7109375" style="9" customWidth="1"/>
    <col min="8205" max="8205" width="20.5" style="9" bestFit="1" customWidth="1"/>
    <col min="8206" max="8206" width="5.35546875" style="9" customWidth="1"/>
    <col min="8207" max="8207" width="15.35546875" style="9" bestFit="1" customWidth="1"/>
    <col min="8208" max="8209" width="10.640625" style="9" customWidth="1"/>
    <col min="8210" max="8210" width="11.85546875" style="9" customWidth="1"/>
    <col min="8211" max="8211" width="11.640625" style="9" bestFit="1" customWidth="1"/>
    <col min="8212" max="8458" width="9" style="9"/>
    <col min="8459" max="8459" width="0.640625" style="9" customWidth="1"/>
    <col min="8460" max="8460" width="5.7109375" style="9" customWidth="1"/>
    <col min="8461" max="8461" width="20.5" style="9" bestFit="1" customWidth="1"/>
    <col min="8462" max="8462" width="5.35546875" style="9" customWidth="1"/>
    <col min="8463" max="8463" width="15.35546875" style="9" bestFit="1" customWidth="1"/>
    <col min="8464" max="8465" width="10.640625" style="9" customWidth="1"/>
    <col min="8466" max="8466" width="11.85546875" style="9" customWidth="1"/>
    <col min="8467" max="8467" width="11.640625" style="9" bestFit="1" customWidth="1"/>
    <col min="8468" max="8714" width="9" style="9"/>
    <col min="8715" max="8715" width="0.640625" style="9" customWidth="1"/>
    <col min="8716" max="8716" width="5.7109375" style="9" customWidth="1"/>
    <col min="8717" max="8717" width="20.5" style="9" bestFit="1" customWidth="1"/>
    <col min="8718" max="8718" width="5.35546875" style="9" customWidth="1"/>
    <col min="8719" max="8719" width="15.35546875" style="9" bestFit="1" customWidth="1"/>
    <col min="8720" max="8721" width="10.640625" style="9" customWidth="1"/>
    <col min="8722" max="8722" width="11.85546875" style="9" customWidth="1"/>
    <col min="8723" max="8723" width="11.640625" style="9" bestFit="1" customWidth="1"/>
    <col min="8724" max="8970" width="9" style="9"/>
    <col min="8971" max="8971" width="0.640625" style="9" customWidth="1"/>
    <col min="8972" max="8972" width="5.7109375" style="9" customWidth="1"/>
    <col min="8973" max="8973" width="20.5" style="9" bestFit="1" customWidth="1"/>
    <col min="8974" max="8974" width="5.35546875" style="9" customWidth="1"/>
    <col min="8975" max="8975" width="15.35546875" style="9" bestFit="1" customWidth="1"/>
    <col min="8976" max="8977" width="10.640625" style="9" customWidth="1"/>
    <col min="8978" max="8978" width="11.85546875" style="9" customWidth="1"/>
    <col min="8979" max="8979" width="11.640625" style="9" bestFit="1" customWidth="1"/>
    <col min="8980" max="9226" width="9" style="9"/>
    <col min="9227" max="9227" width="0.640625" style="9" customWidth="1"/>
    <col min="9228" max="9228" width="5.7109375" style="9" customWidth="1"/>
    <col min="9229" max="9229" width="20.5" style="9" bestFit="1" customWidth="1"/>
    <col min="9230" max="9230" width="5.35546875" style="9" customWidth="1"/>
    <col min="9231" max="9231" width="15.35546875" style="9" bestFit="1" customWidth="1"/>
    <col min="9232" max="9233" width="10.640625" style="9" customWidth="1"/>
    <col min="9234" max="9234" width="11.85546875" style="9" customWidth="1"/>
    <col min="9235" max="9235" width="11.640625" style="9" bestFit="1" customWidth="1"/>
    <col min="9236" max="9482" width="9" style="9"/>
    <col min="9483" max="9483" width="0.640625" style="9" customWidth="1"/>
    <col min="9484" max="9484" width="5.7109375" style="9" customWidth="1"/>
    <col min="9485" max="9485" width="20.5" style="9" bestFit="1" customWidth="1"/>
    <col min="9486" max="9486" width="5.35546875" style="9" customWidth="1"/>
    <col min="9487" max="9487" width="15.35546875" style="9" bestFit="1" customWidth="1"/>
    <col min="9488" max="9489" width="10.640625" style="9" customWidth="1"/>
    <col min="9490" max="9490" width="11.85546875" style="9" customWidth="1"/>
    <col min="9491" max="9491" width="11.640625" style="9" bestFit="1" customWidth="1"/>
    <col min="9492" max="9738" width="9" style="9"/>
    <col min="9739" max="9739" width="0.640625" style="9" customWidth="1"/>
    <col min="9740" max="9740" width="5.7109375" style="9" customWidth="1"/>
    <col min="9741" max="9741" width="20.5" style="9" bestFit="1" customWidth="1"/>
    <col min="9742" max="9742" width="5.35546875" style="9" customWidth="1"/>
    <col min="9743" max="9743" width="15.35546875" style="9" bestFit="1" customWidth="1"/>
    <col min="9744" max="9745" width="10.640625" style="9" customWidth="1"/>
    <col min="9746" max="9746" width="11.85546875" style="9" customWidth="1"/>
    <col min="9747" max="9747" width="11.640625" style="9" bestFit="1" customWidth="1"/>
    <col min="9748" max="9994" width="9" style="9"/>
    <col min="9995" max="9995" width="0.640625" style="9" customWidth="1"/>
    <col min="9996" max="9996" width="5.7109375" style="9" customWidth="1"/>
    <col min="9997" max="9997" width="20.5" style="9" bestFit="1" customWidth="1"/>
    <col min="9998" max="9998" width="5.35546875" style="9" customWidth="1"/>
    <col min="9999" max="9999" width="15.35546875" style="9" bestFit="1" customWidth="1"/>
    <col min="10000" max="10001" width="10.640625" style="9" customWidth="1"/>
    <col min="10002" max="10002" width="11.85546875" style="9" customWidth="1"/>
    <col min="10003" max="10003" width="11.640625" style="9" bestFit="1" customWidth="1"/>
    <col min="10004" max="10250" width="9" style="9"/>
    <col min="10251" max="10251" width="0.640625" style="9" customWidth="1"/>
    <col min="10252" max="10252" width="5.7109375" style="9" customWidth="1"/>
    <col min="10253" max="10253" width="20.5" style="9" bestFit="1" customWidth="1"/>
    <col min="10254" max="10254" width="5.35546875" style="9" customWidth="1"/>
    <col min="10255" max="10255" width="15.35546875" style="9" bestFit="1" customWidth="1"/>
    <col min="10256" max="10257" width="10.640625" style="9" customWidth="1"/>
    <col min="10258" max="10258" width="11.85546875" style="9" customWidth="1"/>
    <col min="10259" max="10259" width="11.640625" style="9" bestFit="1" customWidth="1"/>
    <col min="10260" max="10506" width="9" style="9"/>
    <col min="10507" max="10507" width="0.640625" style="9" customWidth="1"/>
    <col min="10508" max="10508" width="5.7109375" style="9" customWidth="1"/>
    <col min="10509" max="10509" width="20.5" style="9" bestFit="1" customWidth="1"/>
    <col min="10510" max="10510" width="5.35546875" style="9" customWidth="1"/>
    <col min="10511" max="10511" width="15.35546875" style="9" bestFit="1" customWidth="1"/>
    <col min="10512" max="10513" width="10.640625" style="9" customWidth="1"/>
    <col min="10514" max="10514" width="11.85546875" style="9" customWidth="1"/>
    <col min="10515" max="10515" width="11.640625" style="9" bestFit="1" customWidth="1"/>
    <col min="10516" max="10762" width="9" style="9"/>
    <col min="10763" max="10763" width="0.640625" style="9" customWidth="1"/>
    <col min="10764" max="10764" width="5.7109375" style="9" customWidth="1"/>
    <col min="10765" max="10765" width="20.5" style="9" bestFit="1" customWidth="1"/>
    <col min="10766" max="10766" width="5.35546875" style="9" customWidth="1"/>
    <col min="10767" max="10767" width="15.35546875" style="9" bestFit="1" customWidth="1"/>
    <col min="10768" max="10769" width="10.640625" style="9" customWidth="1"/>
    <col min="10770" max="10770" width="11.85546875" style="9" customWidth="1"/>
    <col min="10771" max="10771" width="11.640625" style="9" bestFit="1" customWidth="1"/>
    <col min="10772" max="11018" width="9" style="9"/>
    <col min="11019" max="11019" width="0.640625" style="9" customWidth="1"/>
    <col min="11020" max="11020" width="5.7109375" style="9" customWidth="1"/>
    <col min="11021" max="11021" width="20.5" style="9" bestFit="1" customWidth="1"/>
    <col min="11022" max="11022" width="5.35546875" style="9" customWidth="1"/>
    <col min="11023" max="11023" width="15.35546875" style="9" bestFit="1" customWidth="1"/>
    <col min="11024" max="11025" width="10.640625" style="9" customWidth="1"/>
    <col min="11026" max="11026" width="11.85546875" style="9" customWidth="1"/>
    <col min="11027" max="11027" width="11.640625" style="9" bestFit="1" customWidth="1"/>
    <col min="11028" max="11274" width="9" style="9"/>
    <col min="11275" max="11275" width="0.640625" style="9" customWidth="1"/>
    <col min="11276" max="11276" width="5.7109375" style="9" customWidth="1"/>
    <col min="11277" max="11277" width="20.5" style="9" bestFit="1" customWidth="1"/>
    <col min="11278" max="11278" width="5.35546875" style="9" customWidth="1"/>
    <col min="11279" max="11279" width="15.35546875" style="9" bestFit="1" customWidth="1"/>
    <col min="11280" max="11281" width="10.640625" style="9" customWidth="1"/>
    <col min="11282" max="11282" width="11.85546875" style="9" customWidth="1"/>
    <col min="11283" max="11283" width="11.640625" style="9" bestFit="1" customWidth="1"/>
    <col min="11284" max="11530" width="9" style="9"/>
    <col min="11531" max="11531" width="0.640625" style="9" customWidth="1"/>
    <col min="11532" max="11532" width="5.7109375" style="9" customWidth="1"/>
    <col min="11533" max="11533" width="20.5" style="9" bestFit="1" customWidth="1"/>
    <col min="11534" max="11534" width="5.35546875" style="9" customWidth="1"/>
    <col min="11535" max="11535" width="15.35546875" style="9" bestFit="1" customWidth="1"/>
    <col min="11536" max="11537" width="10.640625" style="9" customWidth="1"/>
    <col min="11538" max="11538" width="11.85546875" style="9" customWidth="1"/>
    <col min="11539" max="11539" width="11.640625" style="9" bestFit="1" customWidth="1"/>
    <col min="11540" max="11786" width="9" style="9"/>
    <col min="11787" max="11787" width="0.640625" style="9" customWidth="1"/>
    <col min="11788" max="11788" width="5.7109375" style="9" customWidth="1"/>
    <col min="11789" max="11789" width="20.5" style="9" bestFit="1" customWidth="1"/>
    <col min="11790" max="11790" width="5.35546875" style="9" customWidth="1"/>
    <col min="11791" max="11791" width="15.35546875" style="9" bestFit="1" customWidth="1"/>
    <col min="11792" max="11793" width="10.640625" style="9" customWidth="1"/>
    <col min="11794" max="11794" width="11.85546875" style="9" customWidth="1"/>
    <col min="11795" max="11795" width="11.640625" style="9" bestFit="1" customWidth="1"/>
    <col min="11796" max="12042" width="9" style="9"/>
    <col min="12043" max="12043" width="0.640625" style="9" customWidth="1"/>
    <col min="12044" max="12044" width="5.7109375" style="9" customWidth="1"/>
    <col min="12045" max="12045" width="20.5" style="9" bestFit="1" customWidth="1"/>
    <col min="12046" max="12046" width="5.35546875" style="9" customWidth="1"/>
    <col min="12047" max="12047" width="15.35546875" style="9" bestFit="1" customWidth="1"/>
    <col min="12048" max="12049" width="10.640625" style="9" customWidth="1"/>
    <col min="12050" max="12050" width="11.85546875" style="9" customWidth="1"/>
    <col min="12051" max="12051" width="11.640625" style="9" bestFit="1" customWidth="1"/>
    <col min="12052" max="12298" width="9" style="9"/>
    <col min="12299" max="12299" width="0.640625" style="9" customWidth="1"/>
    <col min="12300" max="12300" width="5.7109375" style="9" customWidth="1"/>
    <col min="12301" max="12301" width="20.5" style="9" bestFit="1" customWidth="1"/>
    <col min="12302" max="12302" width="5.35546875" style="9" customWidth="1"/>
    <col min="12303" max="12303" width="15.35546875" style="9" bestFit="1" customWidth="1"/>
    <col min="12304" max="12305" width="10.640625" style="9" customWidth="1"/>
    <col min="12306" max="12306" width="11.85546875" style="9" customWidth="1"/>
    <col min="12307" max="12307" width="11.640625" style="9" bestFit="1" customWidth="1"/>
    <col min="12308" max="12554" width="9" style="9"/>
    <col min="12555" max="12555" width="0.640625" style="9" customWidth="1"/>
    <col min="12556" max="12556" width="5.7109375" style="9" customWidth="1"/>
    <col min="12557" max="12557" width="20.5" style="9" bestFit="1" customWidth="1"/>
    <col min="12558" max="12558" width="5.35546875" style="9" customWidth="1"/>
    <col min="12559" max="12559" width="15.35546875" style="9" bestFit="1" customWidth="1"/>
    <col min="12560" max="12561" width="10.640625" style="9" customWidth="1"/>
    <col min="12562" max="12562" width="11.85546875" style="9" customWidth="1"/>
    <col min="12563" max="12563" width="11.640625" style="9" bestFit="1" customWidth="1"/>
    <col min="12564" max="12810" width="9" style="9"/>
    <col min="12811" max="12811" width="0.640625" style="9" customWidth="1"/>
    <col min="12812" max="12812" width="5.7109375" style="9" customWidth="1"/>
    <col min="12813" max="12813" width="20.5" style="9" bestFit="1" customWidth="1"/>
    <col min="12814" max="12814" width="5.35546875" style="9" customWidth="1"/>
    <col min="12815" max="12815" width="15.35546875" style="9" bestFit="1" customWidth="1"/>
    <col min="12816" max="12817" width="10.640625" style="9" customWidth="1"/>
    <col min="12818" max="12818" width="11.85546875" style="9" customWidth="1"/>
    <col min="12819" max="12819" width="11.640625" style="9" bestFit="1" customWidth="1"/>
    <col min="12820" max="13066" width="9" style="9"/>
    <col min="13067" max="13067" width="0.640625" style="9" customWidth="1"/>
    <col min="13068" max="13068" width="5.7109375" style="9" customWidth="1"/>
    <col min="13069" max="13069" width="20.5" style="9" bestFit="1" customWidth="1"/>
    <col min="13070" max="13070" width="5.35546875" style="9" customWidth="1"/>
    <col min="13071" max="13071" width="15.35546875" style="9" bestFit="1" customWidth="1"/>
    <col min="13072" max="13073" width="10.640625" style="9" customWidth="1"/>
    <col min="13074" max="13074" width="11.85546875" style="9" customWidth="1"/>
    <col min="13075" max="13075" width="11.640625" style="9" bestFit="1" customWidth="1"/>
    <col min="13076" max="13322" width="9" style="9"/>
    <col min="13323" max="13323" width="0.640625" style="9" customWidth="1"/>
    <col min="13324" max="13324" width="5.7109375" style="9" customWidth="1"/>
    <col min="13325" max="13325" width="20.5" style="9" bestFit="1" customWidth="1"/>
    <col min="13326" max="13326" width="5.35546875" style="9" customWidth="1"/>
    <col min="13327" max="13327" width="15.35546875" style="9" bestFit="1" customWidth="1"/>
    <col min="13328" max="13329" width="10.640625" style="9" customWidth="1"/>
    <col min="13330" max="13330" width="11.85546875" style="9" customWidth="1"/>
    <col min="13331" max="13331" width="11.640625" style="9" bestFit="1" customWidth="1"/>
    <col min="13332" max="13578" width="9" style="9"/>
    <col min="13579" max="13579" width="0.640625" style="9" customWidth="1"/>
    <col min="13580" max="13580" width="5.7109375" style="9" customWidth="1"/>
    <col min="13581" max="13581" width="20.5" style="9" bestFit="1" customWidth="1"/>
    <col min="13582" max="13582" width="5.35546875" style="9" customWidth="1"/>
    <col min="13583" max="13583" width="15.35546875" style="9" bestFit="1" customWidth="1"/>
    <col min="13584" max="13585" width="10.640625" style="9" customWidth="1"/>
    <col min="13586" max="13586" width="11.85546875" style="9" customWidth="1"/>
    <col min="13587" max="13587" width="11.640625" style="9" bestFit="1" customWidth="1"/>
    <col min="13588" max="13834" width="9" style="9"/>
    <col min="13835" max="13835" width="0.640625" style="9" customWidth="1"/>
    <col min="13836" max="13836" width="5.7109375" style="9" customWidth="1"/>
    <col min="13837" max="13837" width="20.5" style="9" bestFit="1" customWidth="1"/>
    <col min="13838" max="13838" width="5.35546875" style="9" customWidth="1"/>
    <col min="13839" max="13839" width="15.35546875" style="9" bestFit="1" customWidth="1"/>
    <col min="13840" max="13841" width="10.640625" style="9" customWidth="1"/>
    <col min="13842" max="13842" width="11.85546875" style="9" customWidth="1"/>
    <col min="13843" max="13843" width="11.640625" style="9" bestFit="1" customWidth="1"/>
    <col min="13844" max="14090" width="9" style="9"/>
    <col min="14091" max="14091" width="0.640625" style="9" customWidth="1"/>
    <col min="14092" max="14092" width="5.7109375" style="9" customWidth="1"/>
    <col min="14093" max="14093" width="20.5" style="9" bestFit="1" customWidth="1"/>
    <col min="14094" max="14094" width="5.35546875" style="9" customWidth="1"/>
    <col min="14095" max="14095" width="15.35546875" style="9" bestFit="1" customWidth="1"/>
    <col min="14096" max="14097" width="10.640625" style="9" customWidth="1"/>
    <col min="14098" max="14098" width="11.85546875" style="9" customWidth="1"/>
    <col min="14099" max="14099" width="11.640625" style="9" bestFit="1" customWidth="1"/>
    <col min="14100" max="14346" width="9" style="9"/>
    <col min="14347" max="14347" width="0.640625" style="9" customWidth="1"/>
    <col min="14348" max="14348" width="5.7109375" style="9" customWidth="1"/>
    <col min="14349" max="14349" width="20.5" style="9" bestFit="1" customWidth="1"/>
    <col min="14350" max="14350" width="5.35546875" style="9" customWidth="1"/>
    <col min="14351" max="14351" width="15.35546875" style="9" bestFit="1" customWidth="1"/>
    <col min="14352" max="14353" width="10.640625" style="9" customWidth="1"/>
    <col min="14354" max="14354" width="11.85546875" style="9" customWidth="1"/>
    <col min="14355" max="14355" width="11.640625" style="9" bestFit="1" customWidth="1"/>
    <col min="14356" max="14602" width="9" style="9"/>
    <col min="14603" max="14603" width="0.640625" style="9" customWidth="1"/>
    <col min="14604" max="14604" width="5.7109375" style="9" customWidth="1"/>
    <col min="14605" max="14605" width="20.5" style="9" bestFit="1" customWidth="1"/>
    <col min="14606" max="14606" width="5.35546875" style="9" customWidth="1"/>
    <col min="14607" max="14607" width="15.35546875" style="9" bestFit="1" customWidth="1"/>
    <col min="14608" max="14609" width="10.640625" style="9" customWidth="1"/>
    <col min="14610" max="14610" width="11.85546875" style="9" customWidth="1"/>
    <col min="14611" max="14611" width="11.640625" style="9" bestFit="1" customWidth="1"/>
    <col min="14612" max="14858" width="9" style="9"/>
    <col min="14859" max="14859" width="0.640625" style="9" customWidth="1"/>
    <col min="14860" max="14860" width="5.7109375" style="9" customWidth="1"/>
    <col min="14861" max="14861" width="20.5" style="9" bestFit="1" customWidth="1"/>
    <col min="14862" max="14862" width="5.35546875" style="9" customWidth="1"/>
    <col min="14863" max="14863" width="15.35546875" style="9" bestFit="1" customWidth="1"/>
    <col min="14864" max="14865" width="10.640625" style="9" customWidth="1"/>
    <col min="14866" max="14866" width="11.85546875" style="9" customWidth="1"/>
    <col min="14867" max="14867" width="11.640625" style="9" bestFit="1" customWidth="1"/>
    <col min="14868" max="15114" width="9" style="9"/>
    <col min="15115" max="15115" width="0.640625" style="9" customWidth="1"/>
    <col min="15116" max="15116" width="5.7109375" style="9" customWidth="1"/>
    <col min="15117" max="15117" width="20.5" style="9" bestFit="1" customWidth="1"/>
    <col min="15118" max="15118" width="5.35546875" style="9" customWidth="1"/>
    <col min="15119" max="15119" width="15.35546875" style="9" bestFit="1" customWidth="1"/>
    <col min="15120" max="15121" width="10.640625" style="9" customWidth="1"/>
    <col min="15122" max="15122" width="11.85546875" style="9" customWidth="1"/>
    <col min="15123" max="15123" width="11.640625" style="9" bestFit="1" customWidth="1"/>
    <col min="15124" max="15370" width="9" style="9"/>
    <col min="15371" max="15371" width="0.640625" style="9" customWidth="1"/>
    <col min="15372" max="15372" width="5.7109375" style="9" customWidth="1"/>
    <col min="15373" max="15373" width="20.5" style="9" bestFit="1" customWidth="1"/>
    <col min="15374" max="15374" width="5.35546875" style="9" customWidth="1"/>
    <col min="15375" max="15375" width="15.35546875" style="9" bestFit="1" customWidth="1"/>
    <col min="15376" max="15377" width="10.640625" style="9" customWidth="1"/>
    <col min="15378" max="15378" width="11.85546875" style="9" customWidth="1"/>
    <col min="15379" max="15379" width="11.640625" style="9" bestFit="1" customWidth="1"/>
    <col min="15380" max="15626" width="9" style="9"/>
    <col min="15627" max="15627" width="0.640625" style="9" customWidth="1"/>
    <col min="15628" max="15628" width="5.7109375" style="9" customWidth="1"/>
    <col min="15629" max="15629" width="20.5" style="9" bestFit="1" customWidth="1"/>
    <col min="15630" max="15630" width="5.35546875" style="9" customWidth="1"/>
    <col min="15631" max="15631" width="15.35546875" style="9" bestFit="1" customWidth="1"/>
    <col min="15632" max="15633" width="10.640625" style="9" customWidth="1"/>
    <col min="15634" max="15634" width="11.85546875" style="9" customWidth="1"/>
    <col min="15635" max="15635" width="11.640625" style="9" bestFit="1" customWidth="1"/>
    <col min="15636" max="15882" width="9" style="9"/>
    <col min="15883" max="15883" width="0.640625" style="9" customWidth="1"/>
    <col min="15884" max="15884" width="5.7109375" style="9" customWidth="1"/>
    <col min="15885" max="15885" width="20.5" style="9" bestFit="1" customWidth="1"/>
    <col min="15886" max="15886" width="5.35546875" style="9" customWidth="1"/>
    <col min="15887" max="15887" width="15.35546875" style="9" bestFit="1" customWidth="1"/>
    <col min="15888" max="15889" width="10.640625" style="9" customWidth="1"/>
    <col min="15890" max="15890" width="11.85546875" style="9" customWidth="1"/>
    <col min="15891" max="15891" width="11.640625" style="9" bestFit="1" customWidth="1"/>
    <col min="15892" max="16138" width="9" style="9"/>
    <col min="16139" max="16139" width="0.640625" style="9" customWidth="1"/>
    <col min="16140" max="16140" width="5.7109375" style="9" customWidth="1"/>
    <col min="16141" max="16141" width="20.5" style="9" bestFit="1" customWidth="1"/>
    <col min="16142" max="16142" width="5.35546875" style="9" customWidth="1"/>
    <col min="16143" max="16143" width="15.35546875" style="9" bestFit="1" customWidth="1"/>
    <col min="16144" max="16145" width="10.640625" style="9" customWidth="1"/>
    <col min="16146" max="16146" width="11.85546875" style="9" customWidth="1"/>
    <col min="16147" max="16147" width="11.640625" style="9" bestFit="1" customWidth="1"/>
    <col min="16148" max="16384" width="9" style="9"/>
  </cols>
  <sheetData>
    <row r="1" spans="1:35" ht="13.3" thickBot="1"/>
    <row r="2" spans="1:35" s="76" customFormat="1" ht="54.75" customHeight="1" thickBot="1">
      <c r="A2" s="72"/>
      <c r="B2" s="73" t="s">
        <v>468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  <c r="X2" s="549"/>
      <c r="Y2" s="549"/>
      <c r="Z2" s="549"/>
      <c r="AA2" s="549"/>
      <c r="AB2" s="549"/>
      <c r="AC2" s="549"/>
      <c r="AD2" s="549"/>
      <c r="AE2" s="549"/>
      <c r="AF2" s="549"/>
    </row>
    <row r="3" spans="1:35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</row>
    <row r="4" spans="1:35" ht="16" customHeight="1">
      <c r="B4" s="144">
        <v>1</v>
      </c>
      <c r="C4" s="1109" t="s">
        <v>2</v>
      </c>
      <c r="D4" s="1109" t="s">
        <v>1103</v>
      </c>
      <c r="E4" s="85">
        <v>1</v>
      </c>
      <c r="F4" s="86">
        <v>2000</v>
      </c>
      <c r="G4" s="86" t="s">
        <v>627</v>
      </c>
      <c r="H4" s="86">
        <v>9001028</v>
      </c>
      <c r="I4" s="86">
        <v>1</v>
      </c>
      <c r="J4" s="118"/>
      <c r="K4" s="118"/>
      <c r="L4" s="1110" t="s">
        <v>1263</v>
      </c>
      <c r="M4" s="148"/>
      <c r="N4" s="57" t="s">
        <v>19</v>
      </c>
      <c r="O4" s="13" t="s">
        <v>982</v>
      </c>
      <c r="P4" s="13" t="s">
        <v>983</v>
      </c>
      <c r="Q4" s="12" t="s">
        <v>984</v>
      </c>
      <c r="R4" s="100"/>
      <c r="S4" s="100"/>
      <c r="T4" s="225"/>
      <c r="U4" s="214"/>
      <c r="V4" s="213"/>
    </row>
    <row r="5" spans="1:35" ht="16" customHeight="1">
      <c r="B5" s="82">
        <v>2</v>
      </c>
      <c r="C5" s="1063"/>
      <c r="D5" s="1063"/>
      <c r="E5" s="85">
        <v>2</v>
      </c>
      <c r="F5" s="86">
        <v>2011</v>
      </c>
      <c r="G5" s="86" t="s">
        <v>735</v>
      </c>
      <c r="H5" s="86">
        <v>9001028</v>
      </c>
      <c r="I5" s="86">
        <v>2</v>
      </c>
      <c r="J5" s="86"/>
      <c r="K5" s="86"/>
      <c r="L5" s="1063"/>
      <c r="M5" s="87"/>
      <c r="N5" s="57" t="s">
        <v>19</v>
      </c>
      <c r="O5" s="13" t="s">
        <v>982</v>
      </c>
      <c r="P5" s="13" t="s">
        <v>983</v>
      </c>
      <c r="Q5" s="13" t="s">
        <v>984</v>
      </c>
      <c r="R5" s="116"/>
      <c r="S5" s="116"/>
      <c r="T5" s="226"/>
      <c r="U5" s="218"/>
      <c r="V5" s="217"/>
    </row>
    <row r="6" spans="1:35" ht="16" customHeight="1">
      <c r="B6" s="82">
        <v>3</v>
      </c>
      <c r="C6" s="1063"/>
      <c r="D6" s="86" t="s">
        <v>1104</v>
      </c>
      <c r="E6" s="85">
        <v>3</v>
      </c>
      <c r="F6" s="86">
        <v>2017</v>
      </c>
      <c r="G6" s="227" t="s">
        <v>1264</v>
      </c>
      <c r="H6" s="86">
        <v>9001290</v>
      </c>
      <c r="I6" s="86">
        <v>1</v>
      </c>
      <c r="J6" s="86"/>
      <c r="K6" s="86"/>
      <c r="L6" s="1063"/>
      <c r="M6" s="87"/>
      <c r="N6" s="57" t="s">
        <v>985</v>
      </c>
      <c r="O6" s="13" t="s">
        <v>986</v>
      </c>
      <c r="P6" s="13" t="s">
        <v>987</v>
      </c>
      <c r="Q6" s="13" t="s">
        <v>405</v>
      </c>
      <c r="R6" s="116"/>
      <c r="S6" s="116"/>
      <c r="T6" s="226"/>
      <c r="U6" s="218"/>
      <c r="V6" s="217"/>
    </row>
    <row r="7" spans="1:35" ht="16" customHeight="1">
      <c r="B7" s="82">
        <v>4</v>
      </c>
      <c r="C7" s="1063"/>
      <c r="D7" s="1088" t="s">
        <v>587</v>
      </c>
      <c r="E7" s="85">
        <v>1</v>
      </c>
      <c r="F7" s="86">
        <v>2001</v>
      </c>
      <c r="G7" s="86" t="s">
        <v>586</v>
      </c>
      <c r="H7" s="86">
        <v>9001962</v>
      </c>
      <c r="I7" s="86">
        <v>1</v>
      </c>
      <c r="J7" s="86"/>
      <c r="K7" s="86"/>
      <c r="L7" s="86"/>
      <c r="M7" s="87"/>
      <c r="N7" s="57" t="s">
        <v>988</v>
      </c>
      <c r="O7" s="13" t="s">
        <v>989</v>
      </c>
      <c r="P7" s="13" t="s">
        <v>987</v>
      </c>
      <c r="Q7" s="13" t="s">
        <v>405</v>
      </c>
      <c r="R7" s="116"/>
      <c r="S7" s="116"/>
      <c r="T7" s="226"/>
      <c r="U7" s="218"/>
      <c r="V7" s="217"/>
    </row>
    <row r="8" spans="1:35" ht="16" customHeight="1">
      <c r="B8" s="82">
        <v>5</v>
      </c>
      <c r="C8" s="1063"/>
      <c r="D8" s="1088"/>
      <c r="E8" s="85">
        <v>2</v>
      </c>
      <c r="F8" s="86">
        <v>2005</v>
      </c>
      <c r="G8" s="86" t="s">
        <v>588</v>
      </c>
      <c r="H8" s="86">
        <v>9001962</v>
      </c>
      <c r="I8" s="86">
        <v>2</v>
      </c>
      <c r="J8" s="86"/>
      <c r="K8" s="86"/>
      <c r="L8" s="86"/>
      <c r="M8" s="87"/>
      <c r="N8" s="57" t="s">
        <v>988</v>
      </c>
      <c r="O8" s="13" t="s">
        <v>989</v>
      </c>
      <c r="P8" s="13" t="s">
        <v>987</v>
      </c>
      <c r="Q8" s="13" t="s">
        <v>405</v>
      </c>
      <c r="R8" s="116"/>
      <c r="S8" s="116"/>
      <c r="T8" s="226"/>
      <c r="U8" s="218"/>
      <c r="V8" s="217"/>
    </row>
    <row r="9" spans="1:35" ht="16" customHeight="1">
      <c r="B9" s="82">
        <v>6</v>
      </c>
      <c r="C9" s="1063"/>
      <c r="D9" s="1088"/>
      <c r="E9" s="85">
        <v>3</v>
      </c>
      <c r="F9" s="86">
        <v>2007</v>
      </c>
      <c r="G9" s="86" t="s">
        <v>589</v>
      </c>
      <c r="H9" s="86">
        <v>9001962</v>
      </c>
      <c r="I9" s="86">
        <v>3</v>
      </c>
      <c r="J9" s="86"/>
      <c r="K9" s="86"/>
      <c r="L9" s="86"/>
      <c r="M9" s="87"/>
      <c r="N9" s="57" t="s">
        <v>988</v>
      </c>
      <c r="O9" s="13" t="s">
        <v>989</v>
      </c>
      <c r="P9" s="13" t="s">
        <v>987</v>
      </c>
      <c r="Q9" s="13" t="s">
        <v>405</v>
      </c>
      <c r="R9" s="116"/>
      <c r="S9" s="116"/>
      <c r="T9" s="226"/>
      <c r="U9" s="218"/>
      <c r="V9" s="217"/>
    </row>
    <row r="10" spans="1:35" ht="16" customHeight="1" thickBot="1">
      <c r="B10" s="82">
        <v>7</v>
      </c>
      <c r="C10" s="1063"/>
      <c r="D10" s="1088"/>
      <c r="E10" s="85">
        <v>4</v>
      </c>
      <c r="F10" s="86">
        <v>2011</v>
      </c>
      <c r="G10" s="86" t="s">
        <v>590</v>
      </c>
      <c r="H10" s="86">
        <v>9001962</v>
      </c>
      <c r="I10" s="86">
        <v>4</v>
      </c>
      <c r="J10" s="86"/>
      <c r="K10" s="86"/>
      <c r="L10" s="86"/>
      <c r="M10" s="87"/>
      <c r="N10" s="57" t="s">
        <v>988</v>
      </c>
      <c r="O10" s="13" t="s">
        <v>989</v>
      </c>
      <c r="P10" s="13" t="s">
        <v>987</v>
      </c>
      <c r="Q10" s="13" t="s">
        <v>405</v>
      </c>
      <c r="R10" s="116"/>
      <c r="S10" s="116"/>
      <c r="T10" s="226"/>
      <c r="U10" s="218"/>
      <c r="V10" s="217"/>
      <c r="X10" s="406"/>
      <c r="Y10" s="406"/>
      <c r="Z10" s="406"/>
      <c r="AA10" s="406"/>
      <c r="AB10" s="406"/>
      <c r="AC10" s="406"/>
      <c r="AD10" s="406"/>
      <c r="AE10" s="406"/>
      <c r="AF10" s="406"/>
    </row>
    <row r="11" spans="1:35" ht="16" customHeight="1" thickBot="1">
      <c r="B11" s="82">
        <v>8</v>
      </c>
      <c r="C11" s="1063" t="s">
        <v>1</v>
      </c>
      <c r="D11" s="1088" t="s">
        <v>582</v>
      </c>
      <c r="E11" s="301">
        <v>3</v>
      </c>
      <c r="F11" s="66">
        <v>1999</v>
      </c>
      <c r="G11" s="66">
        <v>519616</v>
      </c>
      <c r="H11" s="66">
        <v>9001889</v>
      </c>
      <c r="I11" s="66">
        <v>1</v>
      </c>
      <c r="J11" s="66"/>
      <c r="K11" s="66"/>
      <c r="L11" s="1088" t="s">
        <v>1265</v>
      </c>
      <c r="M11" s="87"/>
      <c r="N11" s="64" t="s">
        <v>990</v>
      </c>
      <c r="O11" s="13" t="s">
        <v>991</v>
      </c>
      <c r="P11" s="13" t="s">
        <v>1266</v>
      </c>
      <c r="Q11" s="13" t="s">
        <v>405</v>
      </c>
      <c r="R11" s="116"/>
      <c r="S11" s="116"/>
      <c r="T11" s="226"/>
      <c r="U11" s="218"/>
      <c r="V11" s="217"/>
      <c r="AA11" s="1068" t="s">
        <v>235</v>
      </c>
      <c r="AB11" s="1069"/>
      <c r="AC11" s="1069"/>
      <c r="AD11" s="1069"/>
      <c r="AE11" s="1069"/>
      <c r="AF11" s="1069"/>
      <c r="AG11" s="1069"/>
      <c r="AH11" s="1069"/>
      <c r="AI11" s="1070"/>
    </row>
    <row r="12" spans="1:35" ht="16" customHeight="1">
      <c r="B12" s="82">
        <v>9</v>
      </c>
      <c r="C12" s="1063"/>
      <c r="D12" s="1088"/>
      <c r="E12" s="85">
        <v>4</v>
      </c>
      <c r="F12" s="86">
        <v>2014</v>
      </c>
      <c r="G12" s="86" t="s">
        <v>583</v>
      </c>
      <c r="H12" s="86">
        <v>9001104</v>
      </c>
      <c r="I12" s="86">
        <v>2</v>
      </c>
      <c r="J12" s="86"/>
      <c r="K12" s="86"/>
      <c r="L12" s="1063"/>
      <c r="M12" s="87"/>
      <c r="N12" s="57"/>
      <c r="O12" s="13"/>
      <c r="P12" s="13" t="s">
        <v>1267</v>
      </c>
      <c r="Q12" s="13" t="s">
        <v>405</v>
      </c>
      <c r="R12" s="116"/>
      <c r="S12" s="116"/>
      <c r="T12" s="226"/>
      <c r="U12" s="218"/>
      <c r="V12" s="217"/>
      <c r="AA12" s="806"/>
      <c r="AB12" s="433"/>
      <c r="AC12" s="875"/>
      <c r="AD12" s="807" t="s">
        <v>244</v>
      </c>
      <c r="AE12" s="807" t="s">
        <v>243</v>
      </c>
      <c r="AF12" s="807" t="s">
        <v>242</v>
      </c>
      <c r="AG12" s="434"/>
      <c r="AH12" s="435" t="s">
        <v>9417</v>
      </c>
      <c r="AI12" s="436" t="s">
        <v>630</v>
      </c>
    </row>
    <row r="13" spans="1:35" ht="16" customHeight="1">
      <c r="B13" s="82">
        <v>10</v>
      </c>
      <c r="C13" s="1063"/>
      <c r="D13" s="1088"/>
      <c r="E13" s="85">
        <v>5</v>
      </c>
      <c r="F13" s="86">
        <v>2014</v>
      </c>
      <c r="G13" s="86" t="s">
        <v>584</v>
      </c>
      <c r="H13" s="86">
        <v>9001104</v>
      </c>
      <c r="I13" s="86">
        <v>3</v>
      </c>
      <c r="J13" s="86"/>
      <c r="K13" s="86"/>
      <c r="L13" s="1063"/>
      <c r="M13" s="87"/>
      <c r="N13" s="57"/>
      <c r="O13" s="13"/>
      <c r="P13" s="13" t="s">
        <v>1267</v>
      </c>
      <c r="Q13" s="13" t="s">
        <v>405</v>
      </c>
      <c r="R13" s="116"/>
      <c r="S13" s="116"/>
      <c r="T13" s="226"/>
      <c r="U13" s="218"/>
      <c r="V13" s="217"/>
      <c r="Z13" s="10"/>
      <c r="AA13" s="695"/>
      <c r="AB13" s="809" t="s">
        <v>1123</v>
      </c>
      <c r="AC13" s="874" t="s">
        <v>241</v>
      </c>
      <c r="AD13" s="808" t="s">
        <v>240</v>
      </c>
      <c r="AE13" s="808" t="s">
        <v>239</v>
      </c>
      <c r="AF13" s="808" t="s">
        <v>238</v>
      </c>
      <c r="AG13" s="438"/>
      <c r="AH13" s="420"/>
      <c r="AI13" s="812" t="s">
        <v>245</v>
      </c>
    </row>
    <row r="14" spans="1:35" ht="16" customHeight="1">
      <c r="B14" s="82">
        <v>11</v>
      </c>
      <c r="C14" s="1063"/>
      <c r="D14" s="1088"/>
      <c r="E14" s="301">
        <v>6</v>
      </c>
      <c r="F14" s="66">
        <v>2005</v>
      </c>
      <c r="G14" s="66">
        <v>519680</v>
      </c>
      <c r="H14" s="66">
        <v>9001889</v>
      </c>
      <c r="I14" s="66">
        <v>2</v>
      </c>
      <c r="J14" s="66"/>
      <c r="K14" s="66"/>
      <c r="L14" s="1088" t="s">
        <v>1268</v>
      </c>
      <c r="M14" s="87"/>
      <c r="N14" s="57"/>
      <c r="O14" s="13"/>
      <c r="P14" s="13" t="s">
        <v>1269</v>
      </c>
      <c r="Q14" s="13" t="s">
        <v>405</v>
      </c>
      <c r="R14" s="116"/>
      <c r="S14" s="116"/>
      <c r="T14" s="226"/>
      <c r="U14" s="218"/>
      <c r="V14" s="217"/>
      <c r="AA14" s="810" t="s">
        <v>707</v>
      </c>
      <c r="AB14" s="811"/>
      <c r="AC14" s="876"/>
      <c r="AD14" s="420"/>
      <c r="AE14" s="420"/>
      <c r="AF14" s="420"/>
      <c r="AG14" s="439" t="s">
        <v>633</v>
      </c>
      <c r="AH14" s="420"/>
      <c r="AI14" s="812" t="s">
        <v>246</v>
      </c>
    </row>
    <row r="15" spans="1:35" ht="16" customHeight="1">
      <c r="B15" s="82">
        <v>12</v>
      </c>
      <c r="C15" s="1063"/>
      <c r="D15" s="1088"/>
      <c r="E15" s="301">
        <v>7</v>
      </c>
      <c r="F15" s="66">
        <v>2008</v>
      </c>
      <c r="G15" s="66">
        <v>519710</v>
      </c>
      <c r="H15" s="66">
        <v>9001889</v>
      </c>
      <c r="I15" s="66">
        <v>3</v>
      </c>
      <c r="J15" s="66"/>
      <c r="K15" s="66"/>
      <c r="L15" s="1063"/>
      <c r="M15" s="87"/>
      <c r="N15" s="57"/>
      <c r="O15" s="13"/>
      <c r="P15" s="13" t="s">
        <v>1270</v>
      </c>
      <c r="Q15" s="13" t="s">
        <v>405</v>
      </c>
      <c r="R15" s="116"/>
      <c r="S15" s="116"/>
      <c r="T15" s="226"/>
      <c r="U15" s="218"/>
      <c r="V15" s="217"/>
      <c r="AA15" s="695"/>
      <c r="AB15" s="811"/>
      <c r="AC15" s="805" t="s">
        <v>714</v>
      </c>
      <c r="AD15" s="406"/>
      <c r="AE15" s="440"/>
      <c r="AF15" s="441"/>
      <c r="AG15" s="438"/>
      <c r="AH15" s="420"/>
      <c r="AI15" s="812" t="s">
        <v>247</v>
      </c>
    </row>
    <row r="16" spans="1:35" ht="16" customHeight="1">
      <c r="B16" s="82">
        <v>13</v>
      </c>
      <c r="C16" s="1063"/>
      <c r="D16" s="1088"/>
      <c r="E16" s="85">
        <v>8</v>
      </c>
      <c r="F16" s="86">
        <v>2010</v>
      </c>
      <c r="G16" s="86">
        <v>519725</v>
      </c>
      <c r="H16" s="86">
        <v>9001889</v>
      </c>
      <c r="I16" s="86">
        <v>4</v>
      </c>
      <c r="J16" s="86"/>
      <c r="K16" s="86"/>
      <c r="L16" s="1063"/>
      <c r="M16" s="87"/>
      <c r="N16" s="57"/>
      <c r="O16" s="13"/>
      <c r="P16" s="13" t="s">
        <v>1271</v>
      </c>
      <c r="Q16" s="13" t="s">
        <v>405</v>
      </c>
      <c r="R16" s="116"/>
      <c r="S16" s="116"/>
      <c r="T16" s="226"/>
      <c r="U16" s="218"/>
      <c r="V16" s="217"/>
      <c r="AA16" s="810" t="s">
        <v>708</v>
      </c>
      <c r="AB16" s="811"/>
      <c r="AC16" s="805" t="s">
        <v>877</v>
      </c>
      <c r="AD16" s="406"/>
      <c r="AE16" s="440"/>
      <c r="AF16" s="441"/>
      <c r="AG16" s="438"/>
      <c r="AH16" s="420"/>
      <c r="AI16" s="442" t="s">
        <v>631</v>
      </c>
    </row>
    <row r="17" spans="2:35" ht="16" customHeight="1" thickBot="1">
      <c r="B17" s="82">
        <v>14</v>
      </c>
      <c r="C17" s="1063"/>
      <c r="D17" s="1088"/>
      <c r="E17" s="85">
        <v>9</v>
      </c>
      <c r="F17" s="86">
        <v>2011</v>
      </c>
      <c r="G17" s="86">
        <v>519727</v>
      </c>
      <c r="H17" s="86">
        <v>9001889</v>
      </c>
      <c r="I17" s="86">
        <v>5</v>
      </c>
      <c r="J17" s="86"/>
      <c r="K17" s="86"/>
      <c r="L17" s="1063"/>
      <c r="M17" s="87"/>
      <c r="N17" s="57"/>
      <c r="O17" s="13"/>
      <c r="P17" s="13" t="s">
        <v>1271</v>
      </c>
      <c r="Q17" s="13" t="s">
        <v>405</v>
      </c>
      <c r="R17" s="103"/>
      <c r="S17" s="116"/>
      <c r="T17" s="226"/>
      <c r="U17" s="218"/>
      <c r="V17" s="217"/>
      <c r="AA17" s="443"/>
      <c r="AB17" s="444"/>
      <c r="AC17" s="445"/>
      <c r="AD17" s="446" t="s">
        <v>9418</v>
      </c>
      <c r="AE17" s="877" t="s">
        <v>9420</v>
      </c>
      <c r="AF17" s="446" t="s">
        <v>9419</v>
      </c>
      <c r="AG17" s="447" t="s">
        <v>632</v>
      </c>
      <c r="AH17" s="813" t="s">
        <v>248</v>
      </c>
      <c r="AI17" s="448" t="s">
        <v>876</v>
      </c>
    </row>
    <row r="18" spans="2:35" ht="16" customHeight="1">
      <c r="B18" s="82">
        <v>15</v>
      </c>
      <c r="C18" s="1049" t="s">
        <v>469</v>
      </c>
      <c r="D18" s="86" t="s">
        <v>16</v>
      </c>
      <c r="E18" s="85">
        <v>1</v>
      </c>
      <c r="F18" s="86">
        <v>2013</v>
      </c>
      <c r="G18" s="86" t="s">
        <v>736</v>
      </c>
      <c r="H18" s="86">
        <v>9001904</v>
      </c>
      <c r="I18" s="86">
        <v>1</v>
      </c>
      <c r="J18" s="86"/>
      <c r="K18" s="86"/>
      <c r="L18" s="86" t="s">
        <v>500</v>
      </c>
      <c r="M18" s="87"/>
      <c r="N18" s="57" t="s">
        <v>987</v>
      </c>
      <c r="O18" s="13" t="s">
        <v>405</v>
      </c>
      <c r="P18" s="13" t="s">
        <v>987</v>
      </c>
      <c r="Q18" s="13" t="s">
        <v>405</v>
      </c>
      <c r="R18" s="228"/>
      <c r="S18" s="204" t="s">
        <v>1222</v>
      </c>
      <c r="T18" s="206" t="s">
        <v>1272</v>
      </c>
      <c r="U18" s="211"/>
      <c r="V18" s="210"/>
    </row>
    <row r="19" spans="2:35" ht="16" customHeight="1">
      <c r="B19" s="82">
        <v>16</v>
      </c>
      <c r="C19" s="1046"/>
      <c r="D19" s="86" t="s">
        <v>15</v>
      </c>
      <c r="E19" s="85">
        <v>1</v>
      </c>
      <c r="F19" s="86">
        <v>2018</v>
      </c>
      <c r="G19" s="86" t="s">
        <v>737</v>
      </c>
      <c r="H19" s="86">
        <v>9000548</v>
      </c>
      <c r="I19" s="86">
        <v>2</v>
      </c>
      <c r="J19" s="86"/>
      <c r="K19" s="86"/>
      <c r="L19" s="86"/>
      <c r="M19" s="87"/>
      <c r="N19" s="57" t="s">
        <v>987</v>
      </c>
      <c r="O19" s="13" t="s">
        <v>405</v>
      </c>
      <c r="P19" s="13" t="s">
        <v>987</v>
      </c>
      <c r="Q19" s="13" t="s">
        <v>405</v>
      </c>
      <c r="R19" s="228"/>
      <c r="S19" s="204" t="s">
        <v>1222</v>
      </c>
      <c r="T19" s="206" t="s">
        <v>1272</v>
      </c>
      <c r="U19" s="211"/>
      <c r="V19" s="210"/>
    </row>
    <row r="20" spans="2:35" ht="16" customHeight="1">
      <c r="B20" s="82">
        <v>17</v>
      </c>
      <c r="C20" s="1046"/>
      <c r="D20" s="1049" t="s">
        <v>71</v>
      </c>
      <c r="E20" s="85">
        <v>1</v>
      </c>
      <c r="F20" s="229" t="s">
        <v>937</v>
      </c>
      <c r="G20" s="86" t="s">
        <v>738</v>
      </c>
      <c r="H20" s="86">
        <v>9006017</v>
      </c>
      <c r="I20" s="86">
        <v>2</v>
      </c>
      <c r="J20" s="86"/>
      <c r="K20" s="86"/>
      <c r="L20" s="86"/>
      <c r="M20" s="87"/>
      <c r="N20" s="57" t="s">
        <v>987</v>
      </c>
      <c r="O20" s="13" t="s">
        <v>405</v>
      </c>
      <c r="P20" s="13" t="s">
        <v>987</v>
      </c>
      <c r="Q20" s="13" t="s">
        <v>405</v>
      </c>
      <c r="R20" s="228"/>
      <c r="S20" s="204" t="s">
        <v>1222</v>
      </c>
      <c r="T20" s="206" t="s">
        <v>1272</v>
      </c>
      <c r="U20" s="211"/>
      <c r="V20" s="210"/>
    </row>
    <row r="21" spans="2:35" ht="16" customHeight="1">
      <c r="B21" s="82">
        <v>18</v>
      </c>
      <c r="C21" s="1046"/>
      <c r="D21" s="1047"/>
      <c r="E21" s="85">
        <v>2</v>
      </c>
      <c r="F21" s="86">
        <v>2022</v>
      </c>
      <c r="G21" s="230" t="s">
        <v>820</v>
      </c>
      <c r="H21" s="86">
        <v>9008077</v>
      </c>
      <c r="I21" s="86">
        <v>1</v>
      </c>
      <c r="J21" s="86"/>
      <c r="K21" s="86"/>
      <c r="L21" s="86"/>
      <c r="M21" s="87"/>
      <c r="N21" s="55"/>
      <c r="O21" s="48"/>
      <c r="P21" s="48"/>
      <c r="Q21" s="13"/>
      <c r="R21" s="207" t="s">
        <v>1273</v>
      </c>
      <c r="S21" s="205" t="s">
        <v>592</v>
      </c>
      <c r="T21" s="231" t="s">
        <v>1274</v>
      </c>
      <c r="U21" s="211"/>
      <c r="V21" s="210"/>
    </row>
    <row r="22" spans="2:35" ht="16" customHeight="1">
      <c r="B22" s="82">
        <v>19</v>
      </c>
      <c r="C22" s="1047"/>
      <c r="D22" s="86" t="s">
        <v>17</v>
      </c>
      <c r="E22" s="85">
        <v>1</v>
      </c>
      <c r="F22" s="229" t="s">
        <v>939</v>
      </c>
      <c r="G22" s="86" t="s">
        <v>739</v>
      </c>
      <c r="H22" s="86">
        <v>9010018</v>
      </c>
      <c r="I22" s="86">
        <v>2</v>
      </c>
      <c r="J22" s="86"/>
      <c r="K22" s="86"/>
      <c r="L22" s="86"/>
      <c r="M22" s="87"/>
      <c r="N22" s="57" t="s">
        <v>987</v>
      </c>
      <c r="O22" s="13" t="s">
        <v>405</v>
      </c>
      <c r="P22" s="13" t="s">
        <v>987</v>
      </c>
      <c r="Q22" s="13" t="s">
        <v>405</v>
      </c>
      <c r="R22" s="228"/>
      <c r="S22" s="232" t="s">
        <v>1222</v>
      </c>
      <c r="T22" s="208" t="s">
        <v>1272</v>
      </c>
      <c r="U22" s="233"/>
      <c r="V22" s="234"/>
    </row>
    <row r="23" spans="2:35" ht="16" customHeight="1">
      <c r="B23" s="82">
        <v>20</v>
      </c>
      <c r="C23" s="1049" t="s">
        <v>976</v>
      </c>
      <c r="D23" s="1049" t="s">
        <v>18</v>
      </c>
      <c r="E23" s="85">
        <v>2</v>
      </c>
      <c r="F23" s="86">
        <v>2012</v>
      </c>
      <c r="G23" s="86">
        <v>121252</v>
      </c>
      <c r="H23" s="86">
        <v>9005739</v>
      </c>
      <c r="I23" s="86">
        <v>2</v>
      </c>
      <c r="J23" s="86"/>
      <c r="K23" s="86"/>
      <c r="L23" s="86"/>
      <c r="M23" s="87"/>
      <c r="N23" s="57" t="s">
        <v>592</v>
      </c>
      <c r="O23" s="13" t="s">
        <v>992</v>
      </c>
      <c r="P23" s="13" t="s">
        <v>993</v>
      </c>
      <c r="Q23" s="13" t="s">
        <v>994</v>
      </c>
      <c r="R23" s="100"/>
      <c r="S23" s="100"/>
      <c r="T23" s="225"/>
      <c r="U23" s="214"/>
      <c r="V23" s="213"/>
    </row>
    <row r="24" spans="2:35" ht="16" customHeight="1">
      <c r="B24" s="82">
        <v>21</v>
      </c>
      <c r="C24" s="1046"/>
      <c r="D24" s="1046"/>
      <c r="E24" s="85">
        <v>3</v>
      </c>
      <c r="F24" s="86">
        <v>2019</v>
      </c>
      <c r="G24" s="86">
        <v>121254</v>
      </c>
      <c r="H24" s="86">
        <v>9005739</v>
      </c>
      <c r="I24" s="86">
        <v>3</v>
      </c>
      <c r="J24" s="86"/>
      <c r="K24" s="86"/>
      <c r="L24" s="86"/>
      <c r="M24" s="87"/>
      <c r="N24" s="57" t="s">
        <v>592</v>
      </c>
      <c r="O24" s="13" t="s">
        <v>992</v>
      </c>
      <c r="P24" s="13" t="s">
        <v>993</v>
      </c>
      <c r="Q24" s="13" t="s">
        <v>994</v>
      </c>
      <c r="R24" s="116"/>
      <c r="S24" s="116"/>
      <c r="T24" s="226"/>
      <c r="U24" s="218"/>
      <c r="V24" s="217"/>
    </row>
    <row r="25" spans="2:35" ht="16" customHeight="1">
      <c r="B25" s="82">
        <v>22</v>
      </c>
      <c r="C25" s="1047"/>
      <c r="D25" s="1047"/>
      <c r="E25" s="85">
        <v>5</v>
      </c>
      <c r="F25" s="235">
        <v>2024</v>
      </c>
      <c r="G25" s="235">
        <v>20232077</v>
      </c>
      <c r="H25" s="86">
        <v>9007707</v>
      </c>
      <c r="I25" s="86">
        <v>2</v>
      </c>
      <c r="J25" s="86"/>
      <c r="K25" s="86"/>
      <c r="L25" s="86"/>
      <c r="M25" s="87"/>
      <c r="N25" s="57"/>
      <c r="O25" s="13"/>
      <c r="P25" s="13"/>
      <c r="Q25" s="13"/>
      <c r="R25" s="116"/>
      <c r="S25" s="116"/>
      <c r="T25" s="226"/>
      <c r="U25" s="218"/>
      <c r="V25" s="217"/>
    </row>
    <row r="26" spans="2:35" ht="16" customHeight="1">
      <c r="B26" s="82">
        <v>23</v>
      </c>
      <c r="C26" s="1063" t="s">
        <v>628</v>
      </c>
      <c r="D26" s="1063" t="s">
        <v>629</v>
      </c>
      <c r="E26" s="85">
        <v>1</v>
      </c>
      <c r="F26" s="86">
        <v>2012</v>
      </c>
      <c r="G26" s="86"/>
      <c r="H26" s="86">
        <v>6176622</v>
      </c>
      <c r="I26" s="86">
        <v>1</v>
      </c>
      <c r="J26" s="86"/>
      <c r="K26" s="86"/>
      <c r="L26" s="86"/>
      <c r="M26" s="87"/>
      <c r="N26" s="57"/>
      <c r="O26" s="13"/>
      <c r="P26" s="13"/>
      <c r="Q26" s="13"/>
      <c r="R26" s="116"/>
      <c r="S26" s="116"/>
      <c r="T26" s="226"/>
      <c r="U26" s="218"/>
      <c r="V26" s="217"/>
    </row>
    <row r="27" spans="2:35" ht="16" customHeight="1">
      <c r="B27" s="82">
        <v>24</v>
      </c>
      <c r="C27" s="1063"/>
      <c r="D27" s="1063"/>
      <c r="E27" s="85">
        <v>2</v>
      </c>
      <c r="F27" s="87">
        <v>2024</v>
      </c>
      <c r="G27" s="227" t="s">
        <v>1099</v>
      </c>
      <c r="H27" s="86">
        <v>6261584</v>
      </c>
      <c r="I27" s="86">
        <v>1</v>
      </c>
      <c r="J27" s="86"/>
      <c r="K27" s="86"/>
      <c r="L27" s="86" t="s">
        <v>502</v>
      </c>
      <c r="M27" s="87"/>
      <c r="N27" s="57"/>
      <c r="O27" s="13"/>
      <c r="P27" s="13"/>
      <c r="Q27" s="13"/>
      <c r="R27" s="116"/>
      <c r="S27" s="116"/>
      <c r="T27" s="226"/>
      <c r="U27" s="218"/>
      <c r="V27" s="217"/>
    </row>
    <row r="28" spans="2:35" ht="16" customHeight="1" thickBot="1">
      <c r="B28" s="135">
        <v>25</v>
      </c>
      <c r="C28" s="136" t="s">
        <v>632</v>
      </c>
      <c r="D28" s="236"/>
      <c r="E28" s="137">
        <v>1</v>
      </c>
      <c r="F28" s="136">
        <v>2019</v>
      </c>
      <c r="G28" s="136"/>
      <c r="H28" s="136" t="s">
        <v>405</v>
      </c>
      <c r="I28" s="136" t="s">
        <v>405</v>
      </c>
      <c r="J28" s="136"/>
      <c r="K28" s="136"/>
      <c r="L28" s="136" t="s">
        <v>500</v>
      </c>
      <c r="M28" s="161"/>
      <c r="N28" s="58"/>
      <c r="O28" s="49"/>
      <c r="P28" s="49"/>
      <c r="Q28" s="17"/>
      <c r="R28" s="139"/>
      <c r="S28" s="139"/>
      <c r="T28" s="237"/>
      <c r="U28" s="238"/>
      <c r="V28" s="223"/>
    </row>
    <row r="73" spans="19:21">
      <c r="S73" s="9"/>
      <c r="T73" s="9"/>
      <c r="U73" s="9"/>
    </row>
    <row r="74" spans="19:21" ht="17.600000000000001">
      <c r="S74"/>
      <c r="T74"/>
      <c r="U74"/>
    </row>
    <row r="75" spans="19:21" ht="17.600000000000001">
      <c r="S75"/>
      <c r="T75"/>
      <c r="U75"/>
    </row>
    <row r="76" spans="19:21" ht="17.600000000000001">
      <c r="S76"/>
      <c r="T76"/>
      <c r="U76"/>
    </row>
    <row r="77" spans="19:21" ht="17.600000000000001">
      <c r="S77"/>
      <c r="T77"/>
      <c r="U77"/>
    </row>
    <row r="78" spans="19:21" ht="17.600000000000001">
      <c r="S78"/>
      <c r="T78"/>
      <c r="U78"/>
    </row>
    <row r="79" spans="19:21" ht="17.600000000000001">
      <c r="S79"/>
      <c r="T79"/>
      <c r="U79"/>
    </row>
    <row r="80" spans="19:21" ht="17.600000000000001">
      <c r="S80"/>
      <c r="T80"/>
      <c r="U80"/>
    </row>
    <row r="81" spans="8:22" ht="17.600000000000001">
      <c r="S81"/>
      <c r="T81"/>
      <c r="U81"/>
    </row>
    <row r="82" spans="8:22" ht="17.600000000000001">
      <c r="S82"/>
      <c r="T82"/>
      <c r="U82"/>
    </row>
    <row r="83" spans="8:22" ht="17.600000000000001">
      <c r="H83" s="9">
        <v>9003763</v>
      </c>
      <c r="S83"/>
      <c r="T83"/>
      <c r="U83"/>
    </row>
    <row r="84" spans="8:22" ht="17.600000000000001">
      <c r="S84"/>
      <c r="T84"/>
      <c r="U84"/>
    </row>
    <row r="85" spans="8:22" ht="17.600000000000001">
      <c r="S85"/>
      <c r="T85"/>
      <c r="U85"/>
      <c r="V85"/>
    </row>
    <row r="86" spans="8:22" ht="17.600000000000001">
      <c r="S86"/>
      <c r="T86"/>
      <c r="U86"/>
      <c r="V86"/>
    </row>
    <row r="87" spans="8:22" ht="17.600000000000001">
      <c r="S87"/>
      <c r="T87"/>
      <c r="U87"/>
      <c r="V87" s="1"/>
    </row>
    <row r="88" spans="8:22" ht="17.600000000000001">
      <c r="S88"/>
      <c r="T88"/>
      <c r="U88"/>
      <c r="V88"/>
    </row>
    <row r="89" spans="8:22" ht="17.600000000000001">
      <c r="S89"/>
      <c r="T89"/>
      <c r="U89"/>
      <c r="V89"/>
    </row>
    <row r="90" spans="8:22" ht="17.600000000000001">
      <c r="S90"/>
      <c r="T90"/>
      <c r="U90"/>
      <c r="V90"/>
    </row>
    <row r="91" spans="8:22" ht="17.600000000000001">
      <c r="S91"/>
      <c r="T91"/>
      <c r="U91"/>
      <c r="V91"/>
    </row>
    <row r="92" spans="8:22" ht="17.600000000000001">
      <c r="S92"/>
      <c r="T92"/>
      <c r="U92"/>
      <c r="V92"/>
    </row>
    <row r="93" spans="8:22" ht="17.600000000000001">
      <c r="S93"/>
      <c r="T93"/>
      <c r="U93"/>
      <c r="V93"/>
    </row>
    <row r="94" spans="8:22" ht="21.45">
      <c r="M94" s="174"/>
      <c r="N94"/>
      <c r="S94"/>
      <c r="T94"/>
      <c r="U94"/>
      <c r="V94"/>
    </row>
    <row r="95" spans="8:22" ht="17.600000000000001">
      <c r="M95"/>
      <c r="N95"/>
      <c r="S95"/>
      <c r="T95"/>
      <c r="U95"/>
      <c r="V95"/>
    </row>
    <row r="96" spans="8:22" ht="17.600000000000001">
      <c r="M96"/>
      <c r="N96"/>
      <c r="S96"/>
      <c r="T96"/>
      <c r="U96"/>
      <c r="V96"/>
    </row>
    <row r="97" spans="13:22" ht="17.600000000000001">
      <c r="M97"/>
      <c r="N97"/>
      <c r="S97"/>
      <c r="T97"/>
      <c r="U97"/>
      <c r="V97"/>
    </row>
    <row r="98" spans="13:22" ht="17.600000000000001">
      <c r="M98"/>
      <c r="N98"/>
      <c r="S98"/>
      <c r="T98"/>
      <c r="U98"/>
      <c r="V98"/>
    </row>
    <row r="99" spans="13:22" ht="17.600000000000001">
      <c r="M99"/>
      <c r="N99"/>
      <c r="S99"/>
      <c r="T99"/>
      <c r="U99"/>
      <c r="V99"/>
    </row>
    <row r="100" spans="13:22" ht="17.600000000000001">
      <c r="M100"/>
      <c r="N100"/>
      <c r="S100"/>
      <c r="T100"/>
      <c r="U100"/>
      <c r="V100"/>
    </row>
    <row r="101" spans="13:22" ht="17.600000000000001">
      <c r="M101"/>
      <c r="N101"/>
      <c r="S101"/>
      <c r="T101"/>
      <c r="U101"/>
      <c r="V101"/>
    </row>
    <row r="102" spans="13:22" ht="17.600000000000001">
      <c r="M102"/>
      <c r="N102"/>
      <c r="S102"/>
      <c r="T102"/>
      <c r="U102"/>
      <c r="V102"/>
    </row>
    <row r="103" spans="13:22" ht="17.600000000000001">
      <c r="M103"/>
      <c r="N103"/>
      <c r="S103"/>
      <c r="T103"/>
      <c r="U103"/>
      <c r="V103"/>
    </row>
    <row r="104" spans="13:22" ht="17.600000000000001">
      <c r="M104"/>
      <c r="N104"/>
      <c r="S104"/>
      <c r="T104"/>
      <c r="U104"/>
      <c r="V104"/>
    </row>
    <row r="105" spans="13:22" ht="17.600000000000001">
      <c r="M105"/>
      <c r="N105"/>
      <c r="S105"/>
      <c r="T105"/>
      <c r="U105"/>
      <c r="V105"/>
    </row>
    <row r="106" spans="13:22" ht="17.600000000000001">
      <c r="M106"/>
      <c r="N106"/>
      <c r="S106"/>
      <c r="T106"/>
      <c r="U106"/>
      <c r="V106"/>
    </row>
    <row r="107" spans="13:22" ht="17.600000000000001">
      <c r="M107"/>
      <c r="N107"/>
      <c r="S107" s="9"/>
      <c r="T107" s="9"/>
      <c r="U107" s="9"/>
      <c r="V107"/>
    </row>
    <row r="108" spans="13:22" ht="17.600000000000001">
      <c r="M108"/>
      <c r="N108"/>
      <c r="S108" s="9"/>
      <c r="T108" s="9"/>
      <c r="U108" s="9"/>
      <c r="V108"/>
    </row>
    <row r="109" spans="13:22" ht="17.600000000000001">
      <c r="M109"/>
      <c r="N109"/>
      <c r="S109" s="9"/>
      <c r="T109" s="9"/>
      <c r="U109" s="9"/>
      <c r="V109"/>
    </row>
    <row r="110" spans="13:22" ht="17.600000000000001">
      <c r="M110"/>
      <c r="N110"/>
      <c r="S110" s="9"/>
      <c r="T110" s="9"/>
      <c r="U110" s="9"/>
      <c r="V110"/>
    </row>
    <row r="111" spans="13:22" ht="17.600000000000001">
      <c r="M111"/>
      <c r="N111"/>
      <c r="S111" s="9"/>
      <c r="T111" s="9"/>
      <c r="U111" s="9"/>
      <c r="V111"/>
    </row>
    <row r="112" spans="13:22" ht="17.600000000000001">
      <c r="M112"/>
      <c r="N112"/>
      <c r="S112" s="9"/>
      <c r="T112" s="9"/>
      <c r="U112"/>
      <c r="V112"/>
    </row>
    <row r="113" spans="13:22" ht="17.600000000000001">
      <c r="M113"/>
      <c r="N113"/>
      <c r="V113"/>
    </row>
    <row r="114" spans="13:22" ht="17.600000000000001">
      <c r="M114"/>
      <c r="N114"/>
      <c r="V114"/>
    </row>
    <row r="115" spans="13:22" ht="17.600000000000001">
      <c r="M115"/>
      <c r="N115"/>
      <c r="V115"/>
    </row>
    <row r="116" spans="13:22">
      <c r="M116" s="9"/>
      <c r="N116" s="9"/>
      <c r="V116" s="9"/>
    </row>
    <row r="120" spans="13:22" ht="17.600000000000001">
      <c r="M120"/>
      <c r="N120"/>
      <c r="S120"/>
      <c r="T120"/>
      <c r="U120"/>
      <c r="V120"/>
    </row>
    <row r="121" spans="13:22" ht="17.600000000000001">
      <c r="M121"/>
      <c r="N121"/>
      <c r="S121"/>
      <c r="T121"/>
      <c r="U121"/>
      <c r="V121"/>
    </row>
    <row r="122" spans="13:22" ht="17.600000000000001">
      <c r="M122"/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</sheetData>
  <mergeCells count="15">
    <mergeCell ref="C26:C27"/>
    <mergeCell ref="D26:D27"/>
    <mergeCell ref="AA11:AI11"/>
    <mergeCell ref="C18:C22"/>
    <mergeCell ref="D20:D21"/>
    <mergeCell ref="C23:C25"/>
    <mergeCell ref="D23:D25"/>
    <mergeCell ref="C4:C10"/>
    <mergeCell ref="D4:D5"/>
    <mergeCell ref="L4:L6"/>
    <mergeCell ref="D7:D10"/>
    <mergeCell ref="C11:C17"/>
    <mergeCell ref="D11:D17"/>
    <mergeCell ref="L11:L13"/>
    <mergeCell ref="L14:L17"/>
  </mergeCells>
  <phoneticPr fontId="2" type="noConversion"/>
  <conditionalFormatting sqref="B4:H28">
    <cfRule type="expression" dxfId="748" priority="1" stopIfTrue="1">
      <formula>UPPER($I4)="NONE"</formula>
    </cfRule>
    <cfRule type="expression" dxfId="747" priority="2" stopIfTrue="1">
      <formula>AND($I4&lt;&gt;"", $J4&lt;&gt;"", $I4*1&lt;$J4*1)</formula>
    </cfRule>
  </conditionalFormatting>
  <hyperlinks>
    <hyperlink ref="AA14" location="'Sand (Macoho)'!A1" display="Macoho #2" xr:uid="{4373F2A5-AE98-405A-BCC1-58E2D14C43EE}"/>
    <hyperlink ref="AA16" location="'Sand (Macoho)'!A1" display="Macoho #3" xr:uid="{C737D1A3-96B6-4C78-A885-9AE9E9D4774B}"/>
    <hyperlink ref="AB13" location="'Sand (Macoho)'!A1" display="Macoho #5" xr:uid="{3D505915-BBC1-452F-9CA3-F3E88DC18794}"/>
    <hyperlink ref="AC12:AF13" location="Bernex!A1" display="Bernex #3" xr:uid="{93D502B0-8860-4712-ADDA-53C94B5A8273}"/>
    <hyperlink ref="AI13:AI15" location="Kobe!A1" display="Kobe #2" xr:uid="{724E1123-B7C4-41C2-8F84-ABBC2BAD12D0}"/>
    <hyperlink ref="AH17" location="Kobe!A1" display="Kobe #4" xr:uid="{7F0B7AE9-FAC6-4E37-82D3-166D114266ED}"/>
    <hyperlink ref="AC16" location="'CVD Loading (Bi-Tech)'!A1" display="CVD Load" xr:uid="{84CF039D-FFB1-4260-8346-418F12AD841C}"/>
    <hyperlink ref="AC15" location="'CVD Unloading (Okano)'!A1" display="CVD Unload" xr:uid="{21284E14-8293-4057-94DE-EDAA849F3833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847B-FE89-4939-A283-19481066DADB}">
  <sheetPr codeName="Sheet11">
    <tabColor theme="8" tint="0.59999389629810485"/>
    <pageSetUpPr fitToPage="1"/>
  </sheetPr>
  <dimension ref="A1:AE137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18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3" width="9" style="18" customWidth="1"/>
    <col min="24" max="266" width="9" style="9"/>
    <col min="267" max="267" width="0.640625" style="9" customWidth="1"/>
    <col min="268" max="268" width="5.7109375" style="9" customWidth="1"/>
    <col min="269" max="269" width="20.5" style="9" bestFit="1" customWidth="1"/>
    <col min="270" max="270" width="5.35546875" style="9" customWidth="1"/>
    <col min="271" max="271" width="15.35546875" style="9" bestFit="1" customWidth="1"/>
    <col min="272" max="273" width="10.640625" style="9" customWidth="1"/>
    <col min="274" max="274" width="11.85546875" style="9" customWidth="1"/>
    <col min="275" max="275" width="11.640625" style="9" bestFit="1" customWidth="1"/>
    <col min="276" max="522" width="9" style="9"/>
    <col min="523" max="523" width="0.640625" style="9" customWidth="1"/>
    <col min="524" max="524" width="5.7109375" style="9" customWidth="1"/>
    <col min="525" max="525" width="20.5" style="9" bestFit="1" customWidth="1"/>
    <col min="526" max="526" width="5.35546875" style="9" customWidth="1"/>
    <col min="527" max="527" width="15.35546875" style="9" bestFit="1" customWidth="1"/>
    <col min="528" max="529" width="10.640625" style="9" customWidth="1"/>
    <col min="530" max="530" width="11.85546875" style="9" customWidth="1"/>
    <col min="531" max="531" width="11.640625" style="9" bestFit="1" customWidth="1"/>
    <col min="532" max="778" width="9" style="9"/>
    <col min="779" max="779" width="0.640625" style="9" customWidth="1"/>
    <col min="780" max="780" width="5.7109375" style="9" customWidth="1"/>
    <col min="781" max="781" width="20.5" style="9" bestFit="1" customWidth="1"/>
    <col min="782" max="782" width="5.35546875" style="9" customWidth="1"/>
    <col min="783" max="783" width="15.35546875" style="9" bestFit="1" customWidth="1"/>
    <col min="784" max="785" width="10.640625" style="9" customWidth="1"/>
    <col min="786" max="786" width="11.85546875" style="9" customWidth="1"/>
    <col min="787" max="787" width="11.640625" style="9" bestFit="1" customWidth="1"/>
    <col min="788" max="1034" width="9" style="9"/>
    <col min="1035" max="1035" width="0.640625" style="9" customWidth="1"/>
    <col min="1036" max="1036" width="5.7109375" style="9" customWidth="1"/>
    <col min="1037" max="1037" width="20.5" style="9" bestFit="1" customWidth="1"/>
    <col min="1038" max="1038" width="5.35546875" style="9" customWidth="1"/>
    <col min="1039" max="1039" width="15.35546875" style="9" bestFit="1" customWidth="1"/>
    <col min="1040" max="1041" width="10.640625" style="9" customWidth="1"/>
    <col min="1042" max="1042" width="11.85546875" style="9" customWidth="1"/>
    <col min="1043" max="1043" width="11.640625" style="9" bestFit="1" customWidth="1"/>
    <col min="1044" max="1290" width="9" style="9"/>
    <col min="1291" max="1291" width="0.640625" style="9" customWidth="1"/>
    <col min="1292" max="1292" width="5.7109375" style="9" customWidth="1"/>
    <col min="1293" max="1293" width="20.5" style="9" bestFit="1" customWidth="1"/>
    <col min="1294" max="1294" width="5.35546875" style="9" customWidth="1"/>
    <col min="1295" max="1295" width="15.35546875" style="9" bestFit="1" customWidth="1"/>
    <col min="1296" max="1297" width="10.640625" style="9" customWidth="1"/>
    <col min="1298" max="1298" width="11.85546875" style="9" customWidth="1"/>
    <col min="1299" max="1299" width="11.640625" style="9" bestFit="1" customWidth="1"/>
    <col min="1300" max="1546" width="9" style="9"/>
    <col min="1547" max="1547" width="0.640625" style="9" customWidth="1"/>
    <col min="1548" max="1548" width="5.7109375" style="9" customWidth="1"/>
    <col min="1549" max="1549" width="20.5" style="9" bestFit="1" customWidth="1"/>
    <col min="1550" max="1550" width="5.35546875" style="9" customWidth="1"/>
    <col min="1551" max="1551" width="15.35546875" style="9" bestFit="1" customWidth="1"/>
    <col min="1552" max="1553" width="10.640625" style="9" customWidth="1"/>
    <col min="1554" max="1554" width="11.85546875" style="9" customWidth="1"/>
    <col min="1555" max="1555" width="11.640625" style="9" bestFit="1" customWidth="1"/>
    <col min="1556" max="1802" width="9" style="9"/>
    <col min="1803" max="1803" width="0.640625" style="9" customWidth="1"/>
    <col min="1804" max="1804" width="5.7109375" style="9" customWidth="1"/>
    <col min="1805" max="1805" width="20.5" style="9" bestFit="1" customWidth="1"/>
    <col min="1806" max="1806" width="5.35546875" style="9" customWidth="1"/>
    <col min="1807" max="1807" width="15.35546875" style="9" bestFit="1" customWidth="1"/>
    <col min="1808" max="1809" width="10.640625" style="9" customWidth="1"/>
    <col min="1810" max="1810" width="11.85546875" style="9" customWidth="1"/>
    <col min="1811" max="1811" width="11.640625" style="9" bestFit="1" customWidth="1"/>
    <col min="1812" max="2058" width="9" style="9"/>
    <col min="2059" max="2059" width="0.640625" style="9" customWidth="1"/>
    <col min="2060" max="2060" width="5.7109375" style="9" customWidth="1"/>
    <col min="2061" max="2061" width="20.5" style="9" bestFit="1" customWidth="1"/>
    <col min="2062" max="2062" width="5.35546875" style="9" customWidth="1"/>
    <col min="2063" max="2063" width="15.35546875" style="9" bestFit="1" customWidth="1"/>
    <col min="2064" max="2065" width="10.640625" style="9" customWidth="1"/>
    <col min="2066" max="2066" width="11.85546875" style="9" customWidth="1"/>
    <col min="2067" max="2067" width="11.640625" style="9" bestFit="1" customWidth="1"/>
    <col min="2068" max="2314" width="9" style="9"/>
    <col min="2315" max="2315" width="0.640625" style="9" customWidth="1"/>
    <col min="2316" max="2316" width="5.7109375" style="9" customWidth="1"/>
    <col min="2317" max="2317" width="20.5" style="9" bestFit="1" customWidth="1"/>
    <col min="2318" max="2318" width="5.35546875" style="9" customWidth="1"/>
    <col min="2319" max="2319" width="15.35546875" style="9" bestFit="1" customWidth="1"/>
    <col min="2320" max="2321" width="10.640625" style="9" customWidth="1"/>
    <col min="2322" max="2322" width="11.85546875" style="9" customWidth="1"/>
    <col min="2323" max="2323" width="11.640625" style="9" bestFit="1" customWidth="1"/>
    <col min="2324" max="2570" width="9" style="9"/>
    <col min="2571" max="2571" width="0.640625" style="9" customWidth="1"/>
    <col min="2572" max="2572" width="5.7109375" style="9" customWidth="1"/>
    <col min="2573" max="2573" width="20.5" style="9" bestFit="1" customWidth="1"/>
    <col min="2574" max="2574" width="5.35546875" style="9" customWidth="1"/>
    <col min="2575" max="2575" width="15.35546875" style="9" bestFit="1" customWidth="1"/>
    <col min="2576" max="2577" width="10.640625" style="9" customWidth="1"/>
    <col min="2578" max="2578" width="11.85546875" style="9" customWidth="1"/>
    <col min="2579" max="2579" width="11.640625" style="9" bestFit="1" customWidth="1"/>
    <col min="2580" max="2826" width="9" style="9"/>
    <col min="2827" max="2827" width="0.640625" style="9" customWidth="1"/>
    <col min="2828" max="2828" width="5.7109375" style="9" customWidth="1"/>
    <col min="2829" max="2829" width="20.5" style="9" bestFit="1" customWidth="1"/>
    <col min="2830" max="2830" width="5.35546875" style="9" customWidth="1"/>
    <col min="2831" max="2831" width="15.35546875" style="9" bestFit="1" customWidth="1"/>
    <col min="2832" max="2833" width="10.640625" style="9" customWidth="1"/>
    <col min="2834" max="2834" width="11.85546875" style="9" customWidth="1"/>
    <col min="2835" max="2835" width="11.640625" style="9" bestFit="1" customWidth="1"/>
    <col min="2836" max="3082" width="9" style="9"/>
    <col min="3083" max="3083" width="0.640625" style="9" customWidth="1"/>
    <col min="3084" max="3084" width="5.7109375" style="9" customWidth="1"/>
    <col min="3085" max="3085" width="20.5" style="9" bestFit="1" customWidth="1"/>
    <col min="3086" max="3086" width="5.35546875" style="9" customWidth="1"/>
    <col min="3087" max="3087" width="15.35546875" style="9" bestFit="1" customWidth="1"/>
    <col min="3088" max="3089" width="10.640625" style="9" customWidth="1"/>
    <col min="3090" max="3090" width="11.85546875" style="9" customWidth="1"/>
    <col min="3091" max="3091" width="11.640625" style="9" bestFit="1" customWidth="1"/>
    <col min="3092" max="3338" width="9" style="9"/>
    <col min="3339" max="3339" width="0.640625" style="9" customWidth="1"/>
    <col min="3340" max="3340" width="5.7109375" style="9" customWidth="1"/>
    <col min="3341" max="3341" width="20.5" style="9" bestFit="1" customWidth="1"/>
    <col min="3342" max="3342" width="5.35546875" style="9" customWidth="1"/>
    <col min="3343" max="3343" width="15.35546875" style="9" bestFit="1" customWidth="1"/>
    <col min="3344" max="3345" width="10.640625" style="9" customWidth="1"/>
    <col min="3346" max="3346" width="11.85546875" style="9" customWidth="1"/>
    <col min="3347" max="3347" width="11.640625" style="9" bestFit="1" customWidth="1"/>
    <col min="3348" max="3594" width="9" style="9"/>
    <col min="3595" max="3595" width="0.640625" style="9" customWidth="1"/>
    <col min="3596" max="3596" width="5.7109375" style="9" customWidth="1"/>
    <col min="3597" max="3597" width="20.5" style="9" bestFit="1" customWidth="1"/>
    <col min="3598" max="3598" width="5.35546875" style="9" customWidth="1"/>
    <col min="3599" max="3599" width="15.35546875" style="9" bestFit="1" customWidth="1"/>
    <col min="3600" max="3601" width="10.640625" style="9" customWidth="1"/>
    <col min="3602" max="3602" width="11.85546875" style="9" customWidth="1"/>
    <col min="3603" max="3603" width="11.640625" style="9" bestFit="1" customWidth="1"/>
    <col min="3604" max="3850" width="9" style="9"/>
    <col min="3851" max="3851" width="0.640625" style="9" customWidth="1"/>
    <col min="3852" max="3852" width="5.7109375" style="9" customWidth="1"/>
    <col min="3853" max="3853" width="20.5" style="9" bestFit="1" customWidth="1"/>
    <col min="3854" max="3854" width="5.35546875" style="9" customWidth="1"/>
    <col min="3855" max="3855" width="15.35546875" style="9" bestFit="1" customWidth="1"/>
    <col min="3856" max="3857" width="10.640625" style="9" customWidth="1"/>
    <col min="3858" max="3858" width="11.85546875" style="9" customWidth="1"/>
    <col min="3859" max="3859" width="11.640625" style="9" bestFit="1" customWidth="1"/>
    <col min="3860" max="4106" width="9" style="9"/>
    <col min="4107" max="4107" width="0.640625" style="9" customWidth="1"/>
    <col min="4108" max="4108" width="5.7109375" style="9" customWidth="1"/>
    <col min="4109" max="4109" width="20.5" style="9" bestFit="1" customWidth="1"/>
    <col min="4110" max="4110" width="5.35546875" style="9" customWidth="1"/>
    <col min="4111" max="4111" width="15.35546875" style="9" bestFit="1" customWidth="1"/>
    <col min="4112" max="4113" width="10.640625" style="9" customWidth="1"/>
    <col min="4114" max="4114" width="11.85546875" style="9" customWidth="1"/>
    <col min="4115" max="4115" width="11.640625" style="9" bestFit="1" customWidth="1"/>
    <col min="4116" max="4362" width="9" style="9"/>
    <col min="4363" max="4363" width="0.640625" style="9" customWidth="1"/>
    <col min="4364" max="4364" width="5.7109375" style="9" customWidth="1"/>
    <col min="4365" max="4365" width="20.5" style="9" bestFit="1" customWidth="1"/>
    <col min="4366" max="4366" width="5.35546875" style="9" customWidth="1"/>
    <col min="4367" max="4367" width="15.35546875" style="9" bestFit="1" customWidth="1"/>
    <col min="4368" max="4369" width="10.640625" style="9" customWidth="1"/>
    <col min="4370" max="4370" width="11.85546875" style="9" customWidth="1"/>
    <col min="4371" max="4371" width="11.640625" style="9" bestFit="1" customWidth="1"/>
    <col min="4372" max="4618" width="9" style="9"/>
    <col min="4619" max="4619" width="0.640625" style="9" customWidth="1"/>
    <col min="4620" max="4620" width="5.7109375" style="9" customWidth="1"/>
    <col min="4621" max="4621" width="20.5" style="9" bestFit="1" customWidth="1"/>
    <col min="4622" max="4622" width="5.35546875" style="9" customWidth="1"/>
    <col min="4623" max="4623" width="15.35546875" style="9" bestFit="1" customWidth="1"/>
    <col min="4624" max="4625" width="10.640625" style="9" customWidth="1"/>
    <col min="4626" max="4626" width="11.85546875" style="9" customWidth="1"/>
    <col min="4627" max="4627" width="11.640625" style="9" bestFit="1" customWidth="1"/>
    <col min="4628" max="4874" width="9" style="9"/>
    <col min="4875" max="4875" width="0.640625" style="9" customWidth="1"/>
    <col min="4876" max="4876" width="5.7109375" style="9" customWidth="1"/>
    <col min="4877" max="4877" width="20.5" style="9" bestFit="1" customWidth="1"/>
    <col min="4878" max="4878" width="5.35546875" style="9" customWidth="1"/>
    <col min="4879" max="4879" width="15.35546875" style="9" bestFit="1" customWidth="1"/>
    <col min="4880" max="4881" width="10.640625" style="9" customWidth="1"/>
    <col min="4882" max="4882" width="11.85546875" style="9" customWidth="1"/>
    <col min="4883" max="4883" width="11.640625" style="9" bestFit="1" customWidth="1"/>
    <col min="4884" max="5130" width="9" style="9"/>
    <col min="5131" max="5131" width="0.640625" style="9" customWidth="1"/>
    <col min="5132" max="5132" width="5.7109375" style="9" customWidth="1"/>
    <col min="5133" max="5133" width="20.5" style="9" bestFit="1" customWidth="1"/>
    <col min="5134" max="5134" width="5.35546875" style="9" customWidth="1"/>
    <col min="5135" max="5135" width="15.35546875" style="9" bestFit="1" customWidth="1"/>
    <col min="5136" max="5137" width="10.640625" style="9" customWidth="1"/>
    <col min="5138" max="5138" width="11.85546875" style="9" customWidth="1"/>
    <col min="5139" max="5139" width="11.640625" style="9" bestFit="1" customWidth="1"/>
    <col min="5140" max="5386" width="9" style="9"/>
    <col min="5387" max="5387" width="0.640625" style="9" customWidth="1"/>
    <col min="5388" max="5388" width="5.7109375" style="9" customWidth="1"/>
    <col min="5389" max="5389" width="20.5" style="9" bestFit="1" customWidth="1"/>
    <col min="5390" max="5390" width="5.35546875" style="9" customWidth="1"/>
    <col min="5391" max="5391" width="15.35546875" style="9" bestFit="1" customWidth="1"/>
    <col min="5392" max="5393" width="10.640625" style="9" customWidth="1"/>
    <col min="5394" max="5394" width="11.85546875" style="9" customWidth="1"/>
    <col min="5395" max="5395" width="11.640625" style="9" bestFit="1" customWidth="1"/>
    <col min="5396" max="5642" width="9" style="9"/>
    <col min="5643" max="5643" width="0.640625" style="9" customWidth="1"/>
    <col min="5644" max="5644" width="5.7109375" style="9" customWidth="1"/>
    <col min="5645" max="5645" width="20.5" style="9" bestFit="1" customWidth="1"/>
    <col min="5646" max="5646" width="5.35546875" style="9" customWidth="1"/>
    <col min="5647" max="5647" width="15.35546875" style="9" bestFit="1" customWidth="1"/>
    <col min="5648" max="5649" width="10.640625" style="9" customWidth="1"/>
    <col min="5650" max="5650" width="11.85546875" style="9" customWidth="1"/>
    <col min="5651" max="5651" width="11.640625" style="9" bestFit="1" customWidth="1"/>
    <col min="5652" max="5898" width="9" style="9"/>
    <col min="5899" max="5899" width="0.640625" style="9" customWidth="1"/>
    <col min="5900" max="5900" width="5.7109375" style="9" customWidth="1"/>
    <col min="5901" max="5901" width="20.5" style="9" bestFit="1" customWidth="1"/>
    <col min="5902" max="5902" width="5.35546875" style="9" customWidth="1"/>
    <col min="5903" max="5903" width="15.35546875" style="9" bestFit="1" customWidth="1"/>
    <col min="5904" max="5905" width="10.640625" style="9" customWidth="1"/>
    <col min="5906" max="5906" width="11.85546875" style="9" customWidth="1"/>
    <col min="5907" max="5907" width="11.640625" style="9" bestFit="1" customWidth="1"/>
    <col min="5908" max="6154" width="9" style="9"/>
    <col min="6155" max="6155" width="0.640625" style="9" customWidth="1"/>
    <col min="6156" max="6156" width="5.7109375" style="9" customWidth="1"/>
    <col min="6157" max="6157" width="20.5" style="9" bestFit="1" customWidth="1"/>
    <col min="6158" max="6158" width="5.35546875" style="9" customWidth="1"/>
    <col min="6159" max="6159" width="15.35546875" style="9" bestFit="1" customWidth="1"/>
    <col min="6160" max="6161" width="10.640625" style="9" customWidth="1"/>
    <col min="6162" max="6162" width="11.85546875" style="9" customWidth="1"/>
    <col min="6163" max="6163" width="11.640625" style="9" bestFit="1" customWidth="1"/>
    <col min="6164" max="6410" width="9" style="9"/>
    <col min="6411" max="6411" width="0.640625" style="9" customWidth="1"/>
    <col min="6412" max="6412" width="5.7109375" style="9" customWidth="1"/>
    <col min="6413" max="6413" width="20.5" style="9" bestFit="1" customWidth="1"/>
    <col min="6414" max="6414" width="5.35546875" style="9" customWidth="1"/>
    <col min="6415" max="6415" width="15.35546875" style="9" bestFit="1" customWidth="1"/>
    <col min="6416" max="6417" width="10.640625" style="9" customWidth="1"/>
    <col min="6418" max="6418" width="11.85546875" style="9" customWidth="1"/>
    <col min="6419" max="6419" width="11.640625" style="9" bestFit="1" customWidth="1"/>
    <col min="6420" max="6666" width="9" style="9"/>
    <col min="6667" max="6667" width="0.640625" style="9" customWidth="1"/>
    <col min="6668" max="6668" width="5.7109375" style="9" customWidth="1"/>
    <col min="6669" max="6669" width="20.5" style="9" bestFit="1" customWidth="1"/>
    <col min="6670" max="6670" width="5.35546875" style="9" customWidth="1"/>
    <col min="6671" max="6671" width="15.35546875" style="9" bestFit="1" customWidth="1"/>
    <col min="6672" max="6673" width="10.640625" style="9" customWidth="1"/>
    <col min="6674" max="6674" width="11.85546875" style="9" customWidth="1"/>
    <col min="6675" max="6675" width="11.640625" style="9" bestFit="1" customWidth="1"/>
    <col min="6676" max="6922" width="9" style="9"/>
    <col min="6923" max="6923" width="0.640625" style="9" customWidth="1"/>
    <col min="6924" max="6924" width="5.7109375" style="9" customWidth="1"/>
    <col min="6925" max="6925" width="20.5" style="9" bestFit="1" customWidth="1"/>
    <col min="6926" max="6926" width="5.35546875" style="9" customWidth="1"/>
    <col min="6927" max="6927" width="15.35546875" style="9" bestFit="1" customWidth="1"/>
    <col min="6928" max="6929" width="10.640625" style="9" customWidth="1"/>
    <col min="6930" max="6930" width="11.85546875" style="9" customWidth="1"/>
    <col min="6931" max="6931" width="11.640625" style="9" bestFit="1" customWidth="1"/>
    <col min="6932" max="7178" width="9" style="9"/>
    <col min="7179" max="7179" width="0.640625" style="9" customWidth="1"/>
    <col min="7180" max="7180" width="5.7109375" style="9" customWidth="1"/>
    <col min="7181" max="7181" width="20.5" style="9" bestFit="1" customWidth="1"/>
    <col min="7182" max="7182" width="5.35546875" style="9" customWidth="1"/>
    <col min="7183" max="7183" width="15.35546875" style="9" bestFit="1" customWidth="1"/>
    <col min="7184" max="7185" width="10.640625" style="9" customWidth="1"/>
    <col min="7186" max="7186" width="11.85546875" style="9" customWidth="1"/>
    <col min="7187" max="7187" width="11.640625" style="9" bestFit="1" customWidth="1"/>
    <col min="7188" max="7434" width="9" style="9"/>
    <col min="7435" max="7435" width="0.640625" style="9" customWidth="1"/>
    <col min="7436" max="7436" width="5.7109375" style="9" customWidth="1"/>
    <col min="7437" max="7437" width="20.5" style="9" bestFit="1" customWidth="1"/>
    <col min="7438" max="7438" width="5.35546875" style="9" customWidth="1"/>
    <col min="7439" max="7439" width="15.35546875" style="9" bestFit="1" customWidth="1"/>
    <col min="7440" max="7441" width="10.640625" style="9" customWidth="1"/>
    <col min="7442" max="7442" width="11.85546875" style="9" customWidth="1"/>
    <col min="7443" max="7443" width="11.640625" style="9" bestFit="1" customWidth="1"/>
    <col min="7444" max="7690" width="9" style="9"/>
    <col min="7691" max="7691" width="0.640625" style="9" customWidth="1"/>
    <col min="7692" max="7692" width="5.7109375" style="9" customWidth="1"/>
    <col min="7693" max="7693" width="20.5" style="9" bestFit="1" customWidth="1"/>
    <col min="7694" max="7694" width="5.35546875" style="9" customWidth="1"/>
    <col min="7695" max="7695" width="15.35546875" style="9" bestFit="1" customWidth="1"/>
    <col min="7696" max="7697" width="10.640625" style="9" customWidth="1"/>
    <col min="7698" max="7698" width="11.85546875" style="9" customWidth="1"/>
    <col min="7699" max="7699" width="11.640625" style="9" bestFit="1" customWidth="1"/>
    <col min="7700" max="7946" width="9" style="9"/>
    <col min="7947" max="7947" width="0.640625" style="9" customWidth="1"/>
    <col min="7948" max="7948" width="5.7109375" style="9" customWidth="1"/>
    <col min="7949" max="7949" width="20.5" style="9" bestFit="1" customWidth="1"/>
    <col min="7950" max="7950" width="5.35546875" style="9" customWidth="1"/>
    <col min="7951" max="7951" width="15.35546875" style="9" bestFit="1" customWidth="1"/>
    <col min="7952" max="7953" width="10.640625" style="9" customWidth="1"/>
    <col min="7954" max="7954" width="11.85546875" style="9" customWidth="1"/>
    <col min="7955" max="7955" width="11.640625" style="9" bestFit="1" customWidth="1"/>
    <col min="7956" max="8202" width="9" style="9"/>
    <col min="8203" max="8203" width="0.640625" style="9" customWidth="1"/>
    <col min="8204" max="8204" width="5.7109375" style="9" customWidth="1"/>
    <col min="8205" max="8205" width="20.5" style="9" bestFit="1" customWidth="1"/>
    <col min="8206" max="8206" width="5.35546875" style="9" customWidth="1"/>
    <col min="8207" max="8207" width="15.35546875" style="9" bestFit="1" customWidth="1"/>
    <col min="8208" max="8209" width="10.640625" style="9" customWidth="1"/>
    <col min="8210" max="8210" width="11.85546875" style="9" customWidth="1"/>
    <col min="8211" max="8211" width="11.640625" style="9" bestFit="1" customWidth="1"/>
    <col min="8212" max="8458" width="9" style="9"/>
    <col min="8459" max="8459" width="0.640625" style="9" customWidth="1"/>
    <col min="8460" max="8460" width="5.7109375" style="9" customWidth="1"/>
    <col min="8461" max="8461" width="20.5" style="9" bestFit="1" customWidth="1"/>
    <col min="8462" max="8462" width="5.35546875" style="9" customWidth="1"/>
    <col min="8463" max="8463" width="15.35546875" style="9" bestFit="1" customWidth="1"/>
    <col min="8464" max="8465" width="10.640625" style="9" customWidth="1"/>
    <col min="8466" max="8466" width="11.85546875" style="9" customWidth="1"/>
    <col min="8467" max="8467" width="11.640625" style="9" bestFit="1" customWidth="1"/>
    <col min="8468" max="8714" width="9" style="9"/>
    <col min="8715" max="8715" width="0.640625" style="9" customWidth="1"/>
    <col min="8716" max="8716" width="5.7109375" style="9" customWidth="1"/>
    <col min="8717" max="8717" width="20.5" style="9" bestFit="1" customWidth="1"/>
    <col min="8718" max="8718" width="5.35546875" style="9" customWidth="1"/>
    <col min="8719" max="8719" width="15.35546875" style="9" bestFit="1" customWidth="1"/>
    <col min="8720" max="8721" width="10.640625" style="9" customWidth="1"/>
    <col min="8722" max="8722" width="11.85546875" style="9" customWidth="1"/>
    <col min="8723" max="8723" width="11.640625" style="9" bestFit="1" customWidth="1"/>
    <col min="8724" max="8970" width="9" style="9"/>
    <col min="8971" max="8971" width="0.640625" style="9" customWidth="1"/>
    <col min="8972" max="8972" width="5.7109375" style="9" customWidth="1"/>
    <col min="8973" max="8973" width="20.5" style="9" bestFit="1" customWidth="1"/>
    <col min="8974" max="8974" width="5.35546875" style="9" customWidth="1"/>
    <col min="8975" max="8975" width="15.35546875" style="9" bestFit="1" customWidth="1"/>
    <col min="8976" max="8977" width="10.640625" style="9" customWidth="1"/>
    <col min="8978" max="8978" width="11.85546875" style="9" customWidth="1"/>
    <col min="8979" max="8979" width="11.640625" style="9" bestFit="1" customWidth="1"/>
    <col min="8980" max="9226" width="9" style="9"/>
    <col min="9227" max="9227" width="0.640625" style="9" customWidth="1"/>
    <col min="9228" max="9228" width="5.7109375" style="9" customWidth="1"/>
    <col min="9229" max="9229" width="20.5" style="9" bestFit="1" customWidth="1"/>
    <col min="9230" max="9230" width="5.35546875" style="9" customWidth="1"/>
    <col min="9231" max="9231" width="15.35546875" style="9" bestFit="1" customWidth="1"/>
    <col min="9232" max="9233" width="10.640625" style="9" customWidth="1"/>
    <col min="9234" max="9234" width="11.85546875" style="9" customWidth="1"/>
    <col min="9235" max="9235" width="11.640625" style="9" bestFit="1" customWidth="1"/>
    <col min="9236" max="9482" width="9" style="9"/>
    <col min="9483" max="9483" width="0.640625" style="9" customWidth="1"/>
    <col min="9484" max="9484" width="5.7109375" style="9" customWidth="1"/>
    <col min="9485" max="9485" width="20.5" style="9" bestFit="1" customWidth="1"/>
    <col min="9486" max="9486" width="5.35546875" style="9" customWidth="1"/>
    <col min="9487" max="9487" width="15.35546875" style="9" bestFit="1" customWidth="1"/>
    <col min="9488" max="9489" width="10.640625" style="9" customWidth="1"/>
    <col min="9490" max="9490" width="11.85546875" style="9" customWidth="1"/>
    <col min="9491" max="9491" width="11.640625" style="9" bestFit="1" customWidth="1"/>
    <col min="9492" max="9738" width="9" style="9"/>
    <col min="9739" max="9739" width="0.640625" style="9" customWidth="1"/>
    <col min="9740" max="9740" width="5.7109375" style="9" customWidth="1"/>
    <col min="9741" max="9741" width="20.5" style="9" bestFit="1" customWidth="1"/>
    <col min="9742" max="9742" width="5.35546875" style="9" customWidth="1"/>
    <col min="9743" max="9743" width="15.35546875" style="9" bestFit="1" customWidth="1"/>
    <col min="9744" max="9745" width="10.640625" style="9" customWidth="1"/>
    <col min="9746" max="9746" width="11.85546875" style="9" customWidth="1"/>
    <col min="9747" max="9747" width="11.640625" style="9" bestFit="1" customWidth="1"/>
    <col min="9748" max="9994" width="9" style="9"/>
    <col min="9995" max="9995" width="0.640625" style="9" customWidth="1"/>
    <col min="9996" max="9996" width="5.7109375" style="9" customWidth="1"/>
    <col min="9997" max="9997" width="20.5" style="9" bestFit="1" customWidth="1"/>
    <col min="9998" max="9998" width="5.35546875" style="9" customWidth="1"/>
    <col min="9999" max="9999" width="15.35546875" style="9" bestFit="1" customWidth="1"/>
    <col min="10000" max="10001" width="10.640625" style="9" customWidth="1"/>
    <col min="10002" max="10002" width="11.85546875" style="9" customWidth="1"/>
    <col min="10003" max="10003" width="11.640625" style="9" bestFit="1" customWidth="1"/>
    <col min="10004" max="10250" width="9" style="9"/>
    <col min="10251" max="10251" width="0.640625" style="9" customWidth="1"/>
    <col min="10252" max="10252" width="5.7109375" style="9" customWidth="1"/>
    <col min="10253" max="10253" width="20.5" style="9" bestFit="1" customWidth="1"/>
    <col min="10254" max="10254" width="5.35546875" style="9" customWidth="1"/>
    <col min="10255" max="10255" width="15.35546875" style="9" bestFit="1" customWidth="1"/>
    <col min="10256" max="10257" width="10.640625" style="9" customWidth="1"/>
    <col min="10258" max="10258" width="11.85546875" style="9" customWidth="1"/>
    <col min="10259" max="10259" width="11.640625" style="9" bestFit="1" customWidth="1"/>
    <col min="10260" max="10506" width="9" style="9"/>
    <col min="10507" max="10507" width="0.640625" style="9" customWidth="1"/>
    <col min="10508" max="10508" width="5.7109375" style="9" customWidth="1"/>
    <col min="10509" max="10509" width="20.5" style="9" bestFit="1" customWidth="1"/>
    <col min="10510" max="10510" width="5.35546875" style="9" customWidth="1"/>
    <col min="10511" max="10511" width="15.35546875" style="9" bestFit="1" customWidth="1"/>
    <col min="10512" max="10513" width="10.640625" style="9" customWidth="1"/>
    <col min="10514" max="10514" width="11.85546875" style="9" customWidth="1"/>
    <col min="10515" max="10515" width="11.640625" style="9" bestFit="1" customWidth="1"/>
    <col min="10516" max="10762" width="9" style="9"/>
    <col min="10763" max="10763" width="0.640625" style="9" customWidth="1"/>
    <col min="10764" max="10764" width="5.7109375" style="9" customWidth="1"/>
    <col min="10765" max="10765" width="20.5" style="9" bestFit="1" customWidth="1"/>
    <col min="10766" max="10766" width="5.35546875" style="9" customWidth="1"/>
    <col min="10767" max="10767" width="15.35546875" style="9" bestFit="1" customWidth="1"/>
    <col min="10768" max="10769" width="10.640625" style="9" customWidth="1"/>
    <col min="10770" max="10770" width="11.85546875" style="9" customWidth="1"/>
    <col min="10771" max="10771" width="11.640625" style="9" bestFit="1" customWidth="1"/>
    <col min="10772" max="11018" width="9" style="9"/>
    <col min="11019" max="11019" width="0.640625" style="9" customWidth="1"/>
    <col min="11020" max="11020" width="5.7109375" style="9" customWidth="1"/>
    <col min="11021" max="11021" width="20.5" style="9" bestFit="1" customWidth="1"/>
    <col min="11022" max="11022" width="5.35546875" style="9" customWidth="1"/>
    <col min="11023" max="11023" width="15.35546875" style="9" bestFit="1" customWidth="1"/>
    <col min="11024" max="11025" width="10.640625" style="9" customWidth="1"/>
    <col min="11026" max="11026" width="11.85546875" style="9" customWidth="1"/>
    <col min="11027" max="11027" width="11.640625" style="9" bestFit="1" customWidth="1"/>
    <col min="11028" max="11274" width="9" style="9"/>
    <col min="11275" max="11275" width="0.640625" style="9" customWidth="1"/>
    <col min="11276" max="11276" width="5.7109375" style="9" customWidth="1"/>
    <col min="11277" max="11277" width="20.5" style="9" bestFit="1" customWidth="1"/>
    <col min="11278" max="11278" width="5.35546875" style="9" customWidth="1"/>
    <col min="11279" max="11279" width="15.35546875" style="9" bestFit="1" customWidth="1"/>
    <col min="11280" max="11281" width="10.640625" style="9" customWidth="1"/>
    <col min="11282" max="11282" width="11.85546875" style="9" customWidth="1"/>
    <col min="11283" max="11283" width="11.640625" style="9" bestFit="1" customWidth="1"/>
    <col min="11284" max="11530" width="9" style="9"/>
    <col min="11531" max="11531" width="0.640625" style="9" customWidth="1"/>
    <col min="11532" max="11532" width="5.7109375" style="9" customWidth="1"/>
    <col min="11533" max="11533" width="20.5" style="9" bestFit="1" customWidth="1"/>
    <col min="11534" max="11534" width="5.35546875" style="9" customWidth="1"/>
    <col min="11535" max="11535" width="15.35546875" style="9" bestFit="1" customWidth="1"/>
    <col min="11536" max="11537" width="10.640625" style="9" customWidth="1"/>
    <col min="11538" max="11538" width="11.85546875" style="9" customWidth="1"/>
    <col min="11539" max="11539" width="11.640625" style="9" bestFit="1" customWidth="1"/>
    <col min="11540" max="11786" width="9" style="9"/>
    <col min="11787" max="11787" width="0.640625" style="9" customWidth="1"/>
    <col min="11788" max="11788" width="5.7109375" style="9" customWidth="1"/>
    <col min="11789" max="11789" width="20.5" style="9" bestFit="1" customWidth="1"/>
    <col min="11790" max="11790" width="5.35546875" style="9" customWidth="1"/>
    <col min="11791" max="11791" width="15.35546875" style="9" bestFit="1" customWidth="1"/>
    <col min="11792" max="11793" width="10.640625" style="9" customWidth="1"/>
    <col min="11794" max="11794" width="11.85546875" style="9" customWidth="1"/>
    <col min="11795" max="11795" width="11.640625" style="9" bestFit="1" customWidth="1"/>
    <col min="11796" max="12042" width="9" style="9"/>
    <col min="12043" max="12043" width="0.640625" style="9" customWidth="1"/>
    <col min="12044" max="12044" width="5.7109375" style="9" customWidth="1"/>
    <col min="12045" max="12045" width="20.5" style="9" bestFit="1" customWidth="1"/>
    <col min="12046" max="12046" width="5.35546875" style="9" customWidth="1"/>
    <col min="12047" max="12047" width="15.35546875" style="9" bestFit="1" customWidth="1"/>
    <col min="12048" max="12049" width="10.640625" style="9" customWidth="1"/>
    <col min="12050" max="12050" width="11.85546875" style="9" customWidth="1"/>
    <col min="12051" max="12051" width="11.640625" style="9" bestFit="1" customWidth="1"/>
    <col min="12052" max="12298" width="9" style="9"/>
    <col min="12299" max="12299" width="0.640625" style="9" customWidth="1"/>
    <col min="12300" max="12300" width="5.7109375" style="9" customWidth="1"/>
    <col min="12301" max="12301" width="20.5" style="9" bestFit="1" customWidth="1"/>
    <col min="12302" max="12302" width="5.35546875" style="9" customWidth="1"/>
    <col min="12303" max="12303" width="15.35546875" style="9" bestFit="1" customWidth="1"/>
    <col min="12304" max="12305" width="10.640625" style="9" customWidth="1"/>
    <col min="12306" max="12306" width="11.85546875" style="9" customWidth="1"/>
    <col min="12307" max="12307" width="11.640625" style="9" bestFit="1" customWidth="1"/>
    <col min="12308" max="12554" width="9" style="9"/>
    <col min="12555" max="12555" width="0.640625" style="9" customWidth="1"/>
    <col min="12556" max="12556" width="5.7109375" style="9" customWidth="1"/>
    <col min="12557" max="12557" width="20.5" style="9" bestFit="1" customWidth="1"/>
    <col min="12558" max="12558" width="5.35546875" style="9" customWidth="1"/>
    <col min="12559" max="12559" width="15.35546875" style="9" bestFit="1" customWidth="1"/>
    <col min="12560" max="12561" width="10.640625" style="9" customWidth="1"/>
    <col min="12562" max="12562" width="11.85546875" style="9" customWidth="1"/>
    <col min="12563" max="12563" width="11.640625" style="9" bestFit="1" customWidth="1"/>
    <col min="12564" max="12810" width="9" style="9"/>
    <col min="12811" max="12811" width="0.640625" style="9" customWidth="1"/>
    <col min="12812" max="12812" width="5.7109375" style="9" customWidth="1"/>
    <col min="12813" max="12813" width="20.5" style="9" bestFit="1" customWidth="1"/>
    <col min="12814" max="12814" width="5.35546875" style="9" customWidth="1"/>
    <col min="12815" max="12815" width="15.35546875" style="9" bestFit="1" customWidth="1"/>
    <col min="12816" max="12817" width="10.640625" style="9" customWidth="1"/>
    <col min="12818" max="12818" width="11.85546875" style="9" customWidth="1"/>
    <col min="12819" max="12819" width="11.640625" style="9" bestFit="1" customWidth="1"/>
    <col min="12820" max="13066" width="9" style="9"/>
    <col min="13067" max="13067" width="0.640625" style="9" customWidth="1"/>
    <col min="13068" max="13068" width="5.7109375" style="9" customWidth="1"/>
    <col min="13069" max="13069" width="20.5" style="9" bestFit="1" customWidth="1"/>
    <col min="13070" max="13070" width="5.35546875" style="9" customWidth="1"/>
    <col min="13071" max="13071" width="15.35546875" style="9" bestFit="1" customWidth="1"/>
    <col min="13072" max="13073" width="10.640625" style="9" customWidth="1"/>
    <col min="13074" max="13074" width="11.85546875" style="9" customWidth="1"/>
    <col min="13075" max="13075" width="11.640625" style="9" bestFit="1" customWidth="1"/>
    <col min="13076" max="13322" width="9" style="9"/>
    <col min="13323" max="13323" width="0.640625" style="9" customWidth="1"/>
    <col min="13324" max="13324" width="5.7109375" style="9" customWidth="1"/>
    <col min="13325" max="13325" width="20.5" style="9" bestFit="1" customWidth="1"/>
    <col min="13326" max="13326" width="5.35546875" style="9" customWidth="1"/>
    <col min="13327" max="13327" width="15.35546875" style="9" bestFit="1" customWidth="1"/>
    <col min="13328" max="13329" width="10.640625" style="9" customWidth="1"/>
    <col min="13330" max="13330" width="11.85546875" style="9" customWidth="1"/>
    <col min="13331" max="13331" width="11.640625" style="9" bestFit="1" customWidth="1"/>
    <col min="13332" max="13578" width="9" style="9"/>
    <col min="13579" max="13579" width="0.640625" style="9" customWidth="1"/>
    <col min="13580" max="13580" width="5.7109375" style="9" customWidth="1"/>
    <col min="13581" max="13581" width="20.5" style="9" bestFit="1" customWidth="1"/>
    <col min="13582" max="13582" width="5.35546875" style="9" customWidth="1"/>
    <col min="13583" max="13583" width="15.35546875" style="9" bestFit="1" customWidth="1"/>
    <col min="13584" max="13585" width="10.640625" style="9" customWidth="1"/>
    <col min="13586" max="13586" width="11.85546875" style="9" customWidth="1"/>
    <col min="13587" max="13587" width="11.640625" style="9" bestFit="1" customWidth="1"/>
    <col min="13588" max="13834" width="9" style="9"/>
    <col min="13835" max="13835" width="0.640625" style="9" customWidth="1"/>
    <col min="13836" max="13836" width="5.7109375" style="9" customWidth="1"/>
    <col min="13837" max="13837" width="20.5" style="9" bestFit="1" customWidth="1"/>
    <col min="13838" max="13838" width="5.35546875" style="9" customWidth="1"/>
    <col min="13839" max="13839" width="15.35546875" style="9" bestFit="1" customWidth="1"/>
    <col min="13840" max="13841" width="10.640625" style="9" customWidth="1"/>
    <col min="13842" max="13842" width="11.85546875" style="9" customWidth="1"/>
    <col min="13843" max="13843" width="11.640625" style="9" bestFit="1" customWidth="1"/>
    <col min="13844" max="14090" width="9" style="9"/>
    <col min="14091" max="14091" width="0.640625" style="9" customWidth="1"/>
    <col min="14092" max="14092" width="5.7109375" style="9" customWidth="1"/>
    <col min="14093" max="14093" width="20.5" style="9" bestFit="1" customWidth="1"/>
    <col min="14094" max="14094" width="5.35546875" style="9" customWidth="1"/>
    <col min="14095" max="14095" width="15.35546875" style="9" bestFit="1" customWidth="1"/>
    <col min="14096" max="14097" width="10.640625" style="9" customWidth="1"/>
    <col min="14098" max="14098" width="11.85546875" style="9" customWidth="1"/>
    <col min="14099" max="14099" width="11.640625" style="9" bestFit="1" customWidth="1"/>
    <col min="14100" max="14346" width="9" style="9"/>
    <col min="14347" max="14347" width="0.640625" style="9" customWidth="1"/>
    <col min="14348" max="14348" width="5.7109375" style="9" customWidth="1"/>
    <col min="14349" max="14349" width="20.5" style="9" bestFit="1" customWidth="1"/>
    <col min="14350" max="14350" width="5.35546875" style="9" customWidth="1"/>
    <col min="14351" max="14351" width="15.35546875" style="9" bestFit="1" customWidth="1"/>
    <col min="14352" max="14353" width="10.640625" style="9" customWidth="1"/>
    <col min="14354" max="14354" width="11.85546875" style="9" customWidth="1"/>
    <col min="14355" max="14355" width="11.640625" style="9" bestFit="1" customWidth="1"/>
    <col min="14356" max="14602" width="9" style="9"/>
    <col min="14603" max="14603" width="0.640625" style="9" customWidth="1"/>
    <col min="14604" max="14604" width="5.7109375" style="9" customWidth="1"/>
    <col min="14605" max="14605" width="20.5" style="9" bestFit="1" customWidth="1"/>
    <col min="14606" max="14606" width="5.35546875" style="9" customWidth="1"/>
    <col min="14607" max="14607" width="15.35546875" style="9" bestFit="1" customWidth="1"/>
    <col min="14608" max="14609" width="10.640625" style="9" customWidth="1"/>
    <col min="14610" max="14610" width="11.85546875" style="9" customWidth="1"/>
    <col min="14611" max="14611" width="11.640625" style="9" bestFit="1" customWidth="1"/>
    <col min="14612" max="14858" width="9" style="9"/>
    <col min="14859" max="14859" width="0.640625" style="9" customWidth="1"/>
    <col min="14860" max="14860" width="5.7109375" style="9" customWidth="1"/>
    <col min="14861" max="14861" width="20.5" style="9" bestFit="1" customWidth="1"/>
    <col min="14862" max="14862" width="5.35546875" style="9" customWidth="1"/>
    <col min="14863" max="14863" width="15.35546875" style="9" bestFit="1" customWidth="1"/>
    <col min="14864" max="14865" width="10.640625" style="9" customWidth="1"/>
    <col min="14866" max="14866" width="11.85546875" style="9" customWidth="1"/>
    <col min="14867" max="14867" width="11.640625" style="9" bestFit="1" customWidth="1"/>
    <col min="14868" max="15114" width="9" style="9"/>
    <col min="15115" max="15115" width="0.640625" style="9" customWidth="1"/>
    <col min="15116" max="15116" width="5.7109375" style="9" customWidth="1"/>
    <col min="15117" max="15117" width="20.5" style="9" bestFit="1" customWidth="1"/>
    <col min="15118" max="15118" width="5.35546875" style="9" customWidth="1"/>
    <col min="15119" max="15119" width="15.35546875" style="9" bestFit="1" customWidth="1"/>
    <col min="15120" max="15121" width="10.640625" style="9" customWidth="1"/>
    <col min="15122" max="15122" width="11.85546875" style="9" customWidth="1"/>
    <col min="15123" max="15123" width="11.640625" style="9" bestFit="1" customWidth="1"/>
    <col min="15124" max="15370" width="9" style="9"/>
    <col min="15371" max="15371" width="0.640625" style="9" customWidth="1"/>
    <col min="15372" max="15372" width="5.7109375" style="9" customWidth="1"/>
    <col min="15373" max="15373" width="20.5" style="9" bestFit="1" customWidth="1"/>
    <col min="15374" max="15374" width="5.35546875" style="9" customWidth="1"/>
    <col min="15375" max="15375" width="15.35546875" style="9" bestFit="1" customWidth="1"/>
    <col min="15376" max="15377" width="10.640625" style="9" customWidth="1"/>
    <col min="15378" max="15378" width="11.85546875" style="9" customWidth="1"/>
    <col min="15379" max="15379" width="11.640625" style="9" bestFit="1" customWidth="1"/>
    <col min="15380" max="15626" width="9" style="9"/>
    <col min="15627" max="15627" width="0.640625" style="9" customWidth="1"/>
    <col min="15628" max="15628" width="5.7109375" style="9" customWidth="1"/>
    <col min="15629" max="15629" width="20.5" style="9" bestFit="1" customWidth="1"/>
    <col min="15630" max="15630" width="5.35546875" style="9" customWidth="1"/>
    <col min="15631" max="15631" width="15.35546875" style="9" bestFit="1" customWidth="1"/>
    <col min="15632" max="15633" width="10.640625" style="9" customWidth="1"/>
    <col min="15634" max="15634" width="11.85546875" style="9" customWidth="1"/>
    <col min="15635" max="15635" width="11.640625" style="9" bestFit="1" customWidth="1"/>
    <col min="15636" max="15882" width="9" style="9"/>
    <col min="15883" max="15883" width="0.640625" style="9" customWidth="1"/>
    <col min="15884" max="15884" width="5.7109375" style="9" customWidth="1"/>
    <col min="15885" max="15885" width="20.5" style="9" bestFit="1" customWidth="1"/>
    <col min="15886" max="15886" width="5.35546875" style="9" customWidth="1"/>
    <col min="15887" max="15887" width="15.35546875" style="9" bestFit="1" customWidth="1"/>
    <col min="15888" max="15889" width="10.640625" style="9" customWidth="1"/>
    <col min="15890" max="15890" width="11.85546875" style="9" customWidth="1"/>
    <col min="15891" max="15891" width="11.640625" style="9" bestFit="1" customWidth="1"/>
    <col min="15892" max="16138" width="9" style="9"/>
    <col min="16139" max="16139" width="0.640625" style="9" customWidth="1"/>
    <col min="16140" max="16140" width="5.7109375" style="9" customWidth="1"/>
    <col min="16141" max="16141" width="20.5" style="9" bestFit="1" customWidth="1"/>
    <col min="16142" max="16142" width="5.35546875" style="9" customWidth="1"/>
    <col min="16143" max="16143" width="15.35546875" style="9" bestFit="1" customWidth="1"/>
    <col min="16144" max="16145" width="10.640625" style="9" customWidth="1"/>
    <col min="16146" max="16146" width="11.85546875" style="9" customWidth="1"/>
    <col min="16147" max="16147" width="11.640625" style="9" bestFit="1" customWidth="1"/>
    <col min="16148" max="16384" width="9" style="9"/>
  </cols>
  <sheetData>
    <row r="1" spans="1:31" ht="13.3" thickBot="1"/>
    <row r="2" spans="1:31" s="76" customFormat="1" ht="54.75" customHeight="1" thickBot="1">
      <c r="A2" s="72"/>
      <c r="B2" s="73" t="s">
        <v>470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  <c r="W2" s="18"/>
      <c r="X2" s="549"/>
      <c r="Y2" s="549"/>
      <c r="Z2" s="549"/>
      <c r="AA2" s="549"/>
      <c r="AB2" s="549"/>
      <c r="AC2" s="549"/>
    </row>
    <row r="3" spans="1:31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  <c r="AC3" s="406"/>
    </row>
    <row r="4" spans="1:31" ht="16" customHeight="1">
      <c r="B4" s="144">
        <v>1</v>
      </c>
      <c r="C4" s="1109" t="s">
        <v>2</v>
      </c>
      <c r="D4" s="1110" t="s">
        <v>816</v>
      </c>
      <c r="E4" s="145">
        <v>1</v>
      </c>
      <c r="F4" s="146">
        <v>2012</v>
      </c>
      <c r="G4" s="146" t="s">
        <v>817</v>
      </c>
      <c r="H4" s="146">
        <v>9001962</v>
      </c>
      <c r="I4" s="146">
        <v>6</v>
      </c>
      <c r="J4" s="146"/>
      <c r="K4" s="146"/>
      <c r="L4" s="146"/>
      <c r="M4" s="148"/>
      <c r="N4" s="12"/>
      <c r="O4" s="12"/>
      <c r="P4" s="12"/>
      <c r="Q4" s="12"/>
      <c r="R4" s="239"/>
      <c r="S4" s="240"/>
      <c r="T4" s="241"/>
      <c r="U4" s="242"/>
      <c r="V4" s="243"/>
      <c r="AC4" s="406"/>
    </row>
    <row r="5" spans="1:31" ht="16" customHeight="1">
      <c r="B5" s="82">
        <v>2</v>
      </c>
      <c r="C5" s="1063"/>
      <c r="D5" s="1088"/>
      <c r="E5" s="85">
        <v>2</v>
      </c>
      <c r="F5" s="86">
        <v>2012</v>
      </c>
      <c r="G5" s="86" t="s">
        <v>818</v>
      </c>
      <c r="H5" s="86">
        <v>9001962</v>
      </c>
      <c r="I5" s="86">
        <v>7</v>
      </c>
      <c r="J5" s="86"/>
      <c r="K5" s="86"/>
      <c r="L5" s="86"/>
      <c r="M5" s="87"/>
      <c r="N5" s="13"/>
      <c r="O5" s="13"/>
      <c r="P5" s="13"/>
      <c r="Q5" s="13"/>
      <c r="R5" s="115"/>
      <c r="S5" s="116"/>
      <c r="T5" s="226"/>
      <c r="U5" s="218"/>
      <c r="V5" s="217"/>
      <c r="AC5" s="406"/>
    </row>
    <row r="6" spans="1:31" ht="16" customHeight="1">
      <c r="B6" s="82">
        <v>3</v>
      </c>
      <c r="C6" s="1063"/>
      <c r="D6" s="1088"/>
      <c r="E6" s="85">
        <v>3</v>
      </c>
      <c r="F6" s="86">
        <v>2011</v>
      </c>
      <c r="G6" s="86" t="s">
        <v>815</v>
      </c>
      <c r="H6" s="86">
        <v>9001962</v>
      </c>
      <c r="I6" s="86">
        <v>5</v>
      </c>
      <c r="J6" s="86"/>
      <c r="K6" s="86"/>
      <c r="L6" s="86"/>
      <c r="M6" s="87"/>
      <c r="N6" s="13"/>
      <c r="O6" s="13"/>
      <c r="P6" s="13"/>
      <c r="Q6" s="13"/>
      <c r="R6" s="115"/>
      <c r="S6" s="116"/>
      <c r="T6" s="226"/>
      <c r="U6" s="218"/>
      <c r="V6" s="217"/>
      <c r="AC6" s="406"/>
    </row>
    <row r="7" spans="1:31" ht="16" customHeight="1">
      <c r="B7" s="82">
        <v>4</v>
      </c>
      <c r="C7" s="1063"/>
      <c r="D7" s="1088"/>
      <c r="E7" s="85">
        <v>4</v>
      </c>
      <c r="F7" s="86">
        <v>2023</v>
      </c>
      <c r="G7" s="86" t="s">
        <v>948</v>
      </c>
      <c r="H7" s="86">
        <v>9001962</v>
      </c>
      <c r="I7" s="86">
        <v>8</v>
      </c>
      <c r="J7" s="86"/>
      <c r="K7" s="86"/>
      <c r="L7" s="86"/>
      <c r="M7" s="87"/>
      <c r="N7" s="13"/>
      <c r="O7" s="13"/>
      <c r="P7" s="13"/>
      <c r="Q7" s="13"/>
      <c r="R7" s="115"/>
      <c r="S7" s="116"/>
      <c r="T7" s="226"/>
      <c r="U7" s="218"/>
      <c r="V7" s="217"/>
      <c r="AC7" s="406"/>
    </row>
    <row r="8" spans="1:31" ht="16" customHeight="1">
      <c r="B8" s="82">
        <v>5</v>
      </c>
      <c r="C8" s="1063"/>
      <c r="D8" s="1088"/>
      <c r="E8" s="85">
        <v>5</v>
      </c>
      <c r="F8" s="86">
        <v>2023</v>
      </c>
      <c r="G8" s="86" t="s">
        <v>1136</v>
      </c>
      <c r="H8" s="86">
        <v>9001962</v>
      </c>
      <c r="I8" s="86">
        <v>9</v>
      </c>
      <c r="J8" s="86"/>
      <c r="K8" s="86"/>
      <c r="L8" s="86"/>
      <c r="M8" s="87"/>
      <c r="N8" s="13"/>
      <c r="O8" s="13"/>
      <c r="P8" s="13"/>
      <c r="Q8" s="13"/>
      <c r="R8" s="115"/>
      <c r="S8" s="116"/>
      <c r="T8" s="226"/>
      <c r="U8" s="218"/>
      <c r="V8" s="217"/>
      <c r="AC8" s="406"/>
    </row>
    <row r="9" spans="1:31" ht="16" customHeight="1">
      <c r="B9" s="82">
        <v>6</v>
      </c>
      <c r="C9" s="1063"/>
      <c r="D9" s="86" t="s">
        <v>932</v>
      </c>
      <c r="E9" s="85">
        <v>6</v>
      </c>
      <c r="F9" s="86">
        <v>2011</v>
      </c>
      <c r="G9" s="86" t="s">
        <v>1106</v>
      </c>
      <c r="H9" s="86">
        <v>9004409</v>
      </c>
      <c r="I9" s="86">
        <v>1</v>
      </c>
      <c r="J9" s="86"/>
      <c r="K9" s="86"/>
      <c r="L9" s="86"/>
      <c r="M9" s="87"/>
      <c r="N9" s="13"/>
      <c r="O9" s="13"/>
      <c r="P9" s="13"/>
      <c r="Q9" s="13"/>
      <c r="R9" s="115"/>
      <c r="S9" s="116"/>
      <c r="T9" s="226"/>
      <c r="U9" s="218"/>
      <c r="V9" s="217"/>
      <c r="AC9" s="406"/>
    </row>
    <row r="10" spans="1:31" ht="16" customHeight="1">
      <c r="B10" s="82">
        <v>7</v>
      </c>
      <c r="C10" s="1049" t="s">
        <v>1</v>
      </c>
      <c r="D10" s="1055" t="s">
        <v>582</v>
      </c>
      <c r="E10" s="85">
        <v>1</v>
      </c>
      <c r="F10" s="86">
        <v>2011</v>
      </c>
      <c r="G10" s="86">
        <v>519746</v>
      </c>
      <c r="H10" s="86">
        <v>9001889</v>
      </c>
      <c r="I10" s="86">
        <v>6</v>
      </c>
      <c r="J10" s="86"/>
      <c r="K10" s="86"/>
      <c r="L10" s="244" t="s">
        <v>585</v>
      </c>
      <c r="M10" s="87"/>
      <c r="N10" s="13"/>
      <c r="O10" s="13"/>
      <c r="P10" s="13"/>
      <c r="Q10" s="13"/>
      <c r="R10" s="115"/>
      <c r="S10" s="116"/>
      <c r="T10" s="226"/>
      <c r="U10" s="218"/>
      <c r="V10" s="217"/>
      <c r="AC10" s="406"/>
    </row>
    <row r="11" spans="1:31" ht="16" customHeight="1">
      <c r="B11" s="82">
        <v>8</v>
      </c>
      <c r="C11" s="1046"/>
      <c r="D11" s="1056"/>
      <c r="E11" s="85">
        <v>2</v>
      </c>
      <c r="F11" s="86">
        <v>2011</v>
      </c>
      <c r="G11" s="86">
        <v>519745</v>
      </c>
      <c r="H11" s="86">
        <v>9001889</v>
      </c>
      <c r="I11" s="86">
        <v>7</v>
      </c>
      <c r="J11" s="86"/>
      <c r="K11" s="86"/>
      <c r="L11" s="244" t="s">
        <v>585</v>
      </c>
      <c r="M11" s="87"/>
      <c r="N11" s="62"/>
      <c r="O11" s="13"/>
      <c r="P11" s="13"/>
      <c r="Q11" s="13"/>
      <c r="R11" s="115"/>
      <c r="S11" s="116"/>
      <c r="T11" s="226"/>
      <c r="U11" s="218"/>
      <c r="V11" s="217"/>
      <c r="AC11" s="406"/>
    </row>
    <row r="12" spans="1:31" ht="15.75" customHeight="1">
      <c r="B12" s="82">
        <v>9</v>
      </c>
      <c r="C12" s="1046"/>
      <c r="D12" s="1056"/>
      <c r="E12" s="85">
        <v>3</v>
      </c>
      <c r="F12" s="86">
        <v>2011</v>
      </c>
      <c r="G12" s="86">
        <v>519749</v>
      </c>
      <c r="H12" s="86">
        <v>9001889</v>
      </c>
      <c r="I12" s="86">
        <v>8</v>
      </c>
      <c r="J12" s="86"/>
      <c r="K12" s="86"/>
      <c r="L12" s="244" t="s">
        <v>585</v>
      </c>
      <c r="M12" s="87"/>
      <c r="N12" s="13"/>
      <c r="O12" s="13"/>
      <c r="P12" s="13"/>
      <c r="Q12" s="13"/>
      <c r="R12" s="115"/>
      <c r="S12" s="116"/>
      <c r="T12" s="226"/>
      <c r="U12" s="218"/>
      <c r="V12" s="217"/>
      <c r="AC12" s="406"/>
    </row>
    <row r="13" spans="1:31" ht="16" customHeight="1">
      <c r="B13" s="82">
        <v>10</v>
      </c>
      <c r="C13" s="1046"/>
      <c r="D13" s="1056"/>
      <c r="E13" s="85">
        <v>4</v>
      </c>
      <c r="F13" s="86">
        <v>2011</v>
      </c>
      <c r="G13" s="86">
        <v>519747</v>
      </c>
      <c r="H13" s="86">
        <v>9001889</v>
      </c>
      <c r="I13" s="86">
        <v>9</v>
      </c>
      <c r="J13" s="86"/>
      <c r="K13" s="86"/>
      <c r="L13" s="244" t="s">
        <v>585</v>
      </c>
      <c r="M13" s="87"/>
      <c r="N13" s="13"/>
      <c r="O13" s="13"/>
      <c r="P13" s="13"/>
      <c r="Q13" s="13"/>
      <c r="R13" s="115"/>
      <c r="S13" s="116"/>
      <c r="T13" s="226"/>
      <c r="U13" s="218"/>
      <c r="V13" s="217"/>
      <c r="AC13" s="406"/>
    </row>
    <row r="14" spans="1:31" ht="16" hidden="1" customHeight="1" thickBot="1">
      <c r="B14" s="82">
        <v>10</v>
      </c>
      <c r="C14" s="1046"/>
      <c r="D14" s="1056"/>
      <c r="E14" s="245">
        <v>5</v>
      </c>
      <c r="F14" s="86">
        <v>2015</v>
      </c>
      <c r="G14" s="86" t="s">
        <v>1275</v>
      </c>
      <c r="H14" s="86">
        <v>9001889</v>
      </c>
      <c r="I14" s="86"/>
      <c r="J14" s="86"/>
      <c r="K14" s="86"/>
      <c r="L14" s="246" t="s">
        <v>585</v>
      </c>
      <c r="M14" s="87"/>
      <c r="N14" s="13"/>
      <c r="O14" s="13"/>
      <c r="P14" s="13"/>
      <c r="Q14" s="13"/>
      <c r="R14" s="115"/>
      <c r="S14" s="116"/>
      <c r="T14" s="226"/>
      <c r="U14" s="218"/>
      <c r="V14" s="217"/>
      <c r="X14" s="616" t="s">
        <v>713</v>
      </c>
      <c r="Y14" s="430"/>
      <c r="Z14" s="617" t="s">
        <v>277</v>
      </c>
      <c r="AA14" s="617" t="s">
        <v>245</v>
      </c>
      <c r="AB14" s="618" t="s">
        <v>246</v>
      </c>
      <c r="AC14" s="406"/>
    </row>
    <row r="15" spans="1:31" ht="16" customHeight="1" thickBot="1">
      <c r="B15" s="82">
        <v>11</v>
      </c>
      <c r="C15" s="1046"/>
      <c r="D15" s="1056"/>
      <c r="E15" s="85">
        <v>6</v>
      </c>
      <c r="F15" s="86">
        <v>2015</v>
      </c>
      <c r="G15" s="86">
        <v>526124</v>
      </c>
      <c r="H15" s="86">
        <v>9001889</v>
      </c>
      <c r="I15" s="86">
        <v>11</v>
      </c>
      <c r="J15" s="86"/>
      <c r="K15" s="86"/>
      <c r="L15" s="244" t="s">
        <v>591</v>
      </c>
      <c r="M15" s="87"/>
      <c r="N15" s="13"/>
      <c r="O15" s="13"/>
      <c r="P15" s="13"/>
      <c r="Q15" s="13"/>
      <c r="R15" s="115"/>
      <c r="S15" s="116"/>
      <c r="T15" s="226"/>
      <c r="U15" s="218"/>
      <c r="V15" s="217"/>
      <c r="X15" s="406"/>
      <c r="Y15" s="406"/>
      <c r="Z15" s="406"/>
      <c r="AA15" s="406"/>
      <c r="AB15" s="406"/>
      <c r="AC15" s="406"/>
    </row>
    <row r="16" spans="1:31" ht="16" customHeight="1" thickBot="1">
      <c r="B16" s="82">
        <v>12</v>
      </c>
      <c r="C16" s="1047"/>
      <c r="D16" s="1057"/>
      <c r="E16" s="85">
        <v>7</v>
      </c>
      <c r="F16" s="86">
        <v>2018</v>
      </c>
      <c r="G16" s="86">
        <v>519799</v>
      </c>
      <c r="H16" s="86">
        <v>9001889</v>
      </c>
      <c r="I16" s="86">
        <v>13</v>
      </c>
      <c r="J16" s="86"/>
      <c r="K16" s="86"/>
      <c r="L16" s="244" t="s">
        <v>585</v>
      </c>
      <c r="M16" s="87"/>
      <c r="N16" s="13"/>
      <c r="O16" s="13"/>
      <c r="P16" s="13"/>
      <c r="Q16" s="13"/>
      <c r="R16" s="102"/>
      <c r="S16" s="103"/>
      <c r="T16" s="247"/>
      <c r="U16" s="248"/>
      <c r="V16" s="249"/>
      <c r="X16" s="406"/>
      <c r="Y16" s="406"/>
      <c r="Z16" s="406"/>
      <c r="AA16" s="1068" t="s">
        <v>87</v>
      </c>
      <c r="AB16" s="1069"/>
      <c r="AC16" s="1069"/>
      <c r="AD16" s="1069"/>
      <c r="AE16" s="1070"/>
    </row>
    <row r="17" spans="2:31" ht="16" customHeight="1">
      <c r="B17" s="82">
        <v>13</v>
      </c>
      <c r="C17" s="1063" t="s">
        <v>469</v>
      </c>
      <c r="D17" s="86" t="s">
        <v>16</v>
      </c>
      <c r="E17" s="85">
        <v>1</v>
      </c>
      <c r="F17" s="86">
        <v>2012</v>
      </c>
      <c r="G17" s="86">
        <v>16678</v>
      </c>
      <c r="H17" s="86">
        <v>9006018</v>
      </c>
      <c r="I17" s="86">
        <v>1</v>
      </c>
      <c r="J17" s="86"/>
      <c r="K17" s="86"/>
      <c r="L17" s="244"/>
      <c r="M17" s="87"/>
      <c r="N17" s="13"/>
      <c r="O17" s="13"/>
      <c r="P17" s="13"/>
      <c r="Q17" s="13"/>
      <c r="R17" s="204" t="s">
        <v>821</v>
      </c>
      <c r="S17" s="204" t="s">
        <v>1222</v>
      </c>
      <c r="T17" s="231" t="s">
        <v>1222</v>
      </c>
      <c r="U17" s="192"/>
      <c r="V17" s="191"/>
      <c r="X17" s="406"/>
      <c r="Y17" s="406"/>
      <c r="Z17" s="406"/>
      <c r="AA17" s="610"/>
      <c r="AB17" s="411"/>
      <c r="AC17" s="411"/>
      <c r="AD17" s="412" t="s">
        <v>239</v>
      </c>
      <c r="AE17" s="413" t="s">
        <v>238</v>
      </c>
    </row>
    <row r="18" spans="2:31" ht="16" customHeight="1" thickBot="1">
      <c r="B18" s="82">
        <v>14</v>
      </c>
      <c r="C18" s="1063"/>
      <c r="D18" s="86" t="s">
        <v>15</v>
      </c>
      <c r="E18" s="85">
        <v>1</v>
      </c>
      <c r="F18" s="86">
        <v>2017</v>
      </c>
      <c r="G18" s="86" t="s">
        <v>405</v>
      </c>
      <c r="H18" s="86">
        <v>9000548</v>
      </c>
      <c r="I18" s="86">
        <v>1</v>
      </c>
      <c r="J18" s="86"/>
      <c r="K18" s="86"/>
      <c r="L18" s="244"/>
      <c r="M18" s="87"/>
      <c r="N18" s="13"/>
      <c r="O18" s="13"/>
      <c r="P18" s="13"/>
      <c r="Q18" s="13"/>
      <c r="R18" s="204" t="s">
        <v>1276</v>
      </c>
      <c r="S18" s="204" t="s">
        <v>1222</v>
      </c>
      <c r="T18" s="231" t="s">
        <v>1222</v>
      </c>
      <c r="U18" s="192"/>
      <c r="V18" s="191"/>
      <c r="X18" s="406"/>
      <c r="Y18" s="406"/>
      <c r="Z18" s="406"/>
      <c r="AA18" s="611"/>
      <c r="AB18" s="414" t="s">
        <v>241</v>
      </c>
      <c r="AC18" s="414" t="s">
        <v>265</v>
      </c>
      <c r="AD18" s="414" t="s">
        <v>266</v>
      </c>
      <c r="AE18" s="821" t="s">
        <v>242</v>
      </c>
    </row>
    <row r="19" spans="2:31" ht="16" customHeight="1" thickTop="1" thickBot="1">
      <c r="B19" s="82">
        <v>15</v>
      </c>
      <c r="C19" s="1063"/>
      <c r="D19" s="86" t="s">
        <v>71</v>
      </c>
      <c r="E19" s="85">
        <v>1</v>
      </c>
      <c r="F19" s="86">
        <v>2012</v>
      </c>
      <c r="G19" s="86">
        <v>1743</v>
      </c>
      <c r="H19" s="86">
        <v>9006017</v>
      </c>
      <c r="I19" s="86">
        <v>1</v>
      </c>
      <c r="J19" s="86"/>
      <c r="K19" s="86"/>
      <c r="L19" s="244"/>
      <c r="M19" s="87"/>
      <c r="N19" s="13"/>
      <c r="O19" s="13"/>
      <c r="P19" s="13"/>
      <c r="Q19" s="13"/>
      <c r="R19" s="204" t="s">
        <v>821</v>
      </c>
      <c r="S19" s="204" t="s">
        <v>1222</v>
      </c>
      <c r="T19" s="231" t="s">
        <v>1222</v>
      </c>
      <c r="U19" s="192"/>
      <c r="V19" s="191"/>
      <c r="X19"/>
      <c r="Y19" s="1"/>
      <c r="AA19" s="611"/>
      <c r="AB19" s="415"/>
      <c r="AC19" s="416"/>
      <c r="AD19" s="416"/>
      <c r="AE19" s="417"/>
    </row>
    <row r="20" spans="2:31" ht="16" customHeight="1" thickTop="1">
      <c r="B20" s="82">
        <v>16</v>
      </c>
      <c r="C20" s="1063"/>
      <c r="D20" s="1063" t="s">
        <v>17</v>
      </c>
      <c r="E20" s="85">
        <v>1</v>
      </c>
      <c r="F20" s="86">
        <v>2018</v>
      </c>
      <c r="G20" s="86" t="s">
        <v>405</v>
      </c>
      <c r="H20" s="86">
        <v>9010018</v>
      </c>
      <c r="I20" s="86">
        <v>2</v>
      </c>
      <c r="J20" s="86"/>
      <c r="K20" s="86"/>
      <c r="L20" s="244"/>
      <c r="M20" s="87"/>
      <c r="N20" s="13"/>
      <c r="O20" s="13"/>
      <c r="P20" s="13"/>
      <c r="Q20" s="13"/>
      <c r="R20" s="204" t="s">
        <v>1276</v>
      </c>
      <c r="S20" s="204" t="s">
        <v>1222</v>
      </c>
      <c r="T20" s="231" t="s">
        <v>1222</v>
      </c>
      <c r="U20" s="192"/>
      <c r="V20" s="191"/>
      <c r="X20"/>
      <c r="Y20" s="1"/>
      <c r="AA20" s="612"/>
      <c r="AB20" s="418" t="s">
        <v>709</v>
      </c>
      <c r="AC20" s="419" t="s">
        <v>708</v>
      </c>
      <c r="AD20" s="420"/>
      <c r="AE20" s="421" t="s">
        <v>16</v>
      </c>
    </row>
    <row r="21" spans="2:31" ht="16" customHeight="1">
      <c r="B21" s="82">
        <v>17</v>
      </c>
      <c r="C21" s="1063"/>
      <c r="D21" s="1063"/>
      <c r="E21" s="85">
        <v>2</v>
      </c>
      <c r="F21" s="86">
        <v>2022</v>
      </c>
      <c r="G21" s="86" t="s">
        <v>819</v>
      </c>
      <c r="H21" s="86">
        <v>9008076</v>
      </c>
      <c r="I21" s="86">
        <v>1</v>
      </c>
      <c r="J21" s="86"/>
      <c r="K21" s="86"/>
      <c r="L21" s="244" t="s">
        <v>500</v>
      </c>
      <c r="M21" s="87"/>
      <c r="N21" s="13"/>
      <c r="O21" s="13"/>
      <c r="P21" s="13"/>
      <c r="Q21" s="13"/>
      <c r="R21" s="205" t="s">
        <v>1273</v>
      </c>
      <c r="S21" s="205" t="s">
        <v>592</v>
      </c>
      <c r="T21" s="231" t="s">
        <v>1277</v>
      </c>
      <c r="U21" s="192"/>
      <c r="V21" s="191"/>
      <c r="AA21" s="613" t="s">
        <v>20</v>
      </c>
      <c r="AB21" s="420"/>
      <c r="AC21" s="422"/>
      <c r="AD21" s="420"/>
      <c r="AE21" s="421" t="s">
        <v>714</v>
      </c>
    </row>
    <row r="22" spans="2:31" ht="16" customHeight="1" thickBot="1">
      <c r="B22" s="82">
        <v>18</v>
      </c>
      <c r="C22" s="1063" t="s">
        <v>3</v>
      </c>
      <c r="D22" s="1063" t="s">
        <v>18</v>
      </c>
      <c r="E22" s="85">
        <v>1</v>
      </c>
      <c r="F22" s="86">
        <v>2012</v>
      </c>
      <c r="G22" s="86">
        <v>20121253</v>
      </c>
      <c r="H22" s="86">
        <v>9005739</v>
      </c>
      <c r="I22" s="86">
        <v>4</v>
      </c>
      <c r="J22" s="86"/>
      <c r="K22" s="86"/>
      <c r="L22" s="244"/>
      <c r="M22" s="87"/>
      <c r="N22" s="13"/>
      <c r="O22" s="13"/>
      <c r="P22" s="13"/>
      <c r="Q22" s="13"/>
      <c r="R22" s="196"/>
      <c r="S22" s="197"/>
      <c r="T22" s="198"/>
      <c r="U22" s="214"/>
      <c r="V22" s="213"/>
      <c r="X22" s="3"/>
      <c r="AA22" s="612"/>
      <c r="AB22" s="418" t="s">
        <v>707</v>
      </c>
      <c r="AC22" s="422"/>
      <c r="AD22" s="421" t="s">
        <v>715</v>
      </c>
    </row>
    <row r="23" spans="2:31" ht="16" customHeight="1" thickTop="1" thickBot="1">
      <c r="B23" s="82">
        <v>19</v>
      </c>
      <c r="C23" s="1063"/>
      <c r="D23" s="1063"/>
      <c r="E23" s="85">
        <v>2</v>
      </c>
      <c r="F23" s="86">
        <v>2012</v>
      </c>
      <c r="G23" s="86">
        <v>20121255</v>
      </c>
      <c r="H23" s="86">
        <v>9005739</v>
      </c>
      <c r="I23" s="86">
        <v>5</v>
      </c>
      <c r="J23" s="86"/>
      <c r="K23" s="86"/>
      <c r="L23" s="244"/>
      <c r="M23" s="87"/>
      <c r="N23" s="13"/>
      <c r="O23" s="13"/>
      <c r="P23" s="13"/>
      <c r="Q23" s="13"/>
      <c r="R23" s="115"/>
      <c r="S23" s="116"/>
      <c r="T23" s="226"/>
      <c r="U23" s="218"/>
      <c r="V23" s="217"/>
      <c r="X23" s="2"/>
      <c r="AA23" s="614" t="s">
        <v>710</v>
      </c>
      <c r="AB23" s="420"/>
      <c r="AC23" s="422"/>
      <c r="AD23" s="423" t="s">
        <v>715</v>
      </c>
      <c r="AE23" s="423" t="s">
        <v>71</v>
      </c>
    </row>
    <row r="24" spans="2:31" ht="16" customHeight="1" thickTop="1" thickBot="1">
      <c r="B24" s="82">
        <v>20</v>
      </c>
      <c r="C24" s="1063"/>
      <c r="D24" s="1063"/>
      <c r="E24" s="85">
        <v>3</v>
      </c>
      <c r="F24" s="86">
        <v>2020</v>
      </c>
      <c r="G24" s="86">
        <v>20191817</v>
      </c>
      <c r="H24" s="86">
        <v>9007707</v>
      </c>
      <c r="I24" s="86">
        <v>1</v>
      </c>
      <c r="J24" s="86"/>
      <c r="K24" s="86"/>
      <c r="L24" s="244"/>
      <c r="M24" s="87"/>
      <c r="N24" s="13"/>
      <c r="O24" s="13"/>
      <c r="P24" s="13"/>
      <c r="Q24" s="13"/>
      <c r="R24" s="115"/>
      <c r="S24" s="116"/>
      <c r="T24" s="226"/>
      <c r="U24" s="218"/>
      <c r="V24" s="217"/>
      <c r="X24" s="2"/>
      <c r="AA24" s="613" t="s">
        <v>711</v>
      </c>
      <c r="AB24" s="424"/>
      <c r="AC24" s="425"/>
      <c r="AD24" s="425"/>
      <c r="AE24" s="426"/>
    </row>
    <row r="25" spans="2:31" ht="16" customHeight="1" thickTop="1">
      <c r="B25" s="82">
        <v>21</v>
      </c>
      <c r="C25" s="86" t="s">
        <v>20</v>
      </c>
      <c r="D25" s="86" t="s">
        <v>9437</v>
      </c>
      <c r="E25" s="85">
        <v>1</v>
      </c>
      <c r="F25" s="86">
        <v>2003</v>
      </c>
      <c r="G25" s="86">
        <v>2432</v>
      </c>
      <c r="H25" s="86">
        <v>6176686</v>
      </c>
      <c r="I25" s="86">
        <v>1</v>
      </c>
      <c r="J25" s="86"/>
      <c r="K25" s="86"/>
      <c r="L25" s="244" t="s">
        <v>716</v>
      </c>
      <c r="M25" s="87"/>
      <c r="N25" s="13"/>
      <c r="O25" s="13"/>
      <c r="P25" s="13"/>
      <c r="Q25" s="13"/>
      <c r="R25" s="115"/>
      <c r="S25" s="116"/>
      <c r="T25" s="226"/>
      <c r="U25" s="218"/>
      <c r="V25" s="217"/>
      <c r="X25" s="2"/>
      <c r="AA25" s="613" t="s">
        <v>712</v>
      </c>
      <c r="AB25" s="427" t="s">
        <v>471</v>
      </c>
      <c r="AC25" s="428" t="s">
        <v>1000</v>
      </c>
      <c r="AD25" s="428" t="s">
        <v>248</v>
      </c>
      <c r="AE25" s="429" t="s">
        <v>247</v>
      </c>
    </row>
    <row r="26" spans="2:31" ht="16" customHeight="1" thickBot="1">
      <c r="B26" s="82">
        <v>22</v>
      </c>
      <c r="C26" s="86" t="s">
        <v>471</v>
      </c>
      <c r="D26" s="1063" t="s">
        <v>814</v>
      </c>
      <c r="E26" s="85">
        <v>1</v>
      </c>
      <c r="F26" s="86">
        <v>2019</v>
      </c>
      <c r="G26" s="86">
        <v>11384</v>
      </c>
      <c r="H26" s="86">
        <v>9007660</v>
      </c>
      <c r="I26" s="86">
        <v>1</v>
      </c>
      <c r="J26" s="86"/>
      <c r="K26" s="86"/>
      <c r="L26" s="244"/>
      <c r="M26" s="87"/>
      <c r="N26" s="13" t="s">
        <v>979</v>
      </c>
      <c r="O26" s="13" t="s">
        <v>980</v>
      </c>
      <c r="P26" s="13" t="s">
        <v>981</v>
      </c>
      <c r="Q26" s="13"/>
      <c r="R26" s="115"/>
      <c r="S26" s="116"/>
      <c r="T26" s="226"/>
      <c r="U26" s="218"/>
      <c r="V26" s="217"/>
      <c r="X26" s="2"/>
      <c r="AA26" s="615" t="s">
        <v>713</v>
      </c>
      <c r="AB26" s="430"/>
      <c r="AC26" s="431" t="s">
        <v>277</v>
      </c>
      <c r="AD26" s="431" t="s">
        <v>245</v>
      </c>
      <c r="AE26" s="432" t="s">
        <v>246</v>
      </c>
    </row>
    <row r="27" spans="2:31" ht="16" customHeight="1" thickBot="1">
      <c r="B27" s="135">
        <v>23</v>
      </c>
      <c r="C27" s="136" t="s">
        <v>730</v>
      </c>
      <c r="D27" s="1111"/>
      <c r="E27" s="137">
        <v>1</v>
      </c>
      <c r="F27" s="136">
        <v>2019</v>
      </c>
      <c r="G27" s="136">
        <v>11388</v>
      </c>
      <c r="H27" s="136">
        <v>9007661</v>
      </c>
      <c r="I27" s="136">
        <v>1</v>
      </c>
      <c r="J27" s="136"/>
      <c r="K27" s="136"/>
      <c r="L27" s="250"/>
      <c r="M27" s="161"/>
      <c r="N27" s="17"/>
      <c r="O27" s="17"/>
      <c r="P27" s="17"/>
      <c r="Q27" s="17"/>
      <c r="R27" s="138"/>
      <c r="S27" s="139"/>
      <c r="T27" s="237"/>
      <c r="U27" s="238"/>
      <c r="V27" s="223"/>
      <c r="X27" s="2"/>
    </row>
    <row r="28" spans="2:31" ht="16" customHeight="1">
      <c r="H28" s="9"/>
      <c r="I28" s="9"/>
      <c r="J28" s="9"/>
      <c r="K28" s="9"/>
      <c r="X28" s="2"/>
    </row>
    <row r="29" spans="2:31" ht="16" customHeight="1">
      <c r="H29" s="9"/>
      <c r="I29" s="9"/>
      <c r="J29" s="9"/>
      <c r="K29" s="9"/>
    </row>
    <row r="75" spans="19:21">
      <c r="S75" s="9"/>
      <c r="T75" s="9"/>
      <c r="U75" s="9"/>
    </row>
    <row r="76" spans="19:21" ht="17.600000000000001">
      <c r="S76"/>
      <c r="T76"/>
      <c r="U76"/>
    </row>
    <row r="77" spans="19:21" ht="17.600000000000001">
      <c r="S77"/>
      <c r="T77"/>
      <c r="U77"/>
    </row>
    <row r="78" spans="19:21" ht="17.600000000000001">
      <c r="S78"/>
      <c r="T78"/>
      <c r="U78"/>
    </row>
    <row r="79" spans="19:21" ht="17.600000000000001">
      <c r="S79"/>
      <c r="T79"/>
      <c r="U79"/>
    </row>
    <row r="80" spans="19:21" ht="17.600000000000001">
      <c r="S80"/>
      <c r="T80"/>
      <c r="U80"/>
    </row>
    <row r="81" spans="8:22" ht="17.600000000000001">
      <c r="S81"/>
      <c r="T81"/>
      <c r="U81"/>
    </row>
    <row r="82" spans="8:22" ht="17.600000000000001">
      <c r="S82"/>
      <c r="T82"/>
      <c r="U82"/>
    </row>
    <row r="83" spans="8:22" ht="17.600000000000001">
      <c r="H83" s="18">
        <v>9003763</v>
      </c>
      <c r="S83"/>
      <c r="T83"/>
      <c r="U83"/>
    </row>
    <row r="84" spans="8:22" ht="17.600000000000001">
      <c r="S84"/>
      <c r="T84"/>
      <c r="U84"/>
    </row>
    <row r="85" spans="8:22" ht="17.600000000000001">
      <c r="S85"/>
      <c r="T85"/>
      <c r="U85"/>
    </row>
    <row r="86" spans="8:22" ht="17.600000000000001">
      <c r="S86"/>
      <c r="T86"/>
      <c r="U86"/>
    </row>
    <row r="87" spans="8:22" ht="17.600000000000001">
      <c r="S87"/>
      <c r="T87"/>
      <c r="U87"/>
      <c r="V87"/>
    </row>
    <row r="88" spans="8:22" ht="17.600000000000001">
      <c r="S88"/>
      <c r="T88"/>
      <c r="U88"/>
      <c r="V88"/>
    </row>
    <row r="89" spans="8:22" ht="17.600000000000001">
      <c r="S89"/>
      <c r="T89"/>
      <c r="U89"/>
      <c r="V89" s="1"/>
    </row>
    <row r="90" spans="8:22" ht="17.600000000000001">
      <c r="S90"/>
      <c r="T90"/>
      <c r="U90"/>
      <c r="V90"/>
    </row>
    <row r="91" spans="8:22" ht="17.600000000000001">
      <c r="S91"/>
      <c r="T91"/>
      <c r="U91"/>
      <c r="V91"/>
    </row>
    <row r="92" spans="8:22" ht="17.600000000000001">
      <c r="S92"/>
      <c r="T92"/>
      <c r="U92"/>
      <c r="V92"/>
    </row>
    <row r="93" spans="8:22" ht="17.600000000000001">
      <c r="S93"/>
      <c r="T93"/>
      <c r="U93"/>
      <c r="V93"/>
    </row>
    <row r="94" spans="8:22" ht="17.600000000000001">
      <c r="S94"/>
      <c r="T94"/>
      <c r="U94"/>
      <c r="V94"/>
    </row>
    <row r="95" spans="8:22" ht="17.600000000000001">
      <c r="S95"/>
      <c r="T95"/>
      <c r="U95"/>
      <c r="V95"/>
    </row>
    <row r="96" spans="8:22" ht="21.45">
      <c r="M96" s="174"/>
      <c r="N96"/>
      <c r="S96"/>
      <c r="T96"/>
      <c r="U96"/>
      <c r="V96"/>
    </row>
    <row r="97" spans="13:22" ht="17.600000000000001">
      <c r="M97"/>
      <c r="N97"/>
      <c r="S97"/>
      <c r="T97"/>
      <c r="U97"/>
      <c r="V97"/>
    </row>
    <row r="98" spans="13:22" ht="17.600000000000001">
      <c r="M98"/>
      <c r="N98"/>
      <c r="S98"/>
      <c r="T98"/>
      <c r="U98"/>
      <c r="V98"/>
    </row>
    <row r="99" spans="13:22" ht="17.600000000000001">
      <c r="M99"/>
      <c r="N99"/>
      <c r="S99"/>
      <c r="T99"/>
      <c r="U99"/>
      <c r="V99"/>
    </row>
    <row r="100" spans="13:22" ht="17.600000000000001">
      <c r="M100"/>
      <c r="N100"/>
      <c r="S100"/>
      <c r="T100"/>
      <c r="U100"/>
      <c r="V100"/>
    </row>
    <row r="101" spans="13:22" ht="17.600000000000001">
      <c r="M101"/>
      <c r="N101"/>
      <c r="S101"/>
      <c r="T101"/>
      <c r="U101"/>
      <c r="V101"/>
    </row>
    <row r="102" spans="13:22" ht="17.600000000000001">
      <c r="M102"/>
      <c r="N102"/>
      <c r="S102"/>
      <c r="T102"/>
      <c r="U102"/>
      <c r="V102"/>
    </row>
    <row r="103" spans="13:22" ht="17.600000000000001">
      <c r="M103"/>
      <c r="N103"/>
      <c r="S103"/>
      <c r="T103"/>
      <c r="U103"/>
      <c r="V103"/>
    </row>
    <row r="104" spans="13:22" ht="17.600000000000001">
      <c r="M104"/>
      <c r="N104"/>
      <c r="S104"/>
      <c r="T104"/>
      <c r="U104"/>
      <c r="V104"/>
    </row>
    <row r="105" spans="13:22" ht="17.600000000000001">
      <c r="M105"/>
      <c r="N105"/>
      <c r="S105"/>
      <c r="T105"/>
      <c r="U105"/>
      <c r="V105"/>
    </row>
    <row r="106" spans="13:22" ht="17.600000000000001">
      <c r="M106"/>
      <c r="N106"/>
      <c r="S106"/>
      <c r="T106"/>
      <c r="U106"/>
      <c r="V106"/>
    </row>
    <row r="107" spans="13:22" ht="17.600000000000001">
      <c r="M107"/>
      <c r="N107"/>
      <c r="S107"/>
      <c r="T107"/>
      <c r="U107"/>
      <c r="V107"/>
    </row>
    <row r="108" spans="13:22" ht="17.600000000000001">
      <c r="M108"/>
      <c r="N108"/>
      <c r="S108"/>
      <c r="T108"/>
      <c r="U108"/>
      <c r="V108"/>
    </row>
    <row r="109" spans="13:22" ht="17.600000000000001">
      <c r="M109"/>
      <c r="N109"/>
      <c r="S109" s="9"/>
      <c r="T109" s="9"/>
      <c r="U109" s="9"/>
      <c r="V109"/>
    </row>
    <row r="110" spans="13:22" ht="17.600000000000001">
      <c r="M110"/>
      <c r="N110"/>
      <c r="S110" s="9"/>
      <c r="T110" s="9"/>
      <c r="U110" s="9"/>
      <c r="V110"/>
    </row>
    <row r="111" spans="13:22" ht="17.600000000000001">
      <c r="M111"/>
      <c r="N111"/>
      <c r="S111" s="9"/>
      <c r="T111" s="9"/>
      <c r="U111" s="9"/>
      <c r="V111"/>
    </row>
    <row r="112" spans="13:22" ht="17.600000000000001">
      <c r="M112"/>
      <c r="N112"/>
      <c r="S112" s="9"/>
      <c r="T112" s="9"/>
      <c r="U112" s="9"/>
      <c r="V112"/>
    </row>
    <row r="113" spans="13:22" ht="17.600000000000001">
      <c r="M113"/>
      <c r="N113"/>
      <c r="S113" s="9"/>
      <c r="T113" s="9"/>
      <c r="U113" s="9"/>
      <c r="V113"/>
    </row>
    <row r="114" spans="13:22" ht="17.600000000000001">
      <c r="M114"/>
      <c r="N114"/>
      <c r="S114" s="9"/>
      <c r="T114" s="9"/>
      <c r="U114"/>
      <c r="V114"/>
    </row>
    <row r="115" spans="13:22" ht="17.600000000000001">
      <c r="M115"/>
      <c r="N115"/>
      <c r="V115"/>
    </row>
    <row r="116" spans="13:22" ht="17.600000000000001">
      <c r="M116"/>
      <c r="N116"/>
      <c r="V116"/>
    </row>
    <row r="117" spans="13:22" ht="17.600000000000001">
      <c r="M117"/>
      <c r="N117"/>
      <c r="V117"/>
    </row>
    <row r="118" spans="13:22">
      <c r="M118" s="9"/>
      <c r="N118" s="9"/>
      <c r="V118" s="9"/>
    </row>
    <row r="122" spans="13:22" ht="17.600000000000001">
      <c r="M122"/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  <row r="136" spans="13:22" ht="17.600000000000001">
      <c r="M136"/>
      <c r="N136"/>
      <c r="S136"/>
      <c r="T136"/>
      <c r="U136"/>
      <c r="V136"/>
    </row>
    <row r="137" spans="13:22" ht="17.600000000000001">
      <c r="M137"/>
      <c r="N137"/>
      <c r="S137"/>
      <c r="T137"/>
      <c r="U137"/>
      <c r="V137"/>
    </row>
  </sheetData>
  <mergeCells count="10">
    <mergeCell ref="C22:C24"/>
    <mergeCell ref="D22:D24"/>
    <mergeCell ref="D26:D27"/>
    <mergeCell ref="AA16:AE16"/>
    <mergeCell ref="C4:C9"/>
    <mergeCell ref="D4:D8"/>
    <mergeCell ref="C10:C16"/>
    <mergeCell ref="D10:D16"/>
    <mergeCell ref="C17:C21"/>
    <mergeCell ref="D20:D21"/>
  </mergeCells>
  <phoneticPr fontId="2" type="noConversion"/>
  <conditionalFormatting sqref="B4:H27">
    <cfRule type="expression" dxfId="746" priority="1" stopIfTrue="1">
      <formula>UPPER($I4)="NONE"</formula>
    </cfRule>
    <cfRule type="expression" dxfId="745" priority="2" stopIfTrue="1">
      <formula>AND($I4&lt;&gt;"", $J4&lt;&gt;"", $I4*1&lt;$J4*1)</formula>
    </cfRule>
  </conditionalFormatting>
  <hyperlinks>
    <hyperlink ref="A1" location="Hermle1!Print_Area" display="Hermle1!Print_Area" xr:uid="{1C855B72-00F7-4738-9016-E74FDA35C1F3}"/>
    <hyperlink ref="AB18:AE18" location="Bernex!A1" display="Bernex #6" xr:uid="{708CCEC4-3AAA-4173-8785-A7AF110F6EA4}"/>
    <hyperlink ref="AD17:AE17" location="Bernex!A1" display="Bernex #4" xr:uid="{F4258EC5-A5D4-44EF-9C92-78D900C17681}"/>
    <hyperlink ref="AB20:AC20" location="'Sand (Macoho)'!A1" display="Macoho #1" xr:uid="{DED8F14A-CAD6-4E11-B3E3-E39AD5ED7EEC}"/>
    <hyperlink ref="AB22" location="'Sand (Macoho)'!A1" display="Macoho #2" xr:uid="{4B7C0B08-22A2-40C7-9F7E-0D29C8D97A4C}"/>
    <hyperlink ref="AC25:AE26" location="Kobe!A1" display="Kobe #5" xr:uid="{FEE0B562-F449-4A11-8BE3-0A38D2A825E2}"/>
    <hyperlink ref="AE18" location="'Bernex #7 (LAP)'!A1" display="Bernex #7" xr:uid="{8505FEC9-F889-43F0-8F98-DB594622000F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90B7-C17F-43B5-8739-CCA613373E89}">
  <sheetPr codeName="Sheet12">
    <tabColor theme="8" tint="0.79998168889431442"/>
    <pageSetUpPr fitToPage="1"/>
  </sheetPr>
  <dimension ref="A1:AI131"/>
  <sheetViews>
    <sheetView showGridLines="0" zoomScaleNormal="100" zoomScaleSheetLayoutView="40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44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3" width="14.640625" style="18" hidden="1" customWidth="1"/>
    <col min="24" max="256" width="9" style="9"/>
    <col min="257" max="257" width="0.640625" style="9" customWidth="1"/>
    <col min="258" max="258" width="5.7109375" style="9" customWidth="1"/>
    <col min="259" max="259" width="20.5" style="9" bestFit="1" customWidth="1"/>
    <col min="260" max="260" width="5.35546875" style="9" customWidth="1"/>
    <col min="261" max="261" width="15.35546875" style="9" bestFit="1" customWidth="1"/>
    <col min="262" max="263" width="10.640625" style="9" customWidth="1"/>
    <col min="264" max="264" width="11.85546875" style="9" customWidth="1"/>
    <col min="265" max="265" width="11.640625" style="9" bestFit="1" customWidth="1"/>
    <col min="266" max="512" width="9" style="9"/>
    <col min="513" max="513" width="0.640625" style="9" customWidth="1"/>
    <col min="514" max="514" width="5.7109375" style="9" customWidth="1"/>
    <col min="515" max="515" width="20.5" style="9" bestFit="1" customWidth="1"/>
    <col min="516" max="516" width="5.35546875" style="9" customWidth="1"/>
    <col min="517" max="517" width="15.35546875" style="9" bestFit="1" customWidth="1"/>
    <col min="518" max="519" width="10.640625" style="9" customWidth="1"/>
    <col min="520" max="520" width="11.85546875" style="9" customWidth="1"/>
    <col min="521" max="521" width="11.640625" style="9" bestFit="1" customWidth="1"/>
    <col min="522" max="768" width="9" style="9"/>
    <col min="769" max="769" width="0.640625" style="9" customWidth="1"/>
    <col min="770" max="770" width="5.7109375" style="9" customWidth="1"/>
    <col min="771" max="771" width="20.5" style="9" bestFit="1" customWidth="1"/>
    <col min="772" max="772" width="5.35546875" style="9" customWidth="1"/>
    <col min="773" max="773" width="15.35546875" style="9" bestFit="1" customWidth="1"/>
    <col min="774" max="775" width="10.640625" style="9" customWidth="1"/>
    <col min="776" max="776" width="11.85546875" style="9" customWidth="1"/>
    <col min="777" max="777" width="11.640625" style="9" bestFit="1" customWidth="1"/>
    <col min="778" max="1024" width="9" style="9"/>
    <col min="1025" max="1025" width="0.640625" style="9" customWidth="1"/>
    <col min="1026" max="1026" width="5.7109375" style="9" customWidth="1"/>
    <col min="1027" max="1027" width="20.5" style="9" bestFit="1" customWidth="1"/>
    <col min="1028" max="1028" width="5.35546875" style="9" customWidth="1"/>
    <col min="1029" max="1029" width="15.35546875" style="9" bestFit="1" customWidth="1"/>
    <col min="1030" max="1031" width="10.640625" style="9" customWidth="1"/>
    <col min="1032" max="1032" width="11.85546875" style="9" customWidth="1"/>
    <col min="1033" max="1033" width="11.640625" style="9" bestFit="1" customWidth="1"/>
    <col min="1034" max="1280" width="9" style="9"/>
    <col min="1281" max="1281" width="0.640625" style="9" customWidth="1"/>
    <col min="1282" max="1282" width="5.7109375" style="9" customWidth="1"/>
    <col min="1283" max="1283" width="20.5" style="9" bestFit="1" customWidth="1"/>
    <col min="1284" max="1284" width="5.35546875" style="9" customWidth="1"/>
    <col min="1285" max="1285" width="15.35546875" style="9" bestFit="1" customWidth="1"/>
    <col min="1286" max="1287" width="10.640625" style="9" customWidth="1"/>
    <col min="1288" max="1288" width="11.85546875" style="9" customWidth="1"/>
    <col min="1289" max="1289" width="11.640625" style="9" bestFit="1" customWidth="1"/>
    <col min="1290" max="1536" width="9" style="9"/>
    <col min="1537" max="1537" width="0.640625" style="9" customWidth="1"/>
    <col min="1538" max="1538" width="5.7109375" style="9" customWidth="1"/>
    <col min="1539" max="1539" width="20.5" style="9" bestFit="1" customWidth="1"/>
    <col min="1540" max="1540" width="5.35546875" style="9" customWidth="1"/>
    <col min="1541" max="1541" width="15.35546875" style="9" bestFit="1" customWidth="1"/>
    <col min="1542" max="1543" width="10.640625" style="9" customWidth="1"/>
    <col min="1544" max="1544" width="11.85546875" style="9" customWidth="1"/>
    <col min="1545" max="1545" width="11.640625" style="9" bestFit="1" customWidth="1"/>
    <col min="1546" max="1792" width="9" style="9"/>
    <col min="1793" max="1793" width="0.640625" style="9" customWidth="1"/>
    <col min="1794" max="1794" width="5.7109375" style="9" customWidth="1"/>
    <col min="1795" max="1795" width="20.5" style="9" bestFit="1" customWidth="1"/>
    <col min="1796" max="1796" width="5.35546875" style="9" customWidth="1"/>
    <col min="1797" max="1797" width="15.35546875" style="9" bestFit="1" customWidth="1"/>
    <col min="1798" max="1799" width="10.640625" style="9" customWidth="1"/>
    <col min="1800" max="1800" width="11.85546875" style="9" customWidth="1"/>
    <col min="1801" max="1801" width="11.640625" style="9" bestFit="1" customWidth="1"/>
    <col min="1802" max="2048" width="9" style="9"/>
    <col min="2049" max="2049" width="0.640625" style="9" customWidth="1"/>
    <col min="2050" max="2050" width="5.7109375" style="9" customWidth="1"/>
    <col min="2051" max="2051" width="20.5" style="9" bestFit="1" customWidth="1"/>
    <col min="2052" max="2052" width="5.35546875" style="9" customWidth="1"/>
    <col min="2053" max="2053" width="15.35546875" style="9" bestFit="1" customWidth="1"/>
    <col min="2054" max="2055" width="10.640625" style="9" customWidth="1"/>
    <col min="2056" max="2056" width="11.85546875" style="9" customWidth="1"/>
    <col min="2057" max="2057" width="11.640625" style="9" bestFit="1" customWidth="1"/>
    <col min="2058" max="2304" width="9" style="9"/>
    <col min="2305" max="2305" width="0.640625" style="9" customWidth="1"/>
    <col min="2306" max="2306" width="5.7109375" style="9" customWidth="1"/>
    <col min="2307" max="2307" width="20.5" style="9" bestFit="1" customWidth="1"/>
    <col min="2308" max="2308" width="5.35546875" style="9" customWidth="1"/>
    <col min="2309" max="2309" width="15.35546875" style="9" bestFit="1" customWidth="1"/>
    <col min="2310" max="2311" width="10.640625" style="9" customWidth="1"/>
    <col min="2312" max="2312" width="11.85546875" style="9" customWidth="1"/>
    <col min="2313" max="2313" width="11.640625" style="9" bestFit="1" customWidth="1"/>
    <col min="2314" max="2560" width="9" style="9"/>
    <col min="2561" max="2561" width="0.640625" style="9" customWidth="1"/>
    <col min="2562" max="2562" width="5.7109375" style="9" customWidth="1"/>
    <col min="2563" max="2563" width="20.5" style="9" bestFit="1" customWidth="1"/>
    <col min="2564" max="2564" width="5.35546875" style="9" customWidth="1"/>
    <col min="2565" max="2565" width="15.35546875" style="9" bestFit="1" customWidth="1"/>
    <col min="2566" max="2567" width="10.640625" style="9" customWidth="1"/>
    <col min="2568" max="2568" width="11.85546875" style="9" customWidth="1"/>
    <col min="2569" max="2569" width="11.640625" style="9" bestFit="1" customWidth="1"/>
    <col min="2570" max="2816" width="9" style="9"/>
    <col min="2817" max="2817" width="0.640625" style="9" customWidth="1"/>
    <col min="2818" max="2818" width="5.7109375" style="9" customWidth="1"/>
    <col min="2819" max="2819" width="20.5" style="9" bestFit="1" customWidth="1"/>
    <col min="2820" max="2820" width="5.35546875" style="9" customWidth="1"/>
    <col min="2821" max="2821" width="15.35546875" style="9" bestFit="1" customWidth="1"/>
    <col min="2822" max="2823" width="10.640625" style="9" customWidth="1"/>
    <col min="2824" max="2824" width="11.85546875" style="9" customWidth="1"/>
    <col min="2825" max="2825" width="11.640625" style="9" bestFit="1" customWidth="1"/>
    <col min="2826" max="3072" width="9" style="9"/>
    <col min="3073" max="3073" width="0.640625" style="9" customWidth="1"/>
    <col min="3074" max="3074" width="5.7109375" style="9" customWidth="1"/>
    <col min="3075" max="3075" width="20.5" style="9" bestFit="1" customWidth="1"/>
    <col min="3076" max="3076" width="5.35546875" style="9" customWidth="1"/>
    <col min="3077" max="3077" width="15.35546875" style="9" bestFit="1" customWidth="1"/>
    <col min="3078" max="3079" width="10.640625" style="9" customWidth="1"/>
    <col min="3080" max="3080" width="11.85546875" style="9" customWidth="1"/>
    <col min="3081" max="3081" width="11.640625" style="9" bestFit="1" customWidth="1"/>
    <col min="3082" max="3328" width="9" style="9"/>
    <col min="3329" max="3329" width="0.640625" style="9" customWidth="1"/>
    <col min="3330" max="3330" width="5.7109375" style="9" customWidth="1"/>
    <col min="3331" max="3331" width="20.5" style="9" bestFit="1" customWidth="1"/>
    <col min="3332" max="3332" width="5.35546875" style="9" customWidth="1"/>
    <col min="3333" max="3333" width="15.35546875" style="9" bestFit="1" customWidth="1"/>
    <col min="3334" max="3335" width="10.640625" style="9" customWidth="1"/>
    <col min="3336" max="3336" width="11.85546875" style="9" customWidth="1"/>
    <col min="3337" max="3337" width="11.640625" style="9" bestFit="1" customWidth="1"/>
    <col min="3338" max="3584" width="9" style="9"/>
    <col min="3585" max="3585" width="0.640625" style="9" customWidth="1"/>
    <col min="3586" max="3586" width="5.7109375" style="9" customWidth="1"/>
    <col min="3587" max="3587" width="20.5" style="9" bestFit="1" customWidth="1"/>
    <col min="3588" max="3588" width="5.35546875" style="9" customWidth="1"/>
    <col min="3589" max="3589" width="15.35546875" style="9" bestFit="1" customWidth="1"/>
    <col min="3590" max="3591" width="10.640625" style="9" customWidth="1"/>
    <col min="3592" max="3592" width="11.85546875" style="9" customWidth="1"/>
    <col min="3593" max="3593" width="11.640625" style="9" bestFit="1" customWidth="1"/>
    <col min="3594" max="3840" width="9" style="9"/>
    <col min="3841" max="3841" width="0.640625" style="9" customWidth="1"/>
    <col min="3842" max="3842" width="5.7109375" style="9" customWidth="1"/>
    <col min="3843" max="3843" width="20.5" style="9" bestFit="1" customWidth="1"/>
    <col min="3844" max="3844" width="5.35546875" style="9" customWidth="1"/>
    <col min="3845" max="3845" width="15.35546875" style="9" bestFit="1" customWidth="1"/>
    <col min="3846" max="3847" width="10.640625" style="9" customWidth="1"/>
    <col min="3848" max="3848" width="11.85546875" style="9" customWidth="1"/>
    <col min="3849" max="3849" width="11.640625" style="9" bestFit="1" customWidth="1"/>
    <col min="3850" max="4096" width="9" style="9"/>
    <col min="4097" max="4097" width="0.640625" style="9" customWidth="1"/>
    <col min="4098" max="4098" width="5.7109375" style="9" customWidth="1"/>
    <col min="4099" max="4099" width="20.5" style="9" bestFit="1" customWidth="1"/>
    <col min="4100" max="4100" width="5.35546875" style="9" customWidth="1"/>
    <col min="4101" max="4101" width="15.35546875" style="9" bestFit="1" customWidth="1"/>
    <col min="4102" max="4103" width="10.640625" style="9" customWidth="1"/>
    <col min="4104" max="4104" width="11.85546875" style="9" customWidth="1"/>
    <col min="4105" max="4105" width="11.640625" style="9" bestFit="1" customWidth="1"/>
    <col min="4106" max="4352" width="9" style="9"/>
    <col min="4353" max="4353" width="0.640625" style="9" customWidth="1"/>
    <col min="4354" max="4354" width="5.7109375" style="9" customWidth="1"/>
    <col min="4355" max="4355" width="20.5" style="9" bestFit="1" customWidth="1"/>
    <col min="4356" max="4356" width="5.35546875" style="9" customWidth="1"/>
    <col min="4357" max="4357" width="15.35546875" style="9" bestFit="1" customWidth="1"/>
    <col min="4358" max="4359" width="10.640625" style="9" customWidth="1"/>
    <col min="4360" max="4360" width="11.85546875" style="9" customWidth="1"/>
    <col min="4361" max="4361" width="11.640625" style="9" bestFit="1" customWidth="1"/>
    <col min="4362" max="4608" width="9" style="9"/>
    <col min="4609" max="4609" width="0.640625" style="9" customWidth="1"/>
    <col min="4610" max="4610" width="5.7109375" style="9" customWidth="1"/>
    <col min="4611" max="4611" width="20.5" style="9" bestFit="1" customWidth="1"/>
    <col min="4612" max="4612" width="5.35546875" style="9" customWidth="1"/>
    <col min="4613" max="4613" width="15.35546875" style="9" bestFit="1" customWidth="1"/>
    <col min="4614" max="4615" width="10.640625" style="9" customWidth="1"/>
    <col min="4616" max="4616" width="11.85546875" style="9" customWidth="1"/>
    <col min="4617" max="4617" width="11.640625" style="9" bestFit="1" customWidth="1"/>
    <col min="4618" max="4864" width="9" style="9"/>
    <col min="4865" max="4865" width="0.640625" style="9" customWidth="1"/>
    <col min="4866" max="4866" width="5.7109375" style="9" customWidth="1"/>
    <col min="4867" max="4867" width="20.5" style="9" bestFit="1" customWidth="1"/>
    <col min="4868" max="4868" width="5.35546875" style="9" customWidth="1"/>
    <col min="4869" max="4869" width="15.35546875" style="9" bestFit="1" customWidth="1"/>
    <col min="4870" max="4871" width="10.640625" style="9" customWidth="1"/>
    <col min="4872" max="4872" width="11.85546875" style="9" customWidth="1"/>
    <col min="4873" max="4873" width="11.640625" style="9" bestFit="1" customWidth="1"/>
    <col min="4874" max="5120" width="9" style="9"/>
    <col min="5121" max="5121" width="0.640625" style="9" customWidth="1"/>
    <col min="5122" max="5122" width="5.7109375" style="9" customWidth="1"/>
    <col min="5123" max="5123" width="20.5" style="9" bestFit="1" customWidth="1"/>
    <col min="5124" max="5124" width="5.35546875" style="9" customWidth="1"/>
    <col min="5125" max="5125" width="15.35546875" style="9" bestFit="1" customWidth="1"/>
    <col min="5126" max="5127" width="10.640625" style="9" customWidth="1"/>
    <col min="5128" max="5128" width="11.85546875" style="9" customWidth="1"/>
    <col min="5129" max="5129" width="11.640625" style="9" bestFit="1" customWidth="1"/>
    <col min="5130" max="5376" width="9" style="9"/>
    <col min="5377" max="5377" width="0.640625" style="9" customWidth="1"/>
    <col min="5378" max="5378" width="5.7109375" style="9" customWidth="1"/>
    <col min="5379" max="5379" width="20.5" style="9" bestFit="1" customWidth="1"/>
    <col min="5380" max="5380" width="5.35546875" style="9" customWidth="1"/>
    <col min="5381" max="5381" width="15.35546875" style="9" bestFit="1" customWidth="1"/>
    <col min="5382" max="5383" width="10.640625" style="9" customWidth="1"/>
    <col min="5384" max="5384" width="11.85546875" style="9" customWidth="1"/>
    <col min="5385" max="5385" width="11.640625" style="9" bestFit="1" customWidth="1"/>
    <col min="5386" max="5632" width="9" style="9"/>
    <col min="5633" max="5633" width="0.640625" style="9" customWidth="1"/>
    <col min="5634" max="5634" width="5.7109375" style="9" customWidth="1"/>
    <col min="5635" max="5635" width="20.5" style="9" bestFit="1" customWidth="1"/>
    <col min="5636" max="5636" width="5.35546875" style="9" customWidth="1"/>
    <col min="5637" max="5637" width="15.35546875" style="9" bestFit="1" customWidth="1"/>
    <col min="5638" max="5639" width="10.640625" style="9" customWidth="1"/>
    <col min="5640" max="5640" width="11.85546875" style="9" customWidth="1"/>
    <col min="5641" max="5641" width="11.640625" style="9" bestFit="1" customWidth="1"/>
    <col min="5642" max="5888" width="9" style="9"/>
    <col min="5889" max="5889" width="0.640625" style="9" customWidth="1"/>
    <col min="5890" max="5890" width="5.7109375" style="9" customWidth="1"/>
    <col min="5891" max="5891" width="20.5" style="9" bestFit="1" customWidth="1"/>
    <col min="5892" max="5892" width="5.35546875" style="9" customWidth="1"/>
    <col min="5893" max="5893" width="15.35546875" style="9" bestFit="1" customWidth="1"/>
    <col min="5894" max="5895" width="10.640625" style="9" customWidth="1"/>
    <col min="5896" max="5896" width="11.85546875" style="9" customWidth="1"/>
    <col min="5897" max="5897" width="11.640625" style="9" bestFit="1" customWidth="1"/>
    <col min="5898" max="6144" width="9" style="9"/>
    <col min="6145" max="6145" width="0.640625" style="9" customWidth="1"/>
    <col min="6146" max="6146" width="5.7109375" style="9" customWidth="1"/>
    <col min="6147" max="6147" width="20.5" style="9" bestFit="1" customWidth="1"/>
    <col min="6148" max="6148" width="5.35546875" style="9" customWidth="1"/>
    <col min="6149" max="6149" width="15.35546875" style="9" bestFit="1" customWidth="1"/>
    <col min="6150" max="6151" width="10.640625" style="9" customWidth="1"/>
    <col min="6152" max="6152" width="11.85546875" style="9" customWidth="1"/>
    <col min="6153" max="6153" width="11.640625" style="9" bestFit="1" customWidth="1"/>
    <col min="6154" max="6400" width="9" style="9"/>
    <col min="6401" max="6401" width="0.640625" style="9" customWidth="1"/>
    <col min="6402" max="6402" width="5.7109375" style="9" customWidth="1"/>
    <col min="6403" max="6403" width="20.5" style="9" bestFit="1" customWidth="1"/>
    <col min="6404" max="6404" width="5.35546875" style="9" customWidth="1"/>
    <col min="6405" max="6405" width="15.35546875" style="9" bestFit="1" customWidth="1"/>
    <col min="6406" max="6407" width="10.640625" style="9" customWidth="1"/>
    <col min="6408" max="6408" width="11.85546875" style="9" customWidth="1"/>
    <col min="6409" max="6409" width="11.640625" style="9" bestFit="1" customWidth="1"/>
    <col min="6410" max="6656" width="9" style="9"/>
    <col min="6657" max="6657" width="0.640625" style="9" customWidth="1"/>
    <col min="6658" max="6658" width="5.7109375" style="9" customWidth="1"/>
    <col min="6659" max="6659" width="20.5" style="9" bestFit="1" customWidth="1"/>
    <col min="6660" max="6660" width="5.35546875" style="9" customWidth="1"/>
    <col min="6661" max="6661" width="15.35546875" style="9" bestFit="1" customWidth="1"/>
    <col min="6662" max="6663" width="10.640625" style="9" customWidth="1"/>
    <col min="6664" max="6664" width="11.85546875" style="9" customWidth="1"/>
    <col min="6665" max="6665" width="11.640625" style="9" bestFit="1" customWidth="1"/>
    <col min="6666" max="6912" width="9" style="9"/>
    <col min="6913" max="6913" width="0.640625" style="9" customWidth="1"/>
    <col min="6914" max="6914" width="5.7109375" style="9" customWidth="1"/>
    <col min="6915" max="6915" width="20.5" style="9" bestFit="1" customWidth="1"/>
    <col min="6916" max="6916" width="5.35546875" style="9" customWidth="1"/>
    <col min="6917" max="6917" width="15.35546875" style="9" bestFit="1" customWidth="1"/>
    <col min="6918" max="6919" width="10.640625" style="9" customWidth="1"/>
    <col min="6920" max="6920" width="11.85546875" style="9" customWidth="1"/>
    <col min="6921" max="6921" width="11.640625" style="9" bestFit="1" customWidth="1"/>
    <col min="6922" max="7168" width="9" style="9"/>
    <col min="7169" max="7169" width="0.640625" style="9" customWidth="1"/>
    <col min="7170" max="7170" width="5.7109375" style="9" customWidth="1"/>
    <col min="7171" max="7171" width="20.5" style="9" bestFit="1" customWidth="1"/>
    <col min="7172" max="7172" width="5.35546875" style="9" customWidth="1"/>
    <col min="7173" max="7173" width="15.35546875" style="9" bestFit="1" customWidth="1"/>
    <col min="7174" max="7175" width="10.640625" style="9" customWidth="1"/>
    <col min="7176" max="7176" width="11.85546875" style="9" customWidth="1"/>
    <col min="7177" max="7177" width="11.640625" style="9" bestFit="1" customWidth="1"/>
    <col min="7178" max="7424" width="9" style="9"/>
    <col min="7425" max="7425" width="0.640625" style="9" customWidth="1"/>
    <col min="7426" max="7426" width="5.7109375" style="9" customWidth="1"/>
    <col min="7427" max="7427" width="20.5" style="9" bestFit="1" customWidth="1"/>
    <col min="7428" max="7428" width="5.35546875" style="9" customWidth="1"/>
    <col min="7429" max="7429" width="15.35546875" style="9" bestFit="1" customWidth="1"/>
    <col min="7430" max="7431" width="10.640625" style="9" customWidth="1"/>
    <col min="7432" max="7432" width="11.85546875" style="9" customWidth="1"/>
    <col min="7433" max="7433" width="11.640625" style="9" bestFit="1" customWidth="1"/>
    <col min="7434" max="7680" width="9" style="9"/>
    <col min="7681" max="7681" width="0.640625" style="9" customWidth="1"/>
    <col min="7682" max="7682" width="5.7109375" style="9" customWidth="1"/>
    <col min="7683" max="7683" width="20.5" style="9" bestFit="1" customWidth="1"/>
    <col min="7684" max="7684" width="5.35546875" style="9" customWidth="1"/>
    <col min="7685" max="7685" width="15.35546875" style="9" bestFit="1" customWidth="1"/>
    <col min="7686" max="7687" width="10.640625" style="9" customWidth="1"/>
    <col min="7688" max="7688" width="11.85546875" style="9" customWidth="1"/>
    <col min="7689" max="7689" width="11.640625" style="9" bestFit="1" customWidth="1"/>
    <col min="7690" max="7936" width="9" style="9"/>
    <col min="7937" max="7937" width="0.640625" style="9" customWidth="1"/>
    <col min="7938" max="7938" width="5.7109375" style="9" customWidth="1"/>
    <col min="7939" max="7939" width="20.5" style="9" bestFit="1" customWidth="1"/>
    <col min="7940" max="7940" width="5.35546875" style="9" customWidth="1"/>
    <col min="7941" max="7941" width="15.35546875" style="9" bestFit="1" customWidth="1"/>
    <col min="7942" max="7943" width="10.640625" style="9" customWidth="1"/>
    <col min="7944" max="7944" width="11.85546875" style="9" customWidth="1"/>
    <col min="7945" max="7945" width="11.640625" style="9" bestFit="1" customWidth="1"/>
    <col min="7946" max="8192" width="9" style="9"/>
    <col min="8193" max="8193" width="0.640625" style="9" customWidth="1"/>
    <col min="8194" max="8194" width="5.7109375" style="9" customWidth="1"/>
    <col min="8195" max="8195" width="20.5" style="9" bestFit="1" customWidth="1"/>
    <col min="8196" max="8196" width="5.35546875" style="9" customWidth="1"/>
    <col min="8197" max="8197" width="15.35546875" style="9" bestFit="1" customWidth="1"/>
    <col min="8198" max="8199" width="10.640625" style="9" customWidth="1"/>
    <col min="8200" max="8200" width="11.85546875" style="9" customWidth="1"/>
    <col min="8201" max="8201" width="11.640625" style="9" bestFit="1" customWidth="1"/>
    <col min="8202" max="8448" width="9" style="9"/>
    <col min="8449" max="8449" width="0.640625" style="9" customWidth="1"/>
    <col min="8450" max="8450" width="5.7109375" style="9" customWidth="1"/>
    <col min="8451" max="8451" width="20.5" style="9" bestFit="1" customWidth="1"/>
    <col min="8452" max="8452" width="5.35546875" style="9" customWidth="1"/>
    <col min="8453" max="8453" width="15.35546875" style="9" bestFit="1" customWidth="1"/>
    <col min="8454" max="8455" width="10.640625" style="9" customWidth="1"/>
    <col min="8456" max="8456" width="11.85546875" style="9" customWidth="1"/>
    <col min="8457" max="8457" width="11.640625" style="9" bestFit="1" customWidth="1"/>
    <col min="8458" max="8704" width="9" style="9"/>
    <col min="8705" max="8705" width="0.640625" style="9" customWidth="1"/>
    <col min="8706" max="8706" width="5.7109375" style="9" customWidth="1"/>
    <col min="8707" max="8707" width="20.5" style="9" bestFit="1" customWidth="1"/>
    <col min="8708" max="8708" width="5.35546875" style="9" customWidth="1"/>
    <col min="8709" max="8709" width="15.35546875" style="9" bestFit="1" customWidth="1"/>
    <col min="8710" max="8711" width="10.640625" style="9" customWidth="1"/>
    <col min="8712" max="8712" width="11.85546875" style="9" customWidth="1"/>
    <col min="8713" max="8713" width="11.640625" style="9" bestFit="1" customWidth="1"/>
    <col min="8714" max="8960" width="9" style="9"/>
    <col min="8961" max="8961" width="0.640625" style="9" customWidth="1"/>
    <col min="8962" max="8962" width="5.7109375" style="9" customWidth="1"/>
    <col min="8963" max="8963" width="20.5" style="9" bestFit="1" customWidth="1"/>
    <col min="8964" max="8964" width="5.35546875" style="9" customWidth="1"/>
    <col min="8965" max="8965" width="15.35546875" style="9" bestFit="1" customWidth="1"/>
    <col min="8966" max="8967" width="10.640625" style="9" customWidth="1"/>
    <col min="8968" max="8968" width="11.85546875" style="9" customWidth="1"/>
    <col min="8969" max="8969" width="11.640625" style="9" bestFit="1" customWidth="1"/>
    <col min="8970" max="9216" width="9" style="9"/>
    <col min="9217" max="9217" width="0.640625" style="9" customWidth="1"/>
    <col min="9218" max="9218" width="5.7109375" style="9" customWidth="1"/>
    <col min="9219" max="9219" width="20.5" style="9" bestFit="1" customWidth="1"/>
    <col min="9220" max="9220" width="5.35546875" style="9" customWidth="1"/>
    <col min="9221" max="9221" width="15.35546875" style="9" bestFit="1" customWidth="1"/>
    <col min="9222" max="9223" width="10.640625" style="9" customWidth="1"/>
    <col min="9224" max="9224" width="11.85546875" style="9" customWidth="1"/>
    <col min="9225" max="9225" width="11.640625" style="9" bestFit="1" customWidth="1"/>
    <col min="9226" max="9472" width="9" style="9"/>
    <col min="9473" max="9473" width="0.640625" style="9" customWidth="1"/>
    <col min="9474" max="9474" width="5.7109375" style="9" customWidth="1"/>
    <col min="9475" max="9475" width="20.5" style="9" bestFit="1" customWidth="1"/>
    <col min="9476" max="9476" width="5.35546875" style="9" customWidth="1"/>
    <col min="9477" max="9477" width="15.35546875" style="9" bestFit="1" customWidth="1"/>
    <col min="9478" max="9479" width="10.640625" style="9" customWidth="1"/>
    <col min="9480" max="9480" width="11.85546875" style="9" customWidth="1"/>
    <col min="9481" max="9481" width="11.640625" style="9" bestFit="1" customWidth="1"/>
    <col min="9482" max="9728" width="9" style="9"/>
    <col min="9729" max="9729" width="0.640625" style="9" customWidth="1"/>
    <col min="9730" max="9730" width="5.7109375" style="9" customWidth="1"/>
    <col min="9731" max="9731" width="20.5" style="9" bestFit="1" customWidth="1"/>
    <col min="9732" max="9732" width="5.35546875" style="9" customWidth="1"/>
    <col min="9733" max="9733" width="15.35546875" style="9" bestFit="1" customWidth="1"/>
    <col min="9734" max="9735" width="10.640625" style="9" customWidth="1"/>
    <col min="9736" max="9736" width="11.85546875" style="9" customWidth="1"/>
    <col min="9737" max="9737" width="11.640625" style="9" bestFit="1" customWidth="1"/>
    <col min="9738" max="9984" width="9" style="9"/>
    <col min="9985" max="9985" width="0.640625" style="9" customWidth="1"/>
    <col min="9986" max="9986" width="5.7109375" style="9" customWidth="1"/>
    <col min="9987" max="9987" width="20.5" style="9" bestFit="1" customWidth="1"/>
    <col min="9988" max="9988" width="5.35546875" style="9" customWidth="1"/>
    <col min="9989" max="9989" width="15.35546875" style="9" bestFit="1" customWidth="1"/>
    <col min="9990" max="9991" width="10.640625" style="9" customWidth="1"/>
    <col min="9992" max="9992" width="11.85546875" style="9" customWidth="1"/>
    <col min="9993" max="9993" width="11.640625" style="9" bestFit="1" customWidth="1"/>
    <col min="9994" max="10240" width="9" style="9"/>
    <col min="10241" max="10241" width="0.640625" style="9" customWidth="1"/>
    <col min="10242" max="10242" width="5.7109375" style="9" customWidth="1"/>
    <col min="10243" max="10243" width="20.5" style="9" bestFit="1" customWidth="1"/>
    <col min="10244" max="10244" width="5.35546875" style="9" customWidth="1"/>
    <col min="10245" max="10245" width="15.35546875" style="9" bestFit="1" customWidth="1"/>
    <col min="10246" max="10247" width="10.640625" style="9" customWidth="1"/>
    <col min="10248" max="10248" width="11.85546875" style="9" customWidth="1"/>
    <col min="10249" max="10249" width="11.640625" style="9" bestFit="1" customWidth="1"/>
    <col min="10250" max="10496" width="9" style="9"/>
    <col min="10497" max="10497" width="0.640625" style="9" customWidth="1"/>
    <col min="10498" max="10498" width="5.7109375" style="9" customWidth="1"/>
    <col min="10499" max="10499" width="20.5" style="9" bestFit="1" customWidth="1"/>
    <col min="10500" max="10500" width="5.35546875" style="9" customWidth="1"/>
    <col min="10501" max="10501" width="15.35546875" style="9" bestFit="1" customWidth="1"/>
    <col min="10502" max="10503" width="10.640625" style="9" customWidth="1"/>
    <col min="10504" max="10504" width="11.85546875" style="9" customWidth="1"/>
    <col min="10505" max="10505" width="11.640625" style="9" bestFit="1" customWidth="1"/>
    <col min="10506" max="10752" width="9" style="9"/>
    <col min="10753" max="10753" width="0.640625" style="9" customWidth="1"/>
    <col min="10754" max="10754" width="5.7109375" style="9" customWidth="1"/>
    <col min="10755" max="10755" width="20.5" style="9" bestFit="1" customWidth="1"/>
    <col min="10756" max="10756" width="5.35546875" style="9" customWidth="1"/>
    <col min="10757" max="10757" width="15.35546875" style="9" bestFit="1" customWidth="1"/>
    <col min="10758" max="10759" width="10.640625" style="9" customWidth="1"/>
    <col min="10760" max="10760" width="11.85546875" style="9" customWidth="1"/>
    <col min="10761" max="10761" width="11.640625" style="9" bestFit="1" customWidth="1"/>
    <col min="10762" max="11008" width="9" style="9"/>
    <col min="11009" max="11009" width="0.640625" style="9" customWidth="1"/>
    <col min="11010" max="11010" width="5.7109375" style="9" customWidth="1"/>
    <col min="11011" max="11011" width="20.5" style="9" bestFit="1" customWidth="1"/>
    <col min="11012" max="11012" width="5.35546875" style="9" customWidth="1"/>
    <col min="11013" max="11013" width="15.35546875" style="9" bestFit="1" customWidth="1"/>
    <col min="11014" max="11015" width="10.640625" style="9" customWidth="1"/>
    <col min="11016" max="11016" width="11.85546875" style="9" customWidth="1"/>
    <col min="11017" max="11017" width="11.640625" style="9" bestFit="1" customWidth="1"/>
    <col min="11018" max="11264" width="9" style="9"/>
    <col min="11265" max="11265" width="0.640625" style="9" customWidth="1"/>
    <col min="11266" max="11266" width="5.7109375" style="9" customWidth="1"/>
    <col min="11267" max="11267" width="20.5" style="9" bestFit="1" customWidth="1"/>
    <col min="11268" max="11268" width="5.35546875" style="9" customWidth="1"/>
    <col min="11269" max="11269" width="15.35546875" style="9" bestFit="1" customWidth="1"/>
    <col min="11270" max="11271" width="10.640625" style="9" customWidth="1"/>
    <col min="11272" max="11272" width="11.85546875" style="9" customWidth="1"/>
    <col min="11273" max="11273" width="11.640625" style="9" bestFit="1" customWidth="1"/>
    <col min="11274" max="11520" width="9" style="9"/>
    <col min="11521" max="11521" width="0.640625" style="9" customWidth="1"/>
    <col min="11522" max="11522" width="5.7109375" style="9" customWidth="1"/>
    <col min="11523" max="11523" width="20.5" style="9" bestFit="1" customWidth="1"/>
    <col min="11524" max="11524" width="5.35546875" style="9" customWidth="1"/>
    <col min="11525" max="11525" width="15.35546875" style="9" bestFit="1" customWidth="1"/>
    <col min="11526" max="11527" width="10.640625" style="9" customWidth="1"/>
    <col min="11528" max="11528" width="11.85546875" style="9" customWidth="1"/>
    <col min="11529" max="11529" width="11.640625" style="9" bestFit="1" customWidth="1"/>
    <col min="11530" max="11776" width="9" style="9"/>
    <col min="11777" max="11777" width="0.640625" style="9" customWidth="1"/>
    <col min="11778" max="11778" width="5.7109375" style="9" customWidth="1"/>
    <col min="11779" max="11779" width="20.5" style="9" bestFit="1" customWidth="1"/>
    <col min="11780" max="11780" width="5.35546875" style="9" customWidth="1"/>
    <col min="11781" max="11781" width="15.35546875" style="9" bestFit="1" customWidth="1"/>
    <col min="11782" max="11783" width="10.640625" style="9" customWidth="1"/>
    <col min="11784" max="11784" width="11.85546875" style="9" customWidth="1"/>
    <col min="11785" max="11785" width="11.640625" style="9" bestFit="1" customWidth="1"/>
    <col min="11786" max="12032" width="9" style="9"/>
    <col min="12033" max="12033" width="0.640625" style="9" customWidth="1"/>
    <col min="12034" max="12034" width="5.7109375" style="9" customWidth="1"/>
    <col min="12035" max="12035" width="20.5" style="9" bestFit="1" customWidth="1"/>
    <col min="12036" max="12036" width="5.35546875" style="9" customWidth="1"/>
    <col min="12037" max="12037" width="15.35546875" style="9" bestFit="1" customWidth="1"/>
    <col min="12038" max="12039" width="10.640625" style="9" customWidth="1"/>
    <col min="12040" max="12040" width="11.85546875" style="9" customWidth="1"/>
    <col min="12041" max="12041" width="11.640625" style="9" bestFit="1" customWidth="1"/>
    <col min="12042" max="12288" width="9" style="9"/>
    <col min="12289" max="12289" width="0.640625" style="9" customWidth="1"/>
    <col min="12290" max="12290" width="5.7109375" style="9" customWidth="1"/>
    <col min="12291" max="12291" width="20.5" style="9" bestFit="1" customWidth="1"/>
    <col min="12292" max="12292" width="5.35546875" style="9" customWidth="1"/>
    <col min="12293" max="12293" width="15.35546875" style="9" bestFit="1" customWidth="1"/>
    <col min="12294" max="12295" width="10.640625" style="9" customWidth="1"/>
    <col min="12296" max="12296" width="11.85546875" style="9" customWidth="1"/>
    <col min="12297" max="12297" width="11.640625" style="9" bestFit="1" customWidth="1"/>
    <col min="12298" max="12544" width="9" style="9"/>
    <col min="12545" max="12545" width="0.640625" style="9" customWidth="1"/>
    <col min="12546" max="12546" width="5.7109375" style="9" customWidth="1"/>
    <col min="12547" max="12547" width="20.5" style="9" bestFit="1" customWidth="1"/>
    <col min="12548" max="12548" width="5.35546875" style="9" customWidth="1"/>
    <col min="12549" max="12549" width="15.35546875" style="9" bestFit="1" customWidth="1"/>
    <col min="12550" max="12551" width="10.640625" style="9" customWidth="1"/>
    <col min="12552" max="12552" width="11.85546875" style="9" customWidth="1"/>
    <col min="12553" max="12553" width="11.640625" style="9" bestFit="1" customWidth="1"/>
    <col min="12554" max="12800" width="9" style="9"/>
    <col min="12801" max="12801" width="0.640625" style="9" customWidth="1"/>
    <col min="12802" max="12802" width="5.7109375" style="9" customWidth="1"/>
    <col min="12803" max="12803" width="20.5" style="9" bestFit="1" customWidth="1"/>
    <col min="12804" max="12804" width="5.35546875" style="9" customWidth="1"/>
    <col min="12805" max="12805" width="15.35546875" style="9" bestFit="1" customWidth="1"/>
    <col min="12806" max="12807" width="10.640625" style="9" customWidth="1"/>
    <col min="12808" max="12808" width="11.85546875" style="9" customWidth="1"/>
    <col min="12809" max="12809" width="11.640625" style="9" bestFit="1" customWidth="1"/>
    <col min="12810" max="13056" width="9" style="9"/>
    <col min="13057" max="13057" width="0.640625" style="9" customWidth="1"/>
    <col min="13058" max="13058" width="5.7109375" style="9" customWidth="1"/>
    <col min="13059" max="13059" width="20.5" style="9" bestFit="1" customWidth="1"/>
    <col min="13060" max="13060" width="5.35546875" style="9" customWidth="1"/>
    <col min="13061" max="13061" width="15.35546875" style="9" bestFit="1" customWidth="1"/>
    <col min="13062" max="13063" width="10.640625" style="9" customWidth="1"/>
    <col min="13064" max="13064" width="11.85546875" style="9" customWidth="1"/>
    <col min="13065" max="13065" width="11.640625" style="9" bestFit="1" customWidth="1"/>
    <col min="13066" max="13312" width="9" style="9"/>
    <col min="13313" max="13313" width="0.640625" style="9" customWidth="1"/>
    <col min="13314" max="13314" width="5.7109375" style="9" customWidth="1"/>
    <col min="13315" max="13315" width="20.5" style="9" bestFit="1" customWidth="1"/>
    <col min="13316" max="13316" width="5.35546875" style="9" customWidth="1"/>
    <col min="13317" max="13317" width="15.35546875" style="9" bestFit="1" customWidth="1"/>
    <col min="13318" max="13319" width="10.640625" style="9" customWidth="1"/>
    <col min="13320" max="13320" width="11.85546875" style="9" customWidth="1"/>
    <col min="13321" max="13321" width="11.640625" style="9" bestFit="1" customWidth="1"/>
    <col min="13322" max="13568" width="9" style="9"/>
    <col min="13569" max="13569" width="0.640625" style="9" customWidth="1"/>
    <col min="13570" max="13570" width="5.7109375" style="9" customWidth="1"/>
    <col min="13571" max="13571" width="20.5" style="9" bestFit="1" customWidth="1"/>
    <col min="13572" max="13572" width="5.35546875" style="9" customWidth="1"/>
    <col min="13573" max="13573" width="15.35546875" style="9" bestFit="1" customWidth="1"/>
    <col min="13574" max="13575" width="10.640625" style="9" customWidth="1"/>
    <col min="13576" max="13576" width="11.85546875" style="9" customWidth="1"/>
    <col min="13577" max="13577" width="11.640625" style="9" bestFit="1" customWidth="1"/>
    <col min="13578" max="13824" width="9" style="9"/>
    <col min="13825" max="13825" width="0.640625" style="9" customWidth="1"/>
    <col min="13826" max="13826" width="5.7109375" style="9" customWidth="1"/>
    <col min="13827" max="13827" width="20.5" style="9" bestFit="1" customWidth="1"/>
    <col min="13828" max="13828" width="5.35546875" style="9" customWidth="1"/>
    <col min="13829" max="13829" width="15.35546875" style="9" bestFit="1" customWidth="1"/>
    <col min="13830" max="13831" width="10.640625" style="9" customWidth="1"/>
    <col min="13832" max="13832" width="11.85546875" style="9" customWidth="1"/>
    <col min="13833" max="13833" width="11.640625" style="9" bestFit="1" customWidth="1"/>
    <col min="13834" max="14080" width="9" style="9"/>
    <col min="14081" max="14081" width="0.640625" style="9" customWidth="1"/>
    <col min="14082" max="14082" width="5.7109375" style="9" customWidth="1"/>
    <col min="14083" max="14083" width="20.5" style="9" bestFit="1" customWidth="1"/>
    <col min="14084" max="14084" width="5.35546875" style="9" customWidth="1"/>
    <col min="14085" max="14085" width="15.35546875" style="9" bestFit="1" customWidth="1"/>
    <col min="14086" max="14087" width="10.640625" style="9" customWidth="1"/>
    <col min="14088" max="14088" width="11.85546875" style="9" customWidth="1"/>
    <col min="14089" max="14089" width="11.640625" style="9" bestFit="1" customWidth="1"/>
    <col min="14090" max="14336" width="9" style="9"/>
    <col min="14337" max="14337" width="0.640625" style="9" customWidth="1"/>
    <col min="14338" max="14338" width="5.7109375" style="9" customWidth="1"/>
    <col min="14339" max="14339" width="20.5" style="9" bestFit="1" customWidth="1"/>
    <col min="14340" max="14340" width="5.35546875" style="9" customWidth="1"/>
    <col min="14341" max="14341" width="15.35546875" style="9" bestFit="1" customWidth="1"/>
    <col min="14342" max="14343" width="10.640625" style="9" customWidth="1"/>
    <col min="14344" max="14344" width="11.85546875" style="9" customWidth="1"/>
    <col min="14345" max="14345" width="11.640625" style="9" bestFit="1" customWidth="1"/>
    <col min="14346" max="14592" width="9" style="9"/>
    <col min="14593" max="14593" width="0.640625" style="9" customWidth="1"/>
    <col min="14594" max="14594" width="5.7109375" style="9" customWidth="1"/>
    <col min="14595" max="14595" width="20.5" style="9" bestFit="1" customWidth="1"/>
    <col min="14596" max="14596" width="5.35546875" style="9" customWidth="1"/>
    <col min="14597" max="14597" width="15.35546875" style="9" bestFit="1" customWidth="1"/>
    <col min="14598" max="14599" width="10.640625" style="9" customWidth="1"/>
    <col min="14600" max="14600" width="11.85546875" style="9" customWidth="1"/>
    <col min="14601" max="14601" width="11.640625" style="9" bestFit="1" customWidth="1"/>
    <col min="14602" max="14848" width="9" style="9"/>
    <col min="14849" max="14849" width="0.640625" style="9" customWidth="1"/>
    <col min="14850" max="14850" width="5.7109375" style="9" customWidth="1"/>
    <col min="14851" max="14851" width="20.5" style="9" bestFit="1" customWidth="1"/>
    <col min="14852" max="14852" width="5.35546875" style="9" customWidth="1"/>
    <col min="14853" max="14853" width="15.35546875" style="9" bestFit="1" customWidth="1"/>
    <col min="14854" max="14855" width="10.640625" style="9" customWidth="1"/>
    <col min="14856" max="14856" width="11.85546875" style="9" customWidth="1"/>
    <col min="14857" max="14857" width="11.640625" style="9" bestFit="1" customWidth="1"/>
    <col min="14858" max="15104" width="9" style="9"/>
    <col min="15105" max="15105" width="0.640625" style="9" customWidth="1"/>
    <col min="15106" max="15106" width="5.7109375" style="9" customWidth="1"/>
    <col min="15107" max="15107" width="20.5" style="9" bestFit="1" customWidth="1"/>
    <col min="15108" max="15108" width="5.35546875" style="9" customWidth="1"/>
    <col min="15109" max="15109" width="15.35546875" style="9" bestFit="1" customWidth="1"/>
    <col min="15110" max="15111" width="10.640625" style="9" customWidth="1"/>
    <col min="15112" max="15112" width="11.85546875" style="9" customWidth="1"/>
    <col min="15113" max="15113" width="11.640625" style="9" bestFit="1" customWidth="1"/>
    <col min="15114" max="15360" width="9" style="9"/>
    <col min="15361" max="15361" width="0.640625" style="9" customWidth="1"/>
    <col min="15362" max="15362" width="5.7109375" style="9" customWidth="1"/>
    <col min="15363" max="15363" width="20.5" style="9" bestFit="1" customWidth="1"/>
    <col min="15364" max="15364" width="5.35546875" style="9" customWidth="1"/>
    <col min="15365" max="15365" width="15.35546875" style="9" bestFit="1" customWidth="1"/>
    <col min="15366" max="15367" width="10.640625" style="9" customWidth="1"/>
    <col min="15368" max="15368" width="11.85546875" style="9" customWidth="1"/>
    <col min="15369" max="15369" width="11.640625" style="9" bestFit="1" customWidth="1"/>
    <col min="15370" max="15616" width="9" style="9"/>
    <col min="15617" max="15617" width="0.640625" style="9" customWidth="1"/>
    <col min="15618" max="15618" width="5.7109375" style="9" customWidth="1"/>
    <col min="15619" max="15619" width="20.5" style="9" bestFit="1" customWidth="1"/>
    <col min="15620" max="15620" width="5.35546875" style="9" customWidth="1"/>
    <col min="15621" max="15621" width="15.35546875" style="9" bestFit="1" customWidth="1"/>
    <col min="15622" max="15623" width="10.640625" style="9" customWidth="1"/>
    <col min="15624" max="15624" width="11.85546875" style="9" customWidth="1"/>
    <col min="15625" max="15625" width="11.640625" style="9" bestFit="1" customWidth="1"/>
    <col min="15626" max="15872" width="9" style="9"/>
    <col min="15873" max="15873" width="0.640625" style="9" customWidth="1"/>
    <col min="15874" max="15874" width="5.7109375" style="9" customWidth="1"/>
    <col min="15875" max="15875" width="20.5" style="9" bestFit="1" customWidth="1"/>
    <col min="15876" max="15876" width="5.35546875" style="9" customWidth="1"/>
    <col min="15877" max="15877" width="15.35546875" style="9" bestFit="1" customWidth="1"/>
    <col min="15878" max="15879" width="10.640625" style="9" customWidth="1"/>
    <col min="15880" max="15880" width="11.85546875" style="9" customWidth="1"/>
    <col min="15881" max="15881" width="11.640625" style="9" bestFit="1" customWidth="1"/>
    <col min="15882" max="16128" width="9" style="9"/>
    <col min="16129" max="16129" width="0.640625" style="9" customWidth="1"/>
    <col min="16130" max="16130" width="5.7109375" style="9" customWidth="1"/>
    <col min="16131" max="16131" width="20.5" style="9" bestFit="1" customWidth="1"/>
    <col min="16132" max="16132" width="5.35546875" style="9" customWidth="1"/>
    <col min="16133" max="16133" width="15.35546875" style="9" bestFit="1" customWidth="1"/>
    <col min="16134" max="16135" width="10.640625" style="9" customWidth="1"/>
    <col min="16136" max="16136" width="11.85546875" style="9" customWidth="1"/>
    <col min="16137" max="16137" width="11.640625" style="9" bestFit="1" customWidth="1"/>
    <col min="16138" max="16384" width="9" style="9"/>
  </cols>
  <sheetData>
    <row r="1" spans="1:34" ht="13.3" thickBot="1"/>
    <row r="2" spans="1:34" s="76" customFormat="1" ht="54.75" customHeight="1" thickBot="1">
      <c r="A2" s="72"/>
      <c r="B2" s="73" t="s">
        <v>1145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4"/>
      <c r="W2" s="75"/>
      <c r="Y2" s="549"/>
      <c r="Z2" s="549"/>
      <c r="AA2" s="549"/>
      <c r="AB2" s="549"/>
      <c r="AC2" s="549"/>
      <c r="AD2" s="549"/>
      <c r="AE2" s="549"/>
      <c r="AF2" s="549"/>
      <c r="AG2" s="549"/>
      <c r="AH2" s="549"/>
    </row>
    <row r="3" spans="1:34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251" t="s">
        <v>1154</v>
      </c>
      <c r="S3" s="251" t="s">
        <v>1155</v>
      </c>
      <c r="T3" s="252" t="s">
        <v>363</v>
      </c>
      <c r="U3" s="81" t="s">
        <v>1156</v>
      </c>
      <c r="V3" s="189" t="s">
        <v>1157</v>
      </c>
      <c r="W3" s="167" t="s">
        <v>1192</v>
      </c>
      <c r="AH3" s="406"/>
    </row>
    <row r="4" spans="1:34" ht="16" customHeight="1">
      <c r="B4" s="144">
        <v>1</v>
      </c>
      <c r="C4" s="1112" t="s">
        <v>7</v>
      </c>
      <c r="D4" s="1112" t="s">
        <v>472</v>
      </c>
      <c r="E4" s="145">
        <v>1</v>
      </c>
      <c r="F4" s="146">
        <v>2012</v>
      </c>
      <c r="G4" s="146">
        <v>7797</v>
      </c>
      <c r="H4" s="146">
        <v>9005136</v>
      </c>
      <c r="I4" s="146">
        <v>20</v>
      </c>
      <c r="J4" s="146"/>
      <c r="K4" s="146"/>
      <c r="L4" s="146" t="s">
        <v>500</v>
      </c>
      <c r="M4" s="148"/>
      <c r="N4" s="12"/>
      <c r="O4" s="12"/>
      <c r="P4" s="12"/>
      <c r="Q4" s="12"/>
      <c r="R4" s="204" t="s">
        <v>1278</v>
      </c>
      <c r="S4" s="204" t="s">
        <v>1222</v>
      </c>
      <c r="T4" s="202"/>
      <c r="U4" s="253"/>
      <c r="V4" s="254"/>
      <c r="W4" s="53" t="s">
        <v>1279</v>
      </c>
      <c r="AH4" s="406"/>
    </row>
    <row r="5" spans="1:34" ht="16" customHeight="1">
      <c r="B5" s="82">
        <v>2</v>
      </c>
      <c r="C5" s="1046"/>
      <c r="D5" s="1046"/>
      <c r="E5" s="85">
        <v>2</v>
      </c>
      <c r="F5" s="86">
        <v>2012</v>
      </c>
      <c r="G5" s="86">
        <v>7666</v>
      </c>
      <c r="H5" s="86">
        <v>9005136</v>
      </c>
      <c r="I5" s="86">
        <v>17</v>
      </c>
      <c r="J5" s="86"/>
      <c r="K5" s="86"/>
      <c r="L5" s="86" t="s">
        <v>500</v>
      </c>
      <c r="M5" s="87"/>
      <c r="N5" s="13"/>
      <c r="O5" s="13"/>
      <c r="P5" s="13"/>
      <c r="Q5" s="13"/>
      <c r="R5" s="204" t="s">
        <v>1278</v>
      </c>
      <c r="S5" s="204" t="s">
        <v>1222</v>
      </c>
      <c r="T5" s="206"/>
      <c r="U5" s="211"/>
      <c r="V5" s="255"/>
      <c r="W5" s="20" t="s">
        <v>1279</v>
      </c>
      <c r="AH5" s="406"/>
    </row>
    <row r="6" spans="1:34" ht="16" customHeight="1">
      <c r="B6" s="82">
        <v>3</v>
      </c>
      <c r="C6" s="1046"/>
      <c r="D6" s="1046"/>
      <c r="E6" s="85">
        <v>3</v>
      </c>
      <c r="F6" s="86">
        <v>2012</v>
      </c>
      <c r="G6" s="86">
        <v>7361</v>
      </c>
      <c r="H6" s="86">
        <v>9005136</v>
      </c>
      <c r="I6" s="86">
        <v>12</v>
      </c>
      <c r="J6" s="86"/>
      <c r="K6" s="86"/>
      <c r="L6" s="86" t="s">
        <v>500</v>
      </c>
      <c r="M6" s="87"/>
      <c r="N6" s="13"/>
      <c r="O6" s="13"/>
      <c r="P6" s="13"/>
      <c r="Q6" s="13"/>
      <c r="R6" s="204" t="s">
        <v>1278</v>
      </c>
      <c r="S6" s="204" t="s">
        <v>1222</v>
      </c>
      <c r="T6" s="206"/>
      <c r="U6" s="211"/>
      <c r="V6" s="255"/>
      <c r="W6" s="20" t="s">
        <v>1279</v>
      </c>
      <c r="AH6" s="406"/>
    </row>
    <row r="7" spans="1:34" ht="16" customHeight="1">
      <c r="B7" s="82">
        <v>4</v>
      </c>
      <c r="C7" s="1046"/>
      <c r="D7" s="1046"/>
      <c r="E7" s="85">
        <v>4</v>
      </c>
      <c r="F7" s="86">
        <v>2012</v>
      </c>
      <c r="G7" s="86">
        <v>7362</v>
      </c>
      <c r="H7" s="86">
        <v>9005136</v>
      </c>
      <c r="I7" s="86">
        <v>13</v>
      </c>
      <c r="J7" s="86"/>
      <c r="K7" s="86"/>
      <c r="L7" s="86" t="s">
        <v>500</v>
      </c>
      <c r="M7" s="87"/>
      <c r="N7" s="13"/>
      <c r="O7" s="13"/>
      <c r="P7" s="13"/>
      <c r="Q7" s="13"/>
      <c r="R7" s="204" t="s">
        <v>1278</v>
      </c>
      <c r="S7" s="204" t="s">
        <v>1222</v>
      </c>
      <c r="T7" s="206"/>
      <c r="U7" s="211"/>
      <c r="V7" s="255"/>
      <c r="W7" s="20" t="s">
        <v>1279</v>
      </c>
      <c r="AH7" s="406"/>
    </row>
    <row r="8" spans="1:34" ht="16" customHeight="1">
      <c r="B8" s="82">
        <v>5</v>
      </c>
      <c r="C8" s="1046"/>
      <c r="D8" s="1046"/>
      <c r="E8" s="85">
        <v>5</v>
      </c>
      <c r="F8" s="86">
        <v>2012</v>
      </c>
      <c r="G8" s="86">
        <v>7136</v>
      </c>
      <c r="H8" s="86">
        <v>9005136</v>
      </c>
      <c r="I8" s="86">
        <v>4</v>
      </c>
      <c r="J8" s="86"/>
      <c r="K8" s="86"/>
      <c r="L8" s="86" t="s">
        <v>500</v>
      </c>
      <c r="M8" s="87"/>
      <c r="N8" s="13"/>
      <c r="O8" s="13"/>
      <c r="P8" s="13"/>
      <c r="Q8" s="13"/>
      <c r="R8" s="204" t="s">
        <v>1278</v>
      </c>
      <c r="S8" s="204" t="s">
        <v>1222</v>
      </c>
      <c r="T8" s="206"/>
      <c r="U8" s="211"/>
      <c r="V8" s="255"/>
      <c r="W8" s="20" t="s">
        <v>1279</v>
      </c>
      <c r="AH8" s="406"/>
    </row>
    <row r="9" spans="1:34" ht="16" customHeight="1">
      <c r="B9" s="82">
        <v>6</v>
      </c>
      <c r="C9" s="1046"/>
      <c r="D9" s="1046"/>
      <c r="E9" s="85">
        <v>6</v>
      </c>
      <c r="F9" s="86">
        <v>2012</v>
      </c>
      <c r="G9" s="86">
        <v>7356</v>
      </c>
      <c r="H9" s="86">
        <v>9005136</v>
      </c>
      <c r="I9" s="86">
        <v>7</v>
      </c>
      <c r="J9" s="86"/>
      <c r="K9" s="86"/>
      <c r="L9" s="86" t="s">
        <v>500</v>
      </c>
      <c r="M9" s="87"/>
      <c r="N9" s="13"/>
      <c r="O9" s="13"/>
      <c r="P9" s="13"/>
      <c r="Q9" s="13"/>
      <c r="R9" s="204" t="s">
        <v>1278</v>
      </c>
      <c r="S9" s="204" t="s">
        <v>1222</v>
      </c>
      <c r="T9" s="206"/>
      <c r="U9" s="211"/>
      <c r="V9" s="255"/>
      <c r="W9" s="20" t="s">
        <v>1279</v>
      </c>
      <c r="AH9" s="406"/>
    </row>
    <row r="10" spans="1:34" ht="16" customHeight="1">
      <c r="B10" s="82">
        <v>7</v>
      </c>
      <c r="C10" s="1046"/>
      <c r="D10" s="1046"/>
      <c r="E10" s="85">
        <v>7</v>
      </c>
      <c r="F10" s="86">
        <v>2012</v>
      </c>
      <c r="G10" s="86">
        <v>7355</v>
      </c>
      <c r="H10" s="86">
        <v>9005136</v>
      </c>
      <c r="I10" s="86">
        <v>6</v>
      </c>
      <c r="J10" s="86"/>
      <c r="K10" s="86"/>
      <c r="L10" s="86" t="s">
        <v>500</v>
      </c>
      <c r="M10" s="87"/>
      <c r="N10" s="13"/>
      <c r="O10" s="13"/>
      <c r="P10" s="13"/>
      <c r="Q10" s="13"/>
      <c r="R10" s="204" t="s">
        <v>1278</v>
      </c>
      <c r="S10" s="204" t="s">
        <v>1222</v>
      </c>
      <c r="T10" s="206"/>
      <c r="U10" s="211"/>
      <c r="V10" s="255"/>
      <c r="W10" s="20" t="s">
        <v>1279</v>
      </c>
      <c r="AH10" s="406"/>
    </row>
    <row r="11" spans="1:34" ht="16" customHeight="1">
      <c r="B11" s="82">
        <v>8</v>
      </c>
      <c r="C11" s="1046"/>
      <c r="D11" s="1046"/>
      <c r="E11" s="85">
        <v>11</v>
      </c>
      <c r="F11" s="86">
        <v>2011</v>
      </c>
      <c r="G11" s="86">
        <v>7660</v>
      </c>
      <c r="H11" s="86">
        <v>9005136</v>
      </c>
      <c r="I11" s="86">
        <v>11</v>
      </c>
      <c r="J11" s="86"/>
      <c r="K11" s="86"/>
      <c r="L11" s="86" t="s">
        <v>500</v>
      </c>
      <c r="M11" s="87"/>
      <c r="N11" s="62"/>
      <c r="O11" s="13"/>
      <c r="P11" s="13"/>
      <c r="Q11" s="13"/>
      <c r="R11" s="204" t="s">
        <v>1278</v>
      </c>
      <c r="S11" s="204" t="s">
        <v>1222</v>
      </c>
      <c r="T11" s="206"/>
      <c r="U11" s="211"/>
      <c r="V11" s="255"/>
      <c r="W11" s="20" t="s">
        <v>1279</v>
      </c>
      <c r="AH11" s="406"/>
    </row>
    <row r="12" spans="1:34" ht="16" customHeight="1">
      <c r="B12" s="82">
        <v>9</v>
      </c>
      <c r="C12" s="1046"/>
      <c r="D12" s="1046"/>
      <c r="E12" s="85">
        <v>12</v>
      </c>
      <c r="F12" s="86">
        <v>2011</v>
      </c>
      <c r="G12" s="86">
        <v>7661</v>
      </c>
      <c r="H12" s="86">
        <v>9005136</v>
      </c>
      <c r="I12" s="86">
        <v>19</v>
      </c>
      <c r="J12" s="86"/>
      <c r="K12" s="86"/>
      <c r="L12" s="86" t="s">
        <v>500</v>
      </c>
      <c r="M12" s="87"/>
      <c r="N12" s="13"/>
      <c r="O12" s="13"/>
      <c r="P12" s="13"/>
      <c r="Q12" s="13"/>
      <c r="R12" s="204" t="s">
        <v>1278</v>
      </c>
      <c r="S12" s="204" t="s">
        <v>1222</v>
      </c>
      <c r="T12" s="206"/>
      <c r="U12" s="211"/>
      <c r="V12" s="255"/>
      <c r="W12" s="20" t="s">
        <v>1279</v>
      </c>
      <c r="AH12" s="767"/>
    </row>
    <row r="13" spans="1:34" ht="16" customHeight="1">
      <c r="B13" s="82">
        <v>10</v>
      </c>
      <c r="C13" s="1046"/>
      <c r="D13" s="1046"/>
      <c r="E13" s="85">
        <v>13</v>
      </c>
      <c r="F13" s="86">
        <v>2011</v>
      </c>
      <c r="G13" s="86">
        <v>7663</v>
      </c>
      <c r="H13" s="86">
        <v>9005136</v>
      </c>
      <c r="I13" s="86">
        <v>26</v>
      </c>
      <c r="J13" s="86"/>
      <c r="K13" s="86"/>
      <c r="L13" s="86" t="s">
        <v>500</v>
      </c>
      <c r="M13" s="87"/>
      <c r="N13" s="13"/>
      <c r="O13" s="13"/>
      <c r="P13" s="13"/>
      <c r="Q13" s="13"/>
      <c r="R13" s="204" t="s">
        <v>1278</v>
      </c>
      <c r="S13" s="204" t="s">
        <v>1222</v>
      </c>
      <c r="T13" s="206"/>
      <c r="U13" s="211"/>
      <c r="V13" s="255"/>
      <c r="W13" s="20" t="s">
        <v>1279</v>
      </c>
      <c r="AH13" s="406"/>
    </row>
    <row r="14" spans="1:34" ht="16" customHeight="1">
      <c r="B14" s="82">
        <v>11</v>
      </c>
      <c r="C14" s="1046"/>
      <c r="D14" s="1046"/>
      <c r="E14" s="85">
        <v>14</v>
      </c>
      <c r="F14" s="86">
        <v>2011</v>
      </c>
      <c r="G14" s="86">
        <v>7664</v>
      </c>
      <c r="H14" s="86">
        <v>9005136</v>
      </c>
      <c r="I14" s="86">
        <v>46</v>
      </c>
      <c r="J14" s="86"/>
      <c r="K14" s="86"/>
      <c r="L14" s="86" t="s">
        <v>500</v>
      </c>
      <c r="M14" s="87"/>
      <c r="N14" s="13"/>
      <c r="O14" s="13"/>
      <c r="P14" s="13"/>
      <c r="Q14" s="13"/>
      <c r="R14" s="204" t="s">
        <v>1278</v>
      </c>
      <c r="S14" s="204" t="s">
        <v>1222</v>
      </c>
      <c r="T14" s="206"/>
      <c r="U14" s="211"/>
      <c r="V14" s="255"/>
      <c r="W14" s="20" t="s">
        <v>1279</v>
      </c>
      <c r="AH14" s="406"/>
    </row>
    <row r="15" spans="1:34" ht="16" customHeight="1">
      <c r="B15" s="82">
        <v>12</v>
      </c>
      <c r="C15" s="1046"/>
      <c r="D15" s="1046"/>
      <c r="E15" s="85">
        <v>15</v>
      </c>
      <c r="F15" s="86">
        <v>2012</v>
      </c>
      <c r="G15" s="86">
        <v>7904</v>
      </c>
      <c r="H15" s="86">
        <v>9005136</v>
      </c>
      <c r="I15" s="86">
        <v>18</v>
      </c>
      <c r="J15" s="86"/>
      <c r="K15" s="86"/>
      <c r="L15" s="86" t="s">
        <v>500</v>
      </c>
      <c r="M15" s="87"/>
      <c r="N15" s="13"/>
      <c r="O15" s="13"/>
      <c r="P15" s="13"/>
      <c r="Q15" s="13"/>
      <c r="R15" s="204" t="s">
        <v>1278</v>
      </c>
      <c r="S15" s="204" t="s">
        <v>1222</v>
      </c>
      <c r="T15" s="206"/>
      <c r="U15" s="211"/>
      <c r="V15" s="255"/>
      <c r="W15" s="20" t="s">
        <v>1279</v>
      </c>
      <c r="AH15" s="406"/>
    </row>
    <row r="16" spans="1:34" ht="16" customHeight="1">
      <c r="B16" s="82">
        <v>13</v>
      </c>
      <c r="C16" s="1046"/>
      <c r="D16" s="1046"/>
      <c r="E16" s="85">
        <v>16</v>
      </c>
      <c r="F16" s="86">
        <v>2011</v>
      </c>
      <c r="G16" s="86">
        <v>7191</v>
      </c>
      <c r="H16" s="86">
        <v>9005136</v>
      </c>
      <c r="I16" s="86">
        <v>5</v>
      </c>
      <c r="J16" s="86"/>
      <c r="K16" s="86"/>
      <c r="L16" s="86" t="s">
        <v>500</v>
      </c>
      <c r="M16" s="87"/>
      <c r="N16" s="13"/>
      <c r="O16" s="13"/>
      <c r="P16" s="13"/>
      <c r="Q16" s="13"/>
      <c r="R16" s="204" t="s">
        <v>1278</v>
      </c>
      <c r="S16" s="204" t="s">
        <v>1222</v>
      </c>
      <c r="T16" s="206"/>
      <c r="U16" s="211"/>
      <c r="V16" s="255"/>
      <c r="W16" s="20" t="s">
        <v>1279</v>
      </c>
      <c r="AH16" s="406"/>
    </row>
    <row r="17" spans="2:35" s="9" customFormat="1" ht="16" customHeight="1">
      <c r="B17" s="82">
        <v>14</v>
      </c>
      <c r="C17" s="1046"/>
      <c r="D17" s="1046"/>
      <c r="E17" s="85">
        <v>17</v>
      </c>
      <c r="F17" s="86">
        <v>2011</v>
      </c>
      <c r="G17" s="86">
        <v>7135</v>
      </c>
      <c r="H17" s="86">
        <v>9005136</v>
      </c>
      <c r="I17" s="86">
        <v>47</v>
      </c>
      <c r="J17" s="86"/>
      <c r="K17" s="86"/>
      <c r="L17" s="86" t="s">
        <v>500</v>
      </c>
      <c r="M17" s="87"/>
      <c r="N17" s="13"/>
      <c r="O17" s="13"/>
      <c r="P17" s="13"/>
      <c r="Q17" s="13"/>
      <c r="R17" s="204" t="s">
        <v>1278</v>
      </c>
      <c r="S17" s="204" t="s">
        <v>1222</v>
      </c>
      <c r="T17" s="206"/>
      <c r="U17" s="211"/>
      <c r="V17" s="255"/>
      <c r="W17" s="20" t="s">
        <v>1279</v>
      </c>
      <c r="AH17" s="406"/>
    </row>
    <row r="18" spans="2:35" s="9" customFormat="1" ht="16" customHeight="1">
      <c r="B18" s="82">
        <v>15</v>
      </c>
      <c r="C18" s="1046"/>
      <c r="D18" s="1046"/>
      <c r="E18" s="85">
        <v>21</v>
      </c>
      <c r="F18" s="86">
        <v>2011</v>
      </c>
      <c r="G18" s="86">
        <v>7648</v>
      </c>
      <c r="H18" s="86">
        <v>9005136</v>
      </c>
      <c r="I18" s="86">
        <v>14</v>
      </c>
      <c r="J18" s="86"/>
      <c r="K18" s="86"/>
      <c r="L18" s="86" t="s">
        <v>500</v>
      </c>
      <c r="M18" s="87"/>
      <c r="N18" s="13"/>
      <c r="O18" s="13"/>
      <c r="P18" s="13"/>
      <c r="Q18" s="13"/>
      <c r="R18" s="204" t="s">
        <v>1278</v>
      </c>
      <c r="S18" s="204" t="s">
        <v>1222</v>
      </c>
      <c r="T18" s="206"/>
      <c r="U18" s="211"/>
      <c r="V18" s="255"/>
      <c r="W18" s="20" t="s">
        <v>1279</v>
      </c>
      <c r="AH18" s="406"/>
    </row>
    <row r="19" spans="2:35" s="9" customFormat="1" ht="16" customHeight="1">
      <c r="B19" s="82">
        <v>16</v>
      </c>
      <c r="C19" s="1046"/>
      <c r="D19" s="1046"/>
      <c r="E19" s="85">
        <v>22</v>
      </c>
      <c r="F19" s="86">
        <v>2011</v>
      </c>
      <c r="G19" s="86">
        <v>7649</v>
      </c>
      <c r="H19" s="86">
        <v>9005136</v>
      </c>
      <c r="I19" s="86">
        <v>15</v>
      </c>
      <c r="J19" s="86"/>
      <c r="K19" s="86"/>
      <c r="L19" s="86" t="s">
        <v>500</v>
      </c>
      <c r="M19" s="87"/>
      <c r="N19" s="13"/>
      <c r="O19" s="13"/>
      <c r="P19" s="13"/>
      <c r="Q19" s="13"/>
      <c r="R19" s="204" t="s">
        <v>1278</v>
      </c>
      <c r="S19" s="204" t="s">
        <v>1222</v>
      </c>
      <c r="T19" s="206"/>
      <c r="U19" s="211"/>
      <c r="V19" s="255"/>
      <c r="W19" s="20" t="s">
        <v>1279</v>
      </c>
      <c r="AH19" s="406"/>
    </row>
    <row r="20" spans="2:35" s="9" customFormat="1" ht="16" customHeight="1">
      <c r="B20" s="82">
        <v>17</v>
      </c>
      <c r="C20" s="1046"/>
      <c r="D20" s="1046"/>
      <c r="E20" s="85">
        <v>23</v>
      </c>
      <c r="F20" s="86">
        <v>2011</v>
      </c>
      <c r="G20" s="86">
        <v>7665</v>
      </c>
      <c r="H20" s="86">
        <v>9005136</v>
      </c>
      <c r="I20" s="86">
        <v>16</v>
      </c>
      <c r="J20" s="86"/>
      <c r="K20" s="86"/>
      <c r="L20" s="86" t="s">
        <v>500</v>
      </c>
      <c r="M20" s="87"/>
      <c r="N20" s="13"/>
      <c r="O20" s="13"/>
      <c r="P20" s="13"/>
      <c r="Q20" s="13"/>
      <c r="R20" s="204" t="s">
        <v>1278</v>
      </c>
      <c r="S20" s="204" t="s">
        <v>1222</v>
      </c>
      <c r="T20" s="206"/>
      <c r="U20" s="211"/>
      <c r="V20" s="255"/>
      <c r="W20" s="20" t="s">
        <v>1279</v>
      </c>
      <c r="AH20" s="406"/>
    </row>
    <row r="21" spans="2:35" s="9" customFormat="1" ht="16" customHeight="1">
      <c r="B21" s="82">
        <v>18</v>
      </c>
      <c r="C21" s="1046"/>
      <c r="D21" s="1046"/>
      <c r="E21" s="85">
        <v>24</v>
      </c>
      <c r="F21" s="86">
        <v>2011</v>
      </c>
      <c r="G21" s="86">
        <v>7357</v>
      </c>
      <c r="H21" s="86">
        <v>9005136</v>
      </c>
      <c r="I21" s="86">
        <v>8</v>
      </c>
      <c r="J21" s="86"/>
      <c r="K21" s="86"/>
      <c r="L21" s="86" t="s">
        <v>500</v>
      </c>
      <c r="M21" s="87"/>
      <c r="N21" s="13"/>
      <c r="O21" s="13"/>
      <c r="P21" s="13"/>
      <c r="Q21" s="13"/>
      <c r="R21" s="204" t="s">
        <v>1278</v>
      </c>
      <c r="S21" s="204" t="s">
        <v>1222</v>
      </c>
      <c r="T21" s="206"/>
      <c r="U21" s="211"/>
      <c r="V21" s="255"/>
      <c r="W21" s="20" t="s">
        <v>1279</v>
      </c>
      <c r="AH21" s="406"/>
    </row>
    <row r="22" spans="2:35" s="9" customFormat="1" ht="16" customHeight="1">
      <c r="B22" s="82">
        <v>19</v>
      </c>
      <c r="C22" s="1046"/>
      <c r="D22" s="1046"/>
      <c r="E22" s="85">
        <v>25</v>
      </c>
      <c r="F22" s="86">
        <v>2011</v>
      </c>
      <c r="G22" s="86">
        <v>7358</v>
      </c>
      <c r="H22" s="86">
        <v>9005136</v>
      </c>
      <c r="I22" s="86">
        <v>9</v>
      </c>
      <c r="J22" s="86"/>
      <c r="K22" s="86"/>
      <c r="L22" s="86" t="s">
        <v>500</v>
      </c>
      <c r="M22" s="87"/>
      <c r="N22" s="13"/>
      <c r="O22" s="13"/>
      <c r="P22" s="13"/>
      <c r="Q22" s="13"/>
      <c r="R22" s="204" t="s">
        <v>1278</v>
      </c>
      <c r="S22" s="204" t="s">
        <v>1222</v>
      </c>
      <c r="T22" s="206"/>
      <c r="U22" s="211"/>
      <c r="V22" s="255"/>
      <c r="W22" s="20" t="s">
        <v>1279</v>
      </c>
      <c r="AH22" s="406"/>
    </row>
    <row r="23" spans="2:35" s="9" customFormat="1" ht="16" customHeight="1" thickBot="1">
      <c r="B23" s="82">
        <v>20</v>
      </c>
      <c r="C23" s="1046"/>
      <c r="D23" s="1046"/>
      <c r="E23" s="85">
        <v>26</v>
      </c>
      <c r="F23" s="86">
        <v>2011</v>
      </c>
      <c r="G23" s="86">
        <v>7359</v>
      </c>
      <c r="H23" s="86">
        <v>9005136</v>
      </c>
      <c r="I23" s="86">
        <v>10</v>
      </c>
      <c r="J23" s="86"/>
      <c r="K23" s="86"/>
      <c r="L23" s="86" t="s">
        <v>500</v>
      </c>
      <c r="M23" s="87"/>
      <c r="N23" s="13"/>
      <c r="O23" s="13"/>
      <c r="P23" s="13"/>
      <c r="Q23" s="13"/>
      <c r="R23" s="204" t="s">
        <v>1278</v>
      </c>
      <c r="S23" s="204" t="s">
        <v>1222</v>
      </c>
      <c r="T23" s="206"/>
      <c r="U23" s="211"/>
      <c r="V23" s="255"/>
      <c r="W23" s="20" t="s">
        <v>1279</v>
      </c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</row>
    <row r="24" spans="2:35" s="9" customFormat="1" ht="16" customHeight="1">
      <c r="B24" s="82">
        <v>21</v>
      </c>
      <c r="C24" s="1046"/>
      <c r="D24" s="1046"/>
      <c r="E24" s="85">
        <v>27</v>
      </c>
      <c r="F24" s="86">
        <v>2011</v>
      </c>
      <c r="G24" s="86">
        <v>7360</v>
      </c>
      <c r="H24" s="86">
        <v>9005136</v>
      </c>
      <c r="I24" s="86">
        <v>48</v>
      </c>
      <c r="J24" s="86"/>
      <c r="K24" s="86"/>
      <c r="L24" s="86" t="s">
        <v>500</v>
      </c>
      <c r="M24" s="87"/>
      <c r="N24" s="13"/>
      <c r="O24" s="13"/>
      <c r="P24" s="13"/>
      <c r="Q24" s="13"/>
      <c r="R24" s="204" t="s">
        <v>1278</v>
      </c>
      <c r="S24" s="204" t="s">
        <v>1222</v>
      </c>
      <c r="T24" s="206"/>
      <c r="U24" s="211"/>
      <c r="V24" s="255"/>
      <c r="W24" s="20" t="s">
        <v>1279</v>
      </c>
      <c r="Y24" s="406"/>
      <c r="Z24" s="406"/>
      <c r="AA24" s="1064" t="s">
        <v>0</v>
      </c>
      <c r="AB24" s="1065"/>
      <c r="AC24" s="1065"/>
      <c r="AD24" s="1065"/>
      <c r="AE24" s="1065"/>
      <c r="AF24" s="1065"/>
      <c r="AG24" s="1065"/>
      <c r="AH24" s="1065"/>
      <c r="AI24" s="1066"/>
    </row>
    <row r="25" spans="2:35" s="9" customFormat="1" ht="16" customHeight="1">
      <c r="B25" s="82">
        <v>22</v>
      </c>
      <c r="C25" s="1046"/>
      <c r="D25" s="1046"/>
      <c r="E25" s="85">
        <v>31</v>
      </c>
      <c r="F25" s="86">
        <v>2010</v>
      </c>
      <c r="G25" s="86">
        <v>7016</v>
      </c>
      <c r="H25" s="86">
        <v>9005136</v>
      </c>
      <c r="I25" s="86">
        <v>1</v>
      </c>
      <c r="J25" s="86"/>
      <c r="K25" s="86"/>
      <c r="L25" s="86" t="s">
        <v>500</v>
      </c>
      <c r="M25" s="87"/>
      <c r="N25" s="13"/>
      <c r="O25" s="13"/>
      <c r="P25" s="13"/>
      <c r="Q25" s="13"/>
      <c r="R25" s="204" t="s">
        <v>1278</v>
      </c>
      <c r="S25" s="204" t="s">
        <v>1222</v>
      </c>
      <c r="T25" s="206"/>
      <c r="U25" s="211"/>
      <c r="V25" s="255"/>
      <c r="W25" s="20" t="s">
        <v>1279</v>
      </c>
      <c r="Y25" s="406"/>
      <c r="Z25" s="406"/>
      <c r="AA25" s="822" t="s">
        <v>8914</v>
      </c>
      <c r="AB25" s="823" t="s">
        <v>304</v>
      </c>
      <c r="AC25" s="823" t="s">
        <v>7942</v>
      </c>
      <c r="AD25" s="824" t="s">
        <v>303</v>
      </c>
      <c r="AE25" s="824" t="s">
        <v>302</v>
      </c>
      <c r="AF25" s="824" t="s">
        <v>301</v>
      </c>
      <c r="AG25" s="824" t="s">
        <v>300</v>
      </c>
      <c r="AH25" s="404" t="s">
        <v>299</v>
      </c>
      <c r="AI25" s="450"/>
    </row>
    <row r="26" spans="2:35" s="9" customFormat="1" ht="16" customHeight="1">
      <c r="B26" s="82">
        <v>23</v>
      </c>
      <c r="C26" s="1046"/>
      <c r="D26" s="1046"/>
      <c r="E26" s="85">
        <v>32</v>
      </c>
      <c r="F26" s="86">
        <v>2010</v>
      </c>
      <c r="G26" s="86">
        <v>7017</v>
      </c>
      <c r="H26" s="86">
        <v>9005136</v>
      </c>
      <c r="I26" s="86">
        <v>2</v>
      </c>
      <c r="J26" s="86"/>
      <c r="K26" s="86"/>
      <c r="L26" s="86" t="s">
        <v>500</v>
      </c>
      <c r="M26" s="87"/>
      <c r="N26" s="13" t="s">
        <v>979</v>
      </c>
      <c r="O26" s="13" t="s">
        <v>980</v>
      </c>
      <c r="P26" s="13" t="s">
        <v>981</v>
      </c>
      <c r="Q26" s="13"/>
      <c r="R26" s="204" t="s">
        <v>1278</v>
      </c>
      <c r="S26" s="204" t="s">
        <v>1222</v>
      </c>
      <c r="T26" s="206"/>
      <c r="U26" s="211"/>
      <c r="V26" s="255"/>
      <c r="W26" s="20" t="s">
        <v>1279</v>
      </c>
      <c r="Y26" s="406"/>
      <c r="Z26" s="406"/>
      <c r="AA26" s="822" t="s">
        <v>293</v>
      </c>
      <c r="AB26" s="823" t="s">
        <v>292</v>
      </c>
      <c r="AC26" s="823" t="s">
        <v>291</v>
      </c>
      <c r="AD26" s="823" t="s">
        <v>290</v>
      </c>
      <c r="AE26" s="823" t="s">
        <v>289</v>
      </c>
      <c r="AF26" s="824" t="s">
        <v>288</v>
      </c>
      <c r="AG26" s="824" t="s">
        <v>287</v>
      </c>
      <c r="AH26" s="404" t="s">
        <v>286</v>
      </c>
      <c r="AI26" s="450"/>
    </row>
    <row r="27" spans="2:35" s="9" customFormat="1" ht="16" customHeight="1">
      <c r="B27" s="82">
        <v>24</v>
      </c>
      <c r="C27" s="1046"/>
      <c r="D27" s="1046"/>
      <c r="E27" s="85">
        <v>41</v>
      </c>
      <c r="F27" s="86">
        <v>2012</v>
      </c>
      <c r="G27" s="86">
        <v>7819</v>
      </c>
      <c r="H27" s="86">
        <v>9005136</v>
      </c>
      <c r="I27" s="86">
        <v>21</v>
      </c>
      <c r="J27" s="86"/>
      <c r="K27" s="86"/>
      <c r="L27" s="86" t="s">
        <v>500</v>
      </c>
      <c r="M27" s="87"/>
      <c r="N27" s="13"/>
      <c r="O27" s="13"/>
      <c r="P27" s="13"/>
      <c r="Q27" s="13"/>
      <c r="R27" s="204" t="s">
        <v>1278</v>
      </c>
      <c r="S27" s="204" t="s">
        <v>1222</v>
      </c>
      <c r="T27" s="206"/>
      <c r="U27" s="211"/>
      <c r="V27" s="255"/>
      <c r="W27" s="20" t="s">
        <v>1279</v>
      </c>
      <c r="Y27" s="406"/>
      <c r="Z27" s="406"/>
      <c r="AA27" s="405"/>
      <c r="AB27" s="406"/>
      <c r="AC27" s="406"/>
      <c r="AD27" s="406"/>
      <c r="AE27" s="406"/>
      <c r="AF27" s="406"/>
      <c r="AG27" s="406"/>
      <c r="AH27" s="406"/>
      <c r="AI27" s="450"/>
    </row>
    <row r="28" spans="2:35" s="9" customFormat="1" ht="16" customHeight="1">
      <c r="B28" s="82">
        <v>25</v>
      </c>
      <c r="C28" s="1046"/>
      <c r="D28" s="1046"/>
      <c r="E28" s="85">
        <v>42</v>
      </c>
      <c r="F28" s="86">
        <v>2012</v>
      </c>
      <c r="G28" s="86">
        <v>7820</v>
      </c>
      <c r="H28" s="86">
        <v>9005136</v>
      </c>
      <c r="I28" s="86">
        <v>22</v>
      </c>
      <c r="J28" s="86"/>
      <c r="K28" s="86"/>
      <c r="L28" s="86" t="s">
        <v>500</v>
      </c>
      <c r="M28" s="87"/>
      <c r="N28" s="13"/>
      <c r="O28" s="13"/>
      <c r="P28" s="13"/>
      <c r="Q28" s="13"/>
      <c r="R28" s="204" t="s">
        <v>1278</v>
      </c>
      <c r="S28" s="204" t="s">
        <v>1222</v>
      </c>
      <c r="T28" s="206"/>
      <c r="U28" s="211"/>
      <c r="V28" s="255"/>
      <c r="W28" s="20" t="s">
        <v>1279</v>
      </c>
      <c r="Y28" s="406"/>
      <c r="Z28" s="406"/>
      <c r="AA28" s="401" t="s">
        <v>285</v>
      </c>
      <c r="AB28" s="402" t="s">
        <v>284</v>
      </c>
      <c r="AC28" s="402" t="s">
        <v>283</v>
      </c>
      <c r="AD28" s="403" t="s">
        <v>282</v>
      </c>
      <c r="AE28" s="403" t="s">
        <v>281</v>
      </c>
      <c r="AF28" s="403" t="s">
        <v>280</v>
      </c>
      <c r="AG28" s="403" t="s">
        <v>279</v>
      </c>
      <c r="AH28" s="404" t="s">
        <v>278</v>
      </c>
      <c r="AI28" s="450"/>
    </row>
    <row r="29" spans="2:35" s="9" customFormat="1" ht="16" customHeight="1">
      <c r="B29" s="82">
        <v>26</v>
      </c>
      <c r="C29" s="1046"/>
      <c r="D29" s="1046"/>
      <c r="E29" s="85">
        <v>43</v>
      </c>
      <c r="F29" s="86">
        <v>2012</v>
      </c>
      <c r="G29" s="86">
        <v>7855</v>
      </c>
      <c r="H29" s="86">
        <v>9005136</v>
      </c>
      <c r="I29" s="86">
        <v>23</v>
      </c>
      <c r="J29" s="86"/>
      <c r="K29" s="86"/>
      <c r="L29" s="86" t="s">
        <v>500</v>
      </c>
      <c r="M29" s="87"/>
      <c r="N29" s="13"/>
      <c r="O29" s="13"/>
      <c r="P29" s="13"/>
      <c r="Q29" s="13"/>
      <c r="R29" s="204" t="s">
        <v>1278</v>
      </c>
      <c r="S29" s="204" t="s">
        <v>1222</v>
      </c>
      <c r="T29" s="206"/>
      <c r="U29" s="211"/>
      <c r="V29" s="255"/>
      <c r="W29" s="20" t="s">
        <v>1279</v>
      </c>
      <c r="Y29" s="406"/>
      <c r="Z29" s="406"/>
      <c r="AA29" s="401" t="s">
        <v>276</v>
      </c>
      <c r="AB29" s="402" t="s">
        <v>275</v>
      </c>
      <c r="AC29" s="407" t="s">
        <v>665</v>
      </c>
      <c r="AD29" s="407" t="s">
        <v>666</v>
      </c>
      <c r="AE29" s="407" t="s">
        <v>667</v>
      </c>
      <c r="AF29" s="407" t="s">
        <v>668</v>
      </c>
      <c r="AG29" s="407" t="s">
        <v>669</v>
      </c>
      <c r="AH29" s="404" t="s">
        <v>274</v>
      </c>
      <c r="AI29" s="450"/>
    </row>
    <row r="30" spans="2:35" s="9" customFormat="1" ht="16" customHeight="1">
      <c r="B30" s="82">
        <v>27</v>
      </c>
      <c r="C30" s="1046"/>
      <c r="D30" s="1046"/>
      <c r="E30" s="85">
        <v>51</v>
      </c>
      <c r="F30" s="86">
        <v>2012</v>
      </c>
      <c r="G30" s="86">
        <v>7875</v>
      </c>
      <c r="H30" s="86">
        <v>9005136</v>
      </c>
      <c r="I30" s="86">
        <v>24</v>
      </c>
      <c r="J30" s="86"/>
      <c r="K30" s="86"/>
      <c r="L30" s="86" t="s">
        <v>500</v>
      </c>
      <c r="M30" s="87"/>
      <c r="N30" s="13"/>
      <c r="O30" s="13"/>
      <c r="P30" s="13"/>
      <c r="Q30" s="13"/>
      <c r="R30" s="204" t="s">
        <v>1278</v>
      </c>
      <c r="S30" s="204" t="s">
        <v>1222</v>
      </c>
      <c r="T30" s="206"/>
      <c r="U30" s="211"/>
      <c r="V30" s="255"/>
      <c r="W30" s="20" t="s">
        <v>1279</v>
      </c>
      <c r="Y30" s="406"/>
      <c r="Z30" s="406"/>
      <c r="AA30" s="405"/>
      <c r="AB30" s="406"/>
      <c r="AC30" s="406"/>
      <c r="AD30" s="406"/>
      <c r="AE30" s="406"/>
      <c r="AF30" s="406"/>
      <c r="AG30" s="406"/>
      <c r="AH30" s="406"/>
      <c r="AI30" s="450"/>
    </row>
    <row r="31" spans="2:35" s="9" customFormat="1" ht="16" customHeight="1">
      <c r="B31" s="82">
        <v>28</v>
      </c>
      <c r="C31" s="1046"/>
      <c r="D31" s="1047"/>
      <c r="E31" s="85">
        <v>52</v>
      </c>
      <c r="F31" s="86">
        <v>2012</v>
      </c>
      <c r="G31" s="86">
        <v>7877</v>
      </c>
      <c r="H31" s="86">
        <v>9005136</v>
      </c>
      <c r="I31" s="86">
        <v>25</v>
      </c>
      <c r="J31" s="86"/>
      <c r="K31" s="86"/>
      <c r="L31" s="86" t="s">
        <v>500</v>
      </c>
      <c r="M31" s="87"/>
      <c r="N31" s="13"/>
      <c r="O31" s="13"/>
      <c r="P31" s="13"/>
      <c r="Q31" s="13"/>
      <c r="R31" s="204" t="s">
        <v>1278</v>
      </c>
      <c r="S31" s="204" t="s">
        <v>1222</v>
      </c>
      <c r="T31" s="206"/>
      <c r="U31" s="211"/>
      <c r="V31" s="255"/>
      <c r="W31" s="20" t="s">
        <v>1279</v>
      </c>
      <c r="Y31" s="406"/>
      <c r="Z31" s="406"/>
      <c r="AA31" s="401" t="s">
        <v>273</v>
      </c>
      <c r="AB31" s="402" t="s">
        <v>272</v>
      </c>
      <c r="AC31" s="402" t="s">
        <v>271</v>
      </c>
      <c r="AD31" s="888" t="s">
        <v>270</v>
      </c>
      <c r="AE31" s="888" t="s">
        <v>269</v>
      </c>
      <c r="AF31" s="404" t="s">
        <v>268</v>
      </c>
      <c r="AG31" s="404" t="s">
        <v>267</v>
      </c>
      <c r="AH31" s="406"/>
      <c r="AI31" s="450"/>
    </row>
    <row r="32" spans="2:35" s="9" customFormat="1" ht="16" customHeight="1">
      <c r="B32" s="82">
        <v>29</v>
      </c>
      <c r="C32" s="1046"/>
      <c r="D32" s="1049" t="s">
        <v>473</v>
      </c>
      <c r="E32" s="85">
        <v>33</v>
      </c>
      <c r="F32" s="86">
        <v>2008</v>
      </c>
      <c r="G32" s="86">
        <v>6639</v>
      </c>
      <c r="H32" s="86">
        <v>9002055</v>
      </c>
      <c r="I32" s="86">
        <v>10</v>
      </c>
      <c r="J32" s="86"/>
      <c r="K32" s="86"/>
      <c r="L32" s="86" t="s">
        <v>500</v>
      </c>
      <c r="M32" s="87"/>
      <c r="N32" s="13"/>
      <c r="O32" s="13"/>
      <c r="P32" s="13"/>
      <c r="Q32" s="13"/>
      <c r="R32" s="204" t="s">
        <v>1278</v>
      </c>
      <c r="S32" s="204" t="s">
        <v>1222</v>
      </c>
      <c r="T32" s="206"/>
      <c r="U32" s="211"/>
      <c r="V32" s="255"/>
      <c r="W32" s="20" t="s">
        <v>1279</v>
      </c>
      <c r="Y32" s="406"/>
      <c r="Z32" s="406"/>
      <c r="AA32" s="401" t="s">
        <v>264</v>
      </c>
      <c r="AB32" s="402" t="s">
        <v>263</v>
      </c>
      <c r="AC32" s="407" t="s">
        <v>670</v>
      </c>
      <c r="AD32" s="407" t="s">
        <v>262</v>
      </c>
      <c r="AE32" s="888" t="s">
        <v>261</v>
      </c>
      <c r="AF32" s="404" t="s">
        <v>671</v>
      </c>
      <c r="AG32" s="406"/>
      <c r="AH32" s="406"/>
      <c r="AI32" s="527" t="s">
        <v>664</v>
      </c>
    </row>
    <row r="33" spans="2:35" s="9" customFormat="1" ht="16" customHeight="1">
      <c r="B33" s="82">
        <v>30</v>
      </c>
      <c r="C33" s="1046"/>
      <c r="D33" s="1046"/>
      <c r="E33" s="85">
        <v>34</v>
      </c>
      <c r="F33" s="86">
        <v>2008</v>
      </c>
      <c r="G33" s="86">
        <v>6638</v>
      </c>
      <c r="H33" s="86">
        <v>9002055</v>
      </c>
      <c r="I33" s="86" t="s">
        <v>808</v>
      </c>
      <c r="J33" s="86"/>
      <c r="K33" s="86"/>
      <c r="L33" s="86" t="s">
        <v>500</v>
      </c>
      <c r="M33" s="87"/>
      <c r="N33" s="13"/>
      <c r="O33" s="13"/>
      <c r="P33" s="13"/>
      <c r="Q33" s="13"/>
      <c r="R33" s="204" t="s">
        <v>1278</v>
      </c>
      <c r="S33" s="204" t="s">
        <v>1222</v>
      </c>
      <c r="T33" s="206"/>
      <c r="U33" s="211"/>
      <c r="V33" s="255"/>
      <c r="W33" s="20" t="s">
        <v>1279</v>
      </c>
      <c r="Y33" s="406"/>
      <c r="Z33" s="406"/>
      <c r="AA33" s="405"/>
      <c r="AB33" s="406"/>
      <c r="AC33" s="406"/>
      <c r="AD33" s="406"/>
      <c r="AE33" s="406"/>
      <c r="AF33" s="406"/>
      <c r="AG33" s="406"/>
      <c r="AH33" s="406"/>
      <c r="AI33" s="527" t="s">
        <v>494</v>
      </c>
    </row>
    <row r="34" spans="2:35" s="9" customFormat="1" ht="16" customHeight="1">
      <c r="B34" s="82">
        <v>31</v>
      </c>
      <c r="C34" s="1046"/>
      <c r="D34" s="1046"/>
      <c r="E34" s="85">
        <v>35</v>
      </c>
      <c r="F34" s="86">
        <v>2008</v>
      </c>
      <c r="G34" s="86">
        <v>6621</v>
      </c>
      <c r="H34" s="86">
        <v>9002055</v>
      </c>
      <c r="I34" s="86" t="s">
        <v>799</v>
      </c>
      <c r="J34" s="86"/>
      <c r="K34" s="86"/>
      <c r="L34" s="86" t="s">
        <v>500</v>
      </c>
      <c r="M34" s="87"/>
      <c r="N34" s="13"/>
      <c r="O34" s="13"/>
      <c r="P34" s="13"/>
      <c r="Q34" s="13"/>
      <c r="R34" s="204" t="s">
        <v>1278</v>
      </c>
      <c r="S34" s="204" t="s">
        <v>1222</v>
      </c>
      <c r="T34" s="206"/>
      <c r="U34" s="211"/>
      <c r="V34" s="255"/>
      <c r="W34" s="20" t="s">
        <v>1279</v>
      </c>
      <c r="Y34" s="406"/>
      <c r="Z34" s="406"/>
      <c r="AA34" s="408" t="s">
        <v>260</v>
      </c>
      <c r="AB34" s="409" t="s">
        <v>259</v>
      </c>
      <c r="AC34" s="409" t="s">
        <v>258</v>
      </c>
      <c r="AD34" s="409" t="s">
        <v>257</v>
      </c>
      <c r="AE34" s="409" t="s">
        <v>256</v>
      </c>
      <c r="AF34" s="409" t="s">
        <v>255</v>
      </c>
      <c r="AG34" s="406"/>
      <c r="AH34" s="406"/>
      <c r="AI34" s="527" t="s">
        <v>663</v>
      </c>
    </row>
    <row r="35" spans="2:35" s="9" customFormat="1" ht="16" customHeight="1">
      <c r="B35" s="82">
        <v>32</v>
      </c>
      <c r="C35" s="1046"/>
      <c r="D35" s="1046"/>
      <c r="E35" s="85">
        <v>36</v>
      </c>
      <c r="F35" s="86">
        <v>2008</v>
      </c>
      <c r="G35" s="86">
        <v>6620</v>
      </c>
      <c r="H35" s="86">
        <v>9002055</v>
      </c>
      <c r="I35" s="86" t="s">
        <v>806</v>
      </c>
      <c r="J35" s="86"/>
      <c r="K35" s="86"/>
      <c r="L35" s="86" t="s">
        <v>500</v>
      </c>
      <c r="M35" s="87"/>
      <c r="N35" s="13"/>
      <c r="O35" s="13"/>
      <c r="P35" s="13"/>
      <c r="Q35" s="13"/>
      <c r="R35" s="204" t="s">
        <v>1278</v>
      </c>
      <c r="S35" s="204" t="s">
        <v>1222</v>
      </c>
      <c r="T35" s="206"/>
      <c r="U35" s="211"/>
      <c r="V35" s="255"/>
      <c r="W35" s="20" t="s">
        <v>1279</v>
      </c>
      <c r="Y35" s="406"/>
      <c r="Z35" s="406"/>
      <c r="AA35" s="408" t="s">
        <v>254</v>
      </c>
      <c r="AB35" s="409" t="s">
        <v>253</v>
      </c>
      <c r="AC35" s="410" t="s">
        <v>252</v>
      </c>
      <c r="AD35" s="410" t="s">
        <v>251</v>
      </c>
      <c r="AE35" s="410" t="s">
        <v>250</v>
      </c>
      <c r="AF35" s="410" t="s">
        <v>249</v>
      </c>
      <c r="AG35" s="406"/>
      <c r="AH35" s="406"/>
      <c r="AI35" s="527" t="s">
        <v>493</v>
      </c>
    </row>
    <row r="36" spans="2:35" s="9" customFormat="1" ht="16" customHeight="1">
      <c r="B36" s="82">
        <v>33</v>
      </c>
      <c r="C36" s="1046"/>
      <c r="D36" s="1046"/>
      <c r="E36" s="85">
        <v>37</v>
      </c>
      <c r="F36" s="86">
        <v>2007</v>
      </c>
      <c r="G36" s="86">
        <v>5862</v>
      </c>
      <c r="H36" s="86">
        <v>9002055</v>
      </c>
      <c r="I36" s="86" t="s">
        <v>805</v>
      </c>
      <c r="J36" s="86"/>
      <c r="K36" s="86"/>
      <c r="L36" s="86" t="s">
        <v>500</v>
      </c>
      <c r="M36" s="87"/>
      <c r="N36" s="13"/>
      <c r="O36" s="13"/>
      <c r="P36" s="13"/>
      <c r="Q36" s="13"/>
      <c r="R36" s="204" t="s">
        <v>1278</v>
      </c>
      <c r="S36" s="204" t="s">
        <v>1222</v>
      </c>
      <c r="T36" s="206"/>
      <c r="U36" s="211"/>
      <c r="V36" s="255"/>
      <c r="W36" s="20" t="s">
        <v>1279</v>
      </c>
      <c r="Y36" s="406"/>
      <c r="Z36" s="406"/>
      <c r="AA36" s="405"/>
      <c r="AB36" s="406"/>
      <c r="AC36" s="406"/>
      <c r="AD36" s="406"/>
      <c r="AE36" s="406"/>
      <c r="AF36" s="406"/>
      <c r="AG36" s="406"/>
      <c r="AH36" s="406"/>
      <c r="AI36" s="527" t="s">
        <v>10</v>
      </c>
    </row>
    <row r="37" spans="2:35" s="9" customFormat="1" ht="16" customHeight="1">
      <c r="B37" s="82">
        <v>34</v>
      </c>
      <c r="C37" s="1046"/>
      <c r="D37" s="1046"/>
      <c r="E37" s="890">
        <v>44</v>
      </c>
      <c r="F37" s="891">
        <v>2003</v>
      </c>
      <c r="G37" s="891">
        <v>3986</v>
      </c>
      <c r="H37" s="891">
        <v>9002055</v>
      </c>
      <c r="I37" s="891" t="s">
        <v>803</v>
      </c>
      <c r="J37" s="86"/>
      <c r="K37" s="86"/>
      <c r="L37" s="86" t="s">
        <v>500</v>
      </c>
      <c r="M37" s="87"/>
      <c r="N37" s="13"/>
      <c r="O37" s="13"/>
      <c r="P37" s="13"/>
      <c r="Q37" s="13"/>
      <c r="R37" s="204" t="s">
        <v>1278</v>
      </c>
      <c r="S37" s="204" t="s">
        <v>1222</v>
      </c>
      <c r="T37" s="206"/>
      <c r="U37" s="211"/>
      <c r="V37" s="255"/>
      <c r="W37" s="20" t="s">
        <v>1279</v>
      </c>
      <c r="AA37" s="887"/>
      <c r="AB37" s="888"/>
      <c r="AC37" s="889"/>
      <c r="AD37" s="710" t="s">
        <v>84</v>
      </c>
      <c r="AE37" s="711" t="s">
        <v>1027</v>
      </c>
      <c r="AF37" s="738" t="s">
        <v>1386</v>
      </c>
      <c r="AG37" s="406"/>
      <c r="AH37" s="406"/>
      <c r="AI37" s="527" t="s">
        <v>9438</v>
      </c>
    </row>
    <row r="38" spans="2:35" s="9" customFormat="1" ht="16" customHeight="1">
      <c r="B38" s="82">
        <v>35</v>
      </c>
      <c r="C38" s="1046"/>
      <c r="D38" s="1046"/>
      <c r="E38" s="890">
        <v>45</v>
      </c>
      <c r="F38" s="891">
        <v>2001</v>
      </c>
      <c r="G38" s="891">
        <v>32</v>
      </c>
      <c r="H38" s="891">
        <v>9002055</v>
      </c>
      <c r="I38" s="891" t="s">
        <v>802</v>
      </c>
      <c r="J38" s="86"/>
      <c r="K38" s="86"/>
      <c r="L38" s="86" t="s">
        <v>500</v>
      </c>
      <c r="M38" s="87"/>
      <c r="N38" s="13"/>
      <c r="O38" s="13"/>
      <c r="P38" s="13"/>
      <c r="Q38" s="13"/>
      <c r="R38" s="204" t="s">
        <v>1278</v>
      </c>
      <c r="S38" s="204" t="s">
        <v>1222</v>
      </c>
      <c r="T38" s="206"/>
      <c r="U38" s="211"/>
      <c r="V38" s="255"/>
      <c r="W38" s="20" t="s">
        <v>1279</v>
      </c>
      <c r="AA38" s="885"/>
      <c r="AB38" s="886"/>
      <c r="AC38" s="701" t="s">
        <v>1147</v>
      </c>
      <c r="AD38" s="391"/>
      <c r="AE38" s="701" t="s">
        <v>1147</v>
      </c>
      <c r="AF38" s="702" t="s">
        <v>1028</v>
      </c>
      <c r="AG38" s="406"/>
      <c r="AH38" s="406"/>
    </row>
    <row r="39" spans="2:35" s="9" customFormat="1" ht="16" customHeight="1">
      <c r="B39" s="82">
        <v>36</v>
      </c>
      <c r="C39" s="1046"/>
      <c r="D39" s="1046"/>
      <c r="E39" s="85">
        <v>53</v>
      </c>
      <c r="F39" s="86">
        <v>2008</v>
      </c>
      <c r="G39" s="86">
        <v>6619</v>
      </c>
      <c r="H39" s="86">
        <v>9002055</v>
      </c>
      <c r="I39" s="86" t="s">
        <v>800</v>
      </c>
      <c r="J39" s="86"/>
      <c r="K39" s="86"/>
      <c r="L39" s="86" t="s">
        <v>500</v>
      </c>
      <c r="M39" s="87"/>
      <c r="N39" s="13"/>
      <c r="O39" s="13"/>
      <c r="P39" s="13"/>
      <c r="Q39" s="13"/>
      <c r="R39" s="204" t="s">
        <v>1278</v>
      </c>
      <c r="S39" s="204" t="s">
        <v>1222</v>
      </c>
      <c r="T39" s="206"/>
      <c r="U39" s="211"/>
      <c r="V39" s="255"/>
      <c r="W39" s="20" t="s">
        <v>1279</v>
      </c>
      <c r="AA39" s="405"/>
      <c r="AB39" s="406"/>
      <c r="AC39" s="406"/>
      <c r="AD39" s="406"/>
      <c r="AE39" s="406"/>
      <c r="AF39" s="406"/>
      <c r="AG39" s="406"/>
      <c r="AI39" s="527" t="s">
        <v>660</v>
      </c>
    </row>
    <row r="40" spans="2:35" s="9" customFormat="1" ht="16" customHeight="1">
      <c r="B40" s="82">
        <v>37</v>
      </c>
      <c r="C40" s="1046"/>
      <c r="D40" s="1046"/>
      <c r="E40" s="85">
        <v>54</v>
      </c>
      <c r="F40" s="86">
        <v>2008</v>
      </c>
      <c r="G40" s="86">
        <v>6580</v>
      </c>
      <c r="H40" s="86">
        <v>9002055</v>
      </c>
      <c r="I40" s="86" t="s">
        <v>807</v>
      </c>
      <c r="J40" s="86"/>
      <c r="K40" s="86"/>
      <c r="L40" s="86" t="s">
        <v>500</v>
      </c>
      <c r="M40" s="87"/>
      <c r="N40" s="13"/>
      <c r="O40" s="13"/>
      <c r="P40" s="13"/>
      <c r="Q40" s="13"/>
      <c r="R40" s="204" t="s">
        <v>1278</v>
      </c>
      <c r="S40" s="204" t="s">
        <v>1222</v>
      </c>
      <c r="T40" s="206"/>
      <c r="U40" s="211"/>
      <c r="V40" s="255"/>
      <c r="W40" s="20" t="s">
        <v>1279</v>
      </c>
      <c r="AA40" s="523" t="s">
        <v>237</v>
      </c>
      <c r="AB40" s="827" t="s">
        <v>236</v>
      </c>
      <c r="AC40" s="704" t="s">
        <v>672</v>
      </c>
      <c r="AD40" s="705" t="s">
        <v>673</v>
      </c>
      <c r="AG40" s="406"/>
      <c r="AH40" s="406"/>
      <c r="AI40" s="527" t="s">
        <v>661</v>
      </c>
    </row>
    <row r="41" spans="2:35" s="9" customFormat="1" ht="16" customHeight="1">
      <c r="B41" s="82">
        <v>38</v>
      </c>
      <c r="C41" s="1046"/>
      <c r="D41" s="1047"/>
      <c r="E41" s="890">
        <v>55</v>
      </c>
      <c r="F41" s="891">
        <v>2003</v>
      </c>
      <c r="G41" s="891">
        <v>3985</v>
      </c>
      <c r="H41" s="891">
        <v>9002055</v>
      </c>
      <c r="I41" s="891" t="s">
        <v>804</v>
      </c>
      <c r="J41" s="86"/>
      <c r="K41" s="86"/>
      <c r="L41" s="86" t="s">
        <v>500</v>
      </c>
      <c r="M41" s="87"/>
      <c r="N41" s="13"/>
      <c r="O41" s="13"/>
      <c r="P41" s="13"/>
      <c r="Q41" s="13"/>
      <c r="R41" s="204" t="s">
        <v>1278</v>
      </c>
      <c r="S41" s="204" t="s">
        <v>1222</v>
      </c>
      <c r="T41" s="206"/>
      <c r="U41" s="211"/>
      <c r="V41" s="255"/>
      <c r="W41" s="20" t="s">
        <v>1279</v>
      </c>
      <c r="AA41" s="523" t="s">
        <v>656</v>
      </c>
      <c r="AB41" s="609" t="s">
        <v>657</v>
      </c>
      <c r="AC41" s="609" t="s">
        <v>1124</v>
      </c>
      <c r="AD41" s="706" t="s">
        <v>79</v>
      </c>
      <c r="AE41" s="520" t="s">
        <v>9398</v>
      </c>
      <c r="AF41" s="703" t="s">
        <v>659</v>
      </c>
      <c r="AG41" s="814" t="s">
        <v>8</v>
      </c>
      <c r="AH41" s="406"/>
      <c r="AI41" s="527" t="s">
        <v>495</v>
      </c>
    </row>
    <row r="42" spans="2:35" s="9" customFormat="1" ht="16" customHeight="1">
      <c r="B42" s="82">
        <v>39</v>
      </c>
      <c r="C42" s="1046"/>
      <c r="D42" s="1049" t="s">
        <v>1359</v>
      </c>
      <c r="E42" s="85">
        <v>8</v>
      </c>
      <c r="F42" s="86">
        <v>2017</v>
      </c>
      <c r="G42" s="86">
        <v>805721</v>
      </c>
      <c r="H42" s="86">
        <v>9000374</v>
      </c>
      <c r="I42" s="86">
        <v>1</v>
      </c>
      <c r="J42" s="86"/>
      <c r="K42" s="86"/>
      <c r="L42" s="86" t="s">
        <v>502</v>
      </c>
      <c r="M42" s="87"/>
      <c r="N42" s="13"/>
      <c r="O42" s="13"/>
      <c r="P42" s="13"/>
      <c r="Q42" s="13"/>
      <c r="R42" s="204" t="s">
        <v>1278</v>
      </c>
      <c r="S42" s="204" t="s">
        <v>1222</v>
      </c>
      <c r="T42" s="206"/>
      <c r="U42" s="211"/>
      <c r="V42" s="255"/>
      <c r="W42" s="20" t="s">
        <v>1279</v>
      </c>
      <c r="AA42" s="405"/>
      <c r="AB42" s="406"/>
      <c r="AC42" s="406"/>
      <c r="AD42" s="406"/>
      <c r="AE42" s="406"/>
      <c r="AF42" s="406"/>
      <c r="AG42" s="406"/>
      <c r="AH42" s="406"/>
      <c r="AI42" s="527" t="s">
        <v>797</v>
      </c>
    </row>
    <row r="43" spans="2:35" s="9" customFormat="1" ht="16" customHeight="1" thickBot="1">
      <c r="B43" s="82">
        <v>40</v>
      </c>
      <c r="C43" s="1046"/>
      <c r="D43" s="1046"/>
      <c r="E43" s="85">
        <v>18</v>
      </c>
      <c r="F43" s="86">
        <v>2017</v>
      </c>
      <c r="G43" s="86">
        <v>805722</v>
      </c>
      <c r="H43" s="86">
        <v>9000374</v>
      </c>
      <c r="I43" s="86">
        <v>2</v>
      </c>
      <c r="J43" s="86"/>
      <c r="K43" s="86"/>
      <c r="L43" s="86" t="s">
        <v>502</v>
      </c>
      <c r="M43" s="87"/>
      <c r="N43" s="13"/>
      <c r="O43" s="13"/>
      <c r="P43" s="13"/>
      <c r="Q43" s="13"/>
      <c r="R43" s="204" t="s">
        <v>1278</v>
      </c>
      <c r="S43" s="204" t="s">
        <v>1222</v>
      </c>
      <c r="T43" s="206"/>
      <c r="U43" s="211"/>
      <c r="V43" s="255"/>
      <c r="W43" s="20" t="s">
        <v>1279</v>
      </c>
      <c r="AA43" s="459"/>
      <c r="AB43" s="445"/>
      <c r="AC43" s="740" t="s">
        <v>658</v>
      </c>
      <c r="AD43" s="740" t="s">
        <v>658</v>
      </c>
      <c r="AE43" s="445"/>
      <c r="AF43" s="707" t="s">
        <v>654</v>
      </c>
      <c r="AG43" s="708" t="s">
        <v>655</v>
      </c>
      <c r="AH43" s="709" t="s">
        <v>662</v>
      </c>
      <c r="AI43" s="700" t="s">
        <v>662</v>
      </c>
    </row>
    <row r="44" spans="2:35" s="9" customFormat="1" ht="16" customHeight="1">
      <c r="B44" s="82">
        <v>41</v>
      </c>
      <c r="C44" s="1046"/>
      <c r="D44" s="1046"/>
      <c r="E44" s="85">
        <v>28</v>
      </c>
      <c r="F44" s="86">
        <v>2018</v>
      </c>
      <c r="G44" s="86">
        <v>805820</v>
      </c>
      <c r="H44" s="86">
        <v>9000374</v>
      </c>
      <c r="I44" s="86">
        <v>3</v>
      </c>
      <c r="J44" s="86"/>
      <c r="K44" s="86"/>
      <c r="L44" s="86" t="s">
        <v>502</v>
      </c>
      <c r="M44" s="87"/>
      <c r="N44" s="13"/>
      <c r="O44" s="13"/>
      <c r="P44" s="13"/>
      <c r="Q44" s="13"/>
      <c r="R44" s="204" t="s">
        <v>1278</v>
      </c>
      <c r="S44" s="204" t="s">
        <v>1222</v>
      </c>
      <c r="T44" s="206"/>
      <c r="U44" s="211"/>
      <c r="V44" s="255"/>
      <c r="W44" s="20" t="s">
        <v>1279</v>
      </c>
    </row>
    <row r="45" spans="2:35" s="9" customFormat="1" ht="16" customHeight="1">
      <c r="B45" s="82">
        <v>42</v>
      </c>
      <c r="C45" s="1046"/>
      <c r="D45" s="1046"/>
      <c r="E45" s="85">
        <v>38</v>
      </c>
      <c r="F45" s="86">
        <v>2018</v>
      </c>
      <c r="G45" s="86">
        <v>805822</v>
      </c>
      <c r="H45" s="86">
        <v>9000374</v>
      </c>
      <c r="I45" s="86">
        <v>4</v>
      </c>
      <c r="J45" s="86"/>
      <c r="K45" s="86"/>
      <c r="L45" s="86" t="s">
        <v>502</v>
      </c>
      <c r="M45" s="87"/>
      <c r="N45" s="13"/>
      <c r="O45" s="13"/>
      <c r="P45" s="13"/>
      <c r="Q45" s="13"/>
      <c r="R45" s="204" t="s">
        <v>1278</v>
      </c>
      <c r="S45" s="204" t="s">
        <v>1222</v>
      </c>
      <c r="T45" s="206"/>
      <c r="U45" s="211"/>
      <c r="V45" s="255"/>
      <c r="W45" s="20" t="s">
        <v>1279</v>
      </c>
    </row>
    <row r="46" spans="2:35" s="9" customFormat="1" ht="16" customHeight="1">
      <c r="B46" s="82">
        <v>43</v>
      </c>
      <c r="C46" s="1046"/>
      <c r="D46" s="1046"/>
      <c r="E46" s="85">
        <v>46</v>
      </c>
      <c r="F46" s="86">
        <v>2018</v>
      </c>
      <c r="G46" s="86">
        <v>806984</v>
      </c>
      <c r="H46" s="86">
        <v>9000374</v>
      </c>
      <c r="I46" s="86">
        <v>5</v>
      </c>
      <c r="J46" s="86"/>
      <c r="K46" s="86"/>
      <c r="L46" s="86" t="s">
        <v>502</v>
      </c>
      <c r="M46" s="87"/>
      <c r="N46" s="13"/>
      <c r="O46" s="13"/>
      <c r="P46" s="13"/>
      <c r="Q46" s="13"/>
      <c r="R46" s="204" t="s">
        <v>1278</v>
      </c>
      <c r="S46" s="204" t="s">
        <v>1222</v>
      </c>
      <c r="T46" s="206"/>
      <c r="U46" s="211"/>
      <c r="V46" s="255"/>
      <c r="W46" s="20" t="s">
        <v>1279</v>
      </c>
    </row>
    <row r="47" spans="2:35" s="9" customFormat="1" ht="16" customHeight="1">
      <c r="B47" s="82">
        <v>44</v>
      </c>
      <c r="C47" s="1046"/>
      <c r="D47" s="1046"/>
      <c r="E47" s="85">
        <v>47</v>
      </c>
      <c r="F47" s="86">
        <v>2018</v>
      </c>
      <c r="G47" s="86">
        <v>806985</v>
      </c>
      <c r="H47" s="86">
        <v>9000374</v>
      </c>
      <c r="I47" s="86">
        <v>6</v>
      </c>
      <c r="J47" s="86"/>
      <c r="K47" s="86"/>
      <c r="L47" s="86" t="s">
        <v>502</v>
      </c>
      <c r="M47" s="87"/>
      <c r="N47" s="13"/>
      <c r="O47" s="13"/>
      <c r="P47" s="13"/>
      <c r="Q47" s="13"/>
      <c r="R47" s="204" t="s">
        <v>1278</v>
      </c>
      <c r="S47" s="204" t="s">
        <v>1222</v>
      </c>
      <c r="T47" s="206"/>
      <c r="U47" s="211"/>
      <c r="V47" s="255"/>
      <c r="W47" s="20" t="s">
        <v>1279</v>
      </c>
    </row>
    <row r="48" spans="2:35" s="9" customFormat="1" ht="16" customHeight="1">
      <c r="B48" s="82">
        <v>45</v>
      </c>
      <c r="C48" s="1046"/>
      <c r="D48" s="1047"/>
      <c r="E48" s="85">
        <v>56</v>
      </c>
      <c r="F48" s="86">
        <v>2018</v>
      </c>
      <c r="G48" s="86">
        <v>806986</v>
      </c>
      <c r="H48" s="86">
        <v>9000374</v>
      </c>
      <c r="I48" s="86">
        <v>7</v>
      </c>
      <c r="J48" s="86"/>
      <c r="K48" s="86"/>
      <c r="L48" s="86" t="s">
        <v>502</v>
      </c>
      <c r="M48" s="87"/>
      <c r="N48" s="13"/>
      <c r="O48" s="13"/>
      <c r="P48" s="13"/>
      <c r="Q48" s="13"/>
      <c r="R48" s="204" t="s">
        <v>1278</v>
      </c>
      <c r="S48" s="204" t="s">
        <v>1222</v>
      </c>
      <c r="T48" s="206"/>
      <c r="U48" s="211"/>
      <c r="V48" s="255"/>
      <c r="W48" s="20" t="s">
        <v>1279</v>
      </c>
    </row>
    <row r="49" spans="1:23" ht="16" customHeight="1">
      <c r="A49" s="9"/>
      <c r="B49" s="82">
        <v>46</v>
      </c>
      <c r="C49" s="1046"/>
      <c r="D49" s="1049" t="s">
        <v>474</v>
      </c>
      <c r="E49" s="85">
        <v>1</v>
      </c>
      <c r="F49" s="86">
        <v>2015</v>
      </c>
      <c r="G49" s="86">
        <v>803903</v>
      </c>
      <c r="H49" s="86">
        <v>9005914</v>
      </c>
      <c r="I49" s="86">
        <v>2</v>
      </c>
      <c r="J49" s="86"/>
      <c r="K49" s="86"/>
      <c r="L49" s="86" t="s">
        <v>501</v>
      </c>
      <c r="M49" s="87"/>
      <c r="N49" s="13"/>
      <c r="O49" s="13"/>
      <c r="P49" s="13"/>
      <c r="Q49" s="13"/>
      <c r="R49" s="204" t="s">
        <v>1278</v>
      </c>
      <c r="S49" s="204" t="s">
        <v>1222</v>
      </c>
      <c r="T49" s="206"/>
      <c r="U49" s="211"/>
      <c r="V49" s="255"/>
      <c r="W49" s="20" t="s">
        <v>1279</v>
      </c>
    </row>
    <row r="50" spans="1:23" ht="16" customHeight="1">
      <c r="A50" s="9"/>
      <c r="B50" s="82">
        <v>47</v>
      </c>
      <c r="C50" s="1046"/>
      <c r="D50" s="1047"/>
      <c r="E50" s="85">
        <v>2</v>
      </c>
      <c r="F50" s="86">
        <v>2013</v>
      </c>
      <c r="G50" s="86">
        <v>8160</v>
      </c>
      <c r="H50" s="86">
        <v>9005914</v>
      </c>
      <c r="I50" s="86">
        <v>1</v>
      </c>
      <c r="J50" s="86"/>
      <c r="K50" s="86"/>
      <c r="L50" s="86" t="s">
        <v>500</v>
      </c>
      <c r="M50" s="87"/>
      <c r="N50" s="13"/>
      <c r="O50" s="13"/>
      <c r="P50" s="13"/>
      <c r="Q50" s="13"/>
      <c r="R50" s="204" t="s">
        <v>1278</v>
      </c>
      <c r="S50" s="204" t="s">
        <v>1222</v>
      </c>
      <c r="T50" s="206"/>
      <c r="U50" s="211"/>
      <c r="V50" s="255"/>
      <c r="W50" s="20" t="s">
        <v>1279</v>
      </c>
    </row>
    <row r="51" spans="1:23" ht="16" customHeight="1">
      <c r="A51" s="9"/>
      <c r="B51" s="82">
        <v>48</v>
      </c>
      <c r="C51" s="1046"/>
      <c r="D51" s="1049" t="s">
        <v>234</v>
      </c>
      <c r="E51" s="85">
        <v>1</v>
      </c>
      <c r="F51" s="86">
        <v>2021</v>
      </c>
      <c r="G51" s="86">
        <v>809247</v>
      </c>
      <c r="H51" s="86">
        <v>9007972</v>
      </c>
      <c r="I51" s="86">
        <v>1</v>
      </c>
      <c r="J51" s="86"/>
      <c r="K51" s="86"/>
      <c r="L51" s="86" t="s">
        <v>502</v>
      </c>
      <c r="M51" s="87"/>
      <c r="N51" s="13"/>
      <c r="O51" s="13"/>
      <c r="P51" s="13"/>
      <c r="Q51" s="13"/>
      <c r="R51" s="204" t="s">
        <v>1278</v>
      </c>
      <c r="S51" s="204" t="s">
        <v>1222</v>
      </c>
      <c r="T51" s="206"/>
      <c r="U51" s="211"/>
      <c r="V51" s="255"/>
      <c r="W51" s="20" t="s">
        <v>1279</v>
      </c>
    </row>
    <row r="52" spans="1:23" ht="16" customHeight="1">
      <c r="A52" s="9"/>
      <c r="B52" s="82">
        <v>49</v>
      </c>
      <c r="C52" s="1046"/>
      <c r="D52" s="1047"/>
      <c r="E52" s="85">
        <v>2</v>
      </c>
      <c r="F52" s="86">
        <v>2021</v>
      </c>
      <c r="G52" s="86">
        <v>809297</v>
      </c>
      <c r="H52" s="86">
        <v>9007972</v>
      </c>
      <c r="I52" s="86">
        <v>2</v>
      </c>
      <c r="J52" s="86"/>
      <c r="K52" s="86"/>
      <c r="L52" s="86" t="s">
        <v>502</v>
      </c>
      <c r="M52" s="87"/>
      <c r="N52" s="13"/>
      <c r="O52" s="13"/>
      <c r="P52" s="13"/>
      <c r="Q52" s="13"/>
      <c r="R52" s="204" t="s">
        <v>1278</v>
      </c>
      <c r="S52" s="204" t="s">
        <v>1222</v>
      </c>
      <c r="T52" s="206"/>
      <c r="U52" s="211"/>
      <c r="V52" s="255"/>
      <c r="W52" s="20" t="s">
        <v>1279</v>
      </c>
    </row>
    <row r="53" spans="1:23" ht="16" customHeight="1">
      <c r="A53" s="9"/>
      <c r="B53" s="82">
        <v>50</v>
      </c>
      <c r="C53" s="1047"/>
      <c r="D53" s="86" t="s">
        <v>1124</v>
      </c>
      <c r="E53" s="85">
        <v>1</v>
      </c>
      <c r="F53" s="86">
        <v>2024</v>
      </c>
      <c r="G53" s="86">
        <v>810716</v>
      </c>
      <c r="H53" s="86">
        <v>9008032</v>
      </c>
      <c r="I53" s="86">
        <v>1</v>
      </c>
      <c r="J53" s="86"/>
      <c r="K53" s="86"/>
      <c r="L53" s="244"/>
      <c r="M53" s="87"/>
      <c r="N53" s="13"/>
      <c r="O53" s="13"/>
      <c r="P53" s="13"/>
      <c r="Q53" s="13"/>
      <c r="R53" s="204" t="s">
        <v>1278</v>
      </c>
      <c r="S53" s="204" t="s">
        <v>1222</v>
      </c>
      <c r="T53" s="206"/>
      <c r="U53" s="211"/>
      <c r="V53" s="255"/>
      <c r="W53" s="20" t="s">
        <v>1279</v>
      </c>
    </row>
    <row r="54" spans="1:23" ht="16" customHeight="1">
      <c r="B54" s="82">
        <v>51</v>
      </c>
      <c r="C54" s="1063" t="s">
        <v>6</v>
      </c>
      <c r="D54" s="1063" t="s">
        <v>496</v>
      </c>
      <c r="E54" s="85">
        <v>1</v>
      </c>
      <c r="F54" s="86">
        <v>2012</v>
      </c>
      <c r="G54" s="86">
        <v>600753</v>
      </c>
      <c r="H54" s="86">
        <v>9005265</v>
      </c>
      <c r="I54" s="86">
        <v>4</v>
      </c>
      <c r="J54" s="86"/>
      <c r="K54" s="86"/>
      <c r="L54" s="244" t="s">
        <v>674</v>
      </c>
      <c r="M54" s="87"/>
      <c r="N54" s="13"/>
      <c r="O54" s="13"/>
      <c r="P54" s="13"/>
      <c r="Q54" s="13"/>
      <c r="R54" s="204" t="s">
        <v>1280</v>
      </c>
      <c r="S54" s="204" t="s">
        <v>977</v>
      </c>
      <c r="T54" s="206" t="s">
        <v>1281</v>
      </c>
      <c r="U54" s="211"/>
      <c r="V54" s="255"/>
      <c r="W54" s="20" t="s">
        <v>1279</v>
      </c>
    </row>
    <row r="55" spans="1:23" ht="16" customHeight="1">
      <c r="B55" s="82">
        <v>52</v>
      </c>
      <c r="C55" s="1063"/>
      <c r="D55" s="1063"/>
      <c r="E55" s="85">
        <v>2</v>
      </c>
      <c r="F55" s="86">
        <v>2012</v>
      </c>
      <c r="G55" s="86">
        <v>600756</v>
      </c>
      <c r="H55" s="86">
        <v>9005265</v>
      </c>
      <c r="I55" s="86">
        <v>5</v>
      </c>
      <c r="J55" s="86"/>
      <c r="K55" s="86"/>
      <c r="L55" s="244"/>
      <c r="M55" s="87"/>
      <c r="N55" s="13"/>
      <c r="O55" s="13"/>
      <c r="P55" s="13"/>
      <c r="Q55" s="13"/>
      <c r="R55" s="204" t="s">
        <v>1280</v>
      </c>
      <c r="S55" s="204" t="s">
        <v>977</v>
      </c>
      <c r="T55" s="206" t="s">
        <v>1281</v>
      </c>
      <c r="U55" s="211"/>
      <c r="V55" s="255"/>
      <c r="W55" s="20" t="s">
        <v>1279</v>
      </c>
    </row>
    <row r="56" spans="1:23" ht="16" customHeight="1">
      <c r="B56" s="82">
        <v>53</v>
      </c>
      <c r="C56" s="1063"/>
      <c r="D56" s="1063"/>
      <c r="E56" s="85">
        <v>3</v>
      </c>
      <c r="F56" s="86">
        <v>2012</v>
      </c>
      <c r="G56" s="86">
        <v>600757</v>
      </c>
      <c r="H56" s="86">
        <v>9005265</v>
      </c>
      <c r="I56" s="86">
        <v>6</v>
      </c>
      <c r="J56" s="86"/>
      <c r="K56" s="86"/>
      <c r="L56" s="244"/>
      <c r="M56" s="87"/>
      <c r="N56" s="13"/>
      <c r="O56" s="13"/>
      <c r="P56" s="13"/>
      <c r="Q56" s="13"/>
      <c r="R56" s="204" t="s">
        <v>1280</v>
      </c>
      <c r="S56" s="204" t="s">
        <v>977</v>
      </c>
      <c r="T56" s="206" t="s">
        <v>1281</v>
      </c>
      <c r="U56" s="211"/>
      <c r="V56" s="255"/>
      <c r="W56" s="20" t="s">
        <v>1279</v>
      </c>
    </row>
    <row r="57" spans="1:23" ht="16" customHeight="1">
      <c r="B57" s="82">
        <v>54</v>
      </c>
      <c r="C57" s="1063"/>
      <c r="D57" s="1063"/>
      <c r="E57" s="85">
        <v>4</v>
      </c>
      <c r="F57" s="86">
        <v>2007</v>
      </c>
      <c r="G57" s="86">
        <v>600356</v>
      </c>
      <c r="H57" s="86">
        <v>9005265</v>
      </c>
      <c r="I57" s="86">
        <v>1</v>
      </c>
      <c r="J57" s="86"/>
      <c r="K57" s="86"/>
      <c r="L57" s="244" t="s">
        <v>675</v>
      </c>
      <c r="M57" s="87"/>
      <c r="N57" s="13"/>
      <c r="O57" s="13"/>
      <c r="P57" s="13"/>
      <c r="Q57" s="13"/>
      <c r="R57" s="204" t="s">
        <v>1280</v>
      </c>
      <c r="S57" s="204" t="s">
        <v>1222</v>
      </c>
      <c r="T57" s="206" t="s">
        <v>367</v>
      </c>
      <c r="U57" s="211"/>
      <c r="V57" s="255"/>
      <c r="W57" s="20" t="s">
        <v>1279</v>
      </c>
    </row>
    <row r="58" spans="1:23" ht="16" customHeight="1">
      <c r="B58" s="82">
        <v>55</v>
      </c>
      <c r="C58" s="1063"/>
      <c r="D58" s="1063"/>
      <c r="E58" s="85">
        <v>5</v>
      </c>
      <c r="F58" s="86">
        <v>2007</v>
      </c>
      <c r="G58" s="86">
        <v>600390</v>
      </c>
      <c r="H58" s="86">
        <v>9005265</v>
      </c>
      <c r="I58" s="86">
        <v>2</v>
      </c>
      <c r="J58" s="86"/>
      <c r="K58" s="86"/>
      <c r="L58" s="244"/>
      <c r="M58" s="87"/>
      <c r="N58" s="13"/>
      <c r="O58" s="13"/>
      <c r="P58" s="13"/>
      <c r="Q58" s="13"/>
      <c r="R58" s="204" t="s">
        <v>1280</v>
      </c>
      <c r="S58" s="204" t="s">
        <v>1222</v>
      </c>
      <c r="T58" s="206" t="s">
        <v>367</v>
      </c>
      <c r="U58" s="211"/>
      <c r="V58" s="255"/>
      <c r="W58" s="20" t="s">
        <v>1279</v>
      </c>
    </row>
    <row r="59" spans="1:23" ht="16" customHeight="1">
      <c r="B59" s="82">
        <v>56</v>
      </c>
      <c r="C59" s="1063"/>
      <c r="D59" s="1063"/>
      <c r="E59" s="85">
        <v>6</v>
      </c>
      <c r="F59" s="86">
        <v>2007</v>
      </c>
      <c r="G59" s="86">
        <v>600357</v>
      </c>
      <c r="H59" s="86">
        <v>9005265</v>
      </c>
      <c r="I59" s="86">
        <v>3</v>
      </c>
      <c r="J59" s="86"/>
      <c r="K59" s="86"/>
      <c r="L59" s="244"/>
      <c r="M59" s="87"/>
      <c r="N59" s="13"/>
      <c r="O59" s="13"/>
      <c r="P59" s="13"/>
      <c r="Q59" s="13"/>
      <c r="R59" s="204" t="s">
        <v>1280</v>
      </c>
      <c r="S59" s="204" t="s">
        <v>1222</v>
      </c>
      <c r="T59" s="206" t="s">
        <v>367</v>
      </c>
      <c r="U59" s="211"/>
      <c r="V59" s="255"/>
      <c r="W59" s="20" t="s">
        <v>1279</v>
      </c>
    </row>
    <row r="60" spans="1:23" ht="16" customHeight="1">
      <c r="B60" s="82">
        <v>57</v>
      </c>
      <c r="C60" s="1063"/>
      <c r="D60" s="1063"/>
      <c r="E60" s="85">
        <v>11</v>
      </c>
      <c r="F60" s="86">
        <v>2007</v>
      </c>
      <c r="G60" s="86">
        <v>600758</v>
      </c>
      <c r="H60" s="86">
        <v>9005265</v>
      </c>
      <c r="I60" s="86">
        <v>7</v>
      </c>
      <c r="J60" s="86"/>
      <c r="K60" s="86"/>
      <c r="L60" s="244" t="s">
        <v>674</v>
      </c>
      <c r="M60" s="87"/>
      <c r="N60" s="13"/>
      <c r="O60" s="13"/>
      <c r="P60" s="13"/>
      <c r="Q60" s="13"/>
      <c r="R60" s="204" t="s">
        <v>1280</v>
      </c>
      <c r="S60" s="204" t="s">
        <v>977</v>
      </c>
      <c r="T60" s="206" t="s">
        <v>1281</v>
      </c>
      <c r="U60" s="211"/>
      <c r="V60" s="255"/>
      <c r="W60" s="20" t="s">
        <v>1279</v>
      </c>
    </row>
    <row r="61" spans="1:23" ht="16" customHeight="1">
      <c r="B61" s="82">
        <v>58</v>
      </c>
      <c r="C61" s="1063"/>
      <c r="D61" s="1063"/>
      <c r="E61" s="85">
        <v>12</v>
      </c>
      <c r="F61" s="86">
        <v>2007</v>
      </c>
      <c r="G61" s="86">
        <v>600759</v>
      </c>
      <c r="H61" s="86">
        <v>9005265</v>
      </c>
      <c r="I61" s="86">
        <v>8</v>
      </c>
      <c r="J61" s="86"/>
      <c r="K61" s="86"/>
      <c r="L61" s="244" t="s">
        <v>674</v>
      </c>
      <c r="M61" s="87"/>
      <c r="N61" s="13"/>
      <c r="O61" s="13"/>
      <c r="P61" s="13"/>
      <c r="Q61" s="13"/>
      <c r="R61" s="204" t="s">
        <v>1280</v>
      </c>
      <c r="S61" s="204" t="s">
        <v>977</v>
      </c>
      <c r="T61" s="206" t="s">
        <v>1281</v>
      </c>
      <c r="U61" s="211"/>
      <c r="V61" s="255"/>
      <c r="W61" s="20" t="s">
        <v>1279</v>
      </c>
    </row>
    <row r="62" spans="1:23" ht="16" customHeight="1">
      <c r="B62" s="82">
        <v>59</v>
      </c>
      <c r="C62" s="1063"/>
      <c r="D62" s="1063"/>
      <c r="E62" s="85">
        <v>17</v>
      </c>
      <c r="F62" s="87">
        <v>2024</v>
      </c>
      <c r="G62" s="86">
        <v>640113</v>
      </c>
      <c r="H62" s="86">
        <v>9004434</v>
      </c>
      <c r="I62" s="86">
        <v>1</v>
      </c>
      <c r="J62" s="86"/>
      <c r="K62" s="86"/>
      <c r="L62" s="244" t="s">
        <v>676</v>
      </c>
      <c r="M62" s="87"/>
      <c r="N62" s="13"/>
      <c r="O62" s="13"/>
      <c r="P62" s="13"/>
      <c r="Q62" s="13"/>
      <c r="R62" s="204" t="s">
        <v>1280</v>
      </c>
      <c r="S62" s="204" t="s">
        <v>977</v>
      </c>
      <c r="T62" s="206" t="s">
        <v>1260</v>
      </c>
      <c r="U62" s="211"/>
      <c r="V62" s="255"/>
      <c r="W62" s="20" t="s">
        <v>1279</v>
      </c>
    </row>
    <row r="63" spans="1:23" ht="16" customHeight="1">
      <c r="B63" s="82">
        <v>60</v>
      </c>
      <c r="C63" s="1063"/>
      <c r="D63" s="1063"/>
      <c r="E63" s="85">
        <v>18</v>
      </c>
      <c r="F63" s="87">
        <v>2024</v>
      </c>
      <c r="G63" s="86">
        <v>640392</v>
      </c>
      <c r="H63" s="86">
        <v>9004434</v>
      </c>
      <c r="I63" s="86">
        <v>2</v>
      </c>
      <c r="J63" s="86"/>
      <c r="K63" s="86"/>
      <c r="L63" s="244" t="s">
        <v>676</v>
      </c>
      <c r="M63" s="87"/>
      <c r="N63" s="13"/>
      <c r="O63" s="13"/>
      <c r="P63" s="13"/>
      <c r="Q63" s="13"/>
      <c r="R63" s="204" t="s">
        <v>1280</v>
      </c>
      <c r="S63" s="204" t="s">
        <v>977</v>
      </c>
      <c r="T63" s="206" t="s">
        <v>1260</v>
      </c>
      <c r="U63" s="211"/>
      <c r="V63" s="255"/>
      <c r="W63" s="20" t="s">
        <v>1279</v>
      </c>
    </row>
    <row r="64" spans="1:23" ht="16" customHeight="1">
      <c r="B64" s="82">
        <v>61</v>
      </c>
      <c r="C64" s="1063"/>
      <c r="D64" s="1063" t="s">
        <v>497</v>
      </c>
      <c r="E64" s="85">
        <v>13</v>
      </c>
      <c r="F64" s="86">
        <v>2018</v>
      </c>
      <c r="G64" s="86">
        <v>156454</v>
      </c>
      <c r="H64" s="86">
        <v>9000344</v>
      </c>
      <c r="I64" s="86">
        <v>2</v>
      </c>
      <c r="J64" s="86"/>
      <c r="K64" s="86"/>
      <c r="L64" s="244" t="s">
        <v>674</v>
      </c>
      <c r="M64" s="87"/>
      <c r="N64" s="13"/>
      <c r="O64" s="13"/>
      <c r="P64" s="13"/>
      <c r="Q64" s="13"/>
      <c r="R64" s="204" t="s">
        <v>1280</v>
      </c>
      <c r="S64" s="204" t="s">
        <v>977</v>
      </c>
      <c r="T64" s="206" t="s">
        <v>1260</v>
      </c>
      <c r="U64" s="211"/>
      <c r="V64" s="255"/>
      <c r="W64" s="20" t="s">
        <v>1279</v>
      </c>
    </row>
    <row r="65" spans="2:23" ht="16" customHeight="1">
      <c r="B65" s="82">
        <v>62</v>
      </c>
      <c r="C65" s="1063"/>
      <c r="D65" s="1063"/>
      <c r="E65" s="85">
        <v>14</v>
      </c>
      <c r="F65" s="86">
        <v>2018</v>
      </c>
      <c r="G65" s="86">
        <v>156502</v>
      </c>
      <c r="H65" s="86">
        <v>9000344</v>
      </c>
      <c r="I65" s="86">
        <v>1</v>
      </c>
      <c r="J65" s="86"/>
      <c r="K65" s="86"/>
      <c r="L65" s="244" t="s">
        <v>674</v>
      </c>
      <c r="M65" s="87"/>
      <c r="N65" s="13"/>
      <c r="O65" s="13"/>
      <c r="P65" s="13"/>
      <c r="Q65" s="13"/>
      <c r="R65" s="204" t="s">
        <v>1280</v>
      </c>
      <c r="S65" s="204" t="s">
        <v>977</v>
      </c>
      <c r="T65" s="206" t="s">
        <v>1260</v>
      </c>
      <c r="U65" s="211"/>
      <c r="V65" s="255"/>
      <c r="W65" s="20" t="s">
        <v>1279</v>
      </c>
    </row>
    <row r="66" spans="2:23" ht="16" customHeight="1">
      <c r="B66" s="82">
        <v>63</v>
      </c>
      <c r="C66" s="1063"/>
      <c r="D66" s="1063"/>
      <c r="E66" s="85">
        <v>15</v>
      </c>
      <c r="F66" s="86">
        <v>2018</v>
      </c>
      <c r="G66" s="86">
        <v>156500</v>
      </c>
      <c r="H66" s="86">
        <v>9000344</v>
      </c>
      <c r="I66" s="86">
        <v>3</v>
      </c>
      <c r="J66" s="86"/>
      <c r="K66" s="86"/>
      <c r="L66" s="244" t="s">
        <v>674</v>
      </c>
      <c r="M66" s="87"/>
      <c r="N66" s="13"/>
      <c r="O66" s="13"/>
      <c r="P66" s="13"/>
      <c r="Q66" s="13"/>
      <c r="R66" s="204" t="s">
        <v>1280</v>
      </c>
      <c r="S66" s="204" t="s">
        <v>977</v>
      </c>
      <c r="T66" s="206" t="s">
        <v>1260</v>
      </c>
      <c r="U66" s="211"/>
      <c r="V66" s="255"/>
      <c r="W66" s="20" t="s">
        <v>1279</v>
      </c>
    </row>
    <row r="67" spans="2:23" ht="16" customHeight="1">
      <c r="B67" s="82">
        <v>64</v>
      </c>
      <c r="C67" s="1063"/>
      <c r="D67" s="1063"/>
      <c r="E67" s="85">
        <v>16</v>
      </c>
      <c r="F67" s="86">
        <v>2018</v>
      </c>
      <c r="G67" s="86">
        <v>156485</v>
      </c>
      <c r="H67" s="86">
        <v>9000344</v>
      </c>
      <c r="I67" s="86">
        <v>4</v>
      </c>
      <c r="J67" s="86"/>
      <c r="K67" s="86"/>
      <c r="L67" s="244" t="s">
        <v>674</v>
      </c>
      <c r="M67" s="87"/>
      <c r="N67" s="13"/>
      <c r="O67" s="13"/>
      <c r="P67" s="13"/>
      <c r="Q67" s="13"/>
      <c r="R67" s="204" t="s">
        <v>1280</v>
      </c>
      <c r="S67" s="204" t="s">
        <v>977</v>
      </c>
      <c r="T67" s="206" t="s">
        <v>1260</v>
      </c>
      <c r="U67" s="211"/>
      <c r="V67" s="255"/>
      <c r="W67" s="20" t="s">
        <v>1279</v>
      </c>
    </row>
    <row r="68" spans="2:23" ht="16" customHeight="1">
      <c r="B68" s="82">
        <v>65</v>
      </c>
      <c r="C68" s="1063"/>
      <c r="D68" s="1063" t="s">
        <v>475</v>
      </c>
      <c r="E68" s="85">
        <v>1</v>
      </c>
      <c r="F68" s="86">
        <v>2022</v>
      </c>
      <c r="G68" s="86">
        <v>640281</v>
      </c>
      <c r="H68" s="86">
        <v>9008059</v>
      </c>
      <c r="I68" s="86">
        <v>1</v>
      </c>
      <c r="J68" s="86"/>
      <c r="K68" s="86"/>
      <c r="L68" s="244" t="s">
        <v>676</v>
      </c>
      <c r="M68" s="87"/>
      <c r="N68" s="13"/>
      <c r="O68" s="13"/>
      <c r="P68" s="13"/>
      <c r="Q68" s="13"/>
      <c r="R68" s="204" t="s">
        <v>1280</v>
      </c>
      <c r="S68" s="204" t="s">
        <v>977</v>
      </c>
      <c r="T68" s="206" t="s">
        <v>1260</v>
      </c>
      <c r="U68" s="211"/>
      <c r="V68" s="255"/>
      <c r="W68" s="20"/>
    </row>
    <row r="69" spans="2:23" ht="16" customHeight="1">
      <c r="B69" s="82">
        <v>66</v>
      </c>
      <c r="C69" s="1063"/>
      <c r="D69" s="1063"/>
      <c r="E69" s="85">
        <v>2</v>
      </c>
      <c r="F69" s="86">
        <v>2023</v>
      </c>
      <c r="G69" s="86" t="s">
        <v>1017</v>
      </c>
      <c r="H69" s="86">
        <v>9008059</v>
      </c>
      <c r="I69" s="86"/>
      <c r="J69" s="86"/>
      <c r="K69" s="86"/>
      <c r="L69" s="244"/>
      <c r="M69" s="87"/>
      <c r="N69" s="13"/>
      <c r="O69" s="13"/>
      <c r="P69" s="13"/>
      <c r="Q69" s="13"/>
      <c r="R69" s="204" t="s">
        <v>1280</v>
      </c>
      <c r="S69" s="204" t="s">
        <v>977</v>
      </c>
      <c r="T69" s="206" t="s">
        <v>1260</v>
      </c>
      <c r="U69" s="211"/>
      <c r="V69" s="255"/>
      <c r="W69" s="20"/>
    </row>
    <row r="70" spans="2:23" ht="16" customHeight="1">
      <c r="B70" s="82">
        <v>67</v>
      </c>
      <c r="C70" s="305" t="s">
        <v>1361</v>
      </c>
      <c r="D70" s="118" t="s">
        <v>1360</v>
      </c>
      <c r="E70" s="85">
        <v>1</v>
      </c>
      <c r="F70" s="304">
        <v>2025</v>
      </c>
      <c r="G70" s="200" t="s">
        <v>9440</v>
      </c>
      <c r="H70" s="86">
        <v>9008242</v>
      </c>
      <c r="I70" s="86">
        <v>1</v>
      </c>
      <c r="J70" s="86"/>
      <c r="K70" s="86"/>
      <c r="L70" s="244"/>
      <c r="M70" s="87"/>
      <c r="N70" s="13"/>
      <c r="O70" s="13"/>
      <c r="P70" s="13"/>
      <c r="Q70" s="13"/>
      <c r="R70" s="115"/>
      <c r="S70" s="258"/>
      <c r="T70" s="226"/>
      <c r="U70" s="211"/>
      <c r="V70" s="204"/>
      <c r="W70" s="20"/>
    </row>
    <row r="71" spans="2:23" ht="16" customHeight="1">
      <c r="B71" s="82">
        <v>68</v>
      </c>
      <c r="C71" s="86" t="s">
        <v>678</v>
      </c>
      <c r="D71" s="86" t="s">
        <v>84</v>
      </c>
      <c r="E71" s="85">
        <v>1</v>
      </c>
      <c r="F71" s="86">
        <v>2021</v>
      </c>
      <c r="G71" s="86" t="s">
        <v>679</v>
      </c>
      <c r="H71" s="86">
        <v>9007277</v>
      </c>
      <c r="I71" s="86">
        <v>1</v>
      </c>
      <c r="J71" s="86"/>
      <c r="K71" s="86"/>
      <c r="L71" s="244" t="s">
        <v>680</v>
      </c>
      <c r="M71" s="87"/>
      <c r="N71" s="13"/>
      <c r="O71" s="13"/>
      <c r="P71" s="13"/>
      <c r="Q71" s="13"/>
      <c r="R71" s="204" t="s">
        <v>1286</v>
      </c>
      <c r="S71" s="204" t="s">
        <v>977</v>
      </c>
      <c r="T71" s="206" t="s">
        <v>1260</v>
      </c>
      <c r="U71" s="211"/>
      <c r="V71" s="256"/>
      <c r="W71" s="20" t="s">
        <v>1279</v>
      </c>
    </row>
    <row r="72" spans="2:23" ht="16" customHeight="1">
      <c r="B72" s="82">
        <v>69</v>
      </c>
      <c r="C72" s="1063" t="s">
        <v>85</v>
      </c>
      <c r="D72" s="1063" t="s">
        <v>477</v>
      </c>
      <c r="E72" s="85">
        <v>1</v>
      </c>
      <c r="F72" s="86">
        <v>2021</v>
      </c>
      <c r="G72" s="86" t="s">
        <v>478</v>
      </c>
      <c r="H72" s="86">
        <v>9007991</v>
      </c>
      <c r="I72" s="86">
        <v>1</v>
      </c>
      <c r="J72" s="86"/>
      <c r="K72" s="86"/>
      <c r="L72" s="244" t="s">
        <v>479</v>
      </c>
      <c r="M72" s="87"/>
      <c r="N72" s="13"/>
      <c r="O72" s="13"/>
      <c r="P72" s="13"/>
      <c r="Q72" s="13"/>
      <c r="R72" s="99"/>
      <c r="S72" s="100"/>
      <c r="T72" s="225"/>
      <c r="U72" s="214"/>
      <c r="V72" s="257"/>
      <c r="W72" s="20"/>
    </row>
    <row r="73" spans="2:23" ht="16" customHeight="1">
      <c r="B73" s="82">
        <v>70</v>
      </c>
      <c r="C73" s="1063"/>
      <c r="D73" s="1063"/>
      <c r="E73" s="85">
        <v>2</v>
      </c>
      <c r="F73" s="86">
        <v>2021</v>
      </c>
      <c r="G73" s="86" t="s">
        <v>677</v>
      </c>
      <c r="H73" s="86">
        <v>9007991</v>
      </c>
      <c r="I73" s="86">
        <v>2</v>
      </c>
      <c r="J73" s="86"/>
      <c r="K73" s="86"/>
      <c r="L73" s="244" t="s">
        <v>479</v>
      </c>
      <c r="M73" s="87"/>
      <c r="N73" s="13"/>
      <c r="O73" s="13"/>
      <c r="P73" s="13"/>
      <c r="Q73" s="13"/>
      <c r="R73" s="115"/>
      <c r="S73" s="258"/>
      <c r="T73" s="226"/>
      <c r="U73" s="218"/>
      <c r="V73" s="259"/>
      <c r="W73" s="20"/>
    </row>
    <row r="74" spans="2:23" ht="16" customHeight="1">
      <c r="B74" s="82">
        <v>71</v>
      </c>
      <c r="C74" s="86" t="s">
        <v>487</v>
      </c>
      <c r="D74" s="86" t="s">
        <v>482</v>
      </c>
      <c r="E74" s="85">
        <v>1</v>
      </c>
      <c r="F74" s="86">
        <v>2020</v>
      </c>
      <c r="G74" s="86" t="s">
        <v>483</v>
      </c>
      <c r="H74" s="86">
        <v>9006634</v>
      </c>
      <c r="I74" s="86">
        <v>1</v>
      </c>
      <c r="J74" s="86"/>
      <c r="K74" s="86"/>
      <c r="L74" s="244" t="s">
        <v>485</v>
      </c>
      <c r="M74" s="87"/>
      <c r="N74" s="13"/>
      <c r="O74" s="13"/>
      <c r="P74" s="13"/>
      <c r="Q74" s="13"/>
      <c r="R74" s="115"/>
      <c r="S74" s="258"/>
      <c r="T74" s="226"/>
      <c r="U74" s="218"/>
      <c r="V74" s="259"/>
      <c r="W74" s="20" t="s">
        <v>1279</v>
      </c>
    </row>
    <row r="75" spans="2:23" ht="16" customHeight="1">
      <c r="B75" s="82">
        <v>72</v>
      </c>
      <c r="C75" s="86" t="s">
        <v>79</v>
      </c>
      <c r="D75" s="86" t="s">
        <v>484</v>
      </c>
      <c r="E75" s="85">
        <v>1</v>
      </c>
      <c r="F75" s="86">
        <v>2021</v>
      </c>
      <c r="G75" s="86" t="s">
        <v>481</v>
      </c>
      <c r="H75" s="86">
        <v>9007912</v>
      </c>
      <c r="I75" s="86">
        <v>1</v>
      </c>
      <c r="J75" s="86"/>
      <c r="K75" s="86"/>
      <c r="L75" s="244" t="s">
        <v>480</v>
      </c>
      <c r="M75" s="87"/>
      <c r="N75" s="13"/>
      <c r="O75" s="13"/>
      <c r="P75" s="13"/>
      <c r="Q75" s="13"/>
      <c r="R75" s="115"/>
      <c r="S75" s="258"/>
      <c r="T75" s="226"/>
      <c r="U75" s="218"/>
      <c r="V75" s="259"/>
      <c r="W75" s="20"/>
    </row>
    <row r="76" spans="2:23" ht="16" customHeight="1">
      <c r="B76" s="82">
        <v>73</v>
      </c>
      <c r="C76" s="86" t="s">
        <v>8</v>
      </c>
      <c r="D76" s="86" t="s">
        <v>498</v>
      </c>
      <c r="E76" s="85">
        <v>1</v>
      </c>
      <c r="F76" s="86">
        <v>2012</v>
      </c>
      <c r="G76" s="86">
        <v>15531</v>
      </c>
      <c r="H76" s="86">
        <v>9002458</v>
      </c>
      <c r="I76" s="86">
        <v>3</v>
      </c>
      <c r="J76" s="86"/>
      <c r="K76" s="86"/>
      <c r="L76" s="244" t="s">
        <v>499</v>
      </c>
      <c r="M76" s="87"/>
      <c r="N76" s="13"/>
      <c r="O76" s="13"/>
      <c r="P76" s="13"/>
      <c r="Q76" s="13"/>
      <c r="R76" s="115"/>
      <c r="S76" s="258"/>
      <c r="T76" s="226"/>
      <c r="U76" s="218"/>
      <c r="V76" s="259"/>
      <c r="W76" s="20"/>
    </row>
    <row r="77" spans="2:23" ht="16" customHeight="1">
      <c r="B77" s="82">
        <v>74</v>
      </c>
      <c r="C77" s="86" t="s">
        <v>655</v>
      </c>
      <c r="D77" s="86" t="s">
        <v>688</v>
      </c>
      <c r="E77" s="85">
        <v>1</v>
      </c>
      <c r="F77" s="86">
        <v>2007</v>
      </c>
      <c r="G77" s="86">
        <v>186</v>
      </c>
      <c r="H77" s="86">
        <v>9002141</v>
      </c>
      <c r="I77" s="86">
        <v>1</v>
      </c>
      <c r="J77" s="86"/>
      <c r="K77" s="86"/>
      <c r="L77" s="244"/>
      <c r="M77" s="87"/>
      <c r="N77" s="13"/>
      <c r="O77" s="13"/>
      <c r="P77" s="13"/>
      <c r="Q77" s="13"/>
      <c r="R77" s="115"/>
      <c r="S77" s="258"/>
      <c r="T77" s="226"/>
      <c r="U77" s="218"/>
      <c r="V77" s="259"/>
      <c r="W77" s="20"/>
    </row>
    <row r="78" spans="2:23" ht="16" customHeight="1">
      <c r="B78" s="82">
        <v>75</v>
      </c>
      <c r="C78" s="86" t="s">
        <v>813</v>
      </c>
      <c r="D78" s="86" t="s">
        <v>1386</v>
      </c>
      <c r="E78" s="85">
        <v>1</v>
      </c>
      <c r="F78" s="86">
        <v>2022</v>
      </c>
      <c r="G78" s="86" t="s">
        <v>1385</v>
      </c>
      <c r="H78" s="86">
        <v>9007248</v>
      </c>
      <c r="I78" s="86">
        <v>1</v>
      </c>
      <c r="J78" s="86"/>
      <c r="K78" s="86"/>
      <c r="L78" s="244"/>
      <c r="M78" s="87"/>
      <c r="N78" s="13"/>
      <c r="O78" s="13"/>
      <c r="P78" s="13"/>
      <c r="Q78" s="13"/>
      <c r="R78" s="115"/>
      <c r="S78" s="258"/>
      <c r="T78" s="226"/>
      <c r="U78" s="218"/>
      <c r="V78" s="259"/>
      <c r="W78" s="20"/>
    </row>
    <row r="79" spans="2:23" ht="16" customHeight="1">
      <c r="B79" s="82">
        <v>76</v>
      </c>
      <c r="C79" s="86" t="s">
        <v>659</v>
      </c>
      <c r="D79" s="86" t="s">
        <v>1110</v>
      </c>
      <c r="E79" s="85">
        <v>1</v>
      </c>
      <c r="F79" s="86">
        <v>2021</v>
      </c>
      <c r="G79" s="86">
        <v>809560</v>
      </c>
      <c r="H79" s="86">
        <v>9006743</v>
      </c>
      <c r="I79" s="86">
        <v>1</v>
      </c>
      <c r="J79" s="86"/>
      <c r="K79" s="86"/>
      <c r="L79" s="244" t="s">
        <v>480</v>
      </c>
      <c r="M79" s="87"/>
      <c r="N79" s="13"/>
      <c r="O79" s="13"/>
      <c r="P79" s="13"/>
      <c r="Q79" s="13"/>
      <c r="R79" s="115"/>
      <c r="S79" s="258"/>
      <c r="T79" s="226"/>
      <c r="U79" s="218"/>
      <c r="V79" s="259"/>
      <c r="W79" s="20"/>
    </row>
    <row r="80" spans="2:23" ht="16" customHeight="1">
      <c r="B80" s="82">
        <v>77</v>
      </c>
      <c r="C80" s="86" t="s">
        <v>664</v>
      </c>
      <c r="D80" s="86" t="s">
        <v>685</v>
      </c>
      <c r="E80" s="85">
        <v>1</v>
      </c>
      <c r="F80" s="86" t="s">
        <v>9437</v>
      </c>
      <c r="G80" s="86" t="s">
        <v>9437</v>
      </c>
      <c r="H80" s="86" t="s">
        <v>9437</v>
      </c>
      <c r="I80" s="221" t="s">
        <v>9437</v>
      </c>
      <c r="J80" s="221"/>
      <c r="K80" s="221"/>
      <c r="L80" s="244"/>
      <c r="M80" s="87"/>
      <c r="N80" s="13"/>
      <c r="O80" s="13"/>
      <c r="P80" s="13"/>
      <c r="Q80" s="13"/>
      <c r="R80" s="115"/>
      <c r="S80" s="258"/>
      <c r="T80" s="226"/>
      <c r="U80" s="218"/>
      <c r="V80" s="259"/>
      <c r="W80" s="20"/>
    </row>
    <row r="81" spans="2:23" ht="16" customHeight="1">
      <c r="B81" s="82">
        <v>78</v>
      </c>
      <c r="C81" s="1063" t="s">
        <v>494</v>
      </c>
      <c r="D81" s="86" t="s">
        <v>683</v>
      </c>
      <c r="E81" s="85">
        <v>1</v>
      </c>
      <c r="F81" s="86">
        <v>2013</v>
      </c>
      <c r="G81" s="86" t="s">
        <v>9437</v>
      </c>
      <c r="H81" s="86">
        <v>9006541</v>
      </c>
      <c r="I81" s="86" t="s">
        <v>9437</v>
      </c>
      <c r="J81" s="86"/>
      <c r="K81" s="86"/>
      <c r="L81" s="244" t="s">
        <v>684</v>
      </c>
      <c r="M81" s="87"/>
      <c r="N81" s="13"/>
      <c r="O81" s="13"/>
      <c r="P81" s="13"/>
      <c r="Q81" s="13"/>
      <c r="R81" s="115"/>
      <c r="S81" s="116"/>
      <c r="T81" s="226"/>
      <c r="U81" s="218"/>
      <c r="V81" s="259"/>
      <c r="W81" s="20"/>
    </row>
    <row r="82" spans="2:23" ht="16" customHeight="1">
      <c r="B82" s="82">
        <v>79</v>
      </c>
      <c r="C82" s="1063"/>
      <c r="D82" s="86" t="s">
        <v>682</v>
      </c>
      <c r="E82" s="85">
        <v>1</v>
      </c>
      <c r="F82" s="86">
        <v>2013</v>
      </c>
      <c r="G82" s="86" t="s">
        <v>9437</v>
      </c>
      <c r="H82" s="86" t="s">
        <v>9437</v>
      </c>
      <c r="I82" s="221" t="s">
        <v>9437</v>
      </c>
      <c r="J82" s="221"/>
      <c r="K82" s="221"/>
      <c r="L82" s="244"/>
      <c r="M82" s="87"/>
      <c r="N82" s="13"/>
      <c r="O82" s="13"/>
      <c r="P82" s="13"/>
      <c r="Q82" s="13"/>
      <c r="R82" s="115"/>
      <c r="S82" s="116"/>
      <c r="T82" s="226"/>
      <c r="U82" s="218"/>
      <c r="V82" s="259"/>
      <c r="W82" s="20"/>
    </row>
    <row r="83" spans="2:23" ht="16" customHeight="1">
      <c r="B83" s="82">
        <v>80</v>
      </c>
      <c r="C83" s="86" t="s">
        <v>663</v>
      </c>
      <c r="D83" s="86" t="s">
        <v>810</v>
      </c>
      <c r="E83" s="85">
        <v>1</v>
      </c>
      <c r="F83" s="86">
        <v>2006</v>
      </c>
      <c r="G83" s="86">
        <v>2206905</v>
      </c>
      <c r="H83" s="86">
        <v>9005868</v>
      </c>
      <c r="I83" s="86">
        <v>1</v>
      </c>
      <c r="J83" s="86"/>
      <c r="K83" s="86"/>
      <c r="L83" s="244"/>
      <c r="M83" s="87"/>
      <c r="N83" s="13"/>
      <c r="O83" s="13"/>
      <c r="P83" s="13"/>
      <c r="Q83" s="13"/>
      <c r="R83" s="115"/>
      <c r="S83" s="116"/>
      <c r="T83" s="226"/>
      <c r="U83" s="218"/>
      <c r="V83" s="259"/>
      <c r="W83" s="20"/>
    </row>
    <row r="84" spans="2:23" ht="16" customHeight="1">
      <c r="B84" s="82">
        <v>81</v>
      </c>
      <c r="C84" s="86" t="s">
        <v>493</v>
      </c>
      <c r="D84" s="86" t="s">
        <v>686</v>
      </c>
      <c r="E84" s="85">
        <v>1</v>
      </c>
      <c r="F84" s="86">
        <v>2000</v>
      </c>
      <c r="G84" s="86"/>
      <c r="H84" s="86"/>
      <c r="I84" s="221"/>
      <c r="J84" s="221"/>
      <c r="K84" s="221"/>
      <c r="L84" s="244"/>
      <c r="M84" s="87"/>
      <c r="N84" s="13"/>
      <c r="O84" s="13"/>
      <c r="P84" s="13"/>
      <c r="Q84" s="13"/>
      <c r="R84" s="115"/>
      <c r="S84" s="116"/>
      <c r="T84" s="226"/>
      <c r="U84" s="218"/>
      <c r="V84" s="259"/>
      <c r="W84" s="20"/>
    </row>
    <row r="85" spans="2:23" ht="16" customHeight="1">
      <c r="B85" s="82">
        <v>82</v>
      </c>
      <c r="C85" s="86" t="s">
        <v>10</v>
      </c>
      <c r="D85" s="86" t="s">
        <v>689</v>
      </c>
      <c r="E85" s="85">
        <v>1</v>
      </c>
      <c r="F85" s="86">
        <v>2004</v>
      </c>
      <c r="G85" s="86"/>
      <c r="H85" s="86">
        <v>9003207</v>
      </c>
      <c r="I85" s="86">
        <v>1</v>
      </c>
      <c r="J85" s="86"/>
      <c r="K85" s="86"/>
      <c r="L85" s="244"/>
      <c r="M85" s="87"/>
      <c r="N85" s="13"/>
      <c r="O85" s="13"/>
      <c r="P85" s="13"/>
      <c r="Q85" s="13"/>
      <c r="R85" s="115"/>
      <c r="S85" s="116"/>
      <c r="T85" s="226"/>
      <c r="U85" s="218"/>
      <c r="V85" s="259"/>
      <c r="W85" s="20"/>
    </row>
    <row r="86" spans="2:23" ht="16" customHeight="1">
      <c r="B86" s="82">
        <v>83</v>
      </c>
      <c r="C86" s="86" t="s">
        <v>9439</v>
      </c>
      <c r="D86" s="86" t="s">
        <v>9437</v>
      </c>
      <c r="E86" s="85">
        <v>1</v>
      </c>
      <c r="F86" s="304">
        <v>2025</v>
      </c>
      <c r="G86" s="244" t="s">
        <v>9441</v>
      </c>
      <c r="H86" s="86">
        <v>9008530</v>
      </c>
      <c r="I86" s="86">
        <v>1</v>
      </c>
      <c r="J86" s="86"/>
      <c r="K86" s="86"/>
      <c r="L86" s="244"/>
      <c r="M86" s="87"/>
      <c r="N86" s="13"/>
      <c r="O86" s="13"/>
      <c r="P86" s="13"/>
      <c r="Q86" s="13"/>
      <c r="R86" s="115"/>
      <c r="S86" s="116"/>
      <c r="T86" s="226"/>
      <c r="U86" s="218"/>
      <c r="V86" s="259"/>
      <c r="W86" s="20"/>
    </row>
    <row r="87" spans="2:23" ht="16" customHeight="1">
      <c r="B87" s="82">
        <v>84</v>
      </c>
      <c r="C87" s="1063" t="s">
        <v>9</v>
      </c>
      <c r="D87" s="86" t="s">
        <v>801</v>
      </c>
      <c r="E87" s="85">
        <v>1</v>
      </c>
      <c r="F87" s="86">
        <v>2012</v>
      </c>
      <c r="G87" s="86" t="s">
        <v>801</v>
      </c>
      <c r="H87" s="86">
        <v>9001807</v>
      </c>
      <c r="I87" s="86" t="s">
        <v>799</v>
      </c>
      <c r="J87" s="86"/>
      <c r="K87" s="86"/>
      <c r="L87" s="244" t="s">
        <v>681</v>
      </c>
      <c r="M87" s="87"/>
      <c r="N87" s="13"/>
      <c r="O87" s="13"/>
      <c r="P87" s="13"/>
      <c r="Q87" s="13"/>
      <c r="R87" s="115"/>
      <c r="S87" s="116"/>
      <c r="T87" s="226"/>
      <c r="U87" s="218"/>
      <c r="V87" s="259"/>
      <c r="W87" s="20"/>
    </row>
    <row r="88" spans="2:23" ht="16" customHeight="1">
      <c r="B88" s="82">
        <v>85</v>
      </c>
      <c r="C88" s="1063"/>
      <c r="D88" s="86" t="s">
        <v>1111</v>
      </c>
      <c r="E88" s="85">
        <v>2</v>
      </c>
      <c r="F88" s="86">
        <v>2016</v>
      </c>
      <c r="G88" s="86" t="s">
        <v>1111</v>
      </c>
      <c r="H88" s="86">
        <v>9001807</v>
      </c>
      <c r="I88" s="86" t="s">
        <v>800</v>
      </c>
      <c r="J88" s="86"/>
      <c r="K88" s="86"/>
      <c r="L88" s="86"/>
      <c r="M88" s="87"/>
      <c r="N88" s="13"/>
      <c r="O88" s="13"/>
      <c r="P88" s="13"/>
      <c r="Q88" s="13"/>
      <c r="R88" s="115"/>
      <c r="S88" s="116"/>
      <c r="T88" s="226"/>
      <c r="U88" s="218"/>
      <c r="V88" s="259"/>
      <c r="W88" s="20"/>
    </row>
    <row r="89" spans="2:23" ht="16" customHeight="1">
      <c r="B89" s="82">
        <v>86</v>
      </c>
      <c r="C89" s="86" t="s">
        <v>654</v>
      </c>
      <c r="D89" s="86" t="s">
        <v>687</v>
      </c>
      <c r="E89" s="85">
        <v>1</v>
      </c>
      <c r="F89" s="86">
        <v>2017</v>
      </c>
      <c r="G89" s="86"/>
      <c r="H89" s="86">
        <v>9004435</v>
      </c>
      <c r="I89" s="86">
        <v>2</v>
      </c>
      <c r="J89" s="86"/>
      <c r="K89" s="86"/>
      <c r="L89" s="86"/>
      <c r="M89" s="87"/>
      <c r="N89" s="13"/>
      <c r="O89" s="13"/>
      <c r="P89" s="13"/>
      <c r="Q89" s="13"/>
      <c r="R89" s="115"/>
      <c r="S89" s="116"/>
      <c r="T89" s="226"/>
      <c r="U89" s="218"/>
      <c r="V89" s="259"/>
      <c r="W89" s="20"/>
    </row>
    <row r="90" spans="2:23" ht="16" customHeight="1">
      <c r="B90" s="82">
        <v>87</v>
      </c>
      <c r="C90" s="86" t="s">
        <v>660</v>
      </c>
      <c r="D90" s="86"/>
      <c r="E90" s="85">
        <v>1</v>
      </c>
      <c r="F90" s="86">
        <v>2012</v>
      </c>
      <c r="G90" s="229" t="s">
        <v>9442</v>
      </c>
      <c r="H90" s="86">
        <v>9005703</v>
      </c>
      <c r="I90" s="221"/>
      <c r="J90" s="221"/>
      <c r="K90" s="221"/>
      <c r="L90" s="86"/>
      <c r="M90" s="87"/>
      <c r="N90" s="13"/>
      <c r="O90" s="13"/>
      <c r="P90" s="13"/>
      <c r="Q90" s="13"/>
      <c r="R90" s="115"/>
      <c r="S90" s="116"/>
      <c r="T90" s="226"/>
      <c r="U90" s="218"/>
      <c r="V90" s="259"/>
      <c r="W90" s="20"/>
    </row>
    <row r="91" spans="2:23" ht="16" customHeight="1">
      <c r="B91" s="82">
        <v>88</v>
      </c>
      <c r="C91" s="86" t="s">
        <v>661</v>
      </c>
      <c r="D91" s="86" t="s">
        <v>809</v>
      </c>
      <c r="E91" s="85">
        <v>1</v>
      </c>
      <c r="F91" s="86">
        <v>1992</v>
      </c>
      <c r="G91" s="86">
        <v>1098</v>
      </c>
      <c r="H91" s="86">
        <v>9005532</v>
      </c>
      <c r="I91" s="86">
        <v>1</v>
      </c>
      <c r="J91" s="86"/>
      <c r="K91" s="86"/>
      <c r="L91" s="86"/>
      <c r="M91" s="87"/>
      <c r="N91" s="13"/>
      <c r="O91" s="13"/>
      <c r="P91" s="13"/>
      <c r="Q91" s="13"/>
      <c r="R91" s="115"/>
      <c r="S91" s="116"/>
      <c r="T91" s="226"/>
      <c r="U91" s="218"/>
      <c r="V91" s="259"/>
      <c r="W91" s="20"/>
    </row>
    <row r="92" spans="2:23" ht="16" customHeight="1">
      <c r="B92" s="82">
        <v>89</v>
      </c>
      <c r="C92" s="86" t="s">
        <v>495</v>
      </c>
      <c r="D92" s="86"/>
      <c r="E92" s="85">
        <v>1</v>
      </c>
      <c r="F92" s="86"/>
      <c r="G92" s="86"/>
      <c r="H92" s="86"/>
      <c r="I92" s="221"/>
      <c r="J92" s="221"/>
      <c r="K92" s="221"/>
      <c r="L92" s="86"/>
      <c r="M92" s="87"/>
      <c r="N92" s="13"/>
      <c r="O92" s="13"/>
      <c r="P92" s="13"/>
      <c r="Q92" s="13"/>
      <c r="R92" s="115"/>
      <c r="S92" s="116"/>
      <c r="T92" s="226"/>
      <c r="U92" s="218"/>
      <c r="V92" s="259"/>
      <c r="W92" s="20"/>
    </row>
    <row r="93" spans="2:23" ht="16" customHeight="1">
      <c r="B93" s="82">
        <v>90</v>
      </c>
      <c r="C93" s="1063" t="s">
        <v>662</v>
      </c>
      <c r="D93" s="86" t="s">
        <v>811</v>
      </c>
      <c r="E93" s="85">
        <v>1</v>
      </c>
      <c r="F93" s="86">
        <v>1988</v>
      </c>
      <c r="G93" s="86">
        <v>100874</v>
      </c>
      <c r="H93" s="86">
        <v>9005524</v>
      </c>
      <c r="I93" s="86">
        <v>2</v>
      </c>
      <c r="J93" s="86"/>
      <c r="K93" s="86"/>
      <c r="L93" s="86"/>
      <c r="M93" s="87"/>
      <c r="N93" s="13"/>
      <c r="O93" s="13"/>
      <c r="P93" s="13"/>
      <c r="Q93" s="13"/>
      <c r="R93" s="115"/>
      <c r="S93" s="116"/>
      <c r="T93" s="226"/>
      <c r="U93" s="218"/>
      <c r="V93" s="259"/>
      <c r="W93" s="20"/>
    </row>
    <row r="94" spans="2:23" ht="16" customHeight="1">
      <c r="B94" s="82">
        <v>91</v>
      </c>
      <c r="C94" s="1063"/>
      <c r="D94" s="86" t="s">
        <v>811</v>
      </c>
      <c r="E94" s="85">
        <v>2</v>
      </c>
      <c r="F94" s="86">
        <v>1995</v>
      </c>
      <c r="G94" s="86">
        <v>102041</v>
      </c>
      <c r="H94" s="86">
        <v>9005524</v>
      </c>
      <c r="I94" s="86">
        <v>4</v>
      </c>
      <c r="J94" s="86"/>
      <c r="K94" s="86"/>
      <c r="L94" s="86"/>
      <c r="M94" s="87"/>
      <c r="N94" s="13"/>
      <c r="O94" s="13"/>
      <c r="P94" s="13"/>
      <c r="Q94" s="13"/>
      <c r="R94" s="115"/>
      <c r="S94" s="116"/>
      <c r="T94" s="226"/>
      <c r="U94" s="218"/>
      <c r="V94" s="259"/>
      <c r="W94" s="20"/>
    </row>
    <row r="95" spans="2:23" ht="16" customHeight="1" thickBot="1">
      <c r="B95" s="135">
        <v>92</v>
      </c>
      <c r="C95" s="136" t="s">
        <v>798</v>
      </c>
      <c r="D95" s="136"/>
      <c r="E95" s="137">
        <v>1</v>
      </c>
      <c r="F95" s="136"/>
      <c r="G95" s="136"/>
      <c r="H95" s="136">
        <v>6322771</v>
      </c>
      <c r="I95" s="136">
        <v>1</v>
      </c>
      <c r="J95" s="136"/>
      <c r="K95" s="136"/>
      <c r="L95" s="136"/>
      <c r="M95" s="161"/>
      <c r="N95" s="17"/>
      <c r="O95" s="17"/>
      <c r="P95" s="17"/>
      <c r="Q95" s="17"/>
      <c r="R95" s="138"/>
      <c r="S95" s="139"/>
      <c r="T95" s="237"/>
      <c r="U95" s="238"/>
      <c r="V95" s="260"/>
      <c r="W95" s="21"/>
    </row>
    <row r="96" spans="2:23" ht="16" customHeight="1">
      <c r="M96"/>
      <c r="N96"/>
      <c r="S96"/>
      <c r="T96"/>
      <c r="U96"/>
      <c r="V96"/>
    </row>
    <row r="97" spans="3:22" ht="16" customHeight="1">
      <c r="M97"/>
      <c r="N97"/>
      <c r="S97"/>
      <c r="T97"/>
      <c r="U97"/>
      <c r="V97"/>
    </row>
    <row r="98" spans="3:22" ht="16" customHeight="1">
      <c r="C98" s="18"/>
      <c r="D98" s="18"/>
      <c r="M98"/>
      <c r="N98"/>
      <c r="S98"/>
      <c r="T98"/>
      <c r="U98"/>
      <c r="V98"/>
    </row>
    <row r="99" spans="3:22" ht="17.600000000000001">
      <c r="M99"/>
      <c r="N99"/>
      <c r="S99"/>
      <c r="T99"/>
      <c r="U99"/>
      <c r="V99"/>
    </row>
    <row r="100" spans="3:22" ht="17.600000000000001">
      <c r="M100"/>
      <c r="N100"/>
      <c r="S100"/>
      <c r="T100"/>
      <c r="U100"/>
      <c r="V100"/>
    </row>
    <row r="101" spans="3:22" ht="17.600000000000001">
      <c r="M101"/>
      <c r="N101"/>
      <c r="S101"/>
      <c r="T101"/>
      <c r="U101"/>
      <c r="V101"/>
    </row>
    <row r="102" spans="3:22" ht="17.600000000000001">
      <c r="M102"/>
      <c r="N102"/>
      <c r="S102"/>
      <c r="T102"/>
      <c r="U102"/>
      <c r="V102"/>
    </row>
    <row r="103" spans="3:22" ht="17.600000000000001">
      <c r="M103"/>
      <c r="N103"/>
      <c r="S103" s="9"/>
      <c r="T103" s="9"/>
      <c r="U103" s="9"/>
      <c r="V103"/>
    </row>
    <row r="104" spans="3:22" ht="17.600000000000001">
      <c r="M104"/>
      <c r="N104"/>
      <c r="S104" s="9"/>
      <c r="T104" s="9"/>
      <c r="U104" s="9"/>
      <c r="V104"/>
    </row>
    <row r="105" spans="3:22" ht="17.600000000000001">
      <c r="M105"/>
      <c r="N105"/>
      <c r="S105" s="9"/>
      <c r="T105" s="9"/>
      <c r="U105" s="9"/>
      <c r="V105"/>
    </row>
    <row r="106" spans="3:22" ht="17.600000000000001">
      <c r="M106"/>
      <c r="N106"/>
      <c r="S106" s="9"/>
      <c r="T106" s="9"/>
      <c r="U106" s="9"/>
      <c r="V106"/>
    </row>
    <row r="107" spans="3:22" ht="17.600000000000001">
      <c r="M107"/>
      <c r="N107"/>
      <c r="S107" s="9"/>
      <c r="T107" s="9"/>
      <c r="U107" s="9"/>
      <c r="V107"/>
    </row>
    <row r="108" spans="3:22" ht="17.600000000000001">
      <c r="M108"/>
      <c r="N108"/>
      <c r="S108" s="9"/>
      <c r="T108" s="9"/>
      <c r="U108"/>
      <c r="V108"/>
    </row>
    <row r="109" spans="3:22" ht="17.600000000000001">
      <c r="M109"/>
      <c r="N109"/>
      <c r="V109"/>
    </row>
    <row r="110" spans="3:22" ht="17.600000000000001">
      <c r="M110"/>
      <c r="N110"/>
      <c r="V110"/>
    </row>
    <row r="111" spans="3:22" ht="17.600000000000001">
      <c r="M111"/>
      <c r="N111"/>
      <c r="V111"/>
    </row>
    <row r="112" spans="3:22">
      <c r="M112" s="9"/>
      <c r="N112" s="9"/>
      <c r="V112" s="9"/>
    </row>
    <row r="116" spans="13:22" ht="17.600000000000001">
      <c r="M116"/>
      <c r="N116"/>
      <c r="S116"/>
      <c r="T116"/>
      <c r="U116"/>
      <c r="V116"/>
    </row>
    <row r="117" spans="13:22" ht="17.600000000000001">
      <c r="M117"/>
      <c r="N117"/>
      <c r="S117"/>
      <c r="T117"/>
      <c r="U117"/>
      <c r="V117"/>
    </row>
    <row r="118" spans="13:22" ht="17.600000000000001">
      <c r="M118"/>
      <c r="N118"/>
      <c r="S118"/>
      <c r="T118"/>
      <c r="U118"/>
      <c r="V118"/>
    </row>
    <row r="119" spans="13:22" ht="17.600000000000001">
      <c r="M119"/>
      <c r="N119"/>
      <c r="S119"/>
      <c r="T119"/>
      <c r="U119"/>
      <c r="V119"/>
    </row>
    <row r="120" spans="13:22" ht="17.600000000000001">
      <c r="M120"/>
      <c r="N120"/>
      <c r="S120"/>
      <c r="T120"/>
      <c r="U120"/>
      <c r="V120"/>
    </row>
    <row r="121" spans="13:22" ht="17.600000000000001">
      <c r="M121"/>
      <c r="N121"/>
      <c r="S121"/>
      <c r="T121"/>
      <c r="U121"/>
      <c r="V121"/>
    </row>
    <row r="122" spans="13:22" ht="17.600000000000001">
      <c r="M122"/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</sheetData>
  <mergeCells count="16">
    <mergeCell ref="C93:C94"/>
    <mergeCell ref="C72:C73"/>
    <mergeCell ref="D72:D73"/>
    <mergeCell ref="C81:C82"/>
    <mergeCell ref="C87:C88"/>
    <mergeCell ref="C54:C69"/>
    <mergeCell ref="D54:D63"/>
    <mergeCell ref="D64:D67"/>
    <mergeCell ref="D68:D69"/>
    <mergeCell ref="AA24:AI24"/>
    <mergeCell ref="C4:C53"/>
    <mergeCell ref="D4:D31"/>
    <mergeCell ref="D32:D41"/>
    <mergeCell ref="D42:D48"/>
    <mergeCell ref="D49:D50"/>
    <mergeCell ref="D51:D52"/>
  </mergeCells>
  <phoneticPr fontId="2" type="noConversion"/>
  <conditionalFormatting sqref="B4:H95">
    <cfRule type="expression" dxfId="744" priority="1" stopIfTrue="1">
      <formula>UPPER($I4)="NONE"</formula>
    </cfRule>
    <cfRule type="expression" dxfId="743" priority="2" stopIfTrue="1">
      <formula>AND($I4&lt;&gt;"", $J4&lt;&gt;"", $I4*1&lt;$J4*1)</formula>
    </cfRule>
  </conditionalFormatting>
  <hyperlinks>
    <hyperlink ref="A36" location="Hermle1!Print_Area" display="Hermle1!Print_Area" xr:uid="{09DCF4B1-7329-46BE-A9A3-3F855DDB4F71}"/>
    <hyperlink ref="M2:Q2" location="현황개요!A1" display="Coating1 Machine List" xr:uid="{63C51B01-8B6A-48EE-8F4D-AC959F0B975A}"/>
    <hyperlink ref="M2:N2" location="현황개요!A1" display="Alloy2 Machine List" xr:uid="{34D05E54-58C9-460B-A12B-6947E1E3CCE3}"/>
    <hyperlink ref="AH25:AH26" location="'629XW'!A1" display="629XS#8" xr:uid="{2A48F0E3-B235-4701-A0B4-62617415B9D5}"/>
    <hyperlink ref="AH28:AH29" location="'629XW'!A1" display="629XS#28" xr:uid="{0FD9C30E-CCDC-40B4-A7FC-753B35AB2125}"/>
    <hyperlink ref="AC29:AG29" location="'620XS'!A1" display="620XS#33" xr:uid="{A4292174-5AB8-487B-8FCD-3B1973F5E789}"/>
    <hyperlink ref="AA28:AB29" location="'628XS'!A1" display="628XS#21" xr:uid="{94D2F88C-44AA-4F72-A4E2-459671DDBAED}"/>
    <hyperlink ref="AC28:AG28" location="'628XS'!A1" display="628XS#23" xr:uid="{D2743646-C943-4F5B-BD17-8D5D32CEC5FA}"/>
    <hyperlink ref="AA31:AB32" location="'628XS'!A1" display="628XS#41" xr:uid="{6EB7D0E2-9E5D-485D-BE59-B95BCAEAD4E5}"/>
    <hyperlink ref="AC31" location="'628XS'!A1" display="628XS#43" xr:uid="{E3A6A6AB-5B52-4164-94ED-4B412D2F83DA}"/>
    <hyperlink ref="AC32:AE32" location="'620XS'!A1" display="620XS#53" xr:uid="{6B1D2F5E-5E55-44B3-9909-2D38A5F74115}"/>
    <hyperlink ref="AD31:AE31" location="'620XS'!A1" display="620XS#44" xr:uid="{D3047EBF-4B03-4579-928B-E6416B6AF16D}"/>
    <hyperlink ref="AF31:AF32" location="'629XW'!A1" display="629XS#46" xr:uid="{AD845E2B-1A6E-4A86-8B17-54342DF3F78E}"/>
    <hyperlink ref="AG31" location="'629XW'!A1" display="629XS#47" xr:uid="{A9C4E163-3DFA-49C8-A785-A15D80B24C2F}"/>
    <hyperlink ref="AA34:AB35" location="'ANCA TX7'!A1" display="ANCA#1" xr:uid="{F92DE8C9-46D9-4B1A-AA0E-E3A6BDCA5D8F}"/>
    <hyperlink ref="AC34:AF34" location="'ANCA TX7'!A1" display="ANCA#3" xr:uid="{C15B2275-E2DD-42B6-9048-28CF39294DD4}"/>
    <hyperlink ref="AC35:AF35" location="'ANCA MX7'!A1" display="ANCA#13" xr:uid="{3B663861-A566-410E-863D-A245DE3A6587}"/>
    <hyperlink ref="AF37" location="'MP1200'!A1" display="MP1200" xr:uid="{4A372A88-D814-4335-A4BC-DC4A267BC734}"/>
    <hyperlink ref="AC43:AD43" location="LASIT!A1" display="Laser Mark" xr:uid="{1F520E4F-143E-4A6A-A8D4-6052E963F3C4}"/>
    <hyperlink ref="AG41" location="DURR!A1" display="DURR" xr:uid="{54A6A230-50CC-4BD8-BF36-459439DD6F93}"/>
    <hyperlink ref="AA25:AG26" location="'628XS'!A1" display="628XS#1" xr:uid="{E3FC8B18-CF06-40D9-B102-4EFFD086848D}"/>
    <hyperlink ref="AB40" location="'NP5'!A1" display="NP5#2" xr:uid="{EF35E7C7-4F86-4757-BCC3-42A39BAC7216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49" orientation="portrait" r:id="rId1"/>
  <headerFooter alignWithMargins="0"/>
  <rowBreaks count="1" manualBreakCount="1">
    <brk id="53" min="2" max="22" man="1"/>
  </rowBreaks>
  <ignoredErrors>
    <ignoredError sqref="G70" numberStoredAsText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7FCC-DA51-4302-AD72-7A5FB43D81A5}">
  <sheetPr codeName="Sheet13">
    <tabColor theme="8" tint="0.79998168889431442"/>
    <pageSetUpPr fitToPage="1"/>
  </sheetPr>
  <dimension ref="A1:AF134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18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55" width="9" style="9"/>
    <col min="256" max="256" width="0.640625" style="9" customWidth="1"/>
    <col min="257" max="257" width="5.7109375" style="9" customWidth="1"/>
    <col min="258" max="258" width="20.5" style="9" bestFit="1" customWidth="1"/>
    <col min="259" max="259" width="5.35546875" style="9" customWidth="1"/>
    <col min="260" max="260" width="15.35546875" style="9" bestFit="1" customWidth="1"/>
    <col min="261" max="262" width="10.640625" style="9" customWidth="1"/>
    <col min="263" max="263" width="11.85546875" style="9" customWidth="1"/>
    <col min="264" max="264" width="11.640625" style="9" bestFit="1" customWidth="1"/>
    <col min="265" max="511" width="9" style="9"/>
    <col min="512" max="512" width="0.640625" style="9" customWidth="1"/>
    <col min="513" max="513" width="5.7109375" style="9" customWidth="1"/>
    <col min="514" max="514" width="20.5" style="9" bestFit="1" customWidth="1"/>
    <col min="515" max="515" width="5.35546875" style="9" customWidth="1"/>
    <col min="516" max="516" width="15.35546875" style="9" bestFit="1" customWidth="1"/>
    <col min="517" max="518" width="10.640625" style="9" customWidth="1"/>
    <col min="519" max="519" width="11.85546875" style="9" customWidth="1"/>
    <col min="520" max="520" width="11.640625" style="9" bestFit="1" customWidth="1"/>
    <col min="521" max="767" width="9" style="9"/>
    <col min="768" max="768" width="0.640625" style="9" customWidth="1"/>
    <col min="769" max="769" width="5.7109375" style="9" customWidth="1"/>
    <col min="770" max="770" width="20.5" style="9" bestFit="1" customWidth="1"/>
    <col min="771" max="771" width="5.35546875" style="9" customWidth="1"/>
    <col min="772" max="772" width="15.35546875" style="9" bestFit="1" customWidth="1"/>
    <col min="773" max="774" width="10.640625" style="9" customWidth="1"/>
    <col min="775" max="775" width="11.85546875" style="9" customWidth="1"/>
    <col min="776" max="776" width="11.640625" style="9" bestFit="1" customWidth="1"/>
    <col min="777" max="1023" width="9" style="9"/>
    <col min="1024" max="1024" width="0.640625" style="9" customWidth="1"/>
    <col min="1025" max="1025" width="5.7109375" style="9" customWidth="1"/>
    <col min="1026" max="1026" width="20.5" style="9" bestFit="1" customWidth="1"/>
    <col min="1027" max="1027" width="5.35546875" style="9" customWidth="1"/>
    <col min="1028" max="1028" width="15.35546875" style="9" bestFit="1" customWidth="1"/>
    <col min="1029" max="1030" width="10.640625" style="9" customWidth="1"/>
    <col min="1031" max="1031" width="11.85546875" style="9" customWidth="1"/>
    <col min="1032" max="1032" width="11.640625" style="9" bestFit="1" customWidth="1"/>
    <col min="1033" max="1279" width="9" style="9"/>
    <col min="1280" max="1280" width="0.640625" style="9" customWidth="1"/>
    <col min="1281" max="1281" width="5.7109375" style="9" customWidth="1"/>
    <col min="1282" max="1282" width="20.5" style="9" bestFit="1" customWidth="1"/>
    <col min="1283" max="1283" width="5.35546875" style="9" customWidth="1"/>
    <col min="1284" max="1284" width="15.35546875" style="9" bestFit="1" customWidth="1"/>
    <col min="1285" max="1286" width="10.640625" style="9" customWidth="1"/>
    <col min="1287" max="1287" width="11.85546875" style="9" customWidth="1"/>
    <col min="1288" max="1288" width="11.640625" style="9" bestFit="1" customWidth="1"/>
    <col min="1289" max="1535" width="9" style="9"/>
    <col min="1536" max="1536" width="0.640625" style="9" customWidth="1"/>
    <col min="1537" max="1537" width="5.7109375" style="9" customWidth="1"/>
    <col min="1538" max="1538" width="20.5" style="9" bestFit="1" customWidth="1"/>
    <col min="1539" max="1539" width="5.35546875" style="9" customWidth="1"/>
    <col min="1540" max="1540" width="15.35546875" style="9" bestFit="1" customWidth="1"/>
    <col min="1541" max="1542" width="10.640625" style="9" customWidth="1"/>
    <col min="1543" max="1543" width="11.85546875" style="9" customWidth="1"/>
    <col min="1544" max="1544" width="11.640625" style="9" bestFit="1" customWidth="1"/>
    <col min="1545" max="1791" width="9" style="9"/>
    <col min="1792" max="1792" width="0.640625" style="9" customWidth="1"/>
    <col min="1793" max="1793" width="5.7109375" style="9" customWidth="1"/>
    <col min="1794" max="1794" width="20.5" style="9" bestFit="1" customWidth="1"/>
    <col min="1795" max="1795" width="5.35546875" style="9" customWidth="1"/>
    <col min="1796" max="1796" width="15.35546875" style="9" bestFit="1" customWidth="1"/>
    <col min="1797" max="1798" width="10.640625" style="9" customWidth="1"/>
    <col min="1799" max="1799" width="11.85546875" style="9" customWidth="1"/>
    <col min="1800" max="1800" width="11.640625" style="9" bestFit="1" customWidth="1"/>
    <col min="1801" max="2047" width="9" style="9"/>
    <col min="2048" max="2048" width="0.640625" style="9" customWidth="1"/>
    <col min="2049" max="2049" width="5.7109375" style="9" customWidth="1"/>
    <col min="2050" max="2050" width="20.5" style="9" bestFit="1" customWidth="1"/>
    <col min="2051" max="2051" width="5.35546875" style="9" customWidth="1"/>
    <col min="2052" max="2052" width="15.35546875" style="9" bestFit="1" customWidth="1"/>
    <col min="2053" max="2054" width="10.640625" style="9" customWidth="1"/>
    <col min="2055" max="2055" width="11.85546875" style="9" customWidth="1"/>
    <col min="2056" max="2056" width="11.640625" style="9" bestFit="1" customWidth="1"/>
    <col min="2057" max="2303" width="9" style="9"/>
    <col min="2304" max="2304" width="0.640625" style="9" customWidth="1"/>
    <col min="2305" max="2305" width="5.7109375" style="9" customWidth="1"/>
    <col min="2306" max="2306" width="20.5" style="9" bestFit="1" customWidth="1"/>
    <col min="2307" max="2307" width="5.35546875" style="9" customWidth="1"/>
    <col min="2308" max="2308" width="15.35546875" style="9" bestFit="1" customWidth="1"/>
    <col min="2309" max="2310" width="10.640625" style="9" customWidth="1"/>
    <col min="2311" max="2311" width="11.85546875" style="9" customWidth="1"/>
    <col min="2312" max="2312" width="11.640625" style="9" bestFit="1" customWidth="1"/>
    <col min="2313" max="2559" width="9" style="9"/>
    <col min="2560" max="2560" width="0.640625" style="9" customWidth="1"/>
    <col min="2561" max="2561" width="5.7109375" style="9" customWidth="1"/>
    <col min="2562" max="2562" width="20.5" style="9" bestFit="1" customWidth="1"/>
    <col min="2563" max="2563" width="5.35546875" style="9" customWidth="1"/>
    <col min="2564" max="2564" width="15.35546875" style="9" bestFit="1" customWidth="1"/>
    <col min="2565" max="2566" width="10.640625" style="9" customWidth="1"/>
    <col min="2567" max="2567" width="11.85546875" style="9" customWidth="1"/>
    <col min="2568" max="2568" width="11.640625" style="9" bestFit="1" customWidth="1"/>
    <col min="2569" max="2815" width="9" style="9"/>
    <col min="2816" max="2816" width="0.640625" style="9" customWidth="1"/>
    <col min="2817" max="2817" width="5.7109375" style="9" customWidth="1"/>
    <col min="2818" max="2818" width="20.5" style="9" bestFit="1" customWidth="1"/>
    <col min="2819" max="2819" width="5.35546875" style="9" customWidth="1"/>
    <col min="2820" max="2820" width="15.35546875" style="9" bestFit="1" customWidth="1"/>
    <col min="2821" max="2822" width="10.640625" style="9" customWidth="1"/>
    <col min="2823" max="2823" width="11.85546875" style="9" customWidth="1"/>
    <col min="2824" max="2824" width="11.640625" style="9" bestFit="1" customWidth="1"/>
    <col min="2825" max="3071" width="9" style="9"/>
    <col min="3072" max="3072" width="0.640625" style="9" customWidth="1"/>
    <col min="3073" max="3073" width="5.7109375" style="9" customWidth="1"/>
    <col min="3074" max="3074" width="20.5" style="9" bestFit="1" customWidth="1"/>
    <col min="3075" max="3075" width="5.35546875" style="9" customWidth="1"/>
    <col min="3076" max="3076" width="15.35546875" style="9" bestFit="1" customWidth="1"/>
    <col min="3077" max="3078" width="10.640625" style="9" customWidth="1"/>
    <col min="3079" max="3079" width="11.85546875" style="9" customWidth="1"/>
    <col min="3080" max="3080" width="11.640625" style="9" bestFit="1" customWidth="1"/>
    <col min="3081" max="3327" width="9" style="9"/>
    <col min="3328" max="3328" width="0.640625" style="9" customWidth="1"/>
    <col min="3329" max="3329" width="5.7109375" style="9" customWidth="1"/>
    <col min="3330" max="3330" width="20.5" style="9" bestFit="1" customWidth="1"/>
    <col min="3331" max="3331" width="5.35546875" style="9" customWidth="1"/>
    <col min="3332" max="3332" width="15.35546875" style="9" bestFit="1" customWidth="1"/>
    <col min="3333" max="3334" width="10.640625" style="9" customWidth="1"/>
    <col min="3335" max="3335" width="11.85546875" style="9" customWidth="1"/>
    <col min="3336" max="3336" width="11.640625" style="9" bestFit="1" customWidth="1"/>
    <col min="3337" max="3583" width="9" style="9"/>
    <col min="3584" max="3584" width="0.640625" style="9" customWidth="1"/>
    <col min="3585" max="3585" width="5.7109375" style="9" customWidth="1"/>
    <col min="3586" max="3586" width="20.5" style="9" bestFit="1" customWidth="1"/>
    <col min="3587" max="3587" width="5.35546875" style="9" customWidth="1"/>
    <col min="3588" max="3588" width="15.35546875" style="9" bestFit="1" customWidth="1"/>
    <col min="3589" max="3590" width="10.640625" style="9" customWidth="1"/>
    <col min="3591" max="3591" width="11.85546875" style="9" customWidth="1"/>
    <col min="3592" max="3592" width="11.640625" style="9" bestFit="1" customWidth="1"/>
    <col min="3593" max="3839" width="9" style="9"/>
    <col min="3840" max="3840" width="0.640625" style="9" customWidth="1"/>
    <col min="3841" max="3841" width="5.7109375" style="9" customWidth="1"/>
    <col min="3842" max="3842" width="20.5" style="9" bestFit="1" customWidth="1"/>
    <col min="3843" max="3843" width="5.35546875" style="9" customWidth="1"/>
    <col min="3844" max="3844" width="15.35546875" style="9" bestFit="1" customWidth="1"/>
    <col min="3845" max="3846" width="10.640625" style="9" customWidth="1"/>
    <col min="3847" max="3847" width="11.85546875" style="9" customWidth="1"/>
    <col min="3848" max="3848" width="11.640625" style="9" bestFit="1" customWidth="1"/>
    <col min="3849" max="4095" width="9" style="9"/>
    <col min="4096" max="4096" width="0.640625" style="9" customWidth="1"/>
    <col min="4097" max="4097" width="5.7109375" style="9" customWidth="1"/>
    <col min="4098" max="4098" width="20.5" style="9" bestFit="1" customWidth="1"/>
    <col min="4099" max="4099" width="5.35546875" style="9" customWidth="1"/>
    <col min="4100" max="4100" width="15.35546875" style="9" bestFit="1" customWidth="1"/>
    <col min="4101" max="4102" width="10.640625" style="9" customWidth="1"/>
    <col min="4103" max="4103" width="11.85546875" style="9" customWidth="1"/>
    <col min="4104" max="4104" width="11.640625" style="9" bestFit="1" customWidth="1"/>
    <col min="4105" max="4351" width="9" style="9"/>
    <col min="4352" max="4352" width="0.640625" style="9" customWidth="1"/>
    <col min="4353" max="4353" width="5.7109375" style="9" customWidth="1"/>
    <col min="4354" max="4354" width="20.5" style="9" bestFit="1" customWidth="1"/>
    <col min="4355" max="4355" width="5.35546875" style="9" customWidth="1"/>
    <col min="4356" max="4356" width="15.35546875" style="9" bestFit="1" customWidth="1"/>
    <col min="4357" max="4358" width="10.640625" style="9" customWidth="1"/>
    <col min="4359" max="4359" width="11.85546875" style="9" customWidth="1"/>
    <col min="4360" max="4360" width="11.640625" style="9" bestFit="1" customWidth="1"/>
    <col min="4361" max="4607" width="9" style="9"/>
    <col min="4608" max="4608" width="0.640625" style="9" customWidth="1"/>
    <col min="4609" max="4609" width="5.7109375" style="9" customWidth="1"/>
    <col min="4610" max="4610" width="20.5" style="9" bestFit="1" customWidth="1"/>
    <col min="4611" max="4611" width="5.35546875" style="9" customWidth="1"/>
    <col min="4612" max="4612" width="15.35546875" style="9" bestFit="1" customWidth="1"/>
    <col min="4613" max="4614" width="10.640625" style="9" customWidth="1"/>
    <col min="4615" max="4615" width="11.85546875" style="9" customWidth="1"/>
    <col min="4616" max="4616" width="11.640625" style="9" bestFit="1" customWidth="1"/>
    <col min="4617" max="4863" width="9" style="9"/>
    <col min="4864" max="4864" width="0.640625" style="9" customWidth="1"/>
    <col min="4865" max="4865" width="5.7109375" style="9" customWidth="1"/>
    <col min="4866" max="4866" width="20.5" style="9" bestFit="1" customWidth="1"/>
    <col min="4867" max="4867" width="5.35546875" style="9" customWidth="1"/>
    <col min="4868" max="4868" width="15.35546875" style="9" bestFit="1" customWidth="1"/>
    <col min="4869" max="4870" width="10.640625" style="9" customWidth="1"/>
    <col min="4871" max="4871" width="11.85546875" style="9" customWidth="1"/>
    <col min="4872" max="4872" width="11.640625" style="9" bestFit="1" customWidth="1"/>
    <col min="4873" max="5119" width="9" style="9"/>
    <col min="5120" max="5120" width="0.640625" style="9" customWidth="1"/>
    <col min="5121" max="5121" width="5.7109375" style="9" customWidth="1"/>
    <col min="5122" max="5122" width="20.5" style="9" bestFit="1" customWidth="1"/>
    <col min="5123" max="5123" width="5.35546875" style="9" customWidth="1"/>
    <col min="5124" max="5124" width="15.35546875" style="9" bestFit="1" customWidth="1"/>
    <col min="5125" max="5126" width="10.640625" style="9" customWidth="1"/>
    <col min="5127" max="5127" width="11.85546875" style="9" customWidth="1"/>
    <col min="5128" max="5128" width="11.640625" style="9" bestFit="1" customWidth="1"/>
    <col min="5129" max="5375" width="9" style="9"/>
    <col min="5376" max="5376" width="0.640625" style="9" customWidth="1"/>
    <col min="5377" max="5377" width="5.7109375" style="9" customWidth="1"/>
    <col min="5378" max="5378" width="20.5" style="9" bestFit="1" customWidth="1"/>
    <col min="5379" max="5379" width="5.35546875" style="9" customWidth="1"/>
    <col min="5380" max="5380" width="15.35546875" style="9" bestFit="1" customWidth="1"/>
    <col min="5381" max="5382" width="10.640625" style="9" customWidth="1"/>
    <col min="5383" max="5383" width="11.85546875" style="9" customWidth="1"/>
    <col min="5384" max="5384" width="11.640625" style="9" bestFit="1" customWidth="1"/>
    <col min="5385" max="5631" width="9" style="9"/>
    <col min="5632" max="5632" width="0.640625" style="9" customWidth="1"/>
    <col min="5633" max="5633" width="5.7109375" style="9" customWidth="1"/>
    <col min="5634" max="5634" width="20.5" style="9" bestFit="1" customWidth="1"/>
    <col min="5635" max="5635" width="5.35546875" style="9" customWidth="1"/>
    <col min="5636" max="5636" width="15.35546875" style="9" bestFit="1" customWidth="1"/>
    <col min="5637" max="5638" width="10.640625" style="9" customWidth="1"/>
    <col min="5639" max="5639" width="11.85546875" style="9" customWidth="1"/>
    <col min="5640" max="5640" width="11.640625" style="9" bestFit="1" customWidth="1"/>
    <col min="5641" max="5887" width="9" style="9"/>
    <col min="5888" max="5888" width="0.640625" style="9" customWidth="1"/>
    <col min="5889" max="5889" width="5.7109375" style="9" customWidth="1"/>
    <col min="5890" max="5890" width="20.5" style="9" bestFit="1" customWidth="1"/>
    <col min="5891" max="5891" width="5.35546875" style="9" customWidth="1"/>
    <col min="5892" max="5892" width="15.35546875" style="9" bestFit="1" customWidth="1"/>
    <col min="5893" max="5894" width="10.640625" style="9" customWidth="1"/>
    <col min="5895" max="5895" width="11.85546875" style="9" customWidth="1"/>
    <col min="5896" max="5896" width="11.640625" style="9" bestFit="1" customWidth="1"/>
    <col min="5897" max="6143" width="9" style="9"/>
    <col min="6144" max="6144" width="0.640625" style="9" customWidth="1"/>
    <col min="6145" max="6145" width="5.7109375" style="9" customWidth="1"/>
    <col min="6146" max="6146" width="20.5" style="9" bestFit="1" customWidth="1"/>
    <col min="6147" max="6147" width="5.35546875" style="9" customWidth="1"/>
    <col min="6148" max="6148" width="15.35546875" style="9" bestFit="1" customWidth="1"/>
    <col min="6149" max="6150" width="10.640625" style="9" customWidth="1"/>
    <col min="6151" max="6151" width="11.85546875" style="9" customWidth="1"/>
    <col min="6152" max="6152" width="11.640625" style="9" bestFit="1" customWidth="1"/>
    <col min="6153" max="6399" width="9" style="9"/>
    <col min="6400" max="6400" width="0.640625" style="9" customWidth="1"/>
    <col min="6401" max="6401" width="5.7109375" style="9" customWidth="1"/>
    <col min="6402" max="6402" width="20.5" style="9" bestFit="1" customWidth="1"/>
    <col min="6403" max="6403" width="5.35546875" style="9" customWidth="1"/>
    <col min="6404" max="6404" width="15.35546875" style="9" bestFit="1" customWidth="1"/>
    <col min="6405" max="6406" width="10.640625" style="9" customWidth="1"/>
    <col min="6407" max="6407" width="11.85546875" style="9" customWidth="1"/>
    <col min="6408" max="6408" width="11.640625" style="9" bestFit="1" customWidth="1"/>
    <col min="6409" max="6655" width="9" style="9"/>
    <col min="6656" max="6656" width="0.640625" style="9" customWidth="1"/>
    <col min="6657" max="6657" width="5.7109375" style="9" customWidth="1"/>
    <col min="6658" max="6658" width="20.5" style="9" bestFit="1" customWidth="1"/>
    <col min="6659" max="6659" width="5.35546875" style="9" customWidth="1"/>
    <col min="6660" max="6660" width="15.35546875" style="9" bestFit="1" customWidth="1"/>
    <col min="6661" max="6662" width="10.640625" style="9" customWidth="1"/>
    <col min="6663" max="6663" width="11.85546875" style="9" customWidth="1"/>
    <col min="6664" max="6664" width="11.640625" style="9" bestFit="1" customWidth="1"/>
    <col min="6665" max="6911" width="9" style="9"/>
    <col min="6912" max="6912" width="0.640625" style="9" customWidth="1"/>
    <col min="6913" max="6913" width="5.7109375" style="9" customWidth="1"/>
    <col min="6914" max="6914" width="20.5" style="9" bestFit="1" customWidth="1"/>
    <col min="6915" max="6915" width="5.35546875" style="9" customWidth="1"/>
    <col min="6916" max="6916" width="15.35546875" style="9" bestFit="1" customWidth="1"/>
    <col min="6917" max="6918" width="10.640625" style="9" customWidth="1"/>
    <col min="6919" max="6919" width="11.85546875" style="9" customWidth="1"/>
    <col min="6920" max="6920" width="11.640625" style="9" bestFit="1" customWidth="1"/>
    <col min="6921" max="7167" width="9" style="9"/>
    <col min="7168" max="7168" width="0.640625" style="9" customWidth="1"/>
    <col min="7169" max="7169" width="5.7109375" style="9" customWidth="1"/>
    <col min="7170" max="7170" width="20.5" style="9" bestFit="1" customWidth="1"/>
    <col min="7171" max="7171" width="5.35546875" style="9" customWidth="1"/>
    <col min="7172" max="7172" width="15.35546875" style="9" bestFit="1" customWidth="1"/>
    <col min="7173" max="7174" width="10.640625" style="9" customWidth="1"/>
    <col min="7175" max="7175" width="11.85546875" style="9" customWidth="1"/>
    <col min="7176" max="7176" width="11.640625" style="9" bestFit="1" customWidth="1"/>
    <col min="7177" max="7423" width="9" style="9"/>
    <col min="7424" max="7424" width="0.640625" style="9" customWidth="1"/>
    <col min="7425" max="7425" width="5.7109375" style="9" customWidth="1"/>
    <col min="7426" max="7426" width="20.5" style="9" bestFit="1" customWidth="1"/>
    <col min="7427" max="7427" width="5.35546875" style="9" customWidth="1"/>
    <col min="7428" max="7428" width="15.35546875" style="9" bestFit="1" customWidth="1"/>
    <col min="7429" max="7430" width="10.640625" style="9" customWidth="1"/>
    <col min="7431" max="7431" width="11.85546875" style="9" customWidth="1"/>
    <col min="7432" max="7432" width="11.640625" style="9" bestFit="1" customWidth="1"/>
    <col min="7433" max="7679" width="9" style="9"/>
    <col min="7680" max="7680" width="0.640625" style="9" customWidth="1"/>
    <col min="7681" max="7681" width="5.7109375" style="9" customWidth="1"/>
    <col min="7682" max="7682" width="20.5" style="9" bestFit="1" customWidth="1"/>
    <col min="7683" max="7683" width="5.35546875" style="9" customWidth="1"/>
    <col min="7684" max="7684" width="15.35546875" style="9" bestFit="1" customWidth="1"/>
    <col min="7685" max="7686" width="10.640625" style="9" customWidth="1"/>
    <col min="7687" max="7687" width="11.85546875" style="9" customWidth="1"/>
    <col min="7688" max="7688" width="11.640625" style="9" bestFit="1" customWidth="1"/>
    <col min="7689" max="7935" width="9" style="9"/>
    <col min="7936" max="7936" width="0.640625" style="9" customWidth="1"/>
    <col min="7937" max="7937" width="5.7109375" style="9" customWidth="1"/>
    <col min="7938" max="7938" width="20.5" style="9" bestFit="1" customWidth="1"/>
    <col min="7939" max="7939" width="5.35546875" style="9" customWidth="1"/>
    <col min="7940" max="7940" width="15.35546875" style="9" bestFit="1" customWidth="1"/>
    <col min="7941" max="7942" width="10.640625" style="9" customWidth="1"/>
    <col min="7943" max="7943" width="11.85546875" style="9" customWidth="1"/>
    <col min="7944" max="7944" width="11.640625" style="9" bestFit="1" customWidth="1"/>
    <col min="7945" max="8191" width="9" style="9"/>
    <col min="8192" max="8192" width="0.640625" style="9" customWidth="1"/>
    <col min="8193" max="8193" width="5.7109375" style="9" customWidth="1"/>
    <col min="8194" max="8194" width="20.5" style="9" bestFit="1" customWidth="1"/>
    <col min="8195" max="8195" width="5.35546875" style="9" customWidth="1"/>
    <col min="8196" max="8196" width="15.35546875" style="9" bestFit="1" customWidth="1"/>
    <col min="8197" max="8198" width="10.640625" style="9" customWidth="1"/>
    <col min="8199" max="8199" width="11.85546875" style="9" customWidth="1"/>
    <col min="8200" max="8200" width="11.640625" style="9" bestFit="1" customWidth="1"/>
    <col min="8201" max="8447" width="9" style="9"/>
    <col min="8448" max="8448" width="0.640625" style="9" customWidth="1"/>
    <col min="8449" max="8449" width="5.7109375" style="9" customWidth="1"/>
    <col min="8450" max="8450" width="20.5" style="9" bestFit="1" customWidth="1"/>
    <col min="8451" max="8451" width="5.35546875" style="9" customWidth="1"/>
    <col min="8452" max="8452" width="15.35546875" style="9" bestFit="1" customWidth="1"/>
    <col min="8453" max="8454" width="10.640625" style="9" customWidth="1"/>
    <col min="8455" max="8455" width="11.85546875" style="9" customWidth="1"/>
    <col min="8456" max="8456" width="11.640625" style="9" bestFit="1" customWidth="1"/>
    <col min="8457" max="8703" width="9" style="9"/>
    <col min="8704" max="8704" width="0.640625" style="9" customWidth="1"/>
    <col min="8705" max="8705" width="5.7109375" style="9" customWidth="1"/>
    <col min="8706" max="8706" width="20.5" style="9" bestFit="1" customWidth="1"/>
    <col min="8707" max="8707" width="5.35546875" style="9" customWidth="1"/>
    <col min="8708" max="8708" width="15.35546875" style="9" bestFit="1" customWidth="1"/>
    <col min="8709" max="8710" width="10.640625" style="9" customWidth="1"/>
    <col min="8711" max="8711" width="11.85546875" style="9" customWidth="1"/>
    <col min="8712" max="8712" width="11.640625" style="9" bestFit="1" customWidth="1"/>
    <col min="8713" max="8959" width="9" style="9"/>
    <col min="8960" max="8960" width="0.640625" style="9" customWidth="1"/>
    <col min="8961" max="8961" width="5.7109375" style="9" customWidth="1"/>
    <col min="8962" max="8962" width="20.5" style="9" bestFit="1" customWidth="1"/>
    <col min="8963" max="8963" width="5.35546875" style="9" customWidth="1"/>
    <col min="8964" max="8964" width="15.35546875" style="9" bestFit="1" customWidth="1"/>
    <col min="8965" max="8966" width="10.640625" style="9" customWidth="1"/>
    <col min="8967" max="8967" width="11.85546875" style="9" customWidth="1"/>
    <col min="8968" max="8968" width="11.640625" style="9" bestFit="1" customWidth="1"/>
    <col min="8969" max="9215" width="9" style="9"/>
    <col min="9216" max="9216" width="0.640625" style="9" customWidth="1"/>
    <col min="9217" max="9217" width="5.7109375" style="9" customWidth="1"/>
    <col min="9218" max="9218" width="20.5" style="9" bestFit="1" customWidth="1"/>
    <col min="9219" max="9219" width="5.35546875" style="9" customWidth="1"/>
    <col min="9220" max="9220" width="15.35546875" style="9" bestFit="1" customWidth="1"/>
    <col min="9221" max="9222" width="10.640625" style="9" customWidth="1"/>
    <col min="9223" max="9223" width="11.85546875" style="9" customWidth="1"/>
    <col min="9224" max="9224" width="11.640625" style="9" bestFit="1" customWidth="1"/>
    <col min="9225" max="9471" width="9" style="9"/>
    <col min="9472" max="9472" width="0.640625" style="9" customWidth="1"/>
    <col min="9473" max="9473" width="5.7109375" style="9" customWidth="1"/>
    <col min="9474" max="9474" width="20.5" style="9" bestFit="1" customWidth="1"/>
    <col min="9475" max="9475" width="5.35546875" style="9" customWidth="1"/>
    <col min="9476" max="9476" width="15.35546875" style="9" bestFit="1" customWidth="1"/>
    <col min="9477" max="9478" width="10.640625" style="9" customWidth="1"/>
    <col min="9479" max="9479" width="11.85546875" style="9" customWidth="1"/>
    <col min="9480" max="9480" width="11.640625" style="9" bestFit="1" customWidth="1"/>
    <col min="9481" max="9727" width="9" style="9"/>
    <col min="9728" max="9728" width="0.640625" style="9" customWidth="1"/>
    <col min="9729" max="9729" width="5.7109375" style="9" customWidth="1"/>
    <col min="9730" max="9730" width="20.5" style="9" bestFit="1" customWidth="1"/>
    <col min="9731" max="9731" width="5.35546875" style="9" customWidth="1"/>
    <col min="9732" max="9732" width="15.35546875" style="9" bestFit="1" customWidth="1"/>
    <col min="9733" max="9734" width="10.640625" style="9" customWidth="1"/>
    <col min="9735" max="9735" width="11.85546875" style="9" customWidth="1"/>
    <col min="9736" max="9736" width="11.640625" style="9" bestFit="1" customWidth="1"/>
    <col min="9737" max="9983" width="9" style="9"/>
    <col min="9984" max="9984" width="0.640625" style="9" customWidth="1"/>
    <col min="9985" max="9985" width="5.7109375" style="9" customWidth="1"/>
    <col min="9986" max="9986" width="20.5" style="9" bestFit="1" customWidth="1"/>
    <col min="9987" max="9987" width="5.35546875" style="9" customWidth="1"/>
    <col min="9988" max="9988" width="15.35546875" style="9" bestFit="1" customWidth="1"/>
    <col min="9989" max="9990" width="10.640625" style="9" customWidth="1"/>
    <col min="9991" max="9991" width="11.85546875" style="9" customWidth="1"/>
    <col min="9992" max="9992" width="11.640625" style="9" bestFit="1" customWidth="1"/>
    <col min="9993" max="10239" width="9" style="9"/>
    <col min="10240" max="10240" width="0.640625" style="9" customWidth="1"/>
    <col min="10241" max="10241" width="5.7109375" style="9" customWidth="1"/>
    <col min="10242" max="10242" width="20.5" style="9" bestFit="1" customWidth="1"/>
    <col min="10243" max="10243" width="5.35546875" style="9" customWidth="1"/>
    <col min="10244" max="10244" width="15.35546875" style="9" bestFit="1" customWidth="1"/>
    <col min="10245" max="10246" width="10.640625" style="9" customWidth="1"/>
    <col min="10247" max="10247" width="11.85546875" style="9" customWidth="1"/>
    <col min="10248" max="10248" width="11.640625" style="9" bestFit="1" customWidth="1"/>
    <col min="10249" max="10495" width="9" style="9"/>
    <col min="10496" max="10496" width="0.640625" style="9" customWidth="1"/>
    <col min="10497" max="10497" width="5.7109375" style="9" customWidth="1"/>
    <col min="10498" max="10498" width="20.5" style="9" bestFit="1" customWidth="1"/>
    <col min="10499" max="10499" width="5.35546875" style="9" customWidth="1"/>
    <col min="10500" max="10500" width="15.35546875" style="9" bestFit="1" customWidth="1"/>
    <col min="10501" max="10502" width="10.640625" style="9" customWidth="1"/>
    <col min="10503" max="10503" width="11.85546875" style="9" customWidth="1"/>
    <col min="10504" max="10504" width="11.640625" style="9" bestFit="1" customWidth="1"/>
    <col min="10505" max="10751" width="9" style="9"/>
    <col min="10752" max="10752" width="0.640625" style="9" customWidth="1"/>
    <col min="10753" max="10753" width="5.7109375" style="9" customWidth="1"/>
    <col min="10754" max="10754" width="20.5" style="9" bestFit="1" customWidth="1"/>
    <col min="10755" max="10755" width="5.35546875" style="9" customWidth="1"/>
    <col min="10756" max="10756" width="15.35546875" style="9" bestFit="1" customWidth="1"/>
    <col min="10757" max="10758" width="10.640625" style="9" customWidth="1"/>
    <col min="10759" max="10759" width="11.85546875" style="9" customWidth="1"/>
    <col min="10760" max="10760" width="11.640625" style="9" bestFit="1" customWidth="1"/>
    <col min="10761" max="11007" width="9" style="9"/>
    <col min="11008" max="11008" width="0.640625" style="9" customWidth="1"/>
    <col min="11009" max="11009" width="5.7109375" style="9" customWidth="1"/>
    <col min="11010" max="11010" width="20.5" style="9" bestFit="1" customWidth="1"/>
    <col min="11011" max="11011" width="5.35546875" style="9" customWidth="1"/>
    <col min="11012" max="11012" width="15.35546875" style="9" bestFit="1" customWidth="1"/>
    <col min="11013" max="11014" width="10.640625" style="9" customWidth="1"/>
    <col min="11015" max="11015" width="11.85546875" style="9" customWidth="1"/>
    <col min="11016" max="11016" width="11.640625" style="9" bestFit="1" customWidth="1"/>
    <col min="11017" max="11263" width="9" style="9"/>
    <col min="11264" max="11264" width="0.640625" style="9" customWidth="1"/>
    <col min="11265" max="11265" width="5.7109375" style="9" customWidth="1"/>
    <col min="11266" max="11266" width="20.5" style="9" bestFit="1" customWidth="1"/>
    <col min="11267" max="11267" width="5.35546875" style="9" customWidth="1"/>
    <col min="11268" max="11268" width="15.35546875" style="9" bestFit="1" customWidth="1"/>
    <col min="11269" max="11270" width="10.640625" style="9" customWidth="1"/>
    <col min="11271" max="11271" width="11.85546875" style="9" customWidth="1"/>
    <col min="11272" max="11272" width="11.640625" style="9" bestFit="1" customWidth="1"/>
    <col min="11273" max="11519" width="9" style="9"/>
    <col min="11520" max="11520" width="0.640625" style="9" customWidth="1"/>
    <col min="11521" max="11521" width="5.7109375" style="9" customWidth="1"/>
    <col min="11522" max="11522" width="20.5" style="9" bestFit="1" customWidth="1"/>
    <col min="11523" max="11523" width="5.35546875" style="9" customWidth="1"/>
    <col min="11524" max="11524" width="15.35546875" style="9" bestFit="1" customWidth="1"/>
    <col min="11525" max="11526" width="10.640625" style="9" customWidth="1"/>
    <col min="11527" max="11527" width="11.85546875" style="9" customWidth="1"/>
    <col min="11528" max="11528" width="11.640625" style="9" bestFit="1" customWidth="1"/>
    <col min="11529" max="11775" width="9" style="9"/>
    <col min="11776" max="11776" width="0.640625" style="9" customWidth="1"/>
    <col min="11777" max="11777" width="5.7109375" style="9" customWidth="1"/>
    <col min="11778" max="11778" width="20.5" style="9" bestFit="1" customWidth="1"/>
    <col min="11779" max="11779" width="5.35546875" style="9" customWidth="1"/>
    <col min="11780" max="11780" width="15.35546875" style="9" bestFit="1" customWidth="1"/>
    <col min="11781" max="11782" width="10.640625" style="9" customWidth="1"/>
    <col min="11783" max="11783" width="11.85546875" style="9" customWidth="1"/>
    <col min="11784" max="11784" width="11.640625" style="9" bestFit="1" customWidth="1"/>
    <col min="11785" max="12031" width="9" style="9"/>
    <col min="12032" max="12032" width="0.640625" style="9" customWidth="1"/>
    <col min="12033" max="12033" width="5.7109375" style="9" customWidth="1"/>
    <col min="12034" max="12034" width="20.5" style="9" bestFit="1" customWidth="1"/>
    <col min="12035" max="12035" width="5.35546875" style="9" customWidth="1"/>
    <col min="12036" max="12036" width="15.35546875" style="9" bestFit="1" customWidth="1"/>
    <col min="12037" max="12038" width="10.640625" style="9" customWidth="1"/>
    <col min="12039" max="12039" width="11.85546875" style="9" customWidth="1"/>
    <col min="12040" max="12040" width="11.640625" style="9" bestFit="1" customWidth="1"/>
    <col min="12041" max="12287" width="9" style="9"/>
    <col min="12288" max="12288" width="0.640625" style="9" customWidth="1"/>
    <col min="12289" max="12289" width="5.7109375" style="9" customWidth="1"/>
    <col min="12290" max="12290" width="20.5" style="9" bestFit="1" customWidth="1"/>
    <col min="12291" max="12291" width="5.35546875" style="9" customWidth="1"/>
    <col min="12292" max="12292" width="15.35546875" style="9" bestFit="1" customWidth="1"/>
    <col min="12293" max="12294" width="10.640625" style="9" customWidth="1"/>
    <col min="12295" max="12295" width="11.85546875" style="9" customWidth="1"/>
    <col min="12296" max="12296" width="11.640625" style="9" bestFit="1" customWidth="1"/>
    <col min="12297" max="12543" width="9" style="9"/>
    <col min="12544" max="12544" width="0.640625" style="9" customWidth="1"/>
    <col min="12545" max="12545" width="5.7109375" style="9" customWidth="1"/>
    <col min="12546" max="12546" width="20.5" style="9" bestFit="1" customWidth="1"/>
    <col min="12547" max="12547" width="5.35546875" style="9" customWidth="1"/>
    <col min="12548" max="12548" width="15.35546875" style="9" bestFit="1" customWidth="1"/>
    <col min="12549" max="12550" width="10.640625" style="9" customWidth="1"/>
    <col min="12551" max="12551" width="11.85546875" style="9" customWidth="1"/>
    <col min="12552" max="12552" width="11.640625" style="9" bestFit="1" customWidth="1"/>
    <col min="12553" max="12799" width="9" style="9"/>
    <col min="12800" max="12800" width="0.640625" style="9" customWidth="1"/>
    <col min="12801" max="12801" width="5.7109375" style="9" customWidth="1"/>
    <col min="12802" max="12802" width="20.5" style="9" bestFit="1" customWidth="1"/>
    <col min="12803" max="12803" width="5.35546875" style="9" customWidth="1"/>
    <col min="12804" max="12804" width="15.35546875" style="9" bestFit="1" customWidth="1"/>
    <col min="12805" max="12806" width="10.640625" style="9" customWidth="1"/>
    <col min="12807" max="12807" width="11.85546875" style="9" customWidth="1"/>
    <col min="12808" max="12808" width="11.640625" style="9" bestFit="1" customWidth="1"/>
    <col min="12809" max="13055" width="9" style="9"/>
    <col min="13056" max="13056" width="0.640625" style="9" customWidth="1"/>
    <col min="13057" max="13057" width="5.7109375" style="9" customWidth="1"/>
    <col min="13058" max="13058" width="20.5" style="9" bestFit="1" customWidth="1"/>
    <col min="13059" max="13059" width="5.35546875" style="9" customWidth="1"/>
    <col min="13060" max="13060" width="15.35546875" style="9" bestFit="1" customWidth="1"/>
    <col min="13061" max="13062" width="10.640625" style="9" customWidth="1"/>
    <col min="13063" max="13063" width="11.85546875" style="9" customWidth="1"/>
    <col min="13064" max="13064" width="11.640625" style="9" bestFit="1" customWidth="1"/>
    <col min="13065" max="13311" width="9" style="9"/>
    <col min="13312" max="13312" width="0.640625" style="9" customWidth="1"/>
    <col min="13313" max="13313" width="5.7109375" style="9" customWidth="1"/>
    <col min="13314" max="13314" width="20.5" style="9" bestFit="1" customWidth="1"/>
    <col min="13315" max="13315" width="5.35546875" style="9" customWidth="1"/>
    <col min="13316" max="13316" width="15.35546875" style="9" bestFit="1" customWidth="1"/>
    <col min="13317" max="13318" width="10.640625" style="9" customWidth="1"/>
    <col min="13319" max="13319" width="11.85546875" style="9" customWidth="1"/>
    <col min="13320" max="13320" width="11.640625" style="9" bestFit="1" customWidth="1"/>
    <col min="13321" max="13567" width="9" style="9"/>
    <col min="13568" max="13568" width="0.640625" style="9" customWidth="1"/>
    <col min="13569" max="13569" width="5.7109375" style="9" customWidth="1"/>
    <col min="13570" max="13570" width="20.5" style="9" bestFit="1" customWidth="1"/>
    <col min="13571" max="13571" width="5.35546875" style="9" customWidth="1"/>
    <col min="13572" max="13572" width="15.35546875" style="9" bestFit="1" customWidth="1"/>
    <col min="13573" max="13574" width="10.640625" style="9" customWidth="1"/>
    <col min="13575" max="13575" width="11.85546875" style="9" customWidth="1"/>
    <col min="13576" max="13576" width="11.640625" style="9" bestFit="1" customWidth="1"/>
    <col min="13577" max="13823" width="9" style="9"/>
    <col min="13824" max="13824" width="0.640625" style="9" customWidth="1"/>
    <col min="13825" max="13825" width="5.7109375" style="9" customWidth="1"/>
    <col min="13826" max="13826" width="20.5" style="9" bestFit="1" customWidth="1"/>
    <col min="13827" max="13827" width="5.35546875" style="9" customWidth="1"/>
    <col min="13828" max="13828" width="15.35546875" style="9" bestFit="1" customWidth="1"/>
    <col min="13829" max="13830" width="10.640625" style="9" customWidth="1"/>
    <col min="13831" max="13831" width="11.85546875" style="9" customWidth="1"/>
    <col min="13832" max="13832" width="11.640625" style="9" bestFit="1" customWidth="1"/>
    <col min="13833" max="14079" width="9" style="9"/>
    <col min="14080" max="14080" width="0.640625" style="9" customWidth="1"/>
    <col min="14081" max="14081" width="5.7109375" style="9" customWidth="1"/>
    <col min="14082" max="14082" width="20.5" style="9" bestFit="1" customWidth="1"/>
    <col min="14083" max="14083" width="5.35546875" style="9" customWidth="1"/>
    <col min="14084" max="14084" width="15.35546875" style="9" bestFit="1" customWidth="1"/>
    <col min="14085" max="14086" width="10.640625" style="9" customWidth="1"/>
    <col min="14087" max="14087" width="11.85546875" style="9" customWidth="1"/>
    <col min="14088" max="14088" width="11.640625" style="9" bestFit="1" customWidth="1"/>
    <col min="14089" max="14335" width="9" style="9"/>
    <col min="14336" max="14336" width="0.640625" style="9" customWidth="1"/>
    <col min="14337" max="14337" width="5.7109375" style="9" customWidth="1"/>
    <col min="14338" max="14338" width="20.5" style="9" bestFit="1" customWidth="1"/>
    <col min="14339" max="14339" width="5.35546875" style="9" customWidth="1"/>
    <col min="14340" max="14340" width="15.35546875" style="9" bestFit="1" customWidth="1"/>
    <col min="14341" max="14342" width="10.640625" style="9" customWidth="1"/>
    <col min="14343" max="14343" width="11.85546875" style="9" customWidth="1"/>
    <col min="14344" max="14344" width="11.640625" style="9" bestFit="1" customWidth="1"/>
    <col min="14345" max="14591" width="9" style="9"/>
    <col min="14592" max="14592" width="0.640625" style="9" customWidth="1"/>
    <col min="14593" max="14593" width="5.7109375" style="9" customWidth="1"/>
    <col min="14594" max="14594" width="20.5" style="9" bestFit="1" customWidth="1"/>
    <col min="14595" max="14595" width="5.35546875" style="9" customWidth="1"/>
    <col min="14596" max="14596" width="15.35546875" style="9" bestFit="1" customWidth="1"/>
    <col min="14597" max="14598" width="10.640625" style="9" customWidth="1"/>
    <col min="14599" max="14599" width="11.85546875" style="9" customWidth="1"/>
    <col min="14600" max="14600" width="11.640625" style="9" bestFit="1" customWidth="1"/>
    <col min="14601" max="14847" width="9" style="9"/>
    <col min="14848" max="14848" width="0.640625" style="9" customWidth="1"/>
    <col min="14849" max="14849" width="5.7109375" style="9" customWidth="1"/>
    <col min="14850" max="14850" width="20.5" style="9" bestFit="1" customWidth="1"/>
    <col min="14851" max="14851" width="5.35546875" style="9" customWidth="1"/>
    <col min="14852" max="14852" width="15.35546875" style="9" bestFit="1" customWidth="1"/>
    <col min="14853" max="14854" width="10.640625" style="9" customWidth="1"/>
    <col min="14855" max="14855" width="11.85546875" style="9" customWidth="1"/>
    <col min="14856" max="14856" width="11.640625" style="9" bestFit="1" customWidth="1"/>
    <col min="14857" max="15103" width="9" style="9"/>
    <col min="15104" max="15104" width="0.640625" style="9" customWidth="1"/>
    <col min="15105" max="15105" width="5.7109375" style="9" customWidth="1"/>
    <col min="15106" max="15106" width="20.5" style="9" bestFit="1" customWidth="1"/>
    <col min="15107" max="15107" width="5.35546875" style="9" customWidth="1"/>
    <col min="15108" max="15108" width="15.35546875" style="9" bestFit="1" customWidth="1"/>
    <col min="15109" max="15110" width="10.640625" style="9" customWidth="1"/>
    <col min="15111" max="15111" width="11.85546875" style="9" customWidth="1"/>
    <col min="15112" max="15112" width="11.640625" style="9" bestFit="1" customWidth="1"/>
    <col min="15113" max="15359" width="9" style="9"/>
    <col min="15360" max="15360" width="0.640625" style="9" customWidth="1"/>
    <col min="15361" max="15361" width="5.7109375" style="9" customWidth="1"/>
    <col min="15362" max="15362" width="20.5" style="9" bestFit="1" customWidth="1"/>
    <col min="15363" max="15363" width="5.35546875" style="9" customWidth="1"/>
    <col min="15364" max="15364" width="15.35546875" style="9" bestFit="1" customWidth="1"/>
    <col min="15365" max="15366" width="10.640625" style="9" customWidth="1"/>
    <col min="15367" max="15367" width="11.85546875" style="9" customWidth="1"/>
    <col min="15368" max="15368" width="11.640625" style="9" bestFit="1" customWidth="1"/>
    <col min="15369" max="15615" width="9" style="9"/>
    <col min="15616" max="15616" width="0.640625" style="9" customWidth="1"/>
    <col min="15617" max="15617" width="5.7109375" style="9" customWidth="1"/>
    <col min="15618" max="15618" width="20.5" style="9" bestFit="1" customWidth="1"/>
    <col min="15619" max="15619" width="5.35546875" style="9" customWidth="1"/>
    <col min="15620" max="15620" width="15.35546875" style="9" bestFit="1" customWidth="1"/>
    <col min="15621" max="15622" width="10.640625" style="9" customWidth="1"/>
    <col min="15623" max="15623" width="11.85546875" style="9" customWidth="1"/>
    <col min="15624" max="15624" width="11.640625" style="9" bestFit="1" customWidth="1"/>
    <col min="15625" max="15871" width="9" style="9"/>
    <col min="15872" max="15872" width="0.640625" style="9" customWidth="1"/>
    <col min="15873" max="15873" width="5.7109375" style="9" customWidth="1"/>
    <col min="15874" max="15874" width="20.5" style="9" bestFit="1" customWidth="1"/>
    <col min="15875" max="15875" width="5.35546875" style="9" customWidth="1"/>
    <col min="15876" max="15876" width="15.35546875" style="9" bestFit="1" customWidth="1"/>
    <col min="15877" max="15878" width="10.640625" style="9" customWidth="1"/>
    <col min="15879" max="15879" width="11.85546875" style="9" customWidth="1"/>
    <col min="15880" max="15880" width="11.640625" style="9" bestFit="1" customWidth="1"/>
    <col min="15881" max="16127" width="9" style="9"/>
    <col min="16128" max="16128" width="0.640625" style="9" customWidth="1"/>
    <col min="16129" max="16129" width="5.7109375" style="9" customWidth="1"/>
    <col min="16130" max="16130" width="20.5" style="9" bestFit="1" customWidth="1"/>
    <col min="16131" max="16131" width="5.35546875" style="9" customWidth="1"/>
    <col min="16132" max="16132" width="15.35546875" style="9" bestFit="1" customWidth="1"/>
    <col min="16133" max="16134" width="10.640625" style="9" customWidth="1"/>
    <col min="16135" max="16135" width="11.85546875" style="9" customWidth="1"/>
    <col min="16136" max="16136" width="11.640625" style="9" bestFit="1" customWidth="1"/>
    <col min="16137" max="16384" width="9" style="9"/>
  </cols>
  <sheetData>
    <row r="1" spans="1:29" ht="13.3" thickBot="1"/>
    <row r="2" spans="1:29" s="76" customFormat="1" ht="54.75" customHeight="1" thickBot="1">
      <c r="A2" s="72"/>
      <c r="B2" s="73" t="s">
        <v>535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  <c r="X2" s="549"/>
      <c r="Y2" s="549"/>
      <c r="Z2" s="549"/>
      <c r="AA2" s="549"/>
      <c r="AB2" s="549"/>
      <c r="AC2" s="549"/>
    </row>
    <row r="3" spans="1:29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</row>
    <row r="4" spans="1:29" ht="16" customHeight="1">
      <c r="B4" s="82">
        <v>1</v>
      </c>
      <c r="C4" s="1067" t="s">
        <v>507</v>
      </c>
      <c r="D4" s="1112" t="s">
        <v>503</v>
      </c>
      <c r="E4" s="85">
        <v>3</v>
      </c>
      <c r="F4" s="86">
        <v>2005</v>
      </c>
      <c r="G4" s="86">
        <v>17343</v>
      </c>
      <c r="H4" s="86">
        <v>9005211</v>
      </c>
      <c r="I4" s="86">
        <v>3</v>
      </c>
      <c r="J4" s="86"/>
      <c r="K4" s="86"/>
      <c r="L4" s="86"/>
      <c r="M4" s="87"/>
      <c r="N4" s="13"/>
      <c r="O4" s="13"/>
      <c r="P4" s="13"/>
      <c r="Q4" s="13"/>
      <c r="R4" s="205" t="s">
        <v>1234</v>
      </c>
      <c r="S4" s="261" t="s">
        <v>1287</v>
      </c>
      <c r="T4" s="206"/>
      <c r="U4" s="211" t="s">
        <v>1288</v>
      </c>
      <c r="V4" s="210"/>
    </row>
    <row r="5" spans="1:29" ht="16" customHeight="1">
      <c r="B5" s="82">
        <v>2</v>
      </c>
      <c r="C5" s="1056"/>
      <c r="D5" s="1046"/>
      <c r="E5" s="85">
        <v>4</v>
      </c>
      <c r="F5" s="86">
        <v>2005</v>
      </c>
      <c r="G5" s="86">
        <v>17326</v>
      </c>
      <c r="H5" s="86">
        <v>9005211</v>
      </c>
      <c r="I5" s="86">
        <v>4</v>
      </c>
      <c r="J5" s="86"/>
      <c r="K5" s="86"/>
      <c r="L5" s="86"/>
      <c r="M5" s="87"/>
      <c r="N5" s="13"/>
      <c r="O5" s="13"/>
      <c r="P5" s="13"/>
      <c r="Q5" s="13"/>
      <c r="R5" s="205" t="s">
        <v>1234</v>
      </c>
      <c r="S5" s="261" t="s">
        <v>1287</v>
      </c>
      <c r="T5" s="206"/>
      <c r="U5" s="211" t="s">
        <v>1288</v>
      </c>
      <c r="V5" s="210"/>
    </row>
    <row r="6" spans="1:29" ht="16" customHeight="1">
      <c r="B6" s="82">
        <v>3</v>
      </c>
      <c r="C6" s="1056"/>
      <c r="D6" s="1046"/>
      <c r="E6" s="85">
        <v>5</v>
      </c>
      <c r="F6" s="86">
        <v>2006</v>
      </c>
      <c r="G6" s="86">
        <v>17561</v>
      </c>
      <c r="H6" s="86">
        <v>9005211</v>
      </c>
      <c r="I6" s="86">
        <v>5</v>
      </c>
      <c r="J6" s="86"/>
      <c r="K6" s="86"/>
      <c r="L6" s="86"/>
      <c r="M6" s="87"/>
      <c r="N6" s="13"/>
      <c r="O6" s="13"/>
      <c r="P6" s="13"/>
      <c r="Q6" s="13"/>
      <c r="R6" s="205" t="s">
        <v>1234</v>
      </c>
      <c r="S6" s="261" t="s">
        <v>1287</v>
      </c>
      <c r="T6" s="206"/>
      <c r="U6" s="211" t="s">
        <v>1288</v>
      </c>
      <c r="V6" s="210"/>
    </row>
    <row r="7" spans="1:29" ht="16" customHeight="1">
      <c r="B7" s="82">
        <v>4</v>
      </c>
      <c r="C7" s="1056"/>
      <c r="D7" s="1046"/>
      <c r="E7" s="85">
        <v>6</v>
      </c>
      <c r="F7" s="86">
        <v>2005</v>
      </c>
      <c r="G7" s="86">
        <v>17324</v>
      </c>
      <c r="H7" s="86">
        <v>9005211</v>
      </c>
      <c r="I7" s="86">
        <v>6</v>
      </c>
      <c r="J7" s="86"/>
      <c r="K7" s="86"/>
      <c r="L7" s="86"/>
      <c r="M7" s="87"/>
      <c r="N7" s="13"/>
      <c r="O7" s="13"/>
      <c r="P7" s="13"/>
      <c r="Q7" s="13"/>
      <c r="R7" s="205" t="s">
        <v>1234</v>
      </c>
      <c r="S7" s="261" t="s">
        <v>1287</v>
      </c>
      <c r="T7" s="206"/>
      <c r="U7" s="211" t="s">
        <v>1288</v>
      </c>
      <c r="V7" s="210"/>
    </row>
    <row r="8" spans="1:29" ht="16" customHeight="1">
      <c r="B8" s="82">
        <v>5</v>
      </c>
      <c r="C8" s="1056"/>
      <c r="D8" s="1046"/>
      <c r="E8" s="85">
        <v>7</v>
      </c>
      <c r="F8" s="86">
        <v>2005</v>
      </c>
      <c r="G8" s="86">
        <v>17319</v>
      </c>
      <c r="H8" s="86">
        <v>9005211</v>
      </c>
      <c r="I8" s="86">
        <v>7</v>
      </c>
      <c r="J8" s="86"/>
      <c r="K8" s="86"/>
      <c r="L8" s="86"/>
      <c r="M8" s="87"/>
      <c r="N8" s="13"/>
      <c r="O8" s="13"/>
      <c r="P8" s="13"/>
      <c r="Q8" s="13"/>
      <c r="R8" s="205" t="s">
        <v>1234</v>
      </c>
      <c r="S8" s="261" t="s">
        <v>1287</v>
      </c>
      <c r="T8" s="206"/>
      <c r="U8" s="211" t="s">
        <v>1288</v>
      </c>
      <c r="V8" s="210"/>
    </row>
    <row r="9" spans="1:29" ht="16" customHeight="1">
      <c r="B9" s="82">
        <v>6</v>
      </c>
      <c r="C9" s="1056"/>
      <c r="D9" s="1046"/>
      <c r="E9" s="85">
        <v>8</v>
      </c>
      <c r="F9" s="86">
        <v>2005</v>
      </c>
      <c r="G9" s="86">
        <v>17342</v>
      </c>
      <c r="H9" s="86">
        <v>9005211</v>
      </c>
      <c r="I9" s="86">
        <v>8</v>
      </c>
      <c r="J9" s="86"/>
      <c r="K9" s="86"/>
      <c r="L9" s="86"/>
      <c r="M9" s="87"/>
      <c r="N9" s="62"/>
      <c r="O9" s="13"/>
      <c r="P9" s="13"/>
      <c r="Q9" s="13"/>
      <c r="R9" s="205" t="s">
        <v>1234</v>
      </c>
      <c r="S9" s="261" t="s">
        <v>1287</v>
      </c>
      <c r="T9" s="206"/>
      <c r="U9" s="211" t="s">
        <v>1288</v>
      </c>
      <c r="V9" s="210"/>
    </row>
    <row r="10" spans="1:29" ht="16" customHeight="1">
      <c r="B10" s="82">
        <v>7</v>
      </c>
      <c r="C10" s="1056"/>
      <c r="D10" s="1046"/>
      <c r="E10" s="85">
        <v>9</v>
      </c>
      <c r="F10" s="86">
        <v>2006</v>
      </c>
      <c r="G10" s="86">
        <v>17552</v>
      </c>
      <c r="H10" s="86">
        <v>9005211</v>
      </c>
      <c r="I10" s="86">
        <v>9</v>
      </c>
      <c r="J10" s="86"/>
      <c r="K10" s="86"/>
      <c r="L10" s="86"/>
      <c r="M10" s="87"/>
      <c r="N10" s="13"/>
      <c r="O10" s="13"/>
      <c r="P10" s="13"/>
      <c r="Q10" s="13"/>
      <c r="R10" s="205" t="s">
        <v>1234</v>
      </c>
      <c r="S10" s="261" t="s">
        <v>1287</v>
      </c>
      <c r="T10" s="206"/>
      <c r="U10" s="211" t="s">
        <v>1288</v>
      </c>
      <c r="V10" s="210"/>
    </row>
    <row r="11" spans="1:29" ht="16" customHeight="1">
      <c r="B11" s="82">
        <v>8</v>
      </c>
      <c r="C11" s="1056"/>
      <c r="D11" s="1046"/>
      <c r="E11" s="85">
        <v>10</v>
      </c>
      <c r="F11" s="86">
        <v>2006</v>
      </c>
      <c r="G11" s="86">
        <v>17553</v>
      </c>
      <c r="H11" s="86">
        <v>9005211</v>
      </c>
      <c r="I11" s="86">
        <v>10</v>
      </c>
      <c r="J11" s="86"/>
      <c r="K11" s="86"/>
      <c r="L11" s="86"/>
      <c r="M11" s="87"/>
      <c r="N11" s="13"/>
      <c r="O11" s="13"/>
      <c r="P11" s="13"/>
      <c r="Q11" s="13"/>
      <c r="R11" s="205" t="s">
        <v>1234</v>
      </c>
      <c r="S11" s="261" t="s">
        <v>1287</v>
      </c>
      <c r="T11" s="206"/>
      <c r="U11" s="211" t="s">
        <v>1288</v>
      </c>
      <c r="V11" s="210"/>
    </row>
    <row r="12" spans="1:29" ht="16" customHeight="1">
      <c r="B12" s="82">
        <v>9</v>
      </c>
      <c r="C12" s="1056"/>
      <c r="D12" s="1046"/>
      <c r="E12" s="85">
        <v>11</v>
      </c>
      <c r="F12" s="86">
        <v>2008</v>
      </c>
      <c r="G12" s="86">
        <v>19241</v>
      </c>
      <c r="H12" s="86">
        <v>9005211</v>
      </c>
      <c r="I12" s="86">
        <v>11</v>
      </c>
      <c r="J12" s="86"/>
      <c r="K12" s="86"/>
      <c r="L12" s="86"/>
      <c r="M12" s="87"/>
      <c r="N12" s="13"/>
      <c r="O12" s="13"/>
      <c r="P12" s="13"/>
      <c r="Q12" s="13"/>
      <c r="R12" s="115"/>
      <c r="S12" s="116"/>
      <c r="T12" s="226"/>
      <c r="U12" s="218"/>
      <c r="V12" s="217"/>
    </row>
    <row r="13" spans="1:29" ht="16" customHeight="1">
      <c r="B13" s="82">
        <v>10</v>
      </c>
      <c r="C13" s="1056"/>
      <c r="D13" s="1046"/>
      <c r="E13" s="85">
        <v>12</v>
      </c>
      <c r="F13" s="86">
        <v>2008</v>
      </c>
      <c r="G13" s="86">
        <v>19242</v>
      </c>
      <c r="H13" s="86">
        <v>9005211</v>
      </c>
      <c r="I13" s="86">
        <v>12</v>
      </c>
      <c r="J13" s="86"/>
      <c r="K13" s="86"/>
      <c r="L13" s="86"/>
      <c r="M13" s="87"/>
      <c r="N13" s="13"/>
      <c r="O13" s="13"/>
      <c r="P13" s="13"/>
      <c r="Q13" s="13"/>
      <c r="R13" s="115"/>
      <c r="S13" s="116"/>
      <c r="T13" s="226"/>
      <c r="U13" s="218"/>
      <c r="V13" s="217"/>
    </row>
    <row r="14" spans="1:29" ht="16" customHeight="1">
      <c r="B14" s="82">
        <v>11</v>
      </c>
      <c r="C14" s="1056"/>
      <c r="D14" s="1046"/>
      <c r="E14" s="85">
        <v>14</v>
      </c>
      <c r="F14" s="86">
        <v>2010</v>
      </c>
      <c r="G14" s="86">
        <v>20150</v>
      </c>
      <c r="H14" s="86">
        <v>9005211</v>
      </c>
      <c r="I14" s="86">
        <v>14</v>
      </c>
      <c r="J14" s="86"/>
      <c r="K14" s="86"/>
      <c r="L14" s="86"/>
      <c r="M14" s="87"/>
      <c r="N14" s="13"/>
      <c r="O14" s="13"/>
      <c r="P14" s="13"/>
      <c r="Q14" s="13"/>
      <c r="R14" s="205" t="s">
        <v>1234</v>
      </c>
      <c r="S14" s="261" t="s">
        <v>1289</v>
      </c>
      <c r="T14" s="262"/>
      <c r="U14" s="211"/>
      <c r="V14" s="210" t="s">
        <v>1290</v>
      </c>
    </row>
    <row r="15" spans="1:29" ht="16" customHeight="1">
      <c r="B15" s="82">
        <v>12</v>
      </c>
      <c r="C15" s="1056"/>
      <c r="D15" s="1046"/>
      <c r="E15" s="85">
        <v>15</v>
      </c>
      <c r="F15" s="86">
        <v>2011</v>
      </c>
      <c r="G15" s="86">
        <v>20586</v>
      </c>
      <c r="H15" s="86">
        <v>9005211</v>
      </c>
      <c r="I15" s="86">
        <v>15</v>
      </c>
      <c r="J15" s="86"/>
      <c r="K15" s="86"/>
      <c r="L15" s="86"/>
      <c r="M15" s="87"/>
      <c r="N15" s="13"/>
      <c r="O15" s="13"/>
      <c r="P15" s="13"/>
      <c r="Q15" s="13"/>
      <c r="R15" s="205" t="s">
        <v>1234</v>
      </c>
      <c r="S15" s="261" t="s">
        <v>1289</v>
      </c>
      <c r="T15" s="262"/>
      <c r="U15" s="211"/>
      <c r="V15" s="210" t="s">
        <v>1290</v>
      </c>
    </row>
    <row r="16" spans="1:29" ht="16" customHeight="1">
      <c r="B16" s="82">
        <v>13</v>
      </c>
      <c r="C16" s="1056"/>
      <c r="D16" s="1046"/>
      <c r="E16" s="85">
        <v>16</v>
      </c>
      <c r="F16" s="86">
        <v>2011</v>
      </c>
      <c r="G16" s="86">
        <v>20587</v>
      </c>
      <c r="H16" s="86">
        <v>9005211</v>
      </c>
      <c r="I16" s="86">
        <v>21</v>
      </c>
      <c r="J16" s="86"/>
      <c r="K16" s="86"/>
      <c r="L16" s="86"/>
      <c r="M16" s="87"/>
      <c r="N16" s="13"/>
      <c r="O16" s="13"/>
      <c r="P16" s="13"/>
      <c r="Q16" s="13"/>
      <c r="R16" s="205" t="s">
        <v>1234</v>
      </c>
      <c r="S16" s="261" t="s">
        <v>1289</v>
      </c>
      <c r="T16" s="262"/>
      <c r="U16" s="211"/>
      <c r="V16" s="210" t="s">
        <v>1290</v>
      </c>
    </row>
    <row r="17" spans="1:32" ht="16" customHeight="1">
      <c r="B17" s="82">
        <v>14</v>
      </c>
      <c r="C17" s="1056"/>
      <c r="D17" s="1046"/>
      <c r="E17" s="85">
        <v>17</v>
      </c>
      <c r="F17" s="86">
        <v>2011</v>
      </c>
      <c r="G17" s="86">
        <v>20588</v>
      </c>
      <c r="H17" s="86">
        <v>9005211</v>
      </c>
      <c r="I17" s="86">
        <v>22</v>
      </c>
      <c r="J17" s="86"/>
      <c r="K17" s="86"/>
      <c r="L17" s="86"/>
      <c r="M17" s="87"/>
      <c r="N17" s="13"/>
      <c r="O17" s="13"/>
      <c r="P17" s="13"/>
      <c r="Q17" s="13"/>
      <c r="R17" s="205" t="s">
        <v>1234</v>
      </c>
      <c r="S17" s="261" t="s">
        <v>1289</v>
      </c>
      <c r="T17" s="262"/>
      <c r="U17" s="211"/>
      <c r="V17" s="210" t="s">
        <v>1290</v>
      </c>
    </row>
    <row r="18" spans="1:32" ht="16" customHeight="1">
      <c r="B18" s="82">
        <v>15</v>
      </c>
      <c r="C18" s="1056"/>
      <c r="D18" s="1046"/>
      <c r="E18" s="85">
        <v>18</v>
      </c>
      <c r="F18" s="86">
        <v>2011</v>
      </c>
      <c r="G18" s="86">
        <v>20589</v>
      </c>
      <c r="H18" s="86">
        <v>9005211</v>
      </c>
      <c r="I18" s="86">
        <v>23</v>
      </c>
      <c r="J18" s="86"/>
      <c r="K18" s="86"/>
      <c r="L18" s="86"/>
      <c r="M18" s="87"/>
      <c r="N18" s="13"/>
      <c r="O18" s="13"/>
      <c r="P18" s="13"/>
      <c r="Q18" s="13"/>
      <c r="R18" s="205" t="s">
        <v>1234</v>
      </c>
      <c r="S18" s="261" t="s">
        <v>1289</v>
      </c>
      <c r="T18" s="262"/>
      <c r="U18" s="211"/>
      <c r="V18" s="210" t="s">
        <v>1290</v>
      </c>
    </row>
    <row r="19" spans="1:32" ht="16" customHeight="1">
      <c r="B19" s="82">
        <v>16</v>
      </c>
      <c r="C19" s="1056"/>
      <c r="D19" s="1046"/>
      <c r="E19" s="85">
        <v>19</v>
      </c>
      <c r="F19" s="86">
        <v>2013</v>
      </c>
      <c r="G19" s="86">
        <v>22204</v>
      </c>
      <c r="H19" s="86">
        <v>9005211</v>
      </c>
      <c r="I19" s="86">
        <v>26</v>
      </c>
      <c r="J19" s="86"/>
      <c r="K19" s="86"/>
      <c r="L19" s="86"/>
      <c r="M19" s="87"/>
      <c r="N19" s="13"/>
      <c r="O19" s="13"/>
      <c r="P19" s="13"/>
      <c r="Q19" s="13"/>
      <c r="R19" s="205" t="s">
        <v>1234</v>
      </c>
      <c r="S19" s="263" t="s">
        <v>1292</v>
      </c>
      <c r="T19" s="231" t="s">
        <v>1293</v>
      </c>
      <c r="U19" s="211" t="s">
        <v>1294</v>
      </c>
      <c r="V19" s="210" t="s">
        <v>1295</v>
      </c>
    </row>
    <row r="20" spans="1:32" ht="16" customHeight="1">
      <c r="B20" s="82">
        <v>17</v>
      </c>
      <c r="C20" s="1056"/>
      <c r="D20" s="1046"/>
      <c r="E20" s="85">
        <v>20</v>
      </c>
      <c r="F20" s="86">
        <v>2013</v>
      </c>
      <c r="G20" s="86">
        <v>22216</v>
      </c>
      <c r="H20" s="86">
        <v>9005211</v>
      </c>
      <c r="I20" s="86">
        <v>27</v>
      </c>
      <c r="J20" s="86"/>
      <c r="K20" s="86"/>
      <c r="L20" s="86"/>
      <c r="M20" s="87"/>
      <c r="N20" s="13"/>
      <c r="O20" s="13"/>
      <c r="P20" s="13"/>
      <c r="Q20" s="13"/>
      <c r="R20" s="205" t="s">
        <v>1234</v>
      </c>
      <c r="S20" s="263" t="s">
        <v>1292</v>
      </c>
      <c r="T20" s="231" t="s">
        <v>1293</v>
      </c>
      <c r="U20" s="211" t="s">
        <v>1294</v>
      </c>
      <c r="V20" s="210" t="s">
        <v>1295</v>
      </c>
    </row>
    <row r="21" spans="1:32" ht="16" customHeight="1">
      <c r="B21" s="82">
        <v>18</v>
      </c>
      <c r="C21" s="1056"/>
      <c r="D21" s="1047"/>
      <c r="E21" s="85">
        <v>21</v>
      </c>
      <c r="F21" s="86">
        <v>2013</v>
      </c>
      <c r="G21" s="86">
        <v>22189</v>
      </c>
      <c r="H21" s="86">
        <v>9005211</v>
      </c>
      <c r="I21" s="86">
        <v>28</v>
      </c>
      <c r="J21" s="86"/>
      <c r="K21" s="86"/>
      <c r="L21" s="86"/>
      <c r="M21" s="87"/>
      <c r="N21" s="13"/>
      <c r="O21" s="13"/>
      <c r="P21" s="13"/>
      <c r="Q21" s="13"/>
      <c r="R21" s="205" t="s">
        <v>1234</v>
      </c>
      <c r="S21" s="263" t="s">
        <v>1292</v>
      </c>
      <c r="T21" s="231" t="s">
        <v>1293</v>
      </c>
      <c r="U21" s="211" t="s">
        <v>1294</v>
      </c>
      <c r="V21" s="210" t="s">
        <v>1295</v>
      </c>
    </row>
    <row r="22" spans="1:32" ht="16" customHeight="1" thickBot="1">
      <c r="B22" s="82">
        <v>19</v>
      </c>
      <c r="C22" s="1056"/>
      <c r="D22" s="86" t="s">
        <v>504</v>
      </c>
      <c r="E22" s="85">
        <v>13</v>
      </c>
      <c r="F22" s="86">
        <v>2010</v>
      </c>
      <c r="G22" s="86">
        <v>20173</v>
      </c>
      <c r="H22" s="86">
        <v>9004930</v>
      </c>
      <c r="I22" s="86">
        <v>13</v>
      </c>
      <c r="J22" s="86"/>
      <c r="K22" s="86"/>
      <c r="L22" s="86"/>
      <c r="M22" s="87"/>
      <c r="N22" s="13"/>
      <c r="O22" s="13"/>
      <c r="P22" s="13"/>
      <c r="Q22" s="13"/>
      <c r="R22" s="196"/>
      <c r="S22" s="197"/>
      <c r="T22" s="198"/>
      <c r="U22" s="214"/>
      <c r="V22" s="213"/>
      <c r="X22" s="406"/>
      <c r="Y22" s="406"/>
      <c r="Z22" s="406"/>
      <c r="AA22" s="406"/>
      <c r="AB22" s="406"/>
      <c r="AC22" s="406"/>
    </row>
    <row r="23" spans="1:32" ht="16" customHeight="1" thickBot="1">
      <c r="B23" s="82">
        <v>20</v>
      </c>
      <c r="C23" s="1056"/>
      <c r="D23" s="1049" t="s">
        <v>505</v>
      </c>
      <c r="E23" s="85">
        <v>25</v>
      </c>
      <c r="F23" s="86">
        <v>2018</v>
      </c>
      <c r="G23" s="86">
        <v>25880</v>
      </c>
      <c r="H23" s="86">
        <v>9006876</v>
      </c>
      <c r="I23" s="86">
        <v>2</v>
      </c>
      <c r="J23" s="86"/>
      <c r="K23" s="86"/>
      <c r="L23" s="86"/>
      <c r="M23" s="87"/>
      <c r="N23" s="13"/>
      <c r="O23" s="13"/>
      <c r="P23" s="13"/>
      <c r="Q23" s="13"/>
      <c r="R23" s="115"/>
      <c r="S23" s="116"/>
      <c r="T23" s="226"/>
      <c r="U23" s="218"/>
      <c r="V23" s="217"/>
      <c r="AA23" s="1068" t="s">
        <v>4</v>
      </c>
      <c r="AB23" s="1069"/>
      <c r="AC23" s="1069"/>
      <c r="AD23" s="1069"/>
      <c r="AE23" s="1069"/>
      <c r="AF23" s="1070"/>
    </row>
    <row r="24" spans="1:32" ht="16" customHeight="1">
      <c r="B24" s="82">
        <v>21</v>
      </c>
      <c r="C24" s="1056"/>
      <c r="D24" s="1047"/>
      <c r="E24" s="85">
        <v>26</v>
      </c>
      <c r="F24" s="86">
        <v>2018</v>
      </c>
      <c r="G24" s="86">
        <v>25881</v>
      </c>
      <c r="H24" s="86">
        <v>9006876</v>
      </c>
      <c r="I24" s="86">
        <v>3</v>
      </c>
      <c r="J24" s="86"/>
      <c r="K24" s="86"/>
      <c r="L24" s="86"/>
      <c r="M24" s="87"/>
      <c r="N24" s="13"/>
      <c r="O24" s="13"/>
      <c r="P24" s="13"/>
      <c r="Q24" s="13"/>
      <c r="R24" s="115"/>
      <c r="S24" s="116"/>
      <c r="T24" s="226"/>
      <c r="U24" s="218"/>
      <c r="V24" s="217"/>
      <c r="AA24" s="574"/>
      <c r="AB24" s="603" t="s">
        <v>295</v>
      </c>
      <c r="AC24" s="603" t="s">
        <v>296</v>
      </c>
      <c r="AD24" s="604" t="s">
        <v>297</v>
      </c>
      <c r="AE24" s="604" t="s">
        <v>298</v>
      </c>
      <c r="AF24" s="575"/>
    </row>
    <row r="25" spans="1:32" ht="16" customHeight="1">
      <c r="B25" s="82">
        <v>22</v>
      </c>
      <c r="C25" s="1056"/>
      <c r="D25" s="1049" t="s">
        <v>506</v>
      </c>
      <c r="E25" s="85">
        <v>22</v>
      </c>
      <c r="F25" s="86">
        <v>2013</v>
      </c>
      <c r="G25" s="86">
        <v>22320</v>
      </c>
      <c r="H25" s="86">
        <v>9005955</v>
      </c>
      <c r="I25" s="86">
        <v>1</v>
      </c>
      <c r="J25" s="86"/>
      <c r="K25" s="86"/>
      <c r="L25" s="86"/>
      <c r="M25" s="87"/>
      <c r="N25" s="13"/>
      <c r="O25" s="13"/>
      <c r="P25" s="13"/>
      <c r="Q25" s="13"/>
      <c r="R25" s="115"/>
      <c r="S25" s="116"/>
      <c r="T25" s="226"/>
      <c r="U25" s="218"/>
      <c r="V25" s="217"/>
      <c r="AA25" s="574"/>
      <c r="AB25" s="605" t="s">
        <v>305</v>
      </c>
      <c r="AC25" s="455" t="s">
        <v>306</v>
      </c>
      <c r="AD25" s="606" t="s">
        <v>307</v>
      </c>
      <c r="AE25" s="606" t="s">
        <v>308</v>
      </c>
      <c r="AF25" s="576" t="s">
        <v>494</v>
      </c>
    </row>
    <row r="26" spans="1:32" ht="16" customHeight="1">
      <c r="B26" s="82">
        <v>23</v>
      </c>
      <c r="C26" s="1056"/>
      <c r="D26" s="1046"/>
      <c r="E26" s="85">
        <v>23</v>
      </c>
      <c r="F26" s="86">
        <v>2015</v>
      </c>
      <c r="G26" s="86">
        <v>23799</v>
      </c>
      <c r="H26" s="86">
        <v>9005955</v>
      </c>
      <c r="I26" s="86">
        <v>2</v>
      </c>
      <c r="J26" s="86"/>
      <c r="K26" s="86"/>
      <c r="L26" s="86"/>
      <c r="M26" s="87"/>
      <c r="N26" s="13"/>
      <c r="O26" s="13"/>
      <c r="P26" s="13"/>
      <c r="Q26" s="13"/>
      <c r="R26" s="115"/>
      <c r="S26" s="116"/>
      <c r="T26" s="226"/>
      <c r="U26" s="218"/>
      <c r="V26" s="217"/>
      <c r="AA26" s="574"/>
      <c r="AB26" s="577"/>
      <c r="AC26" s="577"/>
      <c r="AD26" s="577"/>
      <c r="AE26" s="577"/>
      <c r="AF26" s="578" t="s">
        <v>494</v>
      </c>
    </row>
    <row r="27" spans="1:32" ht="16" customHeight="1">
      <c r="B27" s="82">
        <v>24</v>
      </c>
      <c r="C27" s="1057"/>
      <c r="D27" s="1047"/>
      <c r="E27" s="85">
        <v>24</v>
      </c>
      <c r="F27" s="86">
        <v>2015</v>
      </c>
      <c r="G27" s="86">
        <v>23800</v>
      </c>
      <c r="H27" s="86">
        <v>9005955</v>
      </c>
      <c r="I27" s="86">
        <v>3</v>
      </c>
      <c r="J27" s="86"/>
      <c r="K27" s="86"/>
      <c r="L27" s="86"/>
      <c r="M27" s="87"/>
      <c r="N27" s="13"/>
      <c r="O27" s="13"/>
      <c r="P27" s="13"/>
      <c r="Q27" s="13"/>
      <c r="R27" s="115"/>
      <c r="S27" s="116"/>
      <c r="T27" s="226"/>
      <c r="U27" s="218"/>
      <c r="V27" s="217"/>
      <c r="AA27" s="579" t="s">
        <v>355</v>
      </c>
      <c r="AB27" s="545" t="s">
        <v>317</v>
      </c>
      <c r="AC27" s="545" t="s">
        <v>318</v>
      </c>
      <c r="AD27" s="545" t="s">
        <v>319</v>
      </c>
      <c r="AE27" s="545" t="s">
        <v>320</v>
      </c>
      <c r="AF27" s="578" t="s">
        <v>895</v>
      </c>
    </row>
    <row r="28" spans="1:32" ht="16" customHeight="1">
      <c r="B28" s="82">
        <v>25</v>
      </c>
      <c r="C28" s="1055" t="s">
        <v>509</v>
      </c>
      <c r="D28" s="86" t="s">
        <v>39</v>
      </c>
      <c r="E28" s="85">
        <v>1</v>
      </c>
      <c r="F28" s="86">
        <v>2005</v>
      </c>
      <c r="G28" s="86">
        <v>180027</v>
      </c>
      <c r="H28" s="86">
        <v>9003690</v>
      </c>
      <c r="I28" s="86">
        <v>1</v>
      </c>
      <c r="J28" s="86"/>
      <c r="K28" s="86"/>
      <c r="L28" s="86"/>
      <c r="M28" s="87"/>
      <c r="N28" s="13"/>
      <c r="O28" s="13"/>
      <c r="P28" s="13"/>
      <c r="Q28" s="13"/>
      <c r="R28" s="115"/>
      <c r="S28" s="116"/>
      <c r="T28" s="226"/>
      <c r="U28" s="218"/>
      <c r="V28" s="217"/>
      <c r="AA28" s="579" t="s">
        <v>897</v>
      </c>
      <c r="AB28" s="545" t="s">
        <v>323</v>
      </c>
      <c r="AC28" s="545" t="s">
        <v>324</v>
      </c>
      <c r="AD28" s="545" t="s">
        <v>325</v>
      </c>
      <c r="AE28" s="545" t="s">
        <v>326</v>
      </c>
      <c r="AF28" s="580" t="s">
        <v>896</v>
      </c>
    </row>
    <row r="29" spans="1:32" ht="16" customHeight="1">
      <c r="A29" s="9"/>
      <c r="B29" s="82">
        <v>26</v>
      </c>
      <c r="C29" s="1056"/>
      <c r="D29" s="1049" t="s">
        <v>41</v>
      </c>
      <c r="E29" s="85">
        <v>1</v>
      </c>
      <c r="F29" s="86">
        <v>2012</v>
      </c>
      <c r="G29" s="86">
        <v>233299</v>
      </c>
      <c r="H29" s="86">
        <v>9006230</v>
      </c>
      <c r="I29" s="86">
        <v>1</v>
      </c>
      <c r="J29" s="86"/>
      <c r="K29" s="86"/>
      <c r="L29" s="86"/>
      <c r="M29" s="87"/>
      <c r="N29" s="13"/>
      <c r="O29" s="13"/>
      <c r="P29" s="13"/>
      <c r="Q29" s="13"/>
      <c r="R29" s="115"/>
      <c r="S29" s="116"/>
      <c r="T29" s="226"/>
      <c r="U29" s="218"/>
      <c r="V29" s="217"/>
      <c r="AA29" s="574"/>
      <c r="AB29" s="577"/>
      <c r="AC29" s="577"/>
      <c r="AD29" s="577"/>
      <c r="AE29" s="577"/>
      <c r="AF29" s="581"/>
    </row>
    <row r="30" spans="1:32" ht="16" customHeight="1">
      <c r="A30" s="9"/>
      <c r="B30" s="82">
        <v>27</v>
      </c>
      <c r="C30" s="1056"/>
      <c r="D30" s="1047"/>
      <c r="E30" s="85">
        <v>2</v>
      </c>
      <c r="F30" s="86">
        <v>2012</v>
      </c>
      <c r="G30" s="86">
        <v>233300</v>
      </c>
      <c r="H30" s="86">
        <v>9006230</v>
      </c>
      <c r="I30" s="86">
        <v>2</v>
      </c>
      <c r="J30" s="86"/>
      <c r="K30" s="86"/>
      <c r="L30" s="86"/>
      <c r="M30" s="87"/>
      <c r="N30" s="13"/>
      <c r="O30" s="13"/>
      <c r="P30" s="13"/>
      <c r="Q30" s="13"/>
      <c r="R30" s="115"/>
      <c r="S30" s="116"/>
      <c r="T30" s="226"/>
      <c r="U30" s="218"/>
      <c r="V30" s="217"/>
      <c r="AA30" s="574"/>
      <c r="AB30" s="545" t="s">
        <v>335</v>
      </c>
      <c r="AC30" s="545" t="s">
        <v>336</v>
      </c>
      <c r="AD30" s="545" t="s">
        <v>337</v>
      </c>
      <c r="AE30" s="545" t="s">
        <v>338</v>
      </c>
      <c r="AF30" s="582"/>
    </row>
    <row r="31" spans="1:32" ht="16" customHeight="1">
      <c r="A31" s="9"/>
      <c r="B31" s="82">
        <v>28</v>
      </c>
      <c r="C31" s="1056"/>
      <c r="D31" s="86" t="s">
        <v>1126</v>
      </c>
      <c r="E31" s="85">
        <v>1</v>
      </c>
      <c r="F31" s="86">
        <v>2023</v>
      </c>
      <c r="G31" s="86" t="s">
        <v>1016</v>
      </c>
      <c r="H31" s="86">
        <v>9008183</v>
      </c>
      <c r="I31" s="86">
        <v>1</v>
      </c>
      <c r="J31" s="86"/>
      <c r="K31" s="86"/>
      <c r="L31" s="86"/>
      <c r="M31" s="87"/>
      <c r="N31" s="13"/>
      <c r="O31" s="13"/>
      <c r="P31" s="13"/>
      <c r="Q31" s="13"/>
      <c r="R31" s="115"/>
      <c r="S31" s="116"/>
      <c r="T31" s="226"/>
      <c r="U31" s="218"/>
      <c r="V31" s="217"/>
      <c r="AA31" s="583" t="s">
        <v>1125</v>
      </c>
      <c r="AB31" s="558" t="s">
        <v>345</v>
      </c>
      <c r="AC31" s="558" t="s">
        <v>346</v>
      </c>
      <c r="AD31" s="558" t="s">
        <v>347</v>
      </c>
      <c r="AE31" s="607" t="s">
        <v>348</v>
      </c>
      <c r="AF31" s="584"/>
    </row>
    <row r="32" spans="1:32" ht="16" customHeight="1">
      <c r="A32" s="9"/>
      <c r="B32" s="82">
        <v>29</v>
      </c>
      <c r="C32" s="1056"/>
      <c r="D32" s="86" t="s">
        <v>1127</v>
      </c>
      <c r="E32" s="264">
        <v>1</v>
      </c>
      <c r="F32" s="87">
        <v>2024</v>
      </c>
      <c r="G32" s="86">
        <v>344748</v>
      </c>
      <c r="H32" s="86">
        <v>9008185</v>
      </c>
      <c r="I32" s="86">
        <v>1</v>
      </c>
      <c r="J32" s="86"/>
      <c r="K32" s="86"/>
      <c r="L32" s="86"/>
      <c r="M32" s="87"/>
      <c r="N32" s="13"/>
      <c r="O32" s="13"/>
      <c r="P32" s="13"/>
      <c r="Q32" s="13"/>
      <c r="R32" s="115"/>
      <c r="S32" s="116"/>
      <c r="T32" s="226"/>
      <c r="U32" s="218"/>
      <c r="V32" s="217"/>
      <c r="AA32" s="585"/>
      <c r="AB32" s="586"/>
      <c r="AC32" s="586"/>
      <c r="AD32" s="586"/>
      <c r="AE32" s="586"/>
      <c r="AF32" s="587"/>
    </row>
    <row r="33" spans="1:32" ht="16" customHeight="1">
      <c r="A33" s="9"/>
      <c r="B33" s="82">
        <v>30</v>
      </c>
      <c r="C33" s="1056"/>
      <c r="D33" s="86" t="s">
        <v>1127</v>
      </c>
      <c r="E33" s="264">
        <v>2</v>
      </c>
      <c r="F33" s="87">
        <v>2024</v>
      </c>
      <c r="G33" s="86">
        <v>344749</v>
      </c>
      <c r="H33" s="86">
        <v>9008185</v>
      </c>
      <c r="I33" s="86">
        <v>2</v>
      </c>
      <c r="J33" s="86"/>
      <c r="K33" s="86"/>
      <c r="L33" s="86"/>
      <c r="M33" s="87"/>
      <c r="N33" s="13"/>
      <c r="O33" s="13"/>
      <c r="P33" s="13"/>
      <c r="Q33" s="13"/>
      <c r="R33" s="115"/>
      <c r="S33" s="116"/>
      <c r="T33" s="226"/>
      <c r="U33" s="218"/>
      <c r="V33" s="217"/>
      <c r="AA33" s="498"/>
      <c r="AB33" s="588" t="s">
        <v>1127</v>
      </c>
      <c r="AC33" s="589" t="s">
        <v>1127</v>
      </c>
      <c r="AD33" s="588" t="s">
        <v>1126</v>
      </c>
      <c r="AE33" s="406"/>
      <c r="AF33" s="502"/>
    </row>
    <row r="34" spans="1:32" ht="16" customHeight="1">
      <c r="A34" s="9"/>
      <c r="B34" s="82">
        <v>31</v>
      </c>
      <c r="C34" s="1057"/>
      <c r="D34" s="86" t="s">
        <v>1128</v>
      </c>
      <c r="E34" s="264">
        <v>1</v>
      </c>
      <c r="F34" s="87">
        <v>2024</v>
      </c>
      <c r="G34" s="86">
        <v>344750</v>
      </c>
      <c r="H34" s="86">
        <v>9008184</v>
      </c>
      <c r="I34" s="86">
        <v>1</v>
      </c>
      <c r="J34" s="86"/>
      <c r="K34" s="86"/>
      <c r="L34" s="86"/>
      <c r="M34" s="87"/>
      <c r="N34" s="13"/>
      <c r="O34" s="13"/>
      <c r="P34" s="13"/>
      <c r="Q34" s="13"/>
      <c r="R34" s="115"/>
      <c r="S34" s="116"/>
      <c r="T34" s="226"/>
      <c r="U34" s="218"/>
      <c r="V34" s="217"/>
      <c r="AA34" s="405"/>
      <c r="AB34" s="1021" t="s">
        <v>353</v>
      </c>
      <c r="AC34" s="517" t="s">
        <v>356</v>
      </c>
      <c r="AD34" s="517" t="s">
        <v>357</v>
      </c>
      <c r="AE34" s="406"/>
      <c r="AF34" s="450"/>
    </row>
    <row r="35" spans="1:32" ht="16" customHeight="1">
      <c r="A35" s="9"/>
      <c r="B35" s="82">
        <v>32</v>
      </c>
      <c r="C35" s="1049" t="s">
        <v>510</v>
      </c>
      <c r="D35" s="86" t="s">
        <v>899</v>
      </c>
      <c r="E35" s="85">
        <v>2</v>
      </c>
      <c r="F35" s="86">
        <v>2005</v>
      </c>
      <c r="G35" s="86" t="s">
        <v>1075</v>
      </c>
      <c r="H35" s="86">
        <v>9003335</v>
      </c>
      <c r="I35" s="86">
        <v>1</v>
      </c>
      <c r="J35" s="86"/>
      <c r="K35" s="86"/>
      <c r="L35" s="86"/>
      <c r="M35" s="87"/>
      <c r="N35" s="13"/>
      <c r="O35" s="13"/>
      <c r="P35" s="13"/>
      <c r="Q35" s="13"/>
      <c r="R35" s="115"/>
      <c r="S35" s="116"/>
      <c r="T35" s="226"/>
      <c r="U35" s="218"/>
      <c r="V35" s="217"/>
      <c r="AA35" s="405"/>
      <c r="AB35" s="406"/>
      <c r="AC35" s="406"/>
      <c r="AD35" s="406"/>
      <c r="AE35" s="406"/>
      <c r="AF35" s="450"/>
    </row>
    <row r="36" spans="1:32" ht="16" customHeight="1" thickBot="1">
      <c r="A36" s="9"/>
      <c r="B36" s="82">
        <v>33</v>
      </c>
      <c r="C36" s="1047"/>
      <c r="D36" s="86" t="s">
        <v>352</v>
      </c>
      <c r="E36" s="85">
        <v>1</v>
      </c>
      <c r="F36" s="86">
        <v>2020</v>
      </c>
      <c r="G36" s="86" t="s">
        <v>405</v>
      </c>
      <c r="H36" s="86">
        <v>9007901</v>
      </c>
      <c r="I36" s="86">
        <v>1</v>
      </c>
      <c r="J36" s="86"/>
      <c r="K36" s="86"/>
      <c r="L36" s="86"/>
      <c r="M36" s="87"/>
      <c r="N36" s="13"/>
      <c r="O36" s="13"/>
      <c r="P36" s="13"/>
      <c r="Q36" s="13"/>
      <c r="R36" s="115"/>
      <c r="S36" s="116"/>
      <c r="T36" s="226"/>
      <c r="U36" s="218"/>
      <c r="V36" s="217"/>
      <c r="AA36" s="590"/>
      <c r="AB36" s="828" t="s">
        <v>358</v>
      </c>
      <c r="AC36" s="591" t="s">
        <v>898</v>
      </c>
      <c r="AD36" s="592" t="s">
        <v>1079</v>
      </c>
      <c r="AE36" s="593" t="s">
        <v>892</v>
      </c>
      <c r="AF36" s="594" t="s">
        <v>1291</v>
      </c>
    </row>
    <row r="37" spans="1:32" ht="16" customHeight="1">
      <c r="A37" s="9"/>
      <c r="B37" s="82">
        <v>34</v>
      </c>
      <c r="C37" s="86" t="s">
        <v>43</v>
      </c>
      <c r="D37" s="86" t="s">
        <v>753</v>
      </c>
      <c r="E37" s="85">
        <v>1</v>
      </c>
      <c r="F37" s="86">
        <v>1998</v>
      </c>
      <c r="G37" s="86">
        <v>15138</v>
      </c>
      <c r="H37" s="86">
        <v>9005781</v>
      </c>
      <c r="I37" s="86">
        <v>1</v>
      </c>
      <c r="J37" s="86"/>
      <c r="K37" s="86"/>
      <c r="L37" s="86"/>
      <c r="M37" s="87"/>
      <c r="N37" s="13"/>
      <c r="O37" s="13"/>
      <c r="P37" s="13"/>
      <c r="Q37" s="13"/>
      <c r="R37" s="115"/>
      <c r="S37" s="116"/>
      <c r="T37" s="226"/>
      <c r="U37" s="218"/>
      <c r="V37" s="217"/>
      <c r="AA37" s="406"/>
      <c r="AB37" s="406"/>
      <c r="AC37" s="406"/>
      <c r="AD37" s="406"/>
      <c r="AE37" s="406"/>
      <c r="AF37" s="406"/>
    </row>
    <row r="38" spans="1:32" ht="16" customHeight="1">
      <c r="A38" s="9"/>
      <c r="B38" s="82">
        <v>35</v>
      </c>
      <c r="C38" s="1049" t="s">
        <v>310</v>
      </c>
      <c r="D38" s="86" t="s">
        <v>756</v>
      </c>
      <c r="E38" s="85">
        <v>1</v>
      </c>
      <c r="F38" s="86">
        <v>2021</v>
      </c>
      <c r="G38" s="86">
        <v>4766</v>
      </c>
      <c r="H38" s="86">
        <v>9000429</v>
      </c>
      <c r="I38" s="86">
        <v>1</v>
      </c>
      <c r="J38" s="86"/>
      <c r="K38" s="86"/>
      <c r="L38" s="86"/>
      <c r="M38" s="87"/>
      <c r="N38" s="13"/>
      <c r="O38" s="13"/>
      <c r="P38" s="13"/>
      <c r="Q38" s="13"/>
      <c r="R38" s="204" t="s">
        <v>1299</v>
      </c>
      <c r="S38" s="205" t="s">
        <v>977</v>
      </c>
      <c r="T38" s="206" t="s">
        <v>1300</v>
      </c>
      <c r="U38" s="211"/>
      <c r="V38" s="210"/>
      <c r="AA38" s="1090" t="s">
        <v>890</v>
      </c>
      <c r="AB38" s="1091"/>
      <c r="AC38" s="1092"/>
      <c r="AD38" s="1091" t="s">
        <v>891</v>
      </c>
      <c r="AE38" s="1091"/>
      <c r="AF38" s="1092"/>
    </row>
    <row r="39" spans="1:32" ht="16" customHeight="1">
      <c r="A39" s="9"/>
      <c r="B39" s="82">
        <v>36</v>
      </c>
      <c r="C39" s="1047"/>
      <c r="D39" s="86" t="s">
        <v>1301</v>
      </c>
      <c r="E39" s="85">
        <v>1</v>
      </c>
      <c r="F39" s="87">
        <v>2024</v>
      </c>
      <c r="G39" s="86">
        <v>5355</v>
      </c>
      <c r="H39" s="86">
        <v>9008313</v>
      </c>
      <c r="I39" s="86">
        <v>1</v>
      </c>
      <c r="J39" s="86"/>
      <c r="K39" s="86"/>
      <c r="L39" s="86"/>
      <c r="M39" s="87"/>
      <c r="N39" s="13"/>
      <c r="O39" s="13"/>
      <c r="P39" s="13"/>
      <c r="Q39" s="13"/>
      <c r="R39" s="115"/>
      <c r="S39" s="116"/>
      <c r="T39" s="226"/>
      <c r="U39" s="265"/>
      <c r="V39" s="266"/>
      <c r="AA39" s="595" t="s">
        <v>1296</v>
      </c>
      <c r="AB39" s="596" t="s">
        <v>879</v>
      </c>
      <c r="AC39" s="597" t="s">
        <v>42</v>
      </c>
      <c r="AD39" s="598" t="s">
        <v>1297</v>
      </c>
      <c r="AE39" s="598" t="s">
        <v>1297</v>
      </c>
      <c r="AF39" s="599" t="s">
        <v>894</v>
      </c>
    </row>
    <row r="40" spans="1:32" ht="16" customHeight="1" thickBot="1">
      <c r="A40" s="9"/>
      <c r="B40" s="82">
        <v>37</v>
      </c>
      <c r="C40" s="86" t="s">
        <v>513</v>
      </c>
      <c r="D40" s="86" t="s">
        <v>1030</v>
      </c>
      <c r="E40" s="85">
        <v>1</v>
      </c>
      <c r="F40" s="87">
        <v>2024</v>
      </c>
      <c r="G40" s="86">
        <v>96240213</v>
      </c>
      <c r="H40" s="86">
        <v>9005527</v>
      </c>
      <c r="I40" s="86">
        <v>2</v>
      </c>
      <c r="J40" s="108"/>
      <c r="K40" s="108"/>
      <c r="L40" s="136"/>
      <c r="M40" s="161"/>
      <c r="N40" s="17"/>
      <c r="O40" s="17"/>
      <c r="P40" s="17"/>
      <c r="Q40" s="17"/>
      <c r="R40" s="115"/>
      <c r="S40" s="116"/>
      <c r="T40" s="226"/>
      <c r="U40" s="238"/>
      <c r="V40" s="223"/>
      <c r="AA40" s="595" t="s">
        <v>1298</v>
      </c>
      <c r="AB40" s="406"/>
      <c r="AC40" s="550" t="s">
        <v>1149</v>
      </c>
      <c r="AD40" s="406"/>
      <c r="AE40" s="406"/>
      <c r="AF40" s="406"/>
    </row>
    <row r="41" spans="1:32" ht="16" customHeight="1">
      <c r="A41" s="9"/>
      <c r="B41" s="82">
        <v>38</v>
      </c>
      <c r="C41" s="86" t="s">
        <v>901</v>
      </c>
      <c r="D41" s="86" t="s">
        <v>902</v>
      </c>
      <c r="E41" s="85">
        <v>1</v>
      </c>
      <c r="F41" s="86">
        <v>1987</v>
      </c>
      <c r="G41" s="86" t="s">
        <v>1078</v>
      </c>
      <c r="H41" s="86">
        <v>9003404</v>
      </c>
      <c r="I41" s="86">
        <v>1</v>
      </c>
      <c r="J41" s="86"/>
      <c r="K41" s="86"/>
      <c r="L41" s="86"/>
      <c r="M41" s="87"/>
      <c r="N41" s="13"/>
      <c r="O41" s="13"/>
      <c r="P41" s="13"/>
      <c r="Q41" s="13"/>
      <c r="R41" s="115"/>
      <c r="S41" s="116"/>
      <c r="T41" s="226"/>
      <c r="U41" s="218"/>
      <c r="V41" s="217"/>
      <c r="AA41" s="600" t="s">
        <v>893</v>
      </c>
      <c r="AB41" s="601"/>
      <c r="AC41" s="602"/>
      <c r="AD41" s="406"/>
      <c r="AE41" s="406"/>
      <c r="AF41" s="406"/>
    </row>
    <row r="42" spans="1:32" ht="16" customHeight="1">
      <c r="A42" s="9"/>
      <c r="B42" s="82">
        <v>39</v>
      </c>
      <c r="C42" s="86" t="s">
        <v>930</v>
      </c>
      <c r="D42" s="244" t="s">
        <v>931</v>
      </c>
      <c r="E42" s="85">
        <v>1</v>
      </c>
      <c r="F42" s="86" t="s">
        <v>405</v>
      </c>
      <c r="G42" s="86" t="s">
        <v>405</v>
      </c>
      <c r="H42" s="86" t="s">
        <v>405</v>
      </c>
      <c r="I42" s="86" t="s">
        <v>405</v>
      </c>
      <c r="J42" s="86"/>
      <c r="K42" s="86"/>
      <c r="L42" s="86"/>
      <c r="M42" s="87"/>
      <c r="N42" s="13"/>
      <c r="O42" s="13"/>
      <c r="P42" s="13"/>
      <c r="Q42" s="13"/>
      <c r="R42" s="115"/>
      <c r="S42" s="116"/>
      <c r="T42" s="226"/>
      <c r="U42" s="211"/>
      <c r="V42" s="210"/>
    </row>
    <row r="43" spans="1:32" ht="16" customHeight="1">
      <c r="A43" s="9"/>
      <c r="B43" s="82">
        <v>40</v>
      </c>
      <c r="C43" s="86" t="s">
        <v>9</v>
      </c>
      <c r="D43" s="86" t="s">
        <v>755</v>
      </c>
      <c r="E43" s="85">
        <v>2</v>
      </c>
      <c r="F43" s="86">
        <v>2016</v>
      </c>
      <c r="G43" s="86" t="s">
        <v>1077</v>
      </c>
      <c r="H43" s="86">
        <v>9001807</v>
      </c>
      <c r="I43" s="86">
        <v>5</v>
      </c>
      <c r="J43" s="86"/>
      <c r="K43" s="86"/>
      <c r="L43" s="86"/>
      <c r="M43" s="87"/>
      <c r="N43" s="13"/>
      <c r="O43" s="13"/>
      <c r="P43" s="13"/>
      <c r="Q43" s="13"/>
      <c r="R43" s="115"/>
      <c r="S43" s="116"/>
      <c r="T43" s="226"/>
      <c r="U43" s="218"/>
      <c r="V43" s="217"/>
    </row>
    <row r="44" spans="1:32" ht="16" customHeight="1">
      <c r="A44" s="9"/>
      <c r="B44" s="82">
        <v>41</v>
      </c>
      <c r="C44" s="1049" t="s">
        <v>494</v>
      </c>
      <c r="D44" s="86" t="s">
        <v>900</v>
      </c>
      <c r="E44" s="85">
        <v>1</v>
      </c>
      <c r="F44" s="86">
        <v>2004</v>
      </c>
      <c r="G44" s="86">
        <v>71691</v>
      </c>
      <c r="H44" s="86">
        <v>9003966</v>
      </c>
      <c r="I44" s="86">
        <v>3</v>
      </c>
      <c r="J44" s="86"/>
      <c r="K44" s="86"/>
      <c r="L44" s="86"/>
      <c r="M44" s="87"/>
      <c r="N44" s="13"/>
      <c r="O44" s="13"/>
      <c r="P44" s="13"/>
      <c r="Q44" s="13"/>
      <c r="R44" s="115"/>
      <c r="S44" s="116"/>
      <c r="T44" s="226"/>
      <c r="U44" s="218"/>
      <c r="V44" s="217"/>
    </row>
    <row r="45" spans="1:32" ht="16" customHeight="1">
      <c r="A45" s="9"/>
      <c r="B45" s="82">
        <v>42</v>
      </c>
      <c r="C45" s="1047"/>
      <c r="D45" s="86" t="s">
        <v>1302</v>
      </c>
      <c r="E45" s="85">
        <v>2</v>
      </c>
      <c r="F45" s="86"/>
      <c r="G45" s="86"/>
      <c r="H45" s="86"/>
      <c r="I45" s="86"/>
      <c r="J45" s="86"/>
      <c r="K45" s="86"/>
      <c r="L45" s="86"/>
      <c r="M45" s="87"/>
      <c r="N45" s="13"/>
      <c r="O45" s="13"/>
      <c r="P45" s="13"/>
      <c r="Q45" s="13"/>
      <c r="R45" s="115"/>
      <c r="S45" s="116"/>
      <c r="T45" s="226"/>
      <c r="U45" s="218"/>
      <c r="V45" s="217"/>
    </row>
    <row r="46" spans="1:32" ht="16" customHeight="1">
      <c r="A46" s="9"/>
      <c r="B46" s="82">
        <v>43</v>
      </c>
      <c r="C46" s="86" t="s">
        <v>511</v>
      </c>
      <c r="D46" s="86" t="s">
        <v>512</v>
      </c>
      <c r="E46" s="85">
        <v>1</v>
      </c>
      <c r="F46" s="86">
        <v>1994</v>
      </c>
      <c r="G46" s="244" t="s">
        <v>1076</v>
      </c>
      <c r="H46" s="86">
        <v>9001032</v>
      </c>
      <c r="I46" s="86">
        <v>1</v>
      </c>
      <c r="J46" s="86"/>
      <c r="K46" s="86"/>
      <c r="L46" s="86"/>
      <c r="M46" s="87"/>
      <c r="N46" s="13"/>
      <c r="O46" s="13"/>
      <c r="P46" s="13"/>
      <c r="Q46" s="13"/>
      <c r="R46" s="115"/>
      <c r="S46" s="116"/>
      <c r="T46" s="226"/>
      <c r="U46" s="218"/>
      <c r="V46" s="217"/>
    </row>
    <row r="47" spans="1:32" ht="16" customHeight="1">
      <c r="A47" s="9"/>
      <c r="B47" s="82">
        <v>44</v>
      </c>
      <c r="C47" s="86" t="s">
        <v>1303</v>
      </c>
      <c r="D47" s="86" t="s">
        <v>1304</v>
      </c>
      <c r="E47" s="85">
        <v>1</v>
      </c>
      <c r="F47" s="86">
        <v>2004</v>
      </c>
      <c r="G47" s="86">
        <v>4400287</v>
      </c>
      <c r="H47" s="86">
        <v>9005650</v>
      </c>
      <c r="I47" s="86" t="s">
        <v>405</v>
      </c>
      <c r="J47" s="304" t="s">
        <v>1031</v>
      </c>
      <c r="K47" s="86"/>
      <c r="L47" s="86"/>
      <c r="M47" s="87"/>
      <c r="N47" s="13"/>
      <c r="O47" s="13"/>
      <c r="P47" s="13"/>
      <c r="Q47" s="13"/>
      <c r="R47" s="115"/>
      <c r="S47" s="116"/>
      <c r="T47" s="226"/>
      <c r="U47" s="218"/>
      <c r="V47" s="217"/>
    </row>
    <row r="48" spans="1:32" ht="16" customHeight="1">
      <c r="A48" s="9"/>
      <c r="B48" s="82">
        <v>45</v>
      </c>
      <c r="C48" s="1049" t="s">
        <v>761</v>
      </c>
      <c r="D48" s="86" t="s">
        <v>762</v>
      </c>
      <c r="E48" s="85">
        <v>1</v>
      </c>
      <c r="F48" s="86" t="s">
        <v>405</v>
      </c>
      <c r="G48" s="86" t="s">
        <v>405</v>
      </c>
      <c r="H48" s="86" t="s">
        <v>405</v>
      </c>
      <c r="I48" s="86" t="s">
        <v>405</v>
      </c>
      <c r="J48" s="86"/>
      <c r="K48" s="86"/>
      <c r="L48" s="86"/>
      <c r="M48" s="87"/>
      <c r="N48" s="13"/>
      <c r="O48" s="13"/>
      <c r="P48" s="13"/>
      <c r="Q48" s="13"/>
      <c r="R48" s="115"/>
      <c r="S48" s="116"/>
      <c r="T48" s="226"/>
      <c r="U48" s="218"/>
      <c r="V48" s="217"/>
    </row>
    <row r="49" spans="1:24" ht="16" customHeight="1">
      <c r="A49" s="9"/>
      <c r="B49" s="82">
        <v>46</v>
      </c>
      <c r="C49" s="1047"/>
      <c r="D49" s="86" t="s">
        <v>762</v>
      </c>
      <c r="E49" s="85">
        <v>2</v>
      </c>
      <c r="F49" s="86"/>
      <c r="G49" s="86"/>
      <c r="H49" s="86"/>
      <c r="I49" s="86"/>
      <c r="J49" s="86"/>
      <c r="K49" s="86"/>
      <c r="L49" s="86"/>
      <c r="M49" s="87"/>
      <c r="N49" s="13"/>
      <c r="O49" s="13"/>
      <c r="P49" s="13"/>
      <c r="Q49" s="13"/>
      <c r="R49" s="115"/>
      <c r="S49" s="116"/>
      <c r="T49" s="226"/>
      <c r="U49" s="218"/>
      <c r="V49" s="217"/>
    </row>
    <row r="50" spans="1:24" ht="16" customHeight="1">
      <c r="A50" s="9"/>
      <c r="B50" s="82">
        <v>47</v>
      </c>
      <c r="C50" s="86" t="s">
        <v>763</v>
      </c>
      <c r="D50" s="86" t="s">
        <v>764</v>
      </c>
      <c r="E50" s="85">
        <v>1</v>
      </c>
      <c r="F50" s="86">
        <v>1988</v>
      </c>
      <c r="G50" s="86" t="s">
        <v>405</v>
      </c>
      <c r="H50" s="86">
        <v>6321837</v>
      </c>
      <c r="I50" s="86">
        <v>2</v>
      </c>
      <c r="J50" s="86"/>
      <c r="K50" s="86"/>
      <c r="L50" s="86"/>
      <c r="M50" s="87"/>
      <c r="N50" s="13"/>
      <c r="O50" s="13"/>
      <c r="P50" s="13"/>
      <c r="Q50" s="13"/>
      <c r="R50" s="115"/>
      <c r="S50" s="116"/>
      <c r="T50" s="226"/>
      <c r="U50" s="218"/>
      <c r="V50" s="217"/>
    </row>
    <row r="51" spans="1:24" ht="16" customHeight="1">
      <c r="A51" s="9"/>
      <c r="B51" s="82">
        <v>48</v>
      </c>
      <c r="C51" s="86" t="s">
        <v>759</v>
      </c>
      <c r="D51" s="86" t="s">
        <v>760</v>
      </c>
      <c r="E51" s="85">
        <v>1</v>
      </c>
      <c r="F51" s="86">
        <v>2000</v>
      </c>
      <c r="G51" s="86">
        <v>254486</v>
      </c>
      <c r="H51" s="86">
        <v>9003337</v>
      </c>
      <c r="I51" s="86">
        <v>2</v>
      </c>
      <c r="J51" s="86"/>
      <c r="K51" s="86"/>
      <c r="L51" s="86"/>
      <c r="M51" s="87"/>
      <c r="N51" s="13"/>
      <c r="O51" s="13"/>
      <c r="P51" s="13"/>
      <c r="Q51" s="13"/>
      <c r="R51" s="115"/>
      <c r="S51" s="116"/>
      <c r="T51" s="226"/>
      <c r="U51" s="218"/>
      <c r="V51" s="217"/>
    </row>
    <row r="52" spans="1:24" ht="16" customHeight="1">
      <c r="A52" s="9"/>
      <c r="B52" s="82">
        <v>49</v>
      </c>
      <c r="C52" s="1049" t="s">
        <v>757</v>
      </c>
      <c r="D52" s="86" t="s">
        <v>758</v>
      </c>
      <c r="E52" s="85">
        <v>1</v>
      </c>
      <c r="F52" s="86">
        <v>2022</v>
      </c>
      <c r="G52" s="86" t="s">
        <v>405</v>
      </c>
      <c r="H52" s="86">
        <v>9008078</v>
      </c>
      <c r="I52" s="86">
        <v>1</v>
      </c>
      <c r="J52" s="86"/>
      <c r="K52" s="86"/>
      <c r="L52" s="86"/>
      <c r="M52" s="87"/>
      <c r="N52" s="13"/>
      <c r="O52" s="13"/>
      <c r="P52" s="13"/>
      <c r="Q52" s="13"/>
      <c r="R52" s="115"/>
      <c r="S52" s="116"/>
      <c r="T52" s="226"/>
      <c r="U52" s="218"/>
      <c r="V52" s="217"/>
    </row>
    <row r="53" spans="1:24" ht="16" customHeight="1">
      <c r="A53" s="9"/>
      <c r="B53" s="82">
        <v>50</v>
      </c>
      <c r="C53" s="1047"/>
      <c r="D53" s="86" t="s">
        <v>758</v>
      </c>
      <c r="E53" s="85">
        <v>2</v>
      </c>
      <c r="F53" s="87">
        <v>2024</v>
      </c>
      <c r="G53" s="86"/>
      <c r="H53" s="86"/>
      <c r="I53" s="86"/>
      <c r="J53" s="86"/>
      <c r="K53" s="86"/>
      <c r="L53" s="86"/>
      <c r="M53" s="87"/>
      <c r="N53" s="13"/>
      <c r="O53" s="13"/>
      <c r="P53" s="13"/>
      <c r="Q53" s="13"/>
      <c r="R53" s="115"/>
      <c r="S53" s="116"/>
      <c r="T53" s="226"/>
      <c r="U53" s="218"/>
      <c r="V53" s="217"/>
    </row>
    <row r="54" spans="1:24" ht="16" customHeight="1" thickBot="1">
      <c r="A54" s="9"/>
      <c r="B54" s="135">
        <v>51</v>
      </c>
      <c r="C54" s="136" t="s">
        <v>765</v>
      </c>
      <c r="D54" s="136" t="s">
        <v>754</v>
      </c>
      <c r="E54" s="137">
        <v>1</v>
      </c>
      <c r="F54" s="136">
        <v>2021</v>
      </c>
      <c r="G54" s="136">
        <v>210708</v>
      </c>
      <c r="H54" s="136">
        <v>9008005</v>
      </c>
      <c r="I54" s="136">
        <v>2</v>
      </c>
      <c r="J54" s="136"/>
      <c r="K54" s="136"/>
      <c r="L54" s="136"/>
      <c r="M54" s="161"/>
      <c r="N54" s="17"/>
      <c r="O54" s="17"/>
      <c r="P54" s="17"/>
      <c r="Q54" s="17"/>
      <c r="R54" s="138"/>
      <c r="S54" s="139"/>
      <c r="T54" s="237"/>
      <c r="U54" s="218"/>
      <c r="V54" s="217"/>
    </row>
    <row r="55" spans="1:24" ht="16" customHeight="1">
      <c r="A55" s="9"/>
      <c r="L55" s="9"/>
      <c r="M55"/>
      <c r="N55"/>
      <c r="O55"/>
      <c r="P55"/>
      <c r="Q55"/>
      <c r="R55"/>
      <c r="S55"/>
      <c r="T55"/>
      <c r="U55"/>
      <c r="V55"/>
      <c r="W55"/>
      <c r="X55"/>
    </row>
    <row r="56" spans="1:24" ht="16" customHeight="1">
      <c r="A56" s="9"/>
      <c r="L56" s="9"/>
      <c r="M56"/>
      <c r="N56"/>
      <c r="O56"/>
      <c r="P56"/>
      <c r="Q56"/>
      <c r="R56"/>
      <c r="S56"/>
      <c r="T56"/>
      <c r="U56"/>
      <c r="V56"/>
      <c r="W56"/>
      <c r="X56"/>
    </row>
    <row r="57" spans="1:24" ht="16" customHeight="1">
      <c r="A57" s="9"/>
      <c r="L57" s="9"/>
      <c r="M57"/>
      <c r="N57"/>
      <c r="O57"/>
      <c r="P57"/>
      <c r="Q57"/>
      <c r="R57"/>
      <c r="S57"/>
      <c r="T57"/>
      <c r="U57"/>
      <c r="V57"/>
      <c r="W57"/>
      <c r="X57"/>
    </row>
    <row r="58" spans="1:24" ht="16" customHeight="1">
      <c r="A58" s="9"/>
      <c r="E58" s="52"/>
      <c r="L58" s="9"/>
      <c r="M58"/>
      <c r="N58"/>
      <c r="O58"/>
      <c r="P58"/>
      <c r="Q58"/>
      <c r="R58"/>
      <c r="S58"/>
      <c r="T58"/>
      <c r="U58"/>
      <c r="V58"/>
      <c r="W58"/>
      <c r="X58"/>
    </row>
    <row r="59" spans="1:24" ht="16" customHeight="1">
      <c r="A59" s="9"/>
      <c r="E59" s="52"/>
      <c r="L59" s="9"/>
      <c r="M59"/>
      <c r="N59"/>
      <c r="O59"/>
      <c r="P59"/>
      <c r="Q59" s="9"/>
      <c r="R59" s="9"/>
      <c r="S59" s="9"/>
      <c r="T59" s="9"/>
      <c r="U59" s="9"/>
      <c r="V59" s="9"/>
    </row>
    <row r="60" spans="1:24" ht="16" customHeight="1">
      <c r="A60" s="9"/>
      <c r="E60" s="52"/>
      <c r="L60" s="9"/>
      <c r="M60"/>
      <c r="N60"/>
      <c r="O60"/>
      <c r="P60"/>
      <c r="Q60" s="9"/>
      <c r="R60" s="9"/>
      <c r="S60" s="9"/>
      <c r="T60" s="9"/>
      <c r="U60" s="9"/>
      <c r="V60" s="9"/>
    </row>
    <row r="61" spans="1:24" ht="17.600000000000001">
      <c r="M61"/>
      <c r="N61"/>
      <c r="O61"/>
      <c r="P61"/>
      <c r="Q61" s="9"/>
      <c r="R61" s="9"/>
      <c r="S61" s="9"/>
      <c r="T61" s="9"/>
      <c r="U61" s="9"/>
      <c r="V61" s="9"/>
    </row>
    <row r="62" spans="1:24" ht="17.600000000000001">
      <c r="M62"/>
      <c r="N62"/>
      <c r="O62"/>
      <c r="P62"/>
      <c r="Q62" s="9"/>
      <c r="R62" s="9"/>
      <c r="S62" s="9"/>
      <c r="T62" s="9"/>
      <c r="U62" s="9"/>
      <c r="V62" s="9"/>
    </row>
    <row r="63" spans="1:24" ht="17.600000000000001">
      <c r="M63"/>
      <c r="N63"/>
      <c r="O63"/>
      <c r="P63"/>
      <c r="Q63" s="9"/>
      <c r="R63" s="9"/>
      <c r="S63" s="9"/>
      <c r="T63" s="9"/>
      <c r="U63" s="9"/>
      <c r="V63" s="9"/>
    </row>
    <row r="64" spans="1:24" ht="17.600000000000001">
      <c r="M64"/>
      <c r="N64"/>
      <c r="O64"/>
      <c r="P64"/>
      <c r="Q64" s="9"/>
      <c r="R64" s="9"/>
      <c r="S64" s="9"/>
      <c r="T64" s="9"/>
      <c r="U64" s="9"/>
      <c r="V64" s="9"/>
    </row>
    <row r="65" spans="1:22" ht="17.600000000000001">
      <c r="M65"/>
      <c r="N65"/>
      <c r="O65"/>
      <c r="P65"/>
      <c r="Q65" s="9"/>
      <c r="R65" s="9"/>
      <c r="S65" s="9"/>
      <c r="T65" s="9"/>
      <c r="U65" s="9"/>
      <c r="V65" s="9"/>
    </row>
    <row r="66" spans="1:22" ht="17.600000000000001">
      <c r="M66"/>
      <c r="N66"/>
      <c r="O66"/>
      <c r="P66"/>
      <c r="Q66" s="9"/>
      <c r="R66" s="9"/>
      <c r="S66" s="9"/>
      <c r="T66" s="9"/>
      <c r="U66" s="9"/>
      <c r="V66" s="9"/>
    </row>
    <row r="67" spans="1:22" ht="17.600000000000001">
      <c r="M67"/>
      <c r="N67"/>
      <c r="O67"/>
      <c r="P67"/>
      <c r="Q67" s="9"/>
      <c r="R67" s="9"/>
      <c r="S67" s="9"/>
      <c r="T67" s="9"/>
      <c r="U67" s="9"/>
      <c r="V67" s="9"/>
    </row>
    <row r="68" spans="1:22" ht="17.600000000000001">
      <c r="M68"/>
      <c r="N68"/>
      <c r="O68"/>
      <c r="P68"/>
      <c r="Q68" s="9"/>
      <c r="R68" s="9"/>
      <c r="S68" s="9"/>
      <c r="T68" s="9"/>
      <c r="U68" s="9"/>
      <c r="V68" s="9"/>
    </row>
    <row r="69" spans="1:22" ht="17.600000000000001">
      <c r="M69"/>
      <c r="N69"/>
      <c r="O69"/>
      <c r="P69"/>
      <c r="Q69" s="9"/>
      <c r="R69" s="9"/>
      <c r="S69" s="9"/>
      <c r="T69" s="9"/>
      <c r="U69" s="9"/>
      <c r="V69" s="9"/>
    </row>
    <row r="70" spans="1:22" ht="17.600000000000001">
      <c r="M70"/>
      <c r="N70"/>
      <c r="O70"/>
      <c r="P70"/>
      <c r="Q70" s="9"/>
      <c r="R70" s="9"/>
      <c r="S70" s="9"/>
      <c r="T70" s="9"/>
      <c r="U70" s="9"/>
      <c r="V70" s="9"/>
    </row>
    <row r="71" spans="1:22" ht="17.600000000000001">
      <c r="M71"/>
      <c r="N71"/>
      <c r="O71"/>
      <c r="P71"/>
      <c r="Q71" s="9"/>
      <c r="R71" s="9"/>
      <c r="S71" s="9"/>
      <c r="T71" s="9"/>
      <c r="U71" s="9"/>
      <c r="V71" s="9"/>
    </row>
    <row r="72" spans="1:22" ht="17.600000000000001">
      <c r="M72"/>
      <c r="N72"/>
      <c r="O72"/>
      <c r="P72"/>
      <c r="Q72" s="9"/>
      <c r="R72" s="9"/>
      <c r="S72" s="9"/>
      <c r="T72" s="9"/>
      <c r="U72" s="9"/>
      <c r="V72" s="9"/>
    </row>
    <row r="73" spans="1:22" ht="17.600000000000001">
      <c r="M73"/>
      <c r="N73"/>
      <c r="O73"/>
      <c r="P73"/>
      <c r="Q73" s="9"/>
      <c r="R73" s="9"/>
      <c r="S73" s="9"/>
      <c r="T73" s="9"/>
      <c r="U73" s="9"/>
      <c r="V73" s="9"/>
    </row>
    <row r="74" spans="1:22" ht="17.600000000000001">
      <c r="M74"/>
      <c r="N74"/>
      <c r="O74"/>
      <c r="P74"/>
      <c r="Q74" s="9"/>
      <c r="R74" s="9"/>
      <c r="S74" s="9"/>
      <c r="T74" s="9"/>
      <c r="U74" s="9"/>
      <c r="V74" s="9"/>
    </row>
    <row r="75" spans="1:22" ht="17.600000000000001">
      <c r="M75"/>
      <c r="N75"/>
      <c r="O75"/>
      <c r="P75"/>
      <c r="Q75" s="9"/>
      <c r="R75" s="9"/>
      <c r="S75" s="9"/>
      <c r="T75" s="9"/>
      <c r="U75" s="9"/>
      <c r="V75" s="9"/>
    </row>
    <row r="76" spans="1:22" ht="17.600000000000001">
      <c r="M76"/>
      <c r="N76"/>
      <c r="O76"/>
      <c r="P76"/>
      <c r="Q76" s="9"/>
      <c r="R76" s="9"/>
      <c r="S76" s="9"/>
      <c r="T76" s="9"/>
      <c r="U76" s="9"/>
      <c r="V76" s="9"/>
    </row>
    <row r="77" spans="1:22" ht="16" customHeight="1">
      <c r="A77" s="9"/>
      <c r="B77" s="9"/>
      <c r="D77" s="9"/>
      <c r="E77" s="9"/>
      <c r="L77" s="9"/>
      <c r="M77"/>
      <c r="N77"/>
      <c r="O77"/>
      <c r="P77"/>
      <c r="Q77" s="9"/>
      <c r="R77" s="9"/>
      <c r="S77" s="9"/>
      <c r="T77" s="9"/>
      <c r="U77" s="9"/>
      <c r="V77" s="9"/>
    </row>
    <row r="78" spans="1:22" ht="16" customHeight="1">
      <c r="A78" s="9"/>
      <c r="B78" s="9"/>
      <c r="D78" s="9"/>
      <c r="E78" s="9"/>
      <c r="L78" s="9"/>
      <c r="M78"/>
      <c r="N78"/>
      <c r="O78"/>
      <c r="P78"/>
      <c r="Q78" s="9"/>
      <c r="R78" s="9"/>
      <c r="S78" s="9"/>
      <c r="T78" s="9"/>
      <c r="U78" s="9"/>
      <c r="V78" s="9"/>
    </row>
    <row r="79" spans="1:22" ht="16" customHeight="1">
      <c r="A79" s="9"/>
      <c r="B79" s="9"/>
      <c r="D79" s="9"/>
      <c r="E79" s="9"/>
      <c r="L79" s="9"/>
      <c r="M79"/>
      <c r="N79"/>
      <c r="O79"/>
      <c r="P79"/>
      <c r="Q79" s="9"/>
      <c r="R79" s="9"/>
      <c r="S79" s="9"/>
      <c r="T79" s="9"/>
      <c r="U79" s="9"/>
      <c r="V79" s="9"/>
    </row>
    <row r="80" spans="1:22" ht="16" customHeight="1">
      <c r="A80" s="9"/>
      <c r="B80" s="9"/>
      <c r="D80" s="9"/>
      <c r="E80" s="9"/>
      <c r="L80" s="9"/>
      <c r="M80"/>
      <c r="N80"/>
      <c r="O80"/>
      <c r="P80"/>
      <c r="Q80" s="9"/>
      <c r="R80" s="9"/>
      <c r="S80" s="9"/>
      <c r="T80" s="9"/>
      <c r="U80" s="9"/>
      <c r="V80" s="9"/>
    </row>
    <row r="81" spans="1:22" ht="16" customHeight="1">
      <c r="A81" s="9"/>
      <c r="B81" s="9"/>
      <c r="D81" s="9"/>
      <c r="E81" s="9"/>
      <c r="L81" s="9"/>
      <c r="M81"/>
      <c r="N81"/>
      <c r="O81"/>
      <c r="P81" s="9"/>
      <c r="Q81" s="9"/>
      <c r="R81" s="9"/>
      <c r="S81" s="9"/>
      <c r="T81" s="9"/>
      <c r="U81" s="9"/>
      <c r="V81" s="9"/>
    </row>
    <row r="82" spans="1:22" ht="16" customHeight="1">
      <c r="A82" s="9"/>
      <c r="B82" s="9"/>
      <c r="D82" s="9"/>
      <c r="E82" s="9"/>
      <c r="L82" s="9"/>
      <c r="M82"/>
      <c r="N82"/>
      <c r="O82"/>
      <c r="P82" s="9"/>
      <c r="Q82" s="9"/>
      <c r="R82" s="9"/>
      <c r="S82" s="9"/>
      <c r="T82" s="9"/>
      <c r="U82" s="9"/>
      <c r="V82" s="9"/>
    </row>
    <row r="83" spans="1:22" ht="16" customHeight="1">
      <c r="A83" s="9"/>
      <c r="B83" s="9"/>
      <c r="D83" s="9"/>
      <c r="E83" s="9"/>
      <c r="H83" s="9">
        <v>9003763</v>
      </c>
      <c r="L83" s="9"/>
      <c r="M83"/>
      <c r="N83"/>
      <c r="O83"/>
      <c r="P83" s="9"/>
      <c r="Q83" s="9"/>
      <c r="R83" s="9"/>
      <c r="S83" s="9"/>
      <c r="T83" s="9"/>
      <c r="U83" s="9"/>
      <c r="V83" s="9"/>
    </row>
    <row r="84" spans="1:22" ht="16" customHeight="1">
      <c r="A84" s="9"/>
      <c r="B84" s="9"/>
      <c r="D84" s="9"/>
      <c r="E84" s="9"/>
      <c r="L84" s="9"/>
      <c r="M84"/>
      <c r="N84"/>
      <c r="O84"/>
      <c r="P84" s="9"/>
      <c r="Q84" s="9"/>
      <c r="R84" s="9"/>
      <c r="S84" s="9"/>
      <c r="T84" s="9"/>
      <c r="U84" s="9"/>
      <c r="V84" s="9"/>
    </row>
    <row r="85" spans="1:22" ht="16" customHeight="1">
      <c r="A85" s="9"/>
      <c r="B85" s="9"/>
      <c r="D85" s="9"/>
      <c r="E85" s="9"/>
      <c r="L85" s="9"/>
      <c r="M85"/>
      <c r="N85"/>
      <c r="O85"/>
      <c r="P85" s="9"/>
      <c r="Q85" s="9"/>
      <c r="R85" s="9"/>
      <c r="S85" s="9"/>
      <c r="T85" s="9"/>
      <c r="U85" s="9"/>
      <c r="V85" s="9"/>
    </row>
    <row r="86" spans="1:22" ht="16" customHeight="1">
      <c r="A86" s="9"/>
      <c r="B86" s="9"/>
      <c r="D86" s="9"/>
      <c r="E86" s="9"/>
      <c r="L86" s="9"/>
      <c r="M86"/>
      <c r="N86"/>
      <c r="O86"/>
      <c r="P86" s="9"/>
      <c r="Q86" s="9"/>
      <c r="R86" s="9"/>
      <c r="S86" s="9"/>
      <c r="T86" s="9"/>
      <c r="U86" s="9"/>
      <c r="V86" s="9"/>
    </row>
    <row r="87" spans="1:22" ht="16" customHeight="1">
      <c r="A87" s="9"/>
      <c r="B87" s="9"/>
      <c r="D87" s="9"/>
      <c r="E87" s="9"/>
      <c r="L87" s="9"/>
      <c r="M87"/>
      <c r="N87"/>
      <c r="O87"/>
      <c r="P87" s="9"/>
      <c r="Q87" s="9"/>
      <c r="R87" s="9"/>
      <c r="S87" s="9"/>
      <c r="T87" s="9"/>
      <c r="U87" s="9"/>
      <c r="V87" s="9"/>
    </row>
    <row r="88" spans="1:22" ht="16" customHeight="1">
      <c r="A88" s="9"/>
      <c r="B88" s="9"/>
      <c r="D88" s="9"/>
      <c r="E88" s="9"/>
      <c r="L88" s="9"/>
      <c r="M88"/>
      <c r="N88"/>
      <c r="O88"/>
      <c r="P88" s="9"/>
      <c r="Q88" s="9"/>
      <c r="R88" s="9"/>
      <c r="S88" s="9"/>
      <c r="T88" s="9"/>
      <c r="U88" s="9"/>
      <c r="V88" s="9"/>
    </row>
    <row r="89" spans="1:22" ht="16" customHeight="1">
      <c r="A89" s="9"/>
      <c r="B89" s="9"/>
      <c r="D89" s="9"/>
      <c r="E89" s="9"/>
      <c r="L89" s="9"/>
      <c r="M89"/>
      <c r="N89"/>
      <c r="O89"/>
      <c r="P89" s="9"/>
      <c r="Q89" s="9"/>
      <c r="R89" s="9"/>
      <c r="S89" s="9"/>
      <c r="T89" s="9"/>
      <c r="U89" s="9"/>
      <c r="V89" s="9"/>
    </row>
    <row r="90" spans="1:22" ht="16" customHeight="1">
      <c r="A90" s="9"/>
      <c r="B90" s="9"/>
      <c r="D90" s="9"/>
      <c r="E90" s="9"/>
      <c r="L90" s="9"/>
      <c r="M90"/>
      <c r="N90"/>
      <c r="O90"/>
      <c r="P90" s="9"/>
      <c r="Q90" s="9"/>
      <c r="R90" s="9"/>
      <c r="S90" s="9"/>
      <c r="T90" s="9"/>
      <c r="U90" s="9"/>
      <c r="V90" s="9"/>
    </row>
    <row r="91" spans="1:22" ht="16" customHeight="1">
      <c r="A91" s="9"/>
      <c r="B91" s="9"/>
      <c r="D91" s="9"/>
      <c r="E91" s="9"/>
      <c r="L91" s="9"/>
      <c r="M91"/>
      <c r="N91"/>
      <c r="O91"/>
      <c r="P91" s="9"/>
      <c r="Q91" s="9"/>
      <c r="R91" s="9"/>
      <c r="S91" s="9"/>
      <c r="T91" s="9"/>
      <c r="U91" s="9"/>
      <c r="V91" s="9"/>
    </row>
    <row r="92" spans="1:22" ht="16" customHeight="1">
      <c r="A92" s="9"/>
      <c r="B92" s="9"/>
      <c r="D92" s="9"/>
      <c r="E92" s="9"/>
      <c r="L92" s="9"/>
      <c r="M92"/>
      <c r="N92"/>
      <c r="O92"/>
      <c r="P92" s="9"/>
      <c r="Q92" s="9"/>
      <c r="R92" s="9"/>
      <c r="S92" s="9"/>
      <c r="T92" s="9"/>
      <c r="U92" s="9"/>
      <c r="V92" s="9"/>
    </row>
    <row r="93" spans="1:22" ht="16" customHeight="1">
      <c r="A93" s="9"/>
      <c r="B93" s="9"/>
      <c r="D93" s="9"/>
      <c r="E93" s="9"/>
      <c r="L93" s="9"/>
      <c r="M93"/>
      <c r="N93"/>
      <c r="O93"/>
      <c r="P93" s="9"/>
      <c r="Q93" s="9"/>
      <c r="R93" s="9"/>
      <c r="S93" s="9"/>
      <c r="T93" s="9"/>
      <c r="U93" s="9"/>
      <c r="V93" s="9"/>
    </row>
    <row r="94" spans="1:22" ht="16" customHeight="1">
      <c r="A94" s="9"/>
      <c r="B94" s="9"/>
      <c r="D94" s="9"/>
      <c r="E94" s="9"/>
      <c r="L94" s="9"/>
      <c r="M94"/>
      <c r="N94"/>
      <c r="O94"/>
      <c r="P94" s="9"/>
      <c r="Q94" s="9"/>
      <c r="R94" s="9"/>
      <c r="S94" s="9"/>
      <c r="T94" s="9"/>
      <c r="U94" s="9"/>
      <c r="V94" s="9"/>
    </row>
    <row r="95" spans="1:22" ht="16" customHeight="1">
      <c r="A95" s="9"/>
      <c r="B95" s="9"/>
      <c r="D95" s="9"/>
      <c r="E95" s="9"/>
      <c r="L95" s="9"/>
      <c r="M95"/>
      <c r="N95"/>
      <c r="O95"/>
      <c r="P95" s="9"/>
      <c r="Q95" s="9"/>
      <c r="R95" s="9"/>
      <c r="S95" s="9"/>
      <c r="T95" s="9"/>
      <c r="U95" s="9"/>
      <c r="V95" s="9"/>
    </row>
    <row r="96" spans="1:22" ht="17.600000000000001">
      <c r="M96"/>
      <c r="N96"/>
      <c r="O96"/>
      <c r="P96" s="9"/>
      <c r="Q96" s="9"/>
      <c r="R96" s="9"/>
      <c r="S96" s="9"/>
      <c r="T96" s="9"/>
      <c r="U96" s="9"/>
      <c r="V96" s="9"/>
    </row>
    <row r="97" spans="1:22" ht="16" customHeight="1">
      <c r="A97" s="9"/>
      <c r="B97" s="9"/>
      <c r="D97" s="9"/>
      <c r="E97" s="9"/>
      <c r="L97" s="9"/>
      <c r="M97"/>
      <c r="N97"/>
      <c r="O97"/>
      <c r="P97" s="9"/>
      <c r="Q97" s="9"/>
      <c r="R97" s="9"/>
      <c r="S97" s="9"/>
      <c r="T97" s="9"/>
      <c r="U97" s="9"/>
      <c r="V97" s="9"/>
    </row>
    <row r="98" spans="1:22" ht="16" customHeight="1">
      <c r="A98" s="9"/>
      <c r="B98" s="9"/>
      <c r="D98" s="9"/>
      <c r="E98" s="9"/>
      <c r="L98" s="9"/>
      <c r="M98"/>
      <c r="N98"/>
      <c r="O98"/>
      <c r="P98" s="9"/>
      <c r="Q98" s="9"/>
      <c r="R98" s="9"/>
      <c r="S98" s="9"/>
      <c r="T98" s="9"/>
      <c r="U98" s="9"/>
      <c r="V98" s="9"/>
    </row>
    <row r="99" spans="1:22" ht="16" customHeight="1">
      <c r="A99" s="9"/>
      <c r="B99" s="9"/>
      <c r="D99" s="9"/>
      <c r="E99" s="9"/>
      <c r="L99" s="9"/>
      <c r="M99"/>
      <c r="N99"/>
      <c r="O99"/>
      <c r="P99" s="9"/>
      <c r="Q99" s="9"/>
      <c r="R99" s="9"/>
      <c r="S99" s="9"/>
      <c r="T99" s="9"/>
      <c r="U99" s="9"/>
      <c r="V99" s="9"/>
    </row>
    <row r="100" spans="1:22" ht="16" customHeight="1">
      <c r="A100" s="9"/>
      <c r="B100" s="9"/>
      <c r="D100" s="9"/>
      <c r="E100" s="9"/>
      <c r="L100" s="9"/>
      <c r="M100"/>
      <c r="N100"/>
      <c r="O100"/>
      <c r="P100" s="9"/>
      <c r="Q100" s="9"/>
      <c r="R100" s="9"/>
      <c r="S100" s="9"/>
      <c r="T100" s="9"/>
      <c r="U100" s="9"/>
      <c r="V100" s="9"/>
    </row>
    <row r="101" spans="1:22" ht="16" customHeight="1">
      <c r="A101" s="9"/>
      <c r="B101" s="9"/>
      <c r="D101" s="9"/>
      <c r="E101" s="9"/>
      <c r="L101" s="9"/>
      <c r="M101"/>
      <c r="N101"/>
      <c r="O101"/>
      <c r="P101" s="9"/>
      <c r="Q101" s="9"/>
      <c r="R101" s="9"/>
      <c r="S101" s="9"/>
      <c r="T101" s="9"/>
      <c r="U101" s="9"/>
      <c r="V101" s="9"/>
    </row>
    <row r="102" spans="1:22" ht="16" customHeight="1">
      <c r="A102" s="9"/>
      <c r="B102" s="9"/>
      <c r="D102" s="9"/>
      <c r="E102" s="9"/>
      <c r="L102" s="9"/>
      <c r="M102"/>
      <c r="N102"/>
      <c r="O102"/>
      <c r="P102" s="9"/>
      <c r="Q102" s="9"/>
      <c r="R102" s="9"/>
      <c r="S102" s="9"/>
      <c r="T102" s="9"/>
      <c r="U102" s="9"/>
      <c r="V102" s="9"/>
    </row>
    <row r="103" spans="1:22" ht="16" customHeight="1">
      <c r="A103" s="9"/>
      <c r="B103" s="9"/>
      <c r="D103" s="9"/>
      <c r="E103" s="9"/>
      <c r="L103" s="9"/>
      <c r="M103"/>
      <c r="N103"/>
      <c r="O103"/>
      <c r="P103" s="9"/>
      <c r="Q103" s="9"/>
      <c r="R103" s="9"/>
      <c r="S103" s="9"/>
      <c r="T103" s="9"/>
      <c r="U103" s="9"/>
      <c r="V103" s="9"/>
    </row>
    <row r="104" spans="1:22" ht="16" customHeight="1">
      <c r="A104" s="9"/>
      <c r="B104" s="9"/>
      <c r="D104" s="9"/>
      <c r="E104" s="9"/>
      <c r="L104" s="9"/>
      <c r="M104"/>
      <c r="N104"/>
      <c r="O104"/>
      <c r="P104" s="9"/>
      <c r="Q104" s="9"/>
      <c r="R104" s="9"/>
      <c r="S104" s="9"/>
      <c r="T104" s="9"/>
      <c r="U104" s="9"/>
      <c r="V104" s="9"/>
    </row>
    <row r="105" spans="1:22" ht="16" customHeight="1">
      <c r="A105" s="9"/>
      <c r="B105" s="9"/>
      <c r="D105" s="9"/>
      <c r="E105" s="9"/>
      <c r="L105" s="9"/>
      <c r="M105"/>
      <c r="N105"/>
      <c r="P105" s="9"/>
      <c r="Q105" s="9"/>
      <c r="R105" s="9"/>
      <c r="S105" s="9"/>
      <c r="T105" s="9"/>
      <c r="U105" s="9"/>
      <c r="V105" s="9"/>
    </row>
    <row r="106" spans="1:22" ht="16" customHeight="1">
      <c r="A106" s="9"/>
      <c r="B106" s="9"/>
      <c r="D106" s="9"/>
      <c r="E106" s="9"/>
      <c r="L106" s="9"/>
      <c r="M106"/>
      <c r="N106"/>
      <c r="S106" s="9"/>
      <c r="T106" s="9"/>
      <c r="U106" s="9"/>
      <c r="V106"/>
    </row>
    <row r="107" spans="1:22" ht="16" customHeight="1">
      <c r="A107" s="9"/>
      <c r="B107" s="9"/>
      <c r="D107" s="9"/>
      <c r="E107" s="9"/>
      <c r="L107" s="9"/>
      <c r="M107"/>
      <c r="N107"/>
      <c r="S107" s="9"/>
      <c r="T107" s="9"/>
      <c r="U107" s="9"/>
      <c r="V107"/>
    </row>
    <row r="108" spans="1:22" ht="16" customHeight="1">
      <c r="A108" s="9"/>
      <c r="B108" s="9"/>
      <c r="D108" s="9"/>
      <c r="E108" s="9"/>
      <c r="L108" s="9"/>
      <c r="M108"/>
      <c r="N108"/>
      <c r="S108" s="9"/>
      <c r="T108" s="9"/>
      <c r="U108" s="9"/>
      <c r="V108"/>
    </row>
    <row r="109" spans="1:22" ht="17.600000000000001">
      <c r="M109"/>
      <c r="N109"/>
      <c r="S109" s="9"/>
      <c r="T109" s="9"/>
      <c r="U109" s="9"/>
      <c r="V109"/>
    </row>
    <row r="110" spans="1:22" ht="17.600000000000001">
      <c r="M110"/>
      <c r="N110"/>
      <c r="S110" s="9"/>
      <c r="T110" s="9"/>
      <c r="U110" s="9"/>
      <c r="V110"/>
    </row>
    <row r="111" spans="1:22" ht="17.600000000000001">
      <c r="M111"/>
      <c r="N111"/>
      <c r="S111" s="9"/>
      <c r="T111" s="9"/>
      <c r="U111"/>
      <c r="V111"/>
    </row>
    <row r="112" spans="1:22" ht="17.600000000000001">
      <c r="M112"/>
      <c r="N112"/>
      <c r="V112"/>
    </row>
    <row r="113" spans="13:22" ht="17.600000000000001">
      <c r="M113"/>
      <c r="N113"/>
      <c r="V113"/>
    </row>
    <row r="114" spans="13:22" ht="17.600000000000001">
      <c r="M114"/>
      <c r="N114"/>
      <c r="V114"/>
    </row>
    <row r="115" spans="13:22">
      <c r="M115" s="9"/>
      <c r="N115" s="9"/>
      <c r="V115" s="9"/>
    </row>
    <row r="119" spans="13:22" ht="17.600000000000001">
      <c r="M119"/>
      <c r="N119"/>
      <c r="S119"/>
      <c r="T119"/>
      <c r="U119"/>
      <c r="V119"/>
    </row>
    <row r="120" spans="13:22" ht="17.600000000000001">
      <c r="M120"/>
      <c r="N120"/>
      <c r="S120"/>
      <c r="T120"/>
      <c r="U120"/>
      <c r="V120"/>
    </row>
    <row r="121" spans="13:22" ht="17.600000000000001">
      <c r="M121"/>
      <c r="N121"/>
      <c r="S121"/>
      <c r="T121"/>
      <c r="U121"/>
      <c r="V121"/>
    </row>
    <row r="122" spans="13:22" ht="17.600000000000001">
      <c r="M122"/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</sheetData>
  <mergeCells count="14">
    <mergeCell ref="C52:C53"/>
    <mergeCell ref="C28:C34"/>
    <mergeCell ref="D29:D30"/>
    <mergeCell ref="C35:C36"/>
    <mergeCell ref="C38:C39"/>
    <mergeCell ref="C44:C45"/>
    <mergeCell ref="C48:C49"/>
    <mergeCell ref="AA23:AF23"/>
    <mergeCell ref="C4:C27"/>
    <mergeCell ref="D4:D21"/>
    <mergeCell ref="AA38:AC38"/>
    <mergeCell ref="AD38:AF38"/>
    <mergeCell ref="D23:D24"/>
    <mergeCell ref="D25:D27"/>
  </mergeCells>
  <phoneticPr fontId="2" type="noConversion"/>
  <conditionalFormatting sqref="B4:H54">
    <cfRule type="expression" dxfId="742" priority="1" stopIfTrue="1">
      <formula>UPPER($I4)="NONE"</formula>
    </cfRule>
    <cfRule type="expression" dxfId="741" priority="2" stopIfTrue="1">
      <formula>AND($I4&lt;&gt;"", $J4&lt;&gt;"", $I4*1&lt;$J4*1)</formula>
    </cfRule>
  </conditionalFormatting>
  <hyperlinks>
    <hyperlink ref="M2:Q2" location="현황개요!A1" display="Coating1 Machine List" xr:uid="{BFD59580-92B0-494A-8317-CFED71AE3161}"/>
    <hyperlink ref="M2:N2" location="현황개요!A1" display="Alloy2 Machine List" xr:uid="{E2B39BA9-C530-4758-AA71-E33D47C7E5B4}"/>
    <hyperlink ref="AB27:AE28" location="'Hermle C30U'!A1" display="C30U#8" xr:uid="{A17AE511-D7D9-4990-A1B2-730A3EEB5851}"/>
    <hyperlink ref="AB30:AE31" location="'Hermle C30U'!A1" display="C30U#18" xr:uid="{21E8EF24-C8D1-4CA7-A6B6-747C7BA6665D}"/>
    <hyperlink ref="AD24:AE24" location="'Hermle C30U'!A1" display="C30U#12" xr:uid="{C3269BD2-94D7-485D-8CA6-38C6DFF7284E}"/>
    <hyperlink ref="AD25:AE25" location="'Hermle C32U'!A1" display="C32U#25" xr:uid="{C6C79B3E-4D24-4F86-AE26-A51534A1187D}"/>
    <hyperlink ref="AB24:AB25" location="'Hermle C42U'!A1" display="C42U#22" xr:uid="{D166FE0B-A63B-4620-84A6-EB80209532D5}"/>
    <hyperlink ref="AC24" location="'Hermle C42U'!A1" display="C42U#23" xr:uid="{4E227F11-3D8F-49BE-9EBF-6DCE41514BA5}"/>
    <hyperlink ref="AC25" location="'Hermle C40U'!A1" display="C40U#13" xr:uid="{5A815794-F52F-4EDF-B8BA-1F19021F25CC}"/>
    <hyperlink ref="AB36" location="'MC Gun drill'!A1" display="Gun drill #1" xr:uid="{C64EB61C-CF48-4426-AC92-51E828189401}"/>
    <hyperlink ref="AB34" location="'Mazak Inte200'!A1" display="INT200" xr:uid="{46035301-96E1-413D-9BDE-F47E70A47751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61BC-C624-4D79-88D1-047F87E04EAD}">
  <sheetPr codeName="Sheet14">
    <tabColor theme="8" tint="0.79998168889431442"/>
    <pageSetUpPr fitToPage="1"/>
  </sheetPr>
  <dimension ref="A1:AF134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9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64" width="9" style="9"/>
    <col min="265" max="265" width="0.640625" style="9" customWidth="1"/>
    <col min="266" max="266" width="5.7109375" style="9" customWidth="1"/>
    <col min="267" max="267" width="20.5" style="9" bestFit="1" customWidth="1"/>
    <col min="268" max="268" width="5.35546875" style="9" customWidth="1"/>
    <col min="269" max="269" width="15.35546875" style="9" bestFit="1" customWidth="1"/>
    <col min="270" max="271" width="10.640625" style="9" customWidth="1"/>
    <col min="272" max="272" width="11.85546875" style="9" customWidth="1"/>
    <col min="273" max="273" width="11.640625" style="9" bestFit="1" customWidth="1"/>
    <col min="274" max="520" width="9" style="9"/>
    <col min="521" max="521" width="0.640625" style="9" customWidth="1"/>
    <col min="522" max="522" width="5.7109375" style="9" customWidth="1"/>
    <col min="523" max="523" width="20.5" style="9" bestFit="1" customWidth="1"/>
    <col min="524" max="524" width="5.35546875" style="9" customWidth="1"/>
    <col min="525" max="525" width="15.35546875" style="9" bestFit="1" customWidth="1"/>
    <col min="526" max="527" width="10.640625" style="9" customWidth="1"/>
    <col min="528" max="528" width="11.85546875" style="9" customWidth="1"/>
    <col min="529" max="529" width="11.640625" style="9" bestFit="1" customWidth="1"/>
    <col min="530" max="776" width="9" style="9"/>
    <col min="777" max="777" width="0.640625" style="9" customWidth="1"/>
    <col min="778" max="778" width="5.7109375" style="9" customWidth="1"/>
    <col min="779" max="779" width="20.5" style="9" bestFit="1" customWidth="1"/>
    <col min="780" max="780" width="5.35546875" style="9" customWidth="1"/>
    <col min="781" max="781" width="15.35546875" style="9" bestFit="1" customWidth="1"/>
    <col min="782" max="783" width="10.640625" style="9" customWidth="1"/>
    <col min="784" max="784" width="11.85546875" style="9" customWidth="1"/>
    <col min="785" max="785" width="11.640625" style="9" bestFit="1" customWidth="1"/>
    <col min="786" max="1032" width="9" style="9"/>
    <col min="1033" max="1033" width="0.640625" style="9" customWidth="1"/>
    <col min="1034" max="1034" width="5.7109375" style="9" customWidth="1"/>
    <col min="1035" max="1035" width="20.5" style="9" bestFit="1" customWidth="1"/>
    <col min="1036" max="1036" width="5.35546875" style="9" customWidth="1"/>
    <col min="1037" max="1037" width="15.35546875" style="9" bestFit="1" customWidth="1"/>
    <col min="1038" max="1039" width="10.640625" style="9" customWidth="1"/>
    <col min="1040" max="1040" width="11.85546875" style="9" customWidth="1"/>
    <col min="1041" max="1041" width="11.640625" style="9" bestFit="1" customWidth="1"/>
    <col min="1042" max="1288" width="9" style="9"/>
    <col min="1289" max="1289" width="0.640625" style="9" customWidth="1"/>
    <col min="1290" max="1290" width="5.7109375" style="9" customWidth="1"/>
    <col min="1291" max="1291" width="20.5" style="9" bestFit="1" customWidth="1"/>
    <col min="1292" max="1292" width="5.35546875" style="9" customWidth="1"/>
    <col min="1293" max="1293" width="15.35546875" style="9" bestFit="1" customWidth="1"/>
    <col min="1294" max="1295" width="10.640625" style="9" customWidth="1"/>
    <col min="1296" max="1296" width="11.85546875" style="9" customWidth="1"/>
    <col min="1297" max="1297" width="11.640625" style="9" bestFit="1" customWidth="1"/>
    <col min="1298" max="1544" width="9" style="9"/>
    <col min="1545" max="1545" width="0.640625" style="9" customWidth="1"/>
    <col min="1546" max="1546" width="5.7109375" style="9" customWidth="1"/>
    <col min="1547" max="1547" width="20.5" style="9" bestFit="1" customWidth="1"/>
    <col min="1548" max="1548" width="5.35546875" style="9" customWidth="1"/>
    <col min="1549" max="1549" width="15.35546875" style="9" bestFit="1" customWidth="1"/>
    <col min="1550" max="1551" width="10.640625" style="9" customWidth="1"/>
    <col min="1552" max="1552" width="11.85546875" style="9" customWidth="1"/>
    <col min="1553" max="1553" width="11.640625" style="9" bestFit="1" customWidth="1"/>
    <col min="1554" max="1800" width="9" style="9"/>
    <col min="1801" max="1801" width="0.640625" style="9" customWidth="1"/>
    <col min="1802" max="1802" width="5.7109375" style="9" customWidth="1"/>
    <col min="1803" max="1803" width="20.5" style="9" bestFit="1" customWidth="1"/>
    <col min="1804" max="1804" width="5.35546875" style="9" customWidth="1"/>
    <col min="1805" max="1805" width="15.35546875" style="9" bestFit="1" customWidth="1"/>
    <col min="1806" max="1807" width="10.640625" style="9" customWidth="1"/>
    <col min="1808" max="1808" width="11.85546875" style="9" customWidth="1"/>
    <col min="1809" max="1809" width="11.640625" style="9" bestFit="1" customWidth="1"/>
    <col min="1810" max="2056" width="9" style="9"/>
    <col min="2057" max="2057" width="0.640625" style="9" customWidth="1"/>
    <col min="2058" max="2058" width="5.7109375" style="9" customWidth="1"/>
    <col min="2059" max="2059" width="20.5" style="9" bestFit="1" customWidth="1"/>
    <col min="2060" max="2060" width="5.35546875" style="9" customWidth="1"/>
    <col min="2061" max="2061" width="15.35546875" style="9" bestFit="1" customWidth="1"/>
    <col min="2062" max="2063" width="10.640625" style="9" customWidth="1"/>
    <col min="2064" max="2064" width="11.85546875" style="9" customWidth="1"/>
    <col min="2065" max="2065" width="11.640625" style="9" bestFit="1" customWidth="1"/>
    <col min="2066" max="2312" width="9" style="9"/>
    <col min="2313" max="2313" width="0.640625" style="9" customWidth="1"/>
    <col min="2314" max="2314" width="5.7109375" style="9" customWidth="1"/>
    <col min="2315" max="2315" width="20.5" style="9" bestFit="1" customWidth="1"/>
    <col min="2316" max="2316" width="5.35546875" style="9" customWidth="1"/>
    <col min="2317" max="2317" width="15.35546875" style="9" bestFit="1" customWidth="1"/>
    <col min="2318" max="2319" width="10.640625" style="9" customWidth="1"/>
    <col min="2320" max="2320" width="11.85546875" style="9" customWidth="1"/>
    <col min="2321" max="2321" width="11.640625" style="9" bestFit="1" customWidth="1"/>
    <col min="2322" max="2568" width="9" style="9"/>
    <col min="2569" max="2569" width="0.640625" style="9" customWidth="1"/>
    <col min="2570" max="2570" width="5.7109375" style="9" customWidth="1"/>
    <col min="2571" max="2571" width="20.5" style="9" bestFit="1" customWidth="1"/>
    <col min="2572" max="2572" width="5.35546875" style="9" customWidth="1"/>
    <col min="2573" max="2573" width="15.35546875" style="9" bestFit="1" customWidth="1"/>
    <col min="2574" max="2575" width="10.640625" style="9" customWidth="1"/>
    <col min="2576" max="2576" width="11.85546875" style="9" customWidth="1"/>
    <col min="2577" max="2577" width="11.640625" style="9" bestFit="1" customWidth="1"/>
    <col min="2578" max="2824" width="9" style="9"/>
    <col min="2825" max="2825" width="0.640625" style="9" customWidth="1"/>
    <col min="2826" max="2826" width="5.7109375" style="9" customWidth="1"/>
    <col min="2827" max="2827" width="20.5" style="9" bestFit="1" customWidth="1"/>
    <col min="2828" max="2828" width="5.35546875" style="9" customWidth="1"/>
    <col min="2829" max="2829" width="15.35546875" style="9" bestFit="1" customWidth="1"/>
    <col min="2830" max="2831" width="10.640625" style="9" customWidth="1"/>
    <col min="2832" max="2832" width="11.85546875" style="9" customWidth="1"/>
    <col min="2833" max="2833" width="11.640625" style="9" bestFit="1" customWidth="1"/>
    <col min="2834" max="3080" width="9" style="9"/>
    <col min="3081" max="3081" width="0.640625" style="9" customWidth="1"/>
    <col min="3082" max="3082" width="5.7109375" style="9" customWidth="1"/>
    <col min="3083" max="3083" width="20.5" style="9" bestFit="1" customWidth="1"/>
    <col min="3084" max="3084" width="5.35546875" style="9" customWidth="1"/>
    <col min="3085" max="3085" width="15.35546875" style="9" bestFit="1" customWidth="1"/>
    <col min="3086" max="3087" width="10.640625" style="9" customWidth="1"/>
    <col min="3088" max="3088" width="11.85546875" style="9" customWidth="1"/>
    <col min="3089" max="3089" width="11.640625" style="9" bestFit="1" customWidth="1"/>
    <col min="3090" max="3336" width="9" style="9"/>
    <col min="3337" max="3337" width="0.640625" style="9" customWidth="1"/>
    <col min="3338" max="3338" width="5.7109375" style="9" customWidth="1"/>
    <col min="3339" max="3339" width="20.5" style="9" bestFit="1" customWidth="1"/>
    <col min="3340" max="3340" width="5.35546875" style="9" customWidth="1"/>
    <col min="3341" max="3341" width="15.35546875" style="9" bestFit="1" customWidth="1"/>
    <col min="3342" max="3343" width="10.640625" style="9" customWidth="1"/>
    <col min="3344" max="3344" width="11.85546875" style="9" customWidth="1"/>
    <col min="3345" max="3345" width="11.640625" style="9" bestFit="1" customWidth="1"/>
    <col min="3346" max="3592" width="9" style="9"/>
    <col min="3593" max="3593" width="0.640625" style="9" customWidth="1"/>
    <col min="3594" max="3594" width="5.7109375" style="9" customWidth="1"/>
    <col min="3595" max="3595" width="20.5" style="9" bestFit="1" customWidth="1"/>
    <col min="3596" max="3596" width="5.35546875" style="9" customWidth="1"/>
    <col min="3597" max="3597" width="15.35546875" style="9" bestFit="1" customWidth="1"/>
    <col min="3598" max="3599" width="10.640625" style="9" customWidth="1"/>
    <col min="3600" max="3600" width="11.85546875" style="9" customWidth="1"/>
    <col min="3601" max="3601" width="11.640625" style="9" bestFit="1" customWidth="1"/>
    <col min="3602" max="3848" width="9" style="9"/>
    <col min="3849" max="3849" width="0.640625" style="9" customWidth="1"/>
    <col min="3850" max="3850" width="5.7109375" style="9" customWidth="1"/>
    <col min="3851" max="3851" width="20.5" style="9" bestFit="1" customWidth="1"/>
    <col min="3852" max="3852" width="5.35546875" style="9" customWidth="1"/>
    <col min="3853" max="3853" width="15.35546875" style="9" bestFit="1" customWidth="1"/>
    <col min="3854" max="3855" width="10.640625" style="9" customWidth="1"/>
    <col min="3856" max="3856" width="11.85546875" style="9" customWidth="1"/>
    <col min="3857" max="3857" width="11.640625" style="9" bestFit="1" customWidth="1"/>
    <col min="3858" max="4104" width="9" style="9"/>
    <col min="4105" max="4105" width="0.640625" style="9" customWidth="1"/>
    <col min="4106" max="4106" width="5.7109375" style="9" customWidth="1"/>
    <col min="4107" max="4107" width="20.5" style="9" bestFit="1" customWidth="1"/>
    <col min="4108" max="4108" width="5.35546875" style="9" customWidth="1"/>
    <col min="4109" max="4109" width="15.35546875" style="9" bestFit="1" customWidth="1"/>
    <col min="4110" max="4111" width="10.640625" style="9" customWidth="1"/>
    <col min="4112" max="4112" width="11.85546875" style="9" customWidth="1"/>
    <col min="4113" max="4113" width="11.640625" style="9" bestFit="1" customWidth="1"/>
    <col min="4114" max="4360" width="9" style="9"/>
    <col min="4361" max="4361" width="0.640625" style="9" customWidth="1"/>
    <col min="4362" max="4362" width="5.7109375" style="9" customWidth="1"/>
    <col min="4363" max="4363" width="20.5" style="9" bestFit="1" customWidth="1"/>
    <col min="4364" max="4364" width="5.35546875" style="9" customWidth="1"/>
    <col min="4365" max="4365" width="15.35546875" style="9" bestFit="1" customWidth="1"/>
    <col min="4366" max="4367" width="10.640625" style="9" customWidth="1"/>
    <col min="4368" max="4368" width="11.85546875" style="9" customWidth="1"/>
    <col min="4369" max="4369" width="11.640625" style="9" bestFit="1" customWidth="1"/>
    <col min="4370" max="4616" width="9" style="9"/>
    <col min="4617" max="4617" width="0.640625" style="9" customWidth="1"/>
    <col min="4618" max="4618" width="5.7109375" style="9" customWidth="1"/>
    <col min="4619" max="4619" width="20.5" style="9" bestFit="1" customWidth="1"/>
    <col min="4620" max="4620" width="5.35546875" style="9" customWidth="1"/>
    <col min="4621" max="4621" width="15.35546875" style="9" bestFit="1" customWidth="1"/>
    <col min="4622" max="4623" width="10.640625" style="9" customWidth="1"/>
    <col min="4624" max="4624" width="11.85546875" style="9" customWidth="1"/>
    <col min="4625" max="4625" width="11.640625" style="9" bestFit="1" customWidth="1"/>
    <col min="4626" max="4872" width="9" style="9"/>
    <col min="4873" max="4873" width="0.640625" style="9" customWidth="1"/>
    <col min="4874" max="4874" width="5.7109375" style="9" customWidth="1"/>
    <col min="4875" max="4875" width="20.5" style="9" bestFit="1" customWidth="1"/>
    <col min="4876" max="4876" width="5.35546875" style="9" customWidth="1"/>
    <col min="4877" max="4877" width="15.35546875" style="9" bestFit="1" customWidth="1"/>
    <col min="4878" max="4879" width="10.640625" style="9" customWidth="1"/>
    <col min="4880" max="4880" width="11.85546875" style="9" customWidth="1"/>
    <col min="4881" max="4881" width="11.640625" style="9" bestFit="1" customWidth="1"/>
    <col min="4882" max="5128" width="9" style="9"/>
    <col min="5129" max="5129" width="0.640625" style="9" customWidth="1"/>
    <col min="5130" max="5130" width="5.7109375" style="9" customWidth="1"/>
    <col min="5131" max="5131" width="20.5" style="9" bestFit="1" customWidth="1"/>
    <col min="5132" max="5132" width="5.35546875" style="9" customWidth="1"/>
    <col min="5133" max="5133" width="15.35546875" style="9" bestFit="1" customWidth="1"/>
    <col min="5134" max="5135" width="10.640625" style="9" customWidth="1"/>
    <col min="5136" max="5136" width="11.85546875" style="9" customWidth="1"/>
    <col min="5137" max="5137" width="11.640625" style="9" bestFit="1" customWidth="1"/>
    <col min="5138" max="5384" width="9" style="9"/>
    <col min="5385" max="5385" width="0.640625" style="9" customWidth="1"/>
    <col min="5386" max="5386" width="5.7109375" style="9" customWidth="1"/>
    <col min="5387" max="5387" width="20.5" style="9" bestFit="1" customWidth="1"/>
    <col min="5388" max="5388" width="5.35546875" style="9" customWidth="1"/>
    <col min="5389" max="5389" width="15.35546875" style="9" bestFit="1" customWidth="1"/>
    <col min="5390" max="5391" width="10.640625" style="9" customWidth="1"/>
    <col min="5392" max="5392" width="11.85546875" style="9" customWidth="1"/>
    <col min="5393" max="5393" width="11.640625" style="9" bestFit="1" customWidth="1"/>
    <col min="5394" max="5640" width="9" style="9"/>
    <col min="5641" max="5641" width="0.640625" style="9" customWidth="1"/>
    <col min="5642" max="5642" width="5.7109375" style="9" customWidth="1"/>
    <col min="5643" max="5643" width="20.5" style="9" bestFit="1" customWidth="1"/>
    <col min="5644" max="5644" width="5.35546875" style="9" customWidth="1"/>
    <col min="5645" max="5645" width="15.35546875" style="9" bestFit="1" customWidth="1"/>
    <col min="5646" max="5647" width="10.640625" style="9" customWidth="1"/>
    <col min="5648" max="5648" width="11.85546875" style="9" customWidth="1"/>
    <col min="5649" max="5649" width="11.640625" style="9" bestFit="1" customWidth="1"/>
    <col min="5650" max="5896" width="9" style="9"/>
    <col min="5897" max="5897" width="0.640625" style="9" customWidth="1"/>
    <col min="5898" max="5898" width="5.7109375" style="9" customWidth="1"/>
    <col min="5899" max="5899" width="20.5" style="9" bestFit="1" customWidth="1"/>
    <col min="5900" max="5900" width="5.35546875" style="9" customWidth="1"/>
    <col min="5901" max="5901" width="15.35546875" style="9" bestFit="1" customWidth="1"/>
    <col min="5902" max="5903" width="10.640625" style="9" customWidth="1"/>
    <col min="5904" max="5904" width="11.85546875" style="9" customWidth="1"/>
    <col min="5905" max="5905" width="11.640625" style="9" bestFit="1" customWidth="1"/>
    <col min="5906" max="6152" width="9" style="9"/>
    <col min="6153" max="6153" width="0.640625" style="9" customWidth="1"/>
    <col min="6154" max="6154" width="5.7109375" style="9" customWidth="1"/>
    <col min="6155" max="6155" width="20.5" style="9" bestFit="1" customWidth="1"/>
    <col min="6156" max="6156" width="5.35546875" style="9" customWidth="1"/>
    <col min="6157" max="6157" width="15.35546875" style="9" bestFit="1" customWidth="1"/>
    <col min="6158" max="6159" width="10.640625" style="9" customWidth="1"/>
    <col min="6160" max="6160" width="11.85546875" style="9" customWidth="1"/>
    <col min="6161" max="6161" width="11.640625" style="9" bestFit="1" customWidth="1"/>
    <col min="6162" max="6408" width="9" style="9"/>
    <col min="6409" max="6409" width="0.640625" style="9" customWidth="1"/>
    <col min="6410" max="6410" width="5.7109375" style="9" customWidth="1"/>
    <col min="6411" max="6411" width="20.5" style="9" bestFit="1" customWidth="1"/>
    <col min="6412" max="6412" width="5.35546875" style="9" customWidth="1"/>
    <col min="6413" max="6413" width="15.35546875" style="9" bestFit="1" customWidth="1"/>
    <col min="6414" max="6415" width="10.640625" style="9" customWidth="1"/>
    <col min="6416" max="6416" width="11.85546875" style="9" customWidth="1"/>
    <col min="6417" max="6417" width="11.640625" style="9" bestFit="1" customWidth="1"/>
    <col min="6418" max="6664" width="9" style="9"/>
    <col min="6665" max="6665" width="0.640625" style="9" customWidth="1"/>
    <col min="6666" max="6666" width="5.7109375" style="9" customWidth="1"/>
    <col min="6667" max="6667" width="20.5" style="9" bestFit="1" customWidth="1"/>
    <col min="6668" max="6668" width="5.35546875" style="9" customWidth="1"/>
    <col min="6669" max="6669" width="15.35546875" style="9" bestFit="1" customWidth="1"/>
    <col min="6670" max="6671" width="10.640625" style="9" customWidth="1"/>
    <col min="6672" max="6672" width="11.85546875" style="9" customWidth="1"/>
    <col min="6673" max="6673" width="11.640625" style="9" bestFit="1" customWidth="1"/>
    <col min="6674" max="6920" width="9" style="9"/>
    <col min="6921" max="6921" width="0.640625" style="9" customWidth="1"/>
    <col min="6922" max="6922" width="5.7109375" style="9" customWidth="1"/>
    <col min="6923" max="6923" width="20.5" style="9" bestFit="1" customWidth="1"/>
    <col min="6924" max="6924" width="5.35546875" style="9" customWidth="1"/>
    <col min="6925" max="6925" width="15.35546875" style="9" bestFit="1" customWidth="1"/>
    <col min="6926" max="6927" width="10.640625" style="9" customWidth="1"/>
    <col min="6928" max="6928" width="11.85546875" style="9" customWidth="1"/>
    <col min="6929" max="6929" width="11.640625" style="9" bestFit="1" customWidth="1"/>
    <col min="6930" max="7176" width="9" style="9"/>
    <col min="7177" max="7177" width="0.640625" style="9" customWidth="1"/>
    <col min="7178" max="7178" width="5.7109375" style="9" customWidth="1"/>
    <col min="7179" max="7179" width="20.5" style="9" bestFit="1" customWidth="1"/>
    <col min="7180" max="7180" width="5.35546875" style="9" customWidth="1"/>
    <col min="7181" max="7181" width="15.35546875" style="9" bestFit="1" customWidth="1"/>
    <col min="7182" max="7183" width="10.640625" style="9" customWidth="1"/>
    <col min="7184" max="7184" width="11.85546875" style="9" customWidth="1"/>
    <col min="7185" max="7185" width="11.640625" style="9" bestFit="1" customWidth="1"/>
    <col min="7186" max="7432" width="9" style="9"/>
    <col min="7433" max="7433" width="0.640625" style="9" customWidth="1"/>
    <col min="7434" max="7434" width="5.7109375" style="9" customWidth="1"/>
    <col min="7435" max="7435" width="20.5" style="9" bestFit="1" customWidth="1"/>
    <col min="7436" max="7436" width="5.35546875" style="9" customWidth="1"/>
    <col min="7437" max="7437" width="15.35546875" style="9" bestFit="1" customWidth="1"/>
    <col min="7438" max="7439" width="10.640625" style="9" customWidth="1"/>
    <col min="7440" max="7440" width="11.85546875" style="9" customWidth="1"/>
    <col min="7441" max="7441" width="11.640625" style="9" bestFit="1" customWidth="1"/>
    <col min="7442" max="7688" width="9" style="9"/>
    <col min="7689" max="7689" width="0.640625" style="9" customWidth="1"/>
    <col min="7690" max="7690" width="5.7109375" style="9" customWidth="1"/>
    <col min="7691" max="7691" width="20.5" style="9" bestFit="1" customWidth="1"/>
    <col min="7692" max="7692" width="5.35546875" style="9" customWidth="1"/>
    <col min="7693" max="7693" width="15.35546875" style="9" bestFit="1" customWidth="1"/>
    <col min="7694" max="7695" width="10.640625" style="9" customWidth="1"/>
    <col min="7696" max="7696" width="11.85546875" style="9" customWidth="1"/>
    <col min="7697" max="7697" width="11.640625" style="9" bestFit="1" customWidth="1"/>
    <col min="7698" max="7944" width="9" style="9"/>
    <col min="7945" max="7945" width="0.640625" style="9" customWidth="1"/>
    <col min="7946" max="7946" width="5.7109375" style="9" customWidth="1"/>
    <col min="7947" max="7947" width="20.5" style="9" bestFit="1" customWidth="1"/>
    <col min="7948" max="7948" width="5.35546875" style="9" customWidth="1"/>
    <col min="7949" max="7949" width="15.35546875" style="9" bestFit="1" customWidth="1"/>
    <col min="7950" max="7951" width="10.640625" style="9" customWidth="1"/>
    <col min="7952" max="7952" width="11.85546875" style="9" customWidth="1"/>
    <col min="7953" max="7953" width="11.640625" style="9" bestFit="1" customWidth="1"/>
    <col min="7954" max="8200" width="9" style="9"/>
    <col min="8201" max="8201" width="0.640625" style="9" customWidth="1"/>
    <col min="8202" max="8202" width="5.7109375" style="9" customWidth="1"/>
    <col min="8203" max="8203" width="20.5" style="9" bestFit="1" customWidth="1"/>
    <col min="8204" max="8204" width="5.35546875" style="9" customWidth="1"/>
    <col min="8205" max="8205" width="15.35546875" style="9" bestFit="1" customWidth="1"/>
    <col min="8206" max="8207" width="10.640625" style="9" customWidth="1"/>
    <col min="8208" max="8208" width="11.85546875" style="9" customWidth="1"/>
    <col min="8209" max="8209" width="11.640625" style="9" bestFit="1" customWidth="1"/>
    <col min="8210" max="8456" width="9" style="9"/>
    <col min="8457" max="8457" width="0.640625" style="9" customWidth="1"/>
    <col min="8458" max="8458" width="5.7109375" style="9" customWidth="1"/>
    <col min="8459" max="8459" width="20.5" style="9" bestFit="1" customWidth="1"/>
    <col min="8460" max="8460" width="5.35546875" style="9" customWidth="1"/>
    <col min="8461" max="8461" width="15.35546875" style="9" bestFit="1" customWidth="1"/>
    <col min="8462" max="8463" width="10.640625" style="9" customWidth="1"/>
    <col min="8464" max="8464" width="11.85546875" style="9" customWidth="1"/>
    <col min="8465" max="8465" width="11.640625" style="9" bestFit="1" customWidth="1"/>
    <col min="8466" max="8712" width="9" style="9"/>
    <col min="8713" max="8713" width="0.640625" style="9" customWidth="1"/>
    <col min="8714" max="8714" width="5.7109375" style="9" customWidth="1"/>
    <col min="8715" max="8715" width="20.5" style="9" bestFit="1" customWidth="1"/>
    <col min="8716" max="8716" width="5.35546875" style="9" customWidth="1"/>
    <col min="8717" max="8717" width="15.35546875" style="9" bestFit="1" customWidth="1"/>
    <col min="8718" max="8719" width="10.640625" style="9" customWidth="1"/>
    <col min="8720" max="8720" width="11.85546875" style="9" customWidth="1"/>
    <col min="8721" max="8721" width="11.640625" style="9" bestFit="1" customWidth="1"/>
    <col min="8722" max="8968" width="9" style="9"/>
    <col min="8969" max="8969" width="0.640625" style="9" customWidth="1"/>
    <col min="8970" max="8970" width="5.7109375" style="9" customWidth="1"/>
    <col min="8971" max="8971" width="20.5" style="9" bestFit="1" customWidth="1"/>
    <col min="8972" max="8972" width="5.35546875" style="9" customWidth="1"/>
    <col min="8973" max="8973" width="15.35546875" style="9" bestFit="1" customWidth="1"/>
    <col min="8974" max="8975" width="10.640625" style="9" customWidth="1"/>
    <col min="8976" max="8976" width="11.85546875" style="9" customWidth="1"/>
    <col min="8977" max="8977" width="11.640625" style="9" bestFit="1" customWidth="1"/>
    <col min="8978" max="9224" width="9" style="9"/>
    <col min="9225" max="9225" width="0.640625" style="9" customWidth="1"/>
    <col min="9226" max="9226" width="5.7109375" style="9" customWidth="1"/>
    <col min="9227" max="9227" width="20.5" style="9" bestFit="1" customWidth="1"/>
    <col min="9228" max="9228" width="5.35546875" style="9" customWidth="1"/>
    <col min="9229" max="9229" width="15.35546875" style="9" bestFit="1" customWidth="1"/>
    <col min="9230" max="9231" width="10.640625" style="9" customWidth="1"/>
    <col min="9232" max="9232" width="11.85546875" style="9" customWidth="1"/>
    <col min="9233" max="9233" width="11.640625" style="9" bestFit="1" customWidth="1"/>
    <col min="9234" max="9480" width="9" style="9"/>
    <col min="9481" max="9481" width="0.640625" style="9" customWidth="1"/>
    <col min="9482" max="9482" width="5.7109375" style="9" customWidth="1"/>
    <col min="9483" max="9483" width="20.5" style="9" bestFit="1" customWidth="1"/>
    <col min="9484" max="9484" width="5.35546875" style="9" customWidth="1"/>
    <col min="9485" max="9485" width="15.35546875" style="9" bestFit="1" customWidth="1"/>
    <col min="9486" max="9487" width="10.640625" style="9" customWidth="1"/>
    <col min="9488" max="9488" width="11.85546875" style="9" customWidth="1"/>
    <col min="9489" max="9489" width="11.640625" style="9" bestFit="1" customWidth="1"/>
    <col min="9490" max="9736" width="9" style="9"/>
    <col min="9737" max="9737" width="0.640625" style="9" customWidth="1"/>
    <col min="9738" max="9738" width="5.7109375" style="9" customWidth="1"/>
    <col min="9739" max="9739" width="20.5" style="9" bestFit="1" customWidth="1"/>
    <col min="9740" max="9740" width="5.35546875" style="9" customWidth="1"/>
    <col min="9741" max="9741" width="15.35546875" style="9" bestFit="1" customWidth="1"/>
    <col min="9742" max="9743" width="10.640625" style="9" customWidth="1"/>
    <col min="9744" max="9744" width="11.85546875" style="9" customWidth="1"/>
    <col min="9745" max="9745" width="11.640625" style="9" bestFit="1" customWidth="1"/>
    <col min="9746" max="9992" width="9" style="9"/>
    <col min="9993" max="9993" width="0.640625" style="9" customWidth="1"/>
    <col min="9994" max="9994" width="5.7109375" style="9" customWidth="1"/>
    <col min="9995" max="9995" width="20.5" style="9" bestFit="1" customWidth="1"/>
    <col min="9996" max="9996" width="5.35546875" style="9" customWidth="1"/>
    <col min="9997" max="9997" width="15.35546875" style="9" bestFit="1" customWidth="1"/>
    <col min="9998" max="9999" width="10.640625" style="9" customWidth="1"/>
    <col min="10000" max="10000" width="11.85546875" style="9" customWidth="1"/>
    <col min="10001" max="10001" width="11.640625" style="9" bestFit="1" customWidth="1"/>
    <col min="10002" max="10248" width="9" style="9"/>
    <col min="10249" max="10249" width="0.640625" style="9" customWidth="1"/>
    <col min="10250" max="10250" width="5.7109375" style="9" customWidth="1"/>
    <col min="10251" max="10251" width="20.5" style="9" bestFit="1" customWidth="1"/>
    <col min="10252" max="10252" width="5.35546875" style="9" customWidth="1"/>
    <col min="10253" max="10253" width="15.35546875" style="9" bestFit="1" customWidth="1"/>
    <col min="10254" max="10255" width="10.640625" style="9" customWidth="1"/>
    <col min="10256" max="10256" width="11.85546875" style="9" customWidth="1"/>
    <col min="10257" max="10257" width="11.640625" style="9" bestFit="1" customWidth="1"/>
    <col min="10258" max="10504" width="9" style="9"/>
    <col min="10505" max="10505" width="0.640625" style="9" customWidth="1"/>
    <col min="10506" max="10506" width="5.7109375" style="9" customWidth="1"/>
    <col min="10507" max="10507" width="20.5" style="9" bestFit="1" customWidth="1"/>
    <col min="10508" max="10508" width="5.35546875" style="9" customWidth="1"/>
    <col min="10509" max="10509" width="15.35546875" style="9" bestFit="1" customWidth="1"/>
    <col min="10510" max="10511" width="10.640625" style="9" customWidth="1"/>
    <col min="10512" max="10512" width="11.85546875" style="9" customWidth="1"/>
    <col min="10513" max="10513" width="11.640625" style="9" bestFit="1" customWidth="1"/>
    <col min="10514" max="10760" width="9" style="9"/>
    <col min="10761" max="10761" width="0.640625" style="9" customWidth="1"/>
    <col min="10762" max="10762" width="5.7109375" style="9" customWidth="1"/>
    <col min="10763" max="10763" width="20.5" style="9" bestFit="1" customWidth="1"/>
    <col min="10764" max="10764" width="5.35546875" style="9" customWidth="1"/>
    <col min="10765" max="10765" width="15.35546875" style="9" bestFit="1" customWidth="1"/>
    <col min="10766" max="10767" width="10.640625" style="9" customWidth="1"/>
    <col min="10768" max="10768" width="11.85546875" style="9" customWidth="1"/>
    <col min="10769" max="10769" width="11.640625" style="9" bestFit="1" customWidth="1"/>
    <col min="10770" max="11016" width="9" style="9"/>
    <col min="11017" max="11017" width="0.640625" style="9" customWidth="1"/>
    <col min="11018" max="11018" width="5.7109375" style="9" customWidth="1"/>
    <col min="11019" max="11019" width="20.5" style="9" bestFit="1" customWidth="1"/>
    <col min="11020" max="11020" width="5.35546875" style="9" customWidth="1"/>
    <col min="11021" max="11021" width="15.35546875" style="9" bestFit="1" customWidth="1"/>
    <col min="11022" max="11023" width="10.640625" style="9" customWidth="1"/>
    <col min="11024" max="11024" width="11.85546875" style="9" customWidth="1"/>
    <col min="11025" max="11025" width="11.640625" style="9" bestFit="1" customWidth="1"/>
    <col min="11026" max="11272" width="9" style="9"/>
    <col min="11273" max="11273" width="0.640625" style="9" customWidth="1"/>
    <col min="11274" max="11274" width="5.7109375" style="9" customWidth="1"/>
    <col min="11275" max="11275" width="20.5" style="9" bestFit="1" customWidth="1"/>
    <col min="11276" max="11276" width="5.35546875" style="9" customWidth="1"/>
    <col min="11277" max="11277" width="15.35546875" style="9" bestFit="1" customWidth="1"/>
    <col min="11278" max="11279" width="10.640625" style="9" customWidth="1"/>
    <col min="11280" max="11280" width="11.85546875" style="9" customWidth="1"/>
    <col min="11281" max="11281" width="11.640625" style="9" bestFit="1" customWidth="1"/>
    <col min="11282" max="11528" width="9" style="9"/>
    <col min="11529" max="11529" width="0.640625" style="9" customWidth="1"/>
    <col min="11530" max="11530" width="5.7109375" style="9" customWidth="1"/>
    <col min="11531" max="11531" width="20.5" style="9" bestFit="1" customWidth="1"/>
    <col min="11532" max="11532" width="5.35546875" style="9" customWidth="1"/>
    <col min="11533" max="11533" width="15.35546875" style="9" bestFit="1" customWidth="1"/>
    <col min="11534" max="11535" width="10.640625" style="9" customWidth="1"/>
    <col min="11536" max="11536" width="11.85546875" style="9" customWidth="1"/>
    <col min="11537" max="11537" width="11.640625" style="9" bestFit="1" customWidth="1"/>
    <col min="11538" max="11784" width="9" style="9"/>
    <col min="11785" max="11785" width="0.640625" style="9" customWidth="1"/>
    <col min="11786" max="11786" width="5.7109375" style="9" customWidth="1"/>
    <col min="11787" max="11787" width="20.5" style="9" bestFit="1" customWidth="1"/>
    <col min="11788" max="11788" width="5.35546875" style="9" customWidth="1"/>
    <col min="11789" max="11789" width="15.35546875" style="9" bestFit="1" customWidth="1"/>
    <col min="11790" max="11791" width="10.640625" style="9" customWidth="1"/>
    <col min="11792" max="11792" width="11.85546875" style="9" customWidth="1"/>
    <col min="11793" max="11793" width="11.640625" style="9" bestFit="1" customWidth="1"/>
    <col min="11794" max="12040" width="9" style="9"/>
    <col min="12041" max="12041" width="0.640625" style="9" customWidth="1"/>
    <col min="12042" max="12042" width="5.7109375" style="9" customWidth="1"/>
    <col min="12043" max="12043" width="20.5" style="9" bestFit="1" customWidth="1"/>
    <col min="12044" max="12044" width="5.35546875" style="9" customWidth="1"/>
    <col min="12045" max="12045" width="15.35546875" style="9" bestFit="1" customWidth="1"/>
    <col min="12046" max="12047" width="10.640625" style="9" customWidth="1"/>
    <col min="12048" max="12048" width="11.85546875" style="9" customWidth="1"/>
    <col min="12049" max="12049" width="11.640625" style="9" bestFit="1" customWidth="1"/>
    <col min="12050" max="12296" width="9" style="9"/>
    <col min="12297" max="12297" width="0.640625" style="9" customWidth="1"/>
    <col min="12298" max="12298" width="5.7109375" style="9" customWidth="1"/>
    <col min="12299" max="12299" width="20.5" style="9" bestFit="1" customWidth="1"/>
    <col min="12300" max="12300" width="5.35546875" style="9" customWidth="1"/>
    <col min="12301" max="12301" width="15.35546875" style="9" bestFit="1" customWidth="1"/>
    <col min="12302" max="12303" width="10.640625" style="9" customWidth="1"/>
    <col min="12304" max="12304" width="11.85546875" style="9" customWidth="1"/>
    <col min="12305" max="12305" width="11.640625" style="9" bestFit="1" customWidth="1"/>
    <col min="12306" max="12552" width="9" style="9"/>
    <col min="12553" max="12553" width="0.640625" style="9" customWidth="1"/>
    <col min="12554" max="12554" width="5.7109375" style="9" customWidth="1"/>
    <col min="12555" max="12555" width="20.5" style="9" bestFit="1" customWidth="1"/>
    <col min="12556" max="12556" width="5.35546875" style="9" customWidth="1"/>
    <col min="12557" max="12557" width="15.35546875" style="9" bestFit="1" customWidth="1"/>
    <col min="12558" max="12559" width="10.640625" style="9" customWidth="1"/>
    <col min="12560" max="12560" width="11.85546875" style="9" customWidth="1"/>
    <col min="12561" max="12561" width="11.640625" style="9" bestFit="1" customWidth="1"/>
    <col min="12562" max="12808" width="9" style="9"/>
    <col min="12809" max="12809" width="0.640625" style="9" customWidth="1"/>
    <col min="12810" max="12810" width="5.7109375" style="9" customWidth="1"/>
    <col min="12811" max="12811" width="20.5" style="9" bestFit="1" customWidth="1"/>
    <col min="12812" max="12812" width="5.35546875" style="9" customWidth="1"/>
    <col min="12813" max="12813" width="15.35546875" style="9" bestFit="1" customWidth="1"/>
    <col min="12814" max="12815" width="10.640625" style="9" customWidth="1"/>
    <col min="12816" max="12816" width="11.85546875" style="9" customWidth="1"/>
    <col min="12817" max="12817" width="11.640625" style="9" bestFit="1" customWidth="1"/>
    <col min="12818" max="13064" width="9" style="9"/>
    <col min="13065" max="13065" width="0.640625" style="9" customWidth="1"/>
    <col min="13066" max="13066" width="5.7109375" style="9" customWidth="1"/>
    <col min="13067" max="13067" width="20.5" style="9" bestFit="1" customWidth="1"/>
    <col min="13068" max="13068" width="5.35546875" style="9" customWidth="1"/>
    <col min="13069" max="13069" width="15.35546875" style="9" bestFit="1" customWidth="1"/>
    <col min="13070" max="13071" width="10.640625" style="9" customWidth="1"/>
    <col min="13072" max="13072" width="11.85546875" style="9" customWidth="1"/>
    <col min="13073" max="13073" width="11.640625" style="9" bestFit="1" customWidth="1"/>
    <col min="13074" max="13320" width="9" style="9"/>
    <col min="13321" max="13321" width="0.640625" style="9" customWidth="1"/>
    <col min="13322" max="13322" width="5.7109375" style="9" customWidth="1"/>
    <col min="13323" max="13323" width="20.5" style="9" bestFit="1" customWidth="1"/>
    <col min="13324" max="13324" width="5.35546875" style="9" customWidth="1"/>
    <col min="13325" max="13325" width="15.35546875" style="9" bestFit="1" customWidth="1"/>
    <col min="13326" max="13327" width="10.640625" style="9" customWidth="1"/>
    <col min="13328" max="13328" width="11.85546875" style="9" customWidth="1"/>
    <col min="13329" max="13329" width="11.640625" style="9" bestFit="1" customWidth="1"/>
    <col min="13330" max="13576" width="9" style="9"/>
    <col min="13577" max="13577" width="0.640625" style="9" customWidth="1"/>
    <col min="13578" max="13578" width="5.7109375" style="9" customWidth="1"/>
    <col min="13579" max="13579" width="20.5" style="9" bestFit="1" customWidth="1"/>
    <col min="13580" max="13580" width="5.35546875" style="9" customWidth="1"/>
    <col min="13581" max="13581" width="15.35546875" style="9" bestFit="1" customWidth="1"/>
    <col min="13582" max="13583" width="10.640625" style="9" customWidth="1"/>
    <col min="13584" max="13584" width="11.85546875" style="9" customWidth="1"/>
    <col min="13585" max="13585" width="11.640625" style="9" bestFit="1" customWidth="1"/>
    <col min="13586" max="13832" width="9" style="9"/>
    <col min="13833" max="13833" width="0.640625" style="9" customWidth="1"/>
    <col min="13834" max="13834" width="5.7109375" style="9" customWidth="1"/>
    <col min="13835" max="13835" width="20.5" style="9" bestFit="1" customWidth="1"/>
    <col min="13836" max="13836" width="5.35546875" style="9" customWidth="1"/>
    <col min="13837" max="13837" width="15.35546875" style="9" bestFit="1" customWidth="1"/>
    <col min="13838" max="13839" width="10.640625" style="9" customWidth="1"/>
    <col min="13840" max="13840" width="11.85546875" style="9" customWidth="1"/>
    <col min="13841" max="13841" width="11.640625" style="9" bestFit="1" customWidth="1"/>
    <col min="13842" max="14088" width="9" style="9"/>
    <col min="14089" max="14089" width="0.640625" style="9" customWidth="1"/>
    <col min="14090" max="14090" width="5.7109375" style="9" customWidth="1"/>
    <col min="14091" max="14091" width="20.5" style="9" bestFit="1" customWidth="1"/>
    <col min="14092" max="14092" width="5.35546875" style="9" customWidth="1"/>
    <col min="14093" max="14093" width="15.35546875" style="9" bestFit="1" customWidth="1"/>
    <col min="14094" max="14095" width="10.640625" style="9" customWidth="1"/>
    <col min="14096" max="14096" width="11.85546875" style="9" customWidth="1"/>
    <col min="14097" max="14097" width="11.640625" style="9" bestFit="1" customWidth="1"/>
    <col min="14098" max="14344" width="9" style="9"/>
    <col min="14345" max="14345" width="0.640625" style="9" customWidth="1"/>
    <col min="14346" max="14346" width="5.7109375" style="9" customWidth="1"/>
    <col min="14347" max="14347" width="20.5" style="9" bestFit="1" customWidth="1"/>
    <col min="14348" max="14348" width="5.35546875" style="9" customWidth="1"/>
    <col min="14349" max="14349" width="15.35546875" style="9" bestFit="1" customWidth="1"/>
    <col min="14350" max="14351" width="10.640625" style="9" customWidth="1"/>
    <col min="14352" max="14352" width="11.85546875" style="9" customWidth="1"/>
    <col min="14353" max="14353" width="11.640625" style="9" bestFit="1" customWidth="1"/>
    <col min="14354" max="14600" width="9" style="9"/>
    <col min="14601" max="14601" width="0.640625" style="9" customWidth="1"/>
    <col min="14602" max="14602" width="5.7109375" style="9" customWidth="1"/>
    <col min="14603" max="14603" width="20.5" style="9" bestFit="1" customWidth="1"/>
    <col min="14604" max="14604" width="5.35546875" style="9" customWidth="1"/>
    <col min="14605" max="14605" width="15.35546875" style="9" bestFit="1" customWidth="1"/>
    <col min="14606" max="14607" width="10.640625" style="9" customWidth="1"/>
    <col min="14608" max="14608" width="11.85546875" style="9" customWidth="1"/>
    <col min="14609" max="14609" width="11.640625" style="9" bestFit="1" customWidth="1"/>
    <col min="14610" max="14856" width="9" style="9"/>
    <col min="14857" max="14857" width="0.640625" style="9" customWidth="1"/>
    <col min="14858" max="14858" width="5.7109375" style="9" customWidth="1"/>
    <col min="14859" max="14859" width="20.5" style="9" bestFit="1" customWidth="1"/>
    <col min="14860" max="14860" width="5.35546875" style="9" customWidth="1"/>
    <col min="14861" max="14861" width="15.35546875" style="9" bestFit="1" customWidth="1"/>
    <col min="14862" max="14863" width="10.640625" style="9" customWidth="1"/>
    <col min="14864" max="14864" width="11.85546875" style="9" customWidth="1"/>
    <col min="14865" max="14865" width="11.640625" style="9" bestFit="1" customWidth="1"/>
    <col min="14866" max="15112" width="9" style="9"/>
    <col min="15113" max="15113" width="0.640625" style="9" customWidth="1"/>
    <col min="15114" max="15114" width="5.7109375" style="9" customWidth="1"/>
    <col min="15115" max="15115" width="20.5" style="9" bestFit="1" customWidth="1"/>
    <col min="15116" max="15116" width="5.35546875" style="9" customWidth="1"/>
    <col min="15117" max="15117" width="15.35546875" style="9" bestFit="1" customWidth="1"/>
    <col min="15118" max="15119" width="10.640625" style="9" customWidth="1"/>
    <col min="15120" max="15120" width="11.85546875" style="9" customWidth="1"/>
    <col min="15121" max="15121" width="11.640625" style="9" bestFit="1" customWidth="1"/>
    <col min="15122" max="15368" width="9" style="9"/>
    <col min="15369" max="15369" width="0.640625" style="9" customWidth="1"/>
    <col min="15370" max="15370" width="5.7109375" style="9" customWidth="1"/>
    <col min="15371" max="15371" width="20.5" style="9" bestFit="1" customWidth="1"/>
    <col min="15372" max="15372" width="5.35546875" style="9" customWidth="1"/>
    <col min="15373" max="15373" width="15.35546875" style="9" bestFit="1" customWidth="1"/>
    <col min="15374" max="15375" width="10.640625" style="9" customWidth="1"/>
    <col min="15376" max="15376" width="11.85546875" style="9" customWidth="1"/>
    <col min="15377" max="15377" width="11.640625" style="9" bestFit="1" customWidth="1"/>
    <col min="15378" max="15624" width="9" style="9"/>
    <col min="15625" max="15625" width="0.640625" style="9" customWidth="1"/>
    <col min="15626" max="15626" width="5.7109375" style="9" customWidth="1"/>
    <col min="15627" max="15627" width="20.5" style="9" bestFit="1" customWidth="1"/>
    <col min="15628" max="15628" width="5.35546875" style="9" customWidth="1"/>
    <col min="15629" max="15629" width="15.35546875" style="9" bestFit="1" customWidth="1"/>
    <col min="15630" max="15631" width="10.640625" style="9" customWidth="1"/>
    <col min="15632" max="15632" width="11.85546875" style="9" customWidth="1"/>
    <col min="15633" max="15633" width="11.640625" style="9" bestFit="1" customWidth="1"/>
    <col min="15634" max="15880" width="9" style="9"/>
    <col min="15881" max="15881" width="0.640625" style="9" customWidth="1"/>
    <col min="15882" max="15882" width="5.7109375" style="9" customWidth="1"/>
    <col min="15883" max="15883" width="20.5" style="9" bestFit="1" customWidth="1"/>
    <col min="15884" max="15884" width="5.35546875" style="9" customWidth="1"/>
    <col min="15885" max="15885" width="15.35546875" style="9" bestFit="1" customWidth="1"/>
    <col min="15886" max="15887" width="10.640625" style="9" customWidth="1"/>
    <col min="15888" max="15888" width="11.85546875" style="9" customWidth="1"/>
    <col min="15889" max="15889" width="11.640625" style="9" bestFit="1" customWidth="1"/>
    <col min="15890" max="16136" width="9" style="9"/>
    <col min="16137" max="16137" width="0.640625" style="9" customWidth="1"/>
    <col min="16138" max="16138" width="5.7109375" style="9" customWidth="1"/>
    <col min="16139" max="16139" width="20.5" style="9" bestFit="1" customWidth="1"/>
    <col min="16140" max="16140" width="5.35546875" style="9" customWidth="1"/>
    <col min="16141" max="16141" width="15.35546875" style="9" bestFit="1" customWidth="1"/>
    <col min="16142" max="16143" width="10.640625" style="9" customWidth="1"/>
    <col min="16144" max="16144" width="11.85546875" style="9" customWidth="1"/>
    <col min="16145" max="16145" width="11.640625" style="9" bestFit="1" customWidth="1"/>
    <col min="16146" max="16384" width="9" style="9"/>
  </cols>
  <sheetData>
    <row r="1" spans="1:32" ht="13.3" thickBot="1"/>
    <row r="2" spans="1:32" s="76" customFormat="1" ht="54.75" customHeight="1" thickBot="1">
      <c r="A2" s="72"/>
      <c r="B2" s="73" t="s">
        <v>534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/>
      <c r="V2"/>
      <c r="X2" s="549"/>
      <c r="Y2" s="549"/>
      <c r="Z2" s="549"/>
      <c r="AA2" s="549"/>
      <c r="AB2" s="549"/>
      <c r="AC2" s="549"/>
      <c r="AD2" s="549"/>
    </row>
    <row r="3" spans="1:32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  <c r="AD3" s="406"/>
    </row>
    <row r="4" spans="1:32" ht="16" customHeight="1" thickBot="1">
      <c r="B4" s="267">
        <v>1</v>
      </c>
      <c r="C4" s="1057" t="s">
        <v>507</v>
      </c>
      <c r="D4" s="1047" t="s">
        <v>503</v>
      </c>
      <c r="E4" s="268">
        <v>1</v>
      </c>
      <c r="F4" s="118">
        <v>2011</v>
      </c>
      <c r="G4" s="118">
        <v>20577</v>
      </c>
      <c r="H4" s="118">
        <v>9005211</v>
      </c>
      <c r="I4" s="118">
        <v>16</v>
      </c>
      <c r="J4" s="118"/>
      <c r="K4" s="118"/>
      <c r="L4" s="269" t="s">
        <v>620</v>
      </c>
      <c r="M4" s="270"/>
      <c r="N4" s="14"/>
      <c r="O4" s="14"/>
      <c r="P4" s="14"/>
      <c r="Q4" s="14"/>
      <c r="R4" s="91" t="s">
        <v>1234</v>
      </c>
      <c r="S4" s="96" t="s">
        <v>1305</v>
      </c>
      <c r="T4" s="191"/>
      <c r="U4" s="192"/>
      <c r="V4" s="210" t="s">
        <v>1290</v>
      </c>
      <c r="AD4" s="406"/>
    </row>
    <row r="5" spans="1:32" ht="16" customHeight="1" thickBot="1">
      <c r="B5" s="82">
        <v>2</v>
      </c>
      <c r="C5" s="1063"/>
      <c r="D5" s="1063"/>
      <c r="E5" s="85">
        <v>2</v>
      </c>
      <c r="F5" s="86">
        <v>2011</v>
      </c>
      <c r="G5" s="86">
        <v>20578</v>
      </c>
      <c r="H5" s="86">
        <v>9005211</v>
      </c>
      <c r="I5" s="86">
        <v>17</v>
      </c>
      <c r="J5" s="86"/>
      <c r="K5" s="86"/>
      <c r="L5" s="244" t="s">
        <v>620</v>
      </c>
      <c r="M5" s="87"/>
      <c r="N5" s="13"/>
      <c r="O5" s="13"/>
      <c r="P5" s="13"/>
      <c r="Q5" s="13"/>
      <c r="R5" s="91" t="s">
        <v>1234</v>
      </c>
      <c r="S5" s="96" t="s">
        <v>1305</v>
      </c>
      <c r="T5" s="191"/>
      <c r="U5" s="192"/>
      <c r="V5" s="210" t="s">
        <v>1290</v>
      </c>
      <c r="AA5" s="1068" t="s">
        <v>57</v>
      </c>
      <c r="AB5" s="1069"/>
      <c r="AC5" s="1069"/>
      <c r="AD5" s="1069"/>
      <c r="AE5" s="1069"/>
      <c r="AF5" s="1070"/>
    </row>
    <row r="6" spans="1:32" ht="16" customHeight="1" thickBot="1">
      <c r="B6" s="82">
        <v>3</v>
      </c>
      <c r="C6" s="1063"/>
      <c r="D6" s="1063"/>
      <c r="E6" s="85">
        <v>3</v>
      </c>
      <c r="F6" s="86">
        <v>2012</v>
      </c>
      <c r="G6" s="86">
        <v>21515</v>
      </c>
      <c r="H6" s="86">
        <v>9005211</v>
      </c>
      <c r="I6" s="86">
        <v>18</v>
      </c>
      <c r="J6" s="86"/>
      <c r="K6" s="86"/>
      <c r="L6" s="244" t="s">
        <v>620</v>
      </c>
      <c r="M6" s="87"/>
      <c r="N6" s="13"/>
      <c r="O6" s="13"/>
      <c r="P6" s="13"/>
      <c r="Q6" s="13"/>
      <c r="R6" s="91" t="s">
        <v>1234</v>
      </c>
      <c r="S6" s="96" t="s">
        <v>1305</v>
      </c>
      <c r="T6" s="191"/>
      <c r="U6" s="192"/>
      <c r="V6" s="210" t="s">
        <v>1290</v>
      </c>
      <c r="AA6" s="1114" t="s">
        <v>294</v>
      </c>
      <c r="AB6" s="1115"/>
      <c r="AC6" s="406"/>
      <c r="AD6" s="406"/>
      <c r="AE6" s="674"/>
      <c r="AF6" s="450"/>
    </row>
    <row r="7" spans="1:32" ht="16" customHeight="1" thickTop="1">
      <c r="B7" s="82">
        <v>4</v>
      </c>
      <c r="C7" s="1063"/>
      <c r="D7" s="1063"/>
      <c r="E7" s="85">
        <v>4</v>
      </c>
      <c r="F7" s="86">
        <v>2012</v>
      </c>
      <c r="G7" s="86">
        <v>21516</v>
      </c>
      <c r="H7" s="86">
        <v>9005211</v>
      </c>
      <c r="I7" s="86">
        <v>19</v>
      </c>
      <c r="J7" s="86"/>
      <c r="K7" s="86"/>
      <c r="L7" s="244" t="s">
        <v>620</v>
      </c>
      <c r="M7" s="87"/>
      <c r="N7" s="13"/>
      <c r="O7" s="13"/>
      <c r="P7" s="13"/>
      <c r="Q7" s="13"/>
      <c r="R7" s="91" t="s">
        <v>1306</v>
      </c>
      <c r="S7" s="96" t="s">
        <v>977</v>
      </c>
      <c r="T7" s="191" t="s">
        <v>1300</v>
      </c>
      <c r="U7" s="211"/>
      <c r="V7" s="210" t="s">
        <v>1307</v>
      </c>
      <c r="AA7" s="391"/>
      <c r="AB7" s="550" t="s">
        <v>10</v>
      </c>
      <c r="AC7" s="391"/>
    </row>
    <row r="8" spans="1:32" ht="16" customHeight="1">
      <c r="B8" s="82">
        <v>5</v>
      </c>
      <c r="C8" s="1063"/>
      <c r="D8" s="1063"/>
      <c r="E8" s="85">
        <v>5</v>
      </c>
      <c r="F8" s="86">
        <v>2012</v>
      </c>
      <c r="G8" s="86">
        <v>21514</v>
      </c>
      <c r="H8" s="86">
        <v>9005211</v>
      </c>
      <c r="I8" s="86">
        <v>20</v>
      </c>
      <c r="J8" s="86"/>
      <c r="K8" s="86"/>
      <c r="L8" s="244" t="s">
        <v>620</v>
      </c>
      <c r="M8" s="87"/>
      <c r="N8" s="13"/>
      <c r="O8" s="13"/>
      <c r="P8" s="13"/>
      <c r="Q8" s="13"/>
      <c r="R8" s="91" t="s">
        <v>1306</v>
      </c>
      <c r="S8" s="96" t="s">
        <v>977</v>
      </c>
      <c r="T8" s="191" t="s">
        <v>1300</v>
      </c>
      <c r="U8" s="211"/>
      <c r="V8" s="210" t="s">
        <v>1307</v>
      </c>
      <c r="AA8" s="554" t="s">
        <v>58</v>
      </c>
      <c r="AB8" s="878" t="s">
        <v>9424</v>
      </c>
      <c r="AC8" s="391"/>
      <c r="AD8" s="555" t="s">
        <v>1129</v>
      </c>
      <c r="AE8" s="879" t="s">
        <v>311</v>
      </c>
      <c r="AF8" s="556" t="s">
        <v>312</v>
      </c>
    </row>
    <row r="9" spans="1:32" ht="16" customHeight="1">
      <c r="B9" s="82">
        <v>6</v>
      </c>
      <c r="C9" s="1063"/>
      <c r="D9" s="1063"/>
      <c r="E9" s="85">
        <v>6</v>
      </c>
      <c r="F9" s="86">
        <v>2013</v>
      </c>
      <c r="G9" s="86">
        <v>22365</v>
      </c>
      <c r="H9" s="86">
        <v>9005211</v>
      </c>
      <c r="I9" s="86">
        <v>24</v>
      </c>
      <c r="J9" s="86"/>
      <c r="K9" s="86"/>
      <c r="L9" s="244" t="s">
        <v>620</v>
      </c>
      <c r="M9" s="87"/>
      <c r="N9" s="13"/>
      <c r="O9" s="13"/>
      <c r="P9" s="13"/>
      <c r="Q9" s="13"/>
      <c r="R9" s="91" t="s">
        <v>1234</v>
      </c>
      <c r="S9" s="96" t="s">
        <v>1292</v>
      </c>
      <c r="T9" s="191" t="s">
        <v>1293</v>
      </c>
      <c r="U9" s="211" t="s">
        <v>1294</v>
      </c>
      <c r="V9" s="210" t="s">
        <v>1295</v>
      </c>
      <c r="AA9" s="554" t="s">
        <v>59</v>
      </c>
      <c r="AB9" s="882" t="s">
        <v>619</v>
      </c>
      <c r="AC9" s="391"/>
      <c r="AE9" s="558" t="s">
        <v>315</v>
      </c>
      <c r="AF9" s="559" t="s">
        <v>316</v>
      </c>
    </row>
    <row r="10" spans="1:32" ht="16" customHeight="1">
      <c r="B10" s="82">
        <v>7</v>
      </c>
      <c r="C10" s="1063"/>
      <c r="D10" s="1063"/>
      <c r="E10" s="85">
        <v>7</v>
      </c>
      <c r="F10" s="86">
        <v>2013</v>
      </c>
      <c r="G10" s="86">
        <v>22369</v>
      </c>
      <c r="H10" s="86">
        <v>9005211</v>
      </c>
      <c r="I10" s="86">
        <v>25</v>
      </c>
      <c r="J10" s="86"/>
      <c r="K10" s="86"/>
      <c r="L10" s="244" t="s">
        <v>620</v>
      </c>
      <c r="M10" s="87"/>
      <c r="N10" s="13"/>
      <c r="O10" s="13"/>
      <c r="P10" s="13"/>
      <c r="Q10" s="13"/>
      <c r="R10" s="91" t="s">
        <v>1234</v>
      </c>
      <c r="S10" s="96" t="s">
        <v>1292</v>
      </c>
      <c r="T10" s="191" t="s">
        <v>1293</v>
      </c>
      <c r="U10" s="211" t="s">
        <v>1294</v>
      </c>
      <c r="V10" s="210" t="s">
        <v>1295</v>
      </c>
      <c r="AA10" s="551" t="s">
        <v>82</v>
      </c>
      <c r="AB10" s="560" t="s">
        <v>322</v>
      </c>
      <c r="AC10" s="391"/>
      <c r="AD10" s="557" t="s">
        <v>1130</v>
      </c>
      <c r="AE10" s="391"/>
      <c r="AF10" s="564" t="s">
        <v>332</v>
      </c>
    </row>
    <row r="11" spans="1:32" ht="16" customHeight="1">
      <c r="B11" s="267">
        <v>8</v>
      </c>
      <c r="C11" s="1063"/>
      <c r="D11" s="1063" t="s">
        <v>506</v>
      </c>
      <c r="E11" s="85">
        <v>8</v>
      </c>
      <c r="F11" s="86">
        <v>2015</v>
      </c>
      <c r="G11" s="86">
        <v>23631</v>
      </c>
      <c r="H11" s="86">
        <v>9005955</v>
      </c>
      <c r="I11" s="86">
        <v>4</v>
      </c>
      <c r="J11" s="86"/>
      <c r="K11" s="86"/>
      <c r="L11" s="244" t="s">
        <v>621</v>
      </c>
      <c r="M11" s="87"/>
      <c r="N11" s="62"/>
      <c r="O11" s="13"/>
      <c r="P11" s="13"/>
      <c r="Q11" s="13"/>
      <c r="R11" s="99"/>
      <c r="S11" s="212"/>
      <c r="T11" s="213"/>
      <c r="U11" s="214"/>
      <c r="V11" s="213"/>
      <c r="AA11" s="497"/>
      <c r="AB11" s="391"/>
      <c r="AC11" s="391"/>
      <c r="AE11" s="391"/>
    </row>
    <row r="12" spans="1:32" ht="16" customHeight="1">
      <c r="B12" s="82">
        <v>9</v>
      </c>
      <c r="C12" s="1063"/>
      <c r="D12" s="1063"/>
      <c r="E12" s="85">
        <v>9</v>
      </c>
      <c r="F12" s="86">
        <v>2018</v>
      </c>
      <c r="G12" s="86">
        <v>25878</v>
      </c>
      <c r="H12" s="86">
        <v>9005955</v>
      </c>
      <c r="I12" s="86">
        <v>6</v>
      </c>
      <c r="J12" s="86"/>
      <c r="K12" s="86"/>
      <c r="L12" s="244" t="s">
        <v>622</v>
      </c>
      <c r="M12" s="87"/>
      <c r="N12" s="13"/>
      <c r="O12" s="13"/>
      <c r="P12" s="13"/>
      <c r="Q12" s="13"/>
      <c r="R12" s="102"/>
      <c r="S12" s="271"/>
      <c r="T12" s="249"/>
      <c r="U12" s="248"/>
      <c r="V12" s="249"/>
      <c r="AA12" s="561" t="s">
        <v>329</v>
      </c>
      <c r="AB12" s="562" t="s">
        <v>330</v>
      </c>
      <c r="AC12" s="391"/>
      <c r="AD12" s="563" t="s">
        <v>331</v>
      </c>
      <c r="AE12" s="457" t="s">
        <v>309</v>
      </c>
      <c r="AF12" s="565" t="s">
        <v>333</v>
      </c>
    </row>
    <row r="13" spans="1:32" ht="16" customHeight="1">
      <c r="B13" s="82">
        <v>10</v>
      </c>
      <c r="C13" s="1063"/>
      <c r="D13" s="1063" t="s">
        <v>505</v>
      </c>
      <c r="E13" s="85">
        <v>10</v>
      </c>
      <c r="F13" s="86">
        <v>2018</v>
      </c>
      <c r="G13" s="86">
        <v>25879</v>
      </c>
      <c r="H13" s="86">
        <v>9006876</v>
      </c>
      <c r="I13" s="86">
        <v>1</v>
      </c>
      <c r="J13" s="86"/>
      <c r="K13" s="86"/>
      <c r="L13" s="244" t="s">
        <v>622</v>
      </c>
      <c r="M13" s="87"/>
      <c r="N13" s="13"/>
      <c r="O13" s="13"/>
      <c r="P13" s="13"/>
      <c r="Q13" s="13"/>
      <c r="R13" s="91" t="s">
        <v>1299</v>
      </c>
      <c r="S13" s="96" t="s">
        <v>977</v>
      </c>
      <c r="T13" s="191" t="s">
        <v>1308</v>
      </c>
      <c r="U13" s="192"/>
      <c r="V13" s="191"/>
      <c r="AA13" s="566" t="s">
        <v>340</v>
      </c>
      <c r="AB13" s="560" t="s">
        <v>341</v>
      </c>
      <c r="AC13" s="391"/>
      <c r="AD13" s="567" t="s">
        <v>342</v>
      </c>
      <c r="AE13" s="457" t="s">
        <v>314</v>
      </c>
      <c r="AF13" s="568" t="s">
        <v>343</v>
      </c>
    </row>
    <row r="14" spans="1:32" ht="16" customHeight="1">
      <c r="B14" s="82">
        <v>11</v>
      </c>
      <c r="C14" s="1063"/>
      <c r="D14" s="1063"/>
      <c r="E14" s="85">
        <v>11</v>
      </c>
      <c r="F14" s="86">
        <v>2020</v>
      </c>
      <c r="G14" s="86">
        <v>27851</v>
      </c>
      <c r="H14" s="86">
        <v>9006876</v>
      </c>
      <c r="I14" s="86">
        <v>4</v>
      </c>
      <c r="J14" s="86"/>
      <c r="K14" s="86"/>
      <c r="L14" s="244" t="s">
        <v>1047</v>
      </c>
      <c r="M14" s="87"/>
      <c r="N14" s="13"/>
      <c r="O14" s="13"/>
      <c r="P14" s="13"/>
      <c r="Q14" s="13"/>
      <c r="R14" s="91" t="s">
        <v>1299</v>
      </c>
      <c r="S14" s="96" t="s">
        <v>977</v>
      </c>
      <c r="T14" s="191" t="s">
        <v>1308</v>
      </c>
      <c r="U14" s="192"/>
      <c r="V14" s="191"/>
      <c r="AA14" s="497"/>
      <c r="AB14" s="391"/>
      <c r="AC14" s="391"/>
      <c r="AD14" s="391"/>
      <c r="AE14" s="391"/>
      <c r="AF14" s="492"/>
    </row>
    <row r="15" spans="1:32" ht="16" customHeight="1">
      <c r="B15" s="82">
        <v>12</v>
      </c>
      <c r="C15" s="1063"/>
      <c r="D15" s="1063"/>
      <c r="E15" s="85">
        <v>12</v>
      </c>
      <c r="F15" s="86">
        <v>2020</v>
      </c>
      <c r="G15" s="86">
        <v>27968</v>
      </c>
      <c r="H15" s="86">
        <v>9006876</v>
      </c>
      <c r="I15" s="86">
        <v>9</v>
      </c>
      <c r="J15" s="86"/>
      <c r="K15" s="86"/>
      <c r="L15" s="244" t="s">
        <v>1047</v>
      </c>
      <c r="M15" s="87"/>
      <c r="N15" s="13"/>
      <c r="O15" s="13"/>
      <c r="P15" s="13"/>
      <c r="Q15" s="13"/>
      <c r="R15" s="91" t="s">
        <v>1299</v>
      </c>
      <c r="S15" s="96" t="s">
        <v>977</v>
      </c>
      <c r="T15" s="191" t="s">
        <v>1308</v>
      </c>
      <c r="U15" s="192"/>
      <c r="V15" s="191"/>
      <c r="AA15" s="452" t="s">
        <v>350</v>
      </c>
      <c r="AB15" s="569" t="s">
        <v>351</v>
      </c>
      <c r="AC15" s="391"/>
      <c r="AD15" s="453" t="s">
        <v>325</v>
      </c>
      <c r="AE15" s="570" t="s">
        <v>323</v>
      </c>
      <c r="AF15" s="571" t="s">
        <v>346</v>
      </c>
    </row>
    <row r="16" spans="1:32" ht="16" customHeight="1" thickBot="1">
      <c r="B16" s="82">
        <v>13</v>
      </c>
      <c r="C16" s="1088" t="s">
        <v>461</v>
      </c>
      <c r="D16" s="1116" t="s">
        <v>1105</v>
      </c>
      <c r="E16" s="85">
        <v>1</v>
      </c>
      <c r="F16" s="84">
        <v>2010</v>
      </c>
      <c r="G16" s="86">
        <v>1754</v>
      </c>
      <c r="H16" s="84">
        <v>9003606</v>
      </c>
      <c r="I16" s="84">
        <v>1</v>
      </c>
      <c r="J16" s="84"/>
      <c r="K16" s="84"/>
      <c r="L16" s="244" t="s">
        <v>500</v>
      </c>
      <c r="M16" s="87"/>
      <c r="N16" s="13"/>
      <c r="O16" s="13"/>
      <c r="P16" s="13"/>
      <c r="Q16" s="13"/>
      <c r="R16" s="91" t="s">
        <v>1309</v>
      </c>
      <c r="S16" s="96" t="s">
        <v>1305</v>
      </c>
      <c r="T16" s="191" t="s">
        <v>405</v>
      </c>
      <c r="U16" s="192" t="s">
        <v>1310</v>
      </c>
      <c r="V16" s="191"/>
      <c r="X16" s="552"/>
      <c r="Y16" s="552"/>
      <c r="Z16" s="406"/>
      <c r="AA16" s="470" t="s">
        <v>344</v>
      </c>
      <c r="AB16" s="572" t="s">
        <v>354</v>
      </c>
      <c r="AC16" s="460"/>
      <c r="AD16" s="573" t="s">
        <v>345</v>
      </c>
      <c r="AE16" s="471" t="s">
        <v>318</v>
      </c>
      <c r="AF16" s="472" t="s">
        <v>334</v>
      </c>
    </row>
    <row r="17" spans="2:32" ht="16" customHeight="1">
      <c r="B17" s="82">
        <v>14</v>
      </c>
      <c r="C17" s="1088"/>
      <c r="D17" s="1117"/>
      <c r="E17" s="85">
        <v>2</v>
      </c>
      <c r="F17" s="84">
        <v>2011</v>
      </c>
      <c r="G17" s="86">
        <v>2362</v>
      </c>
      <c r="H17" s="84">
        <v>9003606</v>
      </c>
      <c r="I17" s="84">
        <v>2</v>
      </c>
      <c r="J17" s="84"/>
      <c r="K17" s="84"/>
      <c r="L17" s="244" t="s">
        <v>500</v>
      </c>
      <c r="M17" s="87"/>
      <c r="N17" s="13"/>
      <c r="O17" s="13"/>
      <c r="P17" s="13"/>
      <c r="Q17" s="13"/>
      <c r="R17" s="91" t="s">
        <v>1309</v>
      </c>
      <c r="S17" s="96" t="s">
        <v>1305</v>
      </c>
      <c r="T17" s="191" t="s">
        <v>405</v>
      </c>
      <c r="U17" s="192" t="s">
        <v>1310</v>
      </c>
      <c r="V17" s="191"/>
      <c r="X17" s="406"/>
      <c r="Y17" s="552"/>
      <c r="Z17" s="406"/>
      <c r="AA17" s="552"/>
      <c r="AB17" s="552"/>
      <c r="AC17" s="406"/>
      <c r="AD17" s="406"/>
      <c r="AE17" s="420" t="s">
        <v>929</v>
      </c>
      <c r="AF17" s="406"/>
    </row>
    <row r="18" spans="2:32" ht="16" customHeight="1">
      <c r="B18" s="267">
        <v>15</v>
      </c>
      <c r="C18" s="1088"/>
      <c r="D18" s="1117"/>
      <c r="E18" s="85">
        <v>3</v>
      </c>
      <c r="F18" s="84">
        <v>2011</v>
      </c>
      <c r="G18" s="86">
        <v>2350</v>
      </c>
      <c r="H18" s="84">
        <v>9003606</v>
      </c>
      <c r="I18" s="84">
        <v>3</v>
      </c>
      <c r="J18" s="84"/>
      <c r="K18" s="84"/>
      <c r="L18" s="244" t="s">
        <v>500</v>
      </c>
      <c r="M18" s="87"/>
      <c r="N18" s="13"/>
      <c r="O18" s="13"/>
      <c r="P18" s="13"/>
      <c r="Q18" s="13"/>
      <c r="R18" s="91" t="s">
        <v>1309</v>
      </c>
      <c r="S18" s="96" t="s">
        <v>1305</v>
      </c>
      <c r="T18" s="191" t="s">
        <v>405</v>
      </c>
      <c r="U18" s="192" t="s">
        <v>1310</v>
      </c>
      <c r="V18" s="191"/>
      <c r="W18" s="46"/>
      <c r="X18" s="406"/>
      <c r="Y18" s="552"/>
      <c r="Z18" s="406"/>
      <c r="AA18" s="406"/>
      <c r="AB18" s="553"/>
      <c r="AC18" s="406"/>
      <c r="AD18" s="406"/>
    </row>
    <row r="19" spans="2:32" ht="16" customHeight="1">
      <c r="B19" s="82">
        <v>16</v>
      </c>
      <c r="C19" s="1088"/>
      <c r="D19" s="1117"/>
      <c r="E19" s="85">
        <v>4</v>
      </c>
      <c r="F19" s="84">
        <v>2011</v>
      </c>
      <c r="G19" s="86">
        <v>2349</v>
      </c>
      <c r="H19" s="84">
        <v>9003606</v>
      </c>
      <c r="I19" s="84">
        <v>4</v>
      </c>
      <c r="J19" s="84"/>
      <c r="K19" s="84"/>
      <c r="L19" s="244" t="s">
        <v>500</v>
      </c>
      <c r="M19" s="87"/>
      <c r="N19" s="13"/>
      <c r="O19" s="13"/>
      <c r="P19" s="13"/>
      <c r="Q19" s="13"/>
      <c r="R19" s="91" t="s">
        <v>1309</v>
      </c>
      <c r="S19" s="96" t="s">
        <v>1305</v>
      </c>
      <c r="T19" s="191" t="s">
        <v>405</v>
      </c>
      <c r="U19" s="192" t="s">
        <v>1310</v>
      </c>
      <c r="V19" s="191"/>
      <c r="W19" s="23"/>
      <c r="X19" s="406"/>
      <c r="Y19" s="406"/>
      <c r="Z19" s="406"/>
      <c r="AA19" s="406"/>
      <c r="AB19" s="406"/>
      <c r="AC19" s="406"/>
      <c r="AD19" s="406"/>
    </row>
    <row r="20" spans="2:32" ht="16" customHeight="1">
      <c r="B20" s="82">
        <v>17</v>
      </c>
      <c r="C20" s="1088"/>
      <c r="D20" s="1117"/>
      <c r="E20" s="85">
        <v>5</v>
      </c>
      <c r="F20" s="84">
        <v>2011</v>
      </c>
      <c r="G20" s="86">
        <v>2351</v>
      </c>
      <c r="H20" s="84">
        <v>9003606</v>
      </c>
      <c r="I20" s="84">
        <v>5</v>
      </c>
      <c r="J20" s="84"/>
      <c r="K20" s="84"/>
      <c r="L20" s="244" t="s">
        <v>500</v>
      </c>
      <c r="M20" s="87"/>
      <c r="N20" s="13"/>
      <c r="O20" s="13"/>
      <c r="P20" s="13"/>
      <c r="Q20" s="13"/>
      <c r="R20" s="91" t="s">
        <v>1309</v>
      </c>
      <c r="S20" s="96" t="s">
        <v>1305</v>
      </c>
      <c r="T20" s="191" t="s">
        <v>405</v>
      </c>
      <c r="U20" s="192" t="s">
        <v>1310</v>
      </c>
      <c r="V20" s="191"/>
      <c r="W20" s="23"/>
    </row>
    <row r="21" spans="2:32" ht="16" customHeight="1">
      <c r="B21" s="82">
        <v>18</v>
      </c>
      <c r="C21" s="1088"/>
      <c r="D21" s="1117"/>
      <c r="E21" s="85">
        <v>6</v>
      </c>
      <c r="F21" s="84">
        <v>2010</v>
      </c>
      <c r="G21" s="86">
        <v>1755</v>
      </c>
      <c r="H21" s="84">
        <v>9003606</v>
      </c>
      <c r="I21" s="84">
        <v>6</v>
      </c>
      <c r="J21" s="84"/>
      <c r="K21" s="84"/>
      <c r="L21" s="244" t="s">
        <v>500</v>
      </c>
      <c r="M21" s="87"/>
      <c r="N21" s="13"/>
      <c r="O21" s="13"/>
      <c r="P21" s="13"/>
      <c r="Q21" s="13"/>
      <c r="R21" s="91" t="s">
        <v>1309</v>
      </c>
      <c r="S21" s="96" t="s">
        <v>1305</v>
      </c>
      <c r="T21" s="191" t="s">
        <v>405</v>
      </c>
      <c r="U21" s="192" t="s">
        <v>1310</v>
      </c>
      <c r="V21" s="191"/>
      <c r="W21" s="23"/>
    </row>
    <row r="22" spans="2:32" ht="16" customHeight="1">
      <c r="B22" s="82">
        <v>19</v>
      </c>
      <c r="C22" s="1088"/>
      <c r="D22" s="1117"/>
      <c r="E22" s="85">
        <v>7</v>
      </c>
      <c r="F22" s="84">
        <v>2011</v>
      </c>
      <c r="G22" s="86">
        <v>1753</v>
      </c>
      <c r="H22" s="84">
        <v>9003606</v>
      </c>
      <c r="I22" s="84">
        <v>7</v>
      </c>
      <c r="J22" s="84"/>
      <c r="K22" s="84"/>
      <c r="L22" s="244" t="s">
        <v>500</v>
      </c>
      <c r="M22" s="87"/>
      <c r="N22" s="13"/>
      <c r="O22" s="13"/>
      <c r="P22" s="13"/>
      <c r="Q22" s="13"/>
      <c r="R22" s="91" t="s">
        <v>1309</v>
      </c>
      <c r="S22" s="96" t="s">
        <v>1305</v>
      </c>
      <c r="T22" s="191" t="s">
        <v>405</v>
      </c>
      <c r="U22" s="192" t="s">
        <v>1310</v>
      </c>
      <c r="V22" s="191"/>
      <c r="W22" s="23"/>
    </row>
    <row r="23" spans="2:32" ht="16" customHeight="1">
      <c r="B23" s="82">
        <v>20</v>
      </c>
      <c r="C23" s="1088"/>
      <c r="D23" s="1118"/>
      <c r="E23" s="85">
        <v>9</v>
      </c>
      <c r="F23" s="84">
        <v>2010</v>
      </c>
      <c r="G23" s="86">
        <v>2367</v>
      </c>
      <c r="H23" s="84">
        <v>9003623</v>
      </c>
      <c r="I23" s="84">
        <v>9</v>
      </c>
      <c r="J23" s="84"/>
      <c r="K23" s="84"/>
      <c r="L23" s="244" t="s">
        <v>500</v>
      </c>
      <c r="M23" s="87"/>
      <c r="N23" s="13"/>
      <c r="O23" s="13"/>
      <c r="P23" s="13"/>
      <c r="Q23" s="13"/>
      <c r="R23" s="91" t="s">
        <v>1309</v>
      </c>
      <c r="S23" s="96" t="s">
        <v>1305</v>
      </c>
      <c r="T23" s="191" t="s">
        <v>405</v>
      </c>
      <c r="U23" s="192" t="s">
        <v>1310</v>
      </c>
      <c r="V23" s="191"/>
      <c r="W23" s="23"/>
    </row>
    <row r="24" spans="2:32" ht="16" customHeight="1">
      <c r="B24" s="82">
        <v>21</v>
      </c>
      <c r="C24" s="1088"/>
      <c r="D24" s="1118"/>
      <c r="E24" s="85">
        <v>10</v>
      </c>
      <c r="F24" s="84">
        <v>2012</v>
      </c>
      <c r="G24" s="86">
        <v>2955</v>
      </c>
      <c r="H24" s="84">
        <v>9003623</v>
      </c>
      <c r="I24" s="84">
        <v>10</v>
      </c>
      <c r="J24" s="84"/>
      <c r="K24" s="84"/>
      <c r="L24" s="244" t="s">
        <v>500</v>
      </c>
      <c r="M24" s="272" t="s">
        <v>1311</v>
      </c>
      <c r="N24" s="13"/>
      <c r="O24" s="13"/>
      <c r="P24" s="13"/>
      <c r="Q24" s="13"/>
      <c r="R24" s="91" t="s">
        <v>1309</v>
      </c>
      <c r="S24" s="96" t="s">
        <v>1305</v>
      </c>
      <c r="T24" s="191" t="s">
        <v>405</v>
      </c>
      <c r="U24" s="192" t="s">
        <v>1310</v>
      </c>
      <c r="V24" s="191"/>
      <c r="W24" s="23"/>
    </row>
    <row r="25" spans="2:32" ht="16" customHeight="1">
      <c r="B25" s="267">
        <v>22</v>
      </c>
      <c r="C25" s="1088"/>
      <c r="D25" s="1118"/>
      <c r="E25" s="85">
        <v>11</v>
      </c>
      <c r="F25" s="84">
        <v>2012</v>
      </c>
      <c r="G25" s="86">
        <v>2366</v>
      </c>
      <c r="H25" s="84">
        <v>9003623</v>
      </c>
      <c r="I25" s="84">
        <v>11</v>
      </c>
      <c r="J25" s="84"/>
      <c r="K25" s="84"/>
      <c r="L25" s="244" t="s">
        <v>500</v>
      </c>
      <c r="M25" s="87"/>
      <c r="N25" s="13"/>
      <c r="O25" s="13"/>
      <c r="P25" s="13"/>
      <c r="Q25" s="13"/>
      <c r="R25" s="91" t="s">
        <v>1309</v>
      </c>
      <c r="S25" s="96" t="s">
        <v>1305</v>
      </c>
      <c r="T25" s="191" t="s">
        <v>405</v>
      </c>
      <c r="U25" s="192" t="s">
        <v>1310</v>
      </c>
      <c r="V25" s="191"/>
      <c r="W25" s="23"/>
    </row>
    <row r="26" spans="2:32" ht="16" customHeight="1">
      <c r="B26" s="82">
        <v>23</v>
      </c>
      <c r="C26" s="1058" t="s">
        <v>520</v>
      </c>
      <c r="D26" s="1113" t="s">
        <v>518</v>
      </c>
      <c r="E26" s="85">
        <v>2</v>
      </c>
      <c r="F26" s="86">
        <v>2003</v>
      </c>
      <c r="G26" s="86">
        <v>15069</v>
      </c>
      <c r="H26" s="86">
        <v>9005520</v>
      </c>
      <c r="I26" s="86">
        <v>1</v>
      </c>
      <c r="J26" s="86"/>
      <c r="K26" s="86"/>
      <c r="L26" s="244" t="s">
        <v>500</v>
      </c>
      <c r="M26" s="87"/>
      <c r="N26" s="13"/>
      <c r="O26" s="13"/>
      <c r="P26" s="13"/>
      <c r="Q26" s="13"/>
      <c r="R26" s="99"/>
      <c r="S26" s="212"/>
      <c r="T26" s="213"/>
      <c r="U26" s="214"/>
      <c r="V26" s="213"/>
      <c r="W26" s="23"/>
    </row>
    <row r="27" spans="2:32" ht="16" customHeight="1">
      <c r="B27" s="82">
        <v>24</v>
      </c>
      <c r="C27" s="1058"/>
      <c r="D27" s="1113"/>
      <c r="E27" s="85">
        <v>3</v>
      </c>
      <c r="F27" s="86">
        <v>2010</v>
      </c>
      <c r="G27" s="86">
        <v>15164</v>
      </c>
      <c r="H27" s="86">
        <v>9005520</v>
      </c>
      <c r="I27" s="86">
        <v>3</v>
      </c>
      <c r="J27" s="86"/>
      <c r="K27" s="86"/>
      <c r="L27" s="244" t="s">
        <v>500</v>
      </c>
      <c r="M27" s="87"/>
      <c r="N27" s="13"/>
      <c r="O27" s="13"/>
      <c r="P27" s="13"/>
      <c r="Q27" s="13"/>
      <c r="R27" s="102"/>
      <c r="S27" s="271"/>
      <c r="T27" s="249"/>
      <c r="U27" s="248"/>
      <c r="V27" s="249"/>
      <c r="W27" s="23"/>
    </row>
    <row r="28" spans="2:32" ht="16" customHeight="1">
      <c r="B28" s="82">
        <v>25</v>
      </c>
      <c r="C28" s="1058"/>
      <c r="D28" s="1113" t="s">
        <v>519</v>
      </c>
      <c r="E28" s="85">
        <v>4</v>
      </c>
      <c r="F28" s="86">
        <v>2013</v>
      </c>
      <c r="G28" s="86">
        <v>132018</v>
      </c>
      <c r="H28" s="86">
        <v>9005744</v>
      </c>
      <c r="I28" s="86">
        <v>1</v>
      </c>
      <c r="J28" s="86"/>
      <c r="K28" s="86"/>
      <c r="L28" s="244" t="s">
        <v>500</v>
      </c>
      <c r="M28" s="87"/>
      <c r="N28" s="13"/>
      <c r="O28" s="13"/>
      <c r="P28" s="13"/>
      <c r="Q28" s="13"/>
      <c r="R28" s="91" t="s">
        <v>1299</v>
      </c>
      <c r="S28" s="96" t="s">
        <v>977</v>
      </c>
      <c r="T28" s="191" t="s">
        <v>1312</v>
      </c>
      <c r="U28" s="192"/>
      <c r="V28" s="191"/>
      <c r="W28" s="23"/>
    </row>
    <row r="29" spans="2:32" ht="16" customHeight="1">
      <c r="B29" s="82">
        <v>26</v>
      </c>
      <c r="C29" s="1058"/>
      <c r="D29" s="1113"/>
      <c r="E29" s="85">
        <v>5</v>
      </c>
      <c r="F29" s="86">
        <v>2015</v>
      </c>
      <c r="G29" s="86">
        <v>156025</v>
      </c>
      <c r="H29" s="86">
        <v>9005744</v>
      </c>
      <c r="I29" s="86">
        <v>2</v>
      </c>
      <c r="J29" s="86"/>
      <c r="K29" s="86"/>
      <c r="L29" s="244" t="s">
        <v>500</v>
      </c>
      <c r="M29" s="87"/>
      <c r="N29" s="13"/>
      <c r="O29" s="13"/>
      <c r="P29" s="13"/>
      <c r="Q29" s="13"/>
      <c r="R29" s="91" t="s">
        <v>1299</v>
      </c>
      <c r="S29" s="96" t="s">
        <v>977</v>
      </c>
      <c r="T29" s="191" t="s">
        <v>1312</v>
      </c>
      <c r="U29" s="192"/>
      <c r="V29" s="191"/>
      <c r="W29" s="23"/>
    </row>
    <row r="30" spans="2:32" ht="16" customHeight="1">
      <c r="B30" s="82">
        <v>27</v>
      </c>
      <c r="C30" s="1113" t="s">
        <v>521</v>
      </c>
      <c r="D30" s="1063" t="s">
        <v>405</v>
      </c>
      <c r="E30" s="85">
        <v>1</v>
      </c>
      <c r="F30" s="86">
        <v>2002</v>
      </c>
      <c r="G30" s="86" t="s">
        <v>405</v>
      </c>
      <c r="H30" s="86">
        <v>9002754</v>
      </c>
      <c r="I30" s="86">
        <v>1</v>
      </c>
      <c r="J30" s="86"/>
      <c r="K30" s="86"/>
      <c r="L30" s="244" t="s">
        <v>618</v>
      </c>
      <c r="M30" s="87"/>
      <c r="N30" s="13"/>
      <c r="O30" s="13"/>
      <c r="P30" s="13"/>
      <c r="Q30" s="13"/>
      <c r="R30" s="99"/>
      <c r="S30" s="212"/>
      <c r="T30" s="213"/>
      <c r="U30" s="214"/>
      <c r="V30" s="213"/>
      <c r="W30" s="23"/>
    </row>
    <row r="31" spans="2:32" ht="16" customHeight="1">
      <c r="B31" s="82">
        <v>28</v>
      </c>
      <c r="C31" s="1113"/>
      <c r="D31" s="1063"/>
      <c r="E31" s="85">
        <v>2</v>
      </c>
      <c r="F31" s="86">
        <v>2003</v>
      </c>
      <c r="G31" s="86" t="s">
        <v>405</v>
      </c>
      <c r="H31" s="86">
        <v>9002754</v>
      </c>
      <c r="I31" s="86">
        <v>2</v>
      </c>
      <c r="J31" s="86"/>
      <c r="K31" s="86"/>
      <c r="L31" s="244" t="s">
        <v>618</v>
      </c>
      <c r="M31" s="87"/>
      <c r="N31" s="13"/>
      <c r="O31" s="13"/>
      <c r="P31" s="13"/>
      <c r="Q31" s="13"/>
      <c r="R31" s="115"/>
      <c r="S31" s="216"/>
      <c r="T31" s="217"/>
      <c r="U31" s="218"/>
      <c r="V31" s="217"/>
      <c r="W31" s="23"/>
    </row>
    <row r="32" spans="2:32" ht="16" customHeight="1">
      <c r="B32" s="267">
        <v>29</v>
      </c>
      <c r="C32" s="1113"/>
      <c r="D32" s="1063"/>
      <c r="E32" s="85">
        <v>3</v>
      </c>
      <c r="F32" s="86">
        <v>2006</v>
      </c>
      <c r="G32" s="86" t="s">
        <v>405</v>
      </c>
      <c r="H32" s="86">
        <v>9002754</v>
      </c>
      <c r="I32" s="86">
        <v>3</v>
      </c>
      <c r="J32" s="86"/>
      <c r="K32" s="86"/>
      <c r="L32" s="244" t="s">
        <v>618</v>
      </c>
      <c r="M32" s="87"/>
      <c r="N32" s="13"/>
      <c r="O32" s="13"/>
      <c r="P32" s="13"/>
      <c r="Q32" s="13"/>
      <c r="R32" s="115"/>
      <c r="S32" s="216"/>
      <c r="T32" s="217"/>
      <c r="U32" s="218"/>
      <c r="V32" s="217"/>
      <c r="W32" s="23"/>
      <c r="Y32" s="23"/>
      <c r="AB32" s="10"/>
    </row>
    <row r="33" spans="2:28" ht="16" customHeight="1">
      <c r="B33" s="82">
        <v>30</v>
      </c>
      <c r="C33" s="1113"/>
      <c r="D33" s="1063" t="s">
        <v>609</v>
      </c>
      <c r="E33" s="85">
        <v>4</v>
      </c>
      <c r="F33" s="86">
        <v>2012</v>
      </c>
      <c r="G33" s="86" t="s">
        <v>617</v>
      </c>
      <c r="H33" s="86">
        <v>9002754</v>
      </c>
      <c r="I33" s="86">
        <v>4</v>
      </c>
      <c r="J33" s="86"/>
      <c r="K33" s="86"/>
      <c r="L33" s="244" t="s">
        <v>618</v>
      </c>
      <c r="M33" s="87"/>
      <c r="N33" s="13"/>
      <c r="O33" s="13"/>
      <c r="P33" s="13"/>
      <c r="Q33" s="13"/>
      <c r="R33" s="115"/>
      <c r="S33" s="216"/>
      <c r="T33" s="217"/>
      <c r="U33" s="218"/>
      <c r="V33" s="217"/>
      <c r="W33" s="23"/>
      <c r="Y33" s="23"/>
      <c r="AB33" s="10"/>
    </row>
    <row r="34" spans="2:28" ht="16" customHeight="1">
      <c r="B34" s="82">
        <v>31</v>
      </c>
      <c r="C34" s="1113"/>
      <c r="D34" s="1063"/>
      <c r="E34" s="85">
        <v>5</v>
      </c>
      <c r="F34" s="86">
        <v>2013</v>
      </c>
      <c r="G34" s="86" t="s">
        <v>405</v>
      </c>
      <c r="H34" s="86">
        <v>9002754</v>
      </c>
      <c r="I34" s="86">
        <v>5</v>
      </c>
      <c r="J34" s="86"/>
      <c r="K34" s="86"/>
      <c r="L34" s="244" t="s">
        <v>618</v>
      </c>
      <c r="M34" s="87"/>
      <c r="N34" s="13"/>
      <c r="O34" s="13"/>
      <c r="P34" s="13"/>
      <c r="Q34" s="13"/>
      <c r="R34" s="115"/>
      <c r="S34" s="216"/>
      <c r="T34" s="217"/>
      <c r="U34" s="218"/>
      <c r="V34" s="217"/>
      <c r="W34" s="23"/>
      <c r="Y34" s="23"/>
      <c r="AB34" s="10"/>
    </row>
    <row r="35" spans="2:28" ht="16" customHeight="1">
      <c r="B35" s="82">
        <v>32</v>
      </c>
      <c r="C35" s="1113"/>
      <c r="D35" s="86" t="s">
        <v>610</v>
      </c>
      <c r="E35" s="85">
        <v>6</v>
      </c>
      <c r="F35" s="86">
        <v>2015</v>
      </c>
      <c r="G35" s="86" t="s">
        <v>1080</v>
      </c>
      <c r="H35" s="86">
        <v>9002754</v>
      </c>
      <c r="I35" s="86">
        <v>6</v>
      </c>
      <c r="J35" s="86"/>
      <c r="K35" s="86"/>
      <c r="L35" s="244" t="s">
        <v>618</v>
      </c>
      <c r="M35" s="87"/>
      <c r="N35" s="13"/>
      <c r="O35" s="13"/>
      <c r="P35" s="13"/>
      <c r="Q35" s="13"/>
      <c r="R35" s="102"/>
      <c r="S35" s="271"/>
      <c r="T35" s="249"/>
      <c r="U35" s="248"/>
      <c r="V35" s="249"/>
      <c r="W35" s="23"/>
      <c r="Y35" s="23"/>
      <c r="AB35" s="10"/>
    </row>
    <row r="36" spans="2:28" ht="16" customHeight="1">
      <c r="B36" s="82">
        <v>33</v>
      </c>
      <c r="C36" s="273" t="s">
        <v>514</v>
      </c>
      <c r="D36" s="273" t="s">
        <v>522</v>
      </c>
      <c r="E36" s="85">
        <v>1</v>
      </c>
      <c r="F36" s="86">
        <v>2013</v>
      </c>
      <c r="G36" s="86" t="s">
        <v>1081</v>
      </c>
      <c r="H36" s="86">
        <v>9006006</v>
      </c>
      <c r="I36" s="86">
        <v>1</v>
      </c>
      <c r="J36" s="86"/>
      <c r="K36" s="86"/>
      <c r="L36" s="244" t="s">
        <v>501</v>
      </c>
      <c r="M36" s="87"/>
      <c r="N36" s="13"/>
      <c r="O36" s="13"/>
      <c r="P36" s="13"/>
      <c r="Q36" s="13"/>
      <c r="R36" s="91" t="s">
        <v>1299</v>
      </c>
      <c r="S36" s="96" t="s">
        <v>977</v>
      </c>
      <c r="T36" s="191" t="s">
        <v>1313</v>
      </c>
      <c r="U36" s="192"/>
      <c r="V36" s="191"/>
      <c r="W36" s="23"/>
      <c r="Y36" s="23"/>
      <c r="AB36" s="10"/>
    </row>
    <row r="37" spans="2:28" ht="16" customHeight="1">
      <c r="B37" s="82">
        <v>34</v>
      </c>
      <c r="C37" s="1058" t="s">
        <v>515</v>
      </c>
      <c r="D37" s="273" t="s">
        <v>524</v>
      </c>
      <c r="E37" s="85">
        <v>1</v>
      </c>
      <c r="F37" s="86">
        <v>1998</v>
      </c>
      <c r="G37" s="227" t="s">
        <v>612</v>
      </c>
      <c r="H37" s="86">
        <v>9004210</v>
      </c>
      <c r="I37" s="86">
        <v>1</v>
      </c>
      <c r="J37" s="86"/>
      <c r="K37" s="86"/>
      <c r="L37" s="244" t="s">
        <v>502</v>
      </c>
      <c r="M37" s="87"/>
      <c r="N37" s="13"/>
      <c r="O37" s="13"/>
      <c r="P37" s="13"/>
      <c r="Q37" s="13"/>
      <c r="R37" s="99"/>
      <c r="S37" s="212"/>
      <c r="T37" s="213"/>
      <c r="U37" s="214"/>
      <c r="V37" s="213"/>
      <c r="W37" s="23"/>
      <c r="Y37" s="23"/>
      <c r="AB37" s="10"/>
    </row>
    <row r="38" spans="2:28" ht="16" customHeight="1">
      <c r="B38" s="82">
        <v>35</v>
      </c>
      <c r="C38" s="1058"/>
      <c r="D38" s="273" t="s">
        <v>525</v>
      </c>
      <c r="E38" s="85">
        <v>1</v>
      </c>
      <c r="F38" s="86">
        <v>2006</v>
      </c>
      <c r="G38" s="200" t="s">
        <v>611</v>
      </c>
      <c r="H38" s="86">
        <v>9003628</v>
      </c>
      <c r="I38" s="86">
        <v>1</v>
      </c>
      <c r="J38" s="86"/>
      <c r="K38" s="86"/>
      <c r="L38" s="244" t="s">
        <v>1052</v>
      </c>
      <c r="M38" s="87"/>
      <c r="N38" s="13"/>
      <c r="O38" s="13"/>
      <c r="P38" s="13"/>
      <c r="Q38" s="13"/>
      <c r="R38" s="102"/>
      <c r="S38" s="271"/>
      <c r="T38" s="249"/>
      <c r="U38" s="248"/>
      <c r="V38" s="249"/>
      <c r="W38" s="23"/>
      <c r="X38" s="23"/>
      <c r="Y38" s="23"/>
    </row>
    <row r="39" spans="2:28" ht="16" customHeight="1">
      <c r="B39" s="267">
        <v>36</v>
      </c>
      <c r="C39" s="1058" t="s">
        <v>516</v>
      </c>
      <c r="D39" s="273" t="s">
        <v>615</v>
      </c>
      <c r="E39" s="85">
        <v>1</v>
      </c>
      <c r="F39" s="86">
        <v>2021</v>
      </c>
      <c r="G39" s="86" t="s">
        <v>614</v>
      </c>
      <c r="H39" s="84">
        <v>9004894</v>
      </c>
      <c r="I39" s="86">
        <v>1</v>
      </c>
      <c r="J39" s="86"/>
      <c r="K39" s="86"/>
      <c r="L39" s="244" t="s">
        <v>616</v>
      </c>
      <c r="M39" s="87"/>
      <c r="N39" s="13"/>
      <c r="O39" s="13"/>
      <c r="P39" s="13"/>
      <c r="Q39" s="13"/>
      <c r="R39" s="91" t="s">
        <v>1314</v>
      </c>
      <c r="S39" s="96" t="s">
        <v>977</v>
      </c>
      <c r="T39" s="191" t="s">
        <v>1308</v>
      </c>
      <c r="U39" s="192"/>
      <c r="V39" s="191"/>
      <c r="W39" s="23"/>
      <c r="X39" s="23"/>
    </row>
    <row r="40" spans="2:28" ht="16" customHeight="1">
      <c r="B40" s="82">
        <v>37</v>
      </c>
      <c r="C40" s="1058"/>
      <c r="D40" s="273" t="s">
        <v>615</v>
      </c>
      <c r="E40" s="85">
        <v>1</v>
      </c>
      <c r="F40" s="86">
        <v>2023</v>
      </c>
      <c r="G40" s="86" t="s">
        <v>1048</v>
      </c>
      <c r="H40" s="84">
        <v>9004894</v>
      </c>
      <c r="I40" s="86">
        <v>2</v>
      </c>
      <c r="J40" s="86"/>
      <c r="K40" s="86"/>
      <c r="L40" s="244" t="s">
        <v>1049</v>
      </c>
      <c r="M40" s="87"/>
      <c r="N40" s="13"/>
      <c r="O40" s="13"/>
      <c r="P40" s="13"/>
      <c r="Q40" s="13"/>
      <c r="R40" s="274"/>
      <c r="S40" s="275"/>
      <c r="T40" s="276"/>
      <c r="U40" s="277"/>
      <c r="V40" s="276"/>
      <c r="W40" s="23"/>
      <c r="X40" s="23"/>
    </row>
    <row r="41" spans="2:28" ht="16" customHeight="1">
      <c r="B41" s="82">
        <v>38</v>
      </c>
      <c r="C41" s="83" t="s">
        <v>517</v>
      </c>
      <c r="D41" s="273" t="s">
        <v>523</v>
      </c>
      <c r="E41" s="85">
        <v>1</v>
      </c>
      <c r="F41" s="86">
        <v>2021</v>
      </c>
      <c r="G41" s="86" t="s">
        <v>613</v>
      </c>
      <c r="H41" s="84">
        <v>9007943</v>
      </c>
      <c r="I41" s="86">
        <v>1</v>
      </c>
      <c r="J41" s="86"/>
      <c r="K41" s="86"/>
      <c r="L41" s="244" t="s">
        <v>608</v>
      </c>
      <c r="M41" s="87"/>
      <c r="N41" s="13"/>
      <c r="O41" s="13"/>
      <c r="P41" s="13"/>
      <c r="Q41" s="13"/>
      <c r="R41" s="91" t="s">
        <v>82</v>
      </c>
      <c r="S41" s="96" t="s">
        <v>977</v>
      </c>
      <c r="T41" s="191" t="s">
        <v>1315</v>
      </c>
      <c r="U41" s="192"/>
      <c r="V41" s="191"/>
      <c r="W41" s="23"/>
      <c r="X41" s="23"/>
    </row>
    <row r="42" spans="2:28" ht="16" customHeight="1">
      <c r="B42" s="82">
        <v>39</v>
      </c>
      <c r="C42" s="1113" t="s">
        <v>9428</v>
      </c>
      <c r="D42" s="86" t="s">
        <v>607</v>
      </c>
      <c r="E42" s="85">
        <v>4</v>
      </c>
      <c r="F42" s="86">
        <v>2016</v>
      </c>
      <c r="G42" s="86" t="s">
        <v>623</v>
      </c>
      <c r="H42" s="86">
        <v>9001807</v>
      </c>
      <c r="I42" s="86">
        <v>9</v>
      </c>
      <c r="J42" s="86"/>
      <c r="K42" s="86"/>
      <c r="L42" s="244" t="s">
        <v>624</v>
      </c>
      <c r="M42" s="87"/>
      <c r="N42" s="13"/>
      <c r="O42" s="13"/>
      <c r="P42" s="13"/>
      <c r="Q42" s="13"/>
      <c r="R42" s="102"/>
      <c r="S42" s="271"/>
      <c r="T42" s="249"/>
      <c r="U42" s="248"/>
      <c r="V42" s="249"/>
      <c r="W42" s="23"/>
      <c r="X42" s="23"/>
    </row>
    <row r="43" spans="2:28" ht="16" customHeight="1">
      <c r="B43" s="82">
        <v>40</v>
      </c>
      <c r="C43" s="1113"/>
      <c r="D43" s="86" t="s">
        <v>952</v>
      </c>
      <c r="E43" s="85">
        <v>1</v>
      </c>
      <c r="F43" s="86">
        <v>2023</v>
      </c>
      <c r="G43" s="86" t="s">
        <v>1050</v>
      </c>
      <c r="H43" s="86">
        <v>9008149</v>
      </c>
      <c r="I43" s="86">
        <v>1</v>
      </c>
      <c r="J43" s="86"/>
      <c r="K43" s="86"/>
      <c r="L43" s="244" t="s">
        <v>1051</v>
      </c>
      <c r="M43" s="87"/>
      <c r="N43" s="13"/>
      <c r="O43" s="13"/>
      <c r="P43" s="13"/>
      <c r="Q43" s="13"/>
      <c r="R43" s="91" t="s">
        <v>1316</v>
      </c>
      <c r="S43" s="96" t="s">
        <v>977</v>
      </c>
      <c r="T43" s="191" t="s">
        <v>1317</v>
      </c>
      <c r="U43" s="192"/>
      <c r="V43" s="191"/>
      <c r="W43" s="23"/>
      <c r="X43" s="23"/>
    </row>
    <row r="44" spans="2:28" ht="15.75" customHeight="1" thickBot="1">
      <c r="B44" s="82">
        <v>41</v>
      </c>
      <c r="C44" s="1063" t="s">
        <v>888</v>
      </c>
      <c r="D44" s="86" t="s">
        <v>889</v>
      </c>
      <c r="E44" s="85">
        <v>1</v>
      </c>
      <c r="F44" s="86">
        <v>2006</v>
      </c>
      <c r="G44" s="86" t="s">
        <v>405</v>
      </c>
      <c r="H44" s="86">
        <v>9004069</v>
      </c>
      <c r="I44" s="86">
        <v>1</v>
      </c>
      <c r="J44" s="86"/>
      <c r="K44" s="86"/>
      <c r="L44" s="244"/>
      <c r="M44" s="87"/>
      <c r="N44" s="13"/>
      <c r="O44" s="13"/>
      <c r="P44" s="13"/>
      <c r="Q44" s="13"/>
      <c r="R44" s="274"/>
      <c r="S44" s="275"/>
      <c r="T44" s="276"/>
      <c r="U44" s="238"/>
      <c r="V44" s="223"/>
      <c r="W44" s="23" t="s">
        <v>9429</v>
      </c>
      <c r="X44" s="23"/>
    </row>
    <row r="45" spans="2:28" ht="16" customHeight="1">
      <c r="B45" s="82">
        <v>42</v>
      </c>
      <c r="C45" s="1063"/>
      <c r="D45" s="273" t="s">
        <v>9431</v>
      </c>
      <c r="E45" s="85"/>
      <c r="F45" s="86">
        <v>2024</v>
      </c>
      <c r="G45" s="86" t="s">
        <v>1107</v>
      </c>
      <c r="H45" s="84">
        <v>6272816</v>
      </c>
      <c r="I45" s="86">
        <v>1</v>
      </c>
      <c r="J45" s="86"/>
      <c r="K45" s="86"/>
      <c r="L45" s="244"/>
      <c r="M45" s="87"/>
      <c r="N45" s="13"/>
      <c r="O45" s="13"/>
      <c r="P45" s="13"/>
      <c r="Q45" s="13"/>
      <c r="R45" s="91"/>
      <c r="S45" s="96"/>
      <c r="T45" s="191"/>
      <c r="U45" s="278"/>
      <c r="V45" s="279"/>
      <c r="W45" s="299" t="s">
        <v>9432</v>
      </c>
    </row>
    <row r="46" spans="2:28">
      <c r="L46" s="18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2:28"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2:28"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3:22"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3:22"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3:22"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3:22"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3:22"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3:22"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3:22"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3:22"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3:22"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3:22"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3:22"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3:22"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3:22"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3:22"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3:22"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3:22"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8:22"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8:22"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8:22"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8:22"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8:22"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8:22"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8:22"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8:22"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8:22" ht="17.600000000000001">
      <c r="M73"/>
      <c r="N73"/>
      <c r="O73"/>
      <c r="P73"/>
      <c r="Q73" s="9"/>
      <c r="R73" s="9"/>
      <c r="S73" s="9"/>
      <c r="T73" s="9"/>
      <c r="U73" s="9"/>
      <c r="V73" s="9"/>
    </row>
    <row r="74" spans="8:22" ht="17.600000000000001">
      <c r="M74"/>
      <c r="N74"/>
      <c r="O74"/>
      <c r="P74"/>
      <c r="Q74" s="9"/>
      <c r="R74" s="9"/>
      <c r="S74" s="9"/>
      <c r="T74" s="9"/>
      <c r="U74" s="9"/>
      <c r="V74" s="9"/>
    </row>
    <row r="75" spans="8:22" ht="17.600000000000001">
      <c r="M75"/>
      <c r="N75"/>
      <c r="O75"/>
      <c r="P75"/>
      <c r="Q75" s="9"/>
      <c r="R75" s="9"/>
      <c r="S75" s="9"/>
      <c r="T75" s="9"/>
      <c r="U75" s="9"/>
      <c r="V75" s="9"/>
    </row>
    <row r="76" spans="8:22" ht="17.600000000000001">
      <c r="M76"/>
      <c r="N76"/>
      <c r="O76"/>
      <c r="P76"/>
      <c r="Q76" s="9"/>
      <c r="R76" s="9"/>
      <c r="S76" s="9"/>
      <c r="T76" s="9"/>
      <c r="U76" s="9"/>
      <c r="V76" s="9"/>
    </row>
    <row r="77" spans="8:22" ht="17.600000000000001">
      <c r="M77"/>
      <c r="N77"/>
      <c r="O77"/>
      <c r="P77"/>
      <c r="Q77" s="9"/>
      <c r="R77" s="9"/>
      <c r="S77" s="9"/>
      <c r="T77" s="9"/>
      <c r="U77" s="9"/>
      <c r="V77" s="9"/>
    </row>
    <row r="78" spans="8:22" ht="17.600000000000001">
      <c r="M78"/>
      <c r="N78"/>
      <c r="O78"/>
      <c r="P78"/>
      <c r="Q78" s="9"/>
      <c r="R78" s="9"/>
      <c r="S78" s="9"/>
      <c r="T78" s="9"/>
      <c r="U78" s="9"/>
      <c r="V78" s="9"/>
    </row>
    <row r="79" spans="8:22" ht="17.600000000000001">
      <c r="M79"/>
      <c r="N79"/>
      <c r="O79"/>
      <c r="P79"/>
      <c r="Q79" s="9"/>
      <c r="R79" s="9"/>
      <c r="S79" s="9"/>
      <c r="T79" s="9"/>
      <c r="U79" s="9"/>
      <c r="V79" s="9"/>
    </row>
    <row r="80" spans="8:22" ht="17.600000000000001">
      <c r="H80" s="9">
        <v>9003763</v>
      </c>
      <c r="M80"/>
      <c r="N80"/>
      <c r="O80"/>
      <c r="P80"/>
      <c r="Q80" s="9"/>
      <c r="R80" s="9"/>
      <c r="S80" s="9"/>
      <c r="T80" s="9"/>
      <c r="U80" s="9"/>
      <c r="V80" s="9"/>
    </row>
    <row r="81" spans="13:22" ht="17.600000000000001">
      <c r="M81"/>
      <c r="N81"/>
      <c r="O81"/>
      <c r="P81" s="9"/>
      <c r="Q81" s="9"/>
      <c r="R81" s="9"/>
      <c r="S81" s="9"/>
      <c r="T81" s="9"/>
      <c r="U81" s="9"/>
      <c r="V81" s="9"/>
    </row>
    <row r="82" spans="13:22" ht="17.600000000000001">
      <c r="M82"/>
      <c r="N82"/>
      <c r="O82"/>
      <c r="P82" s="9"/>
      <c r="Q82" s="9"/>
      <c r="R82" s="9"/>
      <c r="S82" s="9"/>
      <c r="T82" s="9"/>
      <c r="U82" s="9"/>
      <c r="V82" s="9"/>
    </row>
    <row r="83" spans="13:22" ht="17.600000000000001">
      <c r="M83"/>
      <c r="N83"/>
      <c r="O83"/>
      <c r="P83" s="9"/>
      <c r="Q83" s="9"/>
      <c r="R83" s="9"/>
      <c r="S83" s="9"/>
      <c r="T83" s="9"/>
      <c r="U83" s="9"/>
      <c r="V83" s="9"/>
    </row>
    <row r="84" spans="13:22" ht="17.600000000000001">
      <c r="M84"/>
      <c r="N84"/>
      <c r="O84"/>
      <c r="P84" s="9"/>
      <c r="Q84" s="9"/>
      <c r="R84" s="9"/>
      <c r="S84" s="9"/>
      <c r="T84" s="9"/>
      <c r="U84" s="9"/>
      <c r="V84" s="9"/>
    </row>
    <row r="85" spans="13:22" ht="17.600000000000001">
      <c r="M85"/>
      <c r="N85"/>
      <c r="O85"/>
      <c r="P85" s="9"/>
      <c r="Q85" s="9"/>
      <c r="R85" s="9"/>
      <c r="S85" s="9"/>
      <c r="T85" s="9"/>
      <c r="U85" s="9"/>
      <c r="V85" s="9"/>
    </row>
    <row r="86" spans="13:22" ht="17.600000000000001">
      <c r="M86"/>
      <c r="N86"/>
      <c r="O86"/>
      <c r="P86" s="9"/>
      <c r="Q86" s="9"/>
      <c r="R86" s="9"/>
      <c r="S86" s="9"/>
      <c r="T86" s="9"/>
      <c r="U86" s="9"/>
      <c r="V86" s="9"/>
    </row>
    <row r="87" spans="13:22" ht="17.600000000000001">
      <c r="M87"/>
      <c r="N87"/>
      <c r="O87"/>
      <c r="P87" s="9"/>
      <c r="Q87" s="9"/>
      <c r="R87" s="9"/>
      <c r="S87" s="9"/>
      <c r="T87" s="9"/>
      <c r="U87" s="9"/>
      <c r="V87" s="9"/>
    </row>
    <row r="88" spans="13:22" ht="17.600000000000001">
      <c r="M88"/>
      <c r="N88"/>
      <c r="O88"/>
      <c r="P88" s="9"/>
      <c r="Q88" s="9"/>
      <c r="R88" s="9"/>
      <c r="S88" s="9"/>
      <c r="T88" s="9"/>
      <c r="U88" s="9"/>
      <c r="V88" s="9"/>
    </row>
    <row r="89" spans="13:22" ht="17.600000000000001">
      <c r="M89"/>
      <c r="N89"/>
      <c r="O89"/>
      <c r="P89" s="9"/>
      <c r="Q89" s="9"/>
      <c r="R89" s="9"/>
      <c r="S89" s="9"/>
      <c r="T89" s="9"/>
      <c r="U89" s="9"/>
      <c r="V89" s="9"/>
    </row>
    <row r="90" spans="13:22" ht="17.600000000000001">
      <c r="M90"/>
      <c r="N90"/>
      <c r="O90"/>
      <c r="P90" s="9"/>
      <c r="Q90" s="9"/>
      <c r="R90" s="9"/>
      <c r="S90" s="9"/>
      <c r="T90" s="9"/>
      <c r="U90" s="9"/>
      <c r="V90" s="9"/>
    </row>
    <row r="91" spans="13:22" ht="17.600000000000001">
      <c r="M91"/>
      <c r="N91"/>
      <c r="O91"/>
      <c r="P91" s="9"/>
      <c r="Q91" s="9"/>
      <c r="R91" s="9"/>
      <c r="S91" s="9"/>
      <c r="T91" s="9"/>
      <c r="U91" s="9"/>
      <c r="V91" s="9"/>
    </row>
    <row r="92" spans="13:22" ht="17.600000000000001">
      <c r="M92"/>
      <c r="N92"/>
      <c r="O92"/>
      <c r="P92" s="9"/>
      <c r="Q92" s="9"/>
      <c r="R92" s="9"/>
      <c r="S92" s="9"/>
      <c r="T92" s="9"/>
      <c r="U92" s="9"/>
      <c r="V92" s="9"/>
    </row>
    <row r="93" spans="13:22" ht="17.600000000000001">
      <c r="M93"/>
      <c r="N93"/>
      <c r="O93"/>
      <c r="P93" s="9"/>
      <c r="Q93" s="9"/>
      <c r="R93" s="9"/>
      <c r="S93" s="9"/>
      <c r="T93" s="9"/>
      <c r="U93" s="9"/>
      <c r="V93" s="9"/>
    </row>
    <row r="94" spans="13:22" ht="17.600000000000001">
      <c r="M94"/>
      <c r="N94"/>
      <c r="O94"/>
      <c r="P94" s="9"/>
      <c r="Q94" s="9"/>
      <c r="R94" s="9"/>
      <c r="S94" s="9"/>
      <c r="T94" s="9"/>
      <c r="U94" s="9"/>
      <c r="V94" s="9"/>
    </row>
    <row r="95" spans="13:22" ht="17.600000000000001">
      <c r="M95"/>
      <c r="N95"/>
      <c r="O95"/>
      <c r="P95" s="9"/>
      <c r="Q95" s="9"/>
      <c r="R95" s="9"/>
      <c r="S95" s="9"/>
      <c r="T95" s="9"/>
      <c r="U95" s="9"/>
      <c r="V95" s="9"/>
    </row>
    <row r="96" spans="13:22" ht="17.600000000000001">
      <c r="M96"/>
      <c r="N96"/>
      <c r="O96"/>
      <c r="P96" s="9"/>
      <c r="Q96" s="9"/>
      <c r="R96" s="9"/>
      <c r="S96" s="9"/>
      <c r="T96" s="9"/>
      <c r="U96" s="9"/>
      <c r="V96" s="9"/>
    </row>
    <row r="97" spans="13:22" ht="17.600000000000001">
      <c r="M97"/>
      <c r="N97"/>
      <c r="O97"/>
      <c r="P97" s="9"/>
      <c r="Q97" s="9"/>
      <c r="R97" s="9"/>
      <c r="S97" s="9"/>
      <c r="T97" s="9"/>
      <c r="U97" s="9"/>
      <c r="V97" s="9"/>
    </row>
    <row r="98" spans="13:22" ht="17.600000000000001">
      <c r="M98"/>
      <c r="N98"/>
      <c r="O98"/>
      <c r="P98" s="9"/>
      <c r="Q98" s="9"/>
      <c r="R98" s="9"/>
      <c r="S98" s="9"/>
      <c r="T98" s="9"/>
      <c r="U98" s="9"/>
      <c r="V98" s="9"/>
    </row>
    <row r="99" spans="13:22" ht="17.600000000000001">
      <c r="M99"/>
      <c r="N99"/>
      <c r="O99"/>
      <c r="P99" s="9"/>
      <c r="Q99" s="9"/>
      <c r="R99" s="9"/>
      <c r="S99" s="9"/>
      <c r="T99" s="9"/>
      <c r="U99" s="9"/>
      <c r="V99" s="9"/>
    </row>
    <row r="100" spans="13:22" ht="17.600000000000001">
      <c r="M100"/>
      <c r="N100"/>
      <c r="O100"/>
      <c r="P100" s="9"/>
      <c r="Q100" s="9"/>
      <c r="R100" s="9"/>
      <c r="S100" s="9"/>
      <c r="T100" s="9"/>
      <c r="U100" s="9"/>
      <c r="V100" s="9"/>
    </row>
    <row r="101" spans="13:22" ht="17.600000000000001">
      <c r="M101"/>
      <c r="N101"/>
      <c r="O101"/>
      <c r="P101" s="9"/>
      <c r="Q101" s="9"/>
      <c r="R101" s="9"/>
      <c r="S101" s="9"/>
      <c r="T101" s="9"/>
      <c r="U101" s="9"/>
      <c r="V101" s="9"/>
    </row>
    <row r="102" spans="13:22" ht="17.600000000000001">
      <c r="M102"/>
      <c r="N102"/>
      <c r="O102"/>
      <c r="P102" s="9"/>
      <c r="Q102" s="9"/>
      <c r="R102" s="9"/>
      <c r="S102" s="9"/>
      <c r="T102" s="9"/>
      <c r="U102" s="9"/>
      <c r="V102" s="9"/>
    </row>
    <row r="103" spans="13:22" ht="17.600000000000001">
      <c r="M103"/>
      <c r="N103"/>
      <c r="O103"/>
      <c r="P103" s="9"/>
      <c r="Q103" s="9"/>
      <c r="R103" s="9"/>
      <c r="S103" s="9"/>
      <c r="T103" s="9"/>
      <c r="U103" s="9"/>
      <c r="V103" s="9"/>
    </row>
    <row r="104" spans="13:22" ht="17.600000000000001">
      <c r="M104"/>
      <c r="N104"/>
      <c r="O104"/>
      <c r="P104" s="9"/>
      <c r="Q104" s="9"/>
      <c r="R104" s="9"/>
      <c r="S104" s="9"/>
      <c r="T104" s="9"/>
      <c r="U104" s="9"/>
      <c r="V104" s="9"/>
    </row>
    <row r="105" spans="13:22" ht="17.600000000000001">
      <c r="M105"/>
      <c r="N105"/>
      <c r="P105" s="9"/>
      <c r="Q105" s="9"/>
      <c r="R105" s="9"/>
      <c r="S105" s="9"/>
      <c r="T105" s="9"/>
      <c r="U105" s="9"/>
      <c r="V105" s="9"/>
    </row>
    <row r="106" spans="13:22" ht="17.600000000000001">
      <c r="M106"/>
      <c r="N106"/>
      <c r="S106" s="9"/>
      <c r="T106" s="9"/>
      <c r="U106" s="9"/>
      <c r="V106"/>
    </row>
    <row r="107" spans="13:22" ht="17.600000000000001">
      <c r="M107"/>
      <c r="N107"/>
      <c r="S107" s="9"/>
      <c r="T107" s="9"/>
      <c r="U107" s="9"/>
      <c r="V107"/>
    </row>
    <row r="108" spans="13:22" ht="17.600000000000001">
      <c r="M108"/>
      <c r="N108"/>
      <c r="S108" s="9"/>
      <c r="T108" s="9"/>
      <c r="U108" s="9"/>
      <c r="V108"/>
    </row>
    <row r="109" spans="13:22" ht="17.600000000000001">
      <c r="M109"/>
      <c r="N109"/>
      <c r="S109" s="9"/>
      <c r="T109" s="9"/>
      <c r="U109" s="9"/>
      <c r="V109"/>
    </row>
    <row r="110" spans="13:22" ht="17.600000000000001">
      <c r="M110"/>
      <c r="N110"/>
      <c r="S110" s="9"/>
      <c r="T110" s="9"/>
      <c r="U110" s="9"/>
      <c r="V110"/>
    </row>
    <row r="111" spans="13:22" ht="17.600000000000001">
      <c r="M111"/>
      <c r="N111"/>
      <c r="S111" s="9"/>
      <c r="T111" s="9"/>
      <c r="U111"/>
      <c r="V111"/>
    </row>
    <row r="112" spans="13:22" ht="17.600000000000001">
      <c r="M112"/>
      <c r="N112"/>
      <c r="V112"/>
    </row>
    <row r="113" spans="13:22" ht="17.600000000000001">
      <c r="M113"/>
      <c r="N113"/>
      <c r="V113"/>
    </row>
    <row r="114" spans="13:22" ht="17.600000000000001">
      <c r="M114"/>
      <c r="N114"/>
      <c r="V114"/>
    </row>
    <row r="115" spans="13:22">
      <c r="M115" s="9"/>
      <c r="N115" s="9"/>
      <c r="V115" s="9"/>
    </row>
    <row r="119" spans="13:22" ht="17.600000000000001">
      <c r="M119"/>
      <c r="N119"/>
      <c r="S119"/>
      <c r="T119"/>
      <c r="U119"/>
      <c r="V119"/>
    </row>
    <row r="120" spans="13:22" ht="17.600000000000001">
      <c r="M120"/>
      <c r="N120"/>
      <c r="S120"/>
      <c r="T120"/>
      <c r="U120"/>
      <c r="V120"/>
    </row>
    <row r="121" spans="13:22" ht="17.600000000000001">
      <c r="M121"/>
      <c r="N121"/>
      <c r="S121"/>
      <c r="T121"/>
      <c r="U121"/>
      <c r="V121"/>
    </row>
    <row r="122" spans="13:22" ht="17.600000000000001">
      <c r="M122"/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</sheetData>
  <mergeCells count="19">
    <mergeCell ref="C16:C25"/>
    <mergeCell ref="D16:D22"/>
    <mergeCell ref="D23:D25"/>
    <mergeCell ref="C26:C29"/>
    <mergeCell ref="D26:D27"/>
    <mergeCell ref="D28:D29"/>
    <mergeCell ref="AA5:AF5"/>
    <mergeCell ref="C4:C15"/>
    <mergeCell ref="D4:D10"/>
    <mergeCell ref="AA6:AB6"/>
    <mergeCell ref="D11:D12"/>
    <mergeCell ref="D13:D15"/>
    <mergeCell ref="C30:C35"/>
    <mergeCell ref="D30:D32"/>
    <mergeCell ref="C44:C45"/>
    <mergeCell ref="D33:D34"/>
    <mergeCell ref="C37:C38"/>
    <mergeCell ref="C39:C40"/>
    <mergeCell ref="C42:C43"/>
  </mergeCells>
  <phoneticPr fontId="2" type="noConversion"/>
  <conditionalFormatting sqref="B4:H45">
    <cfRule type="expression" dxfId="740" priority="1" stopIfTrue="1">
      <formula>UPPER($I4)="NONE"</formula>
    </cfRule>
    <cfRule type="expression" dxfId="739" priority="2" stopIfTrue="1">
      <formula>AND($I4&lt;&gt;"", $J4&lt;&gt;"", $I4*1&lt;$J4*1)</formula>
    </cfRule>
  </conditionalFormatting>
  <hyperlinks>
    <hyperlink ref="A34" location="Hermle1!Print_Area" display="Hermle1!Print_Area" xr:uid="{2D793B41-A15F-4B2F-A00A-56D87C9BE325}"/>
    <hyperlink ref="AD15:AF16" location="'Hermle C30U'!A1" display="C30U#7" xr:uid="{D9F53461-8899-4ECF-B689-E5F5A941F4A5}"/>
    <hyperlink ref="AA16" location="'Hermle C30U'!A1" display="C30U#1" xr:uid="{B3570258-D441-4B29-B51C-C31D329B4215}"/>
    <hyperlink ref="AA15" location="'Hermle C32U'!A1" display="C32U#10" xr:uid="{6A22D557-D74D-46A7-A15E-40807AAB84ED}"/>
    <hyperlink ref="AB15:AB16" location="'Hermle C42U'!A1" display="C42U#8" xr:uid="{EDC17A9A-878C-42B2-99DB-B945694BCA2B}"/>
    <hyperlink ref="AE12:AE13" location="'Hermle C32U'!A1" display="C32U#12" xr:uid="{AF149A1B-17DC-4167-ADBD-272FE01C1109}"/>
    <hyperlink ref="AA12:AB13" location="'Makino a51'!A1" display="makino#2" xr:uid="{67A1826C-7344-45AE-9AD3-04B78BA99E73}"/>
    <hyperlink ref="AD12:AF13" location="'Makino a51'!A1" display="makino#7" xr:uid="{739E8C54-6544-4113-A82A-C6F348EF92C2}"/>
    <hyperlink ref="AB10" location="'Makino a51'!A1" display="makino#5" xr:uid="{924C3424-930F-4470-AA5A-07F3FE38CA6C}"/>
    <hyperlink ref="AA8" location="'Studer S33'!A1" display="Studer S33" xr:uid="{FEB2F85E-053D-4DEB-89DA-1FB1A2EA9905}"/>
    <hyperlink ref="AA9" location="'Studer S36'!A1" display="Studer S36" xr:uid="{5CFAEA46-C5C2-4B4D-AF11-FB1DFC211699}"/>
    <hyperlink ref="AD8:AD10" location="'DMG MORI NZX2000'!A1" display="DMG MORI #1" xr:uid="{DE4FB343-17DE-4131-9E3C-32C88110D898}"/>
    <hyperlink ref="AE9" location="'Gun drill - Sugino'!A1" display="sugino#1" xr:uid="{2BE46048-9777-468D-B0A5-5A37B13D7D55}"/>
    <hyperlink ref="AF9" location="'Gun drill - Shinil'!A1" display="Gun drill#2" xr:uid="{78F71037-1E9D-4F2C-8D79-9A585FCB039C}"/>
    <hyperlink ref="AA6:AB6" location="Twist!A1" display="TWIST1~6" xr:uid="{14C0C694-0F48-4AFF-B99C-4C874779D697}"/>
    <hyperlink ref="AE8:AE9" location="'Gun drill - Sugino'!A1" display="sugino#1" xr:uid="{F79A864C-BD21-41A8-B392-ED361536AE1F}"/>
    <hyperlink ref="AF8:AF9" location="'Gun drill - Shinil'!A1" display="Gun drill#2" xr:uid="{E006E045-3A4D-4157-9C74-EC174922DA1B}"/>
    <hyperlink ref="AB9" location="LASIT!A1" display="Laser #4" xr:uid="{CAEFBB98-C94C-4681-AB58-364F21BE4B9E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74" fitToHeight="0"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6B4-B755-4966-AB6F-D25F636CEE81}">
  <sheetPr codeName="Sheet15">
    <tabColor theme="8" tint="0.79998168889431442"/>
    <pageSetUpPr fitToPage="1"/>
  </sheetPr>
  <dimension ref="A1:AK138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9" customWidth="1"/>
    <col min="9" max="9" width="4.85546875" style="9" customWidth="1"/>
    <col min="10" max="11" width="5.5" style="9" hidden="1" customWidth="1"/>
    <col min="12" max="12" width="6.640625" style="9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3" width="14.640625" style="18" hidden="1" customWidth="1"/>
    <col min="24" max="266" width="9" style="9"/>
    <col min="267" max="267" width="0.640625" style="9" customWidth="1"/>
    <col min="268" max="268" width="5.7109375" style="9" customWidth="1"/>
    <col min="269" max="269" width="20.5" style="9" bestFit="1" customWidth="1"/>
    <col min="270" max="270" width="5.35546875" style="9" customWidth="1"/>
    <col min="271" max="271" width="15.35546875" style="9" bestFit="1" customWidth="1"/>
    <col min="272" max="273" width="10.640625" style="9" customWidth="1"/>
    <col min="274" max="274" width="11.85546875" style="9" customWidth="1"/>
    <col min="275" max="275" width="11.640625" style="9" bestFit="1" customWidth="1"/>
    <col min="276" max="522" width="9" style="9"/>
    <col min="523" max="523" width="0.640625" style="9" customWidth="1"/>
    <col min="524" max="524" width="5.7109375" style="9" customWidth="1"/>
    <col min="525" max="525" width="20.5" style="9" bestFit="1" customWidth="1"/>
    <col min="526" max="526" width="5.35546875" style="9" customWidth="1"/>
    <col min="527" max="527" width="15.35546875" style="9" bestFit="1" customWidth="1"/>
    <col min="528" max="529" width="10.640625" style="9" customWidth="1"/>
    <col min="530" max="530" width="11.85546875" style="9" customWidth="1"/>
    <col min="531" max="531" width="11.640625" style="9" bestFit="1" customWidth="1"/>
    <col min="532" max="778" width="9" style="9"/>
    <col min="779" max="779" width="0.640625" style="9" customWidth="1"/>
    <col min="780" max="780" width="5.7109375" style="9" customWidth="1"/>
    <col min="781" max="781" width="20.5" style="9" bestFit="1" customWidth="1"/>
    <col min="782" max="782" width="5.35546875" style="9" customWidth="1"/>
    <col min="783" max="783" width="15.35546875" style="9" bestFit="1" customWidth="1"/>
    <col min="784" max="785" width="10.640625" style="9" customWidth="1"/>
    <col min="786" max="786" width="11.85546875" style="9" customWidth="1"/>
    <col min="787" max="787" width="11.640625" style="9" bestFit="1" customWidth="1"/>
    <col min="788" max="1034" width="9" style="9"/>
    <col min="1035" max="1035" width="0.640625" style="9" customWidth="1"/>
    <col min="1036" max="1036" width="5.7109375" style="9" customWidth="1"/>
    <col min="1037" max="1037" width="20.5" style="9" bestFit="1" customWidth="1"/>
    <col min="1038" max="1038" width="5.35546875" style="9" customWidth="1"/>
    <col min="1039" max="1039" width="15.35546875" style="9" bestFit="1" customWidth="1"/>
    <col min="1040" max="1041" width="10.640625" style="9" customWidth="1"/>
    <col min="1042" max="1042" width="11.85546875" style="9" customWidth="1"/>
    <col min="1043" max="1043" width="11.640625" style="9" bestFit="1" customWidth="1"/>
    <col min="1044" max="1290" width="9" style="9"/>
    <col min="1291" max="1291" width="0.640625" style="9" customWidth="1"/>
    <col min="1292" max="1292" width="5.7109375" style="9" customWidth="1"/>
    <col min="1293" max="1293" width="20.5" style="9" bestFit="1" customWidth="1"/>
    <col min="1294" max="1294" width="5.35546875" style="9" customWidth="1"/>
    <col min="1295" max="1295" width="15.35546875" style="9" bestFit="1" customWidth="1"/>
    <col min="1296" max="1297" width="10.640625" style="9" customWidth="1"/>
    <col min="1298" max="1298" width="11.85546875" style="9" customWidth="1"/>
    <col min="1299" max="1299" width="11.640625" style="9" bestFit="1" customWidth="1"/>
    <col min="1300" max="1546" width="9" style="9"/>
    <col min="1547" max="1547" width="0.640625" style="9" customWidth="1"/>
    <col min="1548" max="1548" width="5.7109375" style="9" customWidth="1"/>
    <col min="1549" max="1549" width="20.5" style="9" bestFit="1" customWidth="1"/>
    <col min="1550" max="1550" width="5.35546875" style="9" customWidth="1"/>
    <col min="1551" max="1551" width="15.35546875" style="9" bestFit="1" customWidth="1"/>
    <col min="1552" max="1553" width="10.640625" style="9" customWidth="1"/>
    <col min="1554" max="1554" width="11.85546875" style="9" customWidth="1"/>
    <col min="1555" max="1555" width="11.640625" style="9" bestFit="1" customWidth="1"/>
    <col min="1556" max="1802" width="9" style="9"/>
    <col min="1803" max="1803" width="0.640625" style="9" customWidth="1"/>
    <col min="1804" max="1804" width="5.7109375" style="9" customWidth="1"/>
    <col min="1805" max="1805" width="20.5" style="9" bestFit="1" customWidth="1"/>
    <col min="1806" max="1806" width="5.35546875" style="9" customWidth="1"/>
    <col min="1807" max="1807" width="15.35546875" style="9" bestFit="1" customWidth="1"/>
    <col min="1808" max="1809" width="10.640625" style="9" customWidth="1"/>
    <col min="1810" max="1810" width="11.85546875" style="9" customWidth="1"/>
    <col min="1811" max="1811" width="11.640625" style="9" bestFit="1" customWidth="1"/>
    <col min="1812" max="2058" width="9" style="9"/>
    <col min="2059" max="2059" width="0.640625" style="9" customWidth="1"/>
    <col min="2060" max="2060" width="5.7109375" style="9" customWidth="1"/>
    <col min="2061" max="2061" width="20.5" style="9" bestFit="1" customWidth="1"/>
    <col min="2062" max="2062" width="5.35546875" style="9" customWidth="1"/>
    <col min="2063" max="2063" width="15.35546875" style="9" bestFit="1" customWidth="1"/>
    <col min="2064" max="2065" width="10.640625" style="9" customWidth="1"/>
    <col min="2066" max="2066" width="11.85546875" style="9" customWidth="1"/>
    <col min="2067" max="2067" width="11.640625" style="9" bestFit="1" customWidth="1"/>
    <col min="2068" max="2314" width="9" style="9"/>
    <col min="2315" max="2315" width="0.640625" style="9" customWidth="1"/>
    <col min="2316" max="2316" width="5.7109375" style="9" customWidth="1"/>
    <col min="2317" max="2317" width="20.5" style="9" bestFit="1" customWidth="1"/>
    <col min="2318" max="2318" width="5.35546875" style="9" customWidth="1"/>
    <col min="2319" max="2319" width="15.35546875" style="9" bestFit="1" customWidth="1"/>
    <col min="2320" max="2321" width="10.640625" style="9" customWidth="1"/>
    <col min="2322" max="2322" width="11.85546875" style="9" customWidth="1"/>
    <col min="2323" max="2323" width="11.640625" style="9" bestFit="1" customWidth="1"/>
    <col min="2324" max="2570" width="9" style="9"/>
    <col min="2571" max="2571" width="0.640625" style="9" customWidth="1"/>
    <col min="2572" max="2572" width="5.7109375" style="9" customWidth="1"/>
    <col min="2573" max="2573" width="20.5" style="9" bestFit="1" customWidth="1"/>
    <col min="2574" max="2574" width="5.35546875" style="9" customWidth="1"/>
    <col min="2575" max="2575" width="15.35546875" style="9" bestFit="1" customWidth="1"/>
    <col min="2576" max="2577" width="10.640625" style="9" customWidth="1"/>
    <col min="2578" max="2578" width="11.85546875" style="9" customWidth="1"/>
    <col min="2579" max="2579" width="11.640625" style="9" bestFit="1" customWidth="1"/>
    <col min="2580" max="2826" width="9" style="9"/>
    <col min="2827" max="2827" width="0.640625" style="9" customWidth="1"/>
    <col min="2828" max="2828" width="5.7109375" style="9" customWidth="1"/>
    <col min="2829" max="2829" width="20.5" style="9" bestFit="1" customWidth="1"/>
    <col min="2830" max="2830" width="5.35546875" style="9" customWidth="1"/>
    <col min="2831" max="2831" width="15.35546875" style="9" bestFit="1" customWidth="1"/>
    <col min="2832" max="2833" width="10.640625" style="9" customWidth="1"/>
    <col min="2834" max="2834" width="11.85546875" style="9" customWidth="1"/>
    <col min="2835" max="2835" width="11.640625" style="9" bestFit="1" customWidth="1"/>
    <col min="2836" max="3082" width="9" style="9"/>
    <col min="3083" max="3083" width="0.640625" style="9" customWidth="1"/>
    <col min="3084" max="3084" width="5.7109375" style="9" customWidth="1"/>
    <col min="3085" max="3085" width="20.5" style="9" bestFit="1" customWidth="1"/>
    <col min="3086" max="3086" width="5.35546875" style="9" customWidth="1"/>
    <col min="3087" max="3087" width="15.35546875" style="9" bestFit="1" customWidth="1"/>
    <col min="3088" max="3089" width="10.640625" style="9" customWidth="1"/>
    <col min="3090" max="3090" width="11.85546875" style="9" customWidth="1"/>
    <col min="3091" max="3091" width="11.640625" style="9" bestFit="1" customWidth="1"/>
    <col min="3092" max="3338" width="9" style="9"/>
    <col min="3339" max="3339" width="0.640625" style="9" customWidth="1"/>
    <col min="3340" max="3340" width="5.7109375" style="9" customWidth="1"/>
    <col min="3341" max="3341" width="20.5" style="9" bestFit="1" customWidth="1"/>
    <col min="3342" max="3342" width="5.35546875" style="9" customWidth="1"/>
    <col min="3343" max="3343" width="15.35546875" style="9" bestFit="1" customWidth="1"/>
    <col min="3344" max="3345" width="10.640625" style="9" customWidth="1"/>
    <col min="3346" max="3346" width="11.85546875" style="9" customWidth="1"/>
    <col min="3347" max="3347" width="11.640625" style="9" bestFit="1" customWidth="1"/>
    <col min="3348" max="3594" width="9" style="9"/>
    <col min="3595" max="3595" width="0.640625" style="9" customWidth="1"/>
    <col min="3596" max="3596" width="5.7109375" style="9" customWidth="1"/>
    <col min="3597" max="3597" width="20.5" style="9" bestFit="1" customWidth="1"/>
    <col min="3598" max="3598" width="5.35546875" style="9" customWidth="1"/>
    <col min="3599" max="3599" width="15.35546875" style="9" bestFit="1" customWidth="1"/>
    <col min="3600" max="3601" width="10.640625" style="9" customWidth="1"/>
    <col min="3602" max="3602" width="11.85546875" style="9" customWidth="1"/>
    <col min="3603" max="3603" width="11.640625" style="9" bestFit="1" customWidth="1"/>
    <col min="3604" max="3850" width="9" style="9"/>
    <col min="3851" max="3851" width="0.640625" style="9" customWidth="1"/>
    <col min="3852" max="3852" width="5.7109375" style="9" customWidth="1"/>
    <col min="3853" max="3853" width="20.5" style="9" bestFit="1" customWidth="1"/>
    <col min="3854" max="3854" width="5.35546875" style="9" customWidth="1"/>
    <col min="3855" max="3855" width="15.35546875" style="9" bestFit="1" customWidth="1"/>
    <col min="3856" max="3857" width="10.640625" style="9" customWidth="1"/>
    <col min="3858" max="3858" width="11.85546875" style="9" customWidth="1"/>
    <col min="3859" max="3859" width="11.640625" style="9" bestFit="1" customWidth="1"/>
    <col min="3860" max="4106" width="9" style="9"/>
    <col min="4107" max="4107" width="0.640625" style="9" customWidth="1"/>
    <col min="4108" max="4108" width="5.7109375" style="9" customWidth="1"/>
    <col min="4109" max="4109" width="20.5" style="9" bestFit="1" customWidth="1"/>
    <col min="4110" max="4110" width="5.35546875" style="9" customWidth="1"/>
    <col min="4111" max="4111" width="15.35546875" style="9" bestFit="1" customWidth="1"/>
    <col min="4112" max="4113" width="10.640625" style="9" customWidth="1"/>
    <col min="4114" max="4114" width="11.85546875" style="9" customWidth="1"/>
    <col min="4115" max="4115" width="11.640625" style="9" bestFit="1" customWidth="1"/>
    <col min="4116" max="4362" width="9" style="9"/>
    <col min="4363" max="4363" width="0.640625" style="9" customWidth="1"/>
    <col min="4364" max="4364" width="5.7109375" style="9" customWidth="1"/>
    <col min="4365" max="4365" width="20.5" style="9" bestFit="1" customWidth="1"/>
    <col min="4366" max="4366" width="5.35546875" style="9" customWidth="1"/>
    <col min="4367" max="4367" width="15.35546875" style="9" bestFit="1" customWidth="1"/>
    <col min="4368" max="4369" width="10.640625" style="9" customWidth="1"/>
    <col min="4370" max="4370" width="11.85546875" style="9" customWidth="1"/>
    <col min="4371" max="4371" width="11.640625" style="9" bestFit="1" customWidth="1"/>
    <col min="4372" max="4618" width="9" style="9"/>
    <col min="4619" max="4619" width="0.640625" style="9" customWidth="1"/>
    <col min="4620" max="4620" width="5.7109375" style="9" customWidth="1"/>
    <col min="4621" max="4621" width="20.5" style="9" bestFit="1" customWidth="1"/>
    <col min="4622" max="4622" width="5.35546875" style="9" customWidth="1"/>
    <col min="4623" max="4623" width="15.35546875" style="9" bestFit="1" customWidth="1"/>
    <col min="4624" max="4625" width="10.640625" style="9" customWidth="1"/>
    <col min="4626" max="4626" width="11.85546875" style="9" customWidth="1"/>
    <col min="4627" max="4627" width="11.640625" style="9" bestFit="1" customWidth="1"/>
    <col min="4628" max="4874" width="9" style="9"/>
    <col min="4875" max="4875" width="0.640625" style="9" customWidth="1"/>
    <col min="4876" max="4876" width="5.7109375" style="9" customWidth="1"/>
    <col min="4877" max="4877" width="20.5" style="9" bestFit="1" customWidth="1"/>
    <col min="4878" max="4878" width="5.35546875" style="9" customWidth="1"/>
    <col min="4879" max="4879" width="15.35546875" style="9" bestFit="1" customWidth="1"/>
    <col min="4880" max="4881" width="10.640625" style="9" customWidth="1"/>
    <col min="4882" max="4882" width="11.85546875" style="9" customWidth="1"/>
    <col min="4883" max="4883" width="11.640625" style="9" bestFit="1" customWidth="1"/>
    <col min="4884" max="5130" width="9" style="9"/>
    <col min="5131" max="5131" width="0.640625" style="9" customWidth="1"/>
    <col min="5132" max="5132" width="5.7109375" style="9" customWidth="1"/>
    <col min="5133" max="5133" width="20.5" style="9" bestFit="1" customWidth="1"/>
    <col min="5134" max="5134" width="5.35546875" style="9" customWidth="1"/>
    <col min="5135" max="5135" width="15.35546875" style="9" bestFit="1" customWidth="1"/>
    <col min="5136" max="5137" width="10.640625" style="9" customWidth="1"/>
    <col min="5138" max="5138" width="11.85546875" style="9" customWidth="1"/>
    <col min="5139" max="5139" width="11.640625" style="9" bestFit="1" customWidth="1"/>
    <col min="5140" max="5386" width="9" style="9"/>
    <col min="5387" max="5387" width="0.640625" style="9" customWidth="1"/>
    <col min="5388" max="5388" width="5.7109375" style="9" customWidth="1"/>
    <col min="5389" max="5389" width="20.5" style="9" bestFit="1" customWidth="1"/>
    <col min="5390" max="5390" width="5.35546875" style="9" customWidth="1"/>
    <col min="5391" max="5391" width="15.35546875" style="9" bestFit="1" customWidth="1"/>
    <col min="5392" max="5393" width="10.640625" style="9" customWidth="1"/>
    <col min="5394" max="5394" width="11.85546875" style="9" customWidth="1"/>
    <col min="5395" max="5395" width="11.640625" style="9" bestFit="1" customWidth="1"/>
    <col min="5396" max="5642" width="9" style="9"/>
    <col min="5643" max="5643" width="0.640625" style="9" customWidth="1"/>
    <col min="5644" max="5644" width="5.7109375" style="9" customWidth="1"/>
    <col min="5645" max="5645" width="20.5" style="9" bestFit="1" customWidth="1"/>
    <col min="5646" max="5646" width="5.35546875" style="9" customWidth="1"/>
    <col min="5647" max="5647" width="15.35546875" style="9" bestFit="1" customWidth="1"/>
    <col min="5648" max="5649" width="10.640625" style="9" customWidth="1"/>
    <col min="5650" max="5650" width="11.85546875" style="9" customWidth="1"/>
    <col min="5651" max="5651" width="11.640625" style="9" bestFit="1" customWidth="1"/>
    <col min="5652" max="5898" width="9" style="9"/>
    <col min="5899" max="5899" width="0.640625" style="9" customWidth="1"/>
    <col min="5900" max="5900" width="5.7109375" style="9" customWidth="1"/>
    <col min="5901" max="5901" width="20.5" style="9" bestFit="1" customWidth="1"/>
    <col min="5902" max="5902" width="5.35546875" style="9" customWidth="1"/>
    <col min="5903" max="5903" width="15.35546875" style="9" bestFit="1" customWidth="1"/>
    <col min="5904" max="5905" width="10.640625" style="9" customWidth="1"/>
    <col min="5906" max="5906" width="11.85546875" style="9" customWidth="1"/>
    <col min="5907" max="5907" width="11.640625" style="9" bestFit="1" customWidth="1"/>
    <col min="5908" max="6154" width="9" style="9"/>
    <col min="6155" max="6155" width="0.640625" style="9" customWidth="1"/>
    <col min="6156" max="6156" width="5.7109375" style="9" customWidth="1"/>
    <col min="6157" max="6157" width="20.5" style="9" bestFit="1" customWidth="1"/>
    <col min="6158" max="6158" width="5.35546875" style="9" customWidth="1"/>
    <col min="6159" max="6159" width="15.35546875" style="9" bestFit="1" customWidth="1"/>
    <col min="6160" max="6161" width="10.640625" style="9" customWidth="1"/>
    <col min="6162" max="6162" width="11.85546875" style="9" customWidth="1"/>
    <col min="6163" max="6163" width="11.640625" style="9" bestFit="1" customWidth="1"/>
    <col min="6164" max="6410" width="9" style="9"/>
    <col min="6411" max="6411" width="0.640625" style="9" customWidth="1"/>
    <col min="6412" max="6412" width="5.7109375" style="9" customWidth="1"/>
    <col min="6413" max="6413" width="20.5" style="9" bestFit="1" customWidth="1"/>
    <col min="6414" max="6414" width="5.35546875" style="9" customWidth="1"/>
    <col min="6415" max="6415" width="15.35546875" style="9" bestFit="1" customWidth="1"/>
    <col min="6416" max="6417" width="10.640625" style="9" customWidth="1"/>
    <col min="6418" max="6418" width="11.85546875" style="9" customWidth="1"/>
    <col min="6419" max="6419" width="11.640625" style="9" bestFit="1" customWidth="1"/>
    <col min="6420" max="6666" width="9" style="9"/>
    <col min="6667" max="6667" width="0.640625" style="9" customWidth="1"/>
    <col min="6668" max="6668" width="5.7109375" style="9" customWidth="1"/>
    <col min="6669" max="6669" width="20.5" style="9" bestFit="1" customWidth="1"/>
    <col min="6670" max="6670" width="5.35546875" style="9" customWidth="1"/>
    <col min="6671" max="6671" width="15.35546875" style="9" bestFit="1" customWidth="1"/>
    <col min="6672" max="6673" width="10.640625" style="9" customWidth="1"/>
    <col min="6674" max="6674" width="11.85546875" style="9" customWidth="1"/>
    <col min="6675" max="6675" width="11.640625" style="9" bestFit="1" customWidth="1"/>
    <col min="6676" max="6922" width="9" style="9"/>
    <col min="6923" max="6923" width="0.640625" style="9" customWidth="1"/>
    <col min="6924" max="6924" width="5.7109375" style="9" customWidth="1"/>
    <col min="6925" max="6925" width="20.5" style="9" bestFit="1" customWidth="1"/>
    <col min="6926" max="6926" width="5.35546875" style="9" customWidth="1"/>
    <col min="6927" max="6927" width="15.35546875" style="9" bestFit="1" customWidth="1"/>
    <col min="6928" max="6929" width="10.640625" style="9" customWidth="1"/>
    <col min="6930" max="6930" width="11.85546875" style="9" customWidth="1"/>
    <col min="6931" max="6931" width="11.640625" style="9" bestFit="1" customWidth="1"/>
    <col min="6932" max="7178" width="9" style="9"/>
    <col min="7179" max="7179" width="0.640625" style="9" customWidth="1"/>
    <col min="7180" max="7180" width="5.7109375" style="9" customWidth="1"/>
    <col min="7181" max="7181" width="20.5" style="9" bestFit="1" customWidth="1"/>
    <col min="7182" max="7182" width="5.35546875" style="9" customWidth="1"/>
    <col min="7183" max="7183" width="15.35546875" style="9" bestFit="1" customWidth="1"/>
    <col min="7184" max="7185" width="10.640625" style="9" customWidth="1"/>
    <col min="7186" max="7186" width="11.85546875" style="9" customWidth="1"/>
    <col min="7187" max="7187" width="11.640625" style="9" bestFit="1" customWidth="1"/>
    <col min="7188" max="7434" width="9" style="9"/>
    <col min="7435" max="7435" width="0.640625" style="9" customWidth="1"/>
    <col min="7436" max="7436" width="5.7109375" style="9" customWidth="1"/>
    <col min="7437" max="7437" width="20.5" style="9" bestFit="1" customWidth="1"/>
    <col min="7438" max="7438" width="5.35546875" style="9" customWidth="1"/>
    <col min="7439" max="7439" width="15.35546875" style="9" bestFit="1" customWidth="1"/>
    <col min="7440" max="7441" width="10.640625" style="9" customWidth="1"/>
    <col min="7442" max="7442" width="11.85546875" style="9" customWidth="1"/>
    <col min="7443" max="7443" width="11.640625" style="9" bestFit="1" customWidth="1"/>
    <col min="7444" max="7690" width="9" style="9"/>
    <col min="7691" max="7691" width="0.640625" style="9" customWidth="1"/>
    <col min="7692" max="7692" width="5.7109375" style="9" customWidth="1"/>
    <col min="7693" max="7693" width="20.5" style="9" bestFit="1" customWidth="1"/>
    <col min="7694" max="7694" width="5.35546875" style="9" customWidth="1"/>
    <col min="7695" max="7695" width="15.35546875" style="9" bestFit="1" customWidth="1"/>
    <col min="7696" max="7697" width="10.640625" style="9" customWidth="1"/>
    <col min="7698" max="7698" width="11.85546875" style="9" customWidth="1"/>
    <col min="7699" max="7699" width="11.640625" style="9" bestFit="1" customWidth="1"/>
    <col min="7700" max="7946" width="9" style="9"/>
    <col min="7947" max="7947" width="0.640625" style="9" customWidth="1"/>
    <col min="7948" max="7948" width="5.7109375" style="9" customWidth="1"/>
    <col min="7949" max="7949" width="20.5" style="9" bestFit="1" customWidth="1"/>
    <col min="7950" max="7950" width="5.35546875" style="9" customWidth="1"/>
    <col min="7951" max="7951" width="15.35546875" style="9" bestFit="1" customWidth="1"/>
    <col min="7952" max="7953" width="10.640625" style="9" customWidth="1"/>
    <col min="7954" max="7954" width="11.85546875" style="9" customWidth="1"/>
    <col min="7955" max="7955" width="11.640625" style="9" bestFit="1" customWidth="1"/>
    <col min="7956" max="8202" width="9" style="9"/>
    <col min="8203" max="8203" width="0.640625" style="9" customWidth="1"/>
    <col min="8204" max="8204" width="5.7109375" style="9" customWidth="1"/>
    <col min="8205" max="8205" width="20.5" style="9" bestFit="1" customWidth="1"/>
    <col min="8206" max="8206" width="5.35546875" style="9" customWidth="1"/>
    <col min="8207" max="8207" width="15.35546875" style="9" bestFit="1" customWidth="1"/>
    <col min="8208" max="8209" width="10.640625" style="9" customWidth="1"/>
    <col min="8210" max="8210" width="11.85546875" style="9" customWidth="1"/>
    <col min="8211" max="8211" width="11.640625" style="9" bestFit="1" customWidth="1"/>
    <col min="8212" max="8458" width="9" style="9"/>
    <col min="8459" max="8459" width="0.640625" style="9" customWidth="1"/>
    <col min="8460" max="8460" width="5.7109375" style="9" customWidth="1"/>
    <col min="8461" max="8461" width="20.5" style="9" bestFit="1" customWidth="1"/>
    <col min="8462" max="8462" width="5.35546875" style="9" customWidth="1"/>
    <col min="8463" max="8463" width="15.35546875" style="9" bestFit="1" customWidth="1"/>
    <col min="8464" max="8465" width="10.640625" style="9" customWidth="1"/>
    <col min="8466" max="8466" width="11.85546875" style="9" customWidth="1"/>
    <col min="8467" max="8467" width="11.640625" style="9" bestFit="1" customWidth="1"/>
    <col min="8468" max="8714" width="9" style="9"/>
    <col min="8715" max="8715" width="0.640625" style="9" customWidth="1"/>
    <col min="8716" max="8716" width="5.7109375" style="9" customWidth="1"/>
    <col min="8717" max="8717" width="20.5" style="9" bestFit="1" customWidth="1"/>
    <col min="8718" max="8718" width="5.35546875" style="9" customWidth="1"/>
    <col min="8719" max="8719" width="15.35546875" style="9" bestFit="1" customWidth="1"/>
    <col min="8720" max="8721" width="10.640625" style="9" customWidth="1"/>
    <col min="8722" max="8722" width="11.85546875" style="9" customWidth="1"/>
    <col min="8723" max="8723" width="11.640625" style="9" bestFit="1" customWidth="1"/>
    <col min="8724" max="8970" width="9" style="9"/>
    <col min="8971" max="8971" width="0.640625" style="9" customWidth="1"/>
    <col min="8972" max="8972" width="5.7109375" style="9" customWidth="1"/>
    <col min="8973" max="8973" width="20.5" style="9" bestFit="1" customWidth="1"/>
    <col min="8974" max="8974" width="5.35546875" style="9" customWidth="1"/>
    <col min="8975" max="8975" width="15.35546875" style="9" bestFit="1" customWidth="1"/>
    <col min="8976" max="8977" width="10.640625" style="9" customWidth="1"/>
    <col min="8978" max="8978" width="11.85546875" style="9" customWidth="1"/>
    <col min="8979" max="8979" width="11.640625" style="9" bestFit="1" customWidth="1"/>
    <col min="8980" max="9226" width="9" style="9"/>
    <col min="9227" max="9227" width="0.640625" style="9" customWidth="1"/>
    <col min="9228" max="9228" width="5.7109375" style="9" customWidth="1"/>
    <col min="9229" max="9229" width="20.5" style="9" bestFit="1" customWidth="1"/>
    <col min="9230" max="9230" width="5.35546875" style="9" customWidth="1"/>
    <col min="9231" max="9231" width="15.35546875" style="9" bestFit="1" customWidth="1"/>
    <col min="9232" max="9233" width="10.640625" style="9" customWidth="1"/>
    <col min="9234" max="9234" width="11.85546875" style="9" customWidth="1"/>
    <col min="9235" max="9235" width="11.640625" style="9" bestFit="1" customWidth="1"/>
    <col min="9236" max="9482" width="9" style="9"/>
    <col min="9483" max="9483" width="0.640625" style="9" customWidth="1"/>
    <col min="9484" max="9484" width="5.7109375" style="9" customWidth="1"/>
    <col min="9485" max="9485" width="20.5" style="9" bestFit="1" customWidth="1"/>
    <col min="9486" max="9486" width="5.35546875" style="9" customWidth="1"/>
    <col min="9487" max="9487" width="15.35546875" style="9" bestFit="1" customWidth="1"/>
    <col min="9488" max="9489" width="10.640625" style="9" customWidth="1"/>
    <col min="9490" max="9490" width="11.85546875" style="9" customWidth="1"/>
    <col min="9491" max="9491" width="11.640625" style="9" bestFit="1" customWidth="1"/>
    <col min="9492" max="9738" width="9" style="9"/>
    <col min="9739" max="9739" width="0.640625" style="9" customWidth="1"/>
    <col min="9740" max="9740" width="5.7109375" style="9" customWidth="1"/>
    <col min="9741" max="9741" width="20.5" style="9" bestFit="1" customWidth="1"/>
    <col min="9742" max="9742" width="5.35546875" style="9" customWidth="1"/>
    <col min="9743" max="9743" width="15.35546875" style="9" bestFit="1" customWidth="1"/>
    <col min="9744" max="9745" width="10.640625" style="9" customWidth="1"/>
    <col min="9746" max="9746" width="11.85546875" style="9" customWidth="1"/>
    <col min="9747" max="9747" width="11.640625" style="9" bestFit="1" customWidth="1"/>
    <col min="9748" max="9994" width="9" style="9"/>
    <col min="9995" max="9995" width="0.640625" style="9" customWidth="1"/>
    <col min="9996" max="9996" width="5.7109375" style="9" customWidth="1"/>
    <col min="9997" max="9997" width="20.5" style="9" bestFit="1" customWidth="1"/>
    <col min="9998" max="9998" width="5.35546875" style="9" customWidth="1"/>
    <col min="9999" max="9999" width="15.35546875" style="9" bestFit="1" customWidth="1"/>
    <col min="10000" max="10001" width="10.640625" style="9" customWidth="1"/>
    <col min="10002" max="10002" width="11.85546875" style="9" customWidth="1"/>
    <col min="10003" max="10003" width="11.640625" style="9" bestFit="1" customWidth="1"/>
    <col min="10004" max="10250" width="9" style="9"/>
    <col min="10251" max="10251" width="0.640625" style="9" customWidth="1"/>
    <col min="10252" max="10252" width="5.7109375" style="9" customWidth="1"/>
    <col min="10253" max="10253" width="20.5" style="9" bestFit="1" customWidth="1"/>
    <col min="10254" max="10254" width="5.35546875" style="9" customWidth="1"/>
    <col min="10255" max="10255" width="15.35546875" style="9" bestFit="1" customWidth="1"/>
    <col min="10256" max="10257" width="10.640625" style="9" customWidth="1"/>
    <col min="10258" max="10258" width="11.85546875" style="9" customWidth="1"/>
    <col min="10259" max="10259" width="11.640625" style="9" bestFit="1" customWidth="1"/>
    <col min="10260" max="10506" width="9" style="9"/>
    <col min="10507" max="10507" width="0.640625" style="9" customWidth="1"/>
    <col min="10508" max="10508" width="5.7109375" style="9" customWidth="1"/>
    <col min="10509" max="10509" width="20.5" style="9" bestFit="1" customWidth="1"/>
    <col min="10510" max="10510" width="5.35546875" style="9" customWidth="1"/>
    <col min="10511" max="10511" width="15.35546875" style="9" bestFit="1" customWidth="1"/>
    <col min="10512" max="10513" width="10.640625" style="9" customWidth="1"/>
    <col min="10514" max="10514" width="11.85546875" style="9" customWidth="1"/>
    <col min="10515" max="10515" width="11.640625" style="9" bestFit="1" customWidth="1"/>
    <col min="10516" max="10762" width="9" style="9"/>
    <col min="10763" max="10763" width="0.640625" style="9" customWidth="1"/>
    <col min="10764" max="10764" width="5.7109375" style="9" customWidth="1"/>
    <col min="10765" max="10765" width="20.5" style="9" bestFit="1" customWidth="1"/>
    <col min="10766" max="10766" width="5.35546875" style="9" customWidth="1"/>
    <col min="10767" max="10767" width="15.35546875" style="9" bestFit="1" customWidth="1"/>
    <col min="10768" max="10769" width="10.640625" style="9" customWidth="1"/>
    <col min="10770" max="10770" width="11.85546875" style="9" customWidth="1"/>
    <col min="10771" max="10771" width="11.640625" style="9" bestFit="1" customWidth="1"/>
    <col min="10772" max="11018" width="9" style="9"/>
    <col min="11019" max="11019" width="0.640625" style="9" customWidth="1"/>
    <col min="11020" max="11020" width="5.7109375" style="9" customWidth="1"/>
    <col min="11021" max="11021" width="20.5" style="9" bestFit="1" customWidth="1"/>
    <col min="11022" max="11022" width="5.35546875" style="9" customWidth="1"/>
    <col min="11023" max="11023" width="15.35546875" style="9" bestFit="1" customWidth="1"/>
    <col min="11024" max="11025" width="10.640625" style="9" customWidth="1"/>
    <col min="11026" max="11026" width="11.85546875" style="9" customWidth="1"/>
    <col min="11027" max="11027" width="11.640625" style="9" bestFit="1" customWidth="1"/>
    <col min="11028" max="11274" width="9" style="9"/>
    <col min="11275" max="11275" width="0.640625" style="9" customWidth="1"/>
    <col min="11276" max="11276" width="5.7109375" style="9" customWidth="1"/>
    <col min="11277" max="11277" width="20.5" style="9" bestFit="1" customWidth="1"/>
    <col min="11278" max="11278" width="5.35546875" style="9" customWidth="1"/>
    <col min="11279" max="11279" width="15.35546875" style="9" bestFit="1" customWidth="1"/>
    <col min="11280" max="11281" width="10.640625" style="9" customWidth="1"/>
    <col min="11282" max="11282" width="11.85546875" style="9" customWidth="1"/>
    <col min="11283" max="11283" width="11.640625" style="9" bestFit="1" customWidth="1"/>
    <col min="11284" max="11530" width="9" style="9"/>
    <col min="11531" max="11531" width="0.640625" style="9" customWidth="1"/>
    <col min="11532" max="11532" width="5.7109375" style="9" customWidth="1"/>
    <col min="11533" max="11533" width="20.5" style="9" bestFit="1" customWidth="1"/>
    <col min="11534" max="11534" width="5.35546875" style="9" customWidth="1"/>
    <col min="11535" max="11535" width="15.35546875" style="9" bestFit="1" customWidth="1"/>
    <col min="11536" max="11537" width="10.640625" style="9" customWidth="1"/>
    <col min="11538" max="11538" width="11.85546875" style="9" customWidth="1"/>
    <col min="11539" max="11539" width="11.640625" style="9" bestFit="1" customWidth="1"/>
    <col min="11540" max="11786" width="9" style="9"/>
    <col min="11787" max="11787" width="0.640625" style="9" customWidth="1"/>
    <col min="11788" max="11788" width="5.7109375" style="9" customWidth="1"/>
    <col min="11789" max="11789" width="20.5" style="9" bestFit="1" customWidth="1"/>
    <col min="11790" max="11790" width="5.35546875" style="9" customWidth="1"/>
    <col min="11791" max="11791" width="15.35546875" style="9" bestFit="1" customWidth="1"/>
    <col min="11792" max="11793" width="10.640625" style="9" customWidth="1"/>
    <col min="11794" max="11794" width="11.85546875" style="9" customWidth="1"/>
    <col min="11795" max="11795" width="11.640625" style="9" bestFit="1" customWidth="1"/>
    <col min="11796" max="12042" width="9" style="9"/>
    <col min="12043" max="12043" width="0.640625" style="9" customWidth="1"/>
    <col min="12044" max="12044" width="5.7109375" style="9" customWidth="1"/>
    <col min="12045" max="12045" width="20.5" style="9" bestFit="1" customWidth="1"/>
    <col min="12046" max="12046" width="5.35546875" style="9" customWidth="1"/>
    <col min="12047" max="12047" width="15.35546875" style="9" bestFit="1" customWidth="1"/>
    <col min="12048" max="12049" width="10.640625" style="9" customWidth="1"/>
    <col min="12050" max="12050" width="11.85546875" style="9" customWidth="1"/>
    <col min="12051" max="12051" width="11.640625" style="9" bestFit="1" customWidth="1"/>
    <col min="12052" max="12298" width="9" style="9"/>
    <col min="12299" max="12299" width="0.640625" style="9" customWidth="1"/>
    <col min="12300" max="12300" width="5.7109375" style="9" customWidth="1"/>
    <col min="12301" max="12301" width="20.5" style="9" bestFit="1" customWidth="1"/>
    <col min="12302" max="12302" width="5.35546875" style="9" customWidth="1"/>
    <col min="12303" max="12303" width="15.35546875" style="9" bestFit="1" customWidth="1"/>
    <col min="12304" max="12305" width="10.640625" style="9" customWidth="1"/>
    <col min="12306" max="12306" width="11.85546875" style="9" customWidth="1"/>
    <col min="12307" max="12307" width="11.640625" style="9" bestFit="1" customWidth="1"/>
    <col min="12308" max="12554" width="9" style="9"/>
    <col min="12555" max="12555" width="0.640625" style="9" customWidth="1"/>
    <col min="12556" max="12556" width="5.7109375" style="9" customWidth="1"/>
    <col min="12557" max="12557" width="20.5" style="9" bestFit="1" customWidth="1"/>
    <col min="12558" max="12558" width="5.35546875" style="9" customWidth="1"/>
    <col min="12559" max="12559" width="15.35546875" style="9" bestFit="1" customWidth="1"/>
    <col min="12560" max="12561" width="10.640625" style="9" customWidth="1"/>
    <col min="12562" max="12562" width="11.85546875" style="9" customWidth="1"/>
    <col min="12563" max="12563" width="11.640625" style="9" bestFit="1" customWidth="1"/>
    <col min="12564" max="12810" width="9" style="9"/>
    <col min="12811" max="12811" width="0.640625" style="9" customWidth="1"/>
    <col min="12812" max="12812" width="5.7109375" style="9" customWidth="1"/>
    <col min="12813" max="12813" width="20.5" style="9" bestFit="1" customWidth="1"/>
    <col min="12814" max="12814" width="5.35546875" style="9" customWidth="1"/>
    <col min="12815" max="12815" width="15.35546875" style="9" bestFit="1" customWidth="1"/>
    <col min="12816" max="12817" width="10.640625" style="9" customWidth="1"/>
    <col min="12818" max="12818" width="11.85546875" style="9" customWidth="1"/>
    <col min="12819" max="12819" width="11.640625" style="9" bestFit="1" customWidth="1"/>
    <col min="12820" max="13066" width="9" style="9"/>
    <col min="13067" max="13067" width="0.640625" style="9" customWidth="1"/>
    <col min="13068" max="13068" width="5.7109375" style="9" customWidth="1"/>
    <col min="13069" max="13069" width="20.5" style="9" bestFit="1" customWidth="1"/>
    <col min="13070" max="13070" width="5.35546875" style="9" customWidth="1"/>
    <col min="13071" max="13071" width="15.35546875" style="9" bestFit="1" customWidth="1"/>
    <col min="13072" max="13073" width="10.640625" style="9" customWidth="1"/>
    <col min="13074" max="13074" width="11.85546875" style="9" customWidth="1"/>
    <col min="13075" max="13075" width="11.640625" style="9" bestFit="1" customWidth="1"/>
    <col min="13076" max="13322" width="9" style="9"/>
    <col min="13323" max="13323" width="0.640625" style="9" customWidth="1"/>
    <col min="13324" max="13324" width="5.7109375" style="9" customWidth="1"/>
    <col min="13325" max="13325" width="20.5" style="9" bestFit="1" customWidth="1"/>
    <col min="13326" max="13326" width="5.35546875" style="9" customWidth="1"/>
    <col min="13327" max="13327" width="15.35546875" style="9" bestFit="1" customWidth="1"/>
    <col min="13328" max="13329" width="10.640625" style="9" customWidth="1"/>
    <col min="13330" max="13330" width="11.85546875" style="9" customWidth="1"/>
    <col min="13331" max="13331" width="11.640625" style="9" bestFit="1" customWidth="1"/>
    <col min="13332" max="13578" width="9" style="9"/>
    <col min="13579" max="13579" width="0.640625" style="9" customWidth="1"/>
    <col min="13580" max="13580" width="5.7109375" style="9" customWidth="1"/>
    <col min="13581" max="13581" width="20.5" style="9" bestFit="1" customWidth="1"/>
    <col min="13582" max="13582" width="5.35546875" style="9" customWidth="1"/>
    <col min="13583" max="13583" width="15.35546875" style="9" bestFit="1" customWidth="1"/>
    <col min="13584" max="13585" width="10.640625" style="9" customWidth="1"/>
    <col min="13586" max="13586" width="11.85546875" style="9" customWidth="1"/>
    <col min="13587" max="13587" width="11.640625" style="9" bestFit="1" customWidth="1"/>
    <col min="13588" max="13834" width="9" style="9"/>
    <col min="13835" max="13835" width="0.640625" style="9" customWidth="1"/>
    <col min="13836" max="13836" width="5.7109375" style="9" customWidth="1"/>
    <col min="13837" max="13837" width="20.5" style="9" bestFit="1" customWidth="1"/>
    <col min="13838" max="13838" width="5.35546875" style="9" customWidth="1"/>
    <col min="13839" max="13839" width="15.35546875" style="9" bestFit="1" customWidth="1"/>
    <col min="13840" max="13841" width="10.640625" style="9" customWidth="1"/>
    <col min="13842" max="13842" width="11.85546875" style="9" customWidth="1"/>
    <col min="13843" max="13843" width="11.640625" style="9" bestFit="1" customWidth="1"/>
    <col min="13844" max="14090" width="9" style="9"/>
    <col min="14091" max="14091" width="0.640625" style="9" customWidth="1"/>
    <col min="14092" max="14092" width="5.7109375" style="9" customWidth="1"/>
    <col min="14093" max="14093" width="20.5" style="9" bestFit="1" customWidth="1"/>
    <col min="14094" max="14094" width="5.35546875" style="9" customWidth="1"/>
    <col min="14095" max="14095" width="15.35546875" style="9" bestFit="1" customWidth="1"/>
    <col min="14096" max="14097" width="10.640625" style="9" customWidth="1"/>
    <col min="14098" max="14098" width="11.85546875" style="9" customWidth="1"/>
    <col min="14099" max="14099" width="11.640625" style="9" bestFit="1" customWidth="1"/>
    <col min="14100" max="14346" width="9" style="9"/>
    <col min="14347" max="14347" width="0.640625" style="9" customWidth="1"/>
    <col min="14348" max="14348" width="5.7109375" style="9" customWidth="1"/>
    <col min="14349" max="14349" width="20.5" style="9" bestFit="1" customWidth="1"/>
    <col min="14350" max="14350" width="5.35546875" style="9" customWidth="1"/>
    <col min="14351" max="14351" width="15.35546875" style="9" bestFit="1" customWidth="1"/>
    <col min="14352" max="14353" width="10.640625" style="9" customWidth="1"/>
    <col min="14354" max="14354" width="11.85546875" style="9" customWidth="1"/>
    <col min="14355" max="14355" width="11.640625" style="9" bestFit="1" customWidth="1"/>
    <col min="14356" max="14602" width="9" style="9"/>
    <col min="14603" max="14603" width="0.640625" style="9" customWidth="1"/>
    <col min="14604" max="14604" width="5.7109375" style="9" customWidth="1"/>
    <col min="14605" max="14605" width="20.5" style="9" bestFit="1" customWidth="1"/>
    <col min="14606" max="14606" width="5.35546875" style="9" customWidth="1"/>
    <col min="14607" max="14607" width="15.35546875" style="9" bestFit="1" customWidth="1"/>
    <col min="14608" max="14609" width="10.640625" style="9" customWidth="1"/>
    <col min="14610" max="14610" width="11.85546875" style="9" customWidth="1"/>
    <col min="14611" max="14611" width="11.640625" style="9" bestFit="1" customWidth="1"/>
    <col min="14612" max="14858" width="9" style="9"/>
    <col min="14859" max="14859" width="0.640625" style="9" customWidth="1"/>
    <col min="14860" max="14860" width="5.7109375" style="9" customWidth="1"/>
    <col min="14861" max="14861" width="20.5" style="9" bestFit="1" customWidth="1"/>
    <col min="14862" max="14862" width="5.35546875" style="9" customWidth="1"/>
    <col min="14863" max="14863" width="15.35546875" style="9" bestFit="1" customWidth="1"/>
    <col min="14864" max="14865" width="10.640625" style="9" customWidth="1"/>
    <col min="14866" max="14866" width="11.85546875" style="9" customWidth="1"/>
    <col min="14867" max="14867" width="11.640625" style="9" bestFit="1" customWidth="1"/>
    <col min="14868" max="15114" width="9" style="9"/>
    <col min="15115" max="15115" width="0.640625" style="9" customWidth="1"/>
    <col min="15116" max="15116" width="5.7109375" style="9" customWidth="1"/>
    <col min="15117" max="15117" width="20.5" style="9" bestFit="1" customWidth="1"/>
    <col min="15118" max="15118" width="5.35546875" style="9" customWidth="1"/>
    <col min="15119" max="15119" width="15.35546875" style="9" bestFit="1" customWidth="1"/>
    <col min="15120" max="15121" width="10.640625" style="9" customWidth="1"/>
    <col min="15122" max="15122" width="11.85546875" style="9" customWidth="1"/>
    <col min="15123" max="15123" width="11.640625" style="9" bestFit="1" customWidth="1"/>
    <col min="15124" max="15370" width="9" style="9"/>
    <col min="15371" max="15371" width="0.640625" style="9" customWidth="1"/>
    <col min="15372" max="15372" width="5.7109375" style="9" customWidth="1"/>
    <col min="15373" max="15373" width="20.5" style="9" bestFit="1" customWidth="1"/>
    <col min="15374" max="15374" width="5.35546875" style="9" customWidth="1"/>
    <col min="15375" max="15375" width="15.35546875" style="9" bestFit="1" customWidth="1"/>
    <col min="15376" max="15377" width="10.640625" style="9" customWidth="1"/>
    <col min="15378" max="15378" width="11.85546875" style="9" customWidth="1"/>
    <col min="15379" max="15379" width="11.640625" style="9" bestFit="1" customWidth="1"/>
    <col min="15380" max="15626" width="9" style="9"/>
    <col min="15627" max="15627" width="0.640625" style="9" customWidth="1"/>
    <col min="15628" max="15628" width="5.7109375" style="9" customWidth="1"/>
    <col min="15629" max="15629" width="20.5" style="9" bestFit="1" customWidth="1"/>
    <col min="15630" max="15630" width="5.35546875" style="9" customWidth="1"/>
    <col min="15631" max="15631" width="15.35546875" style="9" bestFit="1" customWidth="1"/>
    <col min="15632" max="15633" width="10.640625" style="9" customWidth="1"/>
    <col min="15634" max="15634" width="11.85546875" style="9" customWidth="1"/>
    <col min="15635" max="15635" width="11.640625" style="9" bestFit="1" customWidth="1"/>
    <col min="15636" max="15882" width="9" style="9"/>
    <col min="15883" max="15883" width="0.640625" style="9" customWidth="1"/>
    <col min="15884" max="15884" width="5.7109375" style="9" customWidth="1"/>
    <col min="15885" max="15885" width="20.5" style="9" bestFit="1" customWidth="1"/>
    <col min="15886" max="15886" width="5.35546875" style="9" customWidth="1"/>
    <col min="15887" max="15887" width="15.35546875" style="9" bestFit="1" customWidth="1"/>
    <col min="15888" max="15889" width="10.640625" style="9" customWidth="1"/>
    <col min="15890" max="15890" width="11.85546875" style="9" customWidth="1"/>
    <col min="15891" max="15891" width="11.640625" style="9" bestFit="1" customWidth="1"/>
    <col min="15892" max="16138" width="9" style="9"/>
    <col min="16139" max="16139" width="0.640625" style="9" customWidth="1"/>
    <col min="16140" max="16140" width="5.7109375" style="9" customWidth="1"/>
    <col min="16141" max="16141" width="20.5" style="9" bestFit="1" customWidth="1"/>
    <col min="16142" max="16142" width="5.35546875" style="9" customWidth="1"/>
    <col min="16143" max="16143" width="15.35546875" style="9" bestFit="1" customWidth="1"/>
    <col min="16144" max="16145" width="10.640625" style="9" customWidth="1"/>
    <col min="16146" max="16146" width="11.85546875" style="9" customWidth="1"/>
    <col min="16147" max="16147" width="11.640625" style="9" bestFit="1" customWidth="1"/>
    <col min="16148" max="16384" width="9" style="9"/>
  </cols>
  <sheetData>
    <row r="1" spans="1:37" ht="13.3" thickBot="1"/>
    <row r="2" spans="1:37" s="76" customFormat="1" ht="54.75" customHeight="1" thickBot="1">
      <c r="A2" s="72"/>
      <c r="B2" s="73" t="s">
        <v>533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37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79" t="s">
        <v>1157</v>
      </c>
      <c r="W3" s="167" t="s">
        <v>1192</v>
      </c>
    </row>
    <row r="4" spans="1:37" ht="16" customHeight="1">
      <c r="B4" s="144">
        <v>1</v>
      </c>
      <c r="C4" s="1110" t="s">
        <v>543</v>
      </c>
      <c r="D4" s="1109" t="s">
        <v>526</v>
      </c>
      <c r="E4" s="145">
        <v>1</v>
      </c>
      <c r="F4" s="146">
        <v>2009</v>
      </c>
      <c r="G4" s="146">
        <v>124</v>
      </c>
      <c r="H4" s="146">
        <v>9005443</v>
      </c>
      <c r="I4" s="146">
        <v>1</v>
      </c>
      <c r="J4" s="146"/>
      <c r="K4" s="146"/>
      <c r="L4" s="280" t="s">
        <v>694</v>
      </c>
      <c r="M4" s="148"/>
      <c r="N4" s="146"/>
      <c r="O4" s="146"/>
      <c r="P4" s="146"/>
      <c r="Q4" s="146"/>
      <c r="R4" s="91" t="s">
        <v>449</v>
      </c>
      <c r="S4" s="96" t="s">
        <v>1221</v>
      </c>
      <c r="T4" s="191" t="s">
        <v>1251</v>
      </c>
      <c r="U4" s="192" t="s">
        <v>1252</v>
      </c>
      <c r="V4" s="281"/>
      <c r="W4" s="1122" t="s">
        <v>1021</v>
      </c>
      <c r="AG4" s="10"/>
      <c r="AH4" s="10"/>
      <c r="AI4" s="10"/>
      <c r="AJ4" s="10"/>
      <c r="AK4" s="10"/>
    </row>
    <row r="5" spans="1:37" ht="16" customHeight="1">
      <c r="B5" s="82">
        <v>2</v>
      </c>
      <c r="C5" s="1063"/>
      <c r="D5" s="1063"/>
      <c r="E5" s="85">
        <v>2</v>
      </c>
      <c r="F5" s="86">
        <v>2010</v>
      </c>
      <c r="G5" s="86">
        <v>123</v>
      </c>
      <c r="H5" s="86">
        <v>9005443</v>
      </c>
      <c r="I5" s="86">
        <v>2</v>
      </c>
      <c r="J5" s="86"/>
      <c r="K5" s="86"/>
      <c r="L5" s="244"/>
      <c r="M5" s="87"/>
      <c r="N5" s="86"/>
      <c r="O5" s="86"/>
      <c r="P5" s="86"/>
      <c r="Q5" s="86"/>
      <c r="R5" s="91" t="s">
        <v>449</v>
      </c>
      <c r="S5" s="96" t="s">
        <v>1221</v>
      </c>
      <c r="T5" s="191" t="s">
        <v>1251</v>
      </c>
      <c r="U5" s="192" t="s">
        <v>1252</v>
      </c>
      <c r="V5" s="281"/>
      <c r="W5" s="1123"/>
      <c r="AG5" s="10"/>
      <c r="AH5" s="10"/>
      <c r="AI5" s="10"/>
      <c r="AJ5" s="10"/>
      <c r="AK5" s="10"/>
    </row>
    <row r="6" spans="1:37" ht="16" customHeight="1">
      <c r="B6" s="82">
        <v>3</v>
      </c>
      <c r="C6" s="1063"/>
      <c r="D6" s="1063"/>
      <c r="E6" s="85">
        <v>3</v>
      </c>
      <c r="F6" s="86">
        <v>2010</v>
      </c>
      <c r="G6" s="86">
        <v>121</v>
      </c>
      <c r="H6" s="86">
        <v>9005443</v>
      </c>
      <c r="I6" s="86">
        <v>3</v>
      </c>
      <c r="J6" s="86"/>
      <c r="K6" s="86"/>
      <c r="L6" s="244"/>
      <c r="M6" s="87"/>
      <c r="N6" s="86"/>
      <c r="O6" s="86"/>
      <c r="P6" s="86"/>
      <c r="Q6" s="86"/>
      <c r="R6" s="91" t="s">
        <v>449</v>
      </c>
      <c r="S6" s="96" t="s">
        <v>1221</v>
      </c>
      <c r="T6" s="191" t="s">
        <v>1251</v>
      </c>
      <c r="U6" s="192" t="s">
        <v>1252</v>
      </c>
      <c r="V6" s="281"/>
      <c r="W6" s="1123"/>
      <c r="AG6" s="10"/>
      <c r="AH6" s="10"/>
      <c r="AI6" s="10"/>
      <c r="AJ6" s="10"/>
      <c r="AK6" s="10"/>
    </row>
    <row r="7" spans="1:37" ht="16" customHeight="1">
      <c r="B7" s="82">
        <v>4</v>
      </c>
      <c r="C7" s="1063"/>
      <c r="D7" s="1063"/>
      <c r="E7" s="85">
        <v>4</v>
      </c>
      <c r="F7" s="86">
        <v>2010</v>
      </c>
      <c r="G7" s="86">
        <v>125</v>
      </c>
      <c r="H7" s="86">
        <v>9005443</v>
      </c>
      <c r="I7" s="86">
        <v>4</v>
      </c>
      <c r="J7" s="86"/>
      <c r="K7" s="86"/>
      <c r="L7" s="244"/>
      <c r="M7" s="87"/>
      <c r="N7" s="86"/>
      <c r="O7" s="86"/>
      <c r="P7" s="86"/>
      <c r="Q7" s="86"/>
      <c r="R7" s="91" t="s">
        <v>449</v>
      </c>
      <c r="S7" s="96" t="s">
        <v>1221</v>
      </c>
      <c r="T7" s="191" t="s">
        <v>1251</v>
      </c>
      <c r="U7" s="192" t="s">
        <v>1252</v>
      </c>
      <c r="V7" s="281"/>
      <c r="W7" s="1123"/>
      <c r="AG7" s="10"/>
    </row>
    <row r="8" spans="1:37" ht="16" customHeight="1">
      <c r="B8" s="82">
        <v>5</v>
      </c>
      <c r="C8" s="1063"/>
      <c r="D8" s="1063"/>
      <c r="E8" s="85">
        <v>5</v>
      </c>
      <c r="F8" s="86">
        <v>2010</v>
      </c>
      <c r="G8" s="86">
        <v>126</v>
      </c>
      <c r="H8" s="86">
        <v>9005443</v>
      </c>
      <c r="I8" s="86">
        <v>5</v>
      </c>
      <c r="J8" s="86"/>
      <c r="K8" s="86"/>
      <c r="L8" s="244"/>
      <c r="M8" s="87"/>
      <c r="N8" s="86"/>
      <c r="O8" s="86"/>
      <c r="P8" s="86"/>
      <c r="Q8" s="86"/>
      <c r="R8" s="91" t="s">
        <v>449</v>
      </c>
      <c r="S8" s="96" t="s">
        <v>1221</v>
      </c>
      <c r="T8" s="191" t="s">
        <v>1251</v>
      </c>
      <c r="U8" s="192" t="s">
        <v>1252</v>
      </c>
      <c r="V8" s="281"/>
      <c r="W8" s="1123"/>
      <c r="AG8" s="10"/>
    </row>
    <row r="9" spans="1:37" ht="16" customHeight="1">
      <c r="B9" s="82">
        <v>6</v>
      </c>
      <c r="C9" s="1063"/>
      <c r="D9" s="1063"/>
      <c r="E9" s="85">
        <v>6</v>
      </c>
      <c r="F9" s="86">
        <v>2010</v>
      </c>
      <c r="G9" s="86">
        <v>127</v>
      </c>
      <c r="H9" s="86">
        <v>9005443</v>
      </c>
      <c r="I9" s="86">
        <v>6</v>
      </c>
      <c r="J9" s="86"/>
      <c r="K9" s="86"/>
      <c r="L9" s="244"/>
      <c r="M9" s="87"/>
      <c r="N9" s="86"/>
      <c r="O9" s="86"/>
      <c r="P9" s="86"/>
      <c r="Q9" s="86"/>
      <c r="R9" s="91" t="s">
        <v>449</v>
      </c>
      <c r="S9" s="96" t="s">
        <v>1221</v>
      </c>
      <c r="T9" s="191" t="s">
        <v>1251</v>
      </c>
      <c r="U9" s="192" t="s">
        <v>1252</v>
      </c>
      <c r="V9" s="281"/>
      <c r="W9" s="1123"/>
    </row>
    <row r="10" spans="1:37" ht="16" customHeight="1">
      <c r="B10" s="82">
        <v>7</v>
      </c>
      <c r="C10" s="1063"/>
      <c r="D10" s="1063"/>
      <c r="E10" s="85">
        <v>7</v>
      </c>
      <c r="F10" s="86">
        <v>2010</v>
      </c>
      <c r="G10" s="86">
        <v>133</v>
      </c>
      <c r="H10" s="86">
        <v>9005443</v>
      </c>
      <c r="I10" s="86">
        <v>7</v>
      </c>
      <c r="J10" s="86"/>
      <c r="K10" s="86"/>
      <c r="L10" s="244"/>
      <c r="M10" s="87"/>
      <c r="N10" s="86"/>
      <c r="O10" s="86"/>
      <c r="P10" s="86"/>
      <c r="Q10" s="86"/>
      <c r="R10" s="91" t="s">
        <v>449</v>
      </c>
      <c r="S10" s="96" t="s">
        <v>1221</v>
      </c>
      <c r="T10" s="191" t="s">
        <v>1251</v>
      </c>
      <c r="U10" s="192" t="s">
        <v>1252</v>
      </c>
      <c r="V10" s="281"/>
      <c r="W10" s="1123"/>
    </row>
    <row r="11" spans="1:37" ht="16" customHeight="1">
      <c r="B11" s="82">
        <v>8</v>
      </c>
      <c r="C11" s="1063"/>
      <c r="D11" s="1063"/>
      <c r="E11" s="85">
        <v>8</v>
      </c>
      <c r="F11" s="86">
        <v>2010</v>
      </c>
      <c r="G11" s="86">
        <v>134</v>
      </c>
      <c r="H11" s="86">
        <v>9005443</v>
      </c>
      <c r="I11" s="86">
        <v>8</v>
      </c>
      <c r="J11" s="86"/>
      <c r="K11" s="86"/>
      <c r="L11" s="244"/>
      <c r="M11" s="87"/>
      <c r="N11" s="244"/>
      <c r="O11" s="86"/>
      <c r="P11" s="86"/>
      <c r="Q11" s="86"/>
      <c r="R11" s="91" t="s">
        <v>449</v>
      </c>
      <c r="S11" s="96" t="s">
        <v>1221</v>
      </c>
      <c r="T11" s="191" t="s">
        <v>1251</v>
      </c>
      <c r="U11" s="192" t="s">
        <v>1252</v>
      </c>
      <c r="V11" s="281"/>
      <c r="W11" s="1123"/>
    </row>
    <row r="12" spans="1:37" ht="16" customHeight="1">
      <c r="B12" s="82">
        <v>9</v>
      </c>
      <c r="C12" s="1063"/>
      <c r="D12" s="1063"/>
      <c r="E12" s="85">
        <v>9</v>
      </c>
      <c r="F12" s="86">
        <v>2010</v>
      </c>
      <c r="G12" s="86">
        <v>135</v>
      </c>
      <c r="H12" s="86">
        <v>9005443</v>
      </c>
      <c r="I12" s="86">
        <v>9</v>
      </c>
      <c r="J12" s="86"/>
      <c r="K12" s="86"/>
      <c r="L12" s="244"/>
      <c r="M12" s="87"/>
      <c r="N12" s="86"/>
      <c r="O12" s="86"/>
      <c r="P12" s="86"/>
      <c r="Q12" s="86"/>
      <c r="R12" s="91" t="s">
        <v>449</v>
      </c>
      <c r="S12" s="96" t="s">
        <v>1221</v>
      </c>
      <c r="T12" s="191" t="s">
        <v>1251</v>
      </c>
      <c r="U12" s="192" t="s">
        <v>1252</v>
      </c>
      <c r="V12" s="281"/>
      <c r="W12" s="1123"/>
    </row>
    <row r="13" spans="1:37" ht="16" customHeight="1">
      <c r="B13" s="82">
        <v>10</v>
      </c>
      <c r="C13" s="1063"/>
      <c r="D13" s="1063"/>
      <c r="E13" s="85">
        <v>10</v>
      </c>
      <c r="F13" s="86">
        <v>2010</v>
      </c>
      <c r="G13" s="86">
        <v>136</v>
      </c>
      <c r="H13" s="86">
        <v>9005443</v>
      </c>
      <c r="I13" s="86">
        <v>10</v>
      </c>
      <c r="J13" s="86"/>
      <c r="K13" s="86"/>
      <c r="L13" s="244"/>
      <c r="M13" s="87"/>
      <c r="N13" s="86"/>
      <c r="O13" s="86"/>
      <c r="P13" s="86"/>
      <c r="Q13" s="86"/>
      <c r="R13" s="91" t="s">
        <v>449</v>
      </c>
      <c r="S13" s="96" t="s">
        <v>1221</v>
      </c>
      <c r="T13" s="191" t="s">
        <v>1251</v>
      </c>
      <c r="U13" s="192" t="s">
        <v>1252</v>
      </c>
      <c r="V13" s="281"/>
      <c r="W13" s="1123"/>
    </row>
    <row r="14" spans="1:37" ht="16" customHeight="1">
      <c r="B14" s="82">
        <v>11</v>
      </c>
      <c r="C14" s="1063"/>
      <c r="D14" s="1063"/>
      <c r="E14" s="85">
        <v>11</v>
      </c>
      <c r="F14" s="86">
        <v>2010</v>
      </c>
      <c r="G14" s="86">
        <v>137</v>
      </c>
      <c r="H14" s="86">
        <v>9005443</v>
      </c>
      <c r="I14" s="86">
        <v>11</v>
      </c>
      <c r="J14" s="86"/>
      <c r="K14" s="86"/>
      <c r="L14" s="244"/>
      <c r="M14" s="87"/>
      <c r="N14" s="86"/>
      <c r="O14" s="86"/>
      <c r="P14" s="86"/>
      <c r="Q14" s="86"/>
      <c r="R14" s="91" t="s">
        <v>449</v>
      </c>
      <c r="S14" s="96" t="s">
        <v>1221</v>
      </c>
      <c r="T14" s="191" t="s">
        <v>1251</v>
      </c>
      <c r="U14" s="192" t="s">
        <v>1252</v>
      </c>
      <c r="V14" s="281"/>
      <c r="W14" s="1123"/>
    </row>
    <row r="15" spans="1:37" ht="16" customHeight="1">
      <c r="B15" s="82">
        <v>12</v>
      </c>
      <c r="C15" s="1063"/>
      <c r="D15" s="1063"/>
      <c r="E15" s="85">
        <v>12</v>
      </c>
      <c r="F15" s="86">
        <v>2012</v>
      </c>
      <c r="G15" s="86">
        <v>165</v>
      </c>
      <c r="H15" s="86">
        <v>9005443</v>
      </c>
      <c r="I15" s="86">
        <v>16</v>
      </c>
      <c r="J15" s="86"/>
      <c r="K15" s="86"/>
      <c r="L15" s="244"/>
      <c r="M15" s="87"/>
      <c r="N15" s="86"/>
      <c r="O15" s="86"/>
      <c r="P15" s="86"/>
      <c r="Q15" s="86"/>
      <c r="R15" s="91" t="s">
        <v>449</v>
      </c>
      <c r="S15" s="96" t="s">
        <v>1221</v>
      </c>
      <c r="T15" s="191" t="s">
        <v>1251</v>
      </c>
      <c r="U15" s="192" t="s">
        <v>1252</v>
      </c>
      <c r="V15" s="281"/>
      <c r="W15" s="1123"/>
    </row>
    <row r="16" spans="1:37" ht="16" customHeight="1">
      <c r="B16" s="82">
        <v>13</v>
      </c>
      <c r="C16" s="1063"/>
      <c r="D16" s="1088" t="s">
        <v>37</v>
      </c>
      <c r="E16" s="85">
        <v>1</v>
      </c>
      <c r="F16" s="86">
        <v>2019</v>
      </c>
      <c r="G16" s="86">
        <v>179</v>
      </c>
      <c r="H16" s="86">
        <v>9000428</v>
      </c>
      <c r="I16" s="86">
        <v>5</v>
      </c>
      <c r="J16" s="86"/>
      <c r="K16" s="86"/>
      <c r="L16" s="244" t="s">
        <v>556</v>
      </c>
      <c r="M16" s="87"/>
      <c r="N16" s="86"/>
      <c r="O16" s="86"/>
      <c r="P16" s="86"/>
      <c r="Q16" s="86"/>
      <c r="R16" s="91" t="s">
        <v>449</v>
      </c>
      <c r="S16" s="96" t="s">
        <v>1216</v>
      </c>
      <c r="T16" s="191" t="s">
        <v>1217</v>
      </c>
      <c r="U16" s="192" t="s">
        <v>1255</v>
      </c>
      <c r="V16" s="281"/>
      <c r="W16" s="1123"/>
    </row>
    <row r="17" spans="2:33" ht="16" customHeight="1">
      <c r="B17" s="82">
        <v>14</v>
      </c>
      <c r="C17" s="1063"/>
      <c r="D17" s="1063"/>
      <c r="E17" s="85">
        <v>2</v>
      </c>
      <c r="F17" s="86">
        <v>2019</v>
      </c>
      <c r="G17" s="86">
        <v>180</v>
      </c>
      <c r="H17" s="86">
        <v>9000428</v>
      </c>
      <c r="I17" s="86">
        <v>6</v>
      </c>
      <c r="J17" s="86"/>
      <c r="K17" s="86"/>
      <c r="L17" s="244"/>
      <c r="M17" s="87"/>
      <c r="N17" s="86"/>
      <c r="O17" s="86"/>
      <c r="P17" s="86"/>
      <c r="Q17" s="86"/>
      <c r="R17" s="91" t="s">
        <v>449</v>
      </c>
      <c r="S17" s="96" t="s">
        <v>1216</v>
      </c>
      <c r="T17" s="191" t="s">
        <v>1217</v>
      </c>
      <c r="U17" s="192" t="s">
        <v>1255</v>
      </c>
      <c r="V17" s="281"/>
      <c r="W17" s="1123"/>
    </row>
    <row r="18" spans="2:33" ht="16" customHeight="1">
      <c r="B18" s="82">
        <v>15</v>
      </c>
      <c r="C18" s="1063"/>
      <c r="D18" s="1063"/>
      <c r="E18" s="85">
        <v>3</v>
      </c>
      <c r="F18" s="86">
        <v>2020</v>
      </c>
      <c r="G18" s="86">
        <v>192</v>
      </c>
      <c r="H18" s="86">
        <v>9000428</v>
      </c>
      <c r="I18" s="86">
        <v>10</v>
      </c>
      <c r="J18" s="86"/>
      <c r="K18" s="86"/>
      <c r="L18" s="244"/>
      <c r="M18" s="87"/>
      <c r="N18" s="86"/>
      <c r="O18" s="86"/>
      <c r="P18" s="86"/>
      <c r="Q18" s="86"/>
      <c r="R18" s="91" t="s">
        <v>449</v>
      </c>
      <c r="S18" s="96" t="s">
        <v>1216</v>
      </c>
      <c r="T18" s="191" t="s">
        <v>1217</v>
      </c>
      <c r="U18" s="192" t="s">
        <v>1255</v>
      </c>
      <c r="V18" s="281"/>
      <c r="W18" s="1123"/>
    </row>
    <row r="19" spans="2:33" ht="16" customHeight="1">
      <c r="B19" s="82">
        <v>16</v>
      </c>
      <c r="C19" s="1063"/>
      <c r="D19" s="1063"/>
      <c r="E19" s="85">
        <v>4</v>
      </c>
      <c r="F19" s="86">
        <v>2020</v>
      </c>
      <c r="G19" s="86">
        <v>194</v>
      </c>
      <c r="H19" s="86">
        <v>9000428</v>
      </c>
      <c r="I19" s="86">
        <v>11</v>
      </c>
      <c r="J19" s="86"/>
      <c r="K19" s="86"/>
      <c r="L19" s="244"/>
      <c r="M19" s="87"/>
      <c r="N19" s="86"/>
      <c r="O19" s="86"/>
      <c r="P19" s="86"/>
      <c r="Q19" s="86"/>
      <c r="R19" s="91" t="s">
        <v>449</v>
      </c>
      <c r="S19" s="96" t="s">
        <v>1216</v>
      </c>
      <c r="T19" s="191" t="s">
        <v>1217</v>
      </c>
      <c r="U19" s="192" t="s">
        <v>1255</v>
      </c>
      <c r="V19" s="281"/>
      <c r="W19" s="1123"/>
    </row>
    <row r="20" spans="2:33" ht="16" customHeight="1">
      <c r="B20" s="82">
        <v>17</v>
      </c>
      <c r="C20" s="1063" t="s">
        <v>455</v>
      </c>
      <c r="D20" s="86" t="s">
        <v>179</v>
      </c>
      <c r="E20" s="85">
        <v>1</v>
      </c>
      <c r="F20" s="86">
        <v>1990</v>
      </c>
      <c r="G20" s="86" t="s">
        <v>1083</v>
      </c>
      <c r="H20" s="86">
        <v>9003506</v>
      </c>
      <c r="I20" s="86">
        <v>2</v>
      </c>
      <c r="J20" s="86"/>
      <c r="K20" s="86"/>
      <c r="L20" s="244" t="s">
        <v>502</v>
      </c>
      <c r="M20" s="87"/>
      <c r="N20" s="86"/>
      <c r="O20" s="86"/>
      <c r="P20" s="86"/>
      <c r="Q20" s="86"/>
      <c r="R20" s="99"/>
      <c r="S20" s="100"/>
      <c r="T20" s="225"/>
      <c r="U20" s="214"/>
      <c r="V20" s="257"/>
      <c r="W20" s="20"/>
    </row>
    <row r="21" spans="2:33" ht="16" customHeight="1">
      <c r="B21" s="82">
        <v>18</v>
      </c>
      <c r="C21" s="1063"/>
      <c r="D21" s="86" t="s">
        <v>796</v>
      </c>
      <c r="E21" s="85">
        <v>1</v>
      </c>
      <c r="F21" s="86">
        <v>1995</v>
      </c>
      <c r="G21" s="86" t="s">
        <v>1084</v>
      </c>
      <c r="H21" s="86">
        <v>9003511</v>
      </c>
      <c r="I21" s="86">
        <v>3</v>
      </c>
      <c r="J21" s="86"/>
      <c r="K21" s="86"/>
      <c r="L21" s="244"/>
      <c r="M21" s="87"/>
      <c r="N21" s="86"/>
      <c r="O21" s="86"/>
      <c r="P21" s="86"/>
      <c r="Q21" s="86"/>
      <c r="R21" s="102"/>
      <c r="S21" s="103"/>
      <c r="T21" s="247"/>
      <c r="U21" s="248"/>
      <c r="V21" s="282"/>
      <c r="W21" s="20"/>
    </row>
    <row r="22" spans="2:33" ht="16" customHeight="1">
      <c r="B22" s="82">
        <v>19</v>
      </c>
      <c r="C22" s="86" t="s">
        <v>44</v>
      </c>
      <c r="D22" s="86" t="s">
        <v>544</v>
      </c>
      <c r="E22" s="85">
        <v>1</v>
      </c>
      <c r="F22" s="86">
        <v>2011</v>
      </c>
      <c r="G22" s="86">
        <v>12010000147</v>
      </c>
      <c r="H22" s="86">
        <v>9006072</v>
      </c>
      <c r="I22" s="86">
        <v>1</v>
      </c>
      <c r="J22" s="86"/>
      <c r="K22" s="86"/>
      <c r="L22" s="244" t="s">
        <v>545</v>
      </c>
      <c r="M22" s="87"/>
      <c r="N22" s="86"/>
      <c r="O22" s="86"/>
      <c r="P22" s="86"/>
      <c r="Q22" s="86"/>
      <c r="R22" s="91" t="s">
        <v>1318</v>
      </c>
      <c r="S22" s="96" t="s">
        <v>1319</v>
      </c>
      <c r="T22" s="191" t="s">
        <v>1320</v>
      </c>
      <c r="U22" s="192" t="s">
        <v>1320</v>
      </c>
      <c r="V22" s="281"/>
      <c r="W22" s="20"/>
    </row>
    <row r="23" spans="2:33" ht="16" customHeight="1">
      <c r="B23" s="82">
        <v>20</v>
      </c>
      <c r="C23" s="1063" t="s">
        <v>45</v>
      </c>
      <c r="D23" s="1063" t="s">
        <v>908</v>
      </c>
      <c r="E23" s="85">
        <v>1</v>
      </c>
      <c r="F23" s="86"/>
      <c r="G23" s="283"/>
      <c r="H23" s="283"/>
      <c r="I23" s="283"/>
      <c r="J23" s="283"/>
      <c r="K23" s="283"/>
      <c r="L23" s="244"/>
      <c r="M23" s="272" t="s">
        <v>909</v>
      </c>
      <c r="N23" s="86"/>
      <c r="O23" s="86"/>
      <c r="P23" s="86"/>
      <c r="Q23" s="86"/>
      <c r="R23" s="99"/>
      <c r="S23" s="100"/>
      <c r="T23" s="225"/>
      <c r="U23" s="214"/>
      <c r="V23" s="257"/>
      <c r="W23" s="59"/>
    </row>
    <row r="24" spans="2:33" ht="16" customHeight="1">
      <c r="B24" s="82">
        <v>21</v>
      </c>
      <c r="C24" s="1063"/>
      <c r="D24" s="1063"/>
      <c r="E24" s="85">
        <v>2</v>
      </c>
      <c r="F24" s="86"/>
      <c r="G24" s="283"/>
      <c r="H24" s="283"/>
      <c r="I24" s="283"/>
      <c r="J24" s="283"/>
      <c r="K24" s="283"/>
      <c r="L24" s="244"/>
      <c r="M24" s="272" t="s">
        <v>909</v>
      </c>
      <c r="N24" s="86"/>
      <c r="O24" s="86"/>
      <c r="P24" s="86"/>
      <c r="Q24" s="86"/>
      <c r="R24" s="115"/>
      <c r="S24" s="116"/>
      <c r="T24" s="226"/>
      <c r="U24" s="218"/>
      <c r="V24" s="259"/>
      <c r="W24" s="59"/>
    </row>
    <row r="25" spans="2:33" ht="16" customHeight="1">
      <c r="B25" s="82">
        <v>22</v>
      </c>
      <c r="C25" s="1063"/>
      <c r="D25" s="1063"/>
      <c r="E25" s="85">
        <v>3</v>
      </c>
      <c r="F25" s="86"/>
      <c r="G25" s="283"/>
      <c r="H25" s="283"/>
      <c r="I25" s="283"/>
      <c r="J25" s="283"/>
      <c r="K25" s="283"/>
      <c r="L25" s="244"/>
      <c r="M25" s="272" t="s">
        <v>909</v>
      </c>
      <c r="N25" s="86"/>
      <c r="O25" s="86"/>
      <c r="P25" s="86"/>
      <c r="Q25" s="86"/>
      <c r="R25" s="115"/>
      <c r="S25" s="116"/>
      <c r="T25" s="226"/>
      <c r="U25" s="218"/>
      <c r="V25" s="259"/>
      <c r="W25" s="59"/>
    </row>
    <row r="26" spans="2:33" ht="16" customHeight="1">
      <c r="B26" s="82">
        <v>23</v>
      </c>
      <c r="C26" s="1063" t="s">
        <v>46</v>
      </c>
      <c r="D26" s="86" t="s">
        <v>9450</v>
      </c>
      <c r="E26" s="85">
        <v>1</v>
      </c>
      <c r="F26" s="87">
        <v>2024</v>
      </c>
      <c r="G26" s="86">
        <v>240718</v>
      </c>
      <c r="H26" s="86">
        <v>9005643</v>
      </c>
      <c r="I26" s="86">
        <v>2</v>
      </c>
      <c r="J26" s="86"/>
      <c r="K26" s="86"/>
      <c r="L26" s="244"/>
      <c r="M26" s="87"/>
      <c r="N26" s="86"/>
      <c r="O26" s="86"/>
      <c r="P26" s="86"/>
      <c r="Q26" s="86"/>
      <c r="R26" s="883" t="s">
        <v>9451</v>
      </c>
      <c r="S26" s="116"/>
      <c r="T26" s="226"/>
      <c r="U26" s="218"/>
      <c r="V26" s="259"/>
      <c r="W26" s="20"/>
    </row>
    <row r="27" spans="2:33" ht="16" customHeight="1">
      <c r="B27" s="82">
        <v>24</v>
      </c>
      <c r="C27" s="1063"/>
      <c r="D27" s="86" t="s">
        <v>532</v>
      </c>
      <c r="E27" s="85">
        <v>1</v>
      </c>
      <c r="F27" s="86">
        <v>1997</v>
      </c>
      <c r="G27" s="86" t="s">
        <v>405</v>
      </c>
      <c r="H27" s="86" t="s">
        <v>405</v>
      </c>
      <c r="I27" s="86" t="s">
        <v>405</v>
      </c>
      <c r="J27" s="86"/>
      <c r="K27" s="86"/>
      <c r="L27" s="244"/>
      <c r="M27" s="87"/>
      <c r="N27" s="86"/>
      <c r="O27" s="86"/>
      <c r="P27" s="86"/>
      <c r="Q27" s="86"/>
      <c r="R27" s="115"/>
      <c r="S27" s="116"/>
      <c r="T27" s="226"/>
      <c r="U27" s="218"/>
      <c r="V27" s="259"/>
      <c r="W27" s="20"/>
    </row>
    <row r="28" spans="2:33" ht="16" customHeight="1" thickBot="1">
      <c r="B28" s="82">
        <v>25</v>
      </c>
      <c r="C28" s="86" t="s">
        <v>47</v>
      </c>
      <c r="D28" s="86" t="s">
        <v>555</v>
      </c>
      <c r="E28" s="85">
        <v>1</v>
      </c>
      <c r="F28" s="86">
        <v>2003</v>
      </c>
      <c r="G28" s="86" t="s">
        <v>1085</v>
      </c>
      <c r="H28" s="86">
        <v>1154414</v>
      </c>
      <c r="I28" s="86">
        <v>1</v>
      </c>
      <c r="J28" s="86"/>
      <c r="K28" s="86"/>
      <c r="L28" s="244" t="s">
        <v>500</v>
      </c>
      <c r="M28" s="87"/>
      <c r="N28" s="86"/>
      <c r="O28" s="86"/>
      <c r="P28" s="86"/>
      <c r="Q28" s="86"/>
      <c r="R28" s="115"/>
      <c r="S28" s="116"/>
      <c r="T28" s="226"/>
      <c r="U28" s="218"/>
      <c r="V28" s="259"/>
      <c r="W28" s="20"/>
    </row>
    <row r="29" spans="2:33" ht="16" customHeight="1" thickBot="1">
      <c r="B29" s="82">
        <v>26</v>
      </c>
      <c r="C29" s="86" t="s">
        <v>48</v>
      </c>
      <c r="D29" s="86" t="s">
        <v>557</v>
      </c>
      <c r="E29" s="85">
        <v>1</v>
      </c>
      <c r="F29" s="86">
        <v>2017</v>
      </c>
      <c r="G29" s="86" t="s">
        <v>557</v>
      </c>
      <c r="H29" s="86">
        <v>6319547</v>
      </c>
      <c r="I29" s="86">
        <v>1</v>
      </c>
      <c r="J29" s="86"/>
      <c r="K29" s="86"/>
      <c r="L29" s="244"/>
      <c r="M29" s="87"/>
      <c r="N29" s="86"/>
      <c r="O29" s="86"/>
      <c r="P29" s="86"/>
      <c r="Q29" s="86"/>
      <c r="R29" s="115"/>
      <c r="S29" s="116"/>
      <c r="T29" s="226"/>
      <c r="U29" s="218"/>
      <c r="V29" s="259"/>
      <c r="W29" s="20"/>
      <c r="AA29" s="1068" t="s">
        <v>5</v>
      </c>
      <c r="AB29" s="1069"/>
      <c r="AC29" s="1069"/>
      <c r="AD29" s="1069"/>
      <c r="AE29" s="1069"/>
      <c r="AF29" s="1069"/>
      <c r="AG29" s="1070"/>
    </row>
    <row r="30" spans="2:33" ht="16" customHeight="1">
      <c r="B30" s="82">
        <v>27</v>
      </c>
      <c r="C30" s="1063" t="s">
        <v>38</v>
      </c>
      <c r="D30" s="1063" t="s">
        <v>546</v>
      </c>
      <c r="E30" s="85">
        <v>1</v>
      </c>
      <c r="F30" s="86">
        <v>1994</v>
      </c>
      <c r="G30" s="86">
        <v>159506035</v>
      </c>
      <c r="H30" s="86">
        <v>9002616</v>
      </c>
      <c r="I30" s="86">
        <v>1</v>
      </c>
      <c r="J30" s="86"/>
      <c r="K30" s="86"/>
      <c r="L30" s="244" t="s">
        <v>500</v>
      </c>
      <c r="M30" s="87"/>
      <c r="N30" s="86"/>
      <c r="O30" s="86"/>
      <c r="P30" s="86"/>
      <c r="Q30" s="86"/>
      <c r="R30" s="115"/>
      <c r="S30" s="116"/>
      <c r="T30" s="226"/>
      <c r="U30" s="218"/>
      <c r="V30" s="259"/>
      <c r="W30" s="20"/>
      <c r="AA30" s="484" t="s">
        <v>99</v>
      </c>
      <c r="AB30" s="485"/>
      <c r="AC30" s="486" t="s">
        <v>100</v>
      </c>
      <c r="AD30" s="1124"/>
      <c r="AE30" s="487" t="s">
        <v>101</v>
      </c>
      <c r="AF30" s="488" t="s">
        <v>102</v>
      </c>
      <c r="AG30" s="489"/>
    </row>
    <row r="31" spans="2:33" ht="16" customHeight="1">
      <c r="B31" s="82">
        <v>28</v>
      </c>
      <c r="C31" s="1063"/>
      <c r="D31" s="1063"/>
      <c r="E31" s="85">
        <v>2</v>
      </c>
      <c r="F31" s="86">
        <v>2006</v>
      </c>
      <c r="G31" s="86">
        <v>15210264</v>
      </c>
      <c r="H31" s="86">
        <v>9002616</v>
      </c>
      <c r="I31" s="86">
        <v>2</v>
      </c>
      <c r="J31" s="86"/>
      <c r="K31" s="86"/>
      <c r="L31" s="244" t="s">
        <v>684</v>
      </c>
      <c r="M31" s="87"/>
      <c r="N31" s="86"/>
      <c r="O31" s="86"/>
      <c r="P31" s="86"/>
      <c r="Q31" s="86"/>
      <c r="R31" s="91" t="s">
        <v>38</v>
      </c>
      <c r="S31" s="96" t="s">
        <v>977</v>
      </c>
      <c r="T31" s="191" t="s">
        <v>1321</v>
      </c>
      <c r="U31" s="192"/>
      <c r="V31" s="281"/>
      <c r="W31" s="20"/>
      <c r="AA31" s="1125"/>
      <c r="AB31" s="1126"/>
      <c r="AC31" s="1127"/>
      <c r="AD31" s="1120"/>
      <c r="AE31" s="490" t="s">
        <v>107</v>
      </c>
      <c r="AF31" s="491" t="s">
        <v>108</v>
      </c>
      <c r="AG31" s="492"/>
    </row>
    <row r="32" spans="2:33" ht="16" customHeight="1">
      <c r="B32" s="82">
        <v>29</v>
      </c>
      <c r="C32" s="86" t="s">
        <v>917</v>
      </c>
      <c r="D32" s="86" t="s">
        <v>405</v>
      </c>
      <c r="E32" s="85">
        <v>1</v>
      </c>
      <c r="F32" s="86" t="s">
        <v>405</v>
      </c>
      <c r="G32" s="86"/>
      <c r="H32" s="86" t="s">
        <v>405</v>
      </c>
      <c r="I32" s="86" t="s">
        <v>405</v>
      </c>
      <c r="J32" s="86"/>
      <c r="K32" s="86"/>
      <c r="L32" s="244"/>
      <c r="M32" s="87"/>
      <c r="N32" s="86"/>
      <c r="O32" s="86"/>
      <c r="P32" s="86"/>
      <c r="Q32" s="86"/>
      <c r="R32" s="99"/>
      <c r="S32" s="100"/>
      <c r="T32" s="225"/>
      <c r="U32" s="214"/>
      <c r="V32" s="257"/>
      <c r="W32" s="20"/>
      <c r="AA32" s="1128" t="s">
        <v>117</v>
      </c>
      <c r="AB32" s="1129"/>
      <c r="AC32" s="1130"/>
      <c r="AD32" s="1120"/>
      <c r="AE32" s="490" t="s">
        <v>119</v>
      </c>
      <c r="AF32" s="491" t="s">
        <v>118</v>
      </c>
      <c r="AG32" s="493" t="s">
        <v>120</v>
      </c>
    </row>
    <row r="33" spans="2:33" ht="16" customHeight="1">
      <c r="B33" s="82">
        <v>30</v>
      </c>
      <c r="C33" s="86" t="s">
        <v>49</v>
      </c>
      <c r="D33" s="86" t="s">
        <v>811</v>
      </c>
      <c r="E33" s="85">
        <v>1</v>
      </c>
      <c r="F33" s="86">
        <v>1995</v>
      </c>
      <c r="G33" s="86">
        <v>102041</v>
      </c>
      <c r="H33" s="86">
        <v>9005524</v>
      </c>
      <c r="I33" s="86">
        <v>4</v>
      </c>
      <c r="J33" s="86"/>
      <c r="K33" s="86"/>
      <c r="L33" s="244" t="s">
        <v>500</v>
      </c>
      <c r="M33" s="87"/>
      <c r="N33" s="86"/>
      <c r="O33" s="86"/>
      <c r="P33" s="86"/>
      <c r="Q33" s="86"/>
      <c r="R33" s="115"/>
      <c r="S33" s="116"/>
      <c r="T33" s="226"/>
      <c r="U33" s="218"/>
      <c r="V33" s="259"/>
      <c r="W33" s="20"/>
      <c r="AA33" s="1125"/>
      <c r="AB33" s="1126"/>
      <c r="AC33" s="1127"/>
      <c r="AD33" s="1121"/>
      <c r="AE33" s="494"/>
      <c r="AF33" s="495" t="s">
        <v>131</v>
      </c>
      <c r="AG33" s="496" t="s">
        <v>132</v>
      </c>
    </row>
    <row r="34" spans="2:33" ht="16" customHeight="1">
      <c r="B34" s="82">
        <v>31</v>
      </c>
      <c r="C34" s="86" t="s">
        <v>34</v>
      </c>
      <c r="D34" s="86" t="s">
        <v>755</v>
      </c>
      <c r="E34" s="85">
        <v>1</v>
      </c>
      <c r="F34" s="86">
        <v>2007</v>
      </c>
      <c r="G34" s="86" t="s">
        <v>1086</v>
      </c>
      <c r="H34" s="86">
        <v>9001807</v>
      </c>
      <c r="I34" s="86">
        <v>1</v>
      </c>
      <c r="J34" s="86"/>
      <c r="K34" s="86"/>
      <c r="L34" s="244" t="s">
        <v>1097</v>
      </c>
      <c r="M34" s="87"/>
      <c r="N34" s="86"/>
      <c r="O34" s="86"/>
      <c r="P34" s="86"/>
      <c r="Q34" s="86"/>
      <c r="R34" s="115"/>
      <c r="S34" s="116"/>
      <c r="T34" s="226"/>
      <c r="U34" s="218"/>
      <c r="V34" s="259"/>
      <c r="W34" s="20"/>
      <c r="AA34" s="497"/>
      <c r="AB34" s="391"/>
      <c r="AC34" s="391"/>
      <c r="AD34" s="391"/>
      <c r="AE34" s="391"/>
      <c r="AF34" s="391"/>
      <c r="AG34" s="492"/>
    </row>
    <row r="35" spans="2:33" ht="16" customHeight="1" thickBot="1">
      <c r="B35" s="82">
        <v>32</v>
      </c>
      <c r="C35" s="86" t="s">
        <v>50</v>
      </c>
      <c r="D35" s="86" t="s">
        <v>918</v>
      </c>
      <c r="E35" s="85">
        <v>1</v>
      </c>
      <c r="F35" s="86">
        <v>1991</v>
      </c>
      <c r="G35" s="86">
        <v>15785</v>
      </c>
      <c r="H35" s="86">
        <v>9003505</v>
      </c>
      <c r="I35" s="86">
        <v>2</v>
      </c>
      <c r="J35" s="86"/>
      <c r="K35" s="86"/>
      <c r="L35" s="244" t="s">
        <v>1098</v>
      </c>
      <c r="M35" s="87"/>
      <c r="N35" s="86"/>
      <c r="O35" s="86"/>
      <c r="P35" s="86"/>
      <c r="Q35" s="86"/>
      <c r="R35" s="102"/>
      <c r="S35" s="116"/>
      <c r="T35" s="226"/>
      <c r="U35" s="218"/>
      <c r="V35" s="259"/>
      <c r="W35" s="20"/>
      <c r="Y35"/>
      <c r="Z35" s="1"/>
      <c r="AA35" s="498"/>
      <c r="AB35" s="499" t="s">
        <v>1132</v>
      </c>
      <c r="AC35" s="499" t="s">
        <v>1131</v>
      </c>
      <c r="AD35" s="500"/>
      <c r="AE35" s="501" t="s">
        <v>148</v>
      </c>
      <c r="AF35" s="501" t="s">
        <v>54</v>
      </c>
      <c r="AG35" s="502"/>
    </row>
    <row r="36" spans="2:33" ht="16" customHeight="1" thickTop="1">
      <c r="B36" s="82">
        <v>33</v>
      </c>
      <c r="C36" s="86" t="s">
        <v>38</v>
      </c>
      <c r="D36" s="86" t="s">
        <v>559</v>
      </c>
      <c r="E36" s="85">
        <v>1</v>
      </c>
      <c r="F36" s="86">
        <v>2022</v>
      </c>
      <c r="G36" s="86" t="s">
        <v>1087</v>
      </c>
      <c r="H36" s="86">
        <v>9005001</v>
      </c>
      <c r="I36" s="86">
        <v>1</v>
      </c>
      <c r="J36" s="86"/>
      <c r="K36" s="86"/>
      <c r="L36" s="244"/>
      <c r="M36" s="87"/>
      <c r="N36" s="86"/>
      <c r="O36" s="86"/>
      <c r="P36" s="86"/>
      <c r="Q36" s="86"/>
      <c r="R36" s="91"/>
      <c r="S36" s="91"/>
      <c r="T36" s="97"/>
      <c r="U36" s="192"/>
      <c r="V36" s="281"/>
      <c r="W36" s="20" t="s">
        <v>1021</v>
      </c>
      <c r="Y36"/>
      <c r="Z36" s="1"/>
      <c r="AA36" s="694" t="s">
        <v>1039</v>
      </c>
      <c r="AB36" s="406"/>
      <c r="AC36" s="406"/>
      <c r="AD36" s="503"/>
      <c r="AE36" s="406"/>
      <c r="AF36" s="406"/>
      <c r="AG36" s="504" t="s">
        <v>49</v>
      </c>
    </row>
    <row r="37" spans="2:33" ht="16" customHeight="1">
      <c r="B37" s="82">
        <v>34</v>
      </c>
      <c r="C37" s="86" t="s">
        <v>724</v>
      </c>
      <c r="D37" s="86" t="s">
        <v>405</v>
      </c>
      <c r="E37" s="85">
        <v>1</v>
      </c>
      <c r="F37" s="86">
        <v>2011</v>
      </c>
      <c r="G37" s="86" t="s">
        <v>1088</v>
      </c>
      <c r="H37" s="86">
        <v>9005935</v>
      </c>
      <c r="I37" s="86">
        <v>1</v>
      </c>
      <c r="J37" s="86"/>
      <c r="K37" s="86"/>
      <c r="L37" s="244"/>
      <c r="M37" s="87"/>
      <c r="N37" s="86"/>
      <c r="O37" s="86"/>
      <c r="P37" s="86"/>
      <c r="Q37" s="86"/>
      <c r="R37" s="99"/>
      <c r="S37" s="100"/>
      <c r="T37" s="226"/>
      <c r="U37" s="218"/>
      <c r="V37" s="259"/>
      <c r="W37" s="20"/>
      <c r="Y37"/>
      <c r="Z37" s="1"/>
      <c r="AA37" s="505"/>
      <c r="AB37" s="468" t="s">
        <v>163</v>
      </c>
      <c r="AC37" s="468" t="s">
        <v>149</v>
      </c>
      <c r="AD37" s="506"/>
      <c r="AE37" s="507" t="s">
        <v>147</v>
      </c>
      <c r="AF37" s="507" t="s">
        <v>55</v>
      </c>
      <c r="AG37" s="508" t="s">
        <v>53</v>
      </c>
    </row>
    <row r="38" spans="2:33" ht="16" customHeight="1">
      <c r="B38" s="82">
        <v>35</v>
      </c>
      <c r="C38" s="1063" t="s">
        <v>553</v>
      </c>
      <c r="D38" s="86" t="s">
        <v>919</v>
      </c>
      <c r="E38" s="85">
        <v>2</v>
      </c>
      <c r="F38" s="86">
        <v>1998</v>
      </c>
      <c r="G38" s="86"/>
      <c r="H38" s="86">
        <v>9005677</v>
      </c>
      <c r="I38" s="86">
        <v>11</v>
      </c>
      <c r="J38" s="86"/>
      <c r="K38" s="86"/>
      <c r="L38" s="244"/>
      <c r="M38" s="87"/>
      <c r="N38" s="86"/>
      <c r="O38" s="86"/>
      <c r="P38" s="86"/>
      <c r="Q38" s="86"/>
      <c r="R38" s="115"/>
      <c r="S38" s="116"/>
      <c r="T38" s="226"/>
      <c r="U38" s="218"/>
      <c r="V38" s="259"/>
      <c r="W38" s="20"/>
      <c r="Y38"/>
      <c r="AA38" s="497"/>
      <c r="AB38" s="391"/>
      <c r="AC38" s="391"/>
      <c r="AD38" s="406"/>
      <c r="AE38" s="406"/>
      <c r="AF38" s="406"/>
      <c r="AG38" s="492"/>
    </row>
    <row r="39" spans="2:33" ht="16" customHeight="1">
      <c r="B39" s="82">
        <v>36</v>
      </c>
      <c r="C39" s="1063"/>
      <c r="D39" s="1063" t="s">
        <v>86</v>
      </c>
      <c r="E39" s="85">
        <v>1</v>
      </c>
      <c r="F39" s="86">
        <v>2004</v>
      </c>
      <c r="G39" s="86"/>
      <c r="H39" s="86">
        <v>9005589</v>
      </c>
      <c r="I39" s="86">
        <v>1</v>
      </c>
      <c r="J39" s="86"/>
      <c r="K39" s="86"/>
      <c r="L39" s="244"/>
      <c r="M39" s="87"/>
      <c r="N39" s="86"/>
      <c r="O39" s="86"/>
      <c r="P39" s="86"/>
      <c r="Q39" s="86"/>
      <c r="R39" s="115"/>
      <c r="S39" s="116"/>
      <c r="T39" s="226"/>
      <c r="U39" s="218"/>
      <c r="V39" s="259"/>
      <c r="W39" s="20"/>
      <c r="Y39"/>
      <c r="AA39" s="497"/>
      <c r="AB39" s="509" t="s">
        <v>51</v>
      </c>
      <c r="AC39" s="538" t="s">
        <v>177</v>
      </c>
      <c r="AD39" s="1119"/>
      <c r="AE39" s="1119"/>
      <c r="AF39" s="391"/>
      <c r="AG39" s="492"/>
    </row>
    <row r="40" spans="2:33" ht="16" customHeight="1">
      <c r="B40" s="82">
        <v>37</v>
      </c>
      <c r="C40" s="1063"/>
      <c r="D40" s="1063"/>
      <c r="E40" s="85">
        <v>2</v>
      </c>
      <c r="F40" s="86">
        <v>2004</v>
      </c>
      <c r="G40" s="86"/>
      <c r="H40" s="86">
        <v>9005589</v>
      </c>
      <c r="I40" s="86">
        <v>2</v>
      </c>
      <c r="J40" s="86"/>
      <c r="K40" s="86"/>
      <c r="L40" s="244"/>
      <c r="M40" s="87"/>
      <c r="N40" s="86"/>
      <c r="O40" s="86"/>
      <c r="P40" s="86"/>
      <c r="Q40" s="86"/>
      <c r="R40" s="115"/>
      <c r="S40" s="116"/>
      <c r="T40" s="226"/>
      <c r="U40" s="218"/>
      <c r="V40" s="259"/>
      <c r="W40" s="20"/>
      <c r="Y40"/>
      <c r="AA40" s="497"/>
      <c r="AB40" s="510" t="s">
        <v>903</v>
      </c>
      <c r="AC40" s="539" t="s">
        <v>180</v>
      </c>
      <c r="AD40" s="1120"/>
      <c r="AE40" s="1120"/>
      <c r="AF40" s="391"/>
      <c r="AG40" s="492"/>
    </row>
    <row r="41" spans="2:33" ht="16" customHeight="1">
      <c r="B41" s="82">
        <v>38</v>
      </c>
      <c r="C41" s="1063"/>
      <c r="D41" s="1063"/>
      <c r="E41" s="85">
        <v>5</v>
      </c>
      <c r="F41" s="86">
        <v>2005</v>
      </c>
      <c r="G41" s="86"/>
      <c r="H41" s="86">
        <v>9003672</v>
      </c>
      <c r="I41" s="86">
        <v>1</v>
      </c>
      <c r="J41" s="86"/>
      <c r="K41" s="86"/>
      <c r="L41" s="244"/>
      <c r="M41" s="87"/>
      <c r="N41" s="86"/>
      <c r="O41" s="86"/>
      <c r="P41" s="86"/>
      <c r="Q41" s="86"/>
      <c r="R41" s="115"/>
      <c r="S41" s="116"/>
      <c r="T41" s="226"/>
      <c r="U41" s="218"/>
      <c r="V41" s="259"/>
      <c r="W41" s="20"/>
      <c r="Y41"/>
      <c r="AA41" s="497"/>
      <c r="AB41" s="510" t="s">
        <v>904</v>
      </c>
      <c r="AC41" s="511" t="s">
        <v>905</v>
      </c>
      <c r="AD41" s="1120"/>
      <c r="AE41" s="540" t="s">
        <v>52</v>
      </c>
      <c r="AF41" s="391"/>
      <c r="AG41" s="492"/>
    </row>
    <row r="42" spans="2:33" ht="16" customHeight="1">
      <c r="B42" s="82">
        <v>39</v>
      </c>
      <c r="C42" s="1063" t="s">
        <v>551</v>
      </c>
      <c r="D42" s="86" t="s">
        <v>550</v>
      </c>
      <c r="E42" s="85">
        <v>1</v>
      </c>
      <c r="F42" s="86">
        <v>2013</v>
      </c>
      <c r="G42" s="86" t="s">
        <v>549</v>
      </c>
      <c r="H42" s="86">
        <v>9003391</v>
      </c>
      <c r="I42" s="86">
        <v>2</v>
      </c>
      <c r="J42" s="86"/>
      <c r="K42" s="86"/>
      <c r="L42" s="244"/>
      <c r="M42" s="87"/>
      <c r="N42" s="86"/>
      <c r="O42" s="86"/>
      <c r="P42" s="86"/>
      <c r="Q42" s="86"/>
      <c r="R42" s="115"/>
      <c r="S42" s="116"/>
      <c r="T42" s="226"/>
      <c r="U42" s="218"/>
      <c r="V42" s="259"/>
      <c r="W42" s="20"/>
      <c r="Y42"/>
      <c r="AA42" s="497"/>
      <c r="AB42" s="512" t="s">
        <v>906</v>
      </c>
      <c r="AC42" s="513" t="s">
        <v>907</v>
      </c>
      <c r="AD42" s="1121"/>
      <c r="AE42" s="541" t="s">
        <v>723</v>
      </c>
      <c r="AF42" s="391"/>
      <c r="AG42" s="492"/>
    </row>
    <row r="43" spans="2:33" ht="16" customHeight="1">
      <c r="B43" s="82">
        <v>40</v>
      </c>
      <c r="C43" s="1063"/>
      <c r="D43" s="1063" t="s">
        <v>554</v>
      </c>
      <c r="E43" s="85">
        <v>2</v>
      </c>
      <c r="F43" s="86">
        <v>2005</v>
      </c>
      <c r="G43" s="86" t="s">
        <v>547</v>
      </c>
      <c r="H43" s="86">
        <v>9005516</v>
      </c>
      <c r="I43" s="86">
        <v>1</v>
      </c>
      <c r="J43" s="86"/>
      <c r="K43" s="86"/>
      <c r="L43" s="244" t="s">
        <v>548</v>
      </c>
      <c r="M43" s="87"/>
      <c r="N43" s="86"/>
      <c r="O43" s="86"/>
      <c r="P43" s="86"/>
      <c r="Q43" s="86"/>
      <c r="R43" s="115"/>
      <c r="S43" s="116"/>
      <c r="T43" s="226"/>
      <c r="U43" s="218"/>
      <c r="V43" s="259"/>
      <c r="W43" s="20"/>
      <c r="Y43"/>
      <c r="AA43" s="514"/>
      <c r="AB43" s="494"/>
      <c r="AC43" s="494"/>
      <c r="AD43" s="494"/>
      <c r="AE43" s="494"/>
      <c r="AF43" s="494"/>
      <c r="AG43" s="515"/>
    </row>
    <row r="44" spans="2:33" ht="16" customHeight="1">
      <c r="B44" s="82">
        <v>41</v>
      </c>
      <c r="C44" s="1063"/>
      <c r="D44" s="1063"/>
      <c r="E44" s="85">
        <v>3</v>
      </c>
      <c r="F44" s="86">
        <v>2014</v>
      </c>
      <c r="G44" s="86" t="s">
        <v>1089</v>
      </c>
      <c r="H44" s="86">
        <v>9005516</v>
      </c>
      <c r="I44" s="86">
        <v>2</v>
      </c>
      <c r="J44" s="86"/>
      <c r="K44" s="86"/>
      <c r="L44" s="244"/>
      <c r="M44" s="87"/>
      <c r="N44" s="86"/>
      <c r="O44" s="86"/>
      <c r="P44" s="86"/>
      <c r="Q44" s="86"/>
      <c r="R44" s="115"/>
      <c r="S44" s="116"/>
      <c r="T44" s="226"/>
      <c r="U44" s="218"/>
      <c r="V44" s="259"/>
      <c r="W44" s="20"/>
      <c r="Y44"/>
      <c r="AA44" s="516" t="s">
        <v>179</v>
      </c>
      <c r="AB44" s="517" t="s">
        <v>796</v>
      </c>
      <c r="AC44" s="518"/>
      <c r="AD44" s="519"/>
      <c r="AE44" s="520" t="s">
        <v>910</v>
      </c>
      <c r="AF44" s="521"/>
      <c r="AG44" s="522"/>
    </row>
    <row r="45" spans="2:33" ht="16" customHeight="1">
      <c r="B45" s="82">
        <v>42</v>
      </c>
      <c r="C45" s="1063" t="s">
        <v>552</v>
      </c>
      <c r="D45" s="86" t="s">
        <v>527</v>
      </c>
      <c r="E45" s="85">
        <v>1</v>
      </c>
      <c r="F45" s="86">
        <v>1997</v>
      </c>
      <c r="G45" s="86"/>
      <c r="H45" s="86">
        <v>9003394</v>
      </c>
      <c r="I45" s="86">
        <v>1</v>
      </c>
      <c r="J45" s="86"/>
      <c r="K45" s="86"/>
      <c r="L45" s="244"/>
      <c r="M45" s="87"/>
      <c r="N45" s="86"/>
      <c r="O45" s="86"/>
      <c r="P45" s="86"/>
      <c r="Q45" s="86"/>
      <c r="R45" s="115"/>
      <c r="S45" s="116"/>
      <c r="T45" s="226"/>
      <c r="U45" s="218"/>
      <c r="V45" s="259"/>
      <c r="W45" s="20"/>
      <c r="Y45"/>
      <c r="AA45" s="523" t="s">
        <v>197</v>
      </c>
      <c r="AB45" s="524"/>
      <c r="AC45" s="525"/>
      <c r="AD45" s="526"/>
      <c r="AE45" s="520" t="s">
        <v>911</v>
      </c>
      <c r="AF45" s="521"/>
      <c r="AG45" s="527" t="s">
        <v>912</v>
      </c>
    </row>
    <row r="46" spans="2:33" ht="16" customHeight="1">
      <c r="B46" s="82">
        <v>43</v>
      </c>
      <c r="C46" s="1063"/>
      <c r="D46" s="86" t="s">
        <v>554</v>
      </c>
      <c r="E46" s="85">
        <v>1</v>
      </c>
      <c r="F46" s="86">
        <v>1995</v>
      </c>
      <c r="G46" s="86"/>
      <c r="H46" s="86">
        <v>9003395</v>
      </c>
      <c r="I46" s="86">
        <v>1</v>
      </c>
      <c r="J46" s="86"/>
      <c r="K46" s="86"/>
      <c r="L46" s="244"/>
      <c r="M46" s="87"/>
      <c r="N46" s="86"/>
      <c r="O46" s="86"/>
      <c r="P46" s="86"/>
      <c r="Q46" s="86"/>
      <c r="R46" s="102"/>
      <c r="S46" s="116"/>
      <c r="T46" s="226"/>
      <c r="U46" s="218"/>
      <c r="V46" s="259"/>
      <c r="W46" s="20"/>
      <c r="Y46"/>
      <c r="AA46" s="528"/>
      <c r="AB46" s="391"/>
      <c r="AC46" s="525"/>
      <c r="AD46" s="526"/>
      <c r="AE46" s="529" t="s">
        <v>913</v>
      </c>
      <c r="AF46" s="530"/>
      <c r="AG46" s="531" t="s">
        <v>914</v>
      </c>
    </row>
    <row r="47" spans="2:33" ht="16" customHeight="1">
      <c r="B47" s="82">
        <v>44</v>
      </c>
      <c r="C47" s="1049" t="s">
        <v>528</v>
      </c>
      <c r="D47" s="1049" t="s">
        <v>529</v>
      </c>
      <c r="E47" s="85">
        <v>1</v>
      </c>
      <c r="F47" s="86">
        <v>2005</v>
      </c>
      <c r="G47" s="86">
        <v>300228</v>
      </c>
      <c r="H47" s="86">
        <v>9002763</v>
      </c>
      <c r="I47" s="86">
        <v>9</v>
      </c>
      <c r="J47" s="86"/>
      <c r="K47" s="86"/>
      <c r="L47" s="244"/>
      <c r="M47" s="87"/>
      <c r="N47" s="86"/>
      <c r="O47" s="86"/>
      <c r="P47" s="86"/>
      <c r="Q47" s="86"/>
      <c r="R47" s="91" t="s">
        <v>1234</v>
      </c>
      <c r="S47" s="96" t="s">
        <v>1322</v>
      </c>
      <c r="T47" s="191" t="s">
        <v>1323</v>
      </c>
      <c r="U47" s="192"/>
      <c r="V47" s="281"/>
      <c r="W47" s="20"/>
      <c r="Y47"/>
      <c r="AA47" s="528"/>
      <c r="AB47" s="391"/>
      <c r="AC47" s="542" t="s">
        <v>194</v>
      </c>
      <c r="AD47" s="526"/>
      <c r="AE47" s="529" t="s">
        <v>915</v>
      </c>
      <c r="AF47" s="532" t="s">
        <v>205</v>
      </c>
      <c r="AG47" s="533"/>
    </row>
    <row r="48" spans="2:33" ht="16" customHeight="1">
      <c r="B48" s="82">
        <v>45</v>
      </c>
      <c r="C48" s="1047"/>
      <c r="D48" s="1047"/>
      <c r="E48" s="85">
        <v>2</v>
      </c>
      <c r="F48" s="86">
        <v>2004</v>
      </c>
      <c r="G48" s="86">
        <v>300068</v>
      </c>
      <c r="H48" s="86">
        <v>9002763</v>
      </c>
      <c r="I48" s="86">
        <v>13</v>
      </c>
      <c r="J48" s="86"/>
      <c r="K48" s="86"/>
      <c r="L48" s="244"/>
      <c r="M48" s="87"/>
      <c r="N48" s="86"/>
      <c r="O48" s="86"/>
      <c r="P48" s="86"/>
      <c r="Q48" s="86"/>
      <c r="R48" s="91" t="s">
        <v>1234</v>
      </c>
      <c r="S48" s="96" t="s">
        <v>1322</v>
      </c>
      <c r="T48" s="191" t="s">
        <v>1323</v>
      </c>
      <c r="U48" s="192"/>
      <c r="V48" s="281"/>
      <c r="W48" s="20"/>
      <c r="Y48"/>
      <c r="AA48" s="528"/>
      <c r="AB48" s="391"/>
      <c r="AC48" s="542" t="s">
        <v>198</v>
      </c>
      <c r="AD48" s="526"/>
      <c r="AE48" s="391"/>
      <c r="AF48" s="532" t="s">
        <v>204</v>
      </c>
      <c r="AG48" s="533"/>
    </row>
    <row r="49" spans="2:33" ht="16" customHeight="1">
      <c r="B49" s="82">
        <v>46</v>
      </c>
      <c r="C49" s="1063" t="s">
        <v>1041</v>
      </c>
      <c r="D49" s="86" t="s">
        <v>1042</v>
      </c>
      <c r="E49" s="85">
        <v>1</v>
      </c>
      <c r="F49" s="87">
        <v>2024</v>
      </c>
      <c r="G49" s="86" t="s">
        <v>1090</v>
      </c>
      <c r="H49" s="86">
        <v>9008141</v>
      </c>
      <c r="I49" s="86">
        <v>1</v>
      </c>
      <c r="J49" s="86"/>
      <c r="K49" s="86"/>
      <c r="L49" s="244"/>
      <c r="M49" s="87"/>
      <c r="N49" s="86"/>
      <c r="O49" s="86"/>
      <c r="P49" s="86"/>
      <c r="Q49" s="86"/>
      <c r="R49" s="91"/>
      <c r="S49" s="96"/>
      <c r="T49" s="191"/>
      <c r="U49" s="192"/>
      <c r="V49" s="281"/>
      <c r="W49" s="20"/>
      <c r="Y49" s="4"/>
      <c r="AA49" s="528"/>
      <c r="AB49" s="543" t="s">
        <v>202</v>
      </c>
      <c r="AC49" s="542" t="s">
        <v>203</v>
      </c>
      <c r="AD49" s="526"/>
      <c r="AE49" s="544" t="s">
        <v>38</v>
      </c>
      <c r="AF49" s="532" t="s">
        <v>916</v>
      </c>
      <c r="AG49" s="533"/>
    </row>
    <row r="50" spans="2:33" ht="16" customHeight="1">
      <c r="B50" s="82">
        <v>47</v>
      </c>
      <c r="C50" s="1063"/>
      <c r="D50" s="86" t="s">
        <v>1042</v>
      </c>
      <c r="E50" s="85">
        <v>2</v>
      </c>
      <c r="F50" s="87">
        <v>2024</v>
      </c>
      <c r="G50" s="86" t="s">
        <v>1091</v>
      </c>
      <c r="H50" s="86">
        <v>9008141</v>
      </c>
      <c r="I50" s="86">
        <v>2</v>
      </c>
      <c r="J50" s="86"/>
      <c r="K50" s="86"/>
      <c r="L50" s="244"/>
      <c r="M50" s="87"/>
      <c r="N50" s="86"/>
      <c r="O50" s="86"/>
      <c r="P50" s="86"/>
      <c r="Q50" s="86"/>
      <c r="R50" s="91"/>
      <c r="S50" s="96"/>
      <c r="T50" s="191"/>
      <c r="U50" s="192"/>
      <c r="V50" s="281"/>
      <c r="W50" s="20"/>
      <c r="Y50" s="4"/>
      <c r="AA50" s="528"/>
      <c r="AB50" s="545" t="s">
        <v>116</v>
      </c>
      <c r="AC50" s="542" t="s">
        <v>210</v>
      </c>
      <c r="AD50" s="526"/>
      <c r="AE50" s="543" t="s">
        <v>211</v>
      </c>
      <c r="AF50" s="532" t="s">
        <v>998</v>
      </c>
      <c r="AG50" s="533"/>
    </row>
    <row r="51" spans="2:33" ht="16" customHeight="1">
      <c r="B51" s="82">
        <v>48</v>
      </c>
      <c r="C51" s="94" t="s">
        <v>1008</v>
      </c>
      <c r="D51" s="105" t="s">
        <v>1009</v>
      </c>
      <c r="E51" s="106">
        <v>1</v>
      </c>
      <c r="F51" s="86">
        <v>2023</v>
      </c>
      <c r="G51" s="107" t="s">
        <v>1064</v>
      </c>
      <c r="H51" s="86">
        <v>9003998</v>
      </c>
      <c r="I51" s="86">
        <v>1</v>
      </c>
      <c r="J51" s="105"/>
      <c r="K51" s="105"/>
      <c r="L51" s="105"/>
      <c r="M51" s="108"/>
      <c r="N51" s="25"/>
      <c r="O51" s="25"/>
      <c r="P51" s="25"/>
      <c r="Q51" s="25"/>
      <c r="R51" s="91"/>
      <c r="S51" s="91" t="s">
        <v>1159</v>
      </c>
      <c r="T51" s="92" t="s">
        <v>1175</v>
      </c>
      <c r="U51" s="93"/>
      <c r="V51" s="92"/>
      <c r="W51" s="9"/>
      <c r="X51" s="406"/>
      <c r="Y51" s="406"/>
      <c r="Z51" s="406"/>
      <c r="AA51" s="528"/>
      <c r="AB51" s="545" t="s">
        <v>97</v>
      </c>
      <c r="AC51" s="542" t="s">
        <v>216</v>
      </c>
      <c r="AD51" s="526"/>
      <c r="AE51" s="543" t="s">
        <v>230</v>
      </c>
      <c r="AF51" s="532" t="s">
        <v>999</v>
      </c>
      <c r="AG51" s="533"/>
    </row>
    <row r="52" spans="2:33" ht="16" customHeight="1">
      <c r="B52" s="82">
        <v>49</v>
      </c>
      <c r="C52" s="86" t="s">
        <v>920</v>
      </c>
      <c r="D52" s="86" t="s">
        <v>921</v>
      </c>
      <c r="E52" s="85">
        <v>1</v>
      </c>
      <c r="F52" s="86">
        <v>1980</v>
      </c>
      <c r="G52" s="86" t="s">
        <v>1092</v>
      </c>
      <c r="H52" s="86">
        <v>6321835</v>
      </c>
      <c r="I52" s="86">
        <v>1</v>
      </c>
      <c r="J52" s="86"/>
      <c r="K52" s="86"/>
      <c r="L52" s="244"/>
      <c r="M52" s="87"/>
      <c r="N52" s="86"/>
      <c r="O52" s="86"/>
      <c r="P52" s="86"/>
      <c r="Q52" s="86"/>
      <c r="R52" s="99"/>
      <c r="S52" s="100"/>
      <c r="T52" s="226"/>
      <c r="U52" s="218"/>
      <c r="V52" s="259"/>
      <c r="W52" s="20"/>
      <c r="Y52" s="4"/>
      <c r="AA52" s="528"/>
      <c r="AB52" s="545" t="s">
        <v>104</v>
      </c>
      <c r="AC52" s="542" t="s">
        <v>221</v>
      </c>
      <c r="AD52" s="526"/>
      <c r="AE52" s="543" t="s">
        <v>222</v>
      </c>
      <c r="AF52" s="532" t="s">
        <v>223</v>
      </c>
      <c r="AG52" s="533"/>
    </row>
    <row r="53" spans="2:33" ht="16" customHeight="1" thickBot="1">
      <c r="B53" s="82">
        <v>50</v>
      </c>
      <c r="C53" s="86" t="s">
        <v>920</v>
      </c>
      <c r="D53" s="86" t="s">
        <v>922</v>
      </c>
      <c r="E53" s="85">
        <v>4</v>
      </c>
      <c r="F53" s="86">
        <v>1987</v>
      </c>
      <c r="G53" s="86">
        <v>24103</v>
      </c>
      <c r="H53" s="86">
        <v>6321836</v>
      </c>
      <c r="I53" s="86">
        <v>1</v>
      </c>
      <c r="J53" s="86"/>
      <c r="K53" s="86"/>
      <c r="L53" s="244"/>
      <c r="M53" s="87"/>
      <c r="N53" s="86"/>
      <c r="O53" s="86"/>
      <c r="P53" s="86"/>
      <c r="Q53" s="86"/>
      <c r="R53" s="115"/>
      <c r="S53" s="116"/>
      <c r="T53" s="226"/>
      <c r="U53" s="218"/>
      <c r="V53" s="259"/>
      <c r="W53" s="20"/>
      <c r="Y53" s="4"/>
      <c r="AA53" s="534"/>
      <c r="AB53" s="546" t="s">
        <v>209</v>
      </c>
      <c r="AC53" s="547" t="s">
        <v>229</v>
      </c>
      <c r="AD53" s="535"/>
      <c r="AE53" s="548" t="s">
        <v>217</v>
      </c>
      <c r="AF53" s="536" t="s">
        <v>231</v>
      </c>
      <c r="AG53" s="537"/>
    </row>
    <row r="54" spans="2:33" ht="16" customHeight="1">
      <c r="B54" s="82">
        <v>51</v>
      </c>
      <c r="C54" s="86" t="s">
        <v>53</v>
      </c>
      <c r="D54" s="86" t="s">
        <v>405</v>
      </c>
      <c r="E54" s="85">
        <v>1</v>
      </c>
      <c r="F54" s="86">
        <v>1977</v>
      </c>
      <c r="G54" s="86" t="s">
        <v>1093</v>
      </c>
      <c r="H54" s="86">
        <v>6321834</v>
      </c>
      <c r="I54" s="86">
        <v>1</v>
      </c>
      <c r="J54" s="86"/>
      <c r="K54" s="86"/>
      <c r="L54" s="244"/>
      <c r="M54" s="87"/>
      <c r="N54" s="86"/>
      <c r="O54" s="86"/>
      <c r="P54" s="86"/>
      <c r="Q54" s="86"/>
      <c r="R54" s="115"/>
      <c r="S54" s="116"/>
      <c r="T54" s="226"/>
      <c r="U54" s="218"/>
      <c r="V54" s="259"/>
      <c r="W54" s="20"/>
      <c r="Y54" s="4"/>
    </row>
    <row r="55" spans="2:33" ht="16" customHeight="1">
      <c r="B55" s="82">
        <v>52</v>
      </c>
      <c r="C55" s="86" t="s">
        <v>49</v>
      </c>
      <c r="D55" s="86" t="s">
        <v>923</v>
      </c>
      <c r="E55" s="85">
        <v>1</v>
      </c>
      <c r="F55" s="86" t="s">
        <v>405</v>
      </c>
      <c r="G55" s="86">
        <v>32039</v>
      </c>
      <c r="H55" s="86" t="s">
        <v>405</v>
      </c>
      <c r="I55" s="86" t="s">
        <v>405</v>
      </c>
      <c r="J55" s="86"/>
      <c r="K55" s="86"/>
      <c r="L55" s="244"/>
      <c r="M55" s="87"/>
      <c r="N55" s="86"/>
      <c r="O55" s="86"/>
      <c r="P55" s="86"/>
      <c r="Q55" s="86"/>
      <c r="R55" s="115"/>
      <c r="S55" s="116"/>
      <c r="T55" s="226"/>
      <c r="U55" s="218"/>
      <c r="V55" s="259"/>
      <c r="W55" s="20"/>
      <c r="Y55" s="4"/>
    </row>
    <row r="56" spans="2:33" ht="16" customHeight="1">
      <c r="B56" s="82">
        <v>53</v>
      </c>
      <c r="C56" s="86" t="s">
        <v>54</v>
      </c>
      <c r="D56" s="86" t="s">
        <v>924</v>
      </c>
      <c r="E56" s="85">
        <v>1</v>
      </c>
      <c r="F56" s="86">
        <v>1992</v>
      </c>
      <c r="G56" s="86">
        <v>380061</v>
      </c>
      <c r="H56" s="86">
        <v>9005534</v>
      </c>
      <c r="I56" s="86">
        <v>1</v>
      </c>
      <c r="J56" s="86"/>
      <c r="K56" s="86"/>
      <c r="L56" s="244"/>
      <c r="M56" s="87"/>
      <c r="N56" s="86"/>
      <c r="O56" s="86"/>
      <c r="P56" s="86"/>
      <c r="Q56" s="86"/>
      <c r="R56" s="115"/>
      <c r="S56" s="116"/>
      <c r="T56" s="226"/>
      <c r="U56" s="218"/>
      <c r="V56" s="259"/>
      <c r="W56" s="20"/>
      <c r="Y56" s="4"/>
    </row>
    <row r="57" spans="2:33" ht="16" customHeight="1">
      <c r="B57" s="82">
        <v>54</v>
      </c>
      <c r="C57" s="86" t="s">
        <v>55</v>
      </c>
      <c r="D57" s="86" t="s">
        <v>1040</v>
      </c>
      <c r="E57" s="85">
        <v>1</v>
      </c>
      <c r="F57" s="86">
        <v>1991</v>
      </c>
      <c r="G57" s="86" t="s">
        <v>1094</v>
      </c>
      <c r="H57" s="86">
        <v>6321837</v>
      </c>
      <c r="I57" s="86">
        <v>1</v>
      </c>
      <c r="J57" s="86"/>
      <c r="K57" s="86"/>
      <c r="L57" s="244"/>
      <c r="M57" s="284"/>
      <c r="N57" s="284"/>
      <c r="O57" s="284"/>
      <c r="P57" s="284"/>
      <c r="Q57" s="284"/>
      <c r="R57" s="115"/>
      <c r="S57" s="116"/>
      <c r="T57" s="226"/>
      <c r="U57" s="218"/>
      <c r="V57" s="259"/>
      <c r="W57" s="20"/>
      <c r="Y57" s="4"/>
    </row>
    <row r="58" spans="2:33" ht="16" customHeight="1">
      <c r="B58" s="82">
        <v>55</v>
      </c>
      <c r="C58" s="1063" t="s">
        <v>530</v>
      </c>
      <c r="D58" s="1063" t="s">
        <v>925</v>
      </c>
      <c r="E58" s="85">
        <v>1</v>
      </c>
      <c r="F58" s="86">
        <v>2012</v>
      </c>
      <c r="G58" s="86" t="s">
        <v>405</v>
      </c>
      <c r="H58" s="86">
        <v>9006649</v>
      </c>
      <c r="I58" s="86">
        <v>3</v>
      </c>
      <c r="J58" s="86"/>
      <c r="K58" s="86"/>
      <c r="L58" s="244"/>
      <c r="M58" s="284"/>
      <c r="N58" s="284"/>
      <c r="O58" s="284"/>
      <c r="P58" s="284"/>
      <c r="Q58" s="284"/>
      <c r="R58" s="115"/>
      <c r="S58" s="116"/>
      <c r="T58" s="226"/>
      <c r="U58" s="218"/>
      <c r="V58" s="259"/>
      <c r="W58" s="20"/>
      <c r="Y58" s="4"/>
    </row>
    <row r="59" spans="2:33" ht="16" customHeight="1">
      <c r="B59" s="82">
        <v>56</v>
      </c>
      <c r="C59" s="1063"/>
      <c r="D59" s="1063"/>
      <c r="E59" s="85">
        <v>2</v>
      </c>
      <c r="F59" s="86">
        <v>2012</v>
      </c>
      <c r="G59" s="86" t="s">
        <v>405</v>
      </c>
      <c r="H59" s="86">
        <v>9006649</v>
      </c>
      <c r="I59" s="86">
        <v>4</v>
      </c>
      <c r="J59" s="86"/>
      <c r="K59" s="86"/>
      <c r="L59" s="244"/>
      <c r="M59" s="284"/>
      <c r="N59" s="284"/>
      <c r="O59" s="284"/>
      <c r="P59" s="284"/>
      <c r="Q59" s="284"/>
      <c r="R59" s="115"/>
      <c r="S59" s="116"/>
      <c r="T59" s="226"/>
      <c r="U59" s="218"/>
      <c r="V59" s="259"/>
      <c r="W59" s="20"/>
      <c r="Y59" s="4"/>
    </row>
    <row r="60" spans="2:33" ht="16" customHeight="1">
      <c r="B60" s="82">
        <v>57</v>
      </c>
      <c r="C60" s="1063"/>
      <c r="D60" s="1063" t="s">
        <v>926</v>
      </c>
      <c r="E60" s="85">
        <v>4</v>
      </c>
      <c r="F60" s="86">
        <v>2001</v>
      </c>
      <c r="G60" s="132">
        <v>21412707.059999999</v>
      </c>
      <c r="H60" s="86">
        <v>9005645</v>
      </c>
      <c r="I60" s="86">
        <v>2</v>
      </c>
      <c r="J60" s="86"/>
      <c r="K60" s="86"/>
      <c r="L60" s="244"/>
      <c r="M60" s="284"/>
      <c r="N60" s="284"/>
      <c r="O60" s="284"/>
      <c r="P60" s="284"/>
      <c r="Q60" s="284"/>
      <c r="R60" s="115"/>
      <c r="S60" s="116"/>
      <c r="T60" s="226"/>
      <c r="U60" s="218"/>
      <c r="V60" s="259"/>
      <c r="W60" s="20"/>
      <c r="Y60" s="4"/>
    </row>
    <row r="61" spans="2:33" ht="16" customHeight="1">
      <c r="B61" s="82">
        <v>58</v>
      </c>
      <c r="C61" s="1063"/>
      <c r="D61" s="1063"/>
      <c r="E61" s="85">
        <v>5</v>
      </c>
      <c r="F61" s="86">
        <v>2001</v>
      </c>
      <c r="G61" s="132">
        <v>21412705.059999999</v>
      </c>
      <c r="H61" s="86">
        <v>9005645</v>
      </c>
      <c r="I61" s="86">
        <v>3</v>
      </c>
      <c r="J61" s="86"/>
      <c r="K61" s="86"/>
      <c r="L61" s="244"/>
      <c r="M61" s="284"/>
      <c r="N61" s="284"/>
      <c r="O61" s="284"/>
      <c r="P61" s="284"/>
      <c r="Q61" s="170"/>
      <c r="R61" s="115"/>
      <c r="S61" s="116"/>
      <c r="T61" s="226"/>
      <c r="U61" s="218"/>
      <c r="V61" s="259"/>
      <c r="W61" s="20"/>
      <c r="Y61"/>
    </row>
    <row r="62" spans="2:33" ht="16" customHeight="1">
      <c r="B62" s="82">
        <v>59</v>
      </c>
      <c r="C62" s="1063"/>
      <c r="D62" s="1063"/>
      <c r="E62" s="85">
        <v>6</v>
      </c>
      <c r="F62" s="86">
        <v>2012</v>
      </c>
      <c r="G62" s="132">
        <v>21412701.059999999</v>
      </c>
      <c r="H62" s="86">
        <v>9006651</v>
      </c>
      <c r="I62" s="86">
        <v>1</v>
      </c>
      <c r="J62" s="86"/>
      <c r="K62" s="86"/>
      <c r="L62" s="244"/>
      <c r="M62" s="284"/>
      <c r="N62" s="284"/>
      <c r="O62" s="284"/>
      <c r="P62" s="284"/>
      <c r="Q62" s="170"/>
      <c r="R62" s="115"/>
      <c r="S62" s="116"/>
      <c r="T62" s="226"/>
      <c r="U62" s="218"/>
      <c r="V62" s="259"/>
      <c r="W62" s="20"/>
      <c r="Y62" s="4"/>
    </row>
    <row r="63" spans="2:33" ht="16" customHeight="1">
      <c r="B63" s="82">
        <v>60</v>
      </c>
      <c r="C63" s="1063"/>
      <c r="D63" s="1063"/>
      <c r="E63" s="85">
        <v>7</v>
      </c>
      <c r="F63" s="86">
        <v>2013</v>
      </c>
      <c r="G63" s="132">
        <v>21412702.059999999</v>
      </c>
      <c r="H63" s="86">
        <v>9006651</v>
      </c>
      <c r="I63" s="86">
        <v>2</v>
      </c>
      <c r="J63" s="86"/>
      <c r="K63" s="86"/>
      <c r="L63" s="244"/>
      <c r="M63" s="284"/>
      <c r="N63" s="284"/>
      <c r="O63" s="284"/>
      <c r="P63" s="284"/>
      <c r="Q63" s="170"/>
      <c r="R63" s="115"/>
      <c r="S63" s="116"/>
      <c r="T63" s="226"/>
      <c r="U63" s="218"/>
      <c r="V63" s="259"/>
      <c r="W63" s="20"/>
      <c r="Y63" s="4"/>
    </row>
    <row r="64" spans="2:33" ht="16" customHeight="1">
      <c r="B64" s="82">
        <v>61</v>
      </c>
      <c r="C64" s="1063"/>
      <c r="D64" s="1063"/>
      <c r="E64" s="85">
        <v>8</v>
      </c>
      <c r="F64" s="86">
        <v>2012</v>
      </c>
      <c r="G64" s="132">
        <v>21412706.059999999</v>
      </c>
      <c r="H64" s="86">
        <v>9006649</v>
      </c>
      <c r="I64" s="86">
        <v>2</v>
      </c>
      <c r="J64" s="86"/>
      <c r="K64" s="86"/>
      <c r="L64" s="244"/>
      <c r="M64" s="284"/>
      <c r="N64" s="284"/>
      <c r="O64" s="284"/>
      <c r="P64" s="284"/>
      <c r="Q64" s="170"/>
      <c r="R64" s="115"/>
      <c r="S64" s="116"/>
      <c r="T64" s="226"/>
      <c r="U64" s="218"/>
      <c r="V64" s="259"/>
      <c r="W64" s="20"/>
      <c r="Y64" s="4"/>
    </row>
    <row r="65" spans="2:27" ht="16" customHeight="1">
      <c r="B65" s="82">
        <v>62</v>
      </c>
      <c r="C65" s="1063"/>
      <c r="D65" s="1063"/>
      <c r="E65" s="85">
        <v>9</v>
      </c>
      <c r="F65" s="86">
        <v>2012</v>
      </c>
      <c r="G65" s="132">
        <v>21412707.059999999</v>
      </c>
      <c r="H65" s="86">
        <v>9006649</v>
      </c>
      <c r="I65" s="86">
        <v>1</v>
      </c>
      <c r="J65" s="86"/>
      <c r="K65" s="86"/>
      <c r="L65" s="244"/>
      <c r="M65" s="284"/>
      <c r="N65" s="284"/>
      <c r="O65" s="284"/>
      <c r="P65" s="284"/>
      <c r="Q65" s="170"/>
      <c r="R65" s="115"/>
      <c r="S65" s="116"/>
      <c r="T65" s="226"/>
      <c r="U65" s="218"/>
      <c r="V65" s="259"/>
      <c r="W65" s="20"/>
      <c r="Y65" s="4"/>
    </row>
    <row r="66" spans="2:27" ht="16" customHeight="1">
      <c r="B66" s="82">
        <v>63</v>
      </c>
      <c r="C66" s="1063"/>
      <c r="D66" s="1063"/>
      <c r="E66" s="85">
        <v>10</v>
      </c>
      <c r="F66" s="86">
        <v>2005</v>
      </c>
      <c r="G66" s="132">
        <v>21412703.059999999</v>
      </c>
      <c r="H66" s="86">
        <v>9005647</v>
      </c>
      <c r="I66" s="86">
        <v>1</v>
      </c>
      <c r="J66" s="86"/>
      <c r="K66" s="86"/>
      <c r="L66" s="244"/>
      <c r="M66" s="284"/>
      <c r="N66" s="284"/>
      <c r="O66" s="284"/>
      <c r="P66" s="284"/>
      <c r="Q66" s="170"/>
      <c r="R66" s="115"/>
      <c r="S66" s="116"/>
      <c r="T66" s="226"/>
      <c r="U66" s="218"/>
      <c r="V66" s="259"/>
      <c r="W66" s="20"/>
      <c r="Y66" s="4"/>
    </row>
    <row r="67" spans="2:27" ht="16" customHeight="1">
      <c r="B67" s="82">
        <v>64</v>
      </c>
      <c r="C67" s="1063" t="s">
        <v>531</v>
      </c>
      <c r="D67" s="86" t="s">
        <v>927</v>
      </c>
      <c r="E67" s="85">
        <v>1</v>
      </c>
      <c r="F67" s="86">
        <v>1991</v>
      </c>
      <c r="G67" s="86" t="s">
        <v>405</v>
      </c>
      <c r="H67" s="86">
        <v>9005648</v>
      </c>
      <c r="I67" s="86">
        <v>1</v>
      </c>
      <c r="J67" s="86"/>
      <c r="K67" s="86"/>
      <c r="L67" s="244"/>
      <c r="M67" s="284"/>
      <c r="N67" s="284"/>
      <c r="O67" s="284"/>
      <c r="P67" s="284"/>
      <c r="Q67" s="170"/>
      <c r="R67" s="115"/>
      <c r="S67" s="116"/>
      <c r="T67" s="226"/>
      <c r="U67" s="218"/>
      <c r="V67" s="259"/>
      <c r="W67" s="20"/>
      <c r="Y67"/>
    </row>
    <row r="68" spans="2:27" ht="16" customHeight="1">
      <c r="B68" s="82">
        <v>65</v>
      </c>
      <c r="C68" s="1063"/>
      <c r="D68" s="86" t="s">
        <v>928</v>
      </c>
      <c r="E68" s="85">
        <v>3</v>
      </c>
      <c r="F68" s="86">
        <v>1995</v>
      </c>
      <c r="G68" s="86" t="s">
        <v>405</v>
      </c>
      <c r="H68" s="86">
        <v>9005649</v>
      </c>
      <c r="I68" s="86">
        <v>1</v>
      </c>
      <c r="J68" s="86"/>
      <c r="K68" s="86"/>
      <c r="L68" s="244"/>
      <c r="M68" s="284"/>
      <c r="N68" s="284"/>
      <c r="O68" s="284"/>
      <c r="P68" s="284"/>
      <c r="Q68" s="170"/>
      <c r="R68" s="115"/>
      <c r="S68" s="116"/>
      <c r="T68" s="226"/>
      <c r="U68" s="218"/>
      <c r="V68" s="259"/>
      <c r="W68" s="20"/>
      <c r="AA68" s="23"/>
    </row>
    <row r="69" spans="2:27" ht="16" customHeight="1">
      <c r="B69" s="82">
        <v>66</v>
      </c>
      <c r="C69" s="1063" t="s">
        <v>56</v>
      </c>
      <c r="D69" s="1063" t="s">
        <v>405</v>
      </c>
      <c r="E69" s="85">
        <v>1</v>
      </c>
      <c r="F69" s="86" t="s">
        <v>405</v>
      </c>
      <c r="G69" s="86"/>
      <c r="H69" s="86" t="s">
        <v>405</v>
      </c>
      <c r="I69" s="86" t="s">
        <v>405</v>
      </c>
      <c r="J69" s="86"/>
      <c r="K69" s="86"/>
      <c r="L69" s="244"/>
      <c r="M69" s="284"/>
      <c r="N69" s="284"/>
      <c r="O69" s="284"/>
      <c r="P69" s="284"/>
      <c r="Q69" s="170"/>
      <c r="R69" s="115"/>
      <c r="S69" s="116"/>
      <c r="T69" s="226"/>
      <c r="U69" s="218"/>
      <c r="V69" s="259"/>
      <c r="W69" s="20"/>
    </row>
    <row r="70" spans="2:27" ht="16" customHeight="1">
      <c r="B70" s="82">
        <v>67</v>
      </c>
      <c r="C70" s="1063"/>
      <c r="D70" s="1063"/>
      <c r="E70" s="264">
        <v>2</v>
      </c>
      <c r="F70" s="86" t="s">
        <v>405</v>
      </c>
      <c r="G70" s="87" t="s">
        <v>951</v>
      </c>
      <c r="H70" s="86" t="s">
        <v>405</v>
      </c>
      <c r="I70" s="86" t="s">
        <v>405</v>
      </c>
      <c r="J70" s="86"/>
      <c r="K70" s="86"/>
      <c r="L70" s="244"/>
      <c r="M70" s="284"/>
      <c r="N70" s="284"/>
      <c r="O70" s="284"/>
      <c r="P70" s="284"/>
      <c r="Q70" s="170"/>
      <c r="R70" s="115"/>
      <c r="S70" s="116"/>
      <c r="T70" s="226"/>
      <c r="U70" s="218"/>
      <c r="V70" s="259"/>
      <c r="W70" s="20"/>
    </row>
    <row r="71" spans="2:27" ht="16" customHeight="1" thickBot="1">
      <c r="B71" s="135">
        <v>68</v>
      </c>
      <c r="C71" s="1111"/>
      <c r="D71" s="1111"/>
      <c r="E71" s="137">
        <v>3</v>
      </c>
      <c r="F71" s="136" t="s">
        <v>405</v>
      </c>
      <c r="G71" s="136"/>
      <c r="H71" s="136" t="s">
        <v>405</v>
      </c>
      <c r="I71" s="136" t="s">
        <v>405</v>
      </c>
      <c r="J71" s="136"/>
      <c r="K71" s="136"/>
      <c r="L71" s="250"/>
      <c r="M71" s="285"/>
      <c r="N71" s="285"/>
      <c r="O71" s="285"/>
      <c r="P71" s="285"/>
      <c r="Q71" s="173"/>
      <c r="R71" s="138"/>
      <c r="S71" s="139"/>
      <c r="T71" s="237"/>
      <c r="U71" s="238"/>
      <c r="V71" s="260"/>
      <c r="W71" s="21"/>
    </row>
    <row r="72" spans="2:27" ht="17.600000000000001">
      <c r="M72"/>
      <c r="N72"/>
      <c r="O72"/>
      <c r="P72"/>
      <c r="Q72" s="9"/>
      <c r="R72" s="9"/>
      <c r="S72" s="9"/>
      <c r="T72" s="9"/>
      <c r="U72" s="9"/>
      <c r="V72" s="9"/>
      <c r="W72" s="9"/>
    </row>
    <row r="73" spans="2:27" ht="17.600000000000001">
      <c r="M73"/>
      <c r="N73"/>
      <c r="O73"/>
      <c r="P73"/>
      <c r="Q73" s="9"/>
      <c r="R73" s="9"/>
      <c r="S73" s="9"/>
      <c r="T73" s="9"/>
      <c r="U73" s="9"/>
      <c r="V73" s="9"/>
      <c r="W73" s="9"/>
    </row>
    <row r="74" spans="2:27" ht="17.600000000000001">
      <c r="M74"/>
      <c r="N74"/>
      <c r="O74"/>
      <c r="P74"/>
      <c r="Q74" s="9"/>
      <c r="R74" s="9"/>
      <c r="S74" s="9"/>
      <c r="T74" s="9"/>
      <c r="U74" s="9"/>
      <c r="V74" s="9"/>
      <c r="W74" s="9"/>
    </row>
    <row r="75" spans="2:27" ht="17.600000000000001">
      <c r="M75"/>
      <c r="N75"/>
      <c r="O75"/>
      <c r="P75"/>
      <c r="Q75" s="9"/>
      <c r="R75" s="9"/>
      <c r="S75" s="9"/>
      <c r="T75" s="9"/>
      <c r="U75" s="9"/>
      <c r="V75" s="9"/>
      <c r="W75" s="9"/>
    </row>
    <row r="76" spans="2:27" ht="17.600000000000001">
      <c r="M76"/>
      <c r="N76"/>
      <c r="O76"/>
      <c r="P76"/>
      <c r="Q76" s="9"/>
      <c r="R76" s="9"/>
      <c r="S76" s="9"/>
      <c r="T76" s="9"/>
      <c r="U76" s="9"/>
      <c r="V76" s="9"/>
      <c r="W76" s="9"/>
    </row>
    <row r="77" spans="2:27" ht="17.600000000000001">
      <c r="M77"/>
      <c r="N77"/>
      <c r="O77"/>
      <c r="P77"/>
      <c r="Q77" s="9"/>
      <c r="R77" s="9"/>
      <c r="S77" s="9"/>
      <c r="T77" s="9"/>
      <c r="U77" s="9"/>
      <c r="V77" s="9"/>
      <c r="W77" s="9"/>
    </row>
    <row r="78" spans="2:27" ht="17.600000000000001">
      <c r="M78"/>
      <c r="N78"/>
      <c r="O78"/>
      <c r="P78"/>
      <c r="Q78" s="9"/>
      <c r="R78" s="9"/>
      <c r="S78" s="9"/>
      <c r="T78" s="9"/>
      <c r="U78" s="9"/>
      <c r="V78" s="9"/>
      <c r="W78" s="9"/>
    </row>
    <row r="79" spans="2:27" ht="17.600000000000001">
      <c r="M79"/>
      <c r="N79"/>
      <c r="O79"/>
      <c r="P79"/>
      <c r="Q79" s="9"/>
      <c r="R79" s="9"/>
      <c r="S79" s="9"/>
      <c r="T79" s="9"/>
      <c r="U79" s="9"/>
      <c r="V79" s="9"/>
      <c r="W79" s="9"/>
    </row>
    <row r="80" spans="2:27" ht="17.600000000000001">
      <c r="M80"/>
      <c r="N80"/>
      <c r="O80"/>
      <c r="P80"/>
      <c r="Q80" s="9"/>
      <c r="R80" s="9"/>
      <c r="S80" s="9"/>
      <c r="T80" s="9"/>
      <c r="U80" s="9"/>
      <c r="V80" s="9"/>
      <c r="W80" s="9"/>
    </row>
    <row r="81" spans="8:23" ht="17.600000000000001">
      <c r="M81"/>
      <c r="N81"/>
      <c r="O81"/>
      <c r="P81"/>
      <c r="Q81" s="9"/>
      <c r="R81" s="9"/>
      <c r="S81" s="9"/>
      <c r="T81" s="9"/>
      <c r="U81" s="9"/>
      <c r="V81" s="9"/>
      <c r="W81" s="9"/>
    </row>
    <row r="82" spans="8:23" ht="17.600000000000001">
      <c r="M82"/>
      <c r="N82"/>
      <c r="O82"/>
      <c r="P82"/>
      <c r="Q82" s="9"/>
      <c r="R82" s="9"/>
      <c r="S82" s="9"/>
      <c r="T82" s="9"/>
      <c r="U82" s="9"/>
      <c r="V82" s="9"/>
      <c r="W82" s="9"/>
    </row>
    <row r="83" spans="8:23" ht="17.600000000000001">
      <c r="M83"/>
      <c r="N83"/>
      <c r="O83"/>
      <c r="P83" s="9"/>
      <c r="Q83" s="9"/>
      <c r="R83" s="9"/>
      <c r="S83" s="9"/>
      <c r="T83" s="9"/>
      <c r="U83" s="9"/>
      <c r="V83" s="9"/>
      <c r="W83" s="9"/>
    </row>
    <row r="84" spans="8:23" ht="17.600000000000001">
      <c r="H84" s="9">
        <v>9003763</v>
      </c>
      <c r="M84"/>
      <c r="N84"/>
      <c r="O84"/>
      <c r="P84" s="9"/>
      <c r="Q84" s="9"/>
      <c r="R84" s="9"/>
      <c r="S84" s="9"/>
      <c r="T84" s="9"/>
      <c r="U84" s="9"/>
      <c r="V84" s="9"/>
      <c r="W84" s="9"/>
    </row>
    <row r="85" spans="8:23" ht="17.600000000000001">
      <c r="M85"/>
      <c r="N85"/>
      <c r="O85"/>
      <c r="P85" s="9"/>
      <c r="Q85" s="9"/>
      <c r="R85" s="9"/>
      <c r="S85" s="9"/>
      <c r="T85" s="9"/>
      <c r="U85" s="9"/>
      <c r="V85" s="9"/>
      <c r="W85" s="9"/>
    </row>
    <row r="86" spans="8:23" ht="17.600000000000001">
      <c r="M86"/>
      <c r="N86"/>
      <c r="O86"/>
      <c r="P86" s="9"/>
      <c r="Q86" s="9"/>
      <c r="R86" s="9"/>
      <c r="S86" s="9"/>
      <c r="T86" s="9"/>
      <c r="U86" s="9"/>
      <c r="V86" s="9"/>
      <c r="W86" s="9"/>
    </row>
    <row r="87" spans="8:23" ht="17.600000000000001">
      <c r="M87"/>
      <c r="N87"/>
      <c r="O87"/>
      <c r="P87" s="9"/>
      <c r="Q87" s="9"/>
      <c r="R87" s="9"/>
      <c r="S87" s="9"/>
      <c r="T87" s="9"/>
      <c r="U87" s="9"/>
      <c r="V87" s="9"/>
      <c r="W87" s="9"/>
    </row>
    <row r="88" spans="8:23" ht="17.600000000000001">
      <c r="M88"/>
      <c r="N88"/>
      <c r="O88"/>
      <c r="P88" s="9"/>
      <c r="Q88" s="9"/>
      <c r="R88" s="9"/>
      <c r="S88" s="9"/>
      <c r="T88" s="9"/>
      <c r="U88" s="9"/>
      <c r="V88" s="9"/>
      <c r="W88" s="9"/>
    </row>
    <row r="89" spans="8:23" ht="17.600000000000001">
      <c r="M89"/>
      <c r="N89"/>
      <c r="O89"/>
      <c r="P89" s="9"/>
      <c r="Q89" s="9"/>
      <c r="R89" s="9"/>
      <c r="S89" s="9"/>
      <c r="T89" s="9"/>
      <c r="U89" s="9"/>
      <c r="V89" s="9"/>
      <c r="W89" s="9"/>
    </row>
    <row r="94" spans="8:23" ht="17.600000000000001">
      <c r="M94"/>
      <c r="N94"/>
      <c r="O94"/>
      <c r="P94" s="9"/>
      <c r="Q94" s="9"/>
      <c r="R94" s="9"/>
      <c r="S94" s="9"/>
      <c r="T94" s="9"/>
      <c r="U94" s="9"/>
      <c r="V94" s="9"/>
      <c r="W94" s="9"/>
    </row>
    <row r="95" spans="8:23" ht="17.600000000000001">
      <c r="M95"/>
      <c r="N95"/>
      <c r="O95"/>
      <c r="P95" s="9"/>
      <c r="Q95" s="9"/>
      <c r="R95" s="9"/>
      <c r="S95" s="9"/>
      <c r="T95" s="9"/>
      <c r="U95" s="9"/>
      <c r="V95" s="9"/>
      <c r="W95" s="9"/>
    </row>
    <row r="96" spans="8:23" ht="17.600000000000001">
      <c r="M96"/>
      <c r="N96"/>
      <c r="O96"/>
      <c r="P96" s="9"/>
      <c r="Q96" s="9"/>
      <c r="R96" s="9"/>
      <c r="S96" s="9"/>
      <c r="T96" s="9"/>
      <c r="U96" s="9"/>
      <c r="V96" s="9"/>
      <c r="W96" s="9"/>
    </row>
    <row r="97" spans="13:23" ht="17.600000000000001">
      <c r="M97"/>
      <c r="N97"/>
      <c r="O97"/>
      <c r="P97" s="9"/>
      <c r="Q97" s="9"/>
      <c r="R97" s="9"/>
      <c r="S97" s="9"/>
      <c r="T97" s="9"/>
      <c r="U97" s="9"/>
      <c r="V97" s="9"/>
      <c r="W97" s="9"/>
    </row>
    <row r="98" spans="13:23" ht="17.600000000000001">
      <c r="M98"/>
      <c r="N98"/>
      <c r="O98"/>
      <c r="P98" s="9"/>
      <c r="Q98" s="9"/>
      <c r="R98" s="9"/>
      <c r="S98" s="9"/>
      <c r="T98" s="9"/>
      <c r="U98" s="9"/>
      <c r="V98" s="9"/>
      <c r="W98" s="9"/>
    </row>
    <row r="99" spans="13:23" ht="17.600000000000001">
      <c r="M99"/>
      <c r="N99"/>
      <c r="O99"/>
      <c r="P99" s="9"/>
      <c r="Q99" s="9"/>
      <c r="R99" s="9"/>
      <c r="S99" s="9"/>
      <c r="T99" s="9"/>
      <c r="U99" s="9"/>
      <c r="V99" s="9"/>
      <c r="W99" s="9"/>
    </row>
    <row r="100" spans="13:23" ht="17.600000000000001">
      <c r="M100"/>
      <c r="N100"/>
      <c r="O100"/>
      <c r="P100" s="9"/>
      <c r="Q100" s="9"/>
      <c r="R100" s="9"/>
      <c r="S100" s="9"/>
      <c r="T100" s="9"/>
      <c r="U100" s="9"/>
      <c r="V100" s="9"/>
      <c r="W100" s="9"/>
    </row>
    <row r="101" spans="13:23" ht="17.600000000000001">
      <c r="M101"/>
      <c r="N101"/>
      <c r="O101"/>
      <c r="P101" s="9"/>
      <c r="Q101" s="9"/>
      <c r="R101" s="9"/>
      <c r="S101" s="9"/>
      <c r="T101" s="9"/>
      <c r="U101" s="9"/>
      <c r="V101" s="9"/>
      <c r="W101" s="9"/>
    </row>
    <row r="102" spans="13:23" ht="17.600000000000001">
      <c r="M102"/>
      <c r="N102"/>
      <c r="O102"/>
      <c r="P102" s="9"/>
      <c r="Q102" s="9"/>
      <c r="R102" s="9"/>
      <c r="S102" s="9"/>
      <c r="T102" s="9"/>
      <c r="U102" s="9"/>
      <c r="V102" s="9"/>
      <c r="W102" s="9"/>
    </row>
    <row r="103" spans="13:23" ht="17.600000000000001">
      <c r="M103"/>
      <c r="N103"/>
      <c r="O103"/>
      <c r="P103" s="9"/>
      <c r="Q103" s="9"/>
      <c r="R103" s="9"/>
      <c r="S103" s="9"/>
      <c r="T103" s="9"/>
      <c r="U103" s="9"/>
      <c r="V103" s="9"/>
      <c r="W103" s="9"/>
    </row>
    <row r="104" spans="13:23" ht="17.600000000000001">
      <c r="M104"/>
      <c r="N104"/>
      <c r="O104"/>
      <c r="P104" s="9"/>
      <c r="Q104" s="9"/>
      <c r="R104" s="9"/>
      <c r="S104" s="9"/>
      <c r="T104" s="9"/>
      <c r="U104" s="9"/>
      <c r="V104" s="9"/>
      <c r="W104" s="9"/>
    </row>
    <row r="105" spans="13:23" ht="17.600000000000001">
      <c r="M105"/>
      <c r="N105"/>
      <c r="O105"/>
      <c r="P105" s="9"/>
      <c r="Q105" s="9"/>
      <c r="R105" s="9"/>
      <c r="S105" s="9"/>
      <c r="T105" s="9"/>
      <c r="U105" s="9"/>
      <c r="V105" s="9"/>
      <c r="W105" s="9"/>
    </row>
    <row r="106" spans="13:23" ht="17.600000000000001">
      <c r="M106"/>
      <c r="N106"/>
      <c r="O106"/>
      <c r="P106" s="9"/>
      <c r="Q106" s="9"/>
      <c r="R106" s="9"/>
      <c r="S106" s="9"/>
      <c r="T106" s="9"/>
      <c r="U106" s="9"/>
      <c r="V106" s="9"/>
      <c r="W106" s="9"/>
    </row>
    <row r="107" spans="13:23" ht="17.600000000000001">
      <c r="M107"/>
      <c r="N107"/>
      <c r="O107"/>
      <c r="P107" s="9"/>
      <c r="Q107" s="9"/>
      <c r="R107" s="9"/>
      <c r="S107" s="9"/>
      <c r="T107" s="9"/>
      <c r="U107" s="9"/>
      <c r="V107" s="9"/>
      <c r="W107" s="9"/>
    </row>
    <row r="108" spans="13:23" ht="17.600000000000001">
      <c r="M108"/>
      <c r="N108"/>
      <c r="O108"/>
      <c r="P108" s="9"/>
      <c r="Q108" s="9"/>
      <c r="R108" s="9"/>
      <c r="S108" s="9"/>
      <c r="T108" s="9"/>
      <c r="U108" s="9"/>
      <c r="V108" s="9"/>
      <c r="W108" s="9"/>
    </row>
    <row r="109" spans="13:23" ht="17.600000000000001">
      <c r="M109"/>
      <c r="N109"/>
      <c r="P109" s="9"/>
      <c r="Q109" s="9"/>
      <c r="R109" s="9"/>
      <c r="S109" s="9"/>
      <c r="T109" s="9"/>
      <c r="U109" s="9"/>
      <c r="V109" s="9"/>
      <c r="W109" s="9"/>
    </row>
    <row r="110" spans="13:23" ht="17.600000000000001">
      <c r="M110"/>
      <c r="N110"/>
      <c r="S110" s="9"/>
      <c r="T110" s="9"/>
      <c r="U110" s="9"/>
      <c r="V110"/>
    </row>
    <row r="111" spans="13:23" ht="17.600000000000001">
      <c r="M111"/>
      <c r="N111"/>
      <c r="S111" s="9"/>
      <c r="T111" s="9"/>
      <c r="U111" s="9"/>
      <c r="V111"/>
    </row>
    <row r="112" spans="13:23" ht="17.600000000000001">
      <c r="M112"/>
      <c r="N112"/>
      <c r="S112" s="9"/>
      <c r="T112" s="9"/>
      <c r="U112" s="9"/>
      <c r="V112"/>
    </row>
    <row r="113" spans="13:22" ht="17.600000000000001">
      <c r="M113"/>
      <c r="N113"/>
      <c r="S113" s="9"/>
      <c r="T113" s="9"/>
      <c r="U113" s="9"/>
      <c r="V113"/>
    </row>
    <row r="114" spans="13:22" ht="17.600000000000001">
      <c r="M114"/>
      <c r="N114"/>
      <c r="S114" s="9"/>
      <c r="T114" s="9"/>
      <c r="U114" s="9"/>
      <c r="V114"/>
    </row>
    <row r="115" spans="13:22" ht="17.600000000000001">
      <c r="M115"/>
      <c r="N115"/>
      <c r="S115" s="9"/>
      <c r="T115" s="9"/>
      <c r="U115"/>
      <c r="V115"/>
    </row>
    <row r="116" spans="13:22" ht="17.600000000000001">
      <c r="M116"/>
      <c r="N116"/>
      <c r="V116"/>
    </row>
    <row r="117" spans="13:22" ht="17.600000000000001">
      <c r="M117"/>
      <c r="N117"/>
      <c r="V117"/>
    </row>
    <row r="118" spans="13:22" ht="17.600000000000001">
      <c r="M118"/>
      <c r="N118"/>
      <c r="V118"/>
    </row>
    <row r="119" spans="13:22">
      <c r="M119" s="9"/>
      <c r="N119" s="9"/>
      <c r="V119" s="9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  <row r="136" spans="13:22" ht="17.600000000000001">
      <c r="M136"/>
      <c r="N136"/>
      <c r="S136"/>
      <c r="T136"/>
      <c r="U136"/>
      <c r="V136"/>
    </row>
    <row r="137" spans="13:22" ht="17.600000000000001">
      <c r="M137"/>
      <c r="N137"/>
      <c r="S137"/>
      <c r="T137"/>
      <c r="U137"/>
      <c r="V137"/>
    </row>
    <row r="138" spans="13:22" ht="17.600000000000001">
      <c r="M138"/>
      <c r="N138"/>
      <c r="S138"/>
      <c r="T138"/>
      <c r="U138"/>
      <c r="V138"/>
    </row>
  </sheetData>
  <mergeCells count="31">
    <mergeCell ref="D30:D31"/>
    <mergeCell ref="C69:C71"/>
    <mergeCell ref="D69:D71"/>
    <mergeCell ref="C38:C41"/>
    <mergeCell ref="D39:D41"/>
    <mergeCell ref="C42:C44"/>
    <mergeCell ref="D43:D44"/>
    <mergeCell ref="C45:C46"/>
    <mergeCell ref="C47:C48"/>
    <mergeCell ref="D47:D48"/>
    <mergeCell ref="C49:C50"/>
    <mergeCell ref="C58:C66"/>
    <mergeCell ref="D58:D59"/>
    <mergeCell ref="D60:D66"/>
    <mergeCell ref="C67:C68"/>
    <mergeCell ref="AD39:AD42"/>
    <mergeCell ref="AE39:AE40"/>
    <mergeCell ref="D16:D19"/>
    <mergeCell ref="C4:C19"/>
    <mergeCell ref="D4:D15"/>
    <mergeCell ref="W4:W19"/>
    <mergeCell ref="AD30:AD33"/>
    <mergeCell ref="AA31:AC31"/>
    <mergeCell ref="AA32:AC32"/>
    <mergeCell ref="AA33:AC33"/>
    <mergeCell ref="C20:C21"/>
    <mergeCell ref="C23:C25"/>
    <mergeCell ref="D23:D25"/>
    <mergeCell ref="C26:C27"/>
    <mergeCell ref="AA29:AG29"/>
    <mergeCell ref="C30:C31"/>
  </mergeCells>
  <phoneticPr fontId="2" type="noConversion"/>
  <conditionalFormatting sqref="B4:H71">
    <cfRule type="expression" dxfId="738" priority="1" stopIfTrue="1">
      <formula>UPPER($I4)="NONE"</formula>
    </cfRule>
    <cfRule type="expression" dxfId="737" priority="2" stopIfTrue="1">
      <formula>AND($I4&lt;&gt;"", $J4&lt;&gt;"", $I4*1&lt;$J4*1)</formula>
    </cfRule>
  </conditionalFormatting>
  <hyperlinks>
    <hyperlink ref="A1" location="Hermle1!Print_Area" display="Hermle1!Print_Area" xr:uid="{75DFF22D-0DD3-4B70-903C-AAFEF50A0BD3}"/>
    <hyperlink ref="A37" location="Hermle1!Print_Area" display="Hermle1!Print_Area" xr:uid="{662ECD26-6BD2-4436-9517-17EFFDB7C0D4}"/>
    <hyperlink ref="M2:Q2" location="현황개요!A1" display="Coating1 Machine List" xr:uid="{06DE8F9A-CE3D-4ABB-866C-66A7D403C110}"/>
    <hyperlink ref="M2:N2" location="현황개요!A1" display="Alloy2 Machine List" xr:uid="{D1E30823-4867-4082-911A-FF626DE634F3}"/>
    <hyperlink ref="AC47:AC53" location="'AP710'!A1" display="AP710 #11" xr:uid="{07767B85-17F4-45E9-B853-6EE1B15172BD}"/>
    <hyperlink ref="AB49" location="'AP710'!A1" display="AP710 #12" xr:uid="{3BB9E52E-A99A-43FF-80C3-6F48AC80E4EB}"/>
    <hyperlink ref="AE50:AE53" location="'AP710'!A1" display="AP710 #7" xr:uid="{3931EDA3-0F69-4B14-A0B2-952A6686F44B}"/>
    <hyperlink ref="AB50:AB53" location="'APX105'!A1" display="APX105 #4" xr:uid="{B3A59284-EE8F-412D-A4F3-9809394E2F03}"/>
    <hyperlink ref="AE49" location="'EWAG (Comp)'!A1" display="EWAG" xr:uid="{22B528C9-537B-43EB-8AC5-5CB575FA58A4}"/>
    <hyperlink ref="AB37:AC37" location="'SP160'!A1" display="Hyd #1" xr:uid="{6429D55B-F79E-48B8-BFF5-FF7BACA7B67C}"/>
    <hyperlink ref="AE41" location="'Kobe Sinter'!A1" display="Kobe Sinter" xr:uid="{6152BD0B-50D2-4B4F-8366-F16B0FFAAC15}"/>
    <hyperlink ref="AE42" location="'Kobe HIP'!A1" display="Kobe HIP" xr:uid="{C0D750F7-BD49-4D04-A317-7DF9F10BD72C}"/>
    <hyperlink ref="AC39:AC40" location="'FCT SinterHIP'!A1" display="FCT SIN#2" xr:uid="{1E4127D2-465E-408E-B3DD-9D06EA7BBE5D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92" fitToHeight="0" orientation="landscape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AB1D-9480-4B49-8641-8BD1BA6D41E4}">
  <sheetPr codeName="Sheet16">
    <tabColor theme="8" tint="0.79998168889431442"/>
    <pageSetUpPr fitToPage="1"/>
  </sheetPr>
  <dimension ref="A1:AC138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18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18" width="12.640625" style="18" customWidth="1"/>
    <col min="19" max="19" width="10.35546875" style="18" customWidth="1"/>
    <col min="20" max="20" width="16.640625" style="18" customWidth="1"/>
    <col min="21" max="21" width="14.640625" style="18" hidden="1" customWidth="1"/>
    <col min="22" max="22" width="22.640625" style="18" hidden="1" customWidth="1"/>
    <col min="23" max="263" width="9" style="9"/>
    <col min="264" max="264" width="0.640625" style="9" customWidth="1"/>
    <col min="265" max="265" width="5.7109375" style="9" customWidth="1"/>
    <col min="266" max="266" width="20.5" style="9" bestFit="1" customWidth="1"/>
    <col min="267" max="267" width="5.35546875" style="9" customWidth="1"/>
    <col min="268" max="268" width="15.35546875" style="9" bestFit="1" customWidth="1"/>
    <col min="269" max="270" width="10.640625" style="9" customWidth="1"/>
    <col min="271" max="271" width="11.85546875" style="9" customWidth="1"/>
    <col min="272" max="272" width="11.640625" style="9" bestFit="1" customWidth="1"/>
    <col min="273" max="519" width="9" style="9"/>
    <col min="520" max="520" width="0.640625" style="9" customWidth="1"/>
    <col min="521" max="521" width="5.7109375" style="9" customWidth="1"/>
    <col min="522" max="522" width="20.5" style="9" bestFit="1" customWidth="1"/>
    <col min="523" max="523" width="5.35546875" style="9" customWidth="1"/>
    <col min="524" max="524" width="15.35546875" style="9" bestFit="1" customWidth="1"/>
    <col min="525" max="526" width="10.640625" style="9" customWidth="1"/>
    <col min="527" max="527" width="11.85546875" style="9" customWidth="1"/>
    <col min="528" max="528" width="11.640625" style="9" bestFit="1" customWidth="1"/>
    <col min="529" max="775" width="9" style="9"/>
    <col min="776" max="776" width="0.640625" style="9" customWidth="1"/>
    <col min="777" max="777" width="5.7109375" style="9" customWidth="1"/>
    <col min="778" max="778" width="20.5" style="9" bestFit="1" customWidth="1"/>
    <col min="779" max="779" width="5.35546875" style="9" customWidth="1"/>
    <col min="780" max="780" width="15.35546875" style="9" bestFit="1" customWidth="1"/>
    <col min="781" max="782" width="10.640625" style="9" customWidth="1"/>
    <col min="783" max="783" width="11.85546875" style="9" customWidth="1"/>
    <col min="784" max="784" width="11.640625" style="9" bestFit="1" customWidth="1"/>
    <col min="785" max="1031" width="9" style="9"/>
    <col min="1032" max="1032" width="0.640625" style="9" customWidth="1"/>
    <col min="1033" max="1033" width="5.7109375" style="9" customWidth="1"/>
    <col min="1034" max="1034" width="20.5" style="9" bestFit="1" customWidth="1"/>
    <col min="1035" max="1035" width="5.35546875" style="9" customWidth="1"/>
    <col min="1036" max="1036" width="15.35546875" style="9" bestFit="1" customWidth="1"/>
    <col min="1037" max="1038" width="10.640625" style="9" customWidth="1"/>
    <col min="1039" max="1039" width="11.85546875" style="9" customWidth="1"/>
    <col min="1040" max="1040" width="11.640625" style="9" bestFit="1" customWidth="1"/>
    <col min="1041" max="1287" width="9" style="9"/>
    <col min="1288" max="1288" width="0.640625" style="9" customWidth="1"/>
    <col min="1289" max="1289" width="5.7109375" style="9" customWidth="1"/>
    <col min="1290" max="1290" width="20.5" style="9" bestFit="1" customWidth="1"/>
    <col min="1291" max="1291" width="5.35546875" style="9" customWidth="1"/>
    <col min="1292" max="1292" width="15.35546875" style="9" bestFit="1" customWidth="1"/>
    <col min="1293" max="1294" width="10.640625" style="9" customWidth="1"/>
    <col min="1295" max="1295" width="11.85546875" style="9" customWidth="1"/>
    <col min="1296" max="1296" width="11.640625" style="9" bestFit="1" customWidth="1"/>
    <col min="1297" max="1543" width="9" style="9"/>
    <col min="1544" max="1544" width="0.640625" style="9" customWidth="1"/>
    <col min="1545" max="1545" width="5.7109375" style="9" customWidth="1"/>
    <col min="1546" max="1546" width="20.5" style="9" bestFit="1" customWidth="1"/>
    <col min="1547" max="1547" width="5.35546875" style="9" customWidth="1"/>
    <col min="1548" max="1548" width="15.35546875" style="9" bestFit="1" customWidth="1"/>
    <col min="1549" max="1550" width="10.640625" style="9" customWidth="1"/>
    <col min="1551" max="1551" width="11.85546875" style="9" customWidth="1"/>
    <col min="1552" max="1552" width="11.640625" style="9" bestFit="1" customWidth="1"/>
    <col min="1553" max="1799" width="9" style="9"/>
    <col min="1800" max="1800" width="0.640625" style="9" customWidth="1"/>
    <col min="1801" max="1801" width="5.7109375" style="9" customWidth="1"/>
    <col min="1802" max="1802" width="20.5" style="9" bestFit="1" customWidth="1"/>
    <col min="1803" max="1803" width="5.35546875" style="9" customWidth="1"/>
    <col min="1804" max="1804" width="15.35546875" style="9" bestFit="1" customWidth="1"/>
    <col min="1805" max="1806" width="10.640625" style="9" customWidth="1"/>
    <col min="1807" max="1807" width="11.85546875" style="9" customWidth="1"/>
    <col min="1808" max="1808" width="11.640625" style="9" bestFit="1" customWidth="1"/>
    <col min="1809" max="2055" width="9" style="9"/>
    <col min="2056" max="2056" width="0.640625" style="9" customWidth="1"/>
    <col min="2057" max="2057" width="5.7109375" style="9" customWidth="1"/>
    <col min="2058" max="2058" width="20.5" style="9" bestFit="1" customWidth="1"/>
    <col min="2059" max="2059" width="5.35546875" style="9" customWidth="1"/>
    <col min="2060" max="2060" width="15.35546875" style="9" bestFit="1" customWidth="1"/>
    <col min="2061" max="2062" width="10.640625" style="9" customWidth="1"/>
    <col min="2063" max="2063" width="11.85546875" style="9" customWidth="1"/>
    <col min="2064" max="2064" width="11.640625" style="9" bestFit="1" customWidth="1"/>
    <col min="2065" max="2311" width="9" style="9"/>
    <col min="2312" max="2312" width="0.640625" style="9" customWidth="1"/>
    <col min="2313" max="2313" width="5.7109375" style="9" customWidth="1"/>
    <col min="2314" max="2314" width="20.5" style="9" bestFit="1" customWidth="1"/>
    <col min="2315" max="2315" width="5.35546875" style="9" customWidth="1"/>
    <col min="2316" max="2316" width="15.35546875" style="9" bestFit="1" customWidth="1"/>
    <col min="2317" max="2318" width="10.640625" style="9" customWidth="1"/>
    <col min="2319" max="2319" width="11.85546875" style="9" customWidth="1"/>
    <col min="2320" max="2320" width="11.640625" style="9" bestFit="1" customWidth="1"/>
    <col min="2321" max="2567" width="9" style="9"/>
    <col min="2568" max="2568" width="0.640625" style="9" customWidth="1"/>
    <col min="2569" max="2569" width="5.7109375" style="9" customWidth="1"/>
    <col min="2570" max="2570" width="20.5" style="9" bestFit="1" customWidth="1"/>
    <col min="2571" max="2571" width="5.35546875" style="9" customWidth="1"/>
    <col min="2572" max="2572" width="15.35546875" style="9" bestFit="1" customWidth="1"/>
    <col min="2573" max="2574" width="10.640625" style="9" customWidth="1"/>
    <col min="2575" max="2575" width="11.85546875" style="9" customWidth="1"/>
    <col min="2576" max="2576" width="11.640625" style="9" bestFit="1" customWidth="1"/>
    <col min="2577" max="2823" width="9" style="9"/>
    <col min="2824" max="2824" width="0.640625" style="9" customWidth="1"/>
    <col min="2825" max="2825" width="5.7109375" style="9" customWidth="1"/>
    <col min="2826" max="2826" width="20.5" style="9" bestFit="1" customWidth="1"/>
    <col min="2827" max="2827" width="5.35546875" style="9" customWidth="1"/>
    <col min="2828" max="2828" width="15.35546875" style="9" bestFit="1" customWidth="1"/>
    <col min="2829" max="2830" width="10.640625" style="9" customWidth="1"/>
    <col min="2831" max="2831" width="11.85546875" style="9" customWidth="1"/>
    <col min="2832" max="2832" width="11.640625" style="9" bestFit="1" customWidth="1"/>
    <col min="2833" max="3079" width="9" style="9"/>
    <col min="3080" max="3080" width="0.640625" style="9" customWidth="1"/>
    <col min="3081" max="3081" width="5.7109375" style="9" customWidth="1"/>
    <col min="3082" max="3082" width="20.5" style="9" bestFit="1" customWidth="1"/>
    <col min="3083" max="3083" width="5.35546875" style="9" customWidth="1"/>
    <col min="3084" max="3084" width="15.35546875" style="9" bestFit="1" customWidth="1"/>
    <col min="3085" max="3086" width="10.640625" style="9" customWidth="1"/>
    <col min="3087" max="3087" width="11.85546875" style="9" customWidth="1"/>
    <col min="3088" max="3088" width="11.640625" style="9" bestFit="1" customWidth="1"/>
    <col min="3089" max="3335" width="9" style="9"/>
    <col min="3336" max="3336" width="0.640625" style="9" customWidth="1"/>
    <col min="3337" max="3337" width="5.7109375" style="9" customWidth="1"/>
    <col min="3338" max="3338" width="20.5" style="9" bestFit="1" customWidth="1"/>
    <col min="3339" max="3339" width="5.35546875" style="9" customWidth="1"/>
    <col min="3340" max="3340" width="15.35546875" style="9" bestFit="1" customWidth="1"/>
    <col min="3341" max="3342" width="10.640625" style="9" customWidth="1"/>
    <col min="3343" max="3343" width="11.85546875" style="9" customWidth="1"/>
    <col min="3344" max="3344" width="11.640625" style="9" bestFit="1" customWidth="1"/>
    <col min="3345" max="3591" width="9" style="9"/>
    <col min="3592" max="3592" width="0.640625" style="9" customWidth="1"/>
    <col min="3593" max="3593" width="5.7109375" style="9" customWidth="1"/>
    <col min="3594" max="3594" width="20.5" style="9" bestFit="1" customWidth="1"/>
    <col min="3595" max="3595" width="5.35546875" style="9" customWidth="1"/>
    <col min="3596" max="3596" width="15.35546875" style="9" bestFit="1" customWidth="1"/>
    <col min="3597" max="3598" width="10.640625" style="9" customWidth="1"/>
    <col min="3599" max="3599" width="11.85546875" style="9" customWidth="1"/>
    <col min="3600" max="3600" width="11.640625" style="9" bestFit="1" customWidth="1"/>
    <col min="3601" max="3847" width="9" style="9"/>
    <col min="3848" max="3848" width="0.640625" style="9" customWidth="1"/>
    <col min="3849" max="3849" width="5.7109375" style="9" customWidth="1"/>
    <col min="3850" max="3850" width="20.5" style="9" bestFit="1" customWidth="1"/>
    <col min="3851" max="3851" width="5.35546875" style="9" customWidth="1"/>
    <col min="3852" max="3852" width="15.35546875" style="9" bestFit="1" customWidth="1"/>
    <col min="3853" max="3854" width="10.640625" style="9" customWidth="1"/>
    <col min="3855" max="3855" width="11.85546875" style="9" customWidth="1"/>
    <col min="3856" max="3856" width="11.640625" style="9" bestFit="1" customWidth="1"/>
    <col min="3857" max="4103" width="9" style="9"/>
    <col min="4104" max="4104" width="0.640625" style="9" customWidth="1"/>
    <col min="4105" max="4105" width="5.7109375" style="9" customWidth="1"/>
    <col min="4106" max="4106" width="20.5" style="9" bestFit="1" customWidth="1"/>
    <col min="4107" max="4107" width="5.35546875" style="9" customWidth="1"/>
    <col min="4108" max="4108" width="15.35546875" style="9" bestFit="1" customWidth="1"/>
    <col min="4109" max="4110" width="10.640625" style="9" customWidth="1"/>
    <col min="4111" max="4111" width="11.85546875" style="9" customWidth="1"/>
    <col min="4112" max="4112" width="11.640625" style="9" bestFit="1" customWidth="1"/>
    <col min="4113" max="4359" width="9" style="9"/>
    <col min="4360" max="4360" width="0.640625" style="9" customWidth="1"/>
    <col min="4361" max="4361" width="5.7109375" style="9" customWidth="1"/>
    <col min="4362" max="4362" width="20.5" style="9" bestFit="1" customWidth="1"/>
    <col min="4363" max="4363" width="5.35546875" style="9" customWidth="1"/>
    <col min="4364" max="4364" width="15.35546875" style="9" bestFit="1" customWidth="1"/>
    <col min="4365" max="4366" width="10.640625" style="9" customWidth="1"/>
    <col min="4367" max="4367" width="11.85546875" style="9" customWidth="1"/>
    <col min="4368" max="4368" width="11.640625" style="9" bestFit="1" customWidth="1"/>
    <col min="4369" max="4615" width="9" style="9"/>
    <col min="4616" max="4616" width="0.640625" style="9" customWidth="1"/>
    <col min="4617" max="4617" width="5.7109375" style="9" customWidth="1"/>
    <col min="4618" max="4618" width="20.5" style="9" bestFit="1" customWidth="1"/>
    <col min="4619" max="4619" width="5.35546875" style="9" customWidth="1"/>
    <col min="4620" max="4620" width="15.35546875" style="9" bestFit="1" customWidth="1"/>
    <col min="4621" max="4622" width="10.640625" style="9" customWidth="1"/>
    <col min="4623" max="4623" width="11.85546875" style="9" customWidth="1"/>
    <col min="4624" max="4624" width="11.640625" style="9" bestFit="1" customWidth="1"/>
    <col min="4625" max="4871" width="9" style="9"/>
    <col min="4872" max="4872" width="0.640625" style="9" customWidth="1"/>
    <col min="4873" max="4873" width="5.7109375" style="9" customWidth="1"/>
    <col min="4874" max="4874" width="20.5" style="9" bestFit="1" customWidth="1"/>
    <col min="4875" max="4875" width="5.35546875" style="9" customWidth="1"/>
    <col min="4876" max="4876" width="15.35546875" style="9" bestFit="1" customWidth="1"/>
    <col min="4877" max="4878" width="10.640625" style="9" customWidth="1"/>
    <col min="4879" max="4879" width="11.85546875" style="9" customWidth="1"/>
    <col min="4880" max="4880" width="11.640625" style="9" bestFit="1" customWidth="1"/>
    <col min="4881" max="5127" width="9" style="9"/>
    <col min="5128" max="5128" width="0.640625" style="9" customWidth="1"/>
    <col min="5129" max="5129" width="5.7109375" style="9" customWidth="1"/>
    <col min="5130" max="5130" width="20.5" style="9" bestFit="1" customWidth="1"/>
    <col min="5131" max="5131" width="5.35546875" style="9" customWidth="1"/>
    <col min="5132" max="5132" width="15.35546875" style="9" bestFit="1" customWidth="1"/>
    <col min="5133" max="5134" width="10.640625" style="9" customWidth="1"/>
    <col min="5135" max="5135" width="11.85546875" style="9" customWidth="1"/>
    <col min="5136" max="5136" width="11.640625" style="9" bestFit="1" customWidth="1"/>
    <col min="5137" max="5383" width="9" style="9"/>
    <col min="5384" max="5384" width="0.640625" style="9" customWidth="1"/>
    <col min="5385" max="5385" width="5.7109375" style="9" customWidth="1"/>
    <col min="5386" max="5386" width="20.5" style="9" bestFit="1" customWidth="1"/>
    <col min="5387" max="5387" width="5.35546875" style="9" customWidth="1"/>
    <col min="5388" max="5388" width="15.35546875" style="9" bestFit="1" customWidth="1"/>
    <col min="5389" max="5390" width="10.640625" style="9" customWidth="1"/>
    <col min="5391" max="5391" width="11.85546875" style="9" customWidth="1"/>
    <col min="5392" max="5392" width="11.640625" style="9" bestFit="1" customWidth="1"/>
    <col min="5393" max="5639" width="9" style="9"/>
    <col min="5640" max="5640" width="0.640625" style="9" customWidth="1"/>
    <col min="5641" max="5641" width="5.7109375" style="9" customWidth="1"/>
    <col min="5642" max="5642" width="20.5" style="9" bestFit="1" customWidth="1"/>
    <col min="5643" max="5643" width="5.35546875" style="9" customWidth="1"/>
    <col min="5644" max="5644" width="15.35546875" style="9" bestFit="1" customWidth="1"/>
    <col min="5645" max="5646" width="10.640625" style="9" customWidth="1"/>
    <col min="5647" max="5647" width="11.85546875" style="9" customWidth="1"/>
    <col min="5648" max="5648" width="11.640625" style="9" bestFit="1" customWidth="1"/>
    <col min="5649" max="5895" width="9" style="9"/>
    <col min="5896" max="5896" width="0.640625" style="9" customWidth="1"/>
    <col min="5897" max="5897" width="5.7109375" style="9" customWidth="1"/>
    <col min="5898" max="5898" width="20.5" style="9" bestFit="1" customWidth="1"/>
    <col min="5899" max="5899" width="5.35546875" style="9" customWidth="1"/>
    <col min="5900" max="5900" width="15.35546875" style="9" bestFit="1" customWidth="1"/>
    <col min="5901" max="5902" width="10.640625" style="9" customWidth="1"/>
    <col min="5903" max="5903" width="11.85546875" style="9" customWidth="1"/>
    <col min="5904" max="5904" width="11.640625" style="9" bestFit="1" customWidth="1"/>
    <col min="5905" max="6151" width="9" style="9"/>
    <col min="6152" max="6152" width="0.640625" style="9" customWidth="1"/>
    <col min="6153" max="6153" width="5.7109375" style="9" customWidth="1"/>
    <col min="6154" max="6154" width="20.5" style="9" bestFit="1" customWidth="1"/>
    <col min="6155" max="6155" width="5.35546875" style="9" customWidth="1"/>
    <col min="6156" max="6156" width="15.35546875" style="9" bestFit="1" customWidth="1"/>
    <col min="6157" max="6158" width="10.640625" style="9" customWidth="1"/>
    <col min="6159" max="6159" width="11.85546875" style="9" customWidth="1"/>
    <col min="6160" max="6160" width="11.640625" style="9" bestFit="1" customWidth="1"/>
    <col min="6161" max="6407" width="9" style="9"/>
    <col min="6408" max="6408" width="0.640625" style="9" customWidth="1"/>
    <col min="6409" max="6409" width="5.7109375" style="9" customWidth="1"/>
    <col min="6410" max="6410" width="20.5" style="9" bestFit="1" customWidth="1"/>
    <col min="6411" max="6411" width="5.35546875" style="9" customWidth="1"/>
    <col min="6412" max="6412" width="15.35546875" style="9" bestFit="1" customWidth="1"/>
    <col min="6413" max="6414" width="10.640625" style="9" customWidth="1"/>
    <col min="6415" max="6415" width="11.85546875" style="9" customWidth="1"/>
    <col min="6416" max="6416" width="11.640625" style="9" bestFit="1" customWidth="1"/>
    <col min="6417" max="6663" width="9" style="9"/>
    <col min="6664" max="6664" width="0.640625" style="9" customWidth="1"/>
    <col min="6665" max="6665" width="5.7109375" style="9" customWidth="1"/>
    <col min="6666" max="6666" width="20.5" style="9" bestFit="1" customWidth="1"/>
    <col min="6667" max="6667" width="5.35546875" style="9" customWidth="1"/>
    <col min="6668" max="6668" width="15.35546875" style="9" bestFit="1" customWidth="1"/>
    <col min="6669" max="6670" width="10.640625" style="9" customWidth="1"/>
    <col min="6671" max="6671" width="11.85546875" style="9" customWidth="1"/>
    <col min="6672" max="6672" width="11.640625" style="9" bestFit="1" customWidth="1"/>
    <col min="6673" max="6919" width="9" style="9"/>
    <col min="6920" max="6920" width="0.640625" style="9" customWidth="1"/>
    <col min="6921" max="6921" width="5.7109375" style="9" customWidth="1"/>
    <col min="6922" max="6922" width="20.5" style="9" bestFit="1" customWidth="1"/>
    <col min="6923" max="6923" width="5.35546875" style="9" customWidth="1"/>
    <col min="6924" max="6924" width="15.35546875" style="9" bestFit="1" customWidth="1"/>
    <col min="6925" max="6926" width="10.640625" style="9" customWidth="1"/>
    <col min="6927" max="6927" width="11.85546875" style="9" customWidth="1"/>
    <col min="6928" max="6928" width="11.640625" style="9" bestFit="1" customWidth="1"/>
    <col min="6929" max="7175" width="9" style="9"/>
    <col min="7176" max="7176" width="0.640625" style="9" customWidth="1"/>
    <col min="7177" max="7177" width="5.7109375" style="9" customWidth="1"/>
    <col min="7178" max="7178" width="20.5" style="9" bestFit="1" customWidth="1"/>
    <col min="7179" max="7179" width="5.35546875" style="9" customWidth="1"/>
    <col min="7180" max="7180" width="15.35546875" style="9" bestFit="1" customWidth="1"/>
    <col min="7181" max="7182" width="10.640625" style="9" customWidth="1"/>
    <col min="7183" max="7183" width="11.85546875" style="9" customWidth="1"/>
    <col min="7184" max="7184" width="11.640625" style="9" bestFit="1" customWidth="1"/>
    <col min="7185" max="7431" width="9" style="9"/>
    <col min="7432" max="7432" width="0.640625" style="9" customWidth="1"/>
    <col min="7433" max="7433" width="5.7109375" style="9" customWidth="1"/>
    <col min="7434" max="7434" width="20.5" style="9" bestFit="1" customWidth="1"/>
    <col min="7435" max="7435" width="5.35546875" style="9" customWidth="1"/>
    <col min="7436" max="7436" width="15.35546875" style="9" bestFit="1" customWidth="1"/>
    <col min="7437" max="7438" width="10.640625" style="9" customWidth="1"/>
    <col min="7439" max="7439" width="11.85546875" style="9" customWidth="1"/>
    <col min="7440" max="7440" width="11.640625" style="9" bestFit="1" customWidth="1"/>
    <col min="7441" max="7687" width="9" style="9"/>
    <col min="7688" max="7688" width="0.640625" style="9" customWidth="1"/>
    <col min="7689" max="7689" width="5.7109375" style="9" customWidth="1"/>
    <col min="7690" max="7690" width="20.5" style="9" bestFit="1" customWidth="1"/>
    <col min="7691" max="7691" width="5.35546875" style="9" customWidth="1"/>
    <col min="7692" max="7692" width="15.35546875" style="9" bestFit="1" customWidth="1"/>
    <col min="7693" max="7694" width="10.640625" style="9" customWidth="1"/>
    <col min="7695" max="7695" width="11.85546875" style="9" customWidth="1"/>
    <col min="7696" max="7696" width="11.640625" style="9" bestFit="1" customWidth="1"/>
    <col min="7697" max="7943" width="9" style="9"/>
    <col min="7944" max="7944" width="0.640625" style="9" customWidth="1"/>
    <col min="7945" max="7945" width="5.7109375" style="9" customWidth="1"/>
    <col min="7946" max="7946" width="20.5" style="9" bestFit="1" customWidth="1"/>
    <col min="7947" max="7947" width="5.35546875" style="9" customWidth="1"/>
    <col min="7948" max="7948" width="15.35546875" style="9" bestFit="1" customWidth="1"/>
    <col min="7949" max="7950" width="10.640625" style="9" customWidth="1"/>
    <col min="7951" max="7951" width="11.85546875" style="9" customWidth="1"/>
    <col min="7952" max="7952" width="11.640625" style="9" bestFit="1" customWidth="1"/>
    <col min="7953" max="8199" width="9" style="9"/>
    <col min="8200" max="8200" width="0.640625" style="9" customWidth="1"/>
    <col min="8201" max="8201" width="5.7109375" style="9" customWidth="1"/>
    <col min="8202" max="8202" width="20.5" style="9" bestFit="1" customWidth="1"/>
    <col min="8203" max="8203" width="5.35546875" style="9" customWidth="1"/>
    <col min="8204" max="8204" width="15.35546875" style="9" bestFit="1" customWidth="1"/>
    <col min="8205" max="8206" width="10.640625" style="9" customWidth="1"/>
    <col min="8207" max="8207" width="11.85546875" style="9" customWidth="1"/>
    <col min="8208" max="8208" width="11.640625" style="9" bestFit="1" customWidth="1"/>
    <col min="8209" max="8455" width="9" style="9"/>
    <col min="8456" max="8456" width="0.640625" style="9" customWidth="1"/>
    <col min="8457" max="8457" width="5.7109375" style="9" customWidth="1"/>
    <col min="8458" max="8458" width="20.5" style="9" bestFit="1" customWidth="1"/>
    <col min="8459" max="8459" width="5.35546875" style="9" customWidth="1"/>
    <col min="8460" max="8460" width="15.35546875" style="9" bestFit="1" customWidth="1"/>
    <col min="8461" max="8462" width="10.640625" style="9" customWidth="1"/>
    <col min="8463" max="8463" width="11.85546875" style="9" customWidth="1"/>
    <col min="8464" max="8464" width="11.640625" style="9" bestFit="1" customWidth="1"/>
    <col min="8465" max="8711" width="9" style="9"/>
    <col min="8712" max="8712" width="0.640625" style="9" customWidth="1"/>
    <col min="8713" max="8713" width="5.7109375" style="9" customWidth="1"/>
    <col min="8714" max="8714" width="20.5" style="9" bestFit="1" customWidth="1"/>
    <col min="8715" max="8715" width="5.35546875" style="9" customWidth="1"/>
    <col min="8716" max="8716" width="15.35546875" style="9" bestFit="1" customWidth="1"/>
    <col min="8717" max="8718" width="10.640625" style="9" customWidth="1"/>
    <col min="8719" max="8719" width="11.85546875" style="9" customWidth="1"/>
    <col min="8720" max="8720" width="11.640625" style="9" bestFit="1" customWidth="1"/>
    <col min="8721" max="8967" width="9" style="9"/>
    <col min="8968" max="8968" width="0.640625" style="9" customWidth="1"/>
    <col min="8969" max="8969" width="5.7109375" style="9" customWidth="1"/>
    <col min="8970" max="8970" width="20.5" style="9" bestFit="1" customWidth="1"/>
    <col min="8971" max="8971" width="5.35546875" style="9" customWidth="1"/>
    <col min="8972" max="8972" width="15.35546875" style="9" bestFit="1" customWidth="1"/>
    <col min="8973" max="8974" width="10.640625" style="9" customWidth="1"/>
    <col min="8975" max="8975" width="11.85546875" style="9" customWidth="1"/>
    <col min="8976" max="8976" width="11.640625" style="9" bestFit="1" customWidth="1"/>
    <col min="8977" max="9223" width="9" style="9"/>
    <col min="9224" max="9224" width="0.640625" style="9" customWidth="1"/>
    <col min="9225" max="9225" width="5.7109375" style="9" customWidth="1"/>
    <col min="9226" max="9226" width="20.5" style="9" bestFit="1" customWidth="1"/>
    <col min="9227" max="9227" width="5.35546875" style="9" customWidth="1"/>
    <col min="9228" max="9228" width="15.35546875" style="9" bestFit="1" customWidth="1"/>
    <col min="9229" max="9230" width="10.640625" style="9" customWidth="1"/>
    <col min="9231" max="9231" width="11.85546875" style="9" customWidth="1"/>
    <col min="9232" max="9232" width="11.640625" style="9" bestFit="1" customWidth="1"/>
    <col min="9233" max="9479" width="9" style="9"/>
    <col min="9480" max="9480" width="0.640625" style="9" customWidth="1"/>
    <col min="9481" max="9481" width="5.7109375" style="9" customWidth="1"/>
    <col min="9482" max="9482" width="20.5" style="9" bestFit="1" customWidth="1"/>
    <col min="9483" max="9483" width="5.35546875" style="9" customWidth="1"/>
    <col min="9484" max="9484" width="15.35546875" style="9" bestFit="1" customWidth="1"/>
    <col min="9485" max="9486" width="10.640625" style="9" customWidth="1"/>
    <col min="9487" max="9487" width="11.85546875" style="9" customWidth="1"/>
    <col min="9488" max="9488" width="11.640625" style="9" bestFit="1" customWidth="1"/>
    <col min="9489" max="9735" width="9" style="9"/>
    <col min="9736" max="9736" width="0.640625" style="9" customWidth="1"/>
    <col min="9737" max="9737" width="5.7109375" style="9" customWidth="1"/>
    <col min="9738" max="9738" width="20.5" style="9" bestFit="1" customWidth="1"/>
    <col min="9739" max="9739" width="5.35546875" style="9" customWidth="1"/>
    <col min="9740" max="9740" width="15.35546875" style="9" bestFit="1" customWidth="1"/>
    <col min="9741" max="9742" width="10.640625" style="9" customWidth="1"/>
    <col min="9743" max="9743" width="11.85546875" style="9" customWidth="1"/>
    <col min="9744" max="9744" width="11.640625" style="9" bestFit="1" customWidth="1"/>
    <col min="9745" max="9991" width="9" style="9"/>
    <col min="9992" max="9992" width="0.640625" style="9" customWidth="1"/>
    <col min="9993" max="9993" width="5.7109375" style="9" customWidth="1"/>
    <col min="9994" max="9994" width="20.5" style="9" bestFit="1" customWidth="1"/>
    <col min="9995" max="9995" width="5.35546875" style="9" customWidth="1"/>
    <col min="9996" max="9996" width="15.35546875" style="9" bestFit="1" customWidth="1"/>
    <col min="9997" max="9998" width="10.640625" style="9" customWidth="1"/>
    <col min="9999" max="9999" width="11.85546875" style="9" customWidth="1"/>
    <col min="10000" max="10000" width="11.640625" style="9" bestFit="1" customWidth="1"/>
    <col min="10001" max="10247" width="9" style="9"/>
    <col min="10248" max="10248" width="0.640625" style="9" customWidth="1"/>
    <col min="10249" max="10249" width="5.7109375" style="9" customWidth="1"/>
    <col min="10250" max="10250" width="20.5" style="9" bestFit="1" customWidth="1"/>
    <col min="10251" max="10251" width="5.35546875" style="9" customWidth="1"/>
    <col min="10252" max="10252" width="15.35546875" style="9" bestFit="1" customWidth="1"/>
    <col min="10253" max="10254" width="10.640625" style="9" customWidth="1"/>
    <col min="10255" max="10255" width="11.85546875" style="9" customWidth="1"/>
    <col min="10256" max="10256" width="11.640625" style="9" bestFit="1" customWidth="1"/>
    <col min="10257" max="10503" width="9" style="9"/>
    <col min="10504" max="10504" width="0.640625" style="9" customWidth="1"/>
    <col min="10505" max="10505" width="5.7109375" style="9" customWidth="1"/>
    <col min="10506" max="10506" width="20.5" style="9" bestFit="1" customWidth="1"/>
    <col min="10507" max="10507" width="5.35546875" style="9" customWidth="1"/>
    <col min="10508" max="10508" width="15.35546875" style="9" bestFit="1" customWidth="1"/>
    <col min="10509" max="10510" width="10.640625" style="9" customWidth="1"/>
    <col min="10511" max="10511" width="11.85546875" style="9" customWidth="1"/>
    <col min="10512" max="10512" width="11.640625" style="9" bestFit="1" customWidth="1"/>
    <col min="10513" max="10759" width="9" style="9"/>
    <col min="10760" max="10760" width="0.640625" style="9" customWidth="1"/>
    <col min="10761" max="10761" width="5.7109375" style="9" customWidth="1"/>
    <col min="10762" max="10762" width="20.5" style="9" bestFit="1" customWidth="1"/>
    <col min="10763" max="10763" width="5.35546875" style="9" customWidth="1"/>
    <col min="10764" max="10764" width="15.35546875" style="9" bestFit="1" customWidth="1"/>
    <col min="10765" max="10766" width="10.640625" style="9" customWidth="1"/>
    <col min="10767" max="10767" width="11.85546875" style="9" customWidth="1"/>
    <col min="10768" max="10768" width="11.640625" style="9" bestFit="1" customWidth="1"/>
    <col min="10769" max="11015" width="9" style="9"/>
    <col min="11016" max="11016" width="0.640625" style="9" customWidth="1"/>
    <col min="11017" max="11017" width="5.7109375" style="9" customWidth="1"/>
    <col min="11018" max="11018" width="20.5" style="9" bestFit="1" customWidth="1"/>
    <col min="11019" max="11019" width="5.35546875" style="9" customWidth="1"/>
    <col min="11020" max="11020" width="15.35546875" style="9" bestFit="1" customWidth="1"/>
    <col min="11021" max="11022" width="10.640625" style="9" customWidth="1"/>
    <col min="11023" max="11023" width="11.85546875" style="9" customWidth="1"/>
    <col min="11024" max="11024" width="11.640625" style="9" bestFit="1" customWidth="1"/>
    <col min="11025" max="11271" width="9" style="9"/>
    <col min="11272" max="11272" width="0.640625" style="9" customWidth="1"/>
    <col min="11273" max="11273" width="5.7109375" style="9" customWidth="1"/>
    <col min="11274" max="11274" width="20.5" style="9" bestFit="1" customWidth="1"/>
    <col min="11275" max="11275" width="5.35546875" style="9" customWidth="1"/>
    <col min="11276" max="11276" width="15.35546875" style="9" bestFit="1" customWidth="1"/>
    <col min="11277" max="11278" width="10.640625" style="9" customWidth="1"/>
    <col min="11279" max="11279" width="11.85546875" style="9" customWidth="1"/>
    <col min="11280" max="11280" width="11.640625" style="9" bestFit="1" customWidth="1"/>
    <col min="11281" max="11527" width="9" style="9"/>
    <col min="11528" max="11528" width="0.640625" style="9" customWidth="1"/>
    <col min="11529" max="11529" width="5.7109375" style="9" customWidth="1"/>
    <col min="11530" max="11530" width="20.5" style="9" bestFit="1" customWidth="1"/>
    <col min="11531" max="11531" width="5.35546875" style="9" customWidth="1"/>
    <col min="11532" max="11532" width="15.35546875" style="9" bestFit="1" customWidth="1"/>
    <col min="11533" max="11534" width="10.640625" style="9" customWidth="1"/>
    <col min="11535" max="11535" width="11.85546875" style="9" customWidth="1"/>
    <col min="11536" max="11536" width="11.640625" style="9" bestFit="1" customWidth="1"/>
    <col min="11537" max="11783" width="9" style="9"/>
    <col min="11784" max="11784" width="0.640625" style="9" customWidth="1"/>
    <col min="11785" max="11785" width="5.7109375" style="9" customWidth="1"/>
    <col min="11786" max="11786" width="20.5" style="9" bestFit="1" customWidth="1"/>
    <col min="11787" max="11787" width="5.35546875" style="9" customWidth="1"/>
    <col min="11788" max="11788" width="15.35546875" style="9" bestFit="1" customWidth="1"/>
    <col min="11789" max="11790" width="10.640625" style="9" customWidth="1"/>
    <col min="11791" max="11791" width="11.85546875" style="9" customWidth="1"/>
    <col min="11792" max="11792" width="11.640625" style="9" bestFit="1" customWidth="1"/>
    <col min="11793" max="12039" width="9" style="9"/>
    <col min="12040" max="12040" width="0.640625" style="9" customWidth="1"/>
    <col min="12041" max="12041" width="5.7109375" style="9" customWidth="1"/>
    <col min="12042" max="12042" width="20.5" style="9" bestFit="1" customWidth="1"/>
    <col min="12043" max="12043" width="5.35546875" style="9" customWidth="1"/>
    <col min="12044" max="12044" width="15.35546875" style="9" bestFit="1" customWidth="1"/>
    <col min="12045" max="12046" width="10.640625" style="9" customWidth="1"/>
    <col min="12047" max="12047" width="11.85546875" style="9" customWidth="1"/>
    <col min="12048" max="12048" width="11.640625" style="9" bestFit="1" customWidth="1"/>
    <col min="12049" max="12295" width="9" style="9"/>
    <col min="12296" max="12296" width="0.640625" style="9" customWidth="1"/>
    <col min="12297" max="12297" width="5.7109375" style="9" customWidth="1"/>
    <col min="12298" max="12298" width="20.5" style="9" bestFit="1" customWidth="1"/>
    <col min="12299" max="12299" width="5.35546875" style="9" customWidth="1"/>
    <col min="12300" max="12300" width="15.35546875" style="9" bestFit="1" customWidth="1"/>
    <col min="12301" max="12302" width="10.640625" style="9" customWidth="1"/>
    <col min="12303" max="12303" width="11.85546875" style="9" customWidth="1"/>
    <col min="12304" max="12304" width="11.640625" style="9" bestFit="1" customWidth="1"/>
    <col min="12305" max="12551" width="9" style="9"/>
    <col min="12552" max="12552" width="0.640625" style="9" customWidth="1"/>
    <col min="12553" max="12553" width="5.7109375" style="9" customWidth="1"/>
    <col min="12554" max="12554" width="20.5" style="9" bestFit="1" customWidth="1"/>
    <col min="12555" max="12555" width="5.35546875" style="9" customWidth="1"/>
    <col min="12556" max="12556" width="15.35546875" style="9" bestFit="1" customWidth="1"/>
    <col min="12557" max="12558" width="10.640625" style="9" customWidth="1"/>
    <col min="12559" max="12559" width="11.85546875" style="9" customWidth="1"/>
    <col min="12560" max="12560" width="11.640625" style="9" bestFit="1" customWidth="1"/>
    <col min="12561" max="12807" width="9" style="9"/>
    <col min="12808" max="12808" width="0.640625" style="9" customWidth="1"/>
    <col min="12809" max="12809" width="5.7109375" style="9" customWidth="1"/>
    <col min="12810" max="12810" width="20.5" style="9" bestFit="1" customWidth="1"/>
    <col min="12811" max="12811" width="5.35546875" style="9" customWidth="1"/>
    <col min="12812" max="12812" width="15.35546875" style="9" bestFit="1" customWidth="1"/>
    <col min="12813" max="12814" width="10.640625" style="9" customWidth="1"/>
    <col min="12815" max="12815" width="11.85546875" style="9" customWidth="1"/>
    <col min="12816" max="12816" width="11.640625" style="9" bestFit="1" customWidth="1"/>
    <col min="12817" max="13063" width="9" style="9"/>
    <col min="13064" max="13064" width="0.640625" style="9" customWidth="1"/>
    <col min="13065" max="13065" width="5.7109375" style="9" customWidth="1"/>
    <col min="13066" max="13066" width="20.5" style="9" bestFit="1" customWidth="1"/>
    <col min="13067" max="13067" width="5.35546875" style="9" customWidth="1"/>
    <col min="13068" max="13068" width="15.35546875" style="9" bestFit="1" customWidth="1"/>
    <col min="13069" max="13070" width="10.640625" style="9" customWidth="1"/>
    <col min="13071" max="13071" width="11.85546875" style="9" customWidth="1"/>
    <col min="13072" max="13072" width="11.640625" style="9" bestFit="1" customWidth="1"/>
    <col min="13073" max="13319" width="9" style="9"/>
    <col min="13320" max="13320" width="0.640625" style="9" customWidth="1"/>
    <col min="13321" max="13321" width="5.7109375" style="9" customWidth="1"/>
    <col min="13322" max="13322" width="20.5" style="9" bestFit="1" customWidth="1"/>
    <col min="13323" max="13323" width="5.35546875" style="9" customWidth="1"/>
    <col min="13324" max="13324" width="15.35546875" style="9" bestFit="1" customWidth="1"/>
    <col min="13325" max="13326" width="10.640625" style="9" customWidth="1"/>
    <col min="13327" max="13327" width="11.85546875" style="9" customWidth="1"/>
    <col min="13328" max="13328" width="11.640625" style="9" bestFit="1" customWidth="1"/>
    <col min="13329" max="13575" width="9" style="9"/>
    <col min="13576" max="13576" width="0.640625" style="9" customWidth="1"/>
    <col min="13577" max="13577" width="5.7109375" style="9" customWidth="1"/>
    <col min="13578" max="13578" width="20.5" style="9" bestFit="1" customWidth="1"/>
    <col min="13579" max="13579" width="5.35546875" style="9" customWidth="1"/>
    <col min="13580" max="13580" width="15.35546875" style="9" bestFit="1" customWidth="1"/>
    <col min="13581" max="13582" width="10.640625" style="9" customWidth="1"/>
    <col min="13583" max="13583" width="11.85546875" style="9" customWidth="1"/>
    <col min="13584" max="13584" width="11.640625" style="9" bestFit="1" customWidth="1"/>
    <col min="13585" max="13831" width="9" style="9"/>
    <col min="13832" max="13832" width="0.640625" style="9" customWidth="1"/>
    <col min="13833" max="13833" width="5.7109375" style="9" customWidth="1"/>
    <col min="13834" max="13834" width="20.5" style="9" bestFit="1" customWidth="1"/>
    <col min="13835" max="13835" width="5.35546875" style="9" customWidth="1"/>
    <col min="13836" max="13836" width="15.35546875" style="9" bestFit="1" customWidth="1"/>
    <col min="13837" max="13838" width="10.640625" style="9" customWidth="1"/>
    <col min="13839" max="13839" width="11.85546875" style="9" customWidth="1"/>
    <col min="13840" max="13840" width="11.640625" style="9" bestFit="1" customWidth="1"/>
    <col min="13841" max="14087" width="9" style="9"/>
    <col min="14088" max="14088" width="0.640625" style="9" customWidth="1"/>
    <col min="14089" max="14089" width="5.7109375" style="9" customWidth="1"/>
    <col min="14090" max="14090" width="20.5" style="9" bestFit="1" customWidth="1"/>
    <col min="14091" max="14091" width="5.35546875" style="9" customWidth="1"/>
    <col min="14092" max="14092" width="15.35546875" style="9" bestFit="1" customWidth="1"/>
    <col min="14093" max="14094" width="10.640625" style="9" customWidth="1"/>
    <col min="14095" max="14095" width="11.85546875" style="9" customWidth="1"/>
    <col min="14096" max="14096" width="11.640625" style="9" bestFit="1" customWidth="1"/>
    <col min="14097" max="14343" width="9" style="9"/>
    <col min="14344" max="14344" width="0.640625" style="9" customWidth="1"/>
    <col min="14345" max="14345" width="5.7109375" style="9" customWidth="1"/>
    <col min="14346" max="14346" width="20.5" style="9" bestFit="1" customWidth="1"/>
    <col min="14347" max="14347" width="5.35546875" style="9" customWidth="1"/>
    <col min="14348" max="14348" width="15.35546875" style="9" bestFit="1" customWidth="1"/>
    <col min="14349" max="14350" width="10.640625" style="9" customWidth="1"/>
    <col min="14351" max="14351" width="11.85546875" style="9" customWidth="1"/>
    <col min="14352" max="14352" width="11.640625" style="9" bestFit="1" customWidth="1"/>
    <col min="14353" max="14599" width="9" style="9"/>
    <col min="14600" max="14600" width="0.640625" style="9" customWidth="1"/>
    <col min="14601" max="14601" width="5.7109375" style="9" customWidth="1"/>
    <col min="14602" max="14602" width="20.5" style="9" bestFit="1" customWidth="1"/>
    <col min="14603" max="14603" width="5.35546875" style="9" customWidth="1"/>
    <col min="14604" max="14604" width="15.35546875" style="9" bestFit="1" customWidth="1"/>
    <col min="14605" max="14606" width="10.640625" style="9" customWidth="1"/>
    <col min="14607" max="14607" width="11.85546875" style="9" customWidth="1"/>
    <col min="14608" max="14608" width="11.640625" style="9" bestFit="1" customWidth="1"/>
    <col min="14609" max="14855" width="9" style="9"/>
    <col min="14856" max="14856" width="0.640625" style="9" customWidth="1"/>
    <col min="14857" max="14857" width="5.7109375" style="9" customWidth="1"/>
    <col min="14858" max="14858" width="20.5" style="9" bestFit="1" customWidth="1"/>
    <col min="14859" max="14859" width="5.35546875" style="9" customWidth="1"/>
    <col min="14860" max="14860" width="15.35546875" style="9" bestFit="1" customWidth="1"/>
    <col min="14861" max="14862" width="10.640625" style="9" customWidth="1"/>
    <col min="14863" max="14863" width="11.85546875" style="9" customWidth="1"/>
    <col min="14864" max="14864" width="11.640625" style="9" bestFit="1" customWidth="1"/>
    <col min="14865" max="15111" width="9" style="9"/>
    <col min="15112" max="15112" width="0.640625" style="9" customWidth="1"/>
    <col min="15113" max="15113" width="5.7109375" style="9" customWidth="1"/>
    <col min="15114" max="15114" width="20.5" style="9" bestFit="1" customWidth="1"/>
    <col min="15115" max="15115" width="5.35546875" style="9" customWidth="1"/>
    <col min="15116" max="15116" width="15.35546875" style="9" bestFit="1" customWidth="1"/>
    <col min="15117" max="15118" width="10.640625" style="9" customWidth="1"/>
    <col min="15119" max="15119" width="11.85546875" style="9" customWidth="1"/>
    <col min="15120" max="15120" width="11.640625" style="9" bestFit="1" customWidth="1"/>
    <col min="15121" max="15367" width="9" style="9"/>
    <col min="15368" max="15368" width="0.640625" style="9" customWidth="1"/>
    <col min="15369" max="15369" width="5.7109375" style="9" customWidth="1"/>
    <col min="15370" max="15370" width="20.5" style="9" bestFit="1" customWidth="1"/>
    <col min="15371" max="15371" width="5.35546875" style="9" customWidth="1"/>
    <col min="15372" max="15372" width="15.35546875" style="9" bestFit="1" customWidth="1"/>
    <col min="15373" max="15374" width="10.640625" style="9" customWidth="1"/>
    <col min="15375" max="15375" width="11.85546875" style="9" customWidth="1"/>
    <col min="15376" max="15376" width="11.640625" style="9" bestFit="1" customWidth="1"/>
    <col min="15377" max="15623" width="9" style="9"/>
    <col min="15624" max="15624" width="0.640625" style="9" customWidth="1"/>
    <col min="15625" max="15625" width="5.7109375" style="9" customWidth="1"/>
    <col min="15626" max="15626" width="20.5" style="9" bestFit="1" customWidth="1"/>
    <col min="15627" max="15627" width="5.35546875" style="9" customWidth="1"/>
    <col min="15628" max="15628" width="15.35546875" style="9" bestFit="1" customWidth="1"/>
    <col min="15629" max="15630" width="10.640625" style="9" customWidth="1"/>
    <col min="15631" max="15631" width="11.85546875" style="9" customWidth="1"/>
    <col min="15632" max="15632" width="11.640625" style="9" bestFit="1" customWidth="1"/>
    <col min="15633" max="15879" width="9" style="9"/>
    <col min="15880" max="15880" width="0.640625" style="9" customWidth="1"/>
    <col min="15881" max="15881" width="5.7109375" style="9" customWidth="1"/>
    <col min="15882" max="15882" width="20.5" style="9" bestFit="1" customWidth="1"/>
    <col min="15883" max="15883" width="5.35546875" style="9" customWidth="1"/>
    <col min="15884" max="15884" width="15.35546875" style="9" bestFit="1" customWidth="1"/>
    <col min="15885" max="15886" width="10.640625" style="9" customWidth="1"/>
    <col min="15887" max="15887" width="11.85546875" style="9" customWidth="1"/>
    <col min="15888" max="15888" width="11.640625" style="9" bestFit="1" customWidth="1"/>
    <col min="15889" max="16135" width="9" style="9"/>
    <col min="16136" max="16136" width="0.640625" style="9" customWidth="1"/>
    <col min="16137" max="16137" width="5.7109375" style="9" customWidth="1"/>
    <col min="16138" max="16138" width="20.5" style="9" bestFit="1" customWidth="1"/>
    <col min="16139" max="16139" width="5.35546875" style="9" customWidth="1"/>
    <col min="16140" max="16140" width="15.35546875" style="9" bestFit="1" customWidth="1"/>
    <col min="16141" max="16142" width="10.640625" style="9" customWidth="1"/>
    <col min="16143" max="16143" width="11.85546875" style="9" customWidth="1"/>
    <col min="16144" max="16144" width="11.640625" style="9" bestFit="1" customWidth="1"/>
    <col min="16145" max="16384" width="9" style="9"/>
  </cols>
  <sheetData>
    <row r="1" spans="1:29" ht="13.5" customHeight="1" thickBot="1">
      <c r="B1" s="7"/>
      <c r="C1" s="6"/>
      <c r="D1" s="8"/>
      <c r="E1" s="8"/>
      <c r="F1" s="6"/>
      <c r="G1" s="6"/>
      <c r="H1" s="7"/>
      <c r="I1" s="43"/>
      <c r="J1" s="43"/>
      <c r="K1" s="43"/>
      <c r="L1" s="7"/>
    </row>
    <row r="2" spans="1:29" s="76" customFormat="1" ht="54.75" customHeight="1" thickBot="1">
      <c r="A2" s="72"/>
      <c r="B2" s="73" t="s">
        <v>792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  <c r="U2" s="74"/>
      <c r="V2" s="75"/>
    </row>
    <row r="3" spans="1:29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78" t="s">
        <v>1153</v>
      </c>
      <c r="N3" s="78" t="s">
        <v>949</v>
      </c>
      <c r="O3" s="78" t="s">
        <v>363</v>
      </c>
      <c r="P3" s="78" t="s">
        <v>950</v>
      </c>
      <c r="Q3" s="78" t="s">
        <v>363</v>
      </c>
      <c r="R3" s="79" t="s">
        <v>1154</v>
      </c>
      <c r="S3" s="79" t="s">
        <v>1155</v>
      </c>
      <c r="T3" s="80" t="s">
        <v>363</v>
      </c>
      <c r="U3" s="81" t="s">
        <v>1156</v>
      </c>
      <c r="V3" s="80" t="s">
        <v>1157</v>
      </c>
      <c r="AB3" s="1068" t="s">
        <v>1324</v>
      </c>
      <c r="AC3" s="1070"/>
    </row>
    <row r="4" spans="1:29" ht="16" customHeight="1">
      <c r="A4" s="26"/>
      <c r="B4" s="144">
        <v>1</v>
      </c>
      <c r="C4" s="1109" t="s">
        <v>72</v>
      </c>
      <c r="D4" s="146"/>
      <c r="E4" s="146">
        <v>1</v>
      </c>
      <c r="F4" s="146">
        <v>2008</v>
      </c>
      <c r="G4" s="146"/>
      <c r="H4" s="146">
        <v>9004480</v>
      </c>
      <c r="I4" s="146">
        <v>1</v>
      </c>
      <c r="J4" s="146"/>
      <c r="K4" s="146"/>
      <c r="L4" s="146"/>
      <c r="M4" s="148"/>
      <c r="N4" s="12"/>
      <c r="O4" s="12"/>
      <c r="P4" s="12"/>
      <c r="Q4" s="12"/>
      <c r="R4" s="96" t="s">
        <v>795</v>
      </c>
      <c r="S4" s="96" t="s">
        <v>1200</v>
      </c>
      <c r="T4" s="97" t="s">
        <v>1325</v>
      </c>
      <c r="U4" s="286"/>
      <c r="V4" s="287"/>
      <c r="AA4" s="406"/>
      <c r="AB4" s="473" t="s">
        <v>1326</v>
      </c>
      <c r="AC4" s="474"/>
    </row>
    <row r="5" spans="1:29" ht="16" customHeight="1" thickBot="1">
      <c r="A5" s="26"/>
      <c r="B5" s="82">
        <v>2</v>
      </c>
      <c r="C5" s="1063"/>
      <c r="D5" s="86"/>
      <c r="E5" s="86">
        <v>2</v>
      </c>
      <c r="F5" s="86">
        <v>2009</v>
      </c>
      <c r="G5" s="86"/>
      <c r="H5" s="86">
        <v>9004480</v>
      </c>
      <c r="I5" s="86">
        <v>2</v>
      </c>
      <c r="J5" s="86"/>
      <c r="K5" s="86"/>
      <c r="L5" s="86"/>
      <c r="M5" s="87"/>
      <c r="N5" s="13"/>
      <c r="O5" s="13"/>
      <c r="P5" s="13"/>
      <c r="Q5" s="13"/>
      <c r="R5" s="96" t="s">
        <v>795</v>
      </c>
      <c r="S5" s="96" t="s">
        <v>1200</v>
      </c>
      <c r="T5" s="97" t="s">
        <v>1327</v>
      </c>
      <c r="U5" s="192"/>
      <c r="V5" s="191"/>
      <c r="AA5" s="406"/>
      <c r="AB5" s="470" t="s">
        <v>1328</v>
      </c>
      <c r="AC5" s="472" t="s">
        <v>1329</v>
      </c>
    </row>
    <row r="6" spans="1:29" ht="16" customHeight="1" thickBot="1">
      <c r="A6" s="26"/>
      <c r="B6" s="82">
        <v>3</v>
      </c>
      <c r="C6" s="1063"/>
      <c r="D6" s="86"/>
      <c r="E6" s="86">
        <v>3</v>
      </c>
      <c r="F6" s="86">
        <v>2011</v>
      </c>
      <c r="G6" s="86"/>
      <c r="H6" s="86">
        <v>9004480</v>
      </c>
      <c r="I6" s="86">
        <v>3</v>
      </c>
      <c r="J6" s="86"/>
      <c r="K6" s="86"/>
      <c r="L6" s="86"/>
      <c r="M6" s="87"/>
      <c r="N6" s="13"/>
      <c r="O6" s="13"/>
      <c r="P6" s="13"/>
      <c r="Q6" s="13"/>
      <c r="R6" s="96" t="s">
        <v>795</v>
      </c>
      <c r="S6" s="96" t="s">
        <v>1200</v>
      </c>
      <c r="T6" s="97" t="s">
        <v>1327</v>
      </c>
      <c r="U6" s="192"/>
      <c r="V6" s="191"/>
      <c r="AA6" s="406"/>
      <c r="AB6" s="406"/>
      <c r="AC6" s="406"/>
    </row>
    <row r="7" spans="1:29" ht="16" customHeight="1" thickBot="1">
      <c r="A7" s="26"/>
      <c r="B7" s="82">
        <v>4</v>
      </c>
      <c r="C7" s="1063"/>
      <c r="D7" s="86"/>
      <c r="E7" s="86">
        <v>4</v>
      </c>
      <c r="F7" s="86">
        <v>2014</v>
      </c>
      <c r="G7" s="86"/>
      <c r="H7" s="86">
        <v>9006290</v>
      </c>
      <c r="I7" s="86">
        <v>1</v>
      </c>
      <c r="J7" s="86"/>
      <c r="K7" s="86"/>
      <c r="L7" s="86"/>
      <c r="M7" s="87"/>
      <c r="N7" s="13"/>
      <c r="O7" s="13"/>
      <c r="P7" s="13"/>
      <c r="Q7" s="13"/>
      <c r="R7" s="96" t="s">
        <v>795</v>
      </c>
      <c r="S7" s="96" t="s">
        <v>1200</v>
      </c>
      <c r="T7" s="97" t="s">
        <v>1330</v>
      </c>
      <c r="U7" s="192"/>
      <c r="V7" s="191"/>
      <c r="AA7" s="1068" t="s">
        <v>1331</v>
      </c>
      <c r="AB7" s="1069"/>
      <c r="AC7" s="1070"/>
    </row>
    <row r="8" spans="1:29" ht="16" customHeight="1">
      <c r="A8" s="26"/>
      <c r="B8" s="82">
        <v>5</v>
      </c>
      <c r="C8" s="1063"/>
      <c r="D8" s="86"/>
      <c r="E8" s="86">
        <v>5</v>
      </c>
      <c r="F8" s="86">
        <v>2014</v>
      </c>
      <c r="G8" s="86"/>
      <c r="H8" s="86">
        <v>9006290</v>
      </c>
      <c r="I8" s="86">
        <v>2</v>
      </c>
      <c r="J8" s="86"/>
      <c r="K8" s="86"/>
      <c r="L8" s="86"/>
      <c r="M8" s="87"/>
      <c r="N8" s="13"/>
      <c r="O8" s="13"/>
      <c r="P8" s="13"/>
      <c r="Q8" s="13"/>
      <c r="R8" s="96" t="s">
        <v>795</v>
      </c>
      <c r="S8" s="96" t="s">
        <v>1200</v>
      </c>
      <c r="T8" s="97" t="s">
        <v>1330</v>
      </c>
      <c r="U8" s="192"/>
      <c r="V8" s="191"/>
      <c r="AA8" s="475"/>
      <c r="AB8" s="476" t="s">
        <v>1332</v>
      </c>
      <c r="AC8" s="477" t="s">
        <v>1333</v>
      </c>
    </row>
    <row r="9" spans="1:29" ht="16" customHeight="1">
      <c r="A9" s="26"/>
      <c r="B9" s="82">
        <v>6</v>
      </c>
      <c r="C9" s="1063"/>
      <c r="D9" s="86" t="s">
        <v>1100</v>
      </c>
      <c r="E9" s="86">
        <v>6</v>
      </c>
      <c r="F9" s="86">
        <v>2023</v>
      </c>
      <c r="G9" s="86" t="s">
        <v>1101</v>
      </c>
      <c r="H9" s="86">
        <v>9008162</v>
      </c>
      <c r="I9" s="86">
        <v>1</v>
      </c>
      <c r="J9" s="86"/>
      <c r="K9" s="86"/>
      <c r="L9" s="86" t="s">
        <v>1102</v>
      </c>
      <c r="M9" s="87"/>
      <c r="N9" s="13"/>
      <c r="O9" s="13"/>
      <c r="P9" s="13"/>
      <c r="Q9" s="13"/>
      <c r="R9" s="96" t="s">
        <v>795</v>
      </c>
      <c r="S9" s="96" t="s">
        <v>1222</v>
      </c>
      <c r="T9" s="97"/>
      <c r="U9" s="192"/>
      <c r="V9" s="191"/>
      <c r="AA9" s="478" t="s">
        <v>1334</v>
      </c>
      <c r="AB9" s="463" t="s">
        <v>1335</v>
      </c>
      <c r="AC9" s="466" t="s">
        <v>1336</v>
      </c>
    </row>
    <row r="10" spans="1:29" ht="16" customHeight="1">
      <c r="A10" s="26"/>
      <c r="B10" s="82">
        <v>7</v>
      </c>
      <c r="C10" s="86" t="s">
        <v>1117</v>
      </c>
      <c r="D10" s="86" t="s">
        <v>1337</v>
      </c>
      <c r="E10" s="86">
        <v>1</v>
      </c>
      <c r="F10" s="87">
        <v>2024</v>
      </c>
      <c r="G10" s="86" t="s">
        <v>1338</v>
      </c>
      <c r="H10" s="86">
        <v>9008318</v>
      </c>
      <c r="I10" s="86">
        <v>2</v>
      </c>
      <c r="J10" s="86"/>
      <c r="K10" s="86"/>
      <c r="L10" s="86"/>
      <c r="M10" s="87"/>
      <c r="N10" s="13"/>
      <c r="O10" s="13"/>
      <c r="P10" s="13"/>
      <c r="Q10" s="13"/>
      <c r="R10" s="96" t="s">
        <v>1339</v>
      </c>
      <c r="S10" s="96"/>
      <c r="T10" s="97"/>
      <c r="U10" s="192"/>
      <c r="V10" s="191"/>
      <c r="AA10" s="478" t="s">
        <v>1340</v>
      </c>
      <c r="AB10" s="479" t="s">
        <v>1341</v>
      </c>
      <c r="AC10" s="480" t="s">
        <v>645</v>
      </c>
    </row>
    <row r="11" spans="1:29" ht="16" customHeight="1" thickBot="1">
      <c r="A11" s="26"/>
      <c r="B11" s="135">
        <v>8</v>
      </c>
      <c r="C11" s="136" t="s">
        <v>793</v>
      </c>
      <c r="D11" s="136" t="s">
        <v>794</v>
      </c>
      <c r="E11" s="136">
        <v>1</v>
      </c>
      <c r="F11" s="136">
        <v>2012</v>
      </c>
      <c r="G11" s="136"/>
      <c r="H11" s="136">
        <v>9006062</v>
      </c>
      <c r="I11" s="136">
        <v>1</v>
      </c>
      <c r="J11" s="136"/>
      <c r="K11" s="136"/>
      <c r="L11" s="136"/>
      <c r="M11" s="161"/>
      <c r="N11" s="61"/>
      <c r="O11" s="17"/>
      <c r="P11" s="17"/>
      <c r="Q11" s="17"/>
      <c r="R11" s="288" t="s">
        <v>1342</v>
      </c>
      <c r="S11" s="288" t="s">
        <v>1216</v>
      </c>
      <c r="T11" s="289" t="s">
        <v>1343</v>
      </c>
      <c r="U11" s="290"/>
      <c r="V11" s="291"/>
      <c r="AA11" s="481" t="s">
        <v>1344</v>
      </c>
      <c r="AB11" s="482" t="s">
        <v>1345</v>
      </c>
      <c r="AC11" s="483" t="s">
        <v>646</v>
      </c>
    </row>
    <row r="12" spans="1:29" ht="16" customHeight="1">
      <c r="A12" s="26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9" ht="16" customHeight="1">
      <c r="A13" s="26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9" ht="16" customHeight="1">
      <c r="A14" s="26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9" ht="16" customHeight="1" thickBot="1">
      <c r="A15" s="26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9" ht="25.5" customHeight="1" thickBot="1">
      <c r="A16" s="26"/>
      <c r="C16" s="1134" t="s">
        <v>933</v>
      </c>
      <c r="D16" s="1135"/>
      <c r="E16" s="1135"/>
      <c r="F16" s="1135"/>
      <c r="G16" s="1135"/>
      <c r="H16" s="113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6" customHeight="1" thickBot="1">
      <c r="A17" s="26"/>
      <c r="C17" s="60" t="s">
        <v>934</v>
      </c>
      <c r="D17" s="22" t="s">
        <v>363</v>
      </c>
      <c r="E17" s="22" t="s">
        <v>364</v>
      </c>
      <c r="F17" s="22" t="s">
        <v>850</v>
      </c>
      <c r="G17" s="22" t="s">
        <v>849</v>
      </c>
      <c r="H17" s="11" t="s">
        <v>935</v>
      </c>
      <c r="I17" s="9"/>
      <c r="J17" s="9"/>
      <c r="K17" s="9"/>
      <c r="L17" s="9"/>
      <c r="M17" s="9"/>
      <c r="N17" s="9"/>
      <c r="O17" s="9"/>
      <c r="P17" s="9"/>
      <c r="Q17" s="9"/>
      <c r="R17" s="299" t="s">
        <v>1387</v>
      </c>
      <c r="S17" s="299" t="s">
        <v>1388</v>
      </c>
      <c r="T17" s="299" t="s">
        <v>1391</v>
      </c>
      <c r="U17" s="9"/>
      <c r="V17" s="9"/>
    </row>
    <row r="18" spans="1:22" ht="16" customHeight="1">
      <c r="A18" s="26"/>
      <c r="C18" s="1137" t="s">
        <v>936</v>
      </c>
      <c r="D18" s="13" t="s">
        <v>71</v>
      </c>
      <c r="E18" s="29" t="s">
        <v>937</v>
      </c>
      <c r="F18" s="13" t="s">
        <v>738</v>
      </c>
      <c r="G18" s="13">
        <v>9006017</v>
      </c>
      <c r="H18" s="70" t="s">
        <v>821</v>
      </c>
      <c r="I18" s="9"/>
      <c r="J18" s="9"/>
      <c r="K18" s="9"/>
      <c r="L18" s="9"/>
      <c r="M18" s="9"/>
      <c r="N18" s="9"/>
      <c r="O18" s="9"/>
      <c r="P18" s="9"/>
      <c r="Q18" s="9"/>
      <c r="R18" s="9" t="s">
        <v>1389</v>
      </c>
      <c r="S18" s="9"/>
      <c r="T18" s="9"/>
      <c r="U18" s="9"/>
      <c r="V18" s="9"/>
    </row>
    <row r="19" spans="1:22" ht="16" customHeight="1">
      <c r="A19" s="26"/>
      <c r="C19" s="1132"/>
      <c r="D19" s="13" t="s">
        <v>17</v>
      </c>
      <c r="E19" s="29" t="s">
        <v>939</v>
      </c>
      <c r="F19" s="13" t="s">
        <v>739</v>
      </c>
      <c r="G19" s="13">
        <v>9010018</v>
      </c>
      <c r="H19" s="68" t="s">
        <v>938</v>
      </c>
      <c r="I19" s="9"/>
      <c r="J19" s="9"/>
      <c r="K19" s="9"/>
      <c r="L19" s="9"/>
      <c r="M19" s="9"/>
      <c r="N19" s="9"/>
      <c r="O19" s="9"/>
      <c r="P19" s="9"/>
      <c r="Q19" s="9"/>
      <c r="R19" s="9" t="s">
        <v>1390</v>
      </c>
      <c r="S19" s="9"/>
      <c r="T19" s="9"/>
      <c r="U19" s="9"/>
      <c r="V19" s="9"/>
    </row>
    <row r="20" spans="1:22" ht="16" customHeight="1">
      <c r="C20" s="1132"/>
      <c r="D20" s="13" t="s">
        <v>17</v>
      </c>
      <c r="E20" s="13">
        <v>2022</v>
      </c>
      <c r="F20" s="45" t="s">
        <v>819</v>
      </c>
      <c r="G20" s="13">
        <v>9008076</v>
      </c>
      <c r="H20" s="292" t="s">
        <v>941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6" customHeight="1">
      <c r="A21" s="26"/>
      <c r="C21" s="1132"/>
      <c r="D21" s="13" t="s">
        <v>16</v>
      </c>
      <c r="E21" s="13">
        <v>2013</v>
      </c>
      <c r="F21" s="13" t="s">
        <v>736</v>
      </c>
      <c r="G21" s="13">
        <v>9001904</v>
      </c>
      <c r="H21" s="68" t="s">
        <v>821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ht="16" customHeight="1">
      <c r="A22" s="26"/>
      <c r="C22" s="1138"/>
      <c r="D22" s="13" t="s">
        <v>15</v>
      </c>
      <c r="E22" s="13">
        <v>2018</v>
      </c>
      <c r="F22" s="13" t="s">
        <v>737</v>
      </c>
      <c r="G22" s="13">
        <v>9000548</v>
      </c>
      <c r="H22" s="68" t="s">
        <v>938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ht="16" customHeight="1">
      <c r="C23" s="1131" t="s">
        <v>940</v>
      </c>
      <c r="D23" s="13" t="s">
        <v>71</v>
      </c>
      <c r="E23" s="13">
        <v>2022</v>
      </c>
      <c r="F23" s="45" t="s">
        <v>820</v>
      </c>
      <c r="G23" s="13">
        <v>9008077</v>
      </c>
      <c r="H23" s="292" t="s">
        <v>941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6" customHeight="1">
      <c r="A24" s="26"/>
      <c r="C24" s="1132"/>
      <c r="D24" s="13" t="s">
        <v>71</v>
      </c>
      <c r="E24" s="13">
        <v>2012</v>
      </c>
      <c r="F24" s="13">
        <v>1743</v>
      </c>
      <c r="G24" s="13">
        <v>9006017</v>
      </c>
      <c r="H24" s="71" t="s">
        <v>821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6" customHeight="1">
      <c r="C25" s="1132"/>
      <c r="D25" s="13" t="s">
        <v>17</v>
      </c>
      <c r="E25" s="13">
        <v>2018</v>
      </c>
      <c r="F25" s="45" t="s">
        <v>405</v>
      </c>
      <c r="G25" s="13">
        <v>9010018</v>
      </c>
      <c r="H25" s="71" t="s">
        <v>938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6" customHeight="1">
      <c r="A26" s="26"/>
      <c r="C26" s="1132"/>
      <c r="D26" s="13" t="s">
        <v>16</v>
      </c>
      <c r="E26" s="13">
        <v>2012</v>
      </c>
      <c r="F26" s="13">
        <v>16678</v>
      </c>
      <c r="G26" s="13">
        <v>9006018</v>
      </c>
      <c r="H26" s="71" t="s">
        <v>821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6" customHeight="1">
      <c r="C27" s="1138"/>
      <c r="D27" s="13" t="s">
        <v>15</v>
      </c>
      <c r="E27" s="13">
        <v>2017</v>
      </c>
      <c r="F27" s="13" t="s">
        <v>405</v>
      </c>
      <c r="G27" s="13">
        <v>9000548</v>
      </c>
      <c r="H27" s="71" t="s">
        <v>938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6" customHeight="1">
      <c r="C28" s="1131" t="s">
        <v>942</v>
      </c>
      <c r="D28" s="1051" t="s">
        <v>943</v>
      </c>
      <c r="E28" s="13">
        <v>2008</v>
      </c>
      <c r="F28" s="13"/>
      <c r="G28" s="13">
        <v>9004480</v>
      </c>
      <c r="H28" s="68" t="s">
        <v>795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6" customHeight="1">
      <c r="C29" s="1132"/>
      <c r="D29" s="1052"/>
      <c r="E29" s="13">
        <v>2009</v>
      </c>
      <c r="F29" s="13"/>
      <c r="G29" s="13">
        <v>9004480</v>
      </c>
      <c r="H29" s="68" t="s">
        <v>795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6" customHeight="1">
      <c r="C30" s="1132"/>
      <c r="D30" s="1052"/>
      <c r="E30" s="13">
        <v>2011</v>
      </c>
      <c r="F30" s="13"/>
      <c r="G30" s="13">
        <v>9004480</v>
      </c>
      <c r="H30" s="68" t="s">
        <v>795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6" customHeight="1">
      <c r="A31" s="26"/>
      <c r="C31" s="1132"/>
      <c r="D31" s="1052"/>
      <c r="E31" s="13">
        <v>2014</v>
      </c>
      <c r="F31" s="13"/>
      <c r="G31" s="13">
        <v>9006290</v>
      </c>
      <c r="H31" s="68" t="s">
        <v>795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6" customHeight="1">
      <c r="A32" s="26"/>
      <c r="C32" s="1132"/>
      <c r="D32" s="1052"/>
      <c r="E32" s="13">
        <v>2014</v>
      </c>
      <c r="F32" s="13"/>
      <c r="G32" s="13">
        <v>9006290</v>
      </c>
      <c r="H32" s="68" t="s">
        <v>795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6" customHeight="1" thickBot="1">
      <c r="A33" s="26"/>
      <c r="C33" s="1133"/>
      <c r="D33" s="1053"/>
      <c r="E33" s="17">
        <v>2023</v>
      </c>
      <c r="F33" s="136" t="s">
        <v>1346</v>
      </c>
      <c r="G33" s="17">
        <v>9004480</v>
      </c>
      <c r="H33" s="69" t="s">
        <v>795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2:22"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2:22"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2:22"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2:22"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2:22"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2:22"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2:22"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2:22"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2:22"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2:22"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2:22"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2:22"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2:22"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2:22"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2:22"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2:22"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2:22"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2:22"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2:22"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2:22"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2:22"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2:22"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2:22"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2:22"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2:22"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2:22"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2:22"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2:22"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2:22"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2:22"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2:22"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2:22"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8:22"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8:22"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8:22">
      <c r="H83" s="18">
        <v>9003763</v>
      </c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8:22"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8:22"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8:22"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8:22"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8:22"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8:22"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8:22"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8:22"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8:22"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8:22"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8:22"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8:22"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8:22" ht="17.600000000000001">
      <c r="N96"/>
      <c r="O96"/>
      <c r="P96" s="9"/>
      <c r="Q96" s="9"/>
      <c r="R96" s="9"/>
      <c r="S96" s="9"/>
      <c r="T96" s="9"/>
      <c r="U96" s="9"/>
      <c r="V96" s="9"/>
    </row>
    <row r="97" spans="13:22" ht="21.45">
      <c r="M97" s="174"/>
      <c r="N97"/>
      <c r="O97"/>
      <c r="P97" s="9"/>
      <c r="Q97" s="9"/>
      <c r="R97" s="9"/>
      <c r="S97" s="9"/>
      <c r="T97" s="9"/>
      <c r="U97" s="9"/>
      <c r="V97" s="9"/>
    </row>
    <row r="98" spans="13:22" ht="17.600000000000001">
      <c r="M98"/>
      <c r="N98"/>
      <c r="O98"/>
      <c r="P98" s="9"/>
      <c r="Q98" s="9"/>
      <c r="R98" s="9"/>
      <c r="S98" s="9"/>
      <c r="T98" s="9"/>
      <c r="U98" s="9"/>
      <c r="V98" s="9"/>
    </row>
    <row r="99" spans="13:22" ht="17.600000000000001">
      <c r="M99"/>
      <c r="N99"/>
      <c r="O99"/>
      <c r="P99" s="9"/>
      <c r="Q99" s="9"/>
      <c r="R99" s="9"/>
      <c r="S99" s="9"/>
      <c r="T99" s="9"/>
      <c r="U99" s="9"/>
      <c r="V99" s="9"/>
    </row>
    <row r="100" spans="13:22" ht="17.600000000000001">
      <c r="M100"/>
      <c r="N100"/>
      <c r="O100"/>
      <c r="P100" s="9"/>
      <c r="Q100" s="9"/>
      <c r="R100" s="9"/>
      <c r="S100" s="9"/>
      <c r="T100" s="9"/>
      <c r="U100" s="9"/>
      <c r="V100" s="9"/>
    </row>
    <row r="101" spans="13:22" ht="17.600000000000001">
      <c r="M101"/>
      <c r="N101"/>
      <c r="O101"/>
      <c r="P101" s="9"/>
      <c r="Q101" s="9"/>
      <c r="R101" s="9"/>
      <c r="S101" s="9"/>
      <c r="T101" s="9"/>
      <c r="U101" s="9"/>
      <c r="V101" s="9"/>
    </row>
    <row r="102" spans="13:22" ht="17.600000000000001">
      <c r="M102"/>
      <c r="N102"/>
      <c r="O102"/>
      <c r="P102" s="9"/>
      <c r="Q102" s="9"/>
      <c r="R102" s="9"/>
      <c r="S102" s="9"/>
      <c r="T102" s="9"/>
      <c r="U102" s="9"/>
      <c r="V102" s="9"/>
    </row>
    <row r="103" spans="13:22" ht="17.600000000000001">
      <c r="M103"/>
      <c r="N103"/>
      <c r="O103"/>
      <c r="P103" s="9"/>
      <c r="Q103" s="9"/>
      <c r="R103" s="9"/>
      <c r="S103" s="9"/>
      <c r="T103" s="9"/>
      <c r="U103" s="9"/>
      <c r="V103" s="9"/>
    </row>
    <row r="104" spans="13:22" ht="17.600000000000001">
      <c r="M104"/>
      <c r="N104"/>
      <c r="O104"/>
      <c r="P104" s="9"/>
      <c r="Q104" s="9"/>
      <c r="R104" s="9"/>
      <c r="S104" s="9"/>
      <c r="T104" s="9"/>
      <c r="U104" s="9"/>
      <c r="V104" s="9"/>
    </row>
    <row r="105" spans="13:22" ht="17.600000000000001">
      <c r="M105"/>
      <c r="N105"/>
      <c r="O105"/>
      <c r="P105" s="9"/>
      <c r="Q105" s="9"/>
      <c r="R105" s="9"/>
      <c r="S105" s="9"/>
      <c r="T105" s="9"/>
      <c r="U105" s="9"/>
      <c r="V105" s="9"/>
    </row>
    <row r="106" spans="13:22" ht="17.600000000000001">
      <c r="M106"/>
      <c r="N106"/>
      <c r="O106"/>
      <c r="P106" s="9"/>
      <c r="Q106" s="9"/>
      <c r="R106" s="9"/>
      <c r="S106" s="9"/>
      <c r="T106" s="9"/>
      <c r="U106" s="9"/>
      <c r="V106" s="9"/>
    </row>
    <row r="107" spans="13:22" ht="17.600000000000001">
      <c r="M107"/>
      <c r="N107"/>
      <c r="O107"/>
      <c r="P107" s="9"/>
      <c r="Q107" s="9"/>
      <c r="R107" s="9"/>
      <c r="S107" s="9"/>
      <c r="T107" s="9"/>
      <c r="U107" s="9"/>
      <c r="V107" s="9"/>
    </row>
    <row r="108" spans="13:22" ht="17.600000000000001">
      <c r="M108"/>
      <c r="N108"/>
      <c r="P108" s="9"/>
      <c r="Q108" s="9"/>
      <c r="R108" s="9"/>
      <c r="S108" s="9"/>
      <c r="T108" s="9"/>
      <c r="U108" s="9"/>
      <c r="V108" s="9"/>
    </row>
    <row r="109" spans="13:22" ht="17.600000000000001">
      <c r="M109"/>
      <c r="N109"/>
      <c r="S109" s="9"/>
      <c r="T109" s="9"/>
      <c r="U109" s="9"/>
      <c r="V109"/>
    </row>
    <row r="110" spans="13:22" ht="17.600000000000001">
      <c r="M110"/>
      <c r="N110"/>
      <c r="S110" s="9"/>
      <c r="T110" s="9"/>
      <c r="U110" s="9"/>
      <c r="V110"/>
    </row>
    <row r="111" spans="13:22" ht="17.600000000000001">
      <c r="M111"/>
      <c r="N111"/>
      <c r="S111" s="9"/>
      <c r="T111" s="9"/>
      <c r="U111" s="9"/>
      <c r="V111"/>
    </row>
    <row r="112" spans="13:22" ht="17.600000000000001">
      <c r="M112"/>
      <c r="N112"/>
      <c r="S112" s="9"/>
      <c r="T112" s="9"/>
      <c r="U112" s="9"/>
      <c r="V112"/>
    </row>
    <row r="113" spans="13:22" ht="17.600000000000001">
      <c r="M113"/>
      <c r="N113"/>
      <c r="S113" s="9"/>
      <c r="T113" s="9"/>
      <c r="U113" s="9"/>
      <c r="V113"/>
    </row>
    <row r="114" spans="13:22" ht="17.600000000000001">
      <c r="M114"/>
      <c r="N114"/>
      <c r="S114" s="9"/>
      <c r="T114" s="9"/>
      <c r="U114"/>
      <c r="V114"/>
    </row>
    <row r="115" spans="13:22" ht="17.600000000000001">
      <c r="M115"/>
      <c r="N115"/>
      <c r="V115"/>
    </row>
    <row r="116" spans="13:22" ht="17.600000000000001">
      <c r="M116"/>
      <c r="N116"/>
      <c r="V116"/>
    </row>
    <row r="117" spans="13:22" ht="17.600000000000001">
      <c r="M117"/>
      <c r="N117"/>
      <c r="V117"/>
    </row>
    <row r="118" spans="13:22" ht="17.600000000000001">
      <c r="M118"/>
      <c r="N118" s="9"/>
      <c r="V118" s="9"/>
    </row>
    <row r="119" spans="13:22">
      <c r="M119" s="9"/>
    </row>
    <row r="122" spans="13:22" ht="17.600000000000001">
      <c r="N122"/>
      <c r="S122"/>
      <c r="T122"/>
      <c r="U122"/>
      <c r="V122"/>
    </row>
    <row r="123" spans="13:22" ht="17.600000000000001">
      <c r="M123"/>
      <c r="N123"/>
      <c r="S123"/>
      <c r="T123"/>
      <c r="U123"/>
      <c r="V123"/>
    </row>
    <row r="124" spans="13:22" ht="17.600000000000001">
      <c r="M124"/>
      <c r="N124"/>
      <c r="S124"/>
      <c r="T124"/>
      <c r="U124"/>
      <c r="V124"/>
    </row>
    <row r="125" spans="13:22" ht="17.600000000000001">
      <c r="M125"/>
      <c r="N125"/>
      <c r="S125"/>
      <c r="T125"/>
      <c r="U125"/>
      <c r="V125"/>
    </row>
    <row r="126" spans="13:22" ht="17.600000000000001">
      <c r="M126"/>
      <c r="N126"/>
      <c r="S126"/>
      <c r="T126"/>
      <c r="U126"/>
      <c r="V126"/>
    </row>
    <row r="127" spans="13:22" ht="17.600000000000001">
      <c r="M127"/>
      <c r="N127"/>
      <c r="S127"/>
      <c r="T127"/>
      <c r="U127"/>
      <c r="V127"/>
    </row>
    <row r="128" spans="13:22" ht="17.600000000000001">
      <c r="M128"/>
      <c r="N128"/>
      <c r="S128"/>
      <c r="T128"/>
      <c r="U128"/>
      <c r="V128"/>
    </row>
    <row r="129" spans="13:22" ht="17.600000000000001">
      <c r="M129"/>
      <c r="N129"/>
      <c r="S129"/>
      <c r="T129"/>
      <c r="U129"/>
      <c r="V129"/>
    </row>
    <row r="130" spans="13:22" ht="17.600000000000001">
      <c r="M130"/>
      <c r="N130"/>
      <c r="S130"/>
      <c r="T130"/>
      <c r="U130"/>
      <c r="V130"/>
    </row>
    <row r="131" spans="13:22" ht="17.600000000000001">
      <c r="M131"/>
      <c r="N131"/>
      <c r="S131"/>
      <c r="T131"/>
      <c r="U131"/>
      <c r="V131"/>
    </row>
    <row r="132" spans="13:22" ht="17.600000000000001">
      <c r="M132"/>
      <c r="N132"/>
      <c r="S132"/>
      <c r="T132"/>
      <c r="U132"/>
      <c r="V132"/>
    </row>
    <row r="133" spans="13:22" ht="17.600000000000001">
      <c r="M133"/>
      <c r="N133"/>
      <c r="S133"/>
      <c r="T133"/>
      <c r="U133"/>
      <c r="V133"/>
    </row>
    <row r="134" spans="13:22" ht="17.600000000000001">
      <c r="M134"/>
      <c r="N134"/>
      <c r="S134"/>
      <c r="T134"/>
      <c r="U134"/>
      <c r="V134"/>
    </row>
    <row r="135" spans="13:22" ht="17.600000000000001">
      <c r="M135"/>
      <c r="N135"/>
      <c r="S135"/>
      <c r="T135"/>
      <c r="U135"/>
      <c r="V135"/>
    </row>
    <row r="136" spans="13:22" ht="17.600000000000001">
      <c r="M136"/>
      <c r="N136"/>
      <c r="S136"/>
      <c r="T136"/>
      <c r="U136"/>
      <c r="V136"/>
    </row>
    <row r="137" spans="13:22" ht="17.600000000000001">
      <c r="M137"/>
      <c r="N137"/>
      <c r="S137"/>
      <c r="T137"/>
      <c r="U137"/>
      <c r="V137"/>
    </row>
    <row r="138" spans="13:22" ht="17.600000000000001">
      <c r="M138"/>
    </row>
  </sheetData>
  <mergeCells count="8">
    <mergeCell ref="C28:C33"/>
    <mergeCell ref="D28:D33"/>
    <mergeCell ref="AB3:AC3"/>
    <mergeCell ref="C4:C9"/>
    <mergeCell ref="AA7:AC7"/>
    <mergeCell ref="C16:H16"/>
    <mergeCell ref="C18:C22"/>
    <mergeCell ref="C23:C27"/>
  </mergeCells>
  <phoneticPr fontId="2" type="noConversion"/>
  <conditionalFormatting sqref="B4:H11">
    <cfRule type="expression" dxfId="736" priority="1" stopIfTrue="1">
      <formula>UPPER($I4)="NONE"</formula>
    </cfRule>
    <cfRule type="expression" dxfId="735" priority="2" stopIfTrue="1">
      <formula>AND($I4&lt;&gt;"", $J4&lt;&gt;"", $I4*1&lt;$J4*1)</formula>
    </cfRule>
  </conditionalFormatting>
  <hyperlinks>
    <hyperlink ref="A1" location="Hermle1!Print_Area" display="Hermle1!Print_Area" xr:uid="{21316E9E-88FA-41CC-82DB-4E91EB5521E4}"/>
    <hyperlink ref="A31" location="Hermle1!Print_Area" display="Hermle1!Print_Area" xr:uid="{FCE0C502-2425-49CB-8628-1E2975ACA44C}"/>
    <hyperlink ref="M2" location="현황개요!A1" display="Alloy2 Machine List" xr:uid="{44F75C54-A4BD-4EBF-A799-9FC592EB4433}"/>
    <hyperlink ref="N2:V2" location="현황개요!A1" display="Drill Machine List" xr:uid="{967FBCFC-9936-4D1B-8C1E-60312E21B7BB}"/>
    <hyperlink ref="N2:Q2" location="현황개요!A1" display="Coating1 Machine List" xr:uid="{F6D3F52D-3110-4097-830B-542E436BA303}"/>
    <hyperlink ref="N2" location="현황개요!A1" display="Alloy2 Machine List" xr:uid="{5F71B5DB-C0D2-4E18-A9A7-E9B4F3C0FFF1}"/>
    <hyperlink ref="AB10:AC11" location="'Okano Packing'!A1" display="Okano #1" xr:uid="{C2443023-97EA-4148-9B88-13A804557AD6}"/>
    <hyperlink ref="AB8" location="'AVIM #6'!A1" display="AVIM #6" xr:uid="{94F4C0BC-427E-4A11-A4F5-E16840285C96}"/>
    <hyperlink ref="AC8:AC9" location="'AVIM #4, #5'!A1" display="AVIM #4" xr:uid="{4232FED9-F96D-4AA7-81F1-07F552D729AD}"/>
    <hyperlink ref="AB4:AC5" location="'AVIM (#1~#3)'!A1" display="AVIM #1" xr:uid="{D61BB25A-BB45-4C0B-8187-EF05929F97CD}"/>
  </hyperlinks>
  <printOptions horizontalCentered="1"/>
  <pageMargins left="7.874015748031496E-2" right="7.874015748031496E-2" top="0.23622047244094491" bottom="0.19685039370078741" header="0.27559055118110237" footer="0.19685039370078741"/>
  <pageSetup paperSize="9" scale="82" fitToHeight="0" orientation="landscape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38AD-8FC7-455D-90F5-9D0FA14B86D3}">
  <sheetPr codeName="Sheet17">
    <tabColor theme="8" tint="0.79998168889431442"/>
    <pageSetUpPr fitToPage="1"/>
  </sheetPr>
  <dimension ref="A1:X137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18" hidden="1" customWidth="1"/>
    <col min="13" max="13" width="20.640625" style="18" hidden="1" customWidth="1"/>
    <col min="14" max="14" width="10.35546875" style="18" hidden="1" customWidth="1"/>
    <col min="15" max="15" width="12.640625" style="18" hidden="1" customWidth="1"/>
    <col min="16" max="16" width="14.5" style="18" hidden="1" customWidth="1"/>
    <col min="17" max="17" width="12.640625" style="18" hidden="1" customWidth="1"/>
    <col min="18" max="20" width="9" style="9"/>
    <col min="21" max="22" width="0" style="9" hidden="1" customWidth="1"/>
    <col min="23" max="260" width="9" style="9"/>
    <col min="261" max="261" width="0.640625" style="9" customWidth="1"/>
    <col min="262" max="262" width="5.7109375" style="9" customWidth="1"/>
    <col min="263" max="263" width="20.5" style="9" bestFit="1" customWidth="1"/>
    <col min="264" max="264" width="5.35546875" style="9" customWidth="1"/>
    <col min="265" max="265" width="15.35546875" style="9" bestFit="1" customWidth="1"/>
    <col min="266" max="267" width="10.640625" style="9" customWidth="1"/>
    <col min="268" max="268" width="11.85546875" style="9" customWidth="1"/>
    <col min="269" max="269" width="11.640625" style="9" bestFit="1" customWidth="1"/>
    <col min="270" max="516" width="9" style="9"/>
    <col min="517" max="517" width="0.640625" style="9" customWidth="1"/>
    <col min="518" max="518" width="5.7109375" style="9" customWidth="1"/>
    <col min="519" max="519" width="20.5" style="9" bestFit="1" customWidth="1"/>
    <col min="520" max="520" width="5.35546875" style="9" customWidth="1"/>
    <col min="521" max="521" width="15.35546875" style="9" bestFit="1" customWidth="1"/>
    <col min="522" max="523" width="10.640625" style="9" customWidth="1"/>
    <col min="524" max="524" width="11.85546875" style="9" customWidth="1"/>
    <col min="525" max="525" width="11.640625" style="9" bestFit="1" customWidth="1"/>
    <col min="526" max="772" width="9" style="9"/>
    <col min="773" max="773" width="0.640625" style="9" customWidth="1"/>
    <col min="774" max="774" width="5.7109375" style="9" customWidth="1"/>
    <col min="775" max="775" width="20.5" style="9" bestFit="1" customWidth="1"/>
    <col min="776" max="776" width="5.35546875" style="9" customWidth="1"/>
    <col min="777" max="777" width="15.35546875" style="9" bestFit="1" customWidth="1"/>
    <col min="778" max="779" width="10.640625" style="9" customWidth="1"/>
    <col min="780" max="780" width="11.85546875" style="9" customWidth="1"/>
    <col min="781" max="781" width="11.640625" style="9" bestFit="1" customWidth="1"/>
    <col min="782" max="1028" width="9" style="9"/>
    <col min="1029" max="1029" width="0.640625" style="9" customWidth="1"/>
    <col min="1030" max="1030" width="5.7109375" style="9" customWidth="1"/>
    <col min="1031" max="1031" width="20.5" style="9" bestFit="1" customWidth="1"/>
    <col min="1032" max="1032" width="5.35546875" style="9" customWidth="1"/>
    <col min="1033" max="1033" width="15.35546875" style="9" bestFit="1" customWidth="1"/>
    <col min="1034" max="1035" width="10.640625" style="9" customWidth="1"/>
    <col min="1036" max="1036" width="11.85546875" style="9" customWidth="1"/>
    <col min="1037" max="1037" width="11.640625" style="9" bestFit="1" customWidth="1"/>
    <col min="1038" max="1284" width="9" style="9"/>
    <col min="1285" max="1285" width="0.640625" style="9" customWidth="1"/>
    <col min="1286" max="1286" width="5.7109375" style="9" customWidth="1"/>
    <col min="1287" max="1287" width="20.5" style="9" bestFit="1" customWidth="1"/>
    <col min="1288" max="1288" width="5.35546875" style="9" customWidth="1"/>
    <col min="1289" max="1289" width="15.35546875" style="9" bestFit="1" customWidth="1"/>
    <col min="1290" max="1291" width="10.640625" style="9" customWidth="1"/>
    <col min="1292" max="1292" width="11.85546875" style="9" customWidth="1"/>
    <col min="1293" max="1293" width="11.640625" style="9" bestFit="1" customWidth="1"/>
    <col min="1294" max="1540" width="9" style="9"/>
    <col min="1541" max="1541" width="0.640625" style="9" customWidth="1"/>
    <col min="1542" max="1542" width="5.7109375" style="9" customWidth="1"/>
    <col min="1543" max="1543" width="20.5" style="9" bestFit="1" customWidth="1"/>
    <col min="1544" max="1544" width="5.35546875" style="9" customWidth="1"/>
    <col min="1545" max="1545" width="15.35546875" style="9" bestFit="1" customWidth="1"/>
    <col min="1546" max="1547" width="10.640625" style="9" customWidth="1"/>
    <col min="1548" max="1548" width="11.85546875" style="9" customWidth="1"/>
    <col min="1549" max="1549" width="11.640625" style="9" bestFit="1" customWidth="1"/>
    <col min="1550" max="1796" width="9" style="9"/>
    <col min="1797" max="1797" width="0.640625" style="9" customWidth="1"/>
    <col min="1798" max="1798" width="5.7109375" style="9" customWidth="1"/>
    <col min="1799" max="1799" width="20.5" style="9" bestFit="1" customWidth="1"/>
    <col min="1800" max="1800" width="5.35546875" style="9" customWidth="1"/>
    <col min="1801" max="1801" width="15.35546875" style="9" bestFit="1" customWidth="1"/>
    <col min="1802" max="1803" width="10.640625" style="9" customWidth="1"/>
    <col min="1804" max="1804" width="11.85546875" style="9" customWidth="1"/>
    <col min="1805" max="1805" width="11.640625" style="9" bestFit="1" customWidth="1"/>
    <col min="1806" max="2052" width="9" style="9"/>
    <col min="2053" max="2053" width="0.640625" style="9" customWidth="1"/>
    <col min="2054" max="2054" width="5.7109375" style="9" customWidth="1"/>
    <col min="2055" max="2055" width="20.5" style="9" bestFit="1" customWidth="1"/>
    <col min="2056" max="2056" width="5.35546875" style="9" customWidth="1"/>
    <col min="2057" max="2057" width="15.35546875" style="9" bestFit="1" customWidth="1"/>
    <col min="2058" max="2059" width="10.640625" style="9" customWidth="1"/>
    <col min="2060" max="2060" width="11.85546875" style="9" customWidth="1"/>
    <col min="2061" max="2061" width="11.640625" style="9" bestFit="1" customWidth="1"/>
    <col min="2062" max="2308" width="9" style="9"/>
    <col min="2309" max="2309" width="0.640625" style="9" customWidth="1"/>
    <col min="2310" max="2310" width="5.7109375" style="9" customWidth="1"/>
    <col min="2311" max="2311" width="20.5" style="9" bestFit="1" customWidth="1"/>
    <col min="2312" max="2312" width="5.35546875" style="9" customWidth="1"/>
    <col min="2313" max="2313" width="15.35546875" style="9" bestFit="1" customWidth="1"/>
    <col min="2314" max="2315" width="10.640625" style="9" customWidth="1"/>
    <col min="2316" max="2316" width="11.85546875" style="9" customWidth="1"/>
    <col min="2317" max="2317" width="11.640625" style="9" bestFit="1" customWidth="1"/>
    <col min="2318" max="2564" width="9" style="9"/>
    <col min="2565" max="2565" width="0.640625" style="9" customWidth="1"/>
    <col min="2566" max="2566" width="5.7109375" style="9" customWidth="1"/>
    <col min="2567" max="2567" width="20.5" style="9" bestFit="1" customWidth="1"/>
    <col min="2568" max="2568" width="5.35546875" style="9" customWidth="1"/>
    <col min="2569" max="2569" width="15.35546875" style="9" bestFit="1" customWidth="1"/>
    <col min="2570" max="2571" width="10.640625" style="9" customWidth="1"/>
    <col min="2572" max="2572" width="11.85546875" style="9" customWidth="1"/>
    <col min="2573" max="2573" width="11.640625" style="9" bestFit="1" customWidth="1"/>
    <col min="2574" max="2820" width="9" style="9"/>
    <col min="2821" max="2821" width="0.640625" style="9" customWidth="1"/>
    <col min="2822" max="2822" width="5.7109375" style="9" customWidth="1"/>
    <col min="2823" max="2823" width="20.5" style="9" bestFit="1" customWidth="1"/>
    <col min="2824" max="2824" width="5.35546875" style="9" customWidth="1"/>
    <col min="2825" max="2825" width="15.35546875" style="9" bestFit="1" customWidth="1"/>
    <col min="2826" max="2827" width="10.640625" style="9" customWidth="1"/>
    <col min="2828" max="2828" width="11.85546875" style="9" customWidth="1"/>
    <col min="2829" max="2829" width="11.640625" style="9" bestFit="1" customWidth="1"/>
    <col min="2830" max="3076" width="9" style="9"/>
    <col min="3077" max="3077" width="0.640625" style="9" customWidth="1"/>
    <col min="3078" max="3078" width="5.7109375" style="9" customWidth="1"/>
    <col min="3079" max="3079" width="20.5" style="9" bestFit="1" customWidth="1"/>
    <col min="3080" max="3080" width="5.35546875" style="9" customWidth="1"/>
    <col min="3081" max="3081" width="15.35546875" style="9" bestFit="1" customWidth="1"/>
    <col min="3082" max="3083" width="10.640625" style="9" customWidth="1"/>
    <col min="3084" max="3084" width="11.85546875" style="9" customWidth="1"/>
    <col min="3085" max="3085" width="11.640625" style="9" bestFit="1" customWidth="1"/>
    <col min="3086" max="3332" width="9" style="9"/>
    <col min="3333" max="3333" width="0.640625" style="9" customWidth="1"/>
    <col min="3334" max="3334" width="5.7109375" style="9" customWidth="1"/>
    <col min="3335" max="3335" width="20.5" style="9" bestFit="1" customWidth="1"/>
    <col min="3336" max="3336" width="5.35546875" style="9" customWidth="1"/>
    <col min="3337" max="3337" width="15.35546875" style="9" bestFit="1" customWidth="1"/>
    <col min="3338" max="3339" width="10.640625" style="9" customWidth="1"/>
    <col min="3340" max="3340" width="11.85546875" style="9" customWidth="1"/>
    <col min="3341" max="3341" width="11.640625" style="9" bestFit="1" customWidth="1"/>
    <col min="3342" max="3588" width="9" style="9"/>
    <col min="3589" max="3589" width="0.640625" style="9" customWidth="1"/>
    <col min="3590" max="3590" width="5.7109375" style="9" customWidth="1"/>
    <col min="3591" max="3591" width="20.5" style="9" bestFit="1" customWidth="1"/>
    <col min="3592" max="3592" width="5.35546875" style="9" customWidth="1"/>
    <col min="3593" max="3593" width="15.35546875" style="9" bestFit="1" customWidth="1"/>
    <col min="3594" max="3595" width="10.640625" style="9" customWidth="1"/>
    <col min="3596" max="3596" width="11.85546875" style="9" customWidth="1"/>
    <col min="3597" max="3597" width="11.640625" style="9" bestFit="1" customWidth="1"/>
    <col min="3598" max="3844" width="9" style="9"/>
    <col min="3845" max="3845" width="0.640625" style="9" customWidth="1"/>
    <col min="3846" max="3846" width="5.7109375" style="9" customWidth="1"/>
    <col min="3847" max="3847" width="20.5" style="9" bestFit="1" customWidth="1"/>
    <col min="3848" max="3848" width="5.35546875" style="9" customWidth="1"/>
    <col min="3849" max="3849" width="15.35546875" style="9" bestFit="1" customWidth="1"/>
    <col min="3850" max="3851" width="10.640625" style="9" customWidth="1"/>
    <col min="3852" max="3852" width="11.85546875" style="9" customWidth="1"/>
    <col min="3853" max="3853" width="11.640625" style="9" bestFit="1" customWidth="1"/>
    <col min="3854" max="4100" width="9" style="9"/>
    <col min="4101" max="4101" width="0.640625" style="9" customWidth="1"/>
    <col min="4102" max="4102" width="5.7109375" style="9" customWidth="1"/>
    <col min="4103" max="4103" width="20.5" style="9" bestFit="1" customWidth="1"/>
    <col min="4104" max="4104" width="5.35546875" style="9" customWidth="1"/>
    <col min="4105" max="4105" width="15.35546875" style="9" bestFit="1" customWidth="1"/>
    <col min="4106" max="4107" width="10.640625" style="9" customWidth="1"/>
    <col min="4108" max="4108" width="11.85546875" style="9" customWidth="1"/>
    <col min="4109" max="4109" width="11.640625" style="9" bestFit="1" customWidth="1"/>
    <col min="4110" max="4356" width="9" style="9"/>
    <col min="4357" max="4357" width="0.640625" style="9" customWidth="1"/>
    <col min="4358" max="4358" width="5.7109375" style="9" customWidth="1"/>
    <col min="4359" max="4359" width="20.5" style="9" bestFit="1" customWidth="1"/>
    <col min="4360" max="4360" width="5.35546875" style="9" customWidth="1"/>
    <col min="4361" max="4361" width="15.35546875" style="9" bestFit="1" customWidth="1"/>
    <col min="4362" max="4363" width="10.640625" style="9" customWidth="1"/>
    <col min="4364" max="4364" width="11.85546875" style="9" customWidth="1"/>
    <col min="4365" max="4365" width="11.640625" style="9" bestFit="1" customWidth="1"/>
    <col min="4366" max="4612" width="9" style="9"/>
    <col min="4613" max="4613" width="0.640625" style="9" customWidth="1"/>
    <col min="4614" max="4614" width="5.7109375" style="9" customWidth="1"/>
    <col min="4615" max="4615" width="20.5" style="9" bestFit="1" customWidth="1"/>
    <col min="4616" max="4616" width="5.35546875" style="9" customWidth="1"/>
    <col min="4617" max="4617" width="15.35546875" style="9" bestFit="1" customWidth="1"/>
    <col min="4618" max="4619" width="10.640625" style="9" customWidth="1"/>
    <col min="4620" max="4620" width="11.85546875" style="9" customWidth="1"/>
    <col min="4621" max="4621" width="11.640625" style="9" bestFit="1" customWidth="1"/>
    <col min="4622" max="4868" width="9" style="9"/>
    <col min="4869" max="4869" width="0.640625" style="9" customWidth="1"/>
    <col min="4870" max="4870" width="5.7109375" style="9" customWidth="1"/>
    <col min="4871" max="4871" width="20.5" style="9" bestFit="1" customWidth="1"/>
    <col min="4872" max="4872" width="5.35546875" style="9" customWidth="1"/>
    <col min="4873" max="4873" width="15.35546875" style="9" bestFit="1" customWidth="1"/>
    <col min="4874" max="4875" width="10.640625" style="9" customWidth="1"/>
    <col min="4876" max="4876" width="11.85546875" style="9" customWidth="1"/>
    <col min="4877" max="4877" width="11.640625" style="9" bestFit="1" customWidth="1"/>
    <col min="4878" max="5124" width="9" style="9"/>
    <col min="5125" max="5125" width="0.640625" style="9" customWidth="1"/>
    <col min="5126" max="5126" width="5.7109375" style="9" customWidth="1"/>
    <col min="5127" max="5127" width="20.5" style="9" bestFit="1" customWidth="1"/>
    <col min="5128" max="5128" width="5.35546875" style="9" customWidth="1"/>
    <col min="5129" max="5129" width="15.35546875" style="9" bestFit="1" customWidth="1"/>
    <col min="5130" max="5131" width="10.640625" style="9" customWidth="1"/>
    <col min="5132" max="5132" width="11.85546875" style="9" customWidth="1"/>
    <col min="5133" max="5133" width="11.640625" style="9" bestFit="1" customWidth="1"/>
    <col min="5134" max="5380" width="9" style="9"/>
    <col min="5381" max="5381" width="0.640625" style="9" customWidth="1"/>
    <col min="5382" max="5382" width="5.7109375" style="9" customWidth="1"/>
    <col min="5383" max="5383" width="20.5" style="9" bestFit="1" customWidth="1"/>
    <col min="5384" max="5384" width="5.35546875" style="9" customWidth="1"/>
    <col min="5385" max="5385" width="15.35546875" style="9" bestFit="1" customWidth="1"/>
    <col min="5386" max="5387" width="10.640625" style="9" customWidth="1"/>
    <col min="5388" max="5388" width="11.85546875" style="9" customWidth="1"/>
    <col min="5389" max="5389" width="11.640625" style="9" bestFit="1" customWidth="1"/>
    <col min="5390" max="5636" width="9" style="9"/>
    <col min="5637" max="5637" width="0.640625" style="9" customWidth="1"/>
    <col min="5638" max="5638" width="5.7109375" style="9" customWidth="1"/>
    <col min="5639" max="5639" width="20.5" style="9" bestFit="1" customWidth="1"/>
    <col min="5640" max="5640" width="5.35546875" style="9" customWidth="1"/>
    <col min="5641" max="5641" width="15.35546875" style="9" bestFit="1" customWidth="1"/>
    <col min="5642" max="5643" width="10.640625" style="9" customWidth="1"/>
    <col min="5644" max="5644" width="11.85546875" style="9" customWidth="1"/>
    <col min="5645" max="5645" width="11.640625" style="9" bestFit="1" customWidth="1"/>
    <col min="5646" max="5892" width="9" style="9"/>
    <col min="5893" max="5893" width="0.640625" style="9" customWidth="1"/>
    <col min="5894" max="5894" width="5.7109375" style="9" customWidth="1"/>
    <col min="5895" max="5895" width="20.5" style="9" bestFit="1" customWidth="1"/>
    <col min="5896" max="5896" width="5.35546875" style="9" customWidth="1"/>
    <col min="5897" max="5897" width="15.35546875" style="9" bestFit="1" customWidth="1"/>
    <col min="5898" max="5899" width="10.640625" style="9" customWidth="1"/>
    <col min="5900" max="5900" width="11.85546875" style="9" customWidth="1"/>
    <col min="5901" max="5901" width="11.640625" style="9" bestFit="1" customWidth="1"/>
    <col min="5902" max="6148" width="9" style="9"/>
    <col min="6149" max="6149" width="0.640625" style="9" customWidth="1"/>
    <col min="6150" max="6150" width="5.7109375" style="9" customWidth="1"/>
    <col min="6151" max="6151" width="20.5" style="9" bestFit="1" customWidth="1"/>
    <col min="6152" max="6152" width="5.35546875" style="9" customWidth="1"/>
    <col min="6153" max="6153" width="15.35546875" style="9" bestFit="1" customWidth="1"/>
    <col min="6154" max="6155" width="10.640625" style="9" customWidth="1"/>
    <col min="6156" max="6156" width="11.85546875" style="9" customWidth="1"/>
    <col min="6157" max="6157" width="11.640625" style="9" bestFit="1" customWidth="1"/>
    <col min="6158" max="6404" width="9" style="9"/>
    <col min="6405" max="6405" width="0.640625" style="9" customWidth="1"/>
    <col min="6406" max="6406" width="5.7109375" style="9" customWidth="1"/>
    <col min="6407" max="6407" width="20.5" style="9" bestFit="1" customWidth="1"/>
    <col min="6408" max="6408" width="5.35546875" style="9" customWidth="1"/>
    <col min="6409" max="6409" width="15.35546875" style="9" bestFit="1" customWidth="1"/>
    <col min="6410" max="6411" width="10.640625" style="9" customWidth="1"/>
    <col min="6412" max="6412" width="11.85546875" style="9" customWidth="1"/>
    <col min="6413" max="6413" width="11.640625" style="9" bestFit="1" customWidth="1"/>
    <col min="6414" max="6660" width="9" style="9"/>
    <col min="6661" max="6661" width="0.640625" style="9" customWidth="1"/>
    <col min="6662" max="6662" width="5.7109375" style="9" customWidth="1"/>
    <col min="6663" max="6663" width="20.5" style="9" bestFit="1" customWidth="1"/>
    <col min="6664" max="6664" width="5.35546875" style="9" customWidth="1"/>
    <col min="6665" max="6665" width="15.35546875" style="9" bestFit="1" customWidth="1"/>
    <col min="6666" max="6667" width="10.640625" style="9" customWidth="1"/>
    <col min="6668" max="6668" width="11.85546875" style="9" customWidth="1"/>
    <col min="6669" max="6669" width="11.640625" style="9" bestFit="1" customWidth="1"/>
    <col min="6670" max="6916" width="9" style="9"/>
    <col min="6917" max="6917" width="0.640625" style="9" customWidth="1"/>
    <col min="6918" max="6918" width="5.7109375" style="9" customWidth="1"/>
    <col min="6919" max="6919" width="20.5" style="9" bestFit="1" customWidth="1"/>
    <col min="6920" max="6920" width="5.35546875" style="9" customWidth="1"/>
    <col min="6921" max="6921" width="15.35546875" style="9" bestFit="1" customWidth="1"/>
    <col min="6922" max="6923" width="10.640625" style="9" customWidth="1"/>
    <col min="6924" max="6924" width="11.85546875" style="9" customWidth="1"/>
    <col min="6925" max="6925" width="11.640625" style="9" bestFit="1" customWidth="1"/>
    <col min="6926" max="7172" width="9" style="9"/>
    <col min="7173" max="7173" width="0.640625" style="9" customWidth="1"/>
    <col min="7174" max="7174" width="5.7109375" style="9" customWidth="1"/>
    <col min="7175" max="7175" width="20.5" style="9" bestFit="1" customWidth="1"/>
    <col min="7176" max="7176" width="5.35546875" style="9" customWidth="1"/>
    <col min="7177" max="7177" width="15.35546875" style="9" bestFit="1" customWidth="1"/>
    <col min="7178" max="7179" width="10.640625" style="9" customWidth="1"/>
    <col min="7180" max="7180" width="11.85546875" style="9" customWidth="1"/>
    <col min="7181" max="7181" width="11.640625" style="9" bestFit="1" customWidth="1"/>
    <col min="7182" max="7428" width="9" style="9"/>
    <col min="7429" max="7429" width="0.640625" style="9" customWidth="1"/>
    <col min="7430" max="7430" width="5.7109375" style="9" customWidth="1"/>
    <col min="7431" max="7431" width="20.5" style="9" bestFit="1" customWidth="1"/>
    <col min="7432" max="7432" width="5.35546875" style="9" customWidth="1"/>
    <col min="7433" max="7433" width="15.35546875" style="9" bestFit="1" customWidth="1"/>
    <col min="7434" max="7435" width="10.640625" style="9" customWidth="1"/>
    <col min="7436" max="7436" width="11.85546875" style="9" customWidth="1"/>
    <col min="7437" max="7437" width="11.640625" style="9" bestFit="1" customWidth="1"/>
    <col min="7438" max="7684" width="9" style="9"/>
    <col min="7685" max="7685" width="0.640625" style="9" customWidth="1"/>
    <col min="7686" max="7686" width="5.7109375" style="9" customWidth="1"/>
    <col min="7687" max="7687" width="20.5" style="9" bestFit="1" customWidth="1"/>
    <col min="7688" max="7688" width="5.35546875" style="9" customWidth="1"/>
    <col min="7689" max="7689" width="15.35546875" style="9" bestFit="1" customWidth="1"/>
    <col min="7690" max="7691" width="10.640625" style="9" customWidth="1"/>
    <col min="7692" max="7692" width="11.85546875" style="9" customWidth="1"/>
    <col min="7693" max="7693" width="11.640625" style="9" bestFit="1" customWidth="1"/>
    <col min="7694" max="7940" width="9" style="9"/>
    <col min="7941" max="7941" width="0.640625" style="9" customWidth="1"/>
    <col min="7942" max="7942" width="5.7109375" style="9" customWidth="1"/>
    <col min="7943" max="7943" width="20.5" style="9" bestFit="1" customWidth="1"/>
    <col min="7944" max="7944" width="5.35546875" style="9" customWidth="1"/>
    <col min="7945" max="7945" width="15.35546875" style="9" bestFit="1" customWidth="1"/>
    <col min="7946" max="7947" width="10.640625" style="9" customWidth="1"/>
    <col min="7948" max="7948" width="11.85546875" style="9" customWidth="1"/>
    <col min="7949" max="7949" width="11.640625" style="9" bestFit="1" customWidth="1"/>
    <col min="7950" max="8196" width="9" style="9"/>
    <col min="8197" max="8197" width="0.640625" style="9" customWidth="1"/>
    <col min="8198" max="8198" width="5.7109375" style="9" customWidth="1"/>
    <col min="8199" max="8199" width="20.5" style="9" bestFit="1" customWidth="1"/>
    <col min="8200" max="8200" width="5.35546875" style="9" customWidth="1"/>
    <col min="8201" max="8201" width="15.35546875" style="9" bestFit="1" customWidth="1"/>
    <col min="8202" max="8203" width="10.640625" style="9" customWidth="1"/>
    <col min="8204" max="8204" width="11.85546875" style="9" customWidth="1"/>
    <col min="8205" max="8205" width="11.640625" style="9" bestFit="1" customWidth="1"/>
    <col min="8206" max="8452" width="9" style="9"/>
    <col min="8453" max="8453" width="0.640625" style="9" customWidth="1"/>
    <col min="8454" max="8454" width="5.7109375" style="9" customWidth="1"/>
    <col min="8455" max="8455" width="20.5" style="9" bestFit="1" customWidth="1"/>
    <col min="8456" max="8456" width="5.35546875" style="9" customWidth="1"/>
    <col min="8457" max="8457" width="15.35546875" style="9" bestFit="1" customWidth="1"/>
    <col min="8458" max="8459" width="10.640625" style="9" customWidth="1"/>
    <col min="8460" max="8460" width="11.85546875" style="9" customWidth="1"/>
    <col min="8461" max="8461" width="11.640625" style="9" bestFit="1" customWidth="1"/>
    <col min="8462" max="8708" width="9" style="9"/>
    <col min="8709" max="8709" width="0.640625" style="9" customWidth="1"/>
    <col min="8710" max="8710" width="5.7109375" style="9" customWidth="1"/>
    <col min="8711" max="8711" width="20.5" style="9" bestFit="1" customWidth="1"/>
    <col min="8712" max="8712" width="5.35546875" style="9" customWidth="1"/>
    <col min="8713" max="8713" width="15.35546875" style="9" bestFit="1" customWidth="1"/>
    <col min="8714" max="8715" width="10.640625" style="9" customWidth="1"/>
    <col min="8716" max="8716" width="11.85546875" style="9" customWidth="1"/>
    <col min="8717" max="8717" width="11.640625" style="9" bestFit="1" customWidth="1"/>
    <col min="8718" max="8964" width="9" style="9"/>
    <col min="8965" max="8965" width="0.640625" style="9" customWidth="1"/>
    <col min="8966" max="8966" width="5.7109375" style="9" customWidth="1"/>
    <col min="8967" max="8967" width="20.5" style="9" bestFit="1" customWidth="1"/>
    <col min="8968" max="8968" width="5.35546875" style="9" customWidth="1"/>
    <col min="8969" max="8969" width="15.35546875" style="9" bestFit="1" customWidth="1"/>
    <col min="8970" max="8971" width="10.640625" style="9" customWidth="1"/>
    <col min="8972" max="8972" width="11.85546875" style="9" customWidth="1"/>
    <col min="8973" max="8973" width="11.640625" style="9" bestFit="1" customWidth="1"/>
    <col min="8974" max="9220" width="9" style="9"/>
    <col min="9221" max="9221" width="0.640625" style="9" customWidth="1"/>
    <col min="9222" max="9222" width="5.7109375" style="9" customWidth="1"/>
    <col min="9223" max="9223" width="20.5" style="9" bestFit="1" customWidth="1"/>
    <col min="9224" max="9224" width="5.35546875" style="9" customWidth="1"/>
    <col min="9225" max="9225" width="15.35546875" style="9" bestFit="1" customWidth="1"/>
    <col min="9226" max="9227" width="10.640625" style="9" customWidth="1"/>
    <col min="9228" max="9228" width="11.85546875" style="9" customWidth="1"/>
    <col min="9229" max="9229" width="11.640625" style="9" bestFit="1" customWidth="1"/>
    <col min="9230" max="9476" width="9" style="9"/>
    <col min="9477" max="9477" width="0.640625" style="9" customWidth="1"/>
    <col min="9478" max="9478" width="5.7109375" style="9" customWidth="1"/>
    <col min="9479" max="9479" width="20.5" style="9" bestFit="1" customWidth="1"/>
    <col min="9480" max="9480" width="5.35546875" style="9" customWidth="1"/>
    <col min="9481" max="9481" width="15.35546875" style="9" bestFit="1" customWidth="1"/>
    <col min="9482" max="9483" width="10.640625" style="9" customWidth="1"/>
    <col min="9484" max="9484" width="11.85546875" style="9" customWidth="1"/>
    <col min="9485" max="9485" width="11.640625" style="9" bestFit="1" customWidth="1"/>
    <col min="9486" max="9732" width="9" style="9"/>
    <col min="9733" max="9733" width="0.640625" style="9" customWidth="1"/>
    <col min="9734" max="9734" width="5.7109375" style="9" customWidth="1"/>
    <col min="9735" max="9735" width="20.5" style="9" bestFit="1" customWidth="1"/>
    <col min="9736" max="9736" width="5.35546875" style="9" customWidth="1"/>
    <col min="9737" max="9737" width="15.35546875" style="9" bestFit="1" customWidth="1"/>
    <col min="9738" max="9739" width="10.640625" style="9" customWidth="1"/>
    <col min="9740" max="9740" width="11.85546875" style="9" customWidth="1"/>
    <col min="9741" max="9741" width="11.640625" style="9" bestFit="1" customWidth="1"/>
    <col min="9742" max="9988" width="9" style="9"/>
    <col min="9989" max="9989" width="0.640625" style="9" customWidth="1"/>
    <col min="9990" max="9990" width="5.7109375" style="9" customWidth="1"/>
    <col min="9991" max="9991" width="20.5" style="9" bestFit="1" customWidth="1"/>
    <col min="9992" max="9992" width="5.35546875" style="9" customWidth="1"/>
    <col min="9993" max="9993" width="15.35546875" style="9" bestFit="1" customWidth="1"/>
    <col min="9994" max="9995" width="10.640625" style="9" customWidth="1"/>
    <col min="9996" max="9996" width="11.85546875" style="9" customWidth="1"/>
    <col min="9997" max="9997" width="11.640625" style="9" bestFit="1" customWidth="1"/>
    <col min="9998" max="10244" width="9" style="9"/>
    <col min="10245" max="10245" width="0.640625" style="9" customWidth="1"/>
    <col min="10246" max="10246" width="5.7109375" style="9" customWidth="1"/>
    <col min="10247" max="10247" width="20.5" style="9" bestFit="1" customWidth="1"/>
    <col min="10248" max="10248" width="5.35546875" style="9" customWidth="1"/>
    <col min="10249" max="10249" width="15.35546875" style="9" bestFit="1" customWidth="1"/>
    <col min="10250" max="10251" width="10.640625" style="9" customWidth="1"/>
    <col min="10252" max="10252" width="11.85546875" style="9" customWidth="1"/>
    <col min="10253" max="10253" width="11.640625" style="9" bestFit="1" customWidth="1"/>
    <col min="10254" max="10500" width="9" style="9"/>
    <col min="10501" max="10501" width="0.640625" style="9" customWidth="1"/>
    <col min="10502" max="10502" width="5.7109375" style="9" customWidth="1"/>
    <col min="10503" max="10503" width="20.5" style="9" bestFit="1" customWidth="1"/>
    <col min="10504" max="10504" width="5.35546875" style="9" customWidth="1"/>
    <col min="10505" max="10505" width="15.35546875" style="9" bestFit="1" customWidth="1"/>
    <col min="10506" max="10507" width="10.640625" style="9" customWidth="1"/>
    <col min="10508" max="10508" width="11.85546875" style="9" customWidth="1"/>
    <col min="10509" max="10509" width="11.640625" style="9" bestFit="1" customWidth="1"/>
    <col min="10510" max="10756" width="9" style="9"/>
    <col min="10757" max="10757" width="0.640625" style="9" customWidth="1"/>
    <col min="10758" max="10758" width="5.7109375" style="9" customWidth="1"/>
    <col min="10759" max="10759" width="20.5" style="9" bestFit="1" customWidth="1"/>
    <col min="10760" max="10760" width="5.35546875" style="9" customWidth="1"/>
    <col min="10761" max="10761" width="15.35546875" style="9" bestFit="1" customWidth="1"/>
    <col min="10762" max="10763" width="10.640625" style="9" customWidth="1"/>
    <col min="10764" max="10764" width="11.85546875" style="9" customWidth="1"/>
    <col min="10765" max="10765" width="11.640625" style="9" bestFit="1" customWidth="1"/>
    <col min="10766" max="11012" width="9" style="9"/>
    <col min="11013" max="11013" width="0.640625" style="9" customWidth="1"/>
    <col min="11014" max="11014" width="5.7109375" style="9" customWidth="1"/>
    <col min="11015" max="11015" width="20.5" style="9" bestFit="1" customWidth="1"/>
    <col min="11016" max="11016" width="5.35546875" style="9" customWidth="1"/>
    <col min="11017" max="11017" width="15.35546875" style="9" bestFit="1" customWidth="1"/>
    <col min="11018" max="11019" width="10.640625" style="9" customWidth="1"/>
    <col min="11020" max="11020" width="11.85546875" style="9" customWidth="1"/>
    <col min="11021" max="11021" width="11.640625" style="9" bestFit="1" customWidth="1"/>
    <col min="11022" max="11268" width="9" style="9"/>
    <col min="11269" max="11269" width="0.640625" style="9" customWidth="1"/>
    <col min="11270" max="11270" width="5.7109375" style="9" customWidth="1"/>
    <col min="11271" max="11271" width="20.5" style="9" bestFit="1" customWidth="1"/>
    <col min="11272" max="11272" width="5.35546875" style="9" customWidth="1"/>
    <col min="11273" max="11273" width="15.35546875" style="9" bestFit="1" customWidth="1"/>
    <col min="11274" max="11275" width="10.640625" style="9" customWidth="1"/>
    <col min="11276" max="11276" width="11.85546875" style="9" customWidth="1"/>
    <col min="11277" max="11277" width="11.640625" style="9" bestFit="1" customWidth="1"/>
    <col min="11278" max="11524" width="9" style="9"/>
    <col min="11525" max="11525" width="0.640625" style="9" customWidth="1"/>
    <col min="11526" max="11526" width="5.7109375" style="9" customWidth="1"/>
    <col min="11527" max="11527" width="20.5" style="9" bestFit="1" customWidth="1"/>
    <col min="11528" max="11528" width="5.35546875" style="9" customWidth="1"/>
    <col min="11529" max="11529" width="15.35546875" style="9" bestFit="1" customWidth="1"/>
    <col min="11530" max="11531" width="10.640625" style="9" customWidth="1"/>
    <col min="11532" max="11532" width="11.85546875" style="9" customWidth="1"/>
    <col min="11533" max="11533" width="11.640625" style="9" bestFit="1" customWidth="1"/>
    <col min="11534" max="11780" width="9" style="9"/>
    <col min="11781" max="11781" width="0.640625" style="9" customWidth="1"/>
    <col min="11782" max="11782" width="5.7109375" style="9" customWidth="1"/>
    <col min="11783" max="11783" width="20.5" style="9" bestFit="1" customWidth="1"/>
    <col min="11784" max="11784" width="5.35546875" style="9" customWidth="1"/>
    <col min="11785" max="11785" width="15.35546875" style="9" bestFit="1" customWidth="1"/>
    <col min="11786" max="11787" width="10.640625" style="9" customWidth="1"/>
    <col min="11788" max="11788" width="11.85546875" style="9" customWidth="1"/>
    <col min="11789" max="11789" width="11.640625" style="9" bestFit="1" customWidth="1"/>
    <col min="11790" max="12036" width="9" style="9"/>
    <col min="12037" max="12037" width="0.640625" style="9" customWidth="1"/>
    <col min="12038" max="12038" width="5.7109375" style="9" customWidth="1"/>
    <col min="12039" max="12039" width="20.5" style="9" bestFit="1" customWidth="1"/>
    <col min="12040" max="12040" width="5.35546875" style="9" customWidth="1"/>
    <col min="12041" max="12041" width="15.35546875" style="9" bestFit="1" customWidth="1"/>
    <col min="12042" max="12043" width="10.640625" style="9" customWidth="1"/>
    <col min="12044" max="12044" width="11.85546875" style="9" customWidth="1"/>
    <col min="12045" max="12045" width="11.640625" style="9" bestFit="1" customWidth="1"/>
    <col min="12046" max="12292" width="9" style="9"/>
    <col min="12293" max="12293" width="0.640625" style="9" customWidth="1"/>
    <col min="12294" max="12294" width="5.7109375" style="9" customWidth="1"/>
    <col min="12295" max="12295" width="20.5" style="9" bestFit="1" customWidth="1"/>
    <col min="12296" max="12296" width="5.35546875" style="9" customWidth="1"/>
    <col min="12297" max="12297" width="15.35546875" style="9" bestFit="1" customWidth="1"/>
    <col min="12298" max="12299" width="10.640625" style="9" customWidth="1"/>
    <col min="12300" max="12300" width="11.85546875" style="9" customWidth="1"/>
    <col min="12301" max="12301" width="11.640625" style="9" bestFit="1" customWidth="1"/>
    <col min="12302" max="12548" width="9" style="9"/>
    <col min="12549" max="12549" width="0.640625" style="9" customWidth="1"/>
    <col min="12550" max="12550" width="5.7109375" style="9" customWidth="1"/>
    <col min="12551" max="12551" width="20.5" style="9" bestFit="1" customWidth="1"/>
    <col min="12552" max="12552" width="5.35546875" style="9" customWidth="1"/>
    <col min="12553" max="12553" width="15.35546875" style="9" bestFit="1" customWidth="1"/>
    <col min="12554" max="12555" width="10.640625" style="9" customWidth="1"/>
    <col min="12556" max="12556" width="11.85546875" style="9" customWidth="1"/>
    <col min="12557" max="12557" width="11.640625" style="9" bestFit="1" customWidth="1"/>
    <col min="12558" max="12804" width="9" style="9"/>
    <col min="12805" max="12805" width="0.640625" style="9" customWidth="1"/>
    <col min="12806" max="12806" width="5.7109375" style="9" customWidth="1"/>
    <col min="12807" max="12807" width="20.5" style="9" bestFit="1" customWidth="1"/>
    <col min="12808" max="12808" width="5.35546875" style="9" customWidth="1"/>
    <col min="12809" max="12809" width="15.35546875" style="9" bestFit="1" customWidth="1"/>
    <col min="12810" max="12811" width="10.640625" style="9" customWidth="1"/>
    <col min="12812" max="12812" width="11.85546875" style="9" customWidth="1"/>
    <col min="12813" max="12813" width="11.640625" style="9" bestFit="1" customWidth="1"/>
    <col min="12814" max="13060" width="9" style="9"/>
    <col min="13061" max="13061" width="0.640625" style="9" customWidth="1"/>
    <col min="13062" max="13062" width="5.7109375" style="9" customWidth="1"/>
    <col min="13063" max="13063" width="20.5" style="9" bestFit="1" customWidth="1"/>
    <col min="13064" max="13064" width="5.35546875" style="9" customWidth="1"/>
    <col min="13065" max="13065" width="15.35546875" style="9" bestFit="1" customWidth="1"/>
    <col min="13066" max="13067" width="10.640625" style="9" customWidth="1"/>
    <col min="13068" max="13068" width="11.85546875" style="9" customWidth="1"/>
    <col min="13069" max="13069" width="11.640625" style="9" bestFit="1" customWidth="1"/>
    <col min="13070" max="13316" width="9" style="9"/>
    <col min="13317" max="13317" width="0.640625" style="9" customWidth="1"/>
    <col min="13318" max="13318" width="5.7109375" style="9" customWidth="1"/>
    <col min="13319" max="13319" width="20.5" style="9" bestFit="1" customWidth="1"/>
    <col min="13320" max="13320" width="5.35546875" style="9" customWidth="1"/>
    <col min="13321" max="13321" width="15.35546875" style="9" bestFit="1" customWidth="1"/>
    <col min="13322" max="13323" width="10.640625" style="9" customWidth="1"/>
    <col min="13324" max="13324" width="11.85546875" style="9" customWidth="1"/>
    <col min="13325" max="13325" width="11.640625" style="9" bestFit="1" customWidth="1"/>
    <col min="13326" max="13572" width="9" style="9"/>
    <col min="13573" max="13573" width="0.640625" style="9" customWidth="1"/>
    <col min="13574" max="13574" width="5.7109375" style="9" customWidth="1"/>
    <col min="13575" max="13575" width="20.5" style="9" bestFit="1" customWidth="1"/>
    <col min="13576" max="13576" width="5.35546875" style="9" customWidth="1"/>
    <col min="13577" max="13577" width="15.35546875" style="9" bestFit="1" customWidth="1"/>
    <col min="13578" max="13579" width="10.640625" style="9" customWidth="1"/>
    <col min="13580" max="13580" width="11.85546875" style="9" customWidth="1"/>
    <col min="13581" max="13581" width="11.640625" style="9" bestFit="1" customWidth="1"/>
    <col min="13582" max="13828" width="9" style="9"/>
    <col min="13829" max="13829" width="0.640625" style="9" customWidth="1"/>
    <col min="13830" max="13830" width="5.7109375" style="9" customWidth="1"/>
    <col min="13831" max="13831" width="20.5" style="9" bestFit="1" customWidth="1"/>
    <col min="13832" max="13832" width="5.35546875" style="9" customWidth="1"/>
    <col min="13833" max="13833" width="15.35546875" style="9" bestFit="1" customWidth="1"/>
    <col min="13834" max="13835" width="10.640625" style="9" customWidth="1"/>
    <col min="13836" max="13836" width="11.85546875" style="9" customWidth="1"/>
    <col min="13837" max="13837" width="11.640625" style="9" bestFit="1" customWidth="1"/>
    <col min="13838" max="14084" width="9" style="9"/>
    <col min="14085" max="14085" width="0.640625" style="9" customWidth="1"/>
    <col min="14086" max="14086" width="5.7109375" style="9" customWidth="1"/>
    <col min="14087" max="14087" width="20.5" style="9" bestFit="1" customWidth="1"/>
    <col min="14088" max="14088" width="5.35546875" style="9" customWidth="1"/>
    <col min="14089" max="14089" width="15.35546875" style="9" bestFit="1" customWidth="1"/>
    <col min="14090" max="14091" width="10.640625" style="9" customWidth="1"/>
    <col min="14092" max="14092" width="11.85546875" style="9" customWidth="1"/>
    <col min="14093" max="14093" width="11.640625" style="9" bestFit="1" customWidth="1"/>
    <col min="14094" max="14340" width="9" style="9"/>
    <col min="14341" max="14341" width="0.640625" style="9" customWidth="1"/>
    <col min="14342" max="14342" width="5.7109375" style="9" customWidth="1"/>
    <col min="14343" max="14343" width="20.5" style="9" bestFit="1" customWidth="1"/>
    <col min="14344" max="14344" width="5.35546875" style="9" customWidth="1"/>
    <col min="14345" max="14345" width="15.35546875" style="9" bestFit="1" customWidth="1"/>
    <col min="14346" max="14347" width="10.640625" style="9" customWidth="1"/>
    <col min="14348" max="14348" width="11.85546875" style="9" customWidth="1"/>
    <col min="14349" max="14349" width="11.640625" style="9" bestFit="1" customWidth="1"/>
    <col min="14350" max="14596" width="9" style="9"/>
    <col min="14597" max="14597" width="0.640625" style="9" customWidth="1"/>
    <col min="14598" max="14598" width="5.7109375" style="9" customWidth="1"/>
    <col min="14599" max="14599" width="20.5" style="9" bestFit="1" customWidth="1"/>
    <col min="14600" max="14600" width="5.35546875" style="9" customWidth="1"/>
    <col min="14601" max="14601" width="15.35546875" style="9" bestFit="1" customWidth="1"/>
    <col min="14602" max="14603" width="10.640625" style="9" customWidth="1"/>
    <col min="14604" max="14604" width="11.85546875" style="9" customWidth="1"/>
    <col min="14605" max="14605" width="11.640625" style="9" bestFit="1" customWidth="1"/>
    <col min="14606" max="14852" width="9" style="9"/>
    <col min="14853" max="14853" width="0.640625" style="9" customWidth="1"/>
    <col min="14854" max="14854" width="5.7109375" style="9" customWidth="1"/>
    <col min="14855" max="14855" width="20.5" style="9" bestFit="1" customWidth="1"/>
    <col min="14856" max="14856" width="5.35546875" style="9" customWidth="1"/>
    <col min="14857" max="14857" width="15.35546875" style="9" bestFit="1" customWidth="1"/>
    <col min="14858" max="14859" width="10.640625" style="9" customWidth="1"/>
    <col min="14860" max="14860" width="11.85546875" style="9" customWidth="1"/>
    <col min="14861" max="14861" width="11.640625" style="9" bestFit="1" customWidth="1"/>
    <col min="14862" max="15108" width="9" style="9"/>
    <col min="15109" max="15109" width="0.640625" style="9" customWidth="1"/>
    <col min="15110" max="15110" width="5.7109375" style="9" customWidth="1"/>
    <col min="15111" max="15111" width="20.5" style="9" bestFit="1" customWidth="1"/>
    <col min="15112" max="15112" width="5.35546875" style="9" customWidth="1"/>
    <col min="15113" max="15113" width="15.35546875" style="9" bestFit="1" customWidth="1"/>
    <col min="15114" max="15115" width="10.640625" style="9" customWidth="1"/>
    <col min="15116" max="15116" width="11.85546875" style="9" customWidth="1"/>
    <col min="15117" max="15117" width="11.640625" style="9" bestFit="1" customWidth="1"/>
    <col min="15118" max="15364" width="9" style="9"/>
    <col min="15365" max="15365" width="0.640625" style="9" customWidth="1"/>
    <col min="15366" max="15366" width="5.7109375" style="9" customWidth="1"/>
    <col min="15367" max="15367" width="20.5" style="9" bestFit="1" customWidth="1"/>
    <col min="15368" max="15368" width="5.35546875" style="9" customWidth="1"/>
    <col min="15369" max="15369" width="15.35546875" style="9" bestFit="1" customWidth="1"/>
    <col min="15370" max="15371" width="10.640625" style="9" customWidth="1"/>
    <col min="15372" max="15372" width="11.85546875" style="9" customWidth="1"/>
    <col min="15373" max="15373" width="11.640625" style="9" bestFit="1" customWidth="1"/>
    <col min="15374" max="15620" width="9" style="9"/>
    <col min="15621" max="15621" width="0.640625" style="9" customWidth="1"/>
    <col min="15622" max="15622" width="5.7109375" style="9" customWidth="1"/>
    <col min="15623" max="15623" width="20.5" style="9" bestFit="1" customWidth="1"/>
    <col min="15624" max="15624" width="5.35546875" style="9" customWidth="1"/>
    <col min="15625" max="15625" width="15.35546875" style="9" bestFit="1" customWidth="1"/>
    <col min="15626" max="15627" width="10.640625" style="9" customWidth="1"/>
    <col min="15628" max="15628" width="11.85546875" style="9" customWidth="1"/>
    <col min="15629" max="15629" width="11.640625" style="9" bestFit="1" customWidth="1"/>
    <col min="15630" max="15876" width="9" style="9"/>
    <col min="15877" max="15877" width="0.640625" style="9" customWidth="1"/>
    <col min="15878" max="15878" width="5.7109375" style="9" customWidth="1"/>
    <col min="15879" max="15879" width="20.5" style="9" bestFit="1" customWidth="1"/>
    <col min="15880" max="15880" width="5.35546875" style="9" customWidth="1"/>
    <col min="15881" max="15881" width="15.35546875" style="9" bestFit="1" customWidth="1"/>
    <col min="15882" max="15883" width="10.640625" style="9" customWidth="1"/>
    <col min="15884" max="15884" width="11.85546875" style="9" customWidth="1"/>
    <col min="15885" max="15885" width="11.640625" style="9" bestFit="1" customWidth="1"/>
    <col min="15886" max="16132" width="9" style="9"/>
    <col min="16133" max="16133" width="0.640625" style="9" customWidth="1"/>
    <col min="16134" max="16134" width="5.7109375" style="9" customWidth="1"/>
    <col min="16135" max="16135" width="20.5" style="9" bestFit="1" customWidth="1"/>
    <col min="16136" max="16136" width="5.35546875" style="9" customWidth="1"/>
    <col min="16137" max="16137" width="15.35546875" style="9" bestFit="1" customWidth="1"/>
    <col min="16138" max="16139" width="10.640625" style="9" customWidth="1"/>
    <col min="16140" max="16140" width="11.85546875" style="9" customWidth="1"/>
    <col min="16141" max="16141" width="11.640625" style="9" bestFit="1" customWidth="1"/>
    <col min="16142" max="16384" width="9" style="9"/>
  </cols>
  <sheetData>
    <row r="1" spans="1:24" ht="13.3" thickBot="1"/>
    <row r="2" spans="1:24" s="76" customFormat="1" ht="54.75" customHeight="1" thickBot="1">
      <c r="A2" s="72"/>
      <c r="B2" s="73" t="s">
        <v>536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9"/>
      <c r="S2" s="9"/>
      <c r="T2" s="9"/>
    </row>
    <row r="3" spans="1:24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167" t="s">
        <v>1153</v>
      </c>
      <c r="N3" s="168" t="s">
        <v>949</v>
      </c>
      <c r="O3" s="78" t="s">
        <v>363</v>
      </c>
      <c r="P3" s="78" t="s">
        <v>950</v>
      </c>
      <c r="Q3" s="78" t="s">
        <v>363</v>
      </c>
      <c r="S3" s="1139" t="s">
        <v>313</v>
      </c>
      <c r="T3" s="1140"/>
      <c r="U3" s="1140"/>
      <c r="V3" s="1141"/>
      <c r="W3" s="1140"/>
      <c r="X3" s="1142"/>
    </row>
    <row r="4" spans="1:24" ht="16" customHeight="1">
      <c r="B4" s="144">
        <v>1</v>
      </c>
      <c r="C4" s="1109" t="s">
        <v>538</v>
      </c>
      <c r="D4" s="146" t="s">
        <v>66</v>
      </c>
      <c r="E4" s="145">
        <v>1</v>
      </c>
      <c r="F4" s="146">
        <v>2008</v>
      </c>
      <c r="G4" s="293" t="s">
        <v>766</v>
      </c>
      <c r="H4" s="146">
        <v>9004837</v>
      </c>
      <c r="I4" s="146">
        <v>1</v>
      </c>
      <c r="J4" s="146"/>
      <c r="K4" s="146"/>
      <c r="L4" s="146"/>
      <c r="M4" s="294"/>
      <c r="N4" s="67"/>
      <c r="O4" s="12"/>
      <c r="P4" s="12"/>
      <c r="Q4" s="12"/>
      <c r="S4" s="31" t="s">
        <v>321</v>
      </c>
      <c r="T4" s="32"/>
      <c r="U4" s="33" t="s">
        <v>68</v>
      </c>
      <c r="V4" s="42"/>
      <c r="W4" s="32"/>
      <c r="X4" s="34"/>
    </row>
    <row r="5" spans="1:24" ht="16" customHeight="1">
      <c r="B5" s="82">
        <v>2</v>
      </c>
      <c r="C5" s="1063"/>
      <c r="D5" s="86" t="s">
        <v>61</v>
      </c>
      <c r="E5" s="85">
        <v>1</v>
      </c>
      <c r="F5" s="86">
        <v>2008</v>
      </c>
      <c r="G5" s="227" t="s">
        <v>767</v>
      </c>
      <c r="H5" s="86">
        <v>9002887</v>
      </c>
      <c r="I5" s="86">
        <v>4</v>
      </c>
      <c r="J5" s="86"/>
      <c r="K5" s="86"/>
      <c r="L5" s="86"/>
      <c r="M5" s="295"/>
      <c r="N5" s="57"/>
      <c r="O5" s="13"/>
      <c r="P5" s="13"/>
      <c r="Q5" s="13"/>
      <c r="S5" s="31" t="s">
        <v>1347</v>
      </c>
      <c r="T5" s="32"/>
      <c r="U5" s="33" t="s">
        <v>327</v>
      </c>
      <c r="V5" s="35"/>
      <c r="W5" s="33" t="s">
        <v>1348</v>
      </c>
      <c r="X5" s="36" t="s">
        <v>60</v>
      </c>
    </row>
    <row r="6" spans="1:24" ht="16" customHeight="1">
      <c r="B6" s="82">
        <v>3</v>
      </c>
      <c r="C6" s="1049" t="s">
        <v>508</v>
      </c>
      <c r="D6" s="86" t="s">
        <v>62</v>
      </c>
      <c r="E6" s="85">
        <v>1</v>
      </c>
      <c r="F6" s="86">
        <v>2010</v>
      </c>
      <c r="G6" s="227">
        <v>221864</v>
      </c>
      <c r="H6" s="86">
        <v>9003627</v>
      </c>
      <c r="I6" s="86">
        <v>1</v>
      </c>
      <c r="J6" s="86"/>
      <c r="K6" s="86"/>
      <c r="L6" s="86"/>
      <c r="M6" s="295"/>
      <c r="N6" s="57"/>
      <c r="O6" s="13"/>
      <c r="P6" s="13"/>
      <c r="Q6" s="13"/>
      <c r="S6" s="31" t="s">
        <v>65</v>
      </c>
      <c r="T6" s="32"/>
      <c r="U6" s="33" t="s">
        <v>40</v>
      </c>
      <c r="V6" s="35"/>
      <c r="W6" s="32"/>
      <c r="X6" s="34"/>
    </row>
    <row r="7" spans="1:24" ht="16" customHeight="1">
      <c r="B7" s="82">
        <v>4</v>
      </c>
      <c r="C7" s="1046"/>
      <c r="D7" s="86" t="s">
        <v>67</v>
      </c>
      <c r="E7" s="85">
        <v>1</v>
      </c>
      <c r="F7" s="86">
        <v>2010</v>
      </c>
      <c r="G7" s="227">
        <v>550223969</v>
      </c>
      <c r="H7" s="86">
        <v>9002909</v>
      </c>
      <c r="I7" s="86">
        <v>1</v>
      </c>
      <c r="J7" s="86"/>
      <c r="K7" s="86"/>
      <c r="L7" s="86"/>
      <c r="M7" s="295"/>
      <c r="N7" s="57"/>
      <c r="O7" s="13"/>
      <c r="P7" s="13"/>
      <c r="Q7" s="13"/>
      <c r="S7" s="31" t="s">
        <v>64</v>
      </c>
      <c r="T7" s="32"/>
      <c r="U7" s="33" t="s">
        <v>776</v>
      </c>
      <c r="V7" s="35"/>
      <c r="W7" s="32"/>
      <c r="X7" s="34"/>
    </row>
    <row r="8" spans="1:24" ht="16" customHeight="1">
      <c r="B8" s="82">
        <v>5</v>
      </c>
      <c r="C8" s="1047"/>
      <c r="D8" s="86" t="s">
        <v>1015</v>
      </c>
      <c r="E8" s="85">
        <v>1</v>
      </c>
      <c r="F8" s="86">
        <v>2023</v>
      </c>
      <c r="G8" s="227">
        <v>344751</v>
      </c>
      <c r="H8" s="86">
        <v>9009986</v>
      </c>
      <c r="I8" s="86">
        <v>1</v>
      </c>
      <c r="J8" s="86"/>
      <c r="K8" s="86"/>
      <c r="L8" s="86"/>
      <c r="M8" s="295"/>
      <c r="N8" s="57"/>
      <c r="O8" s="13"/>
      <c r="P8" s="13"/>
      <c r="Q8" s="13"/>
      <c r="S8" s="31" t="s">
        <v>1349</v>
      </c>
      <c r="T8" s="32"/>
      <c r="U8" s="32"/>
      <c r="V8" s="35"/>
      <c r="W8" s="33" t="s">
        <v>349</v>
      </c>
      <c r="X8" s="36" t="s">
        <v>1018</v>
      </c>
    </row>
    <row r="9" spans="1:24" ht="16" customHeight="1" thickBot="1">
      <c r="B9" s="82">
        <v>6</v>
      </c>
      <c r="C9" s="1063" t="s">
        <v>539</v>
      </c>
      <c r="D9" s="86" t="s">
        <v>68</v>
      </c>
      <c r="E9" s="85">
        <v>1</v>
      </c>
      <c r="F9" s="86">
        <v>2008</v>
      </c>
      <c r="G9" s="227" t="s">
        <v>768</v>
      </c>
      <c r="H9" s="86">
        <v>9004840</v>
      </c>
      <c r="I9" s="86">
        <v>1</v>
      </c>
      <c r="J9" s="86"/>
      <c r="K9" s="86"/>
      <c r="L9" s="86"/>
      <c r="M9" s="295"/>
      <c r="N9" s="57"/>
      <c r="O9" s="13"/>
      <c r="P9" s="13"/>
      <c r="Q9" s="13"/>
      <c r="S9" s="37"/>
      <c r="T9" s="38" t="s">
        <v>63</v>
      </c>
      <c r="U9" s="39"/>
      <c r="V9" s="40"/>
      <c r="W9" s="39"/>
      <c r="X9" s="41"/>
    </row>
    <row r="10" spans="1:24" ht="16" customHeight="1">
      <c r="B10" s="82">
        <v>7</v>
      </c>
      <c r="C10" s="1063"/>
      <c r="D10" s="86" t="s">
        <v>69</v>
      </c>
      <c r="E10" s="85">
        <v>1</v>
      </c>
      <c r="F10" s="86">
        <v>2019</v>
      </c>
      <c r="G10" s="227" t="s">
        <v>769</v>
      </c>
      <c r="H10" s="86">
        <v>9007627</v>
      </c>
      <c r="I10" s="86">
        <v>1</v>
      </c>
      <c r="J10" s="86"/>
      <c r="K10" s="86"/>
      <c r="L10" s="86"/>
      <c r="M10" s="295"/>
      <c r="N10" s="57"/>
      <c r="O10" s="13"/>
      <c r="P10" s="13"/>
      <c r="Q10" s="13"/>
    </row>
    <row r="11" spans="1:24" ht="16" customHeight="1">
      <c r="B11" s="82">
        <v>8</v>
      </c>
      <c r="C11" s="1063"/>
      <c r="D11" s="86" t="s">
        <v>70</v>
      </c>
      <c r="E11" s="85">
        <v>1</v>
      </c>
      <c r="F11" s="86">
        <v>2014</v>
      </c>
      <c r="G11" s="227" t="s">
        <v>770</v>
      </c>
      <c r="H11" s="86">
        <v>9007078</v>
      </c>
      <c r="I11" s="86">
        <v>1</v>
      </c>
      <c r="J11" s="86"/>
      <c r="K11" s="86"/>
      <c r="L11" s="86"/>
      <c r="M11" s="295"/>
      <c r="N11" s="57"/>
      <c r="O11" s="13"/>
      <c r="P11" s="13"/>
      <c r="Q11" s="13"/>
    </row>
    <row r="12" spans="1:24" ht="16" customHeight="1">
      <c r="B12" s="82">
        <v>9</v>
      </c>
      <c r="C12" s="1063"/>
      <c r="D12" s="86" t="s">
        <v>775</v>
      </c>
      <c r="E12" s="85">
        <v>1</v>
      </c>
      <c r="F12" s="86">
        <v>2022</v>
      </c>
      <c r="G12" s="227" t="s">
        <v>774</v>
      </c>
      <c r="H12" s="86">
        <v>9008103</v>
      </c>
      <c r="I12" s="86">
        <v>1</v>
      </c>
      <c r="J12" s="86"/>
      <c r="K12" s="86"/>
      <c r="L12" s="86"/>
      <c r="M12" s="295"/>
      <c r="N12" s="57"/>
      <c r="O12" s="13"/>
      <c r="P12" s="13"/>
      <c r="Q12" s="13"/>
    </row>
    <row r="13" spans="1:24" ht="16" customHeight="1">
      <c r="B13" s="82">
        <v>10</v>
      </c>
      <c r="C13" s="1063" t="s">
        <v>541</v>
      </c>
      <c r="D13" s="86" t="s">
        <v>60</v>
      </c>
      <c r="E13" s="85">
        <v>1</v>
      </c>
      <c r="F13" s="86">
        <v>2019</v>
      </c>
      <c r="G13" s="227" t="s">
        <v>771</v>
      </c>
      <c r="H13" s="86">
        <v>9007634</v>
      </c>
      <c r="I13" s="86">
        <v>1</v>
      </c>
      <c r="J13" s="86"/>
      <c r="K13" s="86"/>
      <c r="L13" s="86"/>
      <c r="M13" s="295"/>
      <c r="N13" s="57"/>
      <c r="O13" s="13"/>
      <c r="P13" s="13"/>
      <c r="Q13" s="13"/>
    </row>
    <row r="14" spans="1:24" ht="16" customHeight="1">
      <c r="B14" s="82">
        <v>11</v>
      </c>
      <c r="C14" s="1063"/>
      <c r="D14" s="86" t="s">
        <v>64</v>
      </c>
      <c r="E14" s="85">
        <v>1</v>
      </c>
      <c r="F14" s="86">
        <v>2002</v>
      </c>
      <c r="G14" s="227" t="s">
        <v>772</v>
      </c>
      <c r="H14" s="86">
        <v>6178940</v>
      </c>
      <c r="I14" s="86">
        <v>1</v>
      </c>
      <c r="J14" s="86"/>
      <c r="K14" s="86"/>
      <c r="L14" s="86"/>
      <c r="M14" s="295"/>
      <c r="N14" s="57"/>
      <c r="O14" s="13"/>
      <c r="P14" s="13"/>
      <c r="Q14" s="13"/>
    </row>
    <row r="15" spans="1:24" ht="16" customHeight="1">
      <c r="B15" s="82">
        <v>12</v>
      </c>
      <c r="C15" s="86" t="s">
        <v>63</v>
      </c>
      <c r="D15" s="86" t="s">
        <v>537</v>
      </c>
      <c r="E15" s="85">
        <v>1</v>
      </c>
      <c r="F15" s="86">
        <v>2017</v>
      </c>
      <c r="G15" s="227" t="s">
        <v>773</v>
      </c>
      <c r="H15" s="86">
        <v>9000706</v>
      </c>
      <c r="I15" s="86">
        <v>1</v>
      </c>
      <c r="J15" s="86"/>
      <c r="K15" s="86"/>
      <c r="L15" s="86"/>
      <c r="M15" s="295"/>
      <c r="N15" s="57"/>
      <c r="O15" s="13"/>
      <c r="P15" s="13"/>
      <c r="Q15" s="13"/>
    </row>
    <row r="16" spans="1:24" ht="16" customHeight="1">
      <c r="B16" s="82">
        <v>13</v>
      </c>
      <c r="C16" s="86" t="s">
        <v>540</v>
      </c>
      <c r="D16" s="86" t="s">
        <v>542</v>
      </c>
      <c r="E16" s="85">
        <v>1</v>
      </c>
      <c r="F16" s="86">
        <v>1999</v>
      </c>
      <c r="G16" s="227">
        <v>5074</v>
      </c>
      <c r="H16" s="86">
        <v>6177951</v>
      </c>
      <c r="I16" s="86">
        <v>1</v>
      </c>
      <c r="J16" s="86"/>
      <c r="K16" s="86"/>
      <c r="L16" s="86"/>
      <c r="M16" s="295"/>
      <c r="N16" s="57"/>
      <c r="O16" s="13"/>
      <c r="P16" s="13"/>
      <c r="Q16" s="13"/>
    </row>
    <row r="17" spans="2:17" ht="16" customHeight="1" thickBot="1">
      <c r="B17" s="135">
        <v>14</v>
      </c>
      <c r="C17" s="136" t="s">
        <v>1350</v>
      </c>
      <c r="D17" s="136" t="s">
        <v>1348</v>
      </c>
      <c r="E17" s="137">
        <v>1</v>
      </c>
      <c r="F17" s="136">
        <v>2023</v>
      </c>
      <c r="G17" s="296" t="s">
        <v>1082</v>
      </c>
      <c r="H17" s="136">
        <v>9008197</v>
      </c>
      <c r="I17" s="136">
        <v>1</v>
      </c>
      <c r="J17" s="136"/>
      <c r="K17" s="136"/>
      <c r="L17" s="136"/>
      <c r="M17" s="297"/>
      <c r="N17" s="298"/>
      <c r="O17" s="17"/>
      <c r="P17" s="17"/>
      <c r="Q17" s="17"/>
    </row>
    <row r="18" spans="2:17" ht="16" customHeight="1">
      <c r="D18" s="9"/>
      <c r="E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22" spans="2:17" ht="16" customHeight="1">
      <c r="D22" s="9"/>
      <c r="E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ht="16" customHeight="1">
      <c r="D23" s="9"/>
      <c r="E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ht="16" customHeight="1">
      <c r="E24" s="24"/>
      <c r="F24" s="24"/>
      <c r="G24" s="24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ht="16" customHeight="1">
      <c r="E25" s="24"/>
      <c r="F25" s="24"/>
      <c r="G25" s="24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ht="16" customHeight="1"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ht="16" customHeight="1"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ht="16" customHeight="1"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17" ht="16" customHeight="1"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17" ht="16" customHeight="1"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17" ht="16" customHeight="1"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17" ht="16" customHeight="1"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8:17" ht="16" customHeight="1"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8:17" ht="16" customHeight="1"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8:17" ht="16" customHeight="1"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8:17" ht="16" customHeight="1">
      <c r="H36" s="9"/>
      <c r="I36" s="9"/>
      <c r="J36" s="9"/>
      <c r="K36" s="9"/>
      <c r="M36" s="9"/>
      <c r="N36" s="9"/>
      <c r="O36" s="9"/>
      <c r="P36" s="9"/>
      <c r="Q36" s="9"/>
    </row>
    <row r="37" spans="8:17" ht="16" customHeight="1">
      <c r="H37" s="9"/>
      <c r="I37" s="9"/>
      <c r="J37" s="9"/>
      <c r="K37" s="9"/>
      <c r="M37" s="9"/>
      <c r="N37" s="9"/>
      <c r="O37" s="9"/>
      <c r="P37" s="9"/>
      <c r="Q37" s="9"/>
    </row>
    <row r="38" spans="8:17" ht="16" customHeight="1">
      <c r="H38" s="9"/>
      <c r="I38" s="9"/>
      <c r="J38" s="9"/>
      <c r="K38" s="9"/>
      <c r="M38" s="9"/>
      <c r="N38" s="9"/>
      <c r="O38" s="9"/>
      <c r="P38" s="9"/>
      <c r="Q38" s="9"/>
    </row>
    <row r="39" spans="8:17" ht="16" customHeight="1">
      <c r="H39" s="9"/>
      <c r="I39" s="9"/>
      <c r="J39" s="9"/>
      <c r="K39" s="9"/>
      <c r="M39" s="9"/>
      <c r="N39" s="9"/>
      <c r="O39" s="9"/>
      <c r="P39" s="9"/>
      <c r="Q39" s="9"/>
    </row>
    <row r="40" spans="8:17" ht="16" customHeight="1">
      <c r="H40" s="9"/>
      <c r="I40" s="9"/>
      <c r="J40" s="9"/>
      <c r="K40" s="9"/>
      <c r="M40" s="9"/>
      <c r="N40" s="9"/>
      <c r="O40" s="9"/>
      <c r="P40" s="9"/>
      <c r="Q40" s="9"/>
    </row>
    <row r="41" spans="8:17" ht="16" customHeight="1">
      <c r="H41" s="9"/>
      <c r="I41" s="9"/>
      <c r="J41" s="9"/>
      <c r="K41" s="9"/>
      <c r="M41" s="9"/>
      <c r="N41" s="9"/>
      <c r="O41" s="9"/>
      <c r="P41" s="9"/>
      <c r="Q41" s="9"/>
    </row>
    <row r="42" spans="8:17" ht="16" customHeight="1">
      <c r="H42" s="9"/>
      <c r="I42" s="9"/>
      <c r="J42" s="9"/>
      <c r="K42" s="9"/>
      <c r="M42" s="9"/>
      <c r="N42" s="9"/>
      <c r="O42" s="9"/>
      <c r="P42" s="9"/>
      <c r="Q42" s="9"/>
    </row>
    <row r="43" spans="8:17" ht="16" customHeight="1">
      <c r="H43" s="9"/>
      <c r="I43" s="9"/>
      <c r="J43" s="9"/>
      <c r="K43" s="9"/>
      <c r="M43" s="9"/>
      <c r="N43" s="9"/>
      <c r="O43" s="9"/>
      <c r="P43" s="9"/>
      <c r="Q43" s="9"/>
    </row>
    <row r="44" spans="8:17" ht="16" customHeight="1">
      <c r="H44" s="9"/>
      <c r="I44" s="9"/>
      <c r="J44" s="9"/>
      <c r="K44" s="9"/>
      <c r="M44" s="9"/>
      <c r="N44" s="9"/>
      <c r="O44" s="9"/>
      <c r="P44" s="9"/>
      <c r="Q44" s="9"/>
    </row>
    <row r="45" spans="8:17" ht="16" customHeight="1">
      <c r="H45" s="9"/>
      <c r="I45" s="9"/>
      <c r="J45" s="9"/>
      <c r="K45" s="9"/>
      <c r="M45" s="9"/>
      <c r="N45" s="9"/>
      <c r="O45" s="9"/>
      <c r="P45" s="9"/>
      <c r="Q45" s="9"/>
    </row>
    <row r="46" spans="8:17" ht="16" customHeight="1">
      <c r="H46" s="9"/>
      <c r="I46" s="9"/>
      <c r="J46" s="9"/>
      <c r="K46" s="9"/>
      <c r="M46" s="9"/>
      <c r="N46" s="9"/>
      <c r="O46" s="9"/>
      <c r="P46" s="9"/>
      <c r="Q46" s="9"/>
    </row>
    <row r="47" spans="8:17" ht="16" customHeight="1">
      <c r="H47" s="9"/>
      <c r="I47" s="9"/>
      <c r="J47" s="9"/>
      <c r="K47" s="9"/>
      <c r="M47" s="9"/>
      <c r="N47" s="9"/>
      <c r="O47" s="9"/>
      <c r="P47" s="9"/>
      <c r="Q47" s="9"/>
    </row>
    <row r="48" spans="8:17" ht="16" customHeight="1">
      <c r="H48" s="9"/>
      <c r="I48" s="9"/>
      <c r="J48" s="9"/>
      <c r="K48" s="9"/>
      <c r="M48" s="9"/>
      <c r="N48" s="9"/>
      <c r="O48" s="9"/>
      <c r="P48" s="9"/>
      <c r="Q48" s="9"/>
    </row>
    <row r="49" spans="13:17">
      <c r="M49" s="9"/>
      <c r="N49" s="9"/>
      <c r="O49" s="9"/>
      <c r="P49" s="9"/>
      <c r="Q49" s="9"/>
    </row>
    <row r="50" spans="13:17">
      <c r="M50" s="9"/>
      <c r="N50" s="9"/>
      <c r="O50" s="9"/>
      <c r="P50" s="9"/>
      <c r="Q50" s="9"/>
    </row>
    <row r="51" spans="13:17">
      <c r="M51" s="9"/>
      <c r="N51" s="9"/>
      <c r="O51" s="9"/>
      <c r="P51" s="9"/>
      <c r="Q51" s="9"/>
    </row>
    <row r="52" spans="13:17">
      <c r="M52" s="9"/>
      <c r="N52" s="9"/>
      <c r="O52" s="9"/>
      <c r="P52" s="9"/>
      <c r="Q52" s="9"/>
    </row>
    <row r="53" spans="13:17">
      <c r="M53" s="9"/>
      <c r="N53" s="9"/>
      <c r="O53" s="9"/>
      <c r="P53" s="9"/>
      <c r="Q53" s="9"/>
    </row>
    <row r="54" spans="13:17">
      <c r="M54" s="9"/>
      <c r="N54" s="9"/>
      <c r="O54" s="9"/>
      <c r="P54" s="9"/>
      <c r="Q54" s="9"/>
    </row>
    <row r="55" spans="13:17">
      <c r="M55" s="9"/>
      <c r="N55" s="9"/>
      <c r="O55" s="9"/>
      <c r="P55" s="9"/>
      <c r="Q55" s="9"/>
    </row>
    <row r="56" spans="13:17">
      <c r="M56" s="9"/>
      <c r="N56" s="9"/>
      <c r="O56" s="9"/>
      <c r="P56" s="9"/>
      <c r="Q56" s="9"/>
    </row>
    <row r="57" spans="13:17">
      <c r="M57" s="9"/>
      <c r="N57" s="9"/>
      <c r="O57" s="9"/>
      <c r="P57" s="9"/>
      <c r="Q57" s="9"/>
    </row>
    <row r="58" spans="13:17">
      <c r="M58" s="9"/>
      <c r="N58" s="9"/>
      <c r="O58" s="9"/>
      <c r="P58" s="9"/>
      <c r="Q58" s="9"/>
    </row>
    <row r="59" spans="13:17">
      <c r="M59" s="9"/>
      <c r="N59" s="9"/>
      <c r="O59" s="9"/>
      <c r="P59" s="9"/>
      <c r="Q59" s="9"/>
    </row>
    <row r="60" spans="13:17">
      <c r="M60" s="9"/>
      <c r="N60" s="9"/>
      <c r="O60" s="9"/>
      <c r="P60" s="9"/>
      <c r="Q60" s="9"/>
    </row>
    <row r="61" spans="13:17">
      <c r="M61" s="9"/>
      <c r="N61" s="9"/>
      <c r="O61" s="9"/>
      <c r="P61" s="9"/>
      <c r="Q61" s="9"/>
    </row>
    <row r="62" spans="13:17">
      <c r="M62" s="9"/>
      <c r="N62" s="9"/>
      <c r="O62" s="9"/>
      <c r="P62" s="9"/>
      <c r="Q62" s="9"/>
    </row>
    <row r="63" spans="13:17">
      <c r="M63" s="9"/>
      <c r="N63" s="9"/>
      <c r="O63" s="9"/>
      <c r="P63" s="9"/>
      <c r="Q63" s="9"/>
    </row>
    <row r="64" spans="13:17">
      <c r="M64" s="9"/>
      <c r="N64" s="9"/>
      <c r="O64" s="9"/>
      <c r="P64" s="9"/>
      <c r="Q64" s="9"/>
    </row>
    <row r="65" spans="13:17">
      <c r="M65" s="9"/>
      <c r="N65" s="9"/>
      <c r="O65" s="9"/>
      <c r="P65" s="9"/>
      <c r="Q65" s="9"/>
    </row>
    <row r="66" spans="13:17">
      <c r="M66" s="9"/>
      <c r="N66" s="9"/>
      <c r="O66" s="9"/>
      <c r="P66" s="9"/>
      <c r="Q66" s="9"/>
    </row>
    <row r="67" spans="13:17">
      <c r="M67" s="9"/>
      <c r="N67" s="9"/>
      <c r="O67" s="9"/>
      <c r="P67" s="9"/>
      <c r="Q67" s="9"/>
    </row>
    <row r="68" spans="13:17">
      <c r="M68" s="9"/>
      <c r="N68" s="9"/>
      <c r="O68" s="9"/>
      <c r="P68" s="9"/>
      <c r="Q68" s="9"/>
    </row>
    <row r="69" spans="13:17">
      <c r="M69" s="9"/>
      <c r="N69" s="9"/>
      <c r="O69" s="9"/>
      <c r="P69" s="9"/>
      <c r="Q69" s="9"/>
    </row>
    <row r="70" spans="13:17">
      <c r="M70" s="9"/>
      <c r="N70" s="9"/>
      <c r="O70" s="9"/>
      <c r="P70" s="9"/>
      <c r="Q70" s="9"/>
    </row>
    <row r="71" spans="13:17">
      <c r="M71" s="9"/>
      <c r="N71" s="9"/>
      <c r="O71" s="9"/>
      <c r="P71" s="9"/>
      <c r="Q71" s="9"/>
    </row>
    <row r="72" spans="13:17">
      <c r="M72" s="9"/>
      <c r="N72" s="9"/>
      <c r="O72" s="9"/>
      <c r="P72" s="9"/>
      <c r="Q72" s="9"/>
    </row>
    <row r="73" spans="13:17">
      <c r="M73" s="9"/>
      <c r="N73" s="9"/>
      <c r="O73" s="9"/>
      <c r="P73" s="9"/>
      <c r="Q73" s="9"/>
    </row>
    <row r="74" spans="13:17">
      <c r="M74" s="9"/>
      <c r="N74" s="9"/>
      <c r="O74" s="9"/>
      <c r="P74" s="9"/>
      <c r="Q74" s="9"/>
    </row>
    <row r="75" spans="13:17">
      <c r="M75" s="9"/>
      <c r="N75" s="9"/>
      <c r="O75" s="9"/>
      <c r="P75" s="9"/>
      <c r="Q75" s="9"/>
    </row>
    <row r="76" spans="13:17">
      <c r="M76" s="9"/>
      <c r="N76" s="9"/>
      <c r="O76" s="9"/>
      <c r="P76" s="9"/>
      <c r="Q76" s="9"/>
    </row>
    <row r="77" spans="13:17">
      <c r="M77" s="9"/>
      <c r="N77" s="9"/>
      <c r="O77" s="9"/>
      <c r="P77" s="9"/>
      <c r="Q77" s="9"/>
    </row>
    <row r="78" spans="13:17">
      <c r="M78" s="9"/>
      <c r="N78" s="9"/>
      <c r="O78" s="9"/>
      <c r="P78" s="9"/>
      <c r="Q78" s="9"/>
    </row>
    <row r="79" spans="13:17">
      <c r="M79" s="9"/>
      <c r="N79" s="9"/>
      <c r="O79" s="9"/>
      <c r="P79" s="9"/>
      <c r="Q79" s="9"/>
    </row>
    <row r="80" spans="13:17">
      <c r="M80" s="9"/>
      <c r="N80" s="9"/>
      <c r="O80" s="9"/>
      <c r="P80" s="9"/>
      <c r="Q80" s="9"/>
    </row>
    <row r="81" spans="8:17">
      <c r="M81" s="9"/>
      <c r="N81" s="9"/>
      <c r="O81" s="9"/>
      <c r="P81" s="9"/>
      <c r="Q81" s="9"/>
    </row>
    <row r="82" spans="8:17">
      <c r="M82" s="9"/>
      <c r="N82" s="9"/>
      <c r="O82" s="9"/>
      <c r="P82" s="9"/>
      <c r="Q82" s="9"/>
    </row>
    <row r="83" spans="8:17">
      <c r="H83" s="18">
        <v>9003763</v>
      </c>
      <c r="M83" s="9"/>
      <c r="N83" s="9"/>
      <c r="O83" s="9"/>
      <c r="P83" s="9"/>
      <c r="Q83" s="9"/>
    </row>
    <row r="84" spans="8:17">
      <c r="M84" s="9"/>
      <c r="N84" s="9"/>
      <c r="O84" s="9"/>
      <c r="P84" s="9"/>
      <c r="Q84" s="9"/>
    </row>
    <row r="85" spans="8:17">
      <c r="M85" s="9"/>
      <c r="N85" s="9"/>
      <c r="O85" s="9"/>
      <c r="P85" s="9"/>
      <c r="Q85" s="9"/>
    </row>
    <row r="86" spans="8:17">
      <c r="M86" s="9"/>
      <c r="N86" s="9"/>
      <c r="O86" s="9"/>
      <c r="P86" s="9"/>
      <c r="Q86" s="9"/>
    </row>
    <row r="87" spans="8:17">
      <c r="M87" s="9"/>
      <c r="N87" s="9"/>
      <c r="O87" s="9"/>
      <c r="P87" s="9"/>
      <c r="Q87" s="9"/>
    </row>
    <row r="88" spans="8:17">
      <c r="M88" s="9"/>
      <c r="N88" s="9"/>
      <c r="O88" s="9"/>
      <c r="P88" s="9"/>
      <c r="Q88" s="9"/>
    </row>
    <row r="89" spans="8:17">
      <c r="M89" s="9"/>
      <c r="N89" s="9"/>
      <c r="O89" s="9"/>
      <c r="P89" s="9"/>
      <c r="Q89" s="9"/>
    </row>
    <row r="90" spans="8:17">
      <c r="M90" s="9"/>
      <c r="N90" s="9"/>
      <c r="O90" s="9"/>
      <c r="P90" s="9"/>
      <c r="Q90" s="9"/>
    </row>
    <row r="91" spans="8:17">
      <c r="M91" s="9"/>
      <c r="N91" s="9"/>
      <c r="O91" s="9"/>
      <c r="P91" s="9"/>
      <c r="Q91" s="9"/>
    </row>
    <row r="92" spans="8:17">
      <c r="M92" s="9"/>
      <c r="N92" s="9"/>
      <c r="O92" s="9"/>
      <c r="P92" s="9"/>
      <c r="Q92" s="9"/>
    </row>
    <row r="93" spans="8:17">
      <c r="M93" s="9"/>
      <c r="N93" s="9"/>
      <c r="O93" s="9"/>
      <c r="P93" s="9"/>
      <c r="Q93" s="9"/>
    </row>
    <row r="94" spans="8:17">
      <c r="M94" s="9"/>
      <c r="N94" s="9"/>
      <c r="O94" s="9"/>
      <c r="P94" s="9"/>
      <c r="Q94" s="9"/>
    </row>
    <row r="95" spans="8:17" ht="17.600000000000001">
      <c r="N95"/>
      <c r="O95"/>
      <c r="P95" s="9"/>
      <c r="Q95" s="9"/>
    </row>
    <row r="96" spans="8:17" ht="21.45">
      <c r="M96" s="174"/>
      <c r="N96"/>
      <c r="O96"/>
      <c r="P96" s="9"/>
      <c r="Q96" s="9"/>
    </row>
    <row r="97" spans="13:17" ht="17.600000000000001">
      <c r="M97"/>
      <c r="N97"/>
      <c r="O97"/>
      <c r="P97" s="9"/>
      <c r="Q97" s="9"/>
    </row>
    <row r="98" spans="13:17" ht="17.600000000000001">
      <c r="M98"/>
      <c r="N98"/>
      <c r="O98"/>
      <c r="P98" s="9"/>
      <c r="Q98" s="9"/>
    </row>
    <row r="99" spans="13:17" ht="17.600000000000001">
      <c r="M99"/>
      <c r="N99"/>
      <c r="O99"/>
      <c r="P99" s="9"/>
      <c r="Q99" s="9"/>
    </row>
    <row r="100" spans="13:17" ht="17.600000000000001">
      <c r="M100"/>
      <c r="N100"/>
      <c r="O100"/>
      <c r="P100" s="9"/>
      <c r="Q100" s="9"/>
    </row>
    <row r="101" spans="13:17" ht="17.600000000000001">
      <c r="M101"/>
      <c r="N101"/>
      <c r="O101"/>
      <c r="P101" s="9"/>
      <c r="Q101" s="9"/>
    </row>
    <row r="102" spans="13:17" ht="17.600000000000001">
      <c r="M102"/>
      <c r="N102"/>
      <c r="O102"/>
      <c r="P102" s="9"/>
      <c r="Q102" s="9"/>
    </row>
    <row r="103" spans="13:17" ht="17.600000000000001">
      <c r="M103"/>
      <c r="N103"/>
      <c r="O103"/>
      <c r="P103" s="9"/>
      <c r="Q103" s="9"/>
    </row>
    <row r="104" spans="13:17" ht="17.600000000000001">
      <c r="M104"/>
      <c r="N104"/>
      <c r="O104"/>
      <c r="P104" s="9"/>
      <c r="Q104" s="9"/>
    </row>
    <row r="105" spans="13:17" ht="17.600000000000001">
      <c r="M105"/>
      <c r="N105"/>
      <c r="O105"/>
      <c r="P105" s="9"/>
      <c r="Q105" s="9"/>
    </row>
    <row r="106" spans="13:17" ht="17.600000000000001">
      <c r="M106"/>
      <c r="N106"/>
      <c r="O106"/>
      <c r="P106" s="9"/>
      <c r="Q106" s="9"/>
    </row>
    <row r="107" spans="13:17" ht="17.600000000000001">
      <c r="M107"/>
      <c r="N107"/>
      <c r="P107" s="9"/>
      <c r="Q107" s="9"/>
    </row>
    <row r="108" spans="13:17" ht="17.600000000000001">
      <c r="M108"/>
      <c r="N108"/>
    </row>
    <row r="109" spans="13:17" ht="17.600000000000001">
      <c r="M109"/>
      <c r="N109"/>
    </row>
    <row r="110" spans="13:17" ht="17.600000000000001">
      <c r="M110"/>
      <c r="N110"/>
    </row>
    <row r="111" spans="13:17" ht="17.600000000000001">
      <c r="M111"/>
      <c r="N111"/>
    </row>
    <row r="112" spans="13:17" ht="17.600000000000001">
      <c r="M112"/>
      <c r="N112"/>
    </row>
    <row r="113" spans="13:14" ht="17.600000000000001">
      <c r="M113"/>
      <c r="N113"/>
    </row>
    <row r="114" spans="13:14" ht="17.600000000000001">
      <c r="M114"/>
      <c r="N114"/>
    </row>
    <row r="115" spans="13:14" ht="17.600000000000001">
      <c r="M115"/>
      <c r="N115"/>
    </row>
    <row r="116" spans="13:14" ht="17.600000000000001">
      <c r="M116"/>
      <c r="N116"/>
    </row>
    <row r="117" spans="13:14" ht="17.600000000000001">
      <c r="M117"/>
      <c r="N117" s="9"/>
    </row>
    <row r="118" spans="13:14">
      <c r="M118" s="9"/>
    </row>
    <row r="121" spans="13:14" ht="17.600000000000001">
      <c r="N121"/>
    </row>
    <row r="122" spans="13:14" ht="17.600000000000001">
      <c r="M122"/>
      <c r="N122"/>
    </row>
    <row r="123" spans="13:14" ht="17.600000000000001">
      <c r="M123"/>
      <c r="N123"/>
    </row>
    <row r="124" spans="13:14" ht="17.600000000000001">
      <c r="M124"/>
      <c r="N124"/>
    </row>
    <row r="125" spans="13:14" ht="17.600000000000001">
      <c r="M125"/>
      <c r="N125"/>
    </row>
    <row r="126" spans="13:14" ht="17.600000000000001">
      <c r="M126"/>
      <c r="N126"/>
    </row>
    <row r="127" spans="13:14" ht="17.600000000000001">
      <c r="M127"/>
      <c r="N127"/>
    </row>
    <row r="128" spans="13:14" ht="17.600000000000001">
      <c r="M128"/>
      <c r="N128"/>
    </row>
    <row r="129" spans="13:14" ht="17.600000000000001">
      <c r="M129"/>
      <c r="N129"/>
    </row>
    <row r="130" spans="13:14" ht="17.600000000000001">
      <c r="M130"/>
      <c r="N130"/>
    </row>
    <row r="131" spans="13:14" ht="17.600000000000001">
      <c r="M131"/>
      <c r="N131"/>
    </row>
    <row r="132" spans="13:14" ht="17.600000000000001">
      <c r="M132"/>
      <c r="N132"/>
    </row>
    <row r="133" spans="13:14" ht="17.600000000000001">
      <c r="M133"/>
      <c r="N133"/>
    </row>
    <row r="134" spans="13:14" ht="17.600000000000001">
      <c r="M134"/>
      <c r="N134"/>
    </row>
    <row r="135" spans="13:14" ht="17.600000000000001">
      <c r="M135"/>
      <c r="N135"/>
    </row>
    <row r="136" spans="13:14" ht="17.600000000000001">
      <c r="M136"/>
      <c r="N136"/>
    </row>
    <row r="137" spans="13:14" ht="17.600000000000001">
      <c r="M137"/>
    </row>
  </sheetData>
  <mergeCells count="5">
    <mergeCell ref="S3:X3"/>
    <mergeCell ref="C4:C5"/>
    <mergeCell ref="C6:C8"/>
    <mergeCell ref="C9:C12"/>
    <mergeCell ref="C13:C14"/>
  </mergeCells>
  <phoneticPr fontId="2" type="noConversion"/>
  <conditionalFormatting sqref="B4:H17">
    <cfRule type="expression" dxfId="734" priority="1" stopIfTrue="1">
      <formula>UPPER($I4)="NONE"</formula>
    </cfRule>
    <cfRule type="expression" dxfId="733" priority="2" stopIfTrue="1">
      <formula>AND($I4&lt;&gt;"", $J4&lt;&gt;"", $I4*1&lt;$J4*1)</formula>
    </cfRule>
  </conditionalFormatting>
  <hyperlinks>
    <hyperlink ref="A1" location="Hermle1!Print_Area" display="Hermle1!Print_Area" xr:uid="{CE1EC2C9-9DE3-4D11-8114-0214BC7ACB47}"/>
    <hyperlink ref="A37" location="Hermle1!Print_Area" display="Hermle1!Print_Area" xr:uid="{425DFA95-7CC1-4351-9D56-BCA09144D05D}"/>
    <hyperlink ref="M2:P2" location="현황개요!A1" display="QA Machine List" xr:uid="{5C9FE1FA-0CAC-4611-90D7-DB5D042A94ED}"/>
    <hyperlink ref="M2" location="현황개요!A1" display="Alloy2 Machine List" xr:uid="{9C4D24C7-6CCD-4C9C-877B-751E968FC311}"/>
    <hyperlink ref="N2:Q2" location="현황개요!A1" display="Coating1 Machine List" xr:uid="{3A46BD39-4F3D-4B78-AF5F-1FBFA01F0288}"/>
    <hyperlink ref="N2" location="현황개요!A1" display="Alloy2 Machine List" xr:uid="{532FFCE8-650D-4553-B404-8770B2CA30DF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3D93-E8EF-45B4-8280-A3CC90C34E48}">
  <sheetPr codeName="Sheet18">
    <tabColor theme="8" tint="0.79998168889431442"/>
    <pageSetUpPr fitToPage="1"/>
  </sheetPr>
  <dimension ref="A1:X138"/>
  <sheetViews>
    <sheetView showGridLines="0" zoomScaleNormal="100" zoomScaleSheetLayoutView="115" workbookViewId="0"/>
  </sheetViews>
  <sheetFormatPr defaultRowHeight="12.9"/>
  <cols>
    <col min="1" max="1" width="0.85546875" style="6" customWidth="1"/>
    <col min="2" max="2" width="5.7109375" style="18" customWidth="1"/>
    <col min="3" max="3" width="20.5" style="9" bestFit="1" customWidth="1"/>
    <col min="4" max="4" width="15.35546875" style="19" bestFit="1" customWidth="1"/>
    <col min="5" max="5" width="5.35546875" style="19" customWidth="1"/>
    <col min="6" max="6" width="10.640625" style="9" customWidth="1"/>
    <col min="7" max="7" width="12.640625" style="9" customWidth="1"/>
    <col min="8" max="8" width="9.5" style="18" customWidth="1"/>
    <col min="9" max="9" width="4.85546875" style="44" customWidth="1"/>
    <col min="10" max="11" width="5.5" style="44" hidden="1" customWidth="1"/>
    <col min="12" max="12" width="6.640625" style="18" hidden="1" customWidth="1"/>
    <col min="13" max="13" width="20.640625" style="18" hidden="1" customWidth="1"/>
    <col min="14" max="17" width="0" style="9" hidden="1" customWidth="1"/>
    <col min="18" max="20" width="9" style="9"/>
    <col min="21" max="22" width="0" style="9" hidden="1" customWidth="1"/>
    <col min="23" max="256" width="9" style="9"/>
    <col min="257" max="257" width="0.640625" style="9" customWidth="1"/>
    <col min="258" max="258" width="5.7109375" style="9" customWidth="1"/>
    <col min="259" max="259" width="20.5" style="9" bestFit="1" customWidth="1"/>
    <col min="260" max="260" width="5.35546875" style="9" customWidth="1"/>
    <col min="261" max="261" width="15.35546875" style="9" bestFit="1" customWidth="1"/>
    <col min="262" max="263" width="10.640625" style="9" customWidth="1"/>
    <col min="264" max="264" width="11.85546875" style="9" customWidth="1"/>
    <col min="265" max="265" width="11.640625" style="9" bestFit="1" customWidth="1"/>
    <col min="266" max="512" width="9" style="9"/>
    <col min="513" max="513" width="0.640625" style="9" customWidth="1"/>
    <col min="514" max="514" width="5.7109375" style="9" customWidth="1"/>
    <col min="515" max="515" width="20.5" style="9" bestFit="1" customWidth="1"/>
    <col min="516" max="516" width="5.35546875" style="9" customWidth="1"/>
    <col min="517" max="517" width="15.35546875" style="9" bestFit="1" customWidth="1"/>
    <col min="518" max="519" width="10.640625" style="9" customWidth="1"/>
    <col min="520" max="520" width="11.85546875" style="9" customWidth="1"/>
    <col min="521" max="521" width="11.640625" style="9" bestFit="1" customWidth="1"/>
    <col min="522" max="768" width="9" style="9"/>
    <col min="769" max="769" width="0.640625" style="9" customWidth="1"/>
    <col min="770" max="770" width="5.7109375" style="9" customWidth="1"/>
    <col min="771" max="771" width="20.5" style="9" bestFit="1" customWidth="1"/>
    <col min="772" max="772" width="5.35546875" style="9" customWidth="1"/>
    <col min="773" max="773" width="15.35546875" style="9" bestFit="1" customWidth="1"/>
    <col min="774" max="775" width="10.640625" style="9" customWidth="1"/>
    <col min="776" max="776" width="11.85546875" style="9" customWidth="1"/>
    <col min="777" max="777" width="11.640625" style="9" bestFit="1" customWidth="1"/>
    <col min="778" max="1024" width="9" style="9"/>
    <col min="1025" max="1025" width="0.640625" style="9" customWidth="1"/>
    <col min="1026" max="1026" width="5.7109375" style="9" customWidth="1"/>
    <col min="1027" max="1027" width="20.5" style="9" bestFit="1" customWidth="1"/>
    <col min="1028" max="1028" width="5.35546875" style="9" customWidth="1"/>
    <col min="1029" max="1029" width="15.35546875" style="9" bestFit="1" customWidth="1"/>
    <col min="1030" max="1031" width="10.640625" style="9" customWidth="1"/>
    <col min="1032" max="1032" width="11.85546875" style="9" customWidth="1"/>
    <col min="1033" max="1033" width="11.640625" style="9" bestFit="1" customWidth="1"/>
    <col min="1034" max="1280" width="9" style="9"/>
    <col min="1281" max="1281" width="0.640625" style="9" customWidth="1"/>
    <col min="1282" max="1282" width="5.7109375" style="9" customWidth="1"/>
    <col min="1283" max="1283" width="20.5" style="9" bestFit="1" customWidth="1"/>
    <col min="1284" max="1284" width="5.35546875" style="9" customWidth="1"/>
    <col min="1285" max="1285" width="15.35546875" style="9" bestFit="1" customWidth="1"/>
    <col min="1286" max="1287" width="10.640625" style="9" customWidth="1"/>
    <col min="1288" max="1288" width="11.85546875" style="9" customWidth="1"/>
    <col min="1289" max="1289" width="11.640625" style="9" bestFit="1" customWidth="1"/>
    <col min="1290" max="1536" width="9" style="9"/>
    <col min="1537" max="1537" width="0.640625" style="9" customWidth="1"/>
    <col min="1538" max="1538" width="5.7109375" style="9" customWidth="1"/>
    <col min="1539" max="1539" width="20.5" style="9" bestFit="1" customWidth="1"/>
    <col min="1540" max="1540" width="5.35546875" style="9" customWidth="1"/>
    <col min="1541" max="1541" width="15.35546875" style="9" bestFit="1" customWidth="1"/>
    <col min="1542" max="1543" width="10.640625" style="9" customWidth="1"/>
    <col min="1544" max="1544" width="11.85546875" style="9" customWidth="1"/>
    <col min="1545" max="1545" width="11.640625" style="9" bestFit="1" customWidth="1"/>
    <col min="1546" max="1792" width="9" style="9"/>
    <col min="1793" max="1793" width="0.640625" style="9" customWidth="1"/>
    <col min="1794" max="1794" width="5.7109375" style="9" customWidth="1"/>
    <col min="1795" max="1795" width="20.5" style="9" bestFit="1" customWidth="1"/>
    <col min="1796" max="1796" width="5.35546875" style="9" customWidth="1"/>
    <col min="1797" max="1797" width="15.35546875" style="9" bestFit="1" customWidth="1"/>
    <col min="1798" max="1799" width="10.640625" style="9" customWidth="1"/>
    <col min="1800" max="1800" width="11.85546875" style="9" customWidth="1"/>
    <col min="1801" max="1801" width="11.640625" style="9" bestFit="1" customWidth="1"/>
    <col min="1802" max="2048" width="9" style="9"/>
    <col min="2049" max="2049" width="0.640625" style="9" customWidth="1"/>
    <col min="2050" max="2050" width="5.7109375" style="9" customWidth="1"/>
    <col min="2051" max="2051" width="20.5" style="9" bestFit="1" customWidth="1"/>
    <col min="2052" max="2052" width="5.35546875" style="9" customWidth="1"/>
    <col min="2053" max="2053" width="15.35546875" style="9" bestFit="1" customWidth="1"/>
    <col min="2054" max="2055" width="10.640625" style="9" customWidth="1"/>
    <col min="2056" max="2056" width="11.85546875" style="9" customWidth="1"/>
    <col min="2057" max="2057" width="11.640625" style="9" bestFit="1" customWidth="1"/>
    <col min="2058" max="2304" width="9" style="9"/>
    <col min="2305" max="2305" width="0.640625" style="9" customWidth="1"/>
    <col min="2306" max="2306" width="5.7109375" style="9" customWidth="1"/>
    <col min="2307" max="2307" width="20.5" style="9" bestFit="1" customWidth="1"/>
    <col min="2308" max="2308" width="5.35546875" style="9" customWidth="1"/>
    <col min="2309" max="2309" width="15.35546875" style="9" bestFit="1" customWidth="1"/>
    <col min="2310" max="2311" width="10.640625" style="9" customWidth="1"/>
    <col min="2312" max="2312" width="11.85546875" style="9" customWidth="1"/>
    <col min="2313" max="2313" width="11.640625" style="9" bestFit="1" customWidth="1"/>
    <col min="2314" max="2560" width="9" style="9"/>
    <col min="2561" max="2561" width="0.640625" style="9" customWidth="1"/>
    <col min="2562" max="2562" width="5.7109375" style="9" customWidth="1"/>
    <col min="2563" max="2563" width="20.5" style="9" bestFit="1" customWidth="1"/>
    <col min="2564" max="2564" width="5.35546875" style="9" customWidth="1"/>
    <col min="2565" max="2565" width="15.35546875" style="9" bestFit="1" customWidth="1"/>
    <col min="2566" max="2567" width="10.640625" style="9" customWidth="1"/>
    <col min="2568" max="2568" width="11.85546875" style="9" customWidth="1"/>
    <col min="2569" max="2569" width="11.640625" style="9" bestFit="1" customWidth="1"/>
    <col min="2570" max="2816" width="9" style="9"/>
    <col min="2817" max="2817" width="0.640625" style="9" customWidth="1"/>
    <col min="2818" max="2818" width="5.7109375" style="9" customWidth="1"/>
    <col min="2819" max="2819" width="20.5" style="9" bestFit="1" customWidth="1"/>
    <col min="2820" max="2820" width="5.35546875" style="9" customWidth="1"/>
    <col min="2821" max="2821" width="15.35546875" style="9" bestFit="1" customWidth="1"/>
    <col min="2822" max="2823" width="10.640625" style="9" customWidth="1"/>
    <col min="2824" max="2824" width="11.85546875" style="9" customWidth="1"/>
    <col min="2825" max="2825" width="11.640625" style="9" bestFit="1" customWidth="1"/>
    <col min="2826" max="3072" width="9" style="9"/>
    <col min="3073" max="3073" width="0.640625" style="9" customWidth="1"/>
    <col min="3074" max="3074" width="5.7109375" style="9" customWidth="1"/>
    <col min="3075" max="3075" width="20.5" style="9" bestFit="1" customWidth="1"/>
    <col min="3076" max="3076" width="5.35546875" style="9" customWidth="1"/>
    <col min="3077" max="3077" width="15.35546875" style="9" bestFit="1" customWidth="1"/>
    <col min="3078" max="3079" width="10.640625" style="9" customWidth="1"/>
    <col min="3080" max="3080" width="11.85546875" style="9" customWidth="1"/>
    <col min="3081" max="3081" width="11.640625" style="9" bestFit="1" customWidth="1"/>
    <col min="3082" max="3328" width="9" style="9"/>
    <col min="3329" max="3329" width="0.640625" style="9" customWidth="1"/>
    <col min="3330" max="3330" width="5.7109375" style="9" customWidth="1"/>
    <col min="3331" max="3331" width="20.5" style="9" bestFit="1" customWidth="1"/>
    <col min="3332" max="3332" width="5.35546875" style="9" customWidth="1"/>
    <col min="3333" max="3333" width="15.35546875" style="9" bestFit="1" customWidth="1"/>
    <col min="3334" max="3335" width="10.640625" style="9" customWidth="1"/>
    <col min="3336" max="3336" width="11.85546875" style="9" customWidth="1"/>
    <col min="3337" max="3337" width="11.640625" style="9" bestFit="1" customWidth="1"/>
    <col min="3338" max="3584" width="9" style="9"/>
    <col min="3585" max="3585" width="0.640625" style="9" customWidth="1"/>
    <col min="3586" max="3586" width="5.7109375" style="9" customWidth="1"/>
    <col min="3587" max="3587" width="20.5" style="9" bestFit="1" customWidth="1"/>
    <col min="3588" max="3588" width="5.35546875" style="9" customWidth="1"/>
    <col min="3589" max="3589" width="15.35546875" style="9" bestFit="1" customWidth="1"/>
    <col min="3590" max="3591" width="10.640625" style="9" customWidth="1"/>
    <col min="3592" max="3592" width="11.85546875" style="9" customWidth="1"/>
    <col min="3593" max="3593" width="11.640625" style="9" bestFit="1" customWidth="1"/>
    <col min="3594" max="3840" width="9" style="9"/>
    <col min="3841" max="3841" width="0.640625" style="9" customWidth="1"/>
    <col min="3842" max="3842" width="5.7109375" style="9" customWidth="1"/>
    <col min="3843" max="3843" width="20.5" style="9" bestFit="1" customWidth="1"/>
    <col min="3844" max="3844" width="5.35546875" style="9" customWidth="1"/>
    <col min="3845" max="3845" width="15.35546875" style="9" bestFit="1" customWidth="1"/>
    <col min="3846" max="3847" width="10.640625" style="9" customWidth="1"/>
    <col min="3848" max="3848" width="11.85546875" style="9" customWidth="1"/>
    <col min="3849" max="3849" width="11.640625" style="9" bestFit="1" customWidth="1"/>
    <col min="3850" max="4096" width="9" style="9"/>
    <col min="4097" max="4097" width="0.640625" style="9" customWidth="1"/>
    <col min="4098" max="4098" width="5.7109375" style="9" customWidth="1"/>
    <col min="4099" max="4099" width="20.5" style="9" bestFit="1" customWidth="1"/>
    <col min="4100" max="4100" width="5.35546875" style="9" customWidth="1"/>
    <col min="4101" max="4101" width="15.35546875" style="9" bestFit="1" customWidth="1"/>
    <col min="4102" max="4103" width="10.640625" style="9" customWidth="1"/>
    <col min="4104" max="4104" width="11.85546875" style="9" customWidth="1"/>
    <col min="4105" max="4105" width="11.640625" style="9" bestFit="1" customWidth="1"/>
    <col min="4106" max="4352" width="9" style="9"/>
    <col min="4353" max="4353" width="0.640625" style="9" customWidth="1"/>
    <col min="4354" max="4354" width="5.7109375" style="9" customWidth="1"/>
    <col min="4355" max="4355" width="20.5" style="9" bestFit="1" customWidth="1"/>
    <col min="4356" max="4356" width="5.35546875" style="9" customWidth="1"/>
    <col min="4357" max="4357" width="15.35546875" style="9" bestFit="1" customWidth="1"/>
    <col min="4358" max="4359" width="10.640625" style="9" customWidth="1"/>
    <col min="4360" max="4360" width="11.85546875" style="9" customWidth="1"/>
    <col min="4361" max="4361" width="11.640625" style="9" bestFit="1" customWidth="1"/>
    <col min="4362" max="4608" width="9" style="9"/>
    <col min="4609" max="4609" width="0.640625" style="9" customWidth="1"/>
    <col min="4610" max="4610" width="5.7109375" style="9" customWidth="1"/>
    <col min="4611" max="4611" width="20.5" style="9" bestFit="1" customWidth="1"/>
    <col min="4612" max="4612" width="5.35546875" style="9" customWidth="1"/>
    <col min="4613" max="4613" width="15.35546875" style="9" bestFit="1" customWidth="1"/>
    <col min="4614" max="4615" width="10.640625" style="9" customWidth="1"/>
    <col min="4616" max="4616" width="11.85546875" style="9" customWidth="1"/>
    <col min="4617" max="4617" width="11.640625" style="9" bestFit="1" customWidth="1"/>
    <col min="4618" max="4864" width="9" style="9"/>
    <col min="4865" max="4865" width="0.640625" style="9" customWidth="1"/>
    <col min="4866" max="4866" width="5.7109375" style="9" customWidth="1"/>
    <col min="4867" max="4867" width="20.5" style="9" bestFit="1" customWidth="1"/>
    <col min="4868" max="4868" width="5.35546875" style="9" customWidth="1"/>
    <col min="4869" max="4869" width="15.35546875" style="9" bestFit="1" customWidth="1"/>
    <col min="4870" max="4871" width="10.640625" style="9" customWidth="1"/>
    <col min="4872" max="4872" width="11.85546875" style="9" customWidth="1"/>
    <col min="4873" max="4873" width="11.640625" style="9" bestFit="1" customWidth="1"/>
    <col min="4874" max="5120" width="9" style="9"/>
    <col min="5121" max="5121" width="0.640625" style="9" customWidth="1"/>
    <col min="5122" max="5122" width="5.7109375" style="9" customWidth="1"/>
    <col min="5123" max="5123" width="20.5" style="9" bestFit="1" customWidth="1"/>
    <col min="5124" max="5124" width="5.35546875" style="9" customWidth="1"/>
    <col min="5125" max="5125" width="15.35546875" style="9" bestFit="1" customWidth="1"/>
    <col min="5126" max="5127" width="10.640625" style="9" customWidth="1"/>
    <col min="5128" max="5128" width="11.85546875" style="9" customWidth="1"/>
    <col min="5129" max="5129" width="11.640625" style="9" bestFit="1" customWidth="1"/>
    <col min="5130" max="5376" width="9" style="9"/>
    <col min="5377" max="5377" width="0.640625" style="9" customWidth="1"/>
    <col min="5378" max="5378" width="5.7109375" style="9" customWidth="1"/>
    <col min="5379" max="5379" width="20.5" style="9" bestFit="1" customWidth="1"/>
    <col min="5380" max="5380" width="5.35546875" style="9" customWidth="1"/>
    <col min="5381" max="5381" width="15.35546875" style="9" bestFit="1" customWidth="1"/>
    <col min="5382" max="5383" width="10.640625" style="9" customWidth="1"/>
    <col min="5384" max="5384" width="11.85546875" style="9" customWidth="1"/>
    <col min="5385" max="5385" width="11.640625" style="9" bestFit="1" customWidth="1"/>
    <col min="5386" max="5632" width="9" style="9"/>
    <col min="5633" max="5633" width="0.640625" style="9" customWidth="1"/>
    <col min="5634" max="5634" width="5.7109375" style="9" customWidth="1"/>
    <col min="5635" max="5635" width="20.5" style="9" bestFit="1" customWidth="1"/>
    <col min="5636" max="5636" width="5.35546875" style="9" customWidth="1"/>
    <col min="5637" max="5637" width="15.35546875" style="9" bestFit="1" customWidth="1"/>
    <col min="5638" max="5639" width="10.640625" style="9" customWidth="1"/>
    <col min="5640" max="5640" width="11.85546875" style="9" customWidth="1"/>
    <col min="5641" max="5641" width="11.640625" style="9" bestFit="1" customWidth="1"/>
    <col min="5642" max="5888" width="9" style="9"/>
    <col min="5889" max="5889" width="0.640625" style="9" customWidth="1"/>
    <col min="5890" max="5890" width="5.7109375" style="9" customWidth="1"/>
    <col min="5891" max="5891" width="20.5" style="9" bestFit="1" customWidth="1"/>
    <col min="5892" max="5892" width="5.35546875" style="9" customWidth="1"/>
    <col min="5893" max="5893" width="15.35546875" style="9" bestFit="1" customWidth="1"/>
    <col min="5894" max="5895" width="10.640625" style="9" customWidth="1"/>
    <col min="5896" max="5896" width="11.85546875" style="9" customWidth="1"/>
    <col min="5897" max="5897" width="11.640625" style="9" bestFit="1" customWidth="1"/>
    <col min="5898" max="6144" width="9" style="9"/>
    <col min="6145" max="6145" width="0.640625" style="9" customWidth="1"/>
    <col min="6146" max="6146" width="5.7109375" style="9" customWidth="1"/>
    <col min="6147" max="6147" width="20.5" style="9" bestFit="1" customWidth="1"/>
    <col min="6148" max="6148" width="5.35546875" style="9" customWidth="1"/>
    <col min="6149" max="6149" width="15.35546875" style="9" bestFit="1" customWidth="1"/>
    <col min="6150" max="6151" width="10.640625" style="9" customWidth="1"/>
    <col min="6152" max="6152" width="11.85546875" style="9" customWidth="1"/>
    <col min="6153" max="6153" width="11.640625" style="9" bestFit="1" customWidth="1"/>
    <col min="6154" max="6400" width="9" style="9"/>
    <col min="6401" max="6401" width="0.640625" style="9" customWidth="1"/>
    <col min="6402" max="6402" width="5.7109375" style="9" customWidth="1"/>
    <col min="6403" max="6403" width="20.5" style="9" bestFit="1" customWidth="1"/>
    <col min="6404" max="6404" width="5.35546875" style="9" customWidth="1"/>
    <col min="6405" max="6405" width="15.35546875" style="9" bestFit="1" customWidth="1"/>
    <col min="6406" max="6407" width="10.640625" style="9" customWidth="1"/>
    <col min="6408" max="6408" width="11.85546875" style="9" customWidth="1"/>
    <col min="6409" max="6409" width="11.640625" style="9" bestFit="1" customWidth="1"/>
    <col min="6410" max="6656" width="9" style="9"/>
    <col min="6657" max="6657" width="0.640625" style="9" customWidth="1"/>
    <col min="6658" max="6658" width="5.7109375" style="9" customWidth="1"/>
    <col min="6659" max="6659" width="20.5" style="9" bestFit="1" customWidth="1"/>
    <col min="6660" max="6660" width="5.35546875" style="9" customWidth="1"/>
    <col min="6661" max="6661" width="15.35546875" style="9" bestFit="1" customWidth="1"/>
    <col min="6662" max="6663" width="10.640625" style="9" customWidth="1"/>
    <col min="6664" max="6664" width="11.85546875" style="9" customWidth="1"/>
    <col min="6665" max="6665" width="11.640625" style="9" bestFit="1" customWidth="1"/>
    <col min="6666" max="6912" width="9" style="9"/>
    <col min="6913" max="6913" width="0.640625" style="9" customWidth="1"/>
    <col min="6914" max="6914" width="5.7109375" style="9" customWidth="1"/>
    <col min="6915" max="6915" width="20.5" style="9" bestFit="1" customWidth="1"/>
    <col min="6916" max="6916" width="5.35546875" style="9" customWidth="1"/>
    <col min="6917" max="6917" width="15.35546875" style="9" bestFit="1" customWidth="1"/>
    <col min="6918" max="6919" width="10.640625" style="9" customWidth="1"/>
    <col min="6920" max="6920" width="11.85546875" style="9" customWidth="1"/>
    <col min="6921" max="6921" width="11.640625" style="9" bestFit="1" customWidth="1"/>
    <col min="6922" max="7168" width="9" style="9"/>
    <col min="7169" max="7169" width="0.640625" style="9" customWidth="1"/>
    <col min="7170" max="7170" width="5.7109375" style="9" customWidth="1"/>
    <col min="7171" max="7171" width="20.5" style="9" bestFit="1" customWidth="1"/>
    <col min="7172" max="7172" width="5.35546875" style="9" customWidth="1"/>
    <col min="7173" max="7173" width="15.35546875" style="9" bestFit="1" customWidth="1"/>
    <col min="7174" max="7175" width="10.640625" style="9" customWidth="1"/>
    <col min="7176" max="7176" width="11.85546875" style="9" customWidth="1"/>
    <col min="7177" max="7177" width="11.640625" style="9" bestFit="1" customWidth="1"/>
    <col min="7178" max="7424" width="9" style="9"/>
    <col min="7425" max="7425" width="0.640625" style="9" customWidth="1"/>
    <col min="7426" max="7426" width="5.7109375" style="9" customWidth="1"/>
    <col min="7427" max="7427" width="20.5" style="9" bestFit="1" customWidth="1"/>
    <col min="7428" max="7428" width="5.35546875" style="9" customWidth="1"/>
    <col min="7429" max="7429" width="15.35546875" style="9" bestFit="1" customWidth="1"/>
    <col min="7430" max="7431" width="10.640625" style="9" customWidth="1"/>
    <col min="7432" max="7432" width="11.85546875" style="9" customWidth="1"/>
    <col min="7433" max="7433" width="11.640625" style="9" bestFit="1" customWidth="1"/>
    <col min="7434" max="7680" width="9" style="9"/>
    <col min="7681" max="7681" width="0.640625" style="9" customWidth="1"/>
    <col min="7682" max="7682" width="5.7109375" style="9" customWidth="1"/>
    <col min="7683" max="7683" width="20.5" style="9" bestFit="1" customWidth="1"/>
    <col min="7684" max="7684" width="5.35546875" style="9" customWidth="1"/>
    <col min="7685" max="7685" width="15.35546875" style="9" bestFit="1" customWidth="1"/>
    <col min="7686" max="7687" width="10.640625" style="9" customWidth="1"/>
    <col min="7688" max="7688" width="11.85546875" style="9" customWidth="1"/>
    <col min="7689" max="7689" width="11.640625" style="9" bestFit="1" customWidth="1"/>
    <col min="7690" max="7936" width="9" style="9"/>
    <col min="7937" max="7937" width="0.640625" style="9" customWidth="1"/>
    <col min="7938" max="7938" width="5.7109375" style="9" customWidth="1"/>
    <col min="7939" max="7939" width="20.5" style="9" bestFit="1" customWidth="1"/>
    <col min="7940" max="7940" width="5.35546875" style="9" customWidth="1"/>
    <col min="7941" max="7941" width="15.35546875" style="9" bestFit="1" customWidth="1"/>
    <col min="7942" max="7943" width="10.640625" style="9" customWidth="1"/>
    <col min="7944" max="7944" width="11.85546875" style="9" customWidth="1"/>
    <col min="7945" max="7945" width="11.640625" style="9" bestFit="1" customWidth="1"/>
    <col min="7946" max="8192" width="9" style="9"/>
    <col min="8193" max="8193" width="0.640625" style="9" customWidth="1"/>
    <col min="8194" max="8194" width="5.7109375" style="9" customWidth="1"/>
    <col min="8195" max="8195" width="20.5" style="9" bestFit="1" customWidth="1"/>
    <col min="8196" max="8196" width="5.35546875" style="9" customWidth="1"/>
    <col min="8197" max="8197" width="15.35546875" style="9" bestFit="1" customWidth="1"/>
    <col min="8198" max="8199" width="10.640625" style="9" customWidth="1"/>
    <col min="8200" max="8200" width="11.85546875" style="9" customWidth="1"/>
    <col min="8201" max="8201" width="11.640625" style="9" bestFit="1" customWidth="1"/>
    <col min="8202" max="8448" width="9" style="9"/>
    <col min="8449" max="8449" width="0.640625" style="9" customWidth="1"/>
    <col min="8450" max="8450" width="5.7109375" style="9" customWidth="1"/>
    <col min="8451" max="8451" width="20.5" style="9" bestFit="1" customWidth="1"/>
    <col min="8452" max="8452" width="5.35546875" style="9" customWidth="1"/>
    <col min="8453" max="8453" width="15.35546875" style="9" bestFit="1" customWidth="1"/>
    <col min="8454" max="8455" width="10.640625" style="9" customWidth="1"/>
    <col min="8456" max="8456" width="11.85546875" style="9" customWidth="1"/>
    <col min="8457" max="8457" width="11.640625" style="9" bestFit="1" customWidth="1"/>
    <col min="8458" max="8704" width="9" style="9"/>
    <col min="8705" max="8705" width="0.640625" style="9" customWidth="1"/>
    <col min="8706" max="8706" width="5.7109375" style="9" customWidth="1"/>
    <col min="8707" max="8707" width="20.5" style="9" bestFit="1" customWidth="1"/>
    <col min="8708" max="8708" width="5.35546875" style="9" customWidth="1"/>
    <col min="8709" max="8709" width="15.35546875" style="9" bestFit="1" customWidth="1"/>
    <col min="8710" max="8711" width="10.640625" style="9" customWidth="1"/>
    <col min="8712" max="8712" width="11.85546875" style="9" customWidth="1"/>
    <col min="8713" max="8713" width="11.640625" style="9" bestFit="1" customWidth="1"/>
    <col min="8714" max="8960" width="9" style="9"/>
    <col min="8961" max="8961" width="0.640625" style="9" customWidth="1"/>
    <col min="8962" max="8962" width="5.7109375" style="9" customWidth="1"/>
    <col min="8963" max="8963" width="20.5" style="9" bestFit="1" customWidth="1"/>
    <col min="8964" max="8964" width="5.35546875" style="9" customWidth="1"/>
    <col min="8965" max="8965" width="15.35546875" style="9" bestFit="1" customWidth="1"/>
    <col min="8966" max="8967" width="10.640625" style="9" customWidth="1"/>
    <col min="8968" max="8968" width="11.85546875" style="9" customWidth="1"/>
    <col min="8969" max="8969" width="11.640625" style="9" bestFit="1" customWidth="1"/>
    <col min="8970" max="9216" width="9" style="9"/>
    <col min="9217" max="9217" width="0.640625" style="9" customWidth="1"/>
    <col min="9218" max="9218" width="5.7109375" style="9" customWidth="1"/>
    <col min="9219" max="9219" width="20.5" style="9" bestFit="1" customWidth="1"/>
    <col min="9220" max="9220" width="5.35546875" style="9" customWidth="1"/>
    <col min="9221" max="9221" width="15.35546875" style="9" bestFit="1" customWidth="1"/>
    <col min="9222" max="9223" width="10.640625" style="9" customWidth="1"/>
    <col min="9224" max="9224" width="11.85546875" style="9" customWidth="1"/>
    <col min="9225" max="9225" width="11.640625" style="9" bestFit="1" customWidth="1"/>
    <col min="9226" max="9472" width="9" style="9"/>
    <col min="9473" max="9473" width="0.640625" style="9" customWidth="1"/>
    <col min="9474" max="9474" width="5.7109375" style="9" customWidth="1"/>
    <col min="9475" max="9475" width="20.5" style="9" bestFit="1" customWidth="1"/>
    <col min="9476" max="9476" width="5.35546875" style="9" customWidth="1"/>
    <col min="9477" max="9477" width="15.35546875" style="9" bestFit="1" customWidth="1"/>
    <col min="9478" max="9479" width="10.640625" style="9" customWidth="1"/>
    <col min="9480" max="9480" width="11.85546875" style="9" customWidth="1"/>
    <col min="9481" max="9481" width="11.640625" style="9" bestFit="1" customWidth="1"/>
    <col min="9482" max="9728" width="9" style="9"/>
    <col min="9729" max="9729" width="0.640625" style="9" customWidth="1"/>
    <col min="9730" max="9730" width="5.7109375" style="9" customWidth="1"/>
    <col min="9731" max="9731" width="20.5" style="9" bestFit="1" customWidth="1"/>
    <col min="9732" max="9732" width="5.35546875" style="9" customWidth="1"/>
    <col min="9733" max="9733" width="15.35546875" style="9" bestFit="1" customWidth="1"/>
    <col min="9734" max="9735" width="10.640625" style="9" customWidth="1"/>
    <col min="9736" max="9736" width="11.85546875" style="9" customWidth="1"/>
    <col min="9737" max="9737" width="11.640625" style="9" bestFit="1" customWidth="1"/>
    <col min="9738" max="9984" width="9" style="9"/>
    <col min="9985" max="9985" width="0.640625" style="9" customWidth="1"/>
    <col min="9986" max="9986" width="5.7109375" style="9" customWidth="1"/>
    <col min="9987" max="9987" width="20.5" style="9" bestFit="1" customWidth="1"/>
    <col min="9988" max="9988" width="5.35546875" style="9" customWidth="1"/>
    <col min="9989" max="9989" width="15.35546875" style="9" bestFit="1" customWidth="1"/>
    <col min="9990" max="9991" width="10.640625" style="9" customWidth="1"/>
    <col min="9992" max="9992" width="11.85546875" style="9" customWidth="1"/>
    <col min="9993" max="9993" width="11.640625" style="9" bestFit="1" customWidth="1"/>
    <col min="9994" max="10240" width="9" style="9"/>
    <col min="10241" max="10241" width="0.640625" style="9" customWidth="1"/>
    <col min="10242" max="10242" width="5.7109375" style="9" customWidth="1"/>
    <col min="10243" max="10243" width="20.5" style="9" bestFit="1" customWidth="1"/>
    <col min="10244" max="10244" width="5.35546875" style="9" customWidth="1"/>
    <col min="10245" max="10245" width="15.35546875" style="9" bestFit="1" customWidth="1"/>
    <col min="10246" max="10247" width="10.640625" style="9" customWidth="1"/>
    <col min="10248" max="10248" width="11.85546875" style="9" customWidth="1"/>
    <col min="10249" max="10249" width="11.640625" style="9" bestFit="1" customWidth="1"/>
    <col min="10250" max="10496" width="9" style="9"/>
    <col min="10497" max="10497" width="0.640625" style="9" customWidth="1"/>
    <col min="10498" max="10498" width="5.7109375" style="9" customWidth="1"/>
    <col min="10499" max="10499" width="20.5" style="9" bestFit="1" customWidth="1"/>
    <col min="10500" max="10500" width="5.35546875" style="9" customWidth="1"/>
    <col min="10501" max="10501" width="15.35546875" style="9" bestFit="1" customWidth="1"/>
    <col min="10502" max="10503" width="10.640625" style="9" customWidth="1"/>
    <col min="10504" max="10504" width="11.85546875" style="9" customWidth="1"/>
    <col min="10505" max="10505" width="11.640625" style="9" bestFit="1" customWidth="1"/>
    <col min="10506" max="10752" width="9" style="9"/>
    <col min="10753" max="10753" width="0.640625" style="9" customWidth="1"/>
    <col min="10754" max="10754" width="5.7109375" style="9" customWidth="1"/>
    <col min="10755" max="10755" width="20.5" style="9" bestFit="1" customWidth="1"/>
    <col min="10756" max="10756" width="5.35546875" style="9" customWidth="1"/>
    <col min="10757" max="10757" width="15.35546875" style="9" bestFit="1" customWidth="1"/>
    <col min="10758" max="10759" width="10.640625" style="9" customWidth="1"/>
    <col min="10760" max="10760" width="11.85546875" style="9" customWidth="1"/>
    <col min="10761" max="10761" width="11.640625" style="9" bestFit="1" customWidth="1"/>
    <col min="10762" max="11008" width="9" style="9"/>
    <col min="11009" max="11009" width="0.640625" style="9" customWidth="1"/>
    <col min="11010" max="11010" width="5.7109375" style="9" customWidth="1"/>
    <col min="11011" max="11011" width="20.5" style="9" bestFit="1" customWidth="1"/>
    <col min="11012" max="11012" width="5.35546875" style="9" customWidth="1"/>
    <col min="11013" max="11013" width="15.35546875" style="9" bestFit="1" customWidth="1"/>
    <col min="11014" max="11015" width="10.640625" style="9" customWidth="1"/>
    <col min="11016" max="11016" width="11.85546875" style="9" customWidth="1"/>
    <col min="11017" max="11017" width="11.640625" style="9" bestFit="1" customWidth="1"/>
    <col min="11018" max="11264" width="9" style="9"/>
    <col min="11265" max="11265" width="0.640625" style="9" customWidth="1"/>
    <col min="11266" max="11266" width="5.7109375" style="9" customWidth="1"/>
    <col min="11267" max="11267" width="20.5" style="9" bestFit="1" customWidth="1"/>
    <col min="11268" max="11268" width="5.35546875" style="9" customWidth="1"/>
    <col min="11269" max="11269" width="15.35546875" style="9" bestFit="1" customWidth="1"/>
    <col min="11270" max="11271" width="10.640625" style="9" customWidth="1"/>
    <col min="11272" max="11272" width="11.85546875" style="9" customWidth="1"/>
    <col min="11273" max="11273" width="11.640625" style="9" bestFit="1" customWidth="1"/>
    <col min="11274" max="11520" width="9" style="9"/>
    <col min="11521" max="11521" width="0.640625" style="9" customWidth="1"/>
    <col min="11522" max="11522" width="5.7109375" style="9" customWidth="1"/>
    <col min="11523" max="11523" width="20.5" style="9" bestFit="1" customWidth="1"/>
    <col min="11524" max="11524" width="5.35546875" style="9" customWidth="1"/>
    <col min="11525" max="11525" width="15.35546875" style="9" bestFit="1" customWidth="1"/>
    <col min="11526" max="11527" width="10.640625" style="9" customWidth="1"/>
    <col min="11528" max="11528" width="11.85546875" style="9" customWidth="1"/>
    <col min="11529" max="11529" width="11.640625" style="9" bestFit="1" customWidth="1"/>
    <col min="11530" max="11776" width="9" style="9"/>
    <col min="11777" max="11777" width="0.640625" style="9" customWidth="1"/>
    <col min="11778" max="11778" width="5.7109375" style="9" customWidth="1"/>
    <col min="11779" max="11779" width="20.5" style="9" bestFit="1" customWidth="1"/>
    <col min="11780" max="11780" width="5.35546875" style="9" customWidth="1"/>
    <col min="11781" max="11781" width="15.35546875" style="9" bestFit="1" customWidth="1"/>
    <col min="11782" max="11783" width="10.640625" style="9" customWidth="1"/>
    <col min="11784" max="11784" width="11.85546875" style="9" customWidth="1"/>
    <col min="11785" max="11785" width="11.640625" style="9" bestFit="1" customWidth="1"/>
    <col min="11786" max="12032" width="9" style="9"/>
    <col min="12033" max="12033" width="0.640625" style="9" customWidth="1"/>
    <col min="12034" max="12034" width="5.7109375" style="9" customWidth="1"/>
    <col min="12035" max="12035" width="20.5" style="9" bestFit="1" customWidth="1"/>
    <col min="12036" max="12036" width="5.35546875" style="9" customWidth="1"/>
    <col min="12037" max="12037" width="15.35546875" style="9" bestFit="1" customWidth="1"/>
    <col min="12038" max="12039" width="10.640625" style="9" customWidth="1"/>
    <col min="12040" max="12040" width="11.85546875" style="9" customWidth="1"/>
    <col min="12041" max="12041" width="11.640625" style="9" bestFit="1" customWidth="1"/>
    <col min="12042" max="12288" width="9" style="9"/>
    <col min="12289" max="12289" width="0.640625" style="9" customWidth="1"/>
    <col min="12290" max="12290" width="5.7109375" style="9" customWidth="1"/>
    <col min="12291" max="12291" width="20.5" style="9" bestFit="1" customWidth="1"/>
    <col min="12292" max="12292" width="5.35546875" style="9" customWidth="1"/>
    <col min="12293" max="12293" width="15.35546875" style="9" bestFit="1" customWidth="1"/>
    <col min="12294" max="12295" width="10.640625" style="9" customWidth="1"/>
    <col min="12296" max="12296" width="11.85546875" style="9" customWidth="1"/>
    <col min="12297" max="12297" width="11.640625" style="9" bestFit="1" customWidth="1"/>
    <col min="12298" max="12544" width="9" style="9"/>
    <col min="12545" max="12545" width="0.640625" style="9" customWidth="1"/>
    <col min="12546" max="12546" width="5.7109375" style="9" customWidth="1"/>
    <col min="12547" max="12547" width="20.5" style="9" bestFit="1" customWidth="1"/>
    <col min="12548" max="12548" width="5.35546875" style="9" customWidth="1"/>
    <col min="12549" max="12549" width="15.35546875" style="9" bestFit="1" customWidth="1"/>
    <col min="12550" max="12551" width="10.640625" style="9" customWidth="1"/>
    <col min="12552" max="12552" width="11.85546875" style="9" customWidth="1"/>
    <col min="12553" max="12553" width="11.640625" style="9" bestFit="1" customWidth="1"/>
    <col min="12554" max="12800" width="9" style="9"/>
    <col min="12801" max="12801" width="0.640625" style="9" customWidth="1"/>
    <col min="12802" max="12802" width="5.7109375" style="9" customWidth="1"/>
    <col min="12803" max="12803" width="20.5" style="9" bestFit="1" customWidth="1"/>
    <col min="12804" max="12804" width="5.35546875" style="9" customWidth="1"/>
    <col min="12805" max="12805" width="15.35546875" style="9" bestFit="1" customWidth="1"/>
    <col min="12806" max="12807" width="10.640625" style="9" customWidth="1"/>
    <col min="12808" max="12808" width="11.85546875" style="9" customWidth="1"/>
    <col min="12809" max="12809" width="11.640625" style="9" bestFit="1" customWidth="1"/>
    <col min="12810" max="13056" width="9" style="9"/>
    <col min="13057" max="13057" width="0.640625" style="9" customWidth="1"/>
    <col min="13058" max="13058" width="5.7109375" style="9" customWidth="1"/>
    <col min="13059" max="13059" width="20.5" style="9" bestFit="1" customWidth="1"/>
    <col min="13060" max="13060" width="5.35546875" style="9" customWidth="1"/>
    <col min="13061" max="13061" width="15.35546875" style="9" bestFit="1" customWidth="1"/>
    <col min="13062" max="13063" width="10.640625" style="9" customWidth="1"/>
    <col min="13064" max="13064" width="11.85546875" style="9" customWidth="1"/>
    <col min="13065" max="13065" width="11.640625" style="9" bestFit="1" customWidth="1"/>
    <col min="13066" max="13312" width="9" style="9"/>
    <col min="13313" max="13313" width="0.640625" style="9" customWidth="1"/>
    <col min="13314" max="13314" width="5.7109375" style="9" customWidth="1"/>
    <col min="13315" max="13315" width="20.5" style="9" bestFit="1" customWidth="1"/>
    <col min="13316" max="13316" width="5.35546875" style="9" customWidth="1"/>
    <col min="13317" max="13317" width="15.35546875" style="9" bestFit="1" customWidth="1"/>
    <col min="13318" max="13319" width="10.640625" style="9" customWidth="1"/>
    <col min="13320" max="13320" width="11.85546875" style="9" customWidth="1"/>
    <col min="13321" max="13321" width="11.640625" style="9" bestFit="1" customWidth="1"/>
    <col min="13322" max="13568" width="9" style="9"/>
    <col min="13569" max="13569" width="0.640625" style="9" customWidth="1"/>
    <col min="13570" max="13570" width="5.7109375" style="9" customWidth="1"/>
    <col min="13571" max="13571" width="20.5" style="9" bestFit="1" customWidth="1"/>
    <col min="13572" max="13572" width="5.35546875" style="9" customWidth="1"/>
    <col min="13573" max="13573" width="15.35546875" style="9" bestFit="1" customWidth="1"/>
    <col min="13574" max="13575" width="10.640625" style="9" customWidth="1"/>
    <col min="13576" max="13576" width="11.85546875" style="9" customWidth="1"/>
    <col min="13577" max="13577" width="11.640625" style="9" bestFit="1" customWidth="1"/>
    <col min="13578" max="13824" width="9" style="9"/>
    <col min="13825" max="13825" width="0.640625" style="9" customWidth="1"/>
    <col min="13826" max="13826" width="5.7109375" style="9" customWidth="1"/>
    <col min="13827" max="13827" width="20.5" style="9" bestFit="1" customWidth="1"/>
    <col min="13828" max="13828" width="5.35546875" style="9" customWidth="1"/>
    <col min="13829" max="13829" width="15.35546875" style="9" bestFit="1" customWidth="1"/>
    <col min="13830" max="13831" width="10.640625" style="9" customWidth="1"/>
    <col min="13832" max="13832" width="11.85546875" style="9" customWidth="1"/>
    <col min="13833" max="13833" width="11.640625" style="9" bestFit="1" customWidth="1"/>
    <col min="13834" max="14080" width="9" style="9"/>
    <col min="14081" max="14081" width="0.640625" style="9" customWidth="1"/>
    <col min="14082" max="14082" width="5.7109375" style="9" customWidth="1"/>
    <col min="14083" max="14083" width="20.5" style="9" bestFit="1" customWidth="1"/>
    <col min="14084" max="14084" width="5.35546875" style="9" customWidth="1"/>
    <col min="14085" max="14085" width="15.35546875" style="9" bestFit="1" customWidth="1"/>
    <col min="14086" max="14087" width="10.640625" style="9" customWidth="1"/>
    <col min="14088" max="14088" width="11.85546875" style="9" customWidth="1"/>
    <col min="14089" max="14089" width="11.640625" style="9" bestFit="1" customWidth="1"/>
    <col min="14090" max="14336" width="9" style="9"/>
    <col min="14337" max="14337" width="0.640625" style="9" customWidth="1"/>
    <col min="14338" max="14338" width="5.7109375" style="9" customWidth="1"/>
    <col min="14339" max="14339" width="20.5" style="9" bestFit="1" customWidth="1"/>
    <col min="14340" max="14340" width="5.35546875" style="9" customWidth="1"/>
    <col min="14341" max="14341" width="15.35546875" style="9" bestFit="1" customWidth="1"/>
    <col min="14342" max="14343" width="10.640625" style="9" customWidth="1"/>
    <col min="14344" max="14344" width="11.85546875" style="9" customWidth="1"/>
    <col min="14345" max="14345" width="11.640625" style="9" bestFit="1" customWidth="1"/>
    <col min="14346" max="14592" width="9" style="9"/>
    <col min="14593" max="14593" width="0.640625" style="9" customWidth="1"/>
    <col min="14594" max="14594" width="5.7109375" style="9" customWidth="1"/>
    <col min="14595" max="14595" width="20.5" style="9" bestFit="1" customWidth="1"/>
    <col min="14596" max="14596" width="5.35546875" style="9" customWidth="1"/>
    <col min="14597" max="14597" width="15.35546875" style="9" bestFit="1" customWidth="1"/>
    <col min="14598" max="14599" width="10.640625" style="9" customWidth="1"/>
    <col min="14600" max="14600" width="11.85546875" style="9" customWidth="1"/>
    <col min="14601" max="14601" width="11.640625" style="9" bestFit="1" customWidth="1"/>
    <col min="14602" max="14848" width="9" style="9"/>
    <col min="14849" max="14849" width="0.640625" style="9" customWidth="1"/>
    <col min="14850" max="14850" width="5.7109375" style="9" customWidth="1"/>
    <col min="14851" max="14851" width="20.5" style="9" bestFit="1" customWidth="1"/>
    <col min="14852" max="14852" width="5.35546875" style="9" customWidth="1"/>
    <col min="14853" max="14853" width="15.35546875" style="9" bestFit="1" customWidth="1"/>
    <col min="14854" max="14855" width="10.640625" style="9" customWidth="1"/>
    <col min="14856" max="14856" width="11.85546875" style="9" customWidth="1"/>
    <col min="14857" max="14857" width="11.640625" style="9" bestFit="1" customWidth="1"/>
    <col min="14858" max="15104" width="9" style="9"/>
    <col min="15105" max="15105" width="0.640625" style="9" customWidth="1"/>
    <col min="15106" max="15106" width="5.7109375" style="9" customWidth="1"/>
    <col min="15107" max="15107" width="20.5" style="9" bestFit="1" customWidth="1"/>
    <col min="15108" max="15108" width="5.35546875" style="9" customWidth="1"/>
    <col min="15109" max="15109" width="15.35546875" style="9" bestFit="1" customWidth="1"/>
    <col min="15110" max="15111" width="10.640625" style="9" customWidth="1"/>
    <col min="15112" max="15112" width="11.85546875" style="9" customWidth="1"/>
    <col min="15113" max="15113" width="11.640625" style="9" bestFit="1" customWidth="1"/>
    <col min="15114" max="15360" width="9" style="9"/>
    <col min="15361" max="15361" width="0.640625" style="9" customWidth="1"/>
    <col min="15362" max="15362" width="5.7109375" style="9" customWidth="1"/>
    <col min="15363" max="15363" width="20.5" style="9" bestFit="1" customWidth="1"/>
    <col min="15364" max="15364" width="5.35546875" style="9" customWidth="1"/>
    <col min="15365" max="15365" width="15.35546875" style="9" bestFit="1" customWidth="1"/>
    <col min="15366" max="15367" width="10.640625" style="9" customWidth="1"/>
    <col min="15368" max="15368" width="11.85546875" style="9" customWidth="1"/>
    <col min="15369" max="15369" width="11.640625" style="9" bestFit="1" customWidth="1"/>
    <col min="15370" max="15616" width="9" style="9"/>
    <col min="15617" max="15617" width="0.640625" style="9" customWidth="1"/>
    <col min="15618" max="15618" width="5.7109375" style="9" customWidth="1"/>
    <col min="15619" max="15619" width="20.5" style="9" bestFit="1" customWidth="1"/>
    <col min="15620" max="15620" width="5.35546875" style="9" customWidth="1"/>
    <col min="15621" max="15621" width="15.35546875" style="9" bestFit="1" customWidth="1"/>
    <col min="15622" max="15623" width="10.640625" style="9" customWidth="1"/>
    <col min="15624" max="15624" width="11.85546875" style="9" customWidth="1"/>
    <col min="15625" max="15625" width="11.640625" style="9" bestFit="1" customWidth="1"/>
    <col min="15626" max="15872" width="9" style="9"/>
    <col min="15873" max="15873" width="0.640625" style="9" customWidth="1"/>
    <col min="15874" max="15874" width="5.7109375" style="9" customWidth="1"/>
    <col min="15875" max="15875" width="20.5" style="9" bestFit="1" customWidth="1"/>
    <col min="15876" max="15876" width="5.35546875" style="9" customWidth="1"/>
    <col min="15877" max="15877" width="15.35546875" style="9" bestFit="1" customWidth="1"/>
    <col min="15878" max="15879" width="10.640625" style="9" customWidth="1"/>
    <col min="15880" max="15880" width="11.85546875" style="9" customWidth="1"/>
    <col min="15881" max="15881" width="11.640625" style="9" bestFit="1" customWidth="1"/>
    <col min="15882" max="16128" width="9" style="9"/>
    <col min="16129" max="16129" width="0.640625" style="9" customWidth="1"/>
    <col min="16130" max="16130" width="5.7109375" style="9" customWidth="1"/>
    <col min="16131" max="16131" width="20.5" style="9" bestFit="1" customWidth="1"/>
    <col min="16132" max="16132" width="5.35546875" style="9" customWidth="1"/>
    <col min="16133" max="16133" width="15.35546875" style="9" bestFit="1" customWidth="1"/>
    <col min="16134" max="16135" width="10.640625" style="9" customWidth="1"/>
    <col min="16136" max="16136" width="11.85546875" style="9" customWidth="1"/>
    <col min="16137" max="16137" width="11.640625" style="9" bestFit="1" customWidth="1"/>
    <col min="16138" max="16384" width="9" style="9"/>
  </cols>
  <sheetData>
    <row r="1" spans="1:24" ht="13.3" thickBot="1"/>
    <row r="2" spans="1:24" s="76" customFormat="1" ht="54.75" customHeight="1" thickBot="1">
      <c r="A2" s="72"/>
      <c r="B2" s="73" t="s">
        <v>995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9"/>
      <c r="S2" s="9"/>
      <c r="T2" s="9"/>
    </row>
    <row r="3" spans="1:24" ht="20.149999999999999" customHeight="1" thickBot="1">
      <c r="B3" s="77" t="s">
        <v>360</v>
      </c>
      <c r="C3" s="78" t="s">
        <v>361</v>
      </c>
      <c r="D3" s="78" t="s">
        <v>363</v>
      </c>
      <c r="E3" s="78" t="s">
        <v>362</v>
      </c>
      <c r="F3" s="78" t="s">
        <v>364</v>
      </c>
      <c r="G3" s="78" t="s">
        <v>850</v>
      </c>
      <c r="H3" s="78" t="s">
        <v>1150</v>
      </c>
      <c r="I3" s="78" t="s">
        <v>1151</v>
      </c>
      <c r="J3" s="78" t="s">
        <v>1353</v>
      </c>
      <c r="K3" s="78" t="s">
        <v>1354</v>
      </c>
      <c r="L3" s="78" t="s">
        <v>1152</v>
      </c>
      <c r="M3" s="167" t="s">
        <v>1153</v>
      </c>
    </row>
    <row r="4" spans="1:24" ht="16" customHeight="1">
      <c r="A4" s="26"/>
      <c r="B4" s="144">
        <v>1</v>
      </c>
      <c r="C4" s="1109" t="s">
        <v>996</v>
      </c>
      <c r="D4" s="146" t="s">
        <v>1375</v>
      </c>
      <c r="E4" s="145">
        <v>1</v>
      </c>
      <c r="F4" s="146">
        <v>2018</v>
      </c>
      <c r="G4" s="293" t="s">
        <v>1376</v>
      </c>
      <c r="H4" s="146" t="s">
        <v>9708</v>
      </c>
      <c r="I4" s="146">
        <v>1</v>
      </c>
      <c r="J4" s="146"/>
      <c r="K4" s="146"/>
      <c r="L4" s="146"/>
      <c r="M4" s="294"/>
    </row>
    <row r="5" spans="1:24" ht="16" customHeight="1">
      <c r="A5" s="26"/>
      <c r="B5" s="82">
        <v>2</v>
      </c>
      <c r="C5" s="1063"/>
      <c r="D5" s="244" t="s">
        <v>1010</v>
      </c>
      <c r="E5" s="85">
        <v>1</v>
      </c>
      <c r="F5" s="86">
        <v>2023</v>
      </c>
      <c r="G5" s="227" t="s">
        <v>1011</v>
      </c>
      <c r="H5" s="86">
        <v>9008165</v>
      </c>
      <c r="I5" s="86">
        <v>1</v>
      </c>
      <c r="J5" s="86"/>
      <c r="K5" s="86"/>
      <c r="L5" s="86"/>
      <c r="M5" s="295"/>
      <c r="S5" s="1143" t="s">
        <v>7419</v>
      </c>
      <c r="T5" s="1144"/>
      <c r="U5" s="1144"/>
      <c r="V5" s="1144"/>
      <c r="W5" s="1144"/>
      <c r="X5" s="1145"/>
    </row>
    <row r="6" spans="1:24" ht="16" customHeight="1">
      <c r="A6" s="54" t="s">
        <v>1007</v>
      </c>
      <c r="B6" s="82">
        <v>3</v>
      </c>
      <c r="C6" s="1063"/>
      <c r="D6" s="244" t="s">
        <v>1010</v>
      </c>
      <c r="E6" s="85">
        <v>2</v>
      </c>
      <c r="F6" s="86">
        <v>2023</v>
      </c>
      <c r="G6" s="227" t="s">
        <v>1012</v>
      </c>
      <c r="H6" s="86">
        <v>9008165</v>
      </c>
      <c r="I6" s="86">
        <v>2</v>
      </c>
      <c r="J6" s="86"/>
      <c r="K6" s="86"/>
      <c r="L6" s="86"/>
      <c r="M6" s="295"/>
      <c r="S6" s="372" t="s">
        <v>996</v>
      </c>
      <c r="T6" s="368" t="s">
        <v>996</v>
      </c>
      <c r="U6" s="369" t="s">
        <v>1333</v>
      </c>
      <c r="V6" s="373"/>
      <c r="W6" s="368" t="s">
        <v>996</v>
      </c>
      <c r="X6" s="374" t="s">
        <v>812</v>
      </c>
    </row>
    <row r="7" spans="1:24" ht="16" customHeight="1" thickBot="1">
      <c r="A7" s="26"/>
      <c r="B7" s="135">
        <v>4</v>
      </c>
      <c r="C7" s="136" t="s">
        <v>813</v>
      </c>
      <c r="D7" s="136" t="s">
        <v>1378</v>
      </c>
      <c r="E7" s="137">
        <v>1</v>
      </c>
      <c r="F7" s="136">
        <v>2023</v>
      </c>
      <c r="G7" s="296" t="s">
        <v>1377</v>
      </c>
      <c r="H7" s="136">
        <v>9008104</v>
      </c>
      <c r="I7" s="136">
        <v>1</v>
      </c>
      <c r="J7" s="136" t="s">
        <v>1379</v>
      </c>
      <c r="K7" s="136" t="s">
        <v>1380</v>
      </c>
      <c r="L7" s="136"/>
      <c r="M7" s="297"/>
      <c r="S7" s="209"/>
      <c r="T7" s="370"/>
      <c r="U7" s="370" t="s">
        <v>1336</v>
      </c>
      <c r="V7" s="370"/>
      <c r="W7" s="370"/>
      <c r="X7" s="371"/>
    </row>
    <row r="8" spans="1:24" ht="16" customHeight="1">
      <c r="H8" s="9"/>
      <c r="I8" s="9"/>
      <c r="J8" s="9"/>
      <c r="K8" s="9"/>
      <c r="L8" s="9"/>
      <c r="M8" s="9"/>
    </row>
    <row r="9" spans="1:24" ht="16" customHeight="1">
      <c r="H9" s="9"/>
      <c r="I9" s="9"/>
      <c r="J9" s="9"/>
      <c r="K9" s="9"/>
      <c r="L9" s="9"/>
      <c r="M9" s="9"/>
    </row>
    <row r="10" spans="1:24" ht="16" customHeight="1">
      <c r="H10" s="9"/>
      <c r="I10" s="9"/>
      <c r="J10" s="9"/>
      <c r="K10" s="9"/>
      <c r="L10" s="9"/>
      <c r="M10" s="9"/>
    </row>
    <row r="11" spans="1:24" ht="16" customHeight="1">
      <c r="H11" s="9"/>
      <c r="I11" s="9"/>
      <c r="J11" s="9"/>
      <c r="K11" s="9"/>
      <c r="L11" s="9"/>
      <c r="M11" s="9"/>
    </row>
    <row r="12" spans="1:24" ht="16" customHeight="1">
      <c r="H12" s="9"/>
      <c r="I12" s="9"/>
      <c r="J12" s="9"/>
      <c r="K12" s="9"/>
      <c r="L12" s="9"/>
      <c r="M12" s="9"/>
    </row>
    <row r="13" spans="1:24" ht="16" customHeight="1">
      <c r="H13" s="9"/>
      <c r="I13" s="9"/>
      <c r="J13" s="9"/>
      <c r="K13" s="9"/>
      <c r="L13" s="9"/>
      <c r="M13" s="9"/>
    </row>
    <row r="14" spans="1:24" ht="16" customHeight="1">
      <c r="H14" s="9"/>
      <c r="I14" s="9"/>
      <c r="J14" s="9"/>
      <c r="K14" s="9"/>
      <c r="L14" s="9"/>
      <c r="M14" s="9"/>
    </row>
    <row r="15" spans="1:24" ht="16" customHeight="1">
      <c r="A15" s="26"/>
      <c r="H15" s="9"/>
      <c r="I15" s="9"/>
      <c r="J15" s="9"/>
      <c r="K15" s="9"/>
      <c r="L15" s="9"/>
      <c r="M15" s="9"/>
    </row>
    <row r="16" spans="1:24" ht="16" customHeight="1">
      <c r="H16" s="9"/>
      <c r="I16" s="9"/>
      <c r="J16" s="9"/>
      <c r="K16" s="9"/>
      <c r="L16" s="9"/>
      <c r="M16" s="9"/>
    </row>
    <row r="17" spans="8:13" ht="16" customHeight="1">
      <c r="H17" s="9"/>
      <c r="I17" s="9"/>
      <c r="J17" s="9"/>
      <c r="K17" s="9"/>
      <c r="L17" s="9"/>
      <c r="M17" s="9"/>
    </row>
    <row r="18" spans="8:13" ht="16" customHeight="1">
      <c r="H18" s="9"/>
      <c r="I18" s="9"/>
      <c r="J18" s="9"/>
      <c r="K18" s="9"/>
      <c r="L18" s="9"/>
      <c r="M18" s="9"/>
    </row>
    <row r="19" spans="8:13" ht="16" customHeight="1">
      <c r="H19" s="9"/>
      <c r="I19" s="9"/>
      <c r="J19" s="9"/>
      <c r="K19" s="9"/>
      <c r="L19" s="9"/>
      <c r="M19" s="9"/>
    </row>
    <row r="20" spans="8:13" ht="16" customHeight="1">
      <c r="H20" s="9"/>
      <c r="I20" s="9"/>
      <c r="J20" s="9"/>
      <c r="K20" s="9"/>
      <c r="L20" s="9"/>
      <c r="M20" s="9"/>
    </row>
    <row r="21" spans="8:13" ht="16" customHeight="1">
      <c r="H21" s="9"/>
      <c r="I21" s="9"/>
      <c r="J21" s="9"/>
      <c r="K21" s="9"/>
      <c r="L21" s="9"/>
      <c r="M21" s="9"/>
    </row>
    <row r="22" spans="8:13" ht="16" customHeight="1">
      <c r="H22" s="9"/>
      <c r="I22" s="9"/>
      <c r="J22" s="9"/>
      <c r="K22" s="9"/>
      <c r="L22" s="9"/>
      <c r="M22" s="9"/>
    </row>
    <row r="23" spans="8:13" ht="16" customHeight="1">
      <c r="H23" s="9"/>
      <c r="I23" s="9"/>
      <c r="J23" s="9"/>
      <c r="K23" s="9"/>
      <c r="L23" s="9"/>
      <c r="M23" s="9"/>
    </row>
    <row r="24" spans="8:13" ht="16" customHeight="1">
      <c r="H24" s="9"/>
      <c r="I24" s="9"/>
      <c r="J24" s="9"/>
      <c r="K24" s="9"/>
      <c r="L24" s="9"/>
      <c r="M24" s="9"/>
    </row>
    <row r="25" spans="8:13" ht="16" customHeight="1">
      <c r="H25" s="9"/>
      <c r="I25" s="9"/>
      <c r="J25" s="9"/>
      <c r="K25" s="9"/>
      <c r="L25" s="9"/>
      <c r="M25" s="9"/>
    </row>
    <row r="26" spans="8:13" ht="16" customHeight="1">
      <c r="H26" s="9"/>
      <c r="I26" s="9"/>
      <c r="J26" s="9"/>
      <c r="K26" s="9"/>
      <c r="L26" s="9"/>
      <c r="M26" s="9"/>
    </row>
    <row r="27" spans="8:13">
      <c r="L27" s="9"/>
      <c r="M27" s="9"/>
    </row>
    <row r="28" spans="8:13">
      <c r="L28" s="9"/>
      <c r="M28" s="9"/>
    </row>
    <row r="29" spans="8:13">
      <c r="L29" s="9"/>
      <c r="M29" s="9"/>
    </row>
    <row r="30" spans="8:13">
      <c r="L30" s="9"/>
      <c r="M30" s="9"/>
    </row>
    <row r="31" spans="8:13">
      <c r="L31" s="9"/>
      <c r="M31" s="9"/>
    </row>
    <row r="32" spans="8:13">
      <c r="L32" s="9"/>
      <c r="M32" s="9"/>
    </row>
    <row r="33" spans="8:13">
      <c r="L33" s="9"/>
      <c r="M33" s="9"/>
    </row>
    <row r="34" spans="8:13">
      <c r="L34" s="9"/>
      <c r="M34" s="9"/>
    </row>
    <row r="35" spans="8:13">
      <c r="L35" s="9"/>
      <c r="M35" s="9"/>
    </row>
    <row r="36" spans="8:13">
      <c r="L36" s="9"/>
      <c r="M36" s="9"/>
    </row>
    <row r="37" spans="8:13">
      <c r="H37" s="9"/>
      <c r="I37" s="9"/>
      <c r="J37" s="9"/>
      <c r="K37" s="9"/>
      <c r="L37" s="9"/>
      <c r="M37" s="9"/>
    </row>
    <row r="38" spans="8:13">
      <c r="H38" s="9"/>
      <c r="I38" s="9"/>
      <c r="J38" s="9"/>
      <c r="K38" s="9"/>
      <c r="L38" s="9"/>
      <c r="M38" s="9"/>
    </row>
    <row r="39" spans="8:13">
      <c r="H39" s="9"/>
      <c r="I39" s="9"/>
      <c r="J39" s="9"/>
      <c r="K39" s="9"/>
      <c r="L39" s="9"/>
      <c r="M39" s="9"/>
    </row>
    <row r="40" spans="8:13">
      <c r="H40" s="9"/>
      <c r="I40" s="9"/>
      <c r="J40" s="9"/>
      <c r="K40" s="9"/>
      <c r="L40" s="9"/>
      <c r="M40" s="9"/>
    </row>
    <row r="41" spans="8:13">
      <c r="H41" s="9"/>
      <c r="I41" s="9"/>
      <c r="J41" s="9"/>
      <c r="K41" s="9"/>
      <c r="L41" s="9"/>
      <c r="M41" s="9"/>
    </row>
    <row r="42" spans="8:13">
      <c r="H42" s="9"/>
      <c r="I42" s="9"/>
      <c r="J42" s="9"/>
      <c r="K42" s="9"/>
      <c r="L42" s="9"/>
      <c r="M42" s="9"/>
    </row>
    <row r="43" spans="8:13">
      <c r="H43" s="9"/>
      <c r="I43" s="9"/>
      <c r="J43" s="9"/>
      <c r="K43" s="9"/>
      <c r="L43" s="9"/>
      <c r="M43" s="9"/>
    </row>
    <row r="44" spans="8:13">
      <c r="H44" s="9"/>
      <c r="I44" s="9"/>
      <c r="J44" s="9"/>
      <c r="K44" s="9"/>
      <c r="L44" s="9"/>
      <c r="M44" s="9"/>
    </row>
    <row r="45" spans="8:13">
      <c r="H45" s="9"/>
      <c r="I45" s="9"/>
      <c r="J45" s="9"/>
      <c r="K45" s="9"/>
      <c r="L45" s="9"/>
      <c r="M45" s="9"/>
    </row>
    <row r="46" spans="8:13">
      <c r="H46" s="9"/>
      <c r="I46" s="9"/>
      <c r="J46" s="9"/>
      <c r="K46" s="9"/>
      <c r="L46" s="9"/>
      <c r="M46" s="9"/>
    </row>
    <row r="47" spans="8:13">
      <c r="H47" s="9"/>
      <c r="I47" s="9"/>
      <c r="J47" s="9"/>
      <c r="K47" s="9"/>
      <c r="L47" s="9"/>
      <c r="M47" s="9"/>
    </row>
    <row r="48" spans="8:13">
      <c r="H48" s="9"/>
      <c r="I48" s="9"/>
      <c r="J48" s="9"/>
      <c r="K48" s="9"/>
      <c r="L48" s="9"/>
      <c r="M48" s="9"/>
    </row>
    <row r="49" spans="8:13">
      <c r="H49" s="9"/>
      <c r="I49" s="9"/>
      <c r="J49" s="9"/>
      <c r="K49" s="9"/>
      <c r="L49" s="9"/>
      <c r="M49" s="9"/>
    </row>
    <row r="50" spans="8:13">
      <c r="H50" s="9"/>
      <c r="I50" s="9"/>
      <c r="J50" s="9"/>
      <c r="K50" s="9"/>
      <c r="L50" s="9"/>
      <c r="M50" s="9"/>
    </row>
    <row r="51" spans="8:13">
      <c r="H51" s="9"/>
      <c r="I51" s="9"/>
      <c r="J51" s="9"/>
      <c r="K51" s="9"/>
      <c r="L51" s="9"/>
      <c r="M51" s="9"/>
    </row>
    <row r="52" spans="8:13">
      <c r="H52" s="9"/>
      <c r="I52" s="9"/>
      <c r="J52" s="9"/>
      <c r="K52" s="9"/>
      <c r="L52" s="9"/>
      <c r="M52" s="9"/>
    </row>
    <row r="53" spans="8:13">
      <c r="H53" s="9"/>
      <c r="I53" s="9"/>
      <c r="J53" s="9"/>
      <c r="K53" s="9"/>
      <c r="L53" s="9"/>
      <c r="M53" s="9"/>
    </row>
    <row r="54" spans="8:13">
      <c r="H54" s="9"/>
      <c r="I54" s="9"/>
      <c r="J54" s="9"/>
      <c r="K54" s="9"/>
      <c r="L54" s="9"/>
      <c r="M54" s="9"/>
    </row>
    <row r="55" spans="8:13">
      <c r="H55" s="9"/>
      <c r="I55" s="9"/>
      <c r="J55" s="9"/>
      <c r="K55" s="9"/>
      <c r="L55" s="9"/>
      <c r="M55" s="9"/>
    </row>
    <row r="56" spans="8:13">
      <c r="H56" s="9"/>
      <c r="I56" s="9"/>
      <c r="J56" s="9"/>
      <c r="K56" s="9"/>
      <c r="L56" s="9"/>
      <c r="M56" s="9"/>
    </row>
    <row r="57" spans="8:13">
      <c r="H57" s="9"/>
      <c r="I57" s="9"/>
      <c r="J57" s="9"/>
      <c r="K57" s="9"/>
      <c r="L57" s="9"/>
      <c r="M57" s="9"/>
    </row>
    <row r="58" spans="8:13">
      <c r="H58" s="9"/>
      <c r="I58" s="9"/>
      <c r="J58" s="9"/>
      <c r="K58" s="9"/>
      <c r="L58" s="9"/>
      <c r="M58" s="9"/>
    </row>
    <row r="59" spans="8:13">
      <c r="H59" s="9"/>
      <c r="I59" s="9"/>
      <c r="J59" s="9"/>
      <c r="K59" s="9"/>
      <c r="L59" s="9"/>
      <c r="M59" s="9"/>
    </row>
    <row r="60" spans="8:13">
      <c r="H60" s="9"/>
      <c r="I60" s="9"/>
      <c r="J60" s="9"/>
      <c r="K60" s="9"/>
      <c r="L60" s="9"/>
      <c r="M60" s="9"/>
    </row>
    <row r="61" spans="8:13">
      <c r="H61" s="9"/>
      <c r="I61" s="9"/>
      <c r="J61" s="9"/>
      <c r="K61" s="9"/>
      <c r="L61" s="9"/>
      <c r="M61" s="9"/>
    </row>
    <row r="62" spans="8:13">
      <c r="H62" s="9"/>
      <c r="I62" s="9"/>
      <c r="J62" s="9"/>
      <c r="K62" s="9"/>
      <c r="L62" s="9"/>
      <c r="M62" s="9"/>
    </row>
    <row r="63" spans="8:13">
      <c r="H63" s="9"/>
      <c r="I63" s="9"/>
      <c r="J63" s="9"/>
      <c r="K63" s="9"/>
      <c r="L63" s="9"/>
      <c r="M63" s="9"/>
    </row>
    <row r="64" spans="8:13">
      <c r="H64" s="9"/>
      <c r="I64" s="9"/>
      <c r="J64" s="9"/>
      <c r="K64" s="9"/>
      <c r="L64" s="9"/>
      <c r="M64" s="9"/>
    </row>
    <row r="65" spans="8:13">
      <c r="H65" s="9"/>
      <c r="I65" s="9"/>
      <c r="J65" s="9"/>
      <c r="K65" s="9"/>
      <c r="L65" s="9"/>
      <c r="M65" s="9"/>
    </row>
    <row r="66" spans="8:13">
      <c r="L66" s="9"/>
      <c r="M66" s="9"/>
    </row>
    <row r="67" spans="8:13">
      <c r="L67" s="9"/>
      <c r="M67" s="9"/>
    </row>
    <row r="68" spans="8:13">
      <c r="L68" s="9"/>
      <c r="M68" s="9"/>
    </row>
    <row r="69" spans="8:13">
      <c r="L69" s="9"/>
      <c r="M69" s="9"/>
    </row>
    <row r="70" spans="8:13">
      <c r="L70" s="9"/>
      <c r="M70" s="9"/>
    </row>
    <row r="71" spans="8:13">
      <c r="L71" s="9"/>
      <c r="M71" s="9"/>
    </row>
    <row r="72" spans="8:13">
      <c r="M72" s="9"/>
    </row>
    <row r="73" spans="8:13">
      <c r="M73" s="9"/>
    </row>
    <row r="74" spans="8:13">
      <c r="M74" s="9"/>
    </row>
    <row r="75" spans="8:13">
      <c r="M75" s="9"/>
    </row>
    <row r="76" spans="8:13">
      <c r="M76" s="9"/>
    </row>
    <row r="77" spans="8:13">
      <c r="M77" s="9"/>
    </row>
    <row r="78" spans="8:13">
      <c r="M78" s="9"/>
    </row>
    <row r="79" spans="8:13">
      <c r="M79" s="9"/>
    </row>
    <row r="80" spans="8:13">
      <c r="M80" s="9"/>
    </row>
    <row r="81" spans="8:13">
      <c r="M81" s="9"/>
    </row>
    <row r="82" spans="8:13">
      <c r="M82" s="9"/>
    </row>
    <row r="83" spans="8:13">
      <c r="H83" s="18">
        <v>9003763</v>
      </c>
      <c r="M83" s="9"/>
    </row>
    <row r="84" spans="8:13">
      <c r="M84" s="9"/>
    </row>
    <row r="85" spans="8:13">
      <c r="M85" s="9"/>
    </row>
    <row r="86" spans="8:13">
      <c r="M86" s="9"/>
    </row>
    <row r="87" spans="8:13">
      <c r="M87" s="9"/>
    </row>
    <row r="88" spans="8:13">
      <c r="M88" s="9"/>
    </row>
    <row r="89" spans="8:13">
      <c r="M89" s="9"/>
    </row>
    <row r="90" spans="8:13">
      <c r="M90" s="9"/>
    </row>
    <row r="91" spans="8:13">
      <c r="M91" s="9"/>
    </row>
    <row r="92" spans="8:13">
      <c r="M92" s="9"/>
    </row>
    <row r="93" spans="8:13">
      <c r="M93" s="9"/>
    </row>
    <row r="94" spans="8:13">
      <c r="M94" s="9"/>
    </row>
    <row r="95" spans="8:13">
      <c r="M95" s="9"/>
    </row>
    <row r="97" spans="13:13" ht="21.45">
      <c r="M97" s="174"/>
    </row>
    <row r="98" spans="13:13" ht="17.600000000000001">
      <c r="M98"/>
    </row>
    <row r="99" spans="13:13" ht="17.600000000000001">
      <c r="M99"/>
    </row>
    <row r="100" spans="13:13" ht="17.600000000000001">
      <c r="M100"/>
    </row>
    <row r="101" spans="13:13" ht="17.600000000000001">
      <c r="M101"/>
    </row>
    <row r="102" spans="13:13" ht="17.600000000000001">
      <c r="M102"/>
    </row>
    <row r="103" spans="13:13" ht="17.600000000000001">
      <c r="M103"/>
    </row>
    <row r="104" spans="13:13" ht="17.600000000000001">
      <c r="M104"/>
    </row>
    <row r="105" spans="13:13" ht="17.600000000000001">
      <c r="M105"/>
    </row>
    <row r="106" spans="13:13" ht="17.600000000000001">
      <c r="M106"/>
    </row>
    <row r="107" spans="13:13" ht="17.600000000000001">
      <c r="M107"/>
    </row>
    <row r="108" spans="13:13" ht="17.600000000000001">
      <c r="M108"/>
    </row>
    <row r="109" spans="13:13" ht="17.600000000000001">
      <c r="M109"/>
    </row>
    <row r="110" spans="13:13" ht="17.600000000000001">
      <c r="M110"/>
    </row>
    <row r="111" spans="13:13" ht="17.600000000000001">
      <c r="M111"/>
    </row>
    <row r="112" spans="13:13" ht="17.600000000000001">
      <c r="M112"/>
    </row>
    <row r="113" spans="13:13" ht="17.600000000000001">
      <c r="M113"/>
    </row>
    <row r="114" spans="13:13" ht="17.600000000000001">
      <c r="M114"/>
    </row>
    <row r="115" spans="13:13" ht="17.600000000000001">
      <c r="M115"/>
    </row>
    <row r="116" spans="13:13" ht="17.600000000000001">
      <c r="M116"/>
    </row>
    <row r="117" spans="13:13" ht="17.600000000000001">
      <c r="M117"/>
    </row>
    <row r="118" spans="13:13" ht="17.600000000000001">
      <c r="M118"/>
    </row>
    <row r="119" spans="13:13">
      <c r="M119" s="9"/>
    </row>
    <row r="123" spans="13:13" ht="17.600000000000001">
      <c r="M123"/>
    </row>
    <row r="124" spans="13:13" ht="17.600000000000001">
      <c r="M124"/>
    </row>
    <row r="125" spans="13:13" ht="17.600000000000001">
      <c r="M125"/>
    </row>
    <row r="126" spans="13:13" ht="17.600000000000001">
      <c r="M126"/>
    </row>
    <row r="127" spans="13:13" ht="17.600000000000001">
      <c r="M127"/>
    </row>
    <row r="128" spans="13:13" ht="17.600000000000001">
      <c r="M128"/>
    </row>
    <row r="129" spans="13:13" ht="17.600000000000001">
      <c r="M129"/>
    </row>
    <row r="130" spans="13:13" ht="17.600000000000001">
      <c r="M130"/>
    </row>
    <row r="131" spans="13:13" ht="17.600000000000001">
      <c r="M131"/>
    </row>
    <row r="132" spans="13:13" ht="17.600000000000001">
      <c r="M132"/>
    </row>
    <row r="133" spans="13:13" ht="17.600000000000001">
      <c r="M133"/>
    </row>
    <row r="134" spans="13:13" ht="17.600000000000001">
      <c r="M134"/>
    </row>
    <row r="135" spans="13:13" ht="17.600000000000001">
      <c r="M135"/>
    </row>
    <row r="136" spans="13:13" ht="17.600000000000001">
      <c r="M136"/>
    </row>
    <row r="137" spans="13:13" ht="17.600000000000001">
      <c r="M137"/>
    </row>
    <row r="138" spans="13:13" ht="17.600000000000001">
      <c r="M138"/>
    </row>
  </sheetData>
  <mergeCells count="2">
    <mergeCell ref="C4:C6"/>
    <mergeCell ref="S5:X5"/>
  </mergeCells>
  <phoneticPr fontId="2" type="noConversion"/>
  <conditionalFormatting sqref="B4:H7">
    <cfRule type="expression" dxfId="732" priority="1" stopIfTrue="1">
      <formula>UPPER($I4)="NONE"</formula>
    </cfRule>
    <cfRule type="expression" dxfId="731" priority="2" stopIfTrue="1">
      <formula>AND($I4&lt;&gt;"", $J4&lt;&gt;"", $I4*1&lt;$J4*1)</formula>
    </cfRule>
  </conditionalFormatting>
  <hyperlinks>
    <hyperlink ref="A1" location="Hermle1!Print_Area" display="Hermle1!Print_Area" xr:uid="{974CE9B9-A90C-4C0A-A2AA-B4956EE23ADB}"/>
    <hyperlink ref="A15" location="Hermle1!Print_Area" display="Hermle1!Print_Area" xr:uid="{6B986879-D83B-42B0-98E0-68B319C5AEA6}"/>
    <hyperlink ref="M2" location="현황개요!A1" display="Tech-Center Machine List" xr:uid="{7018EEA6-C1A7-465C-AE38-194EA035E7A3}"/>
    <hyperlink ref="M2" location="현황개요!A1" display="QA Machine List" xr:uid="{63C99630-5C27-4BB7-8E49-4E81C91D0AC4}"/>
    <hyperlink ref="M2" location="현황개요!A1" display="Alloy2 Machine List" xr:uid="{F0360832-8FC4-41C7-8160-A0948586F9B6}"/>
    <hyperlink ref="U6:U7" location="'AVIM #4, #5'!A1" display="AVIM #4" xr:uid="{64F7BC58-F812-44B5-87A9-7B941F965BEF}"/>
    <hyperlink ref="S6:W6" location="'GE 3D Print'!A1" display="3D Print" xr:uid="{3FA33118-918E-4DA3-8DF7-7F9F3CEE4AFA}"/>
    <hyperlink ref="X6" location="'Wire Cutting (3D Print)'!A1" display="Wire Cutting" xr:uid="{C21FE9DE-D6C2-489C-A3CE-DC190FBFF94E}"/>
  </hyperlinks>
  <printOptions horizontalCentered="1"/>
  <pageMargins left="7.874015748031496E-2" right="7.874015748031496E-2" top="0.23622047244094491" bottom="0.19685039370078741" header="0.27559055118110237" footer="0.19685039370078741"/>
  <pageSetup paperSize="9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123D-E66D-4E1C-97F4-CDDF2420724B}">
  <sheetPr codeName="Sheet35">
    <tabColor theme="7" tint="0.79998168889431442"/>
  </sheetPr>
  <dimension ref="D1:H263"/>
  <sheetViews>
    <sheetView showGridLines="0" zoomScaleNormal="100" workbookViewId="0"/>
  </sheetViews>
  <sheetFormatPr defaultColWidth="9" defaultRowHeight="17.600000000000001"/>
  <cols>
    <col min="1" max="1" width="10.640625" style="1" customWidth="1"/>
    <col min="2" max="2" width="28.7109375" style="1" customWidth="1"/>
    <col min="3" max="3" width="6.5" style="1" customWidth="1"/>
    <col min="4" max="4" width="59" style="1" customWidth="1"/>
    <col min="5" max="5" width="21.640625" style="1" customWidth="1"/>
    <col min="6" max="6" width="23.85546875" style="1" customWidth="1"/>
    <col min="7" max="7" width="10.85546875" style="1" customWidth="1"/>
    <col min="8" max="8" width="13.640625" style="1" customWidth="1"/>
    <col min="9" max="9" width="9" style="1" customWidth="1"/>
    <col min="10" max="16384" width="9" style="1"/>
  </cols>
  <sheetData>
    <row r="1" spans="5:8" customFormat="1" ht="50.15" customHeight="1">
      <c r="H1" s="326" t="s">
        <v>6928</v>
      </c>
    </row>
    <row r="2" spans="5:8" customFormat="1" ht="20.25" customHeight="1">
      <c r="E2" s="1146" t="s">
        <v>6929</v>
      </c>
      <c r="F2" s="1147"/>
      <c r="G2" s="1147"/>
      <c r="H2" s="1148"/>
    </row>
    <row r="3" spans="5:8" customFormat="1" ht="20.25" customHeight="1" thickBot="1">
      <c r="E3" s="1149"/>
      <c r="F3" s="1150"/>
      <c r="G3" s="1150"/>
      <c r="H3" s="1151"/>
    </row>
    <row r="4" spans="5:8" ht="28.5" customHeight="1" thickTop="1" thickBot="1">
      <c r="E4" s="327" t="s">
        <v>6930</v>
      </c>
      <c r="F4" s="327" t="s">
        <v>6931</v>
      </c>
      <c r="G4" s="327" t="s">
        <v>6932</v>
      </c>
      <c r="H4" s="327" t="s">
        <v>6933</v>
      </c>
    </row>
    <row r="5" spans="5:8" s="18" customFormat="1" ht="16" customHeight="1" thickTop="1">
      <c r="E5" s="1152" t="s">
        <v>977</v>
      </c>
      <c r="F5" s="328" t="s">
        <v>6934</v>
      </c>
      <c r="G5" s="329">
        <f>COUNTIF('Ref.Data'!E:E,"A-510i")</f>
        <v>1</v>
      </c>
      <c r="H5" s="1155">
        <f>SUM(G5:G16)</f>
        <v>71</v>
      </c>
    </row>
    <row r="6" spans="5:8" s="18" customFormat="1" ht="16" customHeight="1">
      <c r="E6" s="1153"/>
      <c r="F6" s="331" t="s">
        <v>6935</v>
      </c>
      <c r="G6" s="332">
        <f>COUNTIF('Ref.Data'!E:E,"A-520iA")</f>
        <v>22</v>
      </c>
      <c r="H6" s="1155"/>
    </row>
    <row r="7" spans="5:8" s="18" customFormat="1" ht="16" customHeight="1">
      <c r="E7" s="1153"/>
      <c r="F7" s="333" t="s">
        <v>1313</v>
      </c>
      <c r="G7" s="334">
        <f>COUNTIF('Ref.Data'!E:E,"Arcmate 100iC")</f>
        <v>1</v>
      </c>
      <c r="H7" s="1155"/>
    </row>
    <row r="8" spans="5:8" s="18" customFormat="1" ht="16" customHeight="1">
      <c r="E8" s="1153"/>
      <c r="F8" s="333" t="s">
        <v>1312</v>
      </c>
      <c r="G8" s="334">
        <f>COUNTIF('Ref.Data'!E:E,"Arcmate 120iC")</f>
        <v>2</v>
      </c>
      <c r="H8" s="1155"/>
    </row>
    <row r="9" spans="5:8" s="18" customFormat="1" ht="16" customHeight="1">
      <c r="E9" s="1153"/>
      <c r="F9" s="333" t="s">
        <v>1284</v>
      </c>
      <c r="G9" s="334">
        <f>COUNTIF('Ref.Data'!E:E,"LR Mate 200iB")</f>
        <v>3</v>
      </c>
      <c r="H9" s="1155"/>
    </row>
    <row r="10" spans="5:8" s="18" customFormat="1" ht="16" customHeight="1">
      <c r="E10" s="1153"/>
      <c r="F10" s="333" t="s">
        <v>1281</v>
      </c>
      <c r="G10" s="334">
        <f>COUNTIF('Ref.Data'!E:E,"LR Mate 200iC")</f>
        <v>10</v>
      </c>
      <c r="H10" s="1155"/>
    </row>
    <row r="11" spans="5:8" s="18" customFormat="1" ht="16" customHeight="1">
      <c r="E11" s="1153"/>
      <c r="F11" s="331" t="s">
        <v>1260</v>
      </c>
      <c r="G11" s="332">
        <f>COUNTIF('Ref.Data'!E:E,"LR Mate 200iD")</f>
        <v>21</v>
      </c>
      <c r="H11" s="1155"/>
    </row>
    <row r="12" spans="5:8" s="18" customFormat="1" ht="16" customHeight="1">
      <c r="E12" s="1153"/>
      <c r="F12" s="333" t="s">
        <v>1315</v>
      </c>
      <c r="G12" s="334">
        <f>COUNTIF('Ref.Data'!E:E,"CRX-10iA")</f>
        <v>1</v>
      </c>
      <c r="H12" s="1155"/>
    </row>
    <row r="13" spans="5:8" s="18" customFormat="1" ht="16" customHeight="1">
      <c r="E13" s="1153"/>
      <c r="F13" s="333" t="s">
        <v>1317</v>
      </c>
      <c r="G13" s="334">
        <f>COUNTIF('Ref.Data'!E:E,"M-10iD12")</f>
        <v>1</v>
      </c>
      <c r="H13" s="1155"/>
    </row>
    <row r="14" spans="5:8" s="18" customFormat="1" ht="16" customHeight="1">
      <c r="E14" s="1153"/>
      <c r="F14" s="333" t="s">
        <v>1308</v>
      </c>
      <c r="G14" s="334">
        <f>COUNTIF('Ref.Data'!E:E,"M-20iA")</f>
        <v>4</v>
      </c>
      <c r="H14" s="1155"/>
    </row>
    <row r="15" spans="5:8" s="18" customFormat="1" ht="16" customHeight="1">
      <c r="E15" s="1153"/>
      <c r="F15" s="333" t="s">
        <v>1300</v>
      </c>
      <c r="G15" s="334">
        <f>COUNTIF('Ref.Data'!E:E,"M-20iD")</f>
        <v>1</v>
      </c>
      <c r="H15" s="1155"/>
    </row>
    <row r="16" spans="5:8" s="18" customFormat="1" ht="16" customHeight="1">
      <c r="E16" s="1154"/>
      <c r="F16" s="335" t="s">
        <v>6936</v>
      </c>
      <c r="G16" s="336">
        <f>COUNTIF('Ref.Data'!E:E,"SR-6iA")+2*COUNTIF('Ref.Data'!E:E,"SR-6iA (Dual)")</f>
        <v>4</v>
      </c>
      <c r="H16" s="1156"/>
    </row>
    <row r="17" spans="5:8" s="18" customFormat="1" ht="16" customHeight="1"/>
    <row r="18" spans="5:8" s="18" customFormat="1" ht="16" customHeight="1">
      <c r="E18" s="1157" t="s">
        <v>1200</v>
      </c>
      <c r="F18" s="337" t="s">
        <v>1201</v>
      </c>
      <c r="G18" s="337">
        <f>COUNTIF('Ref.Data'!E:E,"Cobra 600")+2*COUNTIF('Ref.Data'!E:E,"Cobra 600 (Dual)")</f>
        <v>8</v>
      </c>
      <c r="H18" s="1158">
        <f>SUM(G18:G22)</f>
        <v>55</v>
      </c>
    </row>
    <row r="19" spans="5:8" s="18" customFormat="1" ht="16" customHeight="1">
      <c r="E19" s="1153"/>
      <c r="F19" s="331" t="s">
        <v>1207</v>
      </c>
      <c r="G19" s="331">
        <f>COUNTIF('Ref.Data'!E:E,"Cobra S600")+2*COUNTIF('Ref.Data'!E:E,"Cobra S600 (Dual)")</f>
        <v>32</v>
      </c>
      <c r="H19" s="1159"/>
    </row>
    <row r="20" spans="5:8" s="18" customFormat="1" ht="16" customHeight="1">
      <c r="E20" s="1153"/>
      <c r="F20" s="333" t="s">
        <v>1211</v>
      </c>
      <c r="G20" s="333">
        <v>12</v>
      </c>
      <c r="H20" s="1159"/>
    </row>
    <row r="21" spans="5:8" s="18" customFormat="1" ht="16" customHeight="1">
      <c r="E21" s="1153"/>
      <c r="F21" s="338" t="s">
        <v>6937</v>
      </c>
      <c r="G21" s="338">
        <v>2</v>
      </c>
      <c r="H21" s="1160"/>
    </row>
    <row r="22" spans="5:8" s="18" customFormat="1" ht="16" customHeight="1">
      <c r="E22" s="1154"/>
      <c r="F22" s="335" t="s">
        <v>1259</v>
      </c>
      <c r="G22" s="335">
        <v>1</v>
      </c>
      <c r="H22" s="1161"/>
    </row>
    <row r="23" spans="5:8" s="18" customFormat="1" ht="16" customHeight="1"/>
    <row r="24" spans="5:8" s="18" customFormat="1" ht="16" customHeight="1">
      <c r="E24" s="1157" t="s">
        <v>1221</v>
      </c>
      <c r="F24" s="337" t="s">
        <v>1222</v>
      </c>
      <c r="G24" s="339">
        <v>8</v>
      </c>
      <c r="H24" s="1166">
        <f>SUM(G24:G26)</f>
        <v>32</v>
      </c>
    </row>
    <row r="25" spans="5:8" s="18" customFormat="1" ht="16" customHeight="1">
      <c r="E25" s="1153"/>
      <c r="F25" s="333" t="s">
        <v>6938</v>
      </c>
      <c r="G25" s="334">
        <f>COUNTIF('Ref.Data'!E:E,"IX-NNW6020")</f>
        <v>4</v>
      </c>
      <c r="H25" s="1155"/>
    </row>
    <row r="26" spans="5:8" s="18" customFormat="1" ht="16" customHeight="1">
      <c r="E26" s="1154"/>
      <c r="F26" s="335" t="s">
        <v>1251</v>
      </c>
      <c r="G26" s="336">
        <f>COUNTIF('Ref.Data'!E:E,"IX-NNW7020")</f>
        <v>20</v>
      </c>
      <c r="H26" s="1156"/>
    </row>
    <row r="27" spans="5:8" s="18" customFormat="1" ht="16" customHeight="1">
      <c r="F27" s="338"/>
    </row>
    <row r="28" spans="5:8" s="18" customFormat="1" ht="16" customHeight="1">
      <c r="E28" s="340" t="s">
        <v>6939</v>
      </c>
      <c r="F28" s="342" t="s">
        <v>1343</v>
      </c>
      <c r="G28" s="343">
        <f>COUNTIF('Ref.Data'!E:E,"TH850A")</f>
        <v>20</v>
      </c>
      <c r="H28" s="344">
        <f>SUM(G28)</f>
        <v>20</v>
      </c>
    </row>
    <row r="29" spans="5:8" s="18" customFormat="1" ht="16" customHeight="1"/>
    <row r="30" spans="5:8" s="18" customFormat="1" ht="16" customHeight="1">
      <c r="E30" s="340" t="s">
        <v>1216</v>
      </c>
      <c r="F30" s="342" t="s">
        <v>1217</v>
      </c>
      <c r="G30" s="343">
        <f>COUNTIF('Ref.Data'!E:E,"YK800XGP")</f>
        <v>16</v>
      </c>
      <c r="H30" s="344">
        <f>SUM(G30)</f>
        <v>16</v>
      </c>
    </row>
    <row r="31" spans="5:8" s="18" customFormat="1" ht="16" customHeight="1"/>
    <row r="32" spans="5:8" s="18" customFormat="1" ht="16" customHeight="1">
      <c r="E32" s="1157" t="s">
        <v>1239</v>
      </c>
      <c r="F32" s="337" t="s">
        <v>6940</v>
      </c>
      <c r="G32" s="339">
        <v>7</v>
      </c>
      <c r="H32" s="1166">
        <f>SUM(G32:G33)</f>
        <v>8</v>
      </c>
    </row>
    <row r="33" spans="5:8" s="18" customFormat="1" ht="16" customHeight="1">
      <c r="E33" s="1154"/>
      <c r="F33" s="335" t="s">
        <v>1240</v>
      </c>
      <c r="G33" s="336">
        <v>1</v>
      </c>
      <c r="H33" s="1156"/>
    </row>
    <row r="34" spans="5:8" s="18" customFormat="1" ht="16" customHeight="1"/>
    <row r="35" spans="5:8" s="18" customFormat="1" ht="16" customHeight="1">
      <c r="E35" s="340" t="s">
        <v>1292</v>
      </c>
      <c r="F35" s="341" t="s">
        <v>1293</v>
      </c>
      <c r="G35" s="345">
        <f>COUNTIF('Ref.Data'!E:E,"HP20F")</f>
        <v>5</v>
      </c>
      <c r="H35" s="344">
        <f>SUM(G35)</f>
        <v>5</v>
      </c>
    </row>
    <row r="36" spans="5:8" s="18" customFormat="1" ht="16" customHeight="1"/>
    <row r="37" spans="5:8" s="18" customFormat="1" ht="16" customHeight="1">
      <c r="E37" s="340" t="s">
        <v>592</v>
      </c>
      <c r="F37" s="341" t="s">
        <v>1277</v>
      </c>
      <c r="G37" s="345">
        <f>COUNTIF('Ref.Data'!E:E,"RV-4FRL")</f>
        <v>2</v>
      </c>
      <c r="H37" s="344">
        <v>2</v>
      </c>
    </row>
    <row r="38" spans="5:8" s="18" customFormat="1" ht="16" customHeight="1">
      <c r="E38" s="346"/>
      <c r="F38" s="347"/>
      <c r="G38" s="347"/>
      <c r="H38" s="347"/>
    </row>
    <row r="39" spans="5:8" s="18" customFormat="1" ht="16" customHeight="1">
      <c r="E39" s="340" t="s">
        <v>6941</v>
      </c>
      <c r="F39" s="341" t="s">
        <v>197</v>
      </c>
      <c r="G39" s="345">
        <v>1</v>
      </c>
      <c r="H39" s="344">
        <v>1</v>
      </c>
    </row>
    <row r="40" spans="5:8" s="18" customFormat="1" ht="16" customHeight="1"/>
    <row r="41" spans="5:8" s="18" customFormat="1" ht="16" customHeight="1">
      <c r="E41" s="1167" t="s">
        <v>1222</v>
      </c>
      <c r="F41" s="348" t="s">
        <v>7</v>
      </c>
      <c r="G41" s="348">
        <v>51</v>
      </c>
      <c r="H41" s="1170">
        <f>SUM(G41:G45)</f>
        <v>67</v>
      </c>
    </row>
    <row r="42" spans="5:8" s="18" customFormat="1" ht="16" customHeight="1">
      <c r="E42" s="1168"/>
      <c r="F42" s="349" t="s">
        <v>6</v>
      </c>
      <c r="G42" s="349">
        <v>3</v>
      </c>
      <c r="H42" s="1171"/>
    </row>
    <row r="43" spans="5:8" s="18" customFormat="1" ht="16" customHeight="1">
      <c r="E43" s="1168"/>
      <c r="F43" s="349" t="s">
        <v>6942</v>
      </c>
      <c r="G43" s="349">
        <v>3</v>
      </c>
      <c r="H43" s="1171"/>
    </row>
    <row r="44" spans="5:8" s="18" customFormat="1" ht="16" customHeight="1">
      <c r="E44" s="1168"/>
      <c r="F44" s="350" t="s">
        <v>80</v>
      </c>
      <c r="G44" s="350">
        <v>2</v>
      </c>
      <c r="H44" s="1171"/>
    </row>
    <row r="45" spans="5:8" s="18" customFormat="1" ht="16" customHeight="1">
      <c r="E45" s="1169"/>
      <c r="F45" s="352" t="s">
        <v>6943</v>
      </c>
      <c r="G45" s="352">
        <v>8</v>
      </c>
      <c r="H45" s="1172"/>
    </row>
    <row r="46" spans="5:8" s="18" customFormat="1" ht="16" customHeight="1"/>
    <row r="47" spans="5:8" s="18" customFormat="1" ht="16" customHeight="1">
      <c r="E47" s="1162" t="s">
        <v>1305</v>
      </c>
      <c r="F47" s="348" t="s">
        <v>6944</v>
      </c>
      <c r="G47" s="348">
        <v>20</v>
      </c>
      <c r="H47" s="1164">
        <v>31</v>
      </c>
    </row>
    <row r="48" spans="5:8" s="18" customFormat="1" ht="16" customHeight="1">
      <c r="E48" s="1163"/>
      <c r="F48" s="351" t="s">
        <v>6945</v>
      </c>
      <c r="G48" s="353">
        <v>11</v>
      </c>
      <c r="H48" s="1165"/>
    </row>
    <row r="49" spans="5:8" s="18" customFormat="1" ht="16" customHeight="1"/>
    <row r="50" spans="5:8" s="18" customFormat="1" ht="31.5" customHeight="1">
      <c r="E50" s="354" t="s">
        <v>6946</v>
      </c>
      <c r="F50" s="355"/>
      <c r="G50" s="356"/>
      <c r="H50" s="357">
        <f>SUM(H5:H49)</f>
        <v>308</v>
      </c>
    </row>
    <row r="51" spans="5:8" s="18" customFormat="1" ht="48.75" customHeight="1"/>
    <row r="52" spans="5:8" s="18" customFormat="1" ht="25.5" customHeight="1"/>
    <row r="53" spans="5:8" s="18" customFormat="1" ht="20.149999999999999" customHeight="1"/>
    <row r="54" spans="5:8" s="18" customFormat="1" ht="20.149999999999999" customHeight="1"/>
    <row r="55" spans="5:8" s="18" customFormat="1" ht="20.149999999999999" customHeight="1"/>
    <row r="56" spans="5:8" s="18" customFormat="1" ht="20.149999999999999" customHeight="1"/>
    <row r="57" spans="5:8" s="18" customFormat="1" ht="20.149999999999999" customHeight="1"/>
    <row r="58" spans="5:8" s="18" customFormat="1" ht="20.149999999999999" customHeight="1"/>
    <row r="59" spans="5:8" s="18" customFormat="1" ht="20.149999999999999" customHeight="1"/>
    <row r="60" spans="5:8" s="18" customFormat="1" ht="20.149999999999999" customHeight="1"/>
    <row r="61" spans="5:8" s="18" customFormat="1" ht="20.149999999999999" customHeight="1"/>
    <row r="62" spans="5:8" s="18" customFormat="1" ht="20.149999999999999" customHeight="1"/>
    <row r="63" spans="5:8" s="18" customFormat="1" ht="20.149999999999999" customHeight="1"/>
    <row r="64" spans="5:8" s="18" customFormat="1" ht="20.149999999999999" customHeight="1"/>
    <row r="65" spans="4:4" s="18" customFormat="1" ht="20.149999999999999" customHeight="1"/>
    <row r="66" spans="4:4" s="18" customFormat="1" ht="20.149999999999999" customHeight="1"/>
    <row r="67" spans="4:4" s="18" customFormat="1" ht="20.149999999999999" customHeight="1"/>
    <row r="68" spans="4:4" s="18" customFormat="1" ht="20.149999999999999" customHeight="1"/>
    <row r="69" spans="4:4" s="18" customFormat="1" ht="20.149999999999999" customHeight="1"/>
    <row r="70" spans="4:4" s="18" customFormat="1" ht="20.149999999999999" customHeight="1"/>
    <row r="71" spans="4:4" s="18" customFormat="1" ht="20.149999999999999" customHeight="1"/>
    <row r="72" spans="4:4" s="18" customFormat="1" ht="20.149999999999999" customHeight="1"/>
    <row r="73" spans="4:4" s="18" customFormat="1" ht="20.149999999999999" customHeight="1">
      <c r="D73" s="330"/>
    </row>
    <row r="74" spans="4:4" s="18" customFormat="1" ht="20.149999999999999" customHeight="1"/>
    <row r="75" spans="4:4" s="18" customFormat="1" ht="20.149999999999999" customHeight="1"/>
    <row r="76" spans="4:4" s="18" customFormat="1" ht="20.149999999999999" customHeight="1"/>
    <row r="77" spans="4:4" s="18" customFormat="1" ht="20.149999999999999" customHeight="1"/>
    <row r="78" spans="4:4" s="18" customFormat="1" ht="20.149999999999999" customHeight="1"/>
    <row r="79" spans="4:4" s="18" customFormat="1" ht="20.149999999999999" customHeight="1"/>
    <row r="80" spans="4:4" s="18" customFormat="1" ht="20.149999999999999" customHeight="1"/>
    <row r="81" s="18" customFormat="1" ht="20.149999999999999" customHeight="1"/>
    <row r="82" s="18" customFormat="1" ht="20.149999999999999" customHeight="1"/>
    <row r="83" s="18" customFormat="1" ht="20.149999999999999" customHeight="1"/>
    <row r="84" s="18" customFormat="1" ht="20.149999999999999" customHeight="1"/>
    <row r="85" s="18" customFormat="1" ht="20.149999999999999" customHeight="1"/>
    <row r="86" s="18" customFormat="1" ht="20.149999999999999" customHeight="1"/>
    <row r="87" s="18" customFormat="1" ht="20.149999999999999" customHeight="1"/>
    <row r="88" s="18" customFormat="1" ht="20.149999999999999" customHeight="1"/>
    <row r="89" s="18" customFormat="1" ht="20.149999999999999" customHeight="1"/>
    <row r="90" s="18" customFormat="1" ht="20.149999999999999" customHeight="1"/>
    <row r="91" s="18" customFormat="1" ht="20.149999999999999" customHeight="1"/>
    <row r="92" s="18" customFormat="1" ht="20.149999999999999" customHeight="1"/>
    <row r="93" s="18" customFormat="1" ht="20.149999999999999" customHeight="1"/>
    <row r="94" s="18" customFormat="1" ht="20.149999999999999" customHeight="1"/>
    <row r="95" s="18" customFormat="1" ht="20.149999999999999" customHeight="1"/>
    <row r="96" s="18" customFormat="1" ht="20.149999999999999" customHeight="1"/>
    <row r="97" s="18" customFormat="1" ht="20.149999999999999" customHeight="1"/>
    <row r="98" s="18" customFormat="1" ht="20.149999999999999" customHeight="1"/>
    <row r="99" s="18" customFormat="1" ht="20.149999999999999" customHeight="1"/>
    <row r="100" s="18" customFormat="1" ht="20.149999999999999" customHeight="1"/>
    <row r="101" s="18" customFormat="1" ht="20.149999999999999" customHeight="1"/>
    <row r="102" s="18" customFormat="1" ht="20.149999999999999" customHeight="1"/>
    <row r="103" s="18" customFormat="1" ht="20.149999999999999" customHeight="1"/>
    <row r="104" s="18" customFormat="1" ht="20.149999999999999" customHeight="1"/>
    <row r="105" s="18" customFormat="1" ht="20.149999999999999" customHeight="1"/>
    <row r="106" s="18" customFormat="1" ht="20.149999999999999" customHeight="1"/>
    <row r="107" s="18" customFormat="1" ht="20.149999999999999" customHeight="1"/>
    <row r="108" s="18" customFormat="1" ht="20.149999999999999" customHeight="1"/>
    <row r="109" s="18" customFormat="1" ht="20.149999999999999" customHeight="1"/>
    <row r="110" s="18" customFormat="1" ht="20.149999999999999" customHeight="1"/>
    <row r="111" s="18" customFormat="1" ht="20.149999999999999" customHeight="1"/>
    <row r="112" s="18" customFormat="1" ht="20.149999999999999" customHeight="1"/>
    <row r="113" s="18" customFormat="1" ht="20.149999999999999" customHeight="1"/>
    <row r="114" s="18" customFormat="1" ht="20.149999999999999" customHeight="1"/>
    <row r="115" s="18" customFormat="1" ht="20.149999999999999" customHeight="1"/>
    <row r="116" s="18" customFormat="1" ht="20.149999999999999" customHeight="1"/>
    <row r="117" s="18" customFormat="1" ht="16" customHeight="1"/>
    <row r="118" s="18" customFormat="1" ht="16" customHeight="1"/>
    <row r="119" s="18" customFormat="1" ht="13.5" customHeight="1"/>
    <row r="120" s="18" customFormat="1" ht="16" customHeight="1"/>
    <row r="121" s="18" customFormat="1" ht="16" customHeight="1"/>
    <row r="122" s="18" customFormat="1" ht="16" customHeight="1"/>
    <row r="123" s="18" customFormat="1" ht="16" customHeight="1"/>
    <row r="124" s="18" customFormat="1" ht="16" customHeight="1"/>
    <row r="125" s="18" customFormat="1" ht="16" customHeight="1"/>
    <row r="126" s="18" customFormat="1" ht="16" customHeight="1"/>
    <row r="127" s="18" customFormat="1" ht="16" customHeight="1"/>
    <row r="128" s="18" customFormat="1" ht="16" customHeight="1"/>
    <row r="129" s="18" customFormat="1" ht="16" customHeight="1"/>
    <row r="130" s="18" customFormat="1" ht="16" customHeight="1"/>
    <row r="131" s="18" customFormat="1" ht="16" customHeight="1"/>
    <row r="132" s="18" customFormat="1" ht="16" customHeight="1"/>
    <row r="133" s="18" customFormat="1" ht="16" customHeight="1"/>
    <row r="134" s="18" customFormat="1" ht="16" customHeight="1"/>
    <row r="135" s="18" customFormat="1" ht="16" customHeight="1"/>
    <row r="136" s="18" customFormat="1" ht="16" customHeight="1"/>
    <row r="137" s="18" customFormat="1" ht="16" customHeight="1"/>
    <row r="138" s="18" customFormat="1" ht="16" customHeight="1"/>
    <row r="139" s="18" customFormat="1" ht="16" customHeight="1"/>
    <row r="140" s="18" customFormat="1" ht="16" customHeight="1"/>
    <row r="141" s="18" customFormat="1" ht="16" customHeight="1"/>
    <row r="142" s="18" customFormat="1" ht="16" customHeight="1"/>
    <row r="143" s="18" customFormat="1" ht="16" customHeight="1"/>
    <row r="144" s="18" customFormat="1" ht="16" customHeight="1"/>
    <row r="145" s="18" customFormat="1" ht="16" customHeight="1"/>
    <row r="146" s="18" customFormat="1" ht="16" customHeight="1"/>
    <row r="147" s="18" customFormat="1" ht="16" customHeight="1"/>
    <row r="148" s="18" customFormat="1" ht="16" customHeight="1"/>
    <row r="149" s="18" customFormat="1" ht="16" customHeight="1"/>
    <row r="150" s="18" customFormat="1" ht="16" customHeight="1"/>
    <row r="151" s="18" customFormat="1" ht="16" customHeight="1"/>
    <row r="152" s="18" customFormat="1" ht="16" customHeight="1"/>
    <row r="153" s="18" customFormat="1" ht="16" customHeight="1"/>
    <row r="154" s="18" customFormat="1" ht="16" customHeight="1"/>
    <row r="155" s="18" customFormat="1" ht="16" customHeight="1"/>
    <row r="156" s="18" customFormat="1" ht="16" customHeight="1"/>
    <row r="157" s="18" customFormat="1" ht="16" customHeight="1"/>
    <row r="158" s="18" customFormat="1" ht="16" customHeight="1"/>
    <row r="159" s="18" customFormat="1" ht="16" customHeight="1"/>
    <row r="160" s="18" customFormat="1" ht="16" customHeight="1"/>
    <row r="161" s="18" customFormat="1" ht="16" customHeight="1"/>
    <row r="162" s="18" customFormat="1" ht="16" customHeight="1"/>
    <row r="163" s="18" customFormat="1" ht="16" customHeight="1"/>
    <row r="164" s="18" customFormat="1" ht="16" customHeight="1"/>
    <row r="165" s="18" customFormat="1" ht="16" customHeight="1"/>
    <row r="166" s="18" customFormat="1" ht="16" customHeight="1"/>
    <row r="167" s="18" customFormat="1" ht="16" customHeight="1"/>
    <row r="168" s="18" customFormat="1" ht="16" customHeight="1"/>
    <row r="169" s="18" customFormat="1" ht="16" customHeight="1"/>
    <row r="170" s="18" customFormat="1" ht="16" customHeight="1"/>
    <row r="171" s="18" customFormat="1" ht="16" customHeight="1"/>
    <row r="172" s="18" customFormat="1" ht="16" customHeight="1"/>
    <row r="173" s="18" customFormat="1" ht="16" customHeight="1"/>
    <row r="174" s="18" customFormat="1" ht="16" customHeight="1"/>
    <row r="175" s="18" customFormat="1" ht="16" customHeight="1"/>
    <row r="176" s="18" customFormat="1" ht="16" customHeight="1"/>
    <row r="177" s="18" customFormat="1" ht="16" customHeight="1"/>
    <row r="178" s="18" customFormat="1" ht="16" customHeight="1"/>
    <row r="179" s="18" customFormat="1" ht="16" customHeight="1"/>
    <row r="180" s="18" customFormat="1" ht="16" customHeight="1"/>
    <row r="181" s="18" customFormat="1" ht="16" customHeight="1"/>
    <row r="182" s="18" customFormat="1" ht="16" customHeight="1"/>
    <row r="183" s="18" customFormat="1" ht="16" customHeight="1"/>
    <row r="184" s="18" customFormat="1" ht="16" customHeight="1"/>
    <row r="185" s="18" customFormat="1" ht="16" customHeight="1"/>
    <row r="186" s="18" customFormat="1" ht="16" customHeight="1"/>
    <row r="187" s="18" customFormat="1" ht="16" customHeight="1"/>
    <row r="188" s="18" customFormat="1" ht="16" customHeight="1"/>
    <row r="189" s="18" customFormat="1" ht="16" customHeight="1"/>
    <row r="190" s="18" customFormat="1" ht="16" customHeight="1"/>
    <row r="191" s="18" customFormat="1" ht="16" customHeight="1"/>
    <row r="192" s="18" customFormat="1" ht="16" customHeight="1"/>
    <row r="193" s="18" customFormat="1" ht="16" customHeight="1"/>
    <row r="194" s="18" customFormat="1" ht="16" customHeight="1"/>
    <row r="195" s="18" customFormat="1" ht="16" customHeight="1"/>
    <row r="196" s="18" customFormat="1" ht="16" customHeight="1"/>
    <row r="197" s="18" customFormat="1" ht="16" customHeight="1"/>
    <row r="198" s="18" customFormat="1" ht="16" customHeight="1"/>
    <row r="199" s="18" customFormat="1" ht="16" customHeight="1"/>
    <row r="200" s="18" customFormat="1" ht="16" customHeight="1"/>
    <row r="201" s="18" customFormat="1" ht="16" customHeight="1"/>
    <row r="202" s="18" customFormat="1" ht="16" customHeight="1"/>
    <row r="203" s="18" customFormat="1" ht="16" customHeight="1"/>
    <row r="204" s="18" customFormat="1" ht="16" customHeight="1"/>
    <row r="205" s="18" customFormat="1" ht="16" customHeight="1"/>
    <row r="206" s="18" customFormat="1" ht="16" customHeight="1"/>
    <row r="207" s="18" customFormat="1" ht="16" customHeight="1"/>
    <row r="208" s="18" customFormat="1" ht="16" customHeight="1"/>
    <row r="209" spans="4:8" s="18" customFormat="1" ht="16" customHeight="1"/>
    <row r="210" spans="4:8" s="18" customFormat="1" ht="16" customHeight="1">
      <c r="D210" s="358"/>
      <c r="E210" s="358"/>
      <c r="H210" s="358"/>
    </row>
    <row r="211" spans="4:8" s="18" customFormat="1" ht="16" customHeight="1">
      <c r="D211" s="358"/>
      <c r="E211" s="358"/>
      <c r="H211" s="358"/>
    </row>
    <row r="212" spans="4:8" s="18" customFormat="1" ht="16" customHeight="1">
      <c r="D212" s="358"/>
      <c r="E212" s="358"/>
      <c r="H212" s="358"/>
    </row>
    <row r="213" spans="4:8" s="18" customFormat="1" ht="16" customHeight="1">
      <c r="D213" s="358"/>
      <c r="E213" s="358"/>
      <c r="H213" s="358"/>
    </row>
    <row r="214" spans="4:8" s="18" customFormat="1" ht="16" customHeight="1">
      <c r="D214" s="358"/>
      <c r="E214" s="358"/>
      <c r="H214" s="358"/>
    </row>
    <row r="215" spans="4:8" s="18" customFormat="1" ht="16" customHeight="1">
      <c r="D215" s="358"/>
      <c r="E215" s="358"/>
      <c r="H215" s="358"/>
    </row>
    <row r="216" spans="4:8" s="18" customFormat="1" ht="16" customHeight="1">
      <c r="D216" s="358"/>
      <c r="E216" s="358"/>
      <c r="H216" s="358"/>
    </row>
    <row r="217" spans="4:8" s="18" customFormat="1" ht="16" customHeight="1">
      <c r="D217" s="358"/>
      <c r="E217" s="358"/>
      <c r="H217" s="358"/>
    </row>
    <row r="218" spans="4:8" s="18" customFormat="1" ht="16" customHeight="1">
      <c r="D218" s="358"/>
      <c r="E218" s="358"/>
      <c r="H218" s="358"/>
    </row>
    <row r="219" spans="4:8" s="18" customFormat="1" ht="16" customHeight="1">
      <c r="D219" s="358"/>
      <c r="E219" s="358"/>
      <c r="H219" s="358"/>
    </row>
    <row r="220" spans="4:8" s="18" customFormat="1" ht="16" customHeight="1">
      <c r="D220" s="358"/>
      <c r="E220" s="358"/>
      <c r="H220" s="358"/>
    </row>
    <row r="221" spans="4:8" s="18" customFormat="1" ht="16" customHeight="1">
      <c r="D221" s="358"/>
      <c r="E221" s="358"/>
      <c r="H221" s="358"/>
    </row>
    <row r="222" spans="4:8" s="18" customFormat="1" ht="16" customHeight="1">
      <c r="D222" s="358"/>
      <c r="E222" s="358"/>
      <c r="H222" s="358"/>
    </row>
    <row r="223" spans="4:8" s="18" customFormat="1" ht="16" customHeight="1">
      <c r="D223" s="358"/>
      <c r="E223" s="358"/>
      <c r="H223" s="358"/>
    </row>
    <row r="224" spans="4:8" s="18" customFormat="1" ht="16" customHeight="1">
      <c r="D224" s="358"/>
      <c r="E224" s="358"/>
      <c r="H224" s="358"/>
    </row>
    <row r="225" spans="4:8" s="18" customFormat="1" ht="16" customHeight="1"/>
    <row r="226" spans="4:8" s="18" customFormat="1" ht="16" customHeight="1"/>
    <row r="227" spans="4:8" s="18" customFormat="1" ht="16" customHeight="1"/>
    <row r="228" spans="4:8" s="18" customFormat="1" ht="16" customHeight="1"/>
    <row r="229" spans="4:8" s="18" customFormat="1" ht="16" customHeight="1"/>
    <row r="230" spans="4:8" s="18" customFormat="1" ht="16" customHeight="1"/>
    <row r="231" spans="4:8" s="18" customFormat="1" ht="16" customHeight="1"/>
    <row r="232" spans="4:8" s="18" customFormat="1" ht="16" customHeight="1"/>
    <row r="233" spans="4:8" s="18" customFormat="1" ht="16" customHeight="1"/>
    <row r="234" spans="4:8" s="18" customFormat="1" ht="16" customHeight="1"/>
    <row r="235" spans="4:8" s="18" customFormat="1" ht="16" customHeight="1"/>
    <row r="236" spans="4:8" s="18" customFormat="1" ht="16" customHeight="1"/>
    <row r="237" spans="4:8" s="18" customFormat="1" ht="16" customHeight="1">
      <c r="D237" s="358"/>
      <c r="E237" s="358"/>
      <c r="H237" s="358"/>
    </row>
    <row r="238" spans="4:8" s="18" customFormat="1" ht="16" customHeight="1">
      <c r="D238" s="358"/>
      <c r="E238" s="358"/>
      <c r="H238" s="358"/>
    </row>
    <row r="239" spans="4:8" s="18" customFormat="1" ht="16" customHeight="1">
      <c r="D239" s="358"/>
      <c r="E239" s="358"/>
      <c r="H239" s="358"/>
    </row>
    <row r="240" spans="4:8" s="18" customFormat="1" ht="16" customHeight="1">
      <c r="D240" s="358"/>
      <c r="E240" s="358"/>
      <c r="H240" s="358"/>
    </row>
    <row r="241" spans="4:8" s="18" customFormat="1" ht="16" customHeight="1">
      <c r="D241" s="358"/>
      <c r="E241" s="358"/>
      <c r="H241" s="358"/>
    </row>
    <row r="242" spans="4:8" s="18" customFormat="1" ht="16" customHeight="1">
      <c r="D242" s="358"/>
      <c r="E242" s="358"/>
      <c r="H242" s="358"/>
    </row>
    <row r="243" spans="4:8" s="18" customFormat="1" ht="16" customHeight="1"/>
    <row r="244" spans="4:8" s="18" customFormat="1" ht="16" customHeight="1"/>
    <row r="245" spans="4:8" s="18" customFormat="1" ht="16" customHeight="1"/>
    <row r="246" spans="4:8" s="18" customFormat="1" ht="16" customHeight="1"/>
    <row r="247" spans="4:8" s="18" customFormat="1" ht="16" customHeight="1"/>
    <row r="248" spans="4:8" s="18" customFormat="1" ht="16" customHeight="1"/>
    <row r="249" spans="4:8" s="18" customFormat="1" ht="16" customHeight="1"/>
    <row r="250" spans="4:8" s="18" customFormat="1" ht="16" customHeight="1"/>
    <row r="251" spans="4:8" s="18" customFormat="1" ht="16" customHeight="1"/>
    <row r="252" spans="4:8" s="18" customFormat="1" ht="16" customHeight="1"/>
    <row r="253" spans="4:8" s="18" customFormat="1" ht="16" customHeight="1"/>
    <row r="254" spans="4:8" s="18" customFormat="1" ht="16" customHeight="1"/>
    <row r="255" spans="4:8" s="18" customFormat="1" ht="16" customHeight="1"/>
    <row r="256" spans="4:8" s="18" customFormat="1" ht="16" customHeight="1"/>
    <row r="257" spans="4:8" s="18" customFormat="1" ht="16" customHeight="1"/>
    <row r="258" spans="4:8" s="18" customFormat="1" ht="16" customHeight="1">
      <c r="D258" s="358"/>
      <c r="E258" s="358"/>
      <c r="H258" s="358"/>
    </row>
    <row r="259" spans="4:8" s="18" customFormat="1" ht="16" customHeight="1">
      <c r="D259" s="358"/>
      <c r="E259" s="358"/>
      <c r="H259" s="358"/>
    </row>
    <row r="260" spans="4:8" s="18" customFormat="1" ht="16" customHeight="1">
      <c r="D260" s="358"/>
      <c r="E260" s="358"/>
      <c r="H260" s="358"/>
    </row>
    <row r="261" spans="4:8" s="18" customFormat="1" ht="16" customHeight="1">
      <c r="D261" s="358"/>
      <c r="E261" s="358"/>
      <c r="H261" s="358"/>
    </row>
    <row r="262" spans="4:8" s="18" customFormat="1" ht="16" customHeight="1">
      <c r="D262" s="358"/>
      <c r="E262" s="358"/>
      <c r="H262" s="358"/>
    </row>
    <row r="263" spans="4:8" s="18" customFormat="1" ht="16" customHeight="1">
      <c r="D263" s="358"/>
      <c r="E263" s="358"/>
      <c r="H263" s="358"/>
    </row>
  </sheetData>
  <mergeCells count="13">
    <mergeCell ref="E47:E48"/>
    <mergeCell ref="H47:H48"/>
    <mergeCell ref="E24:E26"/>
    <mergeCell ref="H24:H26"/>
    <mergeCell ref="E32:E33"/>
    <mergeCell ref="H32:H33"/>
    <mergeCell ref="E41:E45"/>
    <mergeCell ref="H41:H45"/>
    <mergeCell ref="E2:H3"/>
    <mergeCell ref="E5:E16"/>
    <mergeCell ref="H5:H16"/>
    <mergeCell ref="E18:E22"/>
    <mergeCell ref="H18:H2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21FB-6E24-4169-A7DB-36F07DD96191}">
  <sheetPr codeName="Sheet36">
    <tabColor rgb="FFFFFCF3"/>
  </sheetPr>
  <dimension ref="B1:J299"/>
  <sheetViews>
    <sheetView showGridLines="0" workbookViewId="0"/>
  </sheetViews>
  <sheetFormatPr defaultColWidth="9" defaultRowHeight="17.600000000000001"/>
  <cols>
    <col min="1" max="2" width="6.7109375" style="1" customWidth="1"/>
    <col min="3" max="3" width="21.35546875" style="1" customWidth="1"/>
    <col min="4" max="4" width="27.2109375" style="1" customWidth="1"/>
    <col min="5" max="5" width="28.5" style="1" customWidth="1"/>
    <col min="6" max="6" width="32.640625" style="1" customWidth="1"/>
    <col min="7" max="7" width="15.7109375" style="1" bestFit="1" customWidth="1"/>
    <col min="8" max="8" width="5.5" style="1" customWidth="1"/>
    <col min="9" max="16384" width="9" style="1"/>
  </cols>
  <sheetData>
    <row r="1" spans="2:10" ht="15.75" customHeight="1"/>
    <row r="2" spans="2:10" ht="28.5" customHeight="1" thickBot="1">
      <c r="B2" s="359" t="s">
        <v>6947</v>
      </c>
      <c r="C2" s="359" t="s">
        <v>6948</v>
      </c>
      <c r="D2" s="359" t="s">
        <v>6949</v>
      </c>
      <c r="E2" s="360" t="s">
        <v>6931</v>
      </c>
      <c r="F2" s="360" t="s">
        <v>6950</v>
      </c>
      <c r="G2" s="360" t="s">
        <v>6951</v>
      </c>
      <c r="H2" s="360" t="s">
        <v>6952</v>
      </c>
      <c r="I2" s="18"/>
      <c r="J2" s="18"/>
    </row>
    <row r="3" spans="2:10" s="18" customFormat="1" ht="16" customHeight="1" thickTop="1">
      <c r="B3" s="361">
        <v>1</v>
      </c>
      <c r="C3" s="362" t="s">
        <v>6953</v>
      </c>
      <c r="D3" s="362" t="s">
        <v>6954</v>
      </c>
      <c r="E3" s="363" t="s">
        <v>1160</v>
      </c>
      <c r="F3" s="364" t="s">
        <v>6955</v>
      </c>
      <c r="G3" s="364" t="s">
        <v>6956</v>
      </c>
      <c r="H3" s="364">
        <v>1991</v>
      </c>
    </row>
    <row r="4" spans="2:10" s="18" customFormat="1" ht="16" customHeight="1">
      <c r="B4" s="365">
        <v>2</v>
      </c>
      <c r="C4" s="366" t="s">
        <v>6953</v>
      </c>
      <c r="D4" s="366" t="s">
        <v>6954</v>
      </c>
      <c r="E4" s="367" t="s">
        <v>1160</v>
      </c>
      <c r="F4" s="366" t="s">
        <v>6955</v>
      </c>
      <c r="G4" s="366" t="s">
        <v>6957</v>
      </c>
      <c r="H4" s="366">
        <v>1991</v>
      </c>
    </row>
    <row r="5" spans="2:10" s="18" customFormat="1" ht="16" customHeight="1">
      <c r="B5" s="365">
        <v>3</v>
      </c>
      <c r="C5" s="366" t="s">
        <v>6953</v>
      </c>
      <c r="D5" s="366" t="s">
        <v>6954</v>
      </c>
      <c r="E5" s="367" t="s">
        <v>1160</v>
      </c>
      <c r="F5" s="366" t="s">
        <v>6958</v>
      </c>
      <c r="G5" s="366" t="s">
        <v>368</v>
      </c>
      <c r="H5" s="366">
        <v>2004</v>
      </c>
    </row>
    <row r="6" spans="2:10" s="18" customFormat="1" ht="16" customHeight="1">
      <c r="B6" s="365">
        <v>4</v>
      </c>
      <c r="C6" s="366" t="s">
        <v>6953</v>
      </c>
      <c r="D6" s="366" t="s">
        <v>6954</v>
      </c>
      <c r="E6" s="367" t="s">
        <v>1160</v>
      </c>
      <c r="F6" s="366" t="s">
        <v>6958</v>
      </c>
      <c r="G6" s="366" t="s">
        <v>368</v>
      </c>
      <c r="H6" s="366">
        <v>2004</v>
      </c>
    </row>
    <row r="7" spans="2:10" s="18" customFormat="1" ht="16" customHeight="1">
      <c r="B7" s="365">
        <v>5</v>
      </c>
      <c r="C7" s="366" t="s">
        <v>6953</v>
      </c>
      <c r="D7" s="366" t="s">
        <v>6954</v>
      </c>
      <c r="E7" s="367" t="s">
        <v>1160</v>
      </c>
      <c r="F7" s="366" t="s">
        <v>6958</v>
      </c>
      <c r="G7" s="366" t="s">
        <v>368</v>
      </c>
      <c r="H7" s="366">
        <v>2005</v>
      </c>
    </row>
    <row r="8" spans="2:10" s="18" customFormat="1" ht="16" customHeight="1">
      <c r="B8" s="365">
        <v>6</v>
      </c>
      <c r="C8" s="366" t="s">
        <v>6953</v>
      </c>
      <c r="D8" s="366" t="s">
        <v>6954</v>
      </c>
      <c r="E8" s="367" t="s">
        <v>1160</v>
      </c>
      <c r="F8" s="366" t="s">
        <v>6958</v>
      </c>
      <c r="G8" s="366" t="s">
        <v>368</v>
      </c>
      <c r="H8" s="366">
        <v>2005</v>
      </c>
    </row>
    <row r="9" spans="2:10" s="18" customFormat="1" ht="16" customHeight="1">
      <c r="B9" s="365">
        <v>7</v>
      </c>
      <c r="C9" s="366" t="s">
        <v>6953</v>
      </c>
      <c r="D9" s="366" t="s">
        <v>6954</v>
      </c>
      <c r="E9" s="367" t="s">
        <v>1160</v>
      </c>
      <c r="F9" s="366" t="s">
        <v>6958</v>
      </c>
      <c r="G9" s="366" t="s">
        <v>368</v>
      </c>
      <c r="H9" s="366">
        <v>2005</v>
      </c>
    </row>
    <row r="10" spans="2:10" s="18" customFormat="1" ht="16" customHeight="1">
      <c r="B10" s="365">
        <v>8</v>
      </c>
      <c r="C10" s="366" t="s">
        <v>6953</v>
      </c>
      <c r="D10" s="366" t="s">
        <v>6954</v>
      </c>
      <c r="E10" s="367" t="s">
        <v>1160</v>
      </c>
      <c r="F10" s="366" t="s">
        <v>6958</v>
      </c>
      <c r="G10" s="366" t="s">
        <v>368</v>
      </c>
      <c r="H10" s="366">
        <v>2005</v>
      </c>
    </row>
    <row r="11" spans="2:10" s="18" customFormat="1" ht="16" customHeight="1">
      <c r="B11" s="365">
        <v>9</v>
      </c>
      <c r="C11" s="366" t="s">
        <v>6953</v>
      </c>
      <c r="D11" s="366" t="s">
        <v>6954</v>
      </c>
      <c r="E11" s="367" t="s">
        <v>1160</v>
      </c>
      <c r="F11" s="366" t="s">
        <v>6958</v>
      </c>
      <c r="G11" s="366" t="s">
        <v>368</v>
      </c>
      <c r="H11" s="366">
        <v>2005</v>
      </c>
    </row>
    <row r="12" spans="2:10" s="18" customFormat="1" ht="16" customHeight="1">
      <c r="B12" s="365">
        <v>10</v>
      </c>
      <c r="C12" s="366" t="s">
        <v>6953</v>
      </c>
      <c r="D12" s="366" t="s">
        <v>6954</v>
      </c>
      <c r="E12" s="367" t="s">
        <v>1160</v>
      </c>
      <c r="F12" s="366" t="s">
        <v>6958</v>
      </c>
      <c r="G12" s="366" t="s">
        <v>368</v>
      </c>
      <c r="H12" s="366">
        <v>2005</v>
      </c>
    </row>
    <row r="13" spans="2:10" s="18" customFormat="1" ht="16" customHeight="1">
      <c r="B13" s="365">
        <v>11</v>
      </c>
      <c r="C13" s="366" t="s">
        <v>6953</v>
      </c>
      <c r="D13" s="366" t="s">
        <v>6954</v>
      </c>
      <c r="E13" s="367" t="s">
        <v>1160</v>
      </c>
      <c r="F13" s="366" t="s">
        <v>6958</v>
      </c>
      <c r="G13" s="366" t="s">
        <v>368</v>
      </c>
      <c r="H13" s="366">
        <v>2005</v>
      </c>
    </row>
    <row r="14" spans="2:10" s="18" customFormat="1" ht="16" customHeight="1">
      <c r="B14" s="365">
        <v>12</v>
      </c>
      <c r="C14" s="366" t="s">
        <v>6953</v>
      </c>
      <c r="D14" s="366" t="s">
        <v>6954</v>
      </c>
      <c r="E14" s="367" t="s">
        <v>1160</v>
      </c>
      <c r="F14" s="366" t="s">
        <v>6958</v>
      </c>
      <c r="G14" s="366" t="s">
        <v>368</v>
      </c>
      <c r="H14" s="366">
        <v>2005</v>
      </c>
    </row>
    <row r="15" spans="2:10" s="18" customFormat="1" ht="16" customHeight="1">
      <c r="B15" s="365">
        <v>13</v>
      </c>
      <c r="C15" s="366" t="s">
        <v>6953</v>
      </c>
      <c r="D15" s="366" t="s">
        <v>6954</v>
      </c>
      <c r="E15" s="367" t="s">
        <v>1160</v>
      </c>
      <c r="F15" s="366" t="s">
        <v>6958</v>
      </c>
      <c r="G15" s="366" t="s">
        <v>368</v>
      </c>
      <c r="H15" s="366">
        <v>2005</v>
      </c>
    </row>
    <row r="16" spans="2:10" s="18" customFormat="1" ht="16" customHeight="1">
      <c r="B16" s="365">
        <v>14</v>
      </c>
      <c r="C16" s="366" t="s">
        <v>6953</v>
      </c>
      <c r="D16" s="366" t="s">
        <v>6954</v>
      </c>
      <c r="E16" s="367" t="s">
        <v>1160</v>
      </c>
      <c r="F16" s="366" t="s">
        <v>6958</v>
      </c>
      <c r="G16" s="366" t="s">
        <v>368</v>
      </c>
      <c r="H16" s="366">
        <v>2010</v>
      </c>
    </row>
    <row r="17" spans="2:8" s="18" customFormat="1" ht="16" customHeight="1">
      <c r="B17" s="365">
        <v>15</v>
      </c>
      <c r="C17" s="366" t="s">
        <v>6953</v>
      </c>
      <c r="D17" s="366" t="s">
        <v>6954</v>
      </c>
      <c r="E17" s="367" t="s">
        <v>1160</v>
      </c>
      <c r="F17" s="366" t="s">
        <v>6958</v>
      </c>
      <c r="G17" s="366" t="s">
        <v>368</v>
      </c>
      <c r="H17" s="366">
        <v>2010</v>
      </c>
    </row>
    <row r="18" spans="2:8" s="18" customFormat="1" ht="16" customHeight="1">
      <c r="B18" s="365">
        <v>16</v>
      </c>
      <c r="C18" s="366" t="s">
        <v>6953</v>
      </c>
      <c r="D18" s="366" t="s">
        <v>6954</v>
      </c>
      <c r="E18" s="367" t="s">
        <v>1160</v>
      </c>
      <c r="F18" s="366" t="s">
        <v>6958</v>
      </c>
      <c r="G18" s="366" t="s">
        <v>368</v>
      </c>
      <c r="H18" s="366">
        <v>2010</v>
      </c>
    </row>
    <row r="19" spans="2:8" s="18" customFormat="1" ht="16" customHeight="1">
      <c r="B19" s="365">
        <v>17</v>
      </c>
      <c r="C19" s="366" t="s">
        <v>6953</v>
      </c>
      <c r="D19" s="366" t="s">
        <v>6954</v>
      </c>
      <c r="E19" s="367" t="s">
        <v>1160</v>
      </c>
      <c r="F19" s="366" t="s">
        <v>6958</v>
      </c>
      <c r="G19" s="366" t="s">
        <v>368</v>
      </c>
      <c r="H19" s="366">
        <v>2010</v>
      </c>
    </row>
    <row r="20" spans="2:8" s="18" customFormat="1" ht="16" customHeight="1">
      <c r="B20" s="365">
        <v>18</v>
      </c>
      <c r="C20" s="366" t="s">
        <v>6953</v>
      </c>
      <c r="D20" s="366" t="s">
        <v>6954</v>
      </c>
      <c r="E20" s="367" t="s">
        <v>1160</v>
      </c>
      <c r="F20" s="366" t="s">
        <v>6958</v>
      </c>
      <c r="G20" s="366" t="s">
        <v>368</v>
      </c>
      <c r="H20" s="366">
        <v>2010</v>
      </c>
    </row>
    <row r="21" spans="2:8" s="18" customFormat="1" ht="16" customHeight="1">
      <c r="B21" s="365">
        <v>19</v>
      </c>
      <c r="C21" s="366" t="s">
        <v>6953</v>
      </c>
      <c r="D21" s="366" t="s">
        <v>6954</v>
      </c>
      <c r="E21" s="367" t="s">
        <v>1160</v>
      </c>
      <c r="F21" s="366" t="s">
        <v>6958</v>
      </c>
      <c r="G21" s="366" t="s">
        <v>368</v>
      </c>
      <c r="H21" s="366">
        <v>2004</v>
      </c>
    </row>
    <row r="22" spans="2:8" s="18" customFormat="1" ht="16" customHeight="1">
      <c r="B22" s="365">
        <v>20</v>
      </c>
      <c r="C22" s="366" t="s">
        <v>6953</v>
      </c>
      <c r="D22" s="366" t="s">
        <v>6954</v>
      </c>
      <c r="E22" s="367" t="s">
        <v>1163</v>
      </c>
      <c r="F22" s="366" t="s">
        <v>6959</v>
      </c>
      <c r="G22" s="366" t="s">
        <v>386</v>
      </c>
      <c r="H22" s="366">
        <v>2013</v>
      </c>
    </row>
    <row r="23" spans="2:8" s="18" customFormat="1" ht="16" customHeight="1">
      <c r="B23" s="365">
        <v>21</v>
      </c>
      <c r="C23" s="366" t="s">
        <v>6953</v>
      </c>
      <c r="D23" s="366" t="s">
        <v>6954</v>
      </c>
      <c r="E23" s="367" t="s">
        <v>1163</v>
      </c>
      <c r="F23" s="366" t="s">
        <v>6959</v>
      </c>
      <c r="G23" s="366" t="s">
        <v>386</v>
      </c>
      <c r="H23" s="366">
        <v>2012</v>
      </c>
    </row>
    <row r="24" spans="2:8" s="18" customFormat="1" ht="16" customHeight="1">
      <c r="B24" s="365">
        <v>22</v>
      </c>
      <c r="C24" s="366" t="s">
        <v>6953</v>
      </c>
      <c r="D24" s="366" t="s">
        <v>6954</v>
      </c>
      <c r="E24" s="367" t="s">
        <v>1163</v>
      </c>
      <c r="F24" s="366" t="s">
        <v>6959</v>
      </c>
      <c r="G24" s="366" t="s">
        <v>386</v>
      </c>
      <c r="H24" s="366">
        <v>2012</v>
      </c>
    </row>
    <row r="25" spans="2:8" s="18" customFormat="1" ht="16" customHeight="1">
      <c r="B25" s="365">
        <v>23</v>
      </c>
      <c r="C25" s="366" t="s">
        <v>6953</v>
      </c>
      <c r="D25" s="366" t="s">
        <v>6954</v>
      </c>
      <c r="E25" s="367" t="s">
        <v>1163</v>
      </c>
      <c r="F25" s="366" t="s">
        <v>6959</v>
      </c>
      <c r="G25" s="366" t="s">
        <v>386</v>
      </c>
      <c r="H25" s="366">
        <v>2012</v>
      </c>
    </row>
    <row r="26" spans="2:8" s="18" customFormat="1" ht="16" customHeight="1">
      <c r="B26" s="365">
        <v>24</v>
      </c>
      <c r="C26" s="366" t="s">
        <v>6953</v>
      </c>
      <c r="D26" s="366" t="s">
        <v>6954</v>
      </c>
      <c r="E26" s="367" t="s">
        <v>1163</v>
      </c>
      <c r="F26" s="366" t="s">
        <v>6959</v>
      </c>
      <c r="G26" s="366" t="s">
        <v>386</v>
      </c>
      <c r="H26" s="366">
        <v>2012</v>
      </c>
    </row>
    <row r="27" spans="2:8" s="18" customFormat="1" ht="16" customHeight="1">
      <c r="B27" s="365">
        <v>25</v>
      </c>
      <c r="C27" s="366" t="s">
        <v>6960</v>
      </c>
      <c r="D27" s="366" t="s">
        <v>6954</v>
      </c>
      <c r="E27" s="367" t="s">
        <v>1160</v>
      </c>
      <c r="F27" s="366" t="s">
        <v>6961</v>
      </c>
      <c r="G27" s="366" t="s">
        <v>6962</v>
      </c>
      <c r="H27" s="366">
        <v>2012</v>
      </c>
    </row>
    <row r="28" spans="2:8" s="18" customFormat="1" ht="16" customHeight="1">
      <c r="B28" s="365">
        <v>26</v>
      </c>
      <c r="C28" s="366" t="s">
        <v>6960</v>
      </c>
      <c r="D28" s="366" t="s">
        <v>6954</v>
      </c>
      <c r="E28" s="367" t="s">
        <v>6963</v>
      </c>
      <c r="F28" s="366" t="s">
        <v>6961</v>
      </c>
      <c r="G28" s="366" t="s">
        <v>6964</v>
      </c>
      <c r="H28" s="366">
        <v>2017</v>
      </c>
    </row>
    <row r="29" spans="2:8" s="18" customFormat="1" ht="16" customHeight="1">
      <c r="B29" s="365">
        <v>27</v>
      </c>
      <c r="C29" s="366" t="s">
        <v>6960</v>
      </c>
      <c r="D29" s="366" t="s">
        <v>6939</v>
      </c>
      <c r="E29" s="367" t="s">
        <v>6965</v>
      </c>
      <c r="F29" s="366" t="s">
        <v>6961</v>
      </c>
      <c r="G29" s="366" t="s">
        <v>6964</v>
      </c>
      <c r="H29" s="366"/>
    </row>
    <row r="30" spans="2:8" s="18" customFormat="1" ht="16" customHeight="1">
      <c r="B30" s="365">
        <v>28</v>
      </c>
      <c r="C30" s="366" t="s">
        <v>6960</v>
      </c>
      <c r="D30" s="366" t="s">
        <v>1239</v>
      </c>
      <c r="E30" s="367" t="s">
        <v>6966</v>
      </c>
      <c r="F30" s="366" t="s">
        <v>411</v>
      </c>
      <c r="G30" s="366" t="s">
        <v>412</v>
      </c>
      <c r="H30" s="366" t="s">
        <v>76</v>
      </c>
    </row>
    <row r="31" spans="2:8" s="18" customFormat="1" ht="16" customHeight="1">
      <c r="B31" s="365">
        <v>29</v>
      </c>
      <c r="C31" s="366" t="s">
        <v>6960</v>
      </c>
      <c r="D31" s="366" t="s">
        <v>1239</v>
      </c>
      <c r="E31" s="367" t="s">
        <v>6966</v>
      </c>
      <c r="F31" s="366" t="s">
        <v>411</v>
      </c>
      <c r="G31" s="366" t="s">
        <v>412</v>
      </c>
      <c r="H31" s="366" t="s">
        <v>78</v>
      </c>
    </row>
    <row r="32" spans="2:8" s="18" customFormat="1" ht="16" customHeight="1">
      <c r="B32" s="365">
        <v>30</v>
      </c>
      <c r="C32" s="366" t="s">
        <v>6960</v>
      </c>
      <c r="D32" s="366" t="s">
        <v>1239</v>
      </c>
      <c r="E32" s="367" t="s">
        <v>6966</v>
      </c>
      <c r="F32" s="366" t="s">
        <v>411</v>
      </c>
      <c r="G32" s="366" t="s">
        <v>412</v>
      </c>
      <c r="H32" s="366" t="s">
        <v>78</v>
      </c>
    </row>
    <row r="33" spans="2:8" s="18" customFormat="1" ht="16" customHeight="1">
      <c r="B33" s="365">
        <v>31</v>
      </c>
      <c r="C33" s="366" t="s">
        <v>6960</v>
      </c>
      <c r="D33" s="366" t="s">
        <v>1239</v>
      </c>
      <c r="E33" s="367" t="s">
        <v>6966</v>
      </c>
      <c r="F33" s="366" t="s">
        <v>411</v>
      </c>
      <c r="G33" s="366" t="s">
        <v>412</v>
      </c>
      <c r="H33" s="366" t="s">
        <v>77</v>
      </c>
    </row>
    <row r="34" spans="2:8" s="18" customFormat="1" ht="16" customHeight="1">
      <c r="B34" s="365">
        <v>32</v>
      </c>
      <c r="C34" s="366" t="s">
        <v>6960</v>
      </c>
      <c r="D34" s="366" t="s">
        <v>1239</v>
      </c>
      <c r="E34" s="367" t="s">
        <v>6966</v>
      </c>
      <c r="F34" s="366" t="s">
        <v>411</v>
      </c>
      <c r="G34" s="366" t="s">
        <v>412</v>
      </c>
      <c r="H34" s="366">
        <v>2010</v>
      </c>
    </row>
    <row r="35" spans="2:8" s="18" customFormat="1" ht="16" customHeight="1">
      <c r="B35" s="365">
        <v>33</v>
      </c>
      <c r="C35" s="366" t="s">
        <v>6960</v>
      </c>
      <c r="D35" s="366" t="s">
        <v>6967</v>
      </c>
      <c r="E35" s="367" t="s">
        <v>1343</v>
      </c>
      <c r="F35" s="366" t="s">
        <v>411</v>
      </c>
      <c r="G35" s="366" t="s">
        <v>404</v>
      </c>
      <c r="H35" s="366">
        <v>2021</v>
      </c>
    </row>
    <row r="36" spans="2:8" s="18" customFormat="1" ht="16" customHeight="1">
      <c r="B36" s="365">
        <v>34</v>
      </c>
      <c r="C36" s="366" t="s">
        <v>6960</v>
      </c>
      <c r="D36" s="366" t="s">
        <v>6967</v>
      </c>
      <c r="E36" s="367" t="s">
        <v>1343</v>
      </c>
      <c r="F36" s="366" t="s">
        <v>411</v>
      </c>
      <c r="G36" s="366" t="s">
        <v>404</v>
      </c>
      <c r="H36" s="366">
        <v>2021</v>
      </c>
    </row>
    <row r="37" spans="2:8" s="18" customFormat="1" ht="16" customHeight="1">
      <c r="B37" s="365">
        <v>35</v>
      </c>
      <c r="C37" s="366" t="s">
        <v>6953</v>
      </c>
      <c r="D37" s="366" t="s">
        <v>6967</v>
      </c>
      <c r="E37" s="367" t="s">
        <v>1343</v>
      </c>
      <c r="F37" s="366" t="s">
        <v>408</v>
      </c>
      <c r="G37" s="366" t="s">
        <v>407</v>
      </c>
      <c r="H37" s="366" t="s">
        <v>73</v>
      </c>
    </row>
    <row r="38" spans="2:8" s="18" customFormat="1" ht="16" customHeight="1">
      <c r="B38" s="365">
        <v>36</v>
      </c>
      <c r="C38" s="366" t="s">
        <v>6953</v>
      </c>
      <c r="D38" s="366" t="s">
        <v>6967</v>
      </c>
      <c r="E38" s="367" t="s">
        <v>1343</v>
      </c>
      <c r="F38" s="366" t="s">
        <v>408</v>
      </c>
      <c r="G38" s="366" t="s">
        <v>407</v>
      </c>
      <c r="H38" s="366" t="s">
        <v>73</v>
      </c>
    </row>
    <row r="39" spans="2:8" s="18" customFormat="1" ht="16" customHeight="1">
      <c r="B39" s="365">
        <v>37</v>
      </c>
      <c r="C39" s="366" t="s">
        <v>6953</v>
      </c>
      <c r="D39" s="366" t="s">
        <v>6967</v>
      </c>
      <c r="E39" s="367" t="s">
        <v>1343</v>
      </c>
      <c r="F39" s="366" t="s">
        <v>408</v>
      </c>
      <c r="G39" s="366" t="s">
        <v>407</v>
      </c>
      <c r="H39" s="366" t="s">
        <v>73</v>
      </c>
    </row>
    <row r="40" spans="2:8" s="18" customFormat="1" ht="16" customHeight="1">
      <c r="B40" s="365">
        <v>38</v>
      </c>
      <c r="C40" s="366" t="s">
        <v>6953</v>
      </c>
      <c r="D40" s="366" t="s">
        <v>6967</v>
      </c>
      <c r="E40" s="367" t="s">
        <v>1343</v>
      </c>
      <c r="F40" s="366" t="s">
        <v>408</v>
      </c>
      <c r="G40" s="366" t="s">
        <v>407</v>
      </c>
      <c r="H40" s="366" t="s">
        <v>73</v>
      </c>
    </row>
    <row r="41" spans="2:8" s="18" customFormat="1" ht="16" customHeight="1">
      <c r="B41" s="365">
        <v>39</v>
      </c>
      <c r="C41" s="366" t="s">
        <v>6953</v>
      </c>
      <c r="D41" s="366" t="s">
        <v>6967</v>
      </c>
      <c r="E41" s="367" t="s">
        <v>1343</v>
      </c>
      <c r="F41" s="366" t="s">
        <v>408</v>
      </c>
      <c r="G41" s="366" t="s">
        <v>407</v>
      </c>
      <c r="H41" s="366" t="s">
        <v>73</v>
      </c>
    </row>
    <row r="42" spans="2:8" s="18" customFormat="1" ht="16" customHeight="1">
      <c r="B42" s="365">
        <v>40</v>
      </c>
      <c r="C42" s="366" t="s">
        <v>6953</v>
      </c>
      <c r="D42" s="366" t="s">
        <v>6967</v>
      </c>
      <c r="E42" s="367" t="s">
        <v>1343</v>
      </c>
      <c r="F42" s="366" t="s">
        <v>408</v>
      </c>
      <c r="G42" s="366" t="s">
        <v>407</v>
      </c>
      <c r="H42" s="366" t="s">
        <v>73</v>
      </c>
    </row>
    <row r="43" spans="2:8" s="18" customFormat="1" ht="16" customHeight="1">
      <c r="B43" s="365">
        <v>41</v>
      </c>
      <c r="C43" s="366" t="s">
        <v>6953</v>
      </c>
      <c r="D43" s="366" t="s">
        <v>6967</v>
      </c>
      <c r="E43" s="367" t="s">
        <v>1343</v>
      </c>
      <c r="F43" s="366" t="s">
        <v>408</v>
      </c>
      <c r="G43" s="366" t="s">
        <v>407</v>
      </c>
      <c r="H43" s="366" t="s">
        <v>73</v>
      </c>
    </row>
    <row r="44" spans="2:8" s="18" customFormat="1" ht="16" customHeight="1">
      <c r="B44" s="365">
        <v>42</v>
      </c>
      <c r="C44" s="366" t="s">
        <v>6953</v>
      </c>
      <c r="D44" s="366" t="s">
        <v>6967</v>
      </c>
      <c r="E44" s="367" t="s">
        <v>1343</v>
      </c>
      <c r="F44" s="366" t="s">
        <v>408</v>
      </c>
      <c r="G44" s="366" t="s">
        <v>407</v>
      </c>
      <c r="H44" s="366" t="s">
        <v>73</v>
      </c>
    </row>
    <row r="45" spans="2:8" s="18" customFormat="1" ht="16" customHeight="1">
      <c r="B45" s="365">
        <v>43</v>
      </c>
      <c r="C45" s="366" t="s">
        <v>6953</v>
      </c>
      <c r="D45" s="366" t="s">
        <v>6967</v>
      </c>
      <c r="E45" s="367" t="s">
        <v>1343</v>
      </c>
      <c r="F45" s="366" t="s">
        <v>408</v>
      </c>
      <c r="G45" s="366" t="s">
        <v>407</v>
      </c>
      <c r="H45" s="366" t="s">
        <v>73</v>
      </c>
    </row>
    <row r="46" spans="2:8" s="18" customFormat="1" ht="16" customHeight="1">
      <c r="B46" s="365">
        <v>44</v>
      </c>
      <c r="C46" s="366" t="s">
        <v>6953</v>
      </c>
      <c r="D46" s="366" t="s">
        <v>6967</v>
      </c>
      <c r="E46" s="367" t="s">
        <v>1343</v>
      </c>
      <c r="F46" s="366" t="s">
        <v>408</v>
      </c>
      <c r="G46" s="366" t="s">
        <v>407</v>
      </c>
      <c r="H46" s="366" t="s">
        <v>73</v>
      </c>
    </row>
    <row r="47" spans="2:8" s="18" customFormat="1" ht="16" customHeight="1">
      <c r="B47" s="365">
        <v>45</v>
      </c>
      <c r="C47" s="366" t="s">
        <v>6953</v>
      </c>
      <c r="D47" s="366" t="s">
        <v>6967</v>
      </c>
      <c r="E47" s="367" t="s">
        <v>1343</v>
      </c>
      <c r="F47" s="366" t="s">
        <v>408</v>
      </c>
      <c r="G47" s="366" t="s">
        <v>407</v>
      </c>
      <c r="H47" s="366" t="s">
        <v>74</v>
      </c>
    </row>
    <row r="48" spans="2:8" s="18" customFormat="1" ht="16" customHeight="1">
      <c r="B48" s="365">
        <v>46</v>
      </c>
      <c r="C48" s="366" t="s">
        <v>6953</v>
      </c>
      <c r="D48" s="366" t="s">
        <v>6967</v>
      </c>
      <c r="E48" s="367" t="s">
        <v>1343</v>
      </c>
      <c r="F48" s="366" t="s">
        <v>408</v>
      </c>
      <c r="G48" s="366" t="s">
        <v>407</v>
      </c>
      <c r="H48" s="366" t="s">
        <v>74</v>
      </c>
    </row>
    <row r="49" spans="2:8" s="18" customFormat="1" ht="16" customHeight="1">
      <c r="B49" s="365">
        <v>47</v>
      </c>
      <c r="C49" s="366" t="s">
        <v>6953</v>
      </c>
      <c r="D49" s="366" t="s">
        <v>6967</v>
      </c>
      <c r="E49" s="367" t="s">
        <v>1343</v>
      </c>
      <c r="F49" s="366" t="s">
        <v>408</v>
      </c>
      <c r="G49" s="366" t="s">
        <v>407</v>
      </c>
      <c r="H49" s="366" t="s">
        <v>74</v>
      </c>
    </row>
    <row r="50" spans="2:8" s="18" customFormat="1" ht="16" customHeight="1">
      <c r="B50" s="365">
        <v>48</v>
      </c>
      <c r="C50" s="366" t="s">
        <v>6953</v>
      </c>
      <c r="D50" s="366" t="s">
        <v>6967</v>
      </c>
      <c r="E50" s="367" t="s">
        <v>1343</v>
      </c>
      <c r="F50" s="366" t="s">
        <v>408</v>
      </c>
      <c r="G50" s="366" t="s">
        <v>407</v>
      </c>
      <c r="H50" s="366" t="s">
        <v>74</v>
      </c>
    </row>
    <row r="51" spans="2:8" s="18" customFormat="1" ht="16" customHeight="1">
      <c r="B51" s="365">
        <v>49</v>
      </c>
      <c r="C51" s="366" t="s">
        <v>6953</v>
      </c>
      <c r="D51" s="366" t="s">
        <v>6967</v>
      </c>
      <c r="E51" s="367" t="s">
        <v>1343</v>
      </c>
      <c r="F51" s="366" t="s">
        <v>408</v>
      </c>
      <c r="G51" s="366" t="s">
        <v>407</v>
      </c>
      <c r="H51" s="366" t="s">
        <v>74</v>
      </c>
    </row>
    <row r="52" spans="2:8" s="18" customFormat="1" ht="16" customHeight="1">
      <c r="B52" s="365">
        <v>50</v>
      </c>
      <c r="C52" s="366" t="s">
        <v>6953</v>
      </c>
      <c r="D52" s="366" t="s">
        <v>6954</v>
      </c>
      <c r="E52" s="367" t="s">
        <v>1260</v>
      </c>
      <c r="F52" s="366" t="s">
        <v>409</v>
      </c>
      <c r="G52" s="366" t="s">
        <v>593</v>
      </c>
      <c r="H52" s="366">
        <v>2021</v>
      </c>
    </row>
    <row r="53" spans="2:8" s="18" customFormat="1" ht="16" customHeight="1">
      <c r="B53" s="365">
        <v>51</v>
      </c>
      <c r="C53" s="366" t="s">
        <v>6953</v>
      </c>
      <c r="D53" s="366" t="s">
        <v>6954</v>
      </c>
      <c r="E53" s="367" t="s">
        <v>1260</v>
      </c>
      <c r="F53" s="366" t="s">
        <v>409</v>
      </c>
      <c r="G53" s="366" t="s">
        <v>593</v>
      </c>
      <c r="H53" s="366">
        <v>2021</v>
      </c>
    </row>
    <row r="54" spans="2:8" s="18" customFormat="1" ht="16" customHeight="1">
      <c r="B54" s="365">
        <v>52</v>
      </c>
      <c r="C54" s="366" t="s">
        <v>6953</v>
      </c>
      <c r="D54" s="366" t="s">
        <v>6954</v>
      </c>
      <c r="E54" s="367" t="s">
        <v>1260</v>
      </c>
      <c r="F54" s="366" t="s">
        <v>409</v>
      </c>
      <c r="G54" s="366" t="s">
        <v>593</v>
      </c>
      <c r="H54" s="366">
        <v>2021</v>
      </c>
    </row>
    <row r="55" spans="2:8" s="18" customFormat="1" ht="16" customHeight="1">
      <c r="B55" s="365">
        <v>53</v>
      </c>
      <c r="C55" s="366" t="s">
        <v>6953</v>
      </c>
      <c r="D55" s="366" t="s">
        <v>6954</v>
      </c>
      <c r="E55" s="367" t="s">
        <v>1260</v>
      </c>
      <c r="F55" s="366" t="s">
        <v>409</v>
      </c>
      <c r="G55" s="366" t="s">
        <v>593</v>
      </c>
      <c r="H55" s="366">
        <v>2021</v>
      </c>
    </row>
    <row r="56" spans="2:8" s="18" customFormat="1" ht="16" customHeight="1">
      <c r="B56" s="365">
        <v>54</v>
      </c>
      <c r="C56" s="366" t="s">
        <v>6953</v>
      </c>
      <c r="D56" s="366" t="s">
        <v>6954</v>
      </c>
      <c r="E56" s="367" t="s">
        <v>1260</v>
      </c>
      <c r="F56" s="366" t="s">
        <v>409</v>
      </c>
      <c r="G56" s="366" t="s">
        <v>593</v>
      </c>
      <c r="H56" s="366">
        <v>2021</v>
      </c>
    </row>
    <row r="57" spans="2:8" s="18" customFormat="1" ht="16" customHeight="1">
      <c r="B57" s="365">
        <v>55</v>
      </c>
      <c r="C57" s="366" t="s">
        <v>6953</v>
      </c>
      <c r="D57" s="366" t="s">
        <v>6954</v>
      </c>
      <c r="E57" s="367" t="s">
        <v>1260</v>
      </c>
      <c r="F57" s="366" t="s">
        <v>409</v>
      </c>
      <c r="G57" s="366" t="s">
        <v>593</v>
      </c>
      <c r="H57" s="366">
        <v>2021</v>
      </c>
    </row>
    <row r="58" spans="2:8" s="18" customFormat="1" ht="16" customHeight="1">
      <c r="B58" s="365">
        <v>56</v>
      </c>
      <c r="C58" s="366" t="s">
        <v>6953</v>
      </c>
      <c r="D58" s="366" t="s">
        <v>6954</v>
      </c>
      <c r="E58" s="367" t="s">
        <v>1260</v>
      </c>
      <c r="F58" s="366" t="s">
        <v>409</v>
      </c>
      <c r="G58" s="366" t="s">
        <v>593</v>
      </c>
      <c r="H58" s="366">
        <v>2021</v>
      </c>
    </row>
    <row r="59" spans="2:8" s="18" customFormat="1" ht="16" customHeight="1">
      <c r="B59" s="365">
        <v>57</v>
      </c>
      <c r="C59" s="366" t="s">
        <v>6953</v>
      </c>
      <c r="D59" s="366" t="s">
        <v>6954</v>
      </c>
      <c r="E59" s="367" t="s">
        <v>1260</v>
      </c>
      <c r="F59" s="366" t="s">
        <v>409</v>
      </c>
      <c r="G59" s="366" t="s">
        <v>593</v>
      </c>
      <c r="H59" s="366">
        <v>2021</v>
      </c>
    </row>
    <row r="60" spans="2:8" s="18" customFormat="1" ht="16" customHeight="1">
      <c r="B60" s="365">
        <v>58</v>
      </c>
      <c r="C60" s="366" t="s">
        <v>6953</v>
      </c>
      <c r="D60" s="366" t="s">
        <v>6954</v>
      </c>
      <c r="E60" s="367" t="s">
        <v>1260</v>
      </c>
      <c r="F60" s="366" t="s">
        <v>409</v>
      </c>
      <c r="G60" s="366" t="s">
        <v>593</v>
      </c>
      <c r="H60" s="366">
        <v>2021</v>
      </c>
    </row>
    <row r="61" spans="2:8" s="18" customFormat="1" ht="16" customHeight="1">
      <c r="B61" s="365">
        <v>59</v>
      </c>
      <c r="C61" s="366" t="s">
        <v>6953</v>
      </c>
      <c r="D61" s="366" t="s">
        <v>6954</v>
      </c>
      <c r="E61" s="367" t="s">
        <v>1260</v>
      </c>
      <c r="F61" s="366" t="s">
        <v>409</v>
      </c>
      <c r="G61" s="366" t="s">
        <v>593</v>
      </c>
      <c r="H61" s="366">
        <v>2021</v>
      </c>
    </row>
    <row r="62" spans="2:8" s="18" customFormat="1" ht="16" customHeight="1">
      <c r="B62" s="365">
        <v>60</v>
      </c>
      <c r="C62" s="366" t="s">
        <v>6960</v>
      </c>
      <c r="D62" s="366" t="s">
        <v>1239</v>
      </c>
      <c r="E62" s="367" t="s">
        <v>6966</v>
      </c>
      <c r="F62" s="366" t="s">
        <v>411</v>
      </c>
      <c r="G62" s="366" t="s">
        <v>413</v>
      </c>
      <c r="H62" s="366" t="s">
        <v>75</v>
      </c>
    </row>
    <row r="63" spans="2:8" s="18" customFormat="1" ht="16" customHeight="1">
      <c r="B63" s="365">
        <v>61</v>
      </c>
      <c r="C63" s="366" t="s">
        <v>6960</v>
      </c>
      <c r="D63" s="366" t="s">
        <v>1239</v>
      </c>
      <c r="E63" s="367" t="s">
        <v>6966</v>
      </c>
      <c r="F63" s="366" t="s">
        <v>411</v>
      </c>
      <c r="G63" s="366" t="s">
        <v>413</v>
      </c>
      <c r="H63" s="366" t="s">
        <v>75</v>
      </c>
    </row>
    <row r="64" spans="2:8" s="18" customFormat="1" ht="16" customHeight="1">
      <c r="B64" s="365">
        <v>62</v>
      </c>
      <c r="C64" s="366" t="s">
        <v>6960</v>
      </c>
      <c r="D64" s="366" t="s">
        <v>6967</v>
      </c>
      <c r="E64" s="367" t="s">
        <v>1343</v>
      </c>
      <c r="F64" s="366" t="s">
        <v>411</v>
      </c>
      <c r="G64" s="366" t="s">
        <v>404</v>
      </c>
      <c r="H64" s="366">
        <v>2021</v>
      </c>
    </row>
    <row r="65" spans="2:8" s="18" customFormat="1" ht="16" customHeight="1">
      <c r="B65" s="365">
        <v>63</v>
      </c>
      <c r="C65" s="366" t="s">
        <v>455</v>
      </c>
      <c r="D65" s="366" t="s">
        <v>1200</v>
      </c>
      <c r="E65" s="367" t="s">
        <v>1201</v>
      </c>
      <c r="F65" s="366" t="s">
        <v>456</v>
      </c>
      <c r="G65" s="366" t="s">
        <v>21</v>
      </c>
      <c r="H65" s="366">
        <v>2004</v>
      </c>
    </row>
    <row r="66" spans="2:8" s="18" customFormat="1" ht="16" customHeight="1">
      <c r="B66" s="365">
        <v>64</v>
      </c>
      <c r="C66" s="366" t="s">
        <v>455</v>
      </c>
      <c r="D66" s="366" t="s">
        <v>1200</v>
      </c>
      <c r="E66" s="367" t="s">
        <v>1201</v>
      </c>
      <c r="F66" s="366" t="s">
        <v>456</v>
      </c>
      <c r="G66" s="366" t="s">
        <v>21</v>
      </c>
      <c r="H66" s="366">
        <v>2004</v>
      </c>
    </row>
    <row r="67" spans="2:8" s="18" customFormat="1" ht="16" customHeight="1">
      <c r="B67" s="365">
        <v>65</v>
      </c>
      <c r="C67" s="366" t="s">
        <v>455</v>
      </c>
      <c r="D67" s="366" t="s">
        <v>1200</v>
      </c>
      <c r="E67" s="367" t="s">
        <v>1201</v>
      </c>
      <c r="F67" s="366" t="s">
        <v>456</v>
      </c>
      <c r="G67" s="366" t="s">
        <v>21</v>
      </c>
      <c r="H67" s="366">
        <v>2004</v>
      </c>
    </row>
    <row r="68" spans="2:8" s="18" customFormat="1" ht="16" customHeight="1">
      <c r="B68" s="365">
        <v>66</v>
      </c>
      <c r="C68" s="366" t="s">
        <v>455</v>
      </c>
      <c r="D68" s="366" t="s">
        <v>1200</v>
      </c>
      <c r="E68" s="367" t="s">
        <v>1201</v>
      </c>
      <c r="F68" s="366" t="s">
        <v>456</v>
      </c>
      <c r="G68" s="366" t="s">
        <v>21</v>
      </c>
      <c r="H68" s="366">
        <v>2004</v>
      </c>
    </row>
    <row r="69" spans="2:8" s="18" customFormat="1" ht="16" customHeight="1">
      <c r="B69" s="365">
        <v>67</v>
      </c>
      <c r="C69" s="366" t="s">
        <v>455</v>
      </c>
      <c r="D69" s="366" t="s">
        <v>1200</v>
      </c>
      <c r="E69" s="367" t="s">
        <v>1201</v>
      </c>
      <c r="F69" s="366" t="s">
        <v>456</v>
      </c>
      <c r="G69" s="366" t="s">
        <v>21</v>
      </c>
      <c r="H69" s="366">
        <v>2004</v>
      </c>
    </row>
    <row r="70" spans="2:8" s="18" customFormat="1" ht="16" customHeight="1">
      <c r="B70" s="365">
        <v>68</v>
      </c>
      <c r="C70" s="366" t="s">
        <v>455</v>
      </c>
      <c r="D70" s="366" t="s">
        <v>1200</v>
      </c>
      <c r="E70" s="367" t="s">
        <v>1207</v>
      </c>
      <c r="F70" s="366" t="s">
        <v>456</v>
      </c>
      <c r="G70" s="366" t="s">
        <v>21</v>
      </c>
      <c r="H70" s="366">
        <v>2004</v>
      </c>
    </row>
    <row r="71" spans="2:8" s="18" customFormat="1" ht="16" customHeight="1">
      <c r="B71" s="365">
        <v>69</v>
      </c>
      <c r="C71" s="366" t="s">
        <v>455</v>
      </c>
      <c r="D71" s="366" t="s">
        <v>1200</v>
      </c>
      <c r="E71" s="367" t="s">
        <v>1207</v>
      </c>
      <c r="F71" s="366" t="s">
        <v>456</v>
      </c>
      <c r="G71" s="366" t="s">
        <v>21</v>
      </c>
      <c r="H71" s="366">
        <v>2004</v>
      </c>
    </row>
    <row r="72" spans="2:8" s="18" customFormat="1" ht="16" customHeight="1">
      <c r="B72" s="365">
        <v>70</v>
      </c>
      <c r="C72" s="366" t="s">
        <v>455</v>
      </c>
      <c r="D72" s="366" t="s">
        <v>1200</v>
      </c>
      <c r="E72" s="367" t="s">
        <v>1207</v>
      </c>
      <c r="F72" s="366" t="s">
        <v>456</v>
      </c>
      <c r="G72" s="366" t="s">
        <v>21</v>
      </c>
      <c r="H72" s="366">
        <v>2004</v>
      </c>
    </row>
    <row r="73" spans="2:8" s="18" customFormat="1" ht="16" customHeight="1">
      <c r="B73" s="365">
        <v>71</v>
      </c>
      <c r="C73" s="366" t="s">
        <v>455</v>
      </c>
      <c r="D73" s="366" t="s">
        <v>1200</v>
      </c>
      <c r="E73" s="367" t="s">
        <v>1207</v>
      </c>
      <c r="F73" s="366" t="s">
        <v>456</v>
      </c>
      <c r="G73" s="366" t="s">
        <v>21</v>
      </c>
      <c r="H73" s="366">
        <v>2004</v>
      </c>
    </row>
    <row r="74" spans="2:8" s="18" customFormat="1" ht="16" customHeight="1">
      <c r="B74" s="365">
        <v>72</v>
      </c>
      <c r="C74" s="366" t="s">
        <v>455</v>
      </c>
      <c r="D74" s="366" t="s">
        <v>1200</v>
      </c>
      <c r="E74" s="367" t="s">
        <v>1207</v>
      </c>
      <c r="F74" s="366" t="s">
        <v>456</v>
      </c>
      <c r="G74" s="366" t="s">
        <v>21</v>
      </c>
      <c r="H74" s="366">
        <v>2004</v>
      </c>
    </row>
    <row r="75" spans="2:8" s="18" customFormat="1" ht="16" customHeight="1">
      <c r="B75" s="365">
        <v>73</v>
      </c>
      <c r="C75" s="366" t="s">
        <v>455</v>
      </c>
      <c r="D75" s="366" t="s">
        <v>1200</v>
      </c>
      <c r="E75" s="367" t="s">
        <v>1207</v>
      </c>
      <c r="F75" s="366" t="s">
        <v>456</v>
      </c>
      <c r="G75" s="366" t="s">
        <v>21</v>
      </c>
      <c r="H75" s="366">
        <v>2005</v>
      </c>
    </row>
    <row r="76" spans="2:8" s="18" customFormat="1" ht="16" customHeight="1">
      <c r="B76" s="365">
        <v>74</v>
      </c>
      <c r="C76" s="366" t="s">
        <v>455</v>
      </c>
      <c r="D76" s="366" t="s">
        <v>1200</v>
      </c>
      <c r="E76" s="367" t="s">
        <v>1207</v>
      </c>
      <c r="F76" s="366" t="s">
        <v>456</v>
      </c>
      <c r="G76" s="366" t="s">
        <v>21</v>
      </c>
      <c r="H76" s="366">
        <v>2005</v>
      </c>
    </row>
    <row r="77" spans="2:8" s="18" customFormat="1" ht="16" customHeight="1">
      <c r="B77" s="365">
        <v>75</v>
      </c>
      <c r="C77" s="366" t="s">
        <v>455</v>
      </c>
      <c r="D77" s="366" t="s">
        <v>1200</v>
      </c>
      <c r="E77" s="367" t="s">
        <v>1207</v>
      </c>
      <c r="F77" s="366" t="s">
        <v>456</v>
      </c>
      <c r="G77" s="366" t="s">
        <v>21</v>
      </c>
      <c r="H77" s="366">
        <v>2005</v>
      </c>
    </row>
    <row r="78" spans="2:8" s="18" customFormat="1" ht="16" customHeight="1">
      <c r="B78" s="365">
        <v>76</v>
      </c>
      <c r="C78" s="366" t="s">
        <v>455</v>
      </c>
      <c r="D78" s="366" t="s">
        <v>1200</v>
      </c>
      <c r="E78" s="367" t="s">
        <v>1207</v>
      </c>
      <c r="F78" s="366" t="s">
        <v>456</v>
      </c>
      <c r="G78" s="366" t="s">
        <v>21</v>
      </c>
      <c r="H78" s="366">
        <v>2005</v>
      </c>
    </row>
    <row r="79" spans="2:8" s="18" customFormat="1" ht="16" customHeight="1">
      <c r="B79" s="365">
        <v>77</v>
      </c>
      <c r="C79" s="366" t="s">
        <v>455</v>
      </c>
      <c r="D79" s="366" t="s">
        <v>1200</v>
      </c>
      <c r="E79" s="367" t="s">
        <v>1207</v>
      </c>
      <c r="F79" s="366" t="s">
        <v>456</v>
      </c>
      <c r="G79" s="366" t="s">
        <v>21</v>
      </c>
      <c r="H79" s="366">
        <v>2005</v>
      </c>
    </row>
    <row r="80" spans="2:8" s="18" customFormat="1" ht="16" customHeight="1">
      <c r="B80" s="365">
        <v>78</v>
      </c>
      <c r="C80" s="366" t="s">
        <v>455</v>
      </c>
      <c r="D80" s="366" t="s">
        <v>1200</v>
      </c>
      <c r="E80" s="367" t="s">
        <v>1207</v>
      </c>
      <c r="F80" s="366" t="s">
        <v>456</v>
      </c>
      <c r="G80" s="366" t="s">
        <v>21</v>
      </c>
      <c r="H80" s="366">
        <v>2005</v>
      </c>
    </row>
    <row r="81" spans="2:8" s="18" customFormat="1" ht="16" customHeight="1">
      <c r="B81" s="365">
        <v>79</v>
      </c>
      <c r="C81" s="366" t="s">
        <v>455</v>
      </c>
      <c r="D81" s="366" t="s">
        <v>1200</v>
      </c>
      <c r="E81" s="367" t="s">
        <v>1207</v>
      </c>
      <c r="F81" s="366" t="s">
        <v>456</v>
      </c>
      <c r="G81" s="366" t="s">
        <v>21</v>
      </c>
      <c r="H81" s="366">
        <v>2005</v>
      </c>
    </row>
    <row r="82" spans="2:8" s="18" customFormat="1" ht="16" customHeight="1">
      <c r="B82" s="365">
        <v>80</v>
      </c>
      <c r="C82" s="366" t="s">
        <v>455</v>
      </c>
      <c r="D82" s="366" t="s">
        <v>1200</v>
      </c>
      <c r="E82" s="367" t="s">
        <v>1207</v>
      </c>
      <c r="F82" s="366" t="s">
        <v>456</v>
      </c>
      <c r="G82" s="366" t="s">
        <v>21</v>
      </c>
      <c r="H82" s="366">
        <v>2006</v>
      </c>
    </row>
    <row r="83" spans="2:8" s="18" customFormat="1" ht="16" customHeight="1">
      <c r="B83" s="365">
        <v>81</v>
      </c>
      <c r="C83" s="366" t="s">
        <v>455</v>
      </c>
      <c r="D83" s="366" t="s">
        <v>1200</v>
      </c>
      <c r="E83" s="367" t="s">
        <v>1207</v>
      </c>
      <c r="F83" s="366" t="s">
        <v>456</v>
      </c>
      <c r="G83" s="366" t="s">
        <v>21</v>
      </c>
      <c r="H83" s="366">
        <v>2006</v>
      </c>
    </row>
    <row r="84" spans="2:8" s="18" customFormat="1" ht="16" customHeight="1">
      <c r="B84" s="365">
        <v>82</v>
      </c>
      <c r="C84" s="366" t="s">
        <v>455</v>
      </c>
      <c r="D84" s="366" t="s">
        <v>1200</v>
      </c>
      <c r="E84" s="367" t="s">
        <v>1207</v>
      </c>
      <c r="F84" s="366" t="s">
        <v>456</v>
      </c>
      <c r="G84" s="366" t="s">
        <v>21</v>
      </c>
      <c r="H84" s="366">
        <v>2007</v>
      </c>
    </row>
    <row r="85" spans="2:8" s="18" customFormat="1" ht="16" customHeight="1">
      <c r="B85" s="365">
        <v>83</v>
      </c>
      <c r="C85" s="366" t="s">
        <v>455</v>
      </c>
      <c r="D85" s="366" t="s">
        <v>1200</v>
      </c>
      <c r="E85" s="367" t="s">
        <v>1207</v>
      </c>
      <c r="F85" s="366" t="s">
        <v>456</v>
      </c>
      <c r="G85" s="366" t="s">
        <v>21</v>
      </c>
      <c r="H85" s="366">
        <v>2007</v>
      </c>
    </row>
    <row r="86" spans="2:8" s="18" customFormat="1" ht="16" customHeight="1">
      <c r="B86" s="365">
        <v>84</v>
      </c>
      <c r="C86" s="366" t="s">
        <v>455</v>
      </c>
      <c r="D86" s="366" t="s">
        <v>1200</v>
      </c>
      <c r="E86" s="367" t="s">
        <v>1207</v>
      </c>
      <c r="F86" s="366" t="s">
        <v>456</v>
      </c>
      <c r="G86" s="366" t="s">
        <v>21</v>
      </c>
      <c r="H86" s="366">
        <v>2005</v>
      </c>
    </row>
    <row r="87" spans="2:8" s="18" customFormat="1" ht="16" customHeight="1">
      <c r="B87" s="365">
        <v>85</v>
      </c>
      <c r="C87" s="366" t="s">
        <v>455</v>
      </c>
      <c r="D87" s="366" t="s">
        <v>1200</v>
      </c>
      <c r="E87" s="367" t="s">
        <v>1207</v>
      </c>
      <c r="F87" s="366" t="s">
        <v>456</v>
      </c>
      <c r="G87" s="366" t="s">
        <v>21</v>
      </c>
      <c r="H87" s="366">
        <v>2005</v>
      </c>
    </row>
    <row r="88" spans="2:8" s="18" customFormat="1" ht="16" customHeight="1">
      <c r="B88" s="365">
        <v>86</v>
      </c>
      <c r="C88" s="366" t="s">
        <v>455</v>
      </c>
      <c r="D88" s="366" t="s">
        <v>1200</v>
      </c>
      <c r="E88" s="367" t="s">
        <v>1207</v>
      </c>
      <c r="F88" s="366" t="s">
        <v>456</v>
      </c>
      <c r="G88" s="366" t="s">
        <v>21</v>
      </c>
      <c r="H88" s="366">
        <v>2007</v>
      </c>
    </row>
    <row r="89" spans="2:8" s="18" customFormat="1" ht="16" customHeight="1">
      <c r="B89" s="365">
        <v>87</v>
      </c>
      <c r="C89" s="366" t="s">
        <v>455</v>
      </c>
      <c r="D89" s="366" t="s">
        <v>1200</v>
      </c>
      <c r="E89" s="367" t="s">
        <v>1207</v>
      </c>
      <c r="F89" s="366" t="s">
        <v>456</v>
      </c>
      <c r="G89" s="366" t="s">
        <v>23</v>
      </c>
      <c r="H89" s="366">
        <v>2010</v>
      </c>
    </row>
    <row r="90" spans="2:8" s="18" customFormat="1" ht="16" customHeight="1">
      <c r="B90" s="365">
        <v>88</v>
      </c>
      <c r="C90" s="366" t="s">
        <v>455</v>
      </c>
      <c r="D90" s="366" t="s">
        <v>1200</v>
      </c>
      <c r="E90" s="367" t="s">
        <v>1207</v>
      </c>
      <c r="F90" s="366" t="s">
        <v>456</v>
      </c>
      <c r="G90" s="366" t="s">
        <v>23</v>
      </c>
      <c r="H90" s="366">
        <v>2010</v>
      </c>
    </row>
    <row r="91" spans="2:8" s="18" customFormat="1" ht="16" customHeight="1">
      <c r="B91" s="365">
        <v>89</v>
      </c>
      <c r="C91" s="366" t="s">
        <v>455</v>
      </c>
      <c r="D91" s="366" t="s">
        <v>1200</v>
      </c>
      <c r="E91" s="367" t="s">
        <v>1207</v>
      </c>
      <c r="F91" s="366" t="s">
        <v>456</v>
      </c>
      <c r="G91" s="366" t="s">
        <v>23</v>
      </c>
      <c r="H91" s="366">
        <v>2010</v>
      </c>
    </row>
    <row r="92" spans="2:8" s="18" customFormat="1" ht="16" customHeight="1">
      <c r="B92" s="365">
        <v>90</v>
      </c>
      <c r="C92" s="366" t="s">
        <v>455</v>
      </c>
      <c r="D92" s="366" t="s">
        <v>1200</v>
      </c>
      <c r="E92" s="367" t="s">
        <v>1211</v>
      </c>
      <c r="F92" s="366" t="s">
        <v>456</v>
      </c>
      <c r="G92" s="366" t="s">
        <v>22</v>
      </c>
      <c r="H92" s="366">
        <v>2006</v>
      </c>
    </row>
    <row r="93" spans="2:8" s="18" customFormat="1" ht="16" customHeight="1">
      <c r="B93" s="365">
        <v>91</v>
      </c>
      <c r="C93" s="366" t="s">
        <v>455</v>
      </c>
      <c r="D93" s="366" t="s">
        <v>1200</v>
      </c>
      <c r="E93" s="367" t="s">
        <v>1211</v>
      </c>
      <c r="F93" s="366" t="s">
        <v>456</v>
      </c>
      <c r="G93" s="366" t="s">
        <v>22</v>
      </c>
      <c r="H93" s="366">
        <v>2012</v>
      </c>
    </row>
    <row r="94" spans="2:8" s="18" customFormat="1" ht="16" customHeight="1">
      <c r="B94" s="365">
        <v>92</v>
      </c>
      <c r="C94" s="366" t="s">
        <v>455</v>
      </c>
      <c r="D94" s="366" t="s">
        <v>1200</v>
      </c>
      <c r="E94" s="367" t="s">
        <v>1211</v>
      </c>
      <c r="F94" s="366" t="s">
        <v>456</v>
      </c>
      <c r="G94" s="366" t="s">
        <v>22</v>
      </c>
      <c r="H94" s="366">
        <v>2016</v>
      </c>
    </row>
    <row r="95" spans="2:8" s="18" customFormat="1" ht="16" customHeight="1">
      <c r="B95" s="365">
        <v>93</v>
      </c>
      <c r="C95" s="366" t="s">
        <v>455</v>
      </c>
      <c r="D95" s="366" t="s">
        <v>1200</v>
      </c>
      <c r="E95" s="367" t="s">
        <v>1211</v>
      </c>
      <c r="F95" s="366" t="s">
        <v>456</v>
      </c>
      <c r="G95" s="366" t="s">
        <v>22</v>
      </c>
      <c r="H95" s="366">
        <v>2016</v>
      </c>
    </row>
    <row r="96" spans="2:8" s="18" customFormat="1" ht="16" customHeight="1">
      <c r="B96" s="365">
        <v>94</v>
      </c>
      <c r="C96" s="366" t="s">
        <v>455</v>
      </c>
      <c r="D96" s="366" t="s">
        <v>1200</v>
      </c>
      <c r="E96" s="367" t="s">
        <v>1211</v>
      </c>
      <c r="F96" s="366" t="s">
        <v>456</v>
      </c>
      <c r="G96" s="366" t="s">
        <v>22</v>
      </c>
      <c r="H96" s="366">
        <v>2012</v>
      </c>
    </row>
    <row r="97" spans="2:8" s="18" customFormat="1" ht="16" customHeight="1">
      <c r="B97" s="365">
        <v>95</v>
      </c>
      <c r="C97" s="366" t="s">
        <v>455</v>
      </c>
      <c r="D97" s="366" t="s">
        <v>1200</v>
      </c>
      <c r="E97" s="367" t="s">
        <v>1235</v>
      </c>
      <c r="F97" s="366" t="s">
        <v>456</v>
      </c>
      <c r="G97" s="366" t="s">
        <v>448</v>
      </c>
      <c r="H97" s="366">
        <v>2006</v>
      </c>
    </row>
    <row r="98" spans="2:8" s="18" customFormat="1" ht="16" customHeight="1">
      <c r="B98" s="365">
        <v>96</v>
      </c>
      <c r="C98" s="366" t="s">
        <v>455</v>
      </c>
      <c r="D98" s="366" t="s">
        <v>1200</v>
      </c>
      <c r="E98" s="367" t="s">
        <v>1235</v>
      </c>
      <c r="F98" s="366" t="s">
        <v>456</v>
      </c>
      <c r="G98" s="366" t="s">
        <v>448</v>
      </c>
      <c r="H98" s="366">
        <v>2010</v>
      </c>
    </row>
    <row r="99" spans="2:8" s="18" customFormat="1" ht="16" customHeight="1">
      <c r="B99" s="365">
        <v>97</v>
      </c>
      <c r="C99" s="366" t="s">
        <v>449</v>
      </c>
      <c r="D99" s="366" t="s">
        <v>1221</v>
      </c>
      <c r="E99" s="367" t="s">
        <v>1222</v>
      </c>
      <c r="F99" s="366" t="s">
        <v>449</v>
      </c>
      <c r="G99" s="366" t="s">
        <v>27</v>
      </c>
      <c r="H99" s="366">
        <v>2007</v>
      </c>
    </row>
    <row r="100" spans="2:8" s="18" customFormat="1" ht="16" customHeight="1">
      <c r="B100" s="365">
        <v>98</v>
      </c>
      <c r="C100" s="366" t="s">
        <v>449</v>
      </c>
      <c r="D100" s="366" t="s">
        <v>1221</v>
      </c>
      <c r="E100" s="367" t="s">
        <v>1222</v>
      </c>
      <c r="F100" s="366" t="s">
        <v>449</v>
      </c>
      <c r="G100" s="366" t="s">
        <v>27</v>
      </c>
      <c r="H100" s="366">
        <v>2007</v>
      </c>
    </row>
    <row r="101" spans="2:8" s="18" customFormat="1" ht="16" customHeight="1">
      <c r="B101" s="365">
        <v>99</v>
      </c>
      <c r="C101" s="366" t="s">
        <v>449</v>
      </c>
      <c r="D101" s="366" t="s">
        <v>1221</v>
      </c>
      <c r="E101" s="367" t="s">
        <v>1222</v>
      </c>
      <c r="F101" s="366" t="s">
        <v>449</v>
      </c>
      <c r="G101" s="366" t="s">
        <v>27</v>
      </c>
      <c r="H101" s="366">
        <v>2007</v>
      </c>
    </row>
    <row r="102" spans="2:8" s="18" customFormat="1" ht="16" customHeight="1">
      <c r="B102" s="365">
        <v>100</v>
      </c>
      <c r="C102" s="366" t="s">
        <v>449</v>
      </c>
      <c r="D102" s="366" t="s">
        <v>1221</v>
      </c>
      <c r="E102" s="367" t="s">
        <v>1222</v>
      </c>
      <c r="F102" s="366" t="s">
        <v>449</v>
      </c>
      <c r="G102" s="366" t="s">
        <v>27</v>
      </c>
      <c r="H102" s="366">
        <v>2007</v>
      </c>
    </row>
    <row r="103" spans="2:8" s="18" customFormat="1" ht="16" customHeight="1">
      <c r="B103" s="365">
        <v>101</v>
      </c>
      <c r="C103" s="366" t="s">
        <v>449</v>
      </c>
      <c r="D103" s="366" t="s">
        <v>1221</v>
      </c>
      <c r="E103" s="367" t="s">
        <v>1222</v>
      </c>
      <c r="F103" s="366" t="s">
        <v>449</v>
      </c>
      <c r="G103" s="366" t="s">
        <v>27</v>
      </c>
      <c r="H103" s="366">
        <v>2007</v>
      </c>
    </row>
    <row r="104" spans="2:8" s="18" customFormat="1" ht="16" customHeight="1">
      <c r="B104" s="365">
        <v>102</v>
      </c>
      <c r="C104" s="366" t="s">
        <v>449</v>
      </c>
      <c r="D104" s="366" t="s">
        <v>1221</v>
      </c>
      <c r="E104" s="367" t="s">
        <v>1222</v>
      </c>
      <c r="F104" s="366" t="s">
        <v>449</v>
      </c>
      <c r="G104" s="366" t="s">
        <v>27</v>
      </c>
      <c r="H104" s="366">
        <v>2007</v>
      </c>
    </row>
    <row r="105" spans="2:8" s="18" customFormat="1" ht="16" customHeight="1">
      <c r="B105" s="365">
        <v>103</v>
      </c>
      <c r="C105" s="366" t="s">
        <v>449</v>
      </c>
      <c r="D105" s="366" t="s">
        <v>1221</v>
      </c>
      <c r="E105" s="367" t="s">
        <v>1222</v>
      </c>
      <c r="F105" s="366" t="s">
        <v>449</v>
      </c>
      <c r="G105" s="366" t="s">
        <v>26</v>
      </c>
      <c r="H105" s="366">
        <v>2004</v>
      </c>
    </row>
    <row r="106" spans="2:8" s="18" customFormat="1" ht="16" customHeight="1">
      <c r="B106" s="365">
        <v>104</v>
      </c>
      <c r="C106" s="366" t="s">
        <v>449</v>
      </c>
      <c r="D106" s="366" t="s">
        <v>1221</v>
      </c>
      <c r="E106" s="367" t="s">
        <v>1222</v>
      </c>
      <c r="F106" s="366" t="s">
        <v>449</v>
      </c>
      <c r="G106" s="366" t="s">
        <v>26</v>
      </c>
      <c r="H106" s="366">
        <v>2004</v>
      </c>
    </row>
    <row r="107" spans="2:8" s="18" customFormat="1" ht="16" customHeight="1">
      <c r="B107" s="365">
        <v>105</v>
      </c>
      <c r="C107" s="366" t="s">
        <v>449</v>
      </c>
      <c r="D107" s="366" t="s">
        <v>1221</v>
      </c>
      <c r="E107" s="367" t="s">
        <v>6938</v>
      </c>
      <c r="F107" s="366" t="s">
        <v>449</v>
      </c>
      <c r="G107" s="366" t="s">
        <v>25</v>
      </c>
      <c r="H107" s="366">
        <v>2010</v>
      </c>
    </row>
    <row r="108" spans="2:8" s="18" customFormat="1" ht="16" customHeight="1">
      <c r="B108" s="365">
        <v>106</v>
      </c>
      <c r="C108" s="366" t="s">
        <v>449</v>
      </c>
      <c r="D108" s="366" t="s">
        <v>1221</v>
      </c>
      <c r="E108" s="367" t="s">
        <v>6938</v>
      </c>
      <c r="F108" s="366" t="s">
        <v>449</v>
      </c>
      <c r="G108" s="366" t="s">
        <v>25</v>
      </c>
      <c r="H108" s="366">
        <v>2011</v>
      </c>
    </row>
    <row r="109" spans="2:8" s="18" customFormat="1" ht="16" customHeight="1">
      <c r="B109" s="365">
        <v>107</v>
      </c>
      <c r="C109" s="366" t="s">
        <v>449</v>
      </c>
      <c r="D109" s="366" t="s">
        <v>1221</v>
      </c>
      <c r="E109" s="367" t="s">
        <v>6938</v>
      </c>
      <c r="F109" s="366" t="s">
        <v>449</v>
      </c>
      <c r="G109" s="366" t="s">
        <v>25</v>
      </c>
      <c r="H109" s="366">
        <v>2011</v>
      </c>
    </row>
    <row r="110" spans="2:8" s="18" customFormat="1" ht="16" customHeight="1">
      <c r="B110" s="365">
        <v>108</v>
      </c>
      <c r="C110" s="366" t="s">
        <v>449</v>
      </c>
      <c r="D110" s="366" t="s">
        <v>1221</v>
      </c>
      <c r="E110" s="367" t="s">
        <v>6938</v>
      </c>
      <c r="F110" s="366" t="s">
        <v>449</v>
      </c>
      <c r="G110" s="366" t="s">
        <v>25</v>
      </c>
      <c r="H110" s="366">
        <v>2011</v>
      </c>
    </row>
    <row r="111" spans="2:8" s="18" customFormat="1" ht="16" customHeight="1">
      <c r="B111" s="365">
        <v>109</v>
      </c>
      <c r="C111" s="366" t="s">
        <v>1234</v>
      </c>
      <c r="D111" s="366" t="s">
        <v>1200</v>
      </c>
      <c r="E111" s="367" t="s">
        <v>1235</v>
      </c>
      <c r="F111" s="366" t="s">
        <v>450</v>
      </c>
      <c r="G111" s="366" t="s">
        <v>28</v>
      </c>
      <c r="H111" s="366">
        <v>2011</v>
      </c>
    </row>
    <row r="112" spans="2:8" s="18" customFormat="1" ht="16" customHeight="1">
      <c r="B112" s="365">
        <v>110</v>
      </c>
      <c r="C112" s="366" t="s">
        <v>1234</v>
      </c>
      <c r="D112" s="366" t="s">
        <v>977</v>
      </c>
      <c r="E112" s="367" t="s">
        <v>1237</v>
      </c>
      <c r="F112" s="366" t="s">
        <v>450</v>
      </c>
      <c r="G112" s="366" t="s">
        <v>28</v>
      </c>
      <c r="H112" s="366">
        <v>2020</v>
      </c>
    </row>
    <row r="113" spans="2:8" s="18" customFormat="1" ht="16" customHeight="1">
      <c r="B113" s="365">
        <v>111</v>
      </c>
      <c r="C113" s="366" t="s">
        <v>1234</v>
      </c>
      <c r="D113" s="366" t="s">
        <v>977</v>
      </c>
      <c r="E113" s="367" t="s">
        <v>1237</v>
      </c>
      <c r="F113" s="366" t="s">
        <v>450</v>
      </c>
      <c r="G113" s="366" t="s">
        <v>28</v>
      </c>
      <c r="H113" s="366">
        <v>2020</v>
      </c>
    </row>
    <row r="114" spans="2:8" s="18" customFormat="1" ht="16" customHeight="1">
      <c r="B114" s="365">
        <v>112</v>
      </c>
      <c r="C114" s="366" t="s">
        <v>24</v>
      </c>
      <c r="D114" s="366" t="s">
        <v>1239</v>
      </c>
      <c r="E114" s="367" t="s">
        <v>1240</v>
      </c>
      <c r="F114" s="366" t="s">
        <v>24</v>
      </c>
      <c r="G114" s="366" t="s">
        <v>451</v>
      </c>
      <c r="H114" s="366">
        <v>2019</v>
      </c>
    </row>
    <row r="115" spans="2:8" s="18" customFormat="1" ht="16" customHeight="1">
      <c r="B115" s="365">
        <v>113</v>
      </c>
      <c r="C115" s="366" t="s">
        <v>449</v>
      </c>
      <c r="D115" s="366" t="s">
        <v>1221</v>
      </c>
      <c r="E115" s="367" t="s">
        <v>1251</v>
      </c>
      <c r="F115" s="366" t="s">
        <v>449</v>
      </c>
      <c r="G115" s="366" t="s">
        <v>35</v>
      </c>
      <c r="H115" s="366">
        <v>2012</v>
      </c>
    </row>
    <row r="116" spans="2:8" s="18" customFormat="1" ht="16" customHeight="1">
      <c r="B116" s="365">
        <v>114</v>
      </c>
      <c r="C116" s="366" t="s">
        <v>449</v>
      </c>
      <c r="D116" s="366" t="s">
        <v>1221</v>
      </c>
      <c r="E116" s="367" t="s">
        <v>1251</v>
      </c>
      <c r="F116" s="366" t="s">
        <v>449</v>
      </c>
      <c r="G116" s="366" t="s">
        <v>35</v>
      </c>
      <c r="H116" s="366">
        <v>2012</v>
      </c>
    </row>
    <row r="117" spans="2:8" s="18" customFormat="1" ht="16" customHeight="1">
      <c r="B117" s="365">
        <v>115</v>
      </c>
      <c r="C117" s="366" t="s">
        <v>449</v>
      </c>
      <c r="D117" s="366" t="s">
        <v>1221</v>
      </c>
      <c r="E117" s="367" t="s">
        <v>1251</v>
      </c>
      <c r="F117" s="366" t="s">
        <v>449</v>
      </c>
      <c r="G117" s="366" t="s">
        <v>35</v>
      </c>
      <c r="H117" s="366">
        <v>2012</v>
      </c>
    </row>
    <row r="118" spans="2:8" s="18" customFormat="1" ht="16" customHeight="1">
      <c r="B118" s="365">
        <v>116</v>
      </c>
      <c r="C118" s="366" t="s">
        <v>449</v>
      </c>
      <c r="D118" s="366" t="s">
        <v>1221</v>
      </c>
      <c r="E118" s="367" t="s">
        <v>1251</v>
      </c>
      <c r="F118" s="366" t="s">
        <v>449</v>
      </c>
      <c r="G118" s="366" t="s">
        <v>35</v>
      </c>
      <c r="H118" s="366">
        <v>2013</v>
      </c>
    </row>
    <row r="119" spans="2:8" s="18" customFormat="1" ht="16" customHeight="1">
      <c r="B119" s="365">
        <v>117</v>
      </c>
      <c r="C119" s="366" t="s">
        <v>449</v>
      </c>
      <c r="D119" s="366" t="s">
        <v>1216</v>
      </c>
      <c r="E119" s="367" t="s">
        <v>1217</v>
      </c>
      <c r="F119" s="366" t="s">
        <v>449</v>
      </c>
      <c r="G119" s="366" t="s">
        <v>36</v>
      </c>
      <c r="H119" s="366">
        <v>2013</v>
      </c>
    </row>
    <row r="120" spans="2:8" s="18" customFormat="1" ht="16" customHeight="1">
      <c r="B120" s="365">
        <v>118</v>
      </c>
      <c r="C120" s="366" t="s">
        <v>449</v>
      </c>
      <c r="D120" s="366" t="s">
        <v>1216</v>
      </c>
      <c r="E120" s="367" t="s">
        <v>1217</v>
      </c>
      <c r="F120" s="366" t="s">
        <v>449</v>
      </c>
      <c r="G120" s="366" t="s">
        <v>36</v>
      </c>
      <c r="H120" s="366">
        <v>2013</v>
      </c>
    </row>
    <row r="121" spans="2:8" s="18" customFormat="1" ht="16" customHeight="1">
      <c r="B121" s="365">
        <v>119</v>
      </c>
      <c r="C121" s="366" t="s">
        <v>449</v>
      </c>
      <c r="D121" s="366" t="s">
        <v>1216</v>
      </c>
      <c r="E121" s="367" t="s">
        <v>1217</v>
      </c>
      <c r="F121" s="366" t="s">
        <v>449</v>
      </c>
      <c r="G121" s="366" t="s">
        <v>36</v>
      </c>
      <c r="H121" s="366">
        <v>2013</v>
      </c>
    </row>
    <row r="122" spans="2:8" s="18" customFormat="1" ht="16" customHeight="1">
      <c r="B122" s="365">
        <v>120</v>
      </c>
      <c r="C122" s="366" t="s">
        <v>449</v>
      </c>
      <c r="D122" s="366" t="s">
        <v>1216</v>
      </c>
      <c r="E122" s="367" t="s">
        <v>1217</v>
      </c>
      <c r="F122" s="366" t="s">
        <v>449</v>
      </c>
      <c r="G122" s="366" t="s">
        <v>36</v>
      </c>
      <c r="H122" s="366">
        <v>2013</v>
      </c>
    </row>
    <row r="123" spans="2:8" s="18" customFormat="1" ht="16" customHeight="1">
      <c r="B123" s="365">
        <v>121</v>
      </c>
      <c r="C123" s="366" t="s">
        <v>449</v>
      </c>
      <c r="D123" s="366" t="s">
        <v>1216</v>
      </c>
      <c r="E123" s="367" t="s">
        <v>1217</v>
      </c>
      <c r="F123" s="366" t="s">
        <v>449</v>
      </c>
      <c r="G123" s="366" t="s">
        <v>36</v>
      </c>
      <c r="H123" s="366">
        <v>2013</v>
      </c>
    </row>
    <row r="124" spans="2:8" s="18" customFormat="1" ht="16" customHeight="1">
      <c r="B124" s="365">
        <v>122</v>
      </c>
      <c r="C124" s="366" t="s">
        <v>449</v>
      </c>
      <c r="D124" s="366" t="s">
        <v>1216</v>
      </c>
      <c r="E124" s="367" t="s">
        <v>1217</v>
      </c>
      <c r="F124" s="366" t="s">
        <v>449</v>
      </c>
      <c r="G124" s="366" t="s">
        <v>36</v>
      </c>
      <c r="H124" s="366">
        <v>2015</v>
      </c>
    </row>
    <row r="125" spans="2:8" s="18" customFormat="1" ht="16" customHeight="1">
      <c r="B125" s="365">
        <v>123</v>
      </c>
      <c r="C125" s="366" t="s">
        <v>449</v>
      </c>
      <c r="D125" s="366" t="s">
        <v>1216</v>
      </c>
      <c r="E125" s="367" t="s">
        <v>1217</v>
      </c>
      <c r="F125" s="366" t="s">
        <v>449</v>
      </c>
      <c r="G125" s="366" t="s">
        <v>36</v>
      </c>
      <c r="H125" s="366">
        <v>2015</v>
      </c>
    </row>
    <row r="126" spans="2:8" s="18" customFormat="1" ht="16" customHeight="1">
      <c r="B126" s="365">
        <v>124</v>
      </c>
      <c r="C126" s="366" t="s">
        <v>449</v>
      </c>
      <c r="D126" s="366" t="s">
        <v>1216</v>
      </c>
      <c r="E126" s="367" t="s">
        <v>1217</v>
      </c>
      <c r="F126" s="366" t="s">
        <v>449</v>
      </c>
      <c r="G126" s="366" t="s">
        <v>36</v>
      </c>
      <c r="H126" s="366">
        <v>2015</v>
      </c>
    </row>
    <row r="127" spans="2:8" s="18" customFormat="1" ht="16" customHeight="1">
      <c r="B127" s="365">
        <v>125</v>
      </c>
      <c r="C127" s="366" t="s">
        <v>449</v>
      </c>
      <c r="D127" s="366" t="s">
        <v>1216</v>
      </c>
      <c r="E127" s="367" t="s">
        <v>1217</v>
      </c>
      <c r="F127" s="366" t="s">
        <v>449</v>
      </c>
      <c r="G127" s="366" t="s">
        <v>36</v>
      </c>
      <c r="H127" s="366">
        <v>2015</v>
      </c>
    </row>
    <row r="128" spans="2:8" s="18" customFormat="1" ht="16" customHeight="1">
      <c r="B128" s="365">
        <v>126</v>
      </c>
      <c r="C128" s="366" t="s">
        <v>449</v>
      </c>
      <c r="D128" s="366" t="s">
        <v>1216</v>
      </c>
      <c r="E128" s="367" t="s">
        <v>1217</v>
      </c>
      <c r="F128" s="366" t="s">
        <v>449</v>
      </c>
      <c r="G128" s="366" t="s">
        <v>37</v>
      </c>
      <c r="H128" s="366">
        <v>2018</v>
      </c>
    </row>
    <row r="129" spans="2:8" s="18" customFormat="1" ht="16" customHeight="1">
      <c r="B129" s="365">
        <v>127</v>
      </c>
      <c r="C129" s="366" t="s">
        <v>449</v>
      </c>
      <c r="D129" s="366" t="s">
        <v>1216</v>
      </c>
      <c r="E129" s="367" t="s">
        <v>1217</v>
      </c>
      <c r="F129" s="366" t="s">
        <v>449</v>
      </c>
      <c r="G129" s="366" t="s">
        <v>37</v>
      </c>
      <c r="H129" s="366">
        <v>2018</v>
      </c>
    </row>
    <row r="130" spans="2:8" s="18" customFormat="1" ht="16" customHeight="1">
      <c r="B130" s="365">
        <v>128</v>
      </c>
      <c r="C130" s="366" t="s">
        <v>449</v>
      </c>
      <c r="D130" s="366" t="s">
        <v>1216</v>
      </c>
      <c r="E130" s="367" t="s">
        <v>1217</v>
      </c>
      <c r="F130" s="366" t="s">
        <v>449</v>
      </c>
      <c r="G130" s="366" t="s">
        <v>37</v>
      </c>
      <c r="H130" s="366">
        <v>2018</v>
      </c>
    </row>
    <row r="131" spans="2:8" s="18" customFormat="1" ht="16" customHeight="1">
      <c r="B131" s="365">
        <v>129</v>
      </c>
      <c r="C131" s="366" t="s">
        <v>449</v>
      </c>
      <c r="D131" s="366" t="s">
        <v>1216</v>
      </c>
      <c r="E131" s="367" t="s">
        <v>1217</v>
      </c>
      <c r="F131" s="366" t="s">
        <v>449</v>
      </c>
      <c r="G131" s="366" t="s">
        <v>37</v>
      </c>
      <c r="H131" s="366">
        <v>2019</v>
      </c>
    </row>
    <row r="132" spans="2:8" s="18" customFormat="1" ht="16" customHeight="1">
      <c r="B132" s="365">
        <v>130</v>
      </c>
      <c r="C132" s="366" t="s">
        <v>449</v>
      </c>
      <c r="D132" s="366" t="s">
        <v>1216</v>
      </c>
      <c r="E132" s="367" t="s">
        <v>1217</v>
      </c>
      <c r="F132" s="366" t="s">
        <v>449</v>
      </c>
      <c r="G132" s="366" t="s">
        <v>37</v>
      </c>
      <c r="H132" s="366">
        <v>2019</v>
      </c>
    </row>
    <row r="133" spans="2:8" s="18" customFormat="1" ht="16" customHeight="1">
      <c r="B133" s="365">
        <v>131</v>
      </c>
      <c r="C133" s="366" t="s">
        <v>449</v>
      </c>
      <c r="D133" s="366" t="s">
        <v>1216</v>
      </c>
      <c r="E133" s="367" t="s">
        <v>1217</v>
      </c>
      <c r="F133" s="366" t="s">
        <v>449</v>
      </c>
      <c r="G133" s="366" t="s">
        <v>37</v>
      </c>
      <c r="H133" s="366">
        <v>2019</v>
      </c>
    </row>
    <row r="134" spans="2:8" s="18" customFormat="1" ht="16" customHeight="1">
      <c r="B134" s="365">
        <v>132</v>
      </c>
      <c r="C134" s="366" t="s">
        <v>449</v>
      </c>
      <c r="D134" s="366" t="s">
        <v>1216</v>
      </c>
      <c r="E134" s="367" t="s">
        <v>1217</v>
      </c>
      <c r="F134" s="366" t="s">
        <v>449</v>
      </c>
      <c r="G134" s="366" t="s">
        <v>37</v>
      </c>
      <c r="H134" s="366">
        <v>2019</v>
      </c>
    </row>
    <row r="135" spans="2:8" s="18" customFormat="1" ht="16" customHeight="1">
      <c r="B135" s="365">
        <v>133</v>
      </c>
      <c r="C135" s="366" t="s">
        <v>455</v>
      </c>
      <c r="D135" s="366" t="s">
        <v>1200</v>
      </c>
      <c r="E135" s="367" t="s">
        <v>1258</v>
      </c>
      <c r="F135" s="366" t="s">
        <v>455</v>
      </c>
      <c r="G135" s="366" t="s">
        <v>448</v>
      </c>
      <c r="H135" s="366">
        <v>2004</v>
      </c>
    </row>
    <row r="136" spans="2:8" s="18" customFormat="1" ht="16" customHeight="1">
      <c r="B136" s="365">
        <v>134</v>
      </c>
      <c r="C136" s="366" t="s">
        <v>455</v>
      </c>
      <c r="D136" s="366" t="s">
        <v>1200</v>
      </c>
      <c r="E136" s="367" t="s">
        <v>1235</v>
      </c>
      <c r="F136" s="366" t="s">
        <v>455</v>
      </c>
      <c r="G136" s="366" t="s">
        <v>448</v>
      </c>
      <c r="H136" s="366">
        <v>2006</v>
      </c>
    </row>
    <row r="137" spans="2:8" s="18" customFormat="1" ht="16" customHeight="1">
      <c r="B137" s="365">
        <v>135</v>
      </c>
      <c r="C137" s="366" t="s">
        <v>1234</v>
      </c>
      <c r="D137" s="366" t="s">
        <v>1200</v>
      </c>
      <c r="E137" s="367" t="s">
        <v>1235</v>
      </c>
      <c r="F137" s="366" t="s">
        <v>450</v>
      </c>
      <c r="G137" s="366" t="s">
        <v>28</v>
      </c>
      <c r="H137" s="366">
        <v>2010</v>
      </c>
    </row>
    <row r="138" spans="2:8" s="18" customFormat="1" ht="16" customHeight="1">
      <c r="B138" s="365">
        <v>136</v>
      </c>
      <c r="C138" s="366" t="s">
        <v>6968</v>
      </c>
      <c r="D138" s="366" t="s">
        <v>1200</v>
      </c>
      <c r="E138" s="367" t="s">
        <v>1259</v>
      </c>
      <c r="F138" s="366" t="s">
        <v>450</v>
      </c>
      <c r="G138" s="366" t="s">
        <v>127</v>
      </c>
      <c r="H138" s="366">
        <v>2013</v>
      </c>
    </row>
    <row r="139" spans="2:8" s="18" customFormat="1" ht="16" customHeight="1">
      <c r="B139" s="365">
        <v>137</v>
      </c>
      <c r="C139" s="366" t="s">
        <v>38</v>
      </c>
      <c r="D139" s="366" t="s">
        <v>977</v>
      </c>
      <c r="E139" s="367" t="s">
        <v>1260</v>
      </c>
      <c r="F139" s="366" t="s">
        <v>38</v>
      </c>
      <c r="G139" s="366" t="s">
        <v>559</v>
      </c>
      <c r="H139" s="366">
        <v>2019</v>
      </c>
    </row>
    <row r="140" spans="2:8" s="18" customFormat="1" ht="16" customHeight="1">
      <c r="B140" s="365">
        <v>138</v>
      </c>
      <c r="C140" s="366" t="s">
        <v>38</v>
      </c>
      <c r="D140" s="366" t="s">
        <v>977</v>
      </c>
      <c r="E140" s="367" t="s">
        <v>1260</v>
      </c>
      <c r="F140" s="366" t="s">
        <v>38</v>
      </c>
      <c r="G140" s="366" t="s">
        <v>559</v>
      </c>
      <c r="H140" s="366">
        <v>2019</v>
      </c>
    </row>
    <row r="141" spans="2:8" s="18" customFormat="1" ht="16" customHeight="1">
      <c r="B141" s="365">
        <v>139</v>
      </c>
      <c r="C141" s="366" t="s">
        <v>38</v>
      </c>
      <c r="D141" s="366" t="s">
        <v>977</v>
      </c>
      <c r="E141" s="367" t="s">
        <v>1260</v>
      </c>
      <c r="F141" s="366" t="s">
        <v>38</v>
      </c>
      <c r="G141" s="366" t="s">
        <v>559</v>
      </c>
      <c r="H141" s="366">
        <v>2019</v>
      </c>
    </row>
    <row r="142" spans="2:8" s="18" customFormat="1" ht="16" customHeight="1">
      <c r="B142" s="365">
        <v>140</v>
      </c>
      <c r="C142" s="366" t="s">
        <v>1234</v>
      </c>
      <c r="D142" s="366" t="s">
        <v>1200</v>
      </c>
      <c r="E142" s="367" t="s">
        <v>1261</v>
      </c>
      <c r="F142" s="366" t="s">
        <v>457</v>
      </c>
      <c r="G142" s="366" t="s">
        <v>576</v>
      </c>
      <c r="H142" s="366">
        <v>2021</v>
      </c>
    </row>
    <row r="143" spans="2:8" s="18" customFormat="1" ht="16" customHeight="1">
      <c r="B143" s="365">
        <v>141</v>
      </c>
      <c r="C143" s="366" t="s">
        <v>1234</v>
      </c>
      <c r="D143" s="366" t="s">
        <v>1200</v>
      </c>
      <c r="E143" s="367" t="s">
        <v>1261</v>
      </c>
      <c r="F143" s="366" t="s">
        <v>457</v>
      </c>
      <c r="G143" s="366" t="s">
        <v>576</v>
      </c>
      <c r="H143" s="366">
        <v>2021</v>
      </c>
    </row>
    <row r="144" spans="2:8" s="18" customFormat="1" ht="13.5" customHeight="1">
      <c r="B144" s="365">
        <v>142</v>
      </c>
      <c r="C144" s="366" t="s">
        <v>6969</v>
      </c>
      <c r="D144" s="366" t="s">
        <v>1222</v>
      </c>
      <c r="E144" s="367" t="s">
        <v>1222</v>
      </c>
      <c r="F144" s="366" t="s">
        <v>80</v>
      </c>
      <c r="G144" s="366" t="s">
        <v>577</v>
      </c>
      <c r="H144" s="366">
        <v>2016</v>
      </c>
    </row>
    <row r="145" spans="2:8" s="18" customFormat="1" ht="16" customHeight="1">
      <c r="B145" s="365">
        <v>143</v>
      </c>
      <c r="C145" s="366" t="s">
        <v>6969</v>
      </c>
      <c r="D145" s="366" t="s">
        <v>1222</v>
      </c>
      <c r="E145" s="367" t="s">
        <v>1222</v>
      </c>
      <c r="F145" s="366" t="s">
        <v>80</v>
      </c>
      <c r="G145" s="366" t="s">
        <v>577</v>
      </c>
      <c r="H145" s="366">
        <v>2019</v>
      </c>
    </row>
    <row r="146" spans="2:8" s="18" customFormat="1" ht="16" customHeight="1">
      <c r="B146" s="365">
        <v>144</v>
      </c>
      <c r="C146" s="366" t="s">
        <v>7</v>
      </c>
      <c r="D146" s="366" t="s">
        <v>1222</v>
      </c>
      <c r="E146" s="367" t="s">
        <v>1222</v>
      </c>
      <c r="F146" s="366" t="s">
        <v>7</v>
      </c>
      <c r="G146" s="366" t="s">
        <v>472</v>
      </c>
      <c r="H146" s="366">
        <v>2012</v>
      </c>
    </row>
    <row r="147" spans="2:8" s="18" customFormat="1" ht="16" customHeight="1">
      <c r="B147" s="365">
        <v>145</v>
      </c>
      <c r="C147" s="366" t="s">
        <v>7</v>
      </c>
      <c r="D147" s="366" t="s">
        <v>1222</v>
      </c>
      <c r="E147" s="367" t="s">
        <v>1222</v>
      </c>
      <c r="F147" s="366" t="s">
        <v>7</v>
      </c>
      <c r="G147" s="366" t="s">
        <v>472</v>
      </c>
      <c r="H147" s="366">
        <v>2012</v>
      </c>
    </row>
    <row r="148" spans="2:8" s="18" customFormat="1" ht="16" customHeight="1">
      <c r="B148" s="365">
        <v>146</v>
      </c>
      <c r="C148" s="366" t="s">
        <v>7</v>
      </c>
      <c r="D148" s="366" t="s">
        <v>1222</v>
      </c>
      <c r="E148" s="367" t="s">
        <v>1222</v>
      </c>
      <c r="F148" s="366" t="s">
        <v>7</v>
      </c>
      <c r="G148" s="366" t="s">
        <v>472</v>
      </c>
      <c r="H148" s="366">
        <v>2012</v>
      </c>
    </row>
    <row r="149" spans="2:8" s="18" customFormat="1" ht="16" customHeight="1">
      <c r="B149" s="365">
        <v>147</v>
      </c>
      <c r="C149" s="366" t="s">
        <v>7</v>
      </c>
      <c r="D149" s="366" t="s">
        <v>1222</v>
      </c>
      <c r="E149" s="367" t="s">
        <v>1222</v>
      </c>
      <c r="F149" s="366" t="s">
        <v>7</v>
      </c>
      <c r="G149" s="366" t="s">
        <v>472</v>
      </c>
      <c r="H149" s="366">
        <v>2012</v>
      </c>
    </row>
    <row r="150" spans="2:8" s="18" customFormat="1" ht="16" customHeight="1">
      <c r="B150" s="365">
        <v>148</v>
      </c>
      <c r="C150" s="366" t="s">
        <v>7</v>
      </c>
      <c r="D150" s="366" t="s">
        <v>1222</v>
      </c>
      <c r="E150" s="367" t="s">
        <v>1222</v>
      </c>
      <c r="F150" s="366" t="s">
        <v>7</v>
      </c>
      <c r="G150" s="366" t="s">
        <v>472</v>
      </c>
      <c r="H150" s="366">
        <v>2012</v>
      </c>
    </row>
    <row r="151" spans="2:8" s="18" customFormat="1" ht="16" customHeight="1">
      <c r="B151" s="365">
        <v>149</v>
      </c>
      <c r="C151" s="366" t="s">
        <v>7</v>
      </c>
      <c r="D151" s="366" t="s">
        <v>1222</v>
      </c>
      <c r="E151" s="367" t="s">
        <v>1222</v>
      </c>
      <c r="F151" s="366" t="s">
        <v>7</v>
      </c>
      <c r="G151" s="366" t="s">
        <v>472</v>
      </c>
      <c r="H151" s="366">
        <v>2012</v>
      </c>
    </row>
    <row r="152" spans="2:8" s="18" customFormat="1" ht="16" customHeight="1">
      <c r="B152" s="365">
        <v>150</v>
      </c>
      <c r="C152" s="366" t="s">
        <v>7</v>
      </c>
      <c r="D152" s="366" t="s">
        <v>1222</v>
      </c>
      <c r="E152" s="367" t="s">
        <v>1222</v>
      </c>
      <c r="F152" s="366" t="s">
        <v>7</v>
      </c>
      <c r="G152" s="366" t="s">
        <v>472</v>
      </c>
      <c r="H152" s="366">
        <v>2012</v>
      </c>
    </row>
    <row r="153" spans="2:8" s="18" customFormat="1" ht="16" customHeight="1">
      <c r="B153" s="365">
        <v>151</v>
      </c>
      <c r="C153" s="366" t="s">
        <v>7</v>
      </c>
      <c r="D153" s="366" t="s">
        <v>1222</v>
      </c>
      <c r="E153" s="367" t="s">
        <v>1222</v>
      </c>
      <c r="F153" s="366" t="s">
        <v>7</v>
      </c>
      <c r="G153" s="366" t="s">
        <v>472</v>
      </c>
      <c r="H153" s="366">
        <v>2011</v>
      </c>
    </row>
    <row r="154" spans="2:8" s="18" customFormat="1" ht="16" customHeight="1">
      <c r="B154" s="365">
        <v>152</v>
      </c>
      <c r="C154" s="366" t="s">
        <v>7</v>
      </c>
      <c r="D154" s="366" t="s">
        <v>1222</v>
      </c>
      <c r="E154" s="367" t="s">
        <v>1222</v>
      </c>
      <c r="F154" s="366" t="s">
        <v>7</v>
      </c>
      <c r="G154" s="366" t="s">
        <v>472</v>
      </c>
      <c r="H154" s="366">
        <v>2011</v>
      </c>
    </row>
    <row r="155" spans="2:8" s="18" customFormat="1" ht="16" customHeight="1">
      <c r="B155" s="365">
        <v>153</v>
      </c>
      <c r="C155" s="366" t="s">
        <v>7</v>
      </c>
      <c r="D155" s="366" t="s">
        <v>1222</v>
      </c>
      <c r="E155" s="367" t="s">
        <v>1222</v>
      </c>
      <c r="F155" s="366" t="s">
        <v>7</v>
      </c>
      <c r="G155" s="366" t="s">
        <v>472</v>
      </c>
      <c r="H155" s="366">
        <v>2011</v>
      </c>
    </row>
    <row r="156" spans="2:8" s="18" customFormat="1" ht="16" customHeight="1">
      <c r="B156" s="365">
        <v>154</v>
      </c>
      <c r="C156" s="366" t="s">
        <v>7</v>
      </c>
      <c r="D156" s="366" t="s">
        <v>1222</v>
      </c>
      <c r="E156" s="367" t="s">
        <v>1222</v>
      </c>
      <c r="F156" s="366" t="s">
        <v>7</v>
      </c>
      <c r="G156" s="366" t="s">
        <v>472</v>
      </c>
      <c r="H156" s="366">
        <v>2011</v>
      </c>
    </row>
    <row r="157" spans="2:8" s="18" customFormat="1" ht="16" customHeight="1">
      <c r="B157" s="365">
        <v>155</v>
      </c>
      <c r="C157" s="366" t="s">
        <v>7</v>
      </c>
      <c r="D157" s="366" t="s">
        <v>1222</v>
      </c>
      <c r="E157" s="367" t="s">
        <v>1222</v>
      </c>
      <c r="F157" s="366" t="s">
        <v>7</v>
      </c>
      <c r="G157" s="366" t="s">
        <v>472</v>
      </c>
      <c r="H157" s="366">
        <v>2012</v>
      </c>
    </row>
    <row r="158" spans="2:8" s="18" customFormat="1" ht="16" customHeight="1">
      <c r="B158" s="365">
        <v>156</v>
      </c>
      <c r="C158" s="366" t="s">
        <v>7</v>
      </c>
      <c r="D158" s="366" t="s">
        <v>1222</v>
      </c>
      <c r="E158" s="367" t="s">
        <v>1222</v>
      </c>
      <c r="F158" s="366" t="s">
        <v>7</v>
      </c>
      <c r="G158" s="366" t="s">
        <v>472</v>
      </c>
      <c r="H158" s="366">
        <v>2011</v>
      </c>
    </row>
    <row r="159" spans="2:8" s="18" customFormat="1" ht="16" customHeight="1">
      <c r="B159" s="365">
        <v>157</v>
      </c>
      <c r="C159" s="366" t="s">
        <v>7</v>
      </c>
      <c r="D159" s="366" t="s">
        <v>1222</v>
      </c>
      <c r="E159" s="367" t="s">
        <v>1222</v>
      </c>
      <c r="F159" s="366" t="s">
        <v>7</v>
      </c>
      <c r="G159" s="366" t="s">
        <v>472</v>
      </c>
      <c r="H159" s="366">
        <v>2011</v>
      </c>
    </row>
    <row r="160" spans="2:8" s="18" customFormat="1" ht="16" customHeight="1">
      <c r="B160" s="365">
        <v>158</v>
      </c>
      <c r="C160" s="366" t="s">
        <v>7</v>
      </c>
      <c r="D160" s="366" t="s">
        <v>1222</v>
      </c>
      <c r="E160" s="367" t="s">
        <v>1222</v>
      </c>
      <c r="F160" s="366" t="s">
        <v>7</v>
      </c>
      <c r="G160" s="366" t="s">
        <v>472</v>
      </c>
      <c r="H160" s="366">
        <v>2011</v>
      </c>
    </row>
    <row r="161" spans="2:8" s="18" customFormat="1" ht="16" customHeight="1">
      <c r="B161" s="365">
        <v>159</v>
      </c>
      <c r="C161" s="366" t="s">
        <v>7</v>
      </c>
      <c r="D161" s="366" t="s">
        <v>1222</v>
      </c>
      <c r="E161" s="367" t="s">
        <v>1222</v>
      </c>
      <c r="F161" s="366" t="s">
        <v>7</v>
      </c>
      <c r="G161" s="366" t="s">
        <v>472</v>
      </c>
      <c r="H161" s="366">
        <v>2011</v>
      </c>
    </row>
    <row r="162" spans="2:8" s="18" customFormat="1" ht="16" customHeight="1">
      <c r="B162" s="365">
        <v>160</v>
      </c>
      <c r="C162" s="366" t="s">
        <v>7</v>
      </c>
      <c r="D162" s="366" t="s">
        <v>1222</v>
      </c>
      <c r="E162" s="367" t="s">
        <v>1222</v>
      </c>
      <c r="F162" s="366" t="s">
        <v>7</v>
      </c>
      <c r="G162" s="366" t="s">
        <v>472</v>
      </c>
      <c r="H162" s="366">
        <v>2011</v>
      </c>
    </row>
    <row r="163" spans="2:8" s="18" customFormat="1" ht="16" customHeight="1">
      <c r="B163" s="365">
        <v>161</v>
      </c>
      <c r="C163" s="366" t="s">
        <v>7</v>
      </c>
      <c r="D163" s="366" t="s">
        <v>1222</v>
      </c>
      <c r="E163" s="367" t="s">
        <v>1222</v>
      </c>
      <c r="F163" s="366" t="s">
        <v>7</v>
      </c>
      <c r="G163" s="366" t="s">
        <v>472</v>
      </c>
      <c r="H163" s="366">
        <v>2011</v>
      </c>
    </row>
    <row r="164" spans="2:8" s="18" customFormat="1" ht="16" customHeight="1">
      <c r="B164" s="365">
        <v>162</v>
      </c>
      <c r="C164" s="366" t="s">
        <v>7</v>
      </c>
      <c r="D164" s="366" t="s">
        <v>1222</v>
      </c>
      <c r="E164" s="367" t="s">
        <v>1222</v>
      </c>
      <c r="F164" s="366" t="s">
        <v>7</v>
      </c>
      <c r="G164" s="366" t="s">
        <v>472</v>
      </c>
      <c r="H164" s="366">
        <v>2011</v>
      </c>
    </row>
    <row r="165" spans="2:8" s="18" customFormat="1" ht="16" customHeight="1">
      <c r="B165" s="365">
        <v>163</v>
      </c>
      <c r="C165" s="366" t="s">
        <v>7</v>
      </c>
      <c r="D165" s="366" t="s">
        <v>1222</v>
      </c>
      <c r="E165" s="367" t="s">
        <v>1222</v>
      </c>
      <c r="F165" s="366" t="s">
        <v>7</v>
      </c>
      <c r="G165" s="366" t="s">
        <v>472</v>
      </c>
      <c r="H165" s="366">
        <v>2011</v>
      </c>
    </row>
    <row r="166" spans="2:8" s="18" customFormat="1" ht="16" customHeight="1">
      <c r="B166" s="365">
        <v>164</v>
      </c>
      <c r="C166" s="366" t="s">
        <v>7</v>
      </c>
      <c r="D166" s="366" t="s">
        <v>1222</v>
      </c>
      <c r="E166" s="367" t="s">
        <v>1222</v>
      </c>
      <c r="F166" s="366" t="s">
        <v>7</v>
      </c>
      <c r="G166" s="366" t="s">
        <v>472</v>
      </c>
      <c r="H166" s="366">
        <v>2011</v>
      </c>
    </row>
    <row r="167" spans="2:8" s="18" customFormat="1" ht="16" customHeight="1">
      <c r="B167" s="365">
        <v>165</v>
      </c>
      <c r="C167" s="366" t="s">
        <v>7</v>
      </c>
      <c r="D167" s="366" t="s">
        <v>1222</v>
      </c>
      <c r="E167" s="367" t="s">
        <v>1222</v>
      </c>
      <c r="F167" s="366" t="s">
        <v>7</v>
      </c>
      <c r="G167" s="366" t="s">
        <v>472</v>
      </c>
      <c r="H167" s="366">
        <v>2010</v>
      </c>
    </row>
    <row r="168" spans="2:8" s="18" customFormat="1" ht="16" customHeight="1">
      <c r="B168" s="365">
        <v>166</v>
      </c>
      <c r="C168" s="366" t="s">
        <v>7</v>
      </c>
      <c r="D168" s="366" t="s">
        <v>1222</v>
      </c>
      <c r="E168" s="367" t="s">
        <v>1222</v>
      </c>
      <c r="F168" s="366" t="s">
        <v>7</v>
      </c>
      <c r="G168" s="366" t="s">
        <v>472</v>
      </c>
      <c r="H168" s="366">
        <v>2010</v>
      </c>
    </row>
    <row r="169" spans="2:8" s="18" customFormat="1" ht="16" customHeight="1">
      <c r="B169" s="365">
        <v>167</v>
      </c>
      <c r="C169" s="366" t="s">
        <v>7</v>
      </c>
      <c r="D169" s="366" t="s">
        <v>1222</v>
      </c>
      <c r="E169" s="367" t="s">
        <v>1222</v>
      </c>
      <c r="F169" s="366" t="s">
        <v>7</v>
      </c>
      <c r="G169" s="366" t="s">
        <v>472</v>
      </c>
      <c r="H169" s="366">
        <v>2012</v>
      </c>
    </row>
    <row r="170" spans="2:8" s="18" customFormat="1" ht="16" customHeight="1">
      <c r="B170" s="365">
        <v>168</v>
      </c>
      <c r="C170" s="366" t="s">
        <v>7</v>
      </c>
      <c r="D170" s="366" t="s">
        <v>1222</v>
      </c>
      <c r="E170" s="367" t="s">
        <v>1222</v>
      </c>
      <c r="F170" s="366" t="s">
        <v>7</v>
      </c>
      <c r="G170" s="366" t="s">
        <v>472</v>
      </c>
      <c r="H170" s="366">
        <v>2012</v>
      </c>
    </row>
    <row r="171" spans="2:8" s="18" customFormat="1" ht="16" customHeight="1">
      <c r="B171" s="365">
        <v>169</v>
      </c>
      <c r="C171" s="366" t="s">
        <v>7</v>
      </c>
      <c r="D171" s="366" t="s">
        <v>1222</v>
      </c>
      <c r="E171" s="367" t="s">
        <v>1222</v>
      </c>
      <c r="F171" s="366" t="s">
        <v>7</v>
      </c>
      <c r="G171" s="366" t="s">
        <v>472</v>
      </c>
      <c r="H171" s="366">
        <v>2012</v>
      </c>
    </row>
    <row r="172" spans="2:8" s="18" customFormat="1" ht="16" customHeight="1">
      <c r="B172" s="365">
        <v>170</v>
      </c>
      <c r="C172" s="366" t="s">
        <v>7</v>
      </c>
      <c r="D172" s="366" t="s">
        <v>1222</v>
      </c>
      <c r="E172" s="367" t="s">
        <v>1222</v>
      </c>
      <c r="F172" s="366" t="s">
        <v>7</v>
      </c>
      <c r="G172" s="366" t="s">
        <v>472</v>
      </c>
      <c r="H172" s="366">
        <v>2012</v>
      </c>
    </row>
    <row r="173" spans="2:8" s="18" customFormat="1" ht="16" customHeight="1">
      <c r="B173" s="365">
        <v>171</v>
      </c>
      <c r="C173" s="366" t="s">
        <v>7</v>
      </c>
      <c r="D173" s="366" t="s">
        <v>1222</v>
      </c>
      <c r="E173" s="367" t="s">
        <v>1222</v>
      </c>
      <c r="F173" s="366" t="s">
        <v>7</v>
      </c>
      <c r="G173" s="366" t="s">
        <v>472</v>
      </c>
      <c r="H173" s="366">
        <v>2012</v>
      </c>
    </row>
    <row r="174" spans="2:8" s="18" customFormat="1" ht="16" customHeight="1">
      <c r="B174" s="365">
        <v>172</v>
      </c>
      <c r="C174" s="366" t="s">
        <v>7</v>
      </c>
      <c r="D174" s="366" t="s">
        <v>1222</v>
      </c>
      <c r="E174" s="367" t="s">
        <v>1222</v>
      </c>
      <c r="F174" s="366" t="s">
        <v>7</v>
      </c>
      <c r="G174" s="366" t="s">
        <v>473</v>
      </c>
      <c r="H174" s="366">
        <v>2008</v>
      </c>
    </row>
    <row r="175" spans="2:8" s="18" customFormat="1" ht="16" customHeight="1">
      <c r="B175" s="365">
        <v>173</v>
      </c>
      <c r="C175" s="366" t="s">
        <v>7</v>
      </c>
      <c r="D175" s="366" t="s">
        <v>1222</v>
      </c>
      <c r="E175" s="367" t="s">
        <v>1222</v>
      </c>
      <c r="F175" s="366" t="s">
        <v>7</v>
      </c>
      <c r="G175" s="366" t="s">
        <v>473</v>
      </c>
      <c r="H175" s="366">
        <v>2008</v>
      </c>
    </row>
    <row r="176" spans="2:8" s="18" customFormat="1" ht="16" customHeight="1">
      <c r="B176" s="365">
        <v>174</v>
      </c>
      <c r="C176" s="366" t="s">
        <v>7</v>
      </c>
      <c r="D176" s="366" t="s">
        <v>1222</v>
      </c>
      <c r="E176" s="367" t="s">
        <v>1222</v>
      </c>
      <c r="F176" s="366" t="s">
        <v>7</v>
      </c>
      <c r="G176" s="366" t="s">
        <v>473</v>
      </c>
      <c r="H176" s="366">
        <v>2008</v>
      </c>
    </row>
    <row r="177" spans="2:8" s="18" customFormat="1" ht="16" customHeight="1">
      <c r="B177" s="365">
        <v>175</v>
      </c>
      <c r="C177" s="366" t="s">
        <v>7</v>
      </c>
      <c r="D177" s="366" t="s">
        <v>1222</v>
      </c>
      <c r="E177" s="367" t="s">
        <v>1222</v>
      </c>
      <c r="F177" s="366" t="s">
        <v>7</v>
      </c>
      <c r="G177" s="366" t="s">
        <v>473</v>
      </c>
      <c r="H177" s="366">
        <v>2008</v>
      </c>
    </row>
    <row r="178" spans="2:8" s="18" customFormat="1" ht="16" customHeight="1">
      <c r="B178" s="365">
        <v>176</v>
      </c>
      <c r="C178" s="366" t="s">
        <v>7</v>
      </c>
      <c r="D178" s="366" t="s">
        <v>1222</v>
      </c>
      <c r="E178" s="367" t="s">
        <v>1222</v>
      </c>
      <c r="F178" s="366" t="s">
        <v>7</v>
      </c>
      <c r="G178" s="366" t="s">
        <v>473</v>
      </c>
      <c r="H178" s="366">
        <v>2007</v>
      </c>
    </row>
    <row r="179" spans="2:8" s="18" customFormat="1" ht="16" customHeight="1">
      <c r="B179" s="365">
        <v>177</v>
      </c>
      <c r="C179" s="366" t="s">
        <v>7</v>
      </c>
      <c r="D179" s="366" t="s">
        <v>1222</v>
      </c>
      <c r="E179" s="367" t="s">
        <v>1222</v>
      </c>
      <c r="F179" s="366" t="s">
        <v>7</v>
      </c>
      <c r="G179" s="366" t="s">
        <v>473</v>
      </c>
      <c r="H179" s="366">
        <v>2003</v>
      </c>
    </row>
    <row r="180" spans="2:8" s="18" customFormat="1" ht="16" customHeight="1">
      <c r="B180" s="365">
        <v>178</v>
      </c>
      <c r="C180" s="366" t="s">
        <v>7</v>
      </c>
      <c r="D180" s="366" t="s">
        <v>1222</v>
      </c>
      <c r="E180" s="367" t="s">
        <v>1222</v>
      </c>
      <c r="F180" s="366" t="s">
        <v>7</v>
      </c>
      <c r="G180" s="366" t="s">
        <v>473</v>
      </c>
      <c r="H180" s="366">
        <v>2001</v>
      </c>
    </row>
    <row r="181" spans="2:8" s="18" customFormat="1" ht="16" customHeight="1">
      <c r="B181" s="365">
        <v>179</v>
      </c>
      <c r="C181" s="366" t="s">
        <v>7</v>
      </c>
      <c r="D181" s="366" t="s">
        <v>1222</v>
      </c>
      <c r="E181" s="367" t="s">
        <v>1222</v>
      </c>
      <c r="F181" s="366" t="s">
        <v>7</v>
      </c>
      <c r="G181" s="366" t="s">
        <v>473</v>
      </c>
      <c r="H181" s="366">
        <v>2008</v>
      </c>
    </row>
    <row r="182" spans="2:8" s="18" customFormat="1" ht="16" customHeight="1">
      <c r="B182" s="365">
        <v>180</v>
      </c>
      <c r="C182" s="366" t="s">
        <v>7</v>
      </c>
      <c r="D182" s="366" t="s">
        <v>1222</v>
      </c>
      <c r="E182" s="367" t="s">
        <v>1222</v>
      </c>
      <c r="F182" s="366" t="s">
        <v>7</v>
      </c>
      <c r="G182" s="366" t="s">
        <v>473</v>
      </c>
      <c r="H182" s="366">
        <v>2008</v>
      </c>
    </row>
    <row r="183" spans="2:8" s="18" customFormat="1" ht="16" customHeight="1">
      <c r="B183" s="365">
        <v>181</v>
      </c>
      <c r="C183" s="366" t="s">
        <v>7</v>
      </c>
      <c r="D183" s="366" t="s">
        <v>1222</v>
      </c>
      <c r="E183" s="367" t="s">
        <v>1222</v>
      </c>
      <c r="F183" s="366" t="s">
        <v>7</v>
      </c>
      <c r="G183" s="366" t="s">
        <v>473</v>
      </c>
      <c r="H183" s="366">
        <v>2003</v>
      </c>
    </row>
    <row r="184" spans="2:8" s="18" customFormat="1" ht="16" customHeight="1">
      <c r="B184" s="365">
        <v>182</v>
      </c>
      <c r="C184" s="366" t="s">
        <v>7</v>
      </c>
      <c r="D184" s="366" t="s">
        <v>1222</v>
      </c>
      <c r="E184" s="367" t="s">
        <v>1222</v>
      </c>
      <c r="F184" s="366" t="s">
        <v>7</v>
      </c>
      <c r="G184" s="366" t="s">
        <v>6970</v>
      </c>
      <c r="H184" s="366">
        <v>2017</v>
      </c>
    </row>
    <row r="185" spans="2:8" s="18" customFormat="1" ht="16" customHeight="1">
      <c r="B185" s="365">
        <v>183</v>
      </c>
      <c r="C185" s="366" t="s">
        <v>7</v>
      </c>
      <c r="D185" s="366" t="s">
        <v>1222</v>
      </c>
      <c r="E185" s="367" t="s">
        <v>1222</v>
      </c>
      <c r="F185" s="366" t="s">
        <v>7</v>
      </c>
      <c r="G185" s="366" t="s">
        <v>6970</v>
      </c>
      <c r="H185" s="366">
        <v>2017</v>
      </c>
    </row>
    <row r="186" spans="2:8" s="18" customFormat="1" ht="16" customHeight="1">
      <c r="B186" s="365">
        <v>184</v>
      </c>
      <c r="C186" s="366" t="s">
        <v>7</v>
      </c>
      <c r="D186" s="366" t="s">
        <v>1222</v>
      </c>
      <c r="E186" s="367" t="s">
        <v>1222</v>
      </c>
      <c r="F186" s="366" t="s">
        <v>7</v>
      </c>
      <c r="G186" s="366" t="s">
        <v>6970</v>
      </c>
      <c r="H186" s="366">
        <v>2018</v>
      </c>
    </row>
    <row r="187" spans="2:8" s="18" customFormat="1" ht="16" customHeight="1">
      <c r="B187" s="365">
        <v>185</v>
      </c>
      <c r="C187" s="366" t="s">
        <v>7</v>
      </c>
      <c r="D187" s="366" t="s">
        <v>1222</v>
      </c>
      <c r="E187" s="367" t="s">
        <v>1222</v>
      </c>
      <c r="F187" s="366" t="s">
        <v>7</v>
      </c>
      <c r="G187" s="366" t="s">
        <v>6970</v>
      </c>
      <c r="H187" s="366">
        <v>2018</v>
      </c>
    </row>
    <row r="188" spans="2:8" s="18" customFormat="1" ht="16" customHeight="1">
      <c r="B188" s="365">
        <v>186</v>
      </c>
      <c r="C188" s="366" t="s">
        <v>7</v>
      </c>
      <c r="D188" s="366" t="s">
        <v>1222</v>
      </c>
      <c r="E188" s="367" t="s">
        <v>1222</v>
      </c>
      <c r="F188" s="366" t="s">
        <v>7</v>
      </c>
      <c r="G188" s="366" t="s">
        <v>6970</v>
      </c>
      <c r="H188" s="366">
        <v>2018</v>
      </c>
    </row>
    <row r="189" spans="2:8" s="18" customFormat="1" ht="16" customHeight="1">
      <c r="B189" s="365">
        <v>187</v>
      </c>
      <c r="C189" s="366" t="s">
        <v>7</v>
      </c>
      <c r="D189" s="366" t="s">
        <v>1222</v>
      </c>
      <c r="E189" s="367" t="s">
        <v>1222</v>
      </c>
      <c r="F189" s="366" t="s">
        <v>7</v>
      </c>
      <c r="G189" s="366" t="s">
        <v>6970</v>
      </c>
      <c r="H189" s="366">
        <v>2018</v>
      </c>
    </row>
    <row r="190" spans="2:8" s="18" customFormat="1" ht="16" customHeight="1">
      <c r="B190" s="365">
        <v>188</v>
      </c>
      <c r="C190" s="366" t="s">
        <v>7</v>
      </c>
      <c r="D190" s="366" t="s">
        <v>1222</v>
      </c>
      <c r="E190" s="367" t="s">
        <v>1222</v>
      </c>
      <c r="F190" s="366" t="s">
        <v>7</v>
      </c>
      <c r="G190" s="366" t="s">
        <v>6970</v>
      </c>
      <c r="H190" s="366">
        <v>2018</v>
      </c>
    </row>
    <row r="191" spans="2:8" s="18" customFormat="1" ht="16" customHeight="1">
      <c r="B191" s="365">
        <v>189</v>
      </c>
      <c r="C191" s="366" t="s">
        <v>7</v>
      </c>
      <c r="D191" s="366" t="s">
        <v>1222</v>
      </c>
      <c r="E191" s="367" t="s">
        <v>1222</v>
      </c>
      <c r="F191" s="366" t="s">
        <v>7</v>
      </c>
      <c r="G191" s="366" t="s">
        <v>6971</v>
      </c>
      <c r="H191" s="366">
        <v>2007</v>
      </c>
    </row>
    <row r="192" spans="2:8" s="18" customFormat="1" ht="16" customHeight="1">
      <c r="B192" s="365">
        <v>190</v>
      </c>
      <c r="C192" s="366" t="s">
        <v>7</v>
      </c>
      <c r="D192" s="366" t="s">
        <v>1222</v>
      </c>
      <c r="E192" s="367" t="s">
        <v>1222</v>
      </c>
      <c r="F192" s="366" t="s">
        <v>7</v>
      </c>
      <c r="G192" s="366" t="s">
        <v>474</v>
      </c>
      <c r="H192" s="366">
        <v>2013</v>
      </c>
    </row>
    <row r="193" spans="2:8" s="18" customFormat="1" ht="16" customHeight="1">
      <c r="B193" s="365">
        <v>191</v>
      </c>
      <c r="C193" s="366" t="s">
        <v>7</v>
      </c>
      <c r="D193" s="366" t="s">
        <v>1222</v>
      </c>
      <c r="E193" s="367" t="s">
        <v>1222</v>
      </c>
      <c r="F193" s="366" t="s">
        <v>7</v>
      </c>
      <c r="G193" s="366" t="s">
        <v>474</v>
      </c>
      <c r="H193" s="366">
        <v>2015</v>
      </c>
    </row>
    <row r="194" spans="2:8" s="18" customFormat="1" ht="16" customHeight="1">
      <c r="B194" s="365">
        <v>192</v>
      </c>
      <c r="C194" s="366" t="s">
        <v>7</v>
      </c>
      <c r="D194" s="366" t="s">
        <v>1222</v>
      </c>
      <c r="E194" s="367" t="s">
        <v>1222</v>
      </c>
      <c r="F194" s="366" t="s">
        <v>7</v>
      </c>
      <c r="G194" s="366" t="s">
        <v>6972</v>
      </c>
      <c r="H194" s="366">
        <v>2005</v>
      </c>
    </row>
    <row r="195" spans="2:8" s="18" customFormat="1" ht="16" customHeight="1">
      <c r="B195" s="365">
        <v>193</v>
      </c>
      <c r="C195" s="366" t="s">
        <v>7</v>
      </c>
      <c r="D195" s="366" t="s">
        <v>1222</v>
      </c>
      <c r="E195" s="367" t="s">
        <v>1222</v>
      </c>
      <c r="F195" s="366" t="s">
        <v>7</v>
      </c>
      <c r="G195" s="366" t="s">
        <v>234</v>
      </c>
      <c r="H195" s="366">
        <v>2021</v>
      </c>
    </row>
    <row r="196" spans="2:8" s="18" customFormat="1" ht="16" customHeight="1">
      <c r="B196" s="365">
        <v>194</v>
      </c>
      <c r="C196" s="366" t="s">
        <v>7</v>
      </c>
      <c r="D196" s="366" t="s">
        <v>1222</v>
      </c>
      <c r="E196" s="367" t="s">
        <v>1222</v>
      </c>
      <c r="F196" s="366" t="s">
        <v>7</v>
      </c>
      <c r="G196" s="366" t="s">
        <v>234</v>
      </c>
      <c r="H196" s="366">
        <v>2021</v>
      </c>
    </row>
    <row r="197" spans="2:8" s="18" customFormat="1" ht="16" customHeight="1">
      <c r="B197" s="365">
        <v>195</v>
      </c>
      <c r="C197" s="366" t="s">
        <v>6</v>
      </c>
      <c r="D197" s="366" t="s">
        <v>977</v>
      </c>
      <c r="E197" s="367" t="s">
        <v>1281</v>
      </c>
      <c r="F197" s="366" t="s">
        <v>6</v>
      </c>
      <c r="G197" s="366" t="s">
        <v>496</v>
      </c>
      <c r="H197" s="366">
        <v>2012</v>
      </c>
    </row>
    <row r="198" spans="2:8" s="18" customFormat="1" ht="16" customHeight="1">
      <c r="B198" s="365">
        <v>196</v>
      </c>
      <c r="C198" s="366" t="s">
        <v>6</v>
      </c>
      <c r="D198" s="366" t="s">
        <v>977</v>
      </c>
      <c r="E198" s="367" t="s">
        <v>1281</v>
      </c>
      <c r="F198" s="366" t="s">
        <v>6</v>
      </c>
      <c r="G198" s="366" t="s">
        <v>496</v>
      </c>
      <c r="H198" s="366">
        <v>2012</v>
      </c>
    </row>
    <row r="199" spans="2:8" s="18" customFormat="1" ht="16" customHeight="1">
      <c r="B199" s="365">
        <v>197</v>
      </c>
      <c r="C199" s="366" t="s">
        <v>6</v>
      </c>
      <c r="D199" s="366" t="s">
        <v>977</v>
      </c>
      <c r="E199" s="367" t="s">
        <v>1281</v>
      </c>
      <c r="F199" s="366" t="s">
        <v>6</v>
      </c>
      <c r="G199" s="366" t="s">
        <v>496</v>
      </c>
      <c r="H199" s="366">
        <v>2012</v>
      </c>
    </row>
    <row r="200" spans="2:8" s="18" customFormat="1" ht="16" customHeight="1">
      <c r="B200" s="365">
        <v>198</v>
      </c>
      <c r="C200" s="366" t="s">
        <v>6</v>
      </c>
      <c r="D200" s="366" t="s">
        <v>1222</v>
      </c>
      <c r="E200" s="367" t="s">
        <v>1222</v>
      </c>
      <c r="F200" s="366" t="s">
        <v>6</v>
      </c>
      <c r="G200" s="366" t="s">
        <v>496</v>
      </c>
      <c r="H200" s="366">
        <v>2007</v>
      </c>
    </row>
    <row r="201" spans="2:8" s="18" customFormat="1" ht="16" customHeight="1">
      <c r="B201" s="365">
        <v>199</v>
      </c>
      <c r="C201" s="366" t="s">
        <v>6</v>
      </c>
      <c r="D201" s="366" t="s">
        <v>1222</v>
      </c>
      <c r="E201" s="367" t="s">
        <v>1222</v>
      </c>
      <c r="F201" s="366" t="s">
        <v>6</v>
      </c>
      <c r="G201" s="366" t="s">
        <v>496</v>
      </c>
      <c r="H201" s="366">
        <v>2007</v>
      </c>
    </row>
    <row r="202" spans="2:8" s="18" customFormat="1" ht="16" customHeight="1">
      <c r="B202" s="365">
        <v>200</v>
      </c>
      <c r="C202" s="366" t="s">
        <v>6</v>
      </c>
      <c r="D202" s="366" t="s">
        <v>1222</v>
      </c>
      <c r="E202" s="367" t="s">
        <v>1222</v>
      </c>
      <c r="F202" s="366" t="s">
        <v>6</v>
      </c>
      <c r="G202" s="366" t="s">
        <v>496</v>
      </c>
      <c r="H202" s="366">
        <v>2007</v>
      </c>
    </row>
    <row r="203" spans="2:8" s="18" customFormat="1" ht="16" customHeight="1">
      <c r="B203" s="365">
        <v>201</v>
      </c>
      <c r="C203" s="366" t="s">
        <v>6</v>
      </c>
      <c r="D203" s="366" t="s">
        <v>977</v>
      </c>
      <c r="E203" s="367" t="s">
        <v>1281</v>
      </c>
      <c r="F203" s="366" t="s">
        <v>6</v>
      </c>
      <c r="G203" s="366" t="s">
        <v>496</v>
      </c>
      <c r="H203" s="366">
        <v>2007</v>
      </c>
    </row>
    <row r="204" spans="2:8" s="18" customFormat="1" ht="16" customHeight="1">
      <c r="B204" s="365">
        <v>202</v>
      </c>
      <c r="C204" s="366" t="s">
        <v>6</v>
      </c>
      <c r="D204" s="366" t="s">
        <v>977</v>
      </c>
      <c r="E204" s="367" t="s">
        <v>1281</v>
      </c>
      <c r="F204" s="366" t="s">
        <v>6</v>
      </c>
      <c r="G204" s="366" t="s">
        <v>496</v>
      </c>
      <c r="H204" s="366">
        <v>2007</v>
      </c>
    </row>
    <row r="205" spans="2:8" s="18" customFormat="1" ht="16" customHeight="1">
      <c r="B205" s="365">
        <v>203</v>
      </c>
      <c r="C205" s="366" t="s">
        <v>6</v>
      </c>
      <c r="D205" s="366" t="s">
        <v>977</v>
      </c>
      <c r="E205" s="367" t="s">
        <v>1260</v>
      </c>
      <c r="F205" s="366" t="s">
        <v>6</v>
      </c>
      <c r="G205" s="366" t="s">
        <v>497</v>
      </c>
      <c r="H205" s="366">
        <v>2018</v>
      </c>
    </row>
    <row r="206" spans="2:8" s="18" customFormat="1" ht="16" customHeight="1">
      <c r="B206" s="365">
        <v>204</v>
      </c>
      <c r="C206" s="366" t="s">
        <v>6</v>
      </c>
      <c r="D206" s="366" t="s">
        <v>977</v>
      </c>
      <c r="E206" s="367" t="s">
        <v>1260</v>
      </c>
      <c r="F206" s="366" t="s">
        <v>6</v>
      </c>
      <c r="G206" s="366" t="s">
        <v>497</v>
      </c>
      <c r="H206" s="366">
        <v>2018</v>
      </c>
    </row>
    <row r="207" spans="2:8" s="18" customFormat="1" ht="16" customHeight="1">
      <c r="B207" s="365">
        <v>205</v>
      </c>
      <c r="C207" s="366" t="s">
        <v>6</v>
      </c>
      <c r="D207" s="366" t="s">
        <v>977</v>
      </c>
      <c r="E207" s="367" t="s">
        <v>1260</v>
      </c>
      <c r="F207" s="366" t="s">
        <v>6</v>
      </c>
      <c r="G207" s="366" t="s">
        <v>497</v>
      </c>
      <c r="H207" s="366">
        <v>2018</v>
      </c>
    </row>
    <row r="208" spans="2:8" s="18" customFormat="1" ht="16" customHeight="1">
      <c r="B208" s="365">
        <v>206</v>
      </c>
      <c r="C208" s="366" t="s">
        <v>6</v>
      </c>
      <c r="D208" s="366" t="s">
        <v>977</v>
      </c>
      <c r="E208" s="367" t="s">
        <v>1260</v>
      </c>
      <c r="F208" s="366" t="s">
        <v>6</v>
      </c>
      <c r="G208" s="366" t="s">
        <v>497</v>
      </c>
      <c r="H208" s="366">
        <v>2018</v>
      </c>
    </row>
    <row r="209" spans="2:8" s="18" customFormat="1" ht="16" customHeight="1">
      <c r="B209" s="365">
        <v>207</v>
      </c>
      <c r="C209" s="366" t="s">
        <v>6942</v>
      </c>
      <c r="D209" s="366" t="s">
        <v>1222</v>
      </c>
      <c r="E209" s="367" t="s">
        <v>1222</v>
      </c>
      <c r="F209" s="366" t="s">
        <v>489</v>
      </c>
      <c r="G209" s="366" t="s">
        <v>488</v>
      </c>
      <c r="H209" s="366">
        <v>2006</v>
      </c>
    </row>
    <row r="210" spans="2:8" s="18" customFormat="1" ht="16" customHeight="1">
      <c r="B210" s="365">
        <v>208</v>
      </c>
      <c r="C210" s="366" t="s">
        <v>6942</v>
      </c>
      <c r="D210" s="366" t="s">
        <v>1222</v>
      </c>
      <c r="E210" s="367" t="s">
        <v>1222</v>
      </c>
      <c r="F210" s="366" t="s">
        <v>489</v>
      </c>
      <c r="G210" s="366" t="s">
        <v>491</v>
      </c>
      <c r="H210" s="366">
        <v>2000</v>
      </c>
    </row>
    <row r="211" spans="2:8" s="18" customFormat="1" ht="16" customHeight="1">
      <c r="B211" s="365">
        <v>209</v>
      </c>
      <c r="C211" s="366" t="s">
        <v>6942</v>
      </c>
      <c r="D211" s="366" t="s">
        <v>1222</v>
      </c>
      <c r="E211" s="367" t="s">
        <v>1222</v>
      </c>
      <c r="F211" s="366" t="s">
        <v>489</v>
      </c>
      <c r="G211" s="366" t="s">
        <v>491</v>
      </c>
      <c r="H211" s="366">
        <v>1999</v>
      </c>
    </row>
    <row r="212" spans="2:8" s="18" customFormat="1" ht="16" customHeight="1">
      <c r="B212" s="365">
        <v>210</v>
      </c>
      <c r="C212" s="366" t="s">
        <v>6973</v>
      </c>
      <c r="D212" s="366" t="s">
        <v>977</v>
      </c>
      <c r="E212" s="367" t="s">
        <v>1284</v>
      </c>
      <c r="F212" s="366" t="s">
        <v>476</v>
      </c>
      <c r="G212" s="366" t="s">
        <v>486</v>
      </c>
      <c r="H212" s="366">
        <v>2005</v>
      </c>
    </row>
    <row r="213" spans="2:8" s="18" customFormat="1" ht="16" customHeight="1">
      <c r="B213" s="365">
        <v>211</v>
      </c>
      <c r="C213" s="366" t="s">
        <v>6973</v>
      </c>
      <c r="D213" s="366" t="s">
        <v>977</v>
      </c>
      <c r="E213" s="367" t="s">
        <v>1284</v>
      </c>
      <c r="F213" s="366" t="s">
        <v>476</v>
      </c>
      <c r="G213" s="366" t="s">
        <v>486</v>
      </c>
      <c r="H213" s="366">
        <v>2005</v>
      </c>
    </row>
    <row r="214" spans="2:8" s="18" customFormat="1" ht="16" customHeight="1">
      <c r="B214" s="365">
        <v>212</v>
      </c>
      <c r="C214" s="366" t="s">
        <v>6973</v>
      </c>
      <c r="D214" s="366" t="s">
        <v>977</v>
      </c>
      <c r="E214" s="367" t="s">
        <v>1284</v>
      </c>
      <c r="F214" s="366" t="s">
        <v>476</v>
      </c>
      <c r="G214" s="366" t="s">
        <v>486</v>
      </c>
      <c r="H214" s="366">
        <v>2005</v>
      </c>
    </row>
    <row r="215" spans="2:8" s="18" customFormat="1" ht="16" customHeight="1">
      <c r="B215" s="365">
        <v>213</v>
      </c>
      <c r="C215" s="366" t="s">
        <v>678</v>
      </c>
      <c r="D215" s="366" t="s">
        <v>977</v>
      </c>
      <c r="E215" s="367" t="s">
        <v>1260</v>
      </c>
      <c r="F215" s="366" t="s">
        <v>678</v>
      </c>
      <c r="G215" s="366" t="s">
        <v>84</v>
      </c>
      <c r="H215" s="366">
        <v>2021</v>
      </c>
    </row>
    <row r="216" spans="2:8" s="18" customFormat="1" ht="16" customHeight="1">
      <c r="B216" s="365">
        <v>214</v>
      </c>
      <c r="C216" s="366" t="s">
        <v>1234</v>
      </c>
      <c r="D216" s="366" t="s">
        <v>1287</v>
      </c>
      <c r="E216" s="367" t="s">
        <v>1287</v>
      </c>
      <c r="F216" s="366" t="s">
        <v>507</v>
      </c>
      <c r="G216" s="366" t="s">
        <v>503</v>
      </c>
      <c r="H216" s="366">
        <v>2005</v>
      </c>
    </row>
    <row r="217" spans="2:8" s="18" customFormat="1" ht="16" customHeight="1">
      <c r="B217" s="365">
        <v>215</v>
      </c>
      <c r="C217" s="366" t="s">
        <v>1234</v>
      </c>
      <c r="D217" s="366" t="s">
        <v>1287</v>
      </c>
      <c r="E217" s="367" t="s">
        <v>1287</v>
      </c>
      <c r="F217" s="366" t="s">
        <v>507</v>
      </c>
      <c r="G217" s="366" t="s">
        <v>503</v>
      </c>
      <c r="H217" s="366">
        <v>2005</v>
      </c>
    </row>
    <row r="218" spans="2:8" s="18" customFormat="1" ht="16" customHeight="1">
      <c r="B218" s="365">
        <v>216</v>
      </c>
      <c r="C218" s="366" t="s">
        <v>1234</v>
      </c>
      <c r="D218" s="366" t="s">
        <v>1287</v>
      </c>
      <c r="E218" s="367" t="s">
        <v>1287</v>
      </c>
      <c r="F218" s="366" t="s">
        <v>507</v>
      </c>
      <c r="G218" s="366" t="s">
        <v>503</v>
      </c>
      <c r="H218" s="366">
        <v>2005</v>
      </c>
    </row>
    <row r="219" spans="2:8" s="18" customFormat="1" ht="16" customHeight="1">
      <c r="B219" s="365">
        <v>217</v>
      </c>
      <c r="C219" s="366" t="s">
        <v>1234</v>
      </c>
      <c r="D219" s="366" t="s">
        <v>1287</v>
      </c>
      <c r="E219" s="367" t="s">
        <v>1287</v>
      </c>
      <c r="F219" s="366" t="s">
        <v>507</v>
      </c>
      <c r="G219" s="366" t="s">
        <v>503</v>
      </c>
      <c r="H219" s="366">
        <v>2005</v>
      </c>
    </row>
    <row r="220" spans="2:8" s="18" customFormat="1" ht="16" customHeight="1">
      <c r="B220" s="365">
        <v>218</v>
      </c>
      <c r="C220" s="366" t="s">
        <v>1234</v>
      </c>
      <c r="D220" s="366" t="s">
        <v>1287</v>
      </c>
      <c r="E220" s="367" t="s">
        <v>1287</v>
      </c>
      <c r="F220" s="366" t="s">
        <v>507</v>
      </c>
      <c r="G220" s="366" t="s">
        <v>503</v>
      </c>
      <c r="H220" s="366">
        <v>2006</v>
      </c>
    </row>
    <row r="221" spans="2:8" s="18" customFormat="1" ht="16" customHeight="1">
      <c r="B221" s="365">
        <v>219</v>
      </c>
      <c r="C221" s="366" t="s">
        <v>1234</v>
      </c>
      <c r="D221" s="366" t="s">
        <v>1287</v>
      </c>
      <c r="E221" s="367" t="s">
        <v>1287</v>
      </c>
      <c r="F221" s="366" t="s">
        <v>507</v>
      </c>
      <c r="G221" s="366" t="s">
        <v>503</v>
      </c>
      <c r="H221" s="366">
        <v>2005</v>
      </c>
    </row>
    <row r="222" spans="2:8" s="18" customFormat="1" ht="16" customHeight="1">
      <c r="B222" s="365">
        <v>220</v>
      </c>
      <c r="C222" s="366" t="s">
        <v>1234</v>
      </c>
      <c r="D222" s="366" t="s">
        <v>1287</v>
      </c>
      <c r="E222" s="367" t="s">
        <v>1287</v>
      </c>
      <c r="F222" s="366" t="s">
        <v>507</v>
      </c>
      <c r="G222" s="366" t="s">
        <v>503</v>
      </c>
      <c r="H222" s="366">
        <v>2005</v>
      </c>
    </row>
    <row r="223" spans="2:8" s="18" customFormat="1" ht="16" customHeight="1">
      <c r="B223" s="365">
        <v>221</v>
      </c>
      <c r="C223" s="366" t="s">
        <v>1234</v>
      </c>
      <c r="D223" s="366" t="s">
        <v>1287</v>
      </c>
      <c r="E223" s="367" t="s">
        <v>1287</v>
      </c>
      <c r="F223" s="366" t="s">
        <v>507</v>
      </c>
      <c r="G223" s="366" t="s">
        <v>503</v>
      </c>
      <c r="H223" s="366">
        <v>2005</v>
      </c>
    </row>
    <row r="224" spans="2:8" s="18" customFormat="1" ht="16" customHeight="1">
      <c r="B224" s="365">
        <v>222</v>
      </c>
      <c r="C224" s="366" t="s">
        <v>1234</v>
      </c>
      <c r="D224" s="366" t="s">
        <v>1287</v>
      </c>
      <c r="E224" s="367" t="s">
        <v>1287</v>
      </c>
      <c r="F224" s="366" t="s">
        <v>507</v>
      </c>
      <c r="G224" s="366" t="s">
        <v>503</v>
      </c>
      <c r="H224" s="366">
        <v>2006</v>
      </c>
    </row>
    <row r="225" spans="2:8" s="18" customFormat="1" ht="16" customHeight="1">
      <c r="B225" s="365">
        <v>223</v>
      </c>
      <c r="C225" s="366" t="s">
        <v>1234</v>
      </c>
      <c r="D225" s="366" t="s">
        <v>1287</v>
      </c>
      <c r="E225" s="367" t="s">
        <v>1287</v>
      </c>
      <c r="F225" s="366" t="s">
        <v>507</v>
      </c>
      <c r="G225" s="366" t="s">
        <v>503</v>
      </c>
      <c r="H225" s="366">
        <v>2006</v>
      </c>
    </row>
    <row r="226" spans="2:8" s="18" customFormat="1" ht="16" customHeight="1">
      <c r="B226" s="365">
        <v>224</v>
      </c>
      <c r="C226" s="366" t="s">
        <v>1234</v>
      </c>
      <c r="D226" s="366" t="s">
        <v>1287</v>
      </c>
      <c r="E226" s="367" t="s">
        <v>1287</v>
      </c>
      <c r="F226" s="366" t="s">
        <v>507</v>
      </c>
      <c r="G226" s="366" t="s">
        <v>503</v>
      </c>
      <c r="H226" s="366">
        <v>2010</v>
      </c>
    </row>
    <row r="227" spans="2:8" s="18" customFormat="1" ht="16" customHeight="1">
      <c r="B227" s="365">
        <v>225</v>
      </c>
      <c r="C227" s="366" t="s">
        <v>1234</v>
      </c>
      <c r="D227" s="366" t="s">
        <v>1287</v>
      </c>
      <c r="E227" s="367" t="s">
        <v>1287</v>
      </c>
      <c r="F227" s="366" t="s">
        <v>507</v>
      </c>
      <c r="G227" s="366" t="s">
        <v>503</v>
      </c>
      <c r="H227" s="366">
        <v>2011</v>
      </c>
    </row>
    <row r="228" spans="2:8" s="18" customFormat="1" ht="16" customHeight="1">
      <c r="B228" s="365">
        <v>226</v>
      </c>
      <c r="C228" s="366" t="s">
        <v>1234</v>
      </c>
      <c r="D228" s="366" t="s">
        <v>1287</v>
      </c>
      <c r="E228" s="367" t="s">
        <v>1287</v>
      </c>
      <c r="F228" s="366" t="s">
        <v>507</v>
      </c>
      <c r="G228" s="366" t="s">
        <v>503</v>
      </c>
      <c r="H228" s="366">
        <v>2011</v>
      </c>
    </row>
    <row r="229" spans="2:8" s="18" customFormat="1" ht="16" customHeight="1">
      <c r="B229" s="365">
        <v>227</v>
      </c>
      <c r="C229" s="366" t="s">
        <v>1234</v>
      </c>
      <c r="D229" s="366" t="s">
        <v>1287</v>
      </c>
      <c r="E229" s="367" t="s">
        <v>1287</v>
      </c>
      <c r="F229" s="366" t="s">
        <v>507</v>
      </c>
      <c r="G229" s="366" t="s">
        <v>503</v>
      </c>
      <c r="H229" s="366">
        <v>2011</v>
      </c>
    </row>
    <row r="230" spans="2:8" s="18" customFormat="1" ht="16" customHeight="1">
      <c r="B230" s="365">
        <v>228</v>
      </c>
      <c r="C230" s="366" t="s">
        <v>1234</v>
      </c>
      <c r="D230" s="366" t="s">
        <v>1287</v>
      </c>
      <c r="E230" s="367" t="s">
        <v>1287</v>
      </c>
      <c r="F230" s="366" t="s">
        <v>507</v>
      </c>
      <c r="G230" s="366" t="s">
        <v>503</v>
      </c>
      <c r="H230" s="366">
        <v>2011</v>
      </c>
    </row>
    <row r="231" spans="2:8" s="18" customFormat="1" ht="16" customHeight="1">
      <c r="B231" s="365">
        <v>229</v>
      </c>
      <c r="C231" s="366" t="s">
        <v>1234</v>
      </c>
      <c r="D231" s="366" t="s">
        <v>1292</v>
      </c>
      <c r="E231" s="367" t="s">
        <v>1293</v>
      </c>
      <c r="F231" s="366" t="s">
        <v>507</v>
      </c>
      <c r="G231" s="366" t="s">
        <v>503</v>
      </c>
      <c r="H231" s="366">
        <v>2013</v>
      </c>
    </row>
    <row r="232" spans="2:8" s="18" customFormat="1" ht="16" customHeight="1">
      <c r="B232" s="365">
        <v>230</v>
      </c>
      <c r="C232" s="366" t="s">
        <v>1234</v>
      </c>
      <c r="D232" s="366" t="s">
        <v>1292</v>
      </c>
      <c r="E232" s="367" t="s">
        <v>1293</v>
      </c>
      <c r="F232" s="366" t="s">
        <v>507</v>
      </c>
      <c r="G232" s="366" t="s">
        <v>503</v>
      </c>
      <c r="H232" s="366">
        <v>2013</v>
      </c>
    </row>
    <row r="233" spans="2:8" s="18" customFormat="1" ht="16" customHeight="1">
      <c r="B233" s="365">
        <v>231</v>
      </c>
      <c r="C233" s="366" t="s">
        <v>1234</v>
      </c>
      <c r="D233" s="366" t="s">
        <v>1292</v>
      </c>
      <c r="E233" s="367" t="s">
        <v>1293</v>
      </c>
      <c r="F233" s="366" t="s">
        <v>507</v>
      </c>
      <c r="G233" s="366" t="s">
        <v>503</v>
      </c>
      <c r="H233" s="366">
        <v>2013</v>
      </c>
    </row>
    <row r="234" spans="2:8" s="18" customFormat="1" ht="16" customHeight="1">
      <c r="B234" s="365">
        <v>232</v>
      </c>
      <c r="C234" s="366" t="s">
        <v>1299</v>
      </c>
      <c r="D234" s="366" t="s">
        <v>977</v>
      </c>
      <c r="E234" s="367" t="s">
        <v>1300</v>
      </c>
      <c r="F234" s="366" t="s">
        <v>6974</v>
      </c>
      <c r="G234" s="366" t="s">
        <v>756</v>
      </c>
      <c r="H234" s="366">
        <v>2021</v>
      </c>
    </row>
    <row r="235" spans="2:8" s="18" customFormat="1" ht="16" customHeight="1">
      <c r="B235" s="365">
        <v>233</v>
      </c>
      <c r="C235" s="366" t="s">
        <v>1234</v>
      </c>
      <c r="D235" s="366" t="s">
        <v>1305</v>
      </c>
      <c r="E235" s="367" t="s">
        <v>1305</v>
      </c>
      <c r="F235" s="366" t="s">
        <v>507</v>
      </c>
      <c r="G235" s="366" t="s">
        <v>503</v>
      </c>
      <c r="H235" s="366">
        <v>2011</v>
      </c>
    </row>
    <row r="236" spans="2:8" s="18" customFormat="1" ht="16" customHeight="1">
      <c r="B236" s="365">
        <v>234</v>
      </c>
      <c r="C236" s="366" t="s">
        <v>1234</v>
      </c>
      <c r="D236" s="366" t="s">
        <v>1305</v>
      </c>
      <c r="E236" s="367" t="s">
        <v>1305</v>
      </c>
      <c r="F236" s="366" t="s">
        <v>507</v>
      </c>
      <c r="G236" s="366" t="s">
        <v>503</v>
      </c>
      <c r="H236" s="366">
        <v>2011</v>
      </c>
    </row>
    <row r="237" spans="2:8" s="18" customFormat="1" ht="16" customHeight="1">
      <c r="B237" s="365">
        <v>235</v>
      </c>
      <c r="C237" s="366" t="s">
        <v>1234</v>
      </c>
      <c r="D237" s="366" t="s">
        <v>1305</v>
      </c>
      <c r="E237" s="367" t="s">
        <v>1305</v>
      </c>
      <c r="F237" s="366" t="s">
        <v>507</v>
      </c>
      <c r="G237" s="366" t="s">
        <v>503</v>
      </c>
      <c r="H237" s="366">
        <v>2012</v>
      </c>
    </row>
    <row r="238" spans="2:8" s="18" customFormat="1" ht="16" customHeight="1">
      <c r="B238" s="365">
        <v>236</v>
      </c>
      <c r="C238" s="366" t="s">
        <v>1234</v>
      </c>
      <c r="D238" s="366" t="s">
        <v>1305</v>
      </c>
      <c r="E238" s="367" t="s">
        <v>1305</v>
      </c>
      <c r="F238" s="366" t="s">
        <v>507</v>
      </c>
      <c r="G238" s="366" t="s">
        <v>503</v>
      </c>
      <c r="H238" s="366">
        <v>2012</v>
      </c>
    </row>
    <row r="239" spans="2:8" s="18" customFormat="1" ht="16" customHeight="1">
      <c r="B239" s="365">
        <v>237</v>
      </c>
      <c r="C239" s="366" t="s">
        <v>1234</v>
      </c>
      <c r="D239" s="366" t="s">
        <v>1305</v>
      </c>
      <c r="E239" s="367" t="s">
        <v>1305</v>
      </c>
      <c r="F239" s="366" t="s">
        <v>507</v>
      </c>
      <c r="G239" s="366" t="s">
        <v>503</v>
      </c>
      <c r="H239" s="366">
        <v>2012</v>
      </c>
    </row>
    <row r="240" spans="2:8" s="18" customFormat="1" ht="16" customHeight="1">
      <c r="B240" s="365">
        <v>238</v>
      </c>
      <c r="C240" s="366" t="s">
        <v>1234</v>
      </c>
      <c r="D240" s="366" t="s">
        <v>1292</v>
      </c>
      <c r="E240" s="367" t="s">
        <v>1293</v>
      </c>
      <c r="F240" s="366" t="s">
        <v>507</v>
      </c>
      <c r="G240" s="366" t="s">
        <v>503</v>
      </c>
      <c r="H240" s="366">
        <v>2013</v>
      </c>
    </row>
    <row r="241" spans="2:8" s="18" customFormat="1" ht="16" customHeight="1">
      <c r="B241" s="365">
        <v>239</v>
      </c>
      <c r="C241" s="366" t="s">
        <v>1234</v>
      </c>
      <c r="D241" s="366" t="s">
        <v>1292</v>
      </c>
      <c r="E241" s="367" t="s">
        <v>1293</v>
      </c>
      <c r="F241" s="366" t="s">
        <v>507</v>
      </c>
      <c r="G241" s="366" t="s">
        <v>503</v>
      </c>
      <c r="H241" s="366">
        <v>2013</v>
      </c>
    </row>
    <row r="242" spans="2:8" s="18" customFormat="1" ht="16" customHeight="1">
      <c r="B242" s="365">
        <v>240</v>
      </c>
      <c r="C242" s="366" t="s">
        <v>1299</v>
      </c>
      <c r="D242" s="366" t="s">
        <v>977</v>
      </c>
      <c r="E242" s="367" t="s">
        <v>1308</v>
      </c>
      <c r="F242" s="366" t="s">
        <v>507</v>
      </c>
      <c r="G242" s="366" t="s">
        <v>505</v>
      </c>
      <c r="H242" s="366">
        <v>2018</v>
      </c>
    </row>
    <row r="243" spans="2:8" s="18" customFormat="1" ht="16" customHeight="1">
      <c r="B243" s="365">
        <v>241</v>
      </c>
      <c r="C243" s="366" t="s">
        <v>1299</v>
      </c>
      <c r="D243" s="366" t="s">
        <v>977</v>
      </c>
      <c r="E243" s="367" t="s">
        <v>1308</v>
      </c>
      <c r="F243" s="366" t="s">
        <v>507</v>
      </c>
      <c r="G243" s="366" t="s">
        <v>505</v>
      </c>
      <c r="H243" s="366">
        <v>2020</v>
      </c>
    </row>
    <row r="244" spans="2:8" s="18" customFormat="1" ht="16" customHeight="1">
      <c r="B244" s="365">
        <v>242</v>
      </c>
      <c r="C244" s="366" t="s">
        <v>1299</v>
      </c>
      <c r="D244" s="366" t="s">
        <v>977</v>
      </c>
      <c r="E244" s="367" t="s">
        <v>1308</v>
      </c>
      <c r="F244" s="366" t="s">
        <v>507</v>
      </c>
      <c r="G244" s="366" t="s">
        <v>505</v>
      </c>
      <c r="H244" s="366">
        <v>2020</v>
      </c>
    </row>
    <row r="245" spans="2:8" s="18" customFormat="1" ht="16" customHeight="1">
      <c r="B245" s="365">
        <v>243</v>
      </c>
      <c r="C245" s="366" t="s">
        <v>1309</v>
      </c>
      <c r="D245" s="366" t="s">
        <v>1305</v>
      </c>
      <c r="E245" s="367" t="s">
        <v>1305</v>
      </c>
      <c r="F245" s="366" t="s">
        <v>461</v>
      </c>
      <c r="G245" s="366" t="s">
        <v>6975</v>
      </c>
      <c r="H245" s="366">
        <v>2010</v>
      </c>
    </row>
    <row r="246" spans="2:8" s="18" customFormat="1" ht="16" customHeight="1">
      <c r="B246" s="365">
        <v>244</v>
      </c>
      <c r="C246" s="366" t="s">
        <v>1309</v>
      </c>
      <c r="D246" s="366" t="s">
        <v>1305</v>
      </c>
      <c r="E246" s="367" t="s">
        <v>1305</v>
      </c>
      <c r="F246" s="366" t="s">
        <v>461</v>
      </c>
      <c r="G246" s="366" t="s">
        <v>6975</v>
      </c>
      <c r="H246" s="366">
        <v>2011</v>
      </c>
    </row>
    <row r="247" spans="2:8" s="18" customFormat="1" ht="16" customHeight="1">
      <c r="B247" s="365">
        <v>245</v>
      </c>
      <c r="C247" s="366" t="s">
        <v>1309</v>
      </c>
      <c r="D247" s="366" t="s">
        <v>1305</v>
      </c>
      <c r="E247" s="367" t="s">
        <v>1305</v>
      </c>
      <c r="F247" s="366" t="s">
        <v>461</v>
      </c>
      <c r="G247" s="366" t="s">
        <v>6975</v>
      </c>
      <c r="H247" s="366">
        <v>2011</v>
      </c>
    </row>
    <row r="248" spans="2:8" s="18" customFormat="1" ht="16" customHeight="1">
      <c r="B248" s="365">
        <v>246</v>
      </c>
      <c r="C248" s="366" t="s">
        <v>1309</v>
      </c>
      <c r="D248" s="366" t="s">
        <v>1305</v>
      </c>
      <c r="E248" s="367" t="s">
        <v>1305</v>
      </c>
      <c r="F248" s="366" t="s">
        <v>461</v>
      </c>
      <c r="G248" s="366" t="s">
        <v>6975</v>
      </c>
      <c r="H248" s="366">
        <v>2011</v>
      </c>
    </row>
    <row r="249" spans="2:8" s="18" customFormat="1" ht="16" customHeight="1">
      <c r="B249" s="365">
        <v>247</v>
      </c>
      <c r="C249" s="366" t="s">
        <v>1309</v>
      </c>
      <c r="D249" s="366" t="s">
        <v>1305</v>
      </c>
      <c r="E249" s="367" t="s">
        <v>1305</v>
      </c>
      <c r="F249" s="366" t="s">
        <v>461</v>
      </c>
      <c r="G249" s="366" t="s">
        <v>6975</v>
      </c>
      <c r="H249" s="366">
        <v>2011</v>
      </c>
    </row>
    <row r="250" spans="2:8" s="18" customFormat="1" ht="16" customHeight="1">
      <c r="B250" s="365">
        <v>248</v>
      </c>
      <c r="C250" s="366" t="s">
        <v>1309</v>
      </c>
      <c r="D250" s="366" t="s">
        <v>1305</v>
      </c>
      <c r="E250" s="367" t="s">
        <v>1305</v>
      </c>
      <c r="F250" s="366" t="s">
        <v>461</v>
      </c>
      <c r="G250" s="366" t="s">
        <v>6975</v>
      </c>
      <c r="H250" s="366">
        <v>2010</v>
      </c>
    </row>
    <row r="251" spans="2:8" s="18" customFormat="1" ht="16" customHeight="1">
      <c r="B251" s="365">
        <v>249</v>
      </c>
      <c r="C251" s="366" t="s">
        <v>1309</v>
      </c>
      <c r="D251" s="366" t="s">
        <v>1305</v>
      </c>
      <c r="E251" s="367" t="s">
        <v>1305</v>
      </c>
      <c r="F251" s="366" t="s">
        <v>461</v>
      </c>
      <c r="G251" s="366" t="s">
        <v>6975</v>
      </c>
      <c r="H251" s="366">
        <v>2011</v>
      </c>
    </row>
    <row r="252" spans="2:8" s="18" customFormat="1" ht="16" customHeight="1">
      <c r="B252" s="365">
        <v>250</v>
      </c>
      <c r="C252" s="366" t="s">
        <v>1309</v>
      </c>
      <c r="D252" s="366" t="s">
        <v>1305</v>
      </c>
      <c r="E252" s="367" t="s">
        <v>1305</v>
      </c>
      <c r="F252" s="366" t="s">
        <v>461</v>
      </c>
      <c r="G252" s="366" t="s">
        <v>6975</v>
      </c>
      <c r="H252" s="366">
        <v>2011</v>
      </c>
    </row>
    <row r="253" spans="2:8" s="18" customFormat="1" ht="16" customHeight="1">
      <c r="B253" s="365">
        <v>251</v>
      </c>
      <c r="C253" s="366" t="s">
        <v>1309</v>
      </c>
      <c r="D253" s="366" t="s">
        <v>1305</v>
      </c>
      <c r="E253" s="367" t="s">
        <v>1305</v>
      </c>
      <c r="F253" s="366" t="s">
        <v>461</v>
      </c>
      <c r="G253" s="366" t="s">
        <v>6975</v>
      </c>
      <c r="H253" s="366">
        <v>2010</v>
      </c>
    </row>
    <row r="254" spans="2:8" s="18" customFormat="1" ht="16" customHeight="1">
      <c r="B254" s="365">
        <v>252</v>
      </c>
      <c r="C254" s="366" t="s">
        <v>1309</v>
      </c>
      <c r="D254" s="366" t="s">
        <v>1305</v>
      </c>
      <c r="E254" s="367" t="s">
        <v>1305</v>
      </c>
      <c r="F254" s="366" t="s">
        <v>461</v>
      </c>
      <c r="G254" s="366" t="s">
        <v>6975</v>
      </c>
      <c r="H254" s="366">
        <v>2012</v>
      </c>
    </row>
    <row r="255" spans="2:8" s="18" customFormat="1" ht="16" customHeight="1">
      <c r="B255" s="365">
        <v>253</v>
      </c>
      <c r="C255" s="366" t="s">
        <v>1309</v>
      </c>
      <c r="D255" s="366" t="s">
        <v>1305</v>
      </c>
      <c r="E255" s="367" t="s">
        <v>1305</v>
      </c>
      <c r="F255" s="366" t="s">
        <v>461</v>
      </c>
      <c r="G255" s="366" t="s">
        <v>6975</v>
      </c>
      <c r="H255" s="366">
        <v>2012</v>
      </c>
    </row>
    <row r="256" spans="2:8" s="18" customFormat="1" ht="16" customHeight="1">
      <c r="B256" s="365">
        <v>254</v>
      </c>
      <c r="C256" s="366" t="s">
        <v>1299</v>
      </c>
      <c r="D256" s="366" t="s">
        <v>977</v>
      </c>
      <c r="E256" s="367" t="s">
        <v>1312</v>
      </c>
      <c r="F256" s="366" t="s">
        <v>43</v>
      </c>
      <c r="G256" s="366" t="s">
        <v>519</v>
      </c>
      <c r="H256" s="366">
        <v>2013</v>
      </c>
    </row>
    <row r="257" spans="2:8" s="18" customFormat="1" ht="16" customHeight="1">
      <c r="B257" s="365">
        <v>255</v>
      </c>
      <c r="C257" s="366" t="s">
        <v>1299</v>
      </c>
      <c r="D257" s="366" t="s">
        <v>977</v>
      </c>
      <c r="E257" s="367" t="s">
        <v>1312</v>
      </c>
      <c r="F257" s="366" t="s">
        <v>43</v>
      </c>
      <c r="G257" s="366" t="s">
        <v>519</v>
      </c>
      <c r="H257" s="366">
        <v>2015</v>
      </c>
    </row>
    <row r="258" spans="2:8" s="18" customFormat="1" ht="16" customHeight="1">
      <c r="B258" s="365">
        <v>256</v>
      </c>
      <c r="C258" s="366" t="s">
        <v>1299</v>
      </c>
      <c r="D258" s="366" t="s">
        <v>977</v>
      </c>
      <c r="E258" s="367" t="s">
        <v>1313</v>
      </c>
      <c r="F258" s="366" t="s">
        <v>514</v>
      </c>
      <c r="G258" s="366" t="s">
        <v>522</v>
      </c>
      <c r="H258" s="366">
        <v>2013</v>
      </c>
    </row>
    <row r="259" spans="2:8" s="18" customFormat="1" ht="16" customHeight="1">
      <c r="B259" s="365">
        <v>257</v>
      </c>
      <c r="C259" s="366" t="s">
        <v>1314</v>
      </c>
      <c r="D259" s="366" t="s">
        <v>977</v>
      </c>
      <c r="E259" s="367" t="s">
        <v>1308</v>
      </c>
      <c r="F259" s="366" t="s">
        <v>516</v>
      </c>
      <c r="G259" s="366" t="s">
        <v>615</v>
      </c>
      <c r="H259" s="366">
        <v>2021</v>
      </c>
    </row>
    <row r="260" spans="2:8" s="18" customFormat="1" ht="16" customHeight="1">
      <c r="B260" s="365">
        <v>258</v>
      </c>
      <c r="C260" s="366" t="s">
        <v>6976</v>
      </c>
      <c r="D260" s="366" t="s">
        <v>977</v>
      </c>
      <c r="E260" s="367" t="s">
        <v>1315</v>
      </c>
      <c r="F260" s="366" t="s">
        <v>6977</v>
      </c>
      <c r="G260" s="366" t="s">
        <v>523</v>
      </c>
      <c r="H260" s="366">
        <v>2023</v>
      </c>
    </row>
    <row r="261" spans="2:8" s="18" customFormat="1" ht="16" customHeight="1">
      <c r="B261" s="365">
        <v>259</v>
      </c>
      <c r="C261" s="366" t="s">
        <v>6976</v>
      </c>
      <c r="D261" s="366" t="s">
        <v>977</v>
      </c>
      <c r="E261" s="367" t="s">
        <v>1317</v>
      </c>
      <c r="F261" s="366" t="s">
        <v>6978</v>
      </c>
      <c r="G261" s="366" t="s">
        <v>6979</v>
      </c>
      <c r="H261" s="366">
        <v>2023</v>
      </c>
    </row>
    <row r="262" spans="2:8" s="18" customFormat="1" ht="16" customHeight="1">
      <c r="B262" s="365">
        <v>260</v>
      </c>
      <c r="C262" s="366" t="s">
        <v>449</v>
      </c>
      <c r="D262" s="366" t="s">
        <v>1221</v>
      </c>
      <c r="E262" s="367" t="s">
        <v>1251</v>
      </c>
      <c r="F262" s="366" t="s">
        <v>543</v>
      </c>
      <c r="G262" s="366" t="s">
        <v>526</v>
      </c>
      <c r="H262" s="366">
        <v>2009</v>
      </c>
    </row>
    <row r="263" spans="2:8" s="18" customFormat="1" ht="16" customHeight="1">
      <c r="B263" s="365">
        <v>261</v>
      </c>
      <c r="C263" s="366" t="s">
        <v>449</v>
      </c>
      <c r="D263" s="366" t="s">
        <v>1221</v>
      </c>
      <c r="E263" s="367" t="s">
        <v>1251</v>
      </c>
      <c r="F263" s="366" t="s">
        <v>543</v>
      </c>
      <c r="G263" s="366" t="s">
        <v>526</v>
      </c>
      <c r="H263" s="366">
        <v>2010</v>
      </c>
    </row>
    <row r="264" spans="2:8" s="18" customFormat="1" ht="16" customHeight="1">
      <c r="B264" s="365">
        <v>262</v>
      </c>
      <c r="C264" s="366" t="s">
        <v>449</v>
      </c>
      <c r="D264" s="366" t="s">
        <v>1221</v>
      </c>
      <c r="E264" s="367" t="s">
        <v>1251</v>
      </c>
      <c r="F264" s="366" t="s">
        <v>543</v>
      </c>
      <c r="G264" s="366" t="s">
        <v>526</v>
      </c>
      <c r="H264" s="366">
        <v>2010</v>
      </c>
    </row>
    <row r="265" spans="2:8" s="18" customFormat="1" ht="16" customHeight="1">
      <c r="B265" s="365">
        <v>263</v>
      </c>
      <c r="C265" s="366" t="s">
        <v>449</v>
      </c>
      <c r="D265" s="366" t="s">
        <v>1221</v>
      </c>
      <c r="E265" s="367" t="s">
        <v>1251</v>
      </c>
      <c r="F265" s="366" t="s">
        <v>543</v>
      </c>
      <c r="G265" s="366" t="s">
        <v>526</v>
      </c>
      <c r="H265" s="366">
        <v>2010</v>
      </c>
    </row>
    <row r="266" spans="2:8" s="18" customFormat="1" ht="16" customHeight="1">
      <c r="B266" s="365">
        <v>264</v>
      </c>
      <c r="C266" s="366" t="s">
        <v>449</v>
      </c>
      <c r="D266" s="366" t="s">
        <v>1221</v>
      </c>
      <c r="E266" s="367" t="s">
        <v>1251</v>
      </c>
      <c r="F266" s="366" t="s">
        <v>543</v>
      </c>
      <c r="G266" s="366" t="s">
        <v>526</v>
      </c>
      <c r="H266" s="366">
        <v>2010</v>
      </c>
    </row>
    <row r="267" spans="2:8" s="18" customFormat="1" ht="16" customHeight="1">
      <c r="B267" s="365">
        <v>265</v>
      </c>
      <c r="C267" s="366" t="s">
        <v>449</v>
      </c>
      <c r="D267" s="366" t="s">
        <v>1221</v>
      </c>
      <c r="E267" s="367" t="s">
        <v>1251</v>
      </c>
      <c r="F267" s="366" t="s">
        <v>543</v>
      </c>
      <c r="G267" s="366" t="s">
        <v>526</v>
      </c>
      <c r="H267" s="366">
        <v>2010</v>
      </c>
    </row>
    <row r="268" spans="2:8" s="18" customFormat="1" ht="16" customHeight="1">
      <c r="B268" s="365">
        <v>266</v>
      </c>
      <c r="C268" s="366" t="s">
        <v>449</v>
      </c>
      <c r="D268" s="366" t="s">
        <v>1221</v>
      </c>
      <c r="E268" s="367" t="s">
        <v>1251</v>
      </c>
      <c r="F268" s="366" t="s">
        <v>543</v>
      </c>
      <c r="G268" s="366" t="s">
        <v>526</v>
      </c>
      <c r="H268" s="366">
        <v>2010</v>
      </c>
    </row>
    <row r="269" spans="2:8" s="18" customFormat="1" ht="16" customHeight="1">
      <c r="B269" s="365">
        <v>267</v>
      </c>
      <c r="C269" s="366" t="s">
        <v>449</v>
      </c>
      <c r="D269" s="366" t="s">
        <v>1221</v>
      </c>
      <c r="E269" s="367" t="s">
        <v>1251</v>
      </c>
      <c r="F269" s="366" t="s">
        <v>543</v>
      </c>
      <c r="G269" s="366" t="s">
        <v>526</v>
      </c>
      <c r="H269" s="366">
        <v>2010</v>
      </c>
    </row>
    <row r="270" spans="2:8" s="18" customFormat="1" ht="16" customHeight="1">
      <c r="B270" s="365">
        <v>268</v>
      </c>
      <c r="C270" s="366" t="s">
        <v>449</v>
      </c>
      <c r="D270" s="366" t="s">
        <v>1221</v>
      </c>
      <c r="E270" s="367" t="s">
        <v>1251</v>
      </c>
      <c r="F270" s="366" t="s">
        <v>543</v>
      </c>
      <c r="G270" s="366" t="s">
        <v>526</v>
      </c>
      <c r="H270" s="366">
        <v>2010</v>
      </c>
    </row>
    <row r="271" spans="2:8" s="18" customFormat="1" ht="16" customHeight="1">
      <c r="B271" s="365">
        <v>269</v>
      </c>
      <c r="C271" s="366" t="s">
        <v>449</v>
      </c>
      <c r="D271" s="366" t="s">
        <v>1221</v>
      </c>
      <c r="E271" s="367" t="s">
        <v>1251</v>
      </c>
      <c r="F271" s="366" t="s">
        <v>543</v>
      </c>
      <c r="G271" s="366" t="s">
        <v>526</v>
      </c>
      <c r="H271" s="366">
        <v>2010</v>
      </c>
    </row>
    <row r="272" spans="2:8" s="18" customFormat="1" ht="16" customHeight="1">
      <c r="B272" s="365">
        <v>270</v>
      </c>
      <c r="C272" s="366" t="s">
        <v>449</v>
      </c>
      <c r="D272" s="366" t="s">
        <v>1221</v>
      </c>
      <c r="E272" s="367" t="s">
        <v>1251</v>
      </c>
      <c r="F272" s="366" t="s">
        <v>543</v>
      </c>
      <c r="G272" s="366" t="s">
        <v>526</v>
      </c>
      <c r="H272" s="366">
        <v>2010</v>
      </c>
    </row>
    <row r="273" spans="2:8" s="18" customFormat="1" ht="16" customHeight="1">
      <c r="B273" s="365">
        <v>271</v>
      </c>
      <c r="C273" s="366" t="s">
        <v>449</v>
      </c>
      <c r="D273" s="366" t="s">
        <v>1221</v>
      </c>
      <c r="E273" s="367" t="s">
        <v>1251</v>
      </c>
      <c r="F273" s="366" t="s">
        <v>543</v>
      </c>
      <c r="G273" s="366" t="s">
        <v>526</v>
      </c>
      <c r="H273" s="366">
        <v>2012</v>
      </c>
    </row>
    <row r="274" spans="2:8" s="18" customFormat="1" ht="16" customHeight="1">
      <c r="B274" s="365">
        <v>272</v>
      </c>
      <c r="C274" s="366" t="s">
        <v>449</v>
      </c>
      <c r="D274" s="366" t="s">
        <v>1221</v>
      </c>
      <c r="E274" s="367" t="s">
        <v>1251</v>
      </c>
      <c r="F274" s="366" t="s">
        <v>543</v>
      </c>
      <c r="G274" s="366" t="s">
        <v>37</v>
      </c>
      <c r="H274" s="366">
        <v>2019</v>
      </c>
    </row>
    <row r="275" spans="2:8" s="18" customFormat="1" ht="16" customHeight="1">
      <c r="B275" s="365">
        <v>273</v>
      </c>
      <c r="C275" s="366" t="s">
        <v>449</v>
      </c>
      <c r="D275" s="366" t="s">
        <v>1221</v>
      </c>
      <c r="E275" s="367" t="s">
        <v>1251</v>
      </c>
      <c r="F275" s="366" t="s">
        <v>543</v>
      </c>
      <c r="G275" s="366" t="s">
        <v>37</v>
      </c>
      <c r="H275" s="366">
        <v>2019</v>
      </c>
    </row>
    <row r="276" spans="2:8" s="18" customFormat="1" ht="16" customHeight="1">
      <c r="B276" s="365">
        <v>274</v>
      </c>
      <c r="C276" s="366" t="s">
        <v>449</v>
      </c>
      <c r="D276" s="366" t="s">
        <v>1221</v>
      </c>
      <c r="E276" s="367" t="s">
        <v>1251</v>
      </c>
      <c r="F276" s="366" t="s">
        <v>543</v>
      </c>
      <c r="G276" s="366" t="s">
        <v>37</v>
      </c>
      <c r="H276" s="366">
        <v>2020</v>
      </c>
    </row>
    <row r="277" spans="2:8" s="18" customFormat="1" ht="16" customHeight="1">
      <c r="B277" s="365">
        <v>275</v>
      </c>
      <c r="C277" s="366" t="s">
        <v>449</v>
      </c>
      <c r="D277" s="366" t="s">
        <v>1221</v>
      </c>
      <c r="E277" s="367" t="s">
        <v>1251</v>
      </c>
      <c r="F277" s="366" t="s">
        <v>543</v>
      </c>
      <c r="G277" s="366" t="s">
        <v>37</v>
      </c>
      <c r="H277" s="366">
        <v>2020</v>
      </c>
    </row>
    <row r="278" spans="2:8" s="18" customFormat="1" ht="16" customHeight="1">
      <c r="B278" s="365">
        <v>276</v>
      </c>
      <c r="C278" s="366" t="s">
        <v>821</v>
      </c>
      <c r="D278" s="366" t="s">
        <v>1222</v>
      </c>
      <c r="E278" s="367" t="s">
        <v>1222</v>
      </c>
      <c r="F278" s="366" t="s">
        <v>821</v>
      </c>
      <c r="G278" s="366" t="s">
        <v>16</v>
      </c>
      <c r="H278" s="366">
        <v>2013</v>
      </c>
    </row>
    <row r="279" spans="2:8" s="18" customFormat="1" ht="16" customHeight="1">
      <c r="B279" s="365">
        <v>276</v>
      </c>
      <c r="C279" s="366" t="s">
        <v>1318</v>
      </c>
      <c r="D279" s="366" t="s">
        <v>1319</v>
      </c>
      <c r="E279" s="367" t="s">
        <v>1320</v>
      </c>
      <c r="F279" s="366" t="s">
        <v>44</v>
      </c>
      <c r="G279" s="366" t="s">
        <v>544</v>
      </c>
      <c r="H279" s="366">
        <v>2011</v>
      </c>
    </row>
    <row r="280" spans="2:8" s="18" customFormat="1" ht="16" customHeight="1">
      <c r="B280" s="365">
        <v>277</v>
      </c>
      <c r="C280" s="366" t="s">
        <v>38</v>
      </c>
      <c r="D280" s="366" t="s">
        <v>977</v>
      </c>
      <c r="E280" s="367" t="s">
        <v>1260</v>
      </c>
      <c r="F280" s="366" t="s">
        <v>38</v>
      </c>
      <c r="G280" s="366" t="s">
        <v>559</v>
      </c>
      <c r="H280" s="366">
        <v>2022</v>
      </c>
    </row>
    <row r="281" spans="2:8" s="18" customFormat="1" ht="16" customHeight="1">
      <c r="B281" s="365">
        <v>277</v>
      </c>
      <c r="C281" s="366" t="s">
        <v>1276</v>
      </c>
      <c r="D281" s="366" t="s">
        <v>1222</v>
      </c>
      <c r="E281" s="367" t="s">
        <v>1222</v>
      </c>
      <c r="F281" s="366" t="s">
        <v>1276</v>
      </c>
      <c r="G281" s="366" t="s">
        <v>15</v>
      </c>
      <c r="H281" s="366">
        <v>2018</v>
      </c>
    </row>
    <row r="282" spans="2:8" s="18" customFormat="1" ht="16" customHeight="1">
      <c r="B282" s="365">
        <v>278</v>
      </c>
      <c r="C282" s="366" t="s">
        <v>821</v>
      </c>
      <c r="D282" s="366" t="s">
        <v>1222</v>
      </c>
      <c r="E282" s="367" t="s">
        <v>1222</v>
      </c>
      <c r="F282" s="366" t="s">
        <v>821</v>
      </c>
      <c r="G282" s="366" t="s">
        <v>71</v>
      </c>
      <c r="H282" s="366" t="s">
        <v>937</v>
      </c>
    </row>
    <row r="283" spans="2:8" s="18" customFormat="1" ht="16" customHeight="1">
      <c r="B283" s="365">
        <v>278</v>
      </c>
      <c r="C283" s="366" t="s">
        <v>1234</v>
      </c>
      <c r="D283" s="366" t="s">
        <v>977</v>
      </c>
      <c r="E283" s="367" t="s">
        <v>1160</v>
      </c>
      <c r="F283" s="366" t="s">
        <v>528</v>
      </c>
      <c r="G283" s="366" t="s">
        <v>529</v>
      </c>
      <c r="H283" s="366">
        <v>2005</v>
      </c>
    </row>
    <row r="284" spans="2:8" s="18" customFormat="1" ht="16" customHeight="1">
      <c r="B284" s="365">
        <v>279</v>
      </c>
      <c r="C284" s="366" t="s">
        <v>1276</v>
      </c>
      <c r="D284" s="366" t="s">
        <v>1222</v>
      </c>
      <c r="E284" s="367" t="s">
        <v>1222</v>
      </c>
      <c r="F284" s="366" t="s">
        <v>1276</v>
      </c>
      <c r="G284" s="366" t="s">
        <v>17</v>
      </c>
      <c r="H284" s="366" t="s">
        <v>939</v>
      </c>
    </row>
    <row r="285" spans="2:8" s="18" customFormat="1" ht="16" customHeight="1">
      <c r="B285" s="365">
        <v>279</v>
      </c>
      <c r="C285" s="366" t="s">
        <v>1234</v>
      </c>
      <c r="D285" s="366" t="s">
        <v>977</v>
      </c>
      <c r="E285" s="367" t="s">
        <v>1160</v>
      </c>
      <c r="F285" s="366" t="s">
        <v>528</v>
      </c>
      <c r="G285" s="366"/>
      <c r="H285" s="366">
        <v>2004</v>
      </c>
    </row>
    <row r="286" spans="2:8" s="18" customFormat="1" ht="16" customHeight="1">
      <c r="B286" s="365">
        <v>280</v>
      </c>
      <c r="C286" s="366" t="s">
        <v>821</v>
      </c>
      <c r="D286" s="366" t="s">
        <v>1222</v>
      </c>
      <c r="E286" s="367" t="s">
        <v>1222</v>
      </c>
      <c r="F286" s="366" t="s">
        <v>821</v>
      </c>
      <c r="G286" s="366" t="s">
        <v>16</v>
      </c>
      <c r="H286" s="366">
        <v>2012</v>
      </c>
    </row>
    <row r="287" spans="2:8" s="18" customFormat="1" ht="16" customHeight="1">
      <c r="B287" s="365">
        <v>280</v>
      </c>
      <c r="C287" s="366" t="s">
        <v>1234</v>
      </c>
      <c r="D287" s="366" t="s">
        <v>977</v>
      </c>
      <c r="E287" s="367" t="s">
        <v>6934</v>
      </c>
      <c r="F287" s="366" t="s">
        <v>528</v>
      </c>
      <c r="G287" s="366" t="s">
        <v>6980</v>
      </c>
      <c r="H287" s="366">
        <v>1991</v>
      </c>
    </row>
    <row r="288" spans="2:8" s="18" customFormat="1" ht="16" customHeight="1">
      <c r="B288" s="365">
        <v>281</v>
      </c>
      <c r="C288" s="366" t="s">
        <v>1276</v>
      </c>
      <c r="D288" s="366" t="s">
        <v>1222</v>
      </c>
      <c r="E288" s="367" t="s">
        <v>1222</v>
      </c>
      <c r="F288" s="366" t="s">
        <v>1276</v>
      </c>
      <c r="G288" s="366" t="s">
        <v>15</v>
      </c>
      <c r="H288" s="366">
        <v>2017</v>
      </c>
    </row>
    <row r="289" spans="2:8">
      <c r="B289" s="365">
        <v>281</v>
      </c>
      <c r="C289" s="366" t="s">
        <v>795</v>
      </c>
      <c r="D289" s="366" t="s">
        <v>1200</v>
      </c>
      <c r="E289" s="367" t="s">
        <v>1201</v>
      </c>
      <c r="F289" s="366" t="s">
        <v>72</v>
      </c>
      <c r="G289" s="366" t="s">
        <v>405</v>
      </c>
      <c r="H289" s="366">
        <v>2008</v>
      </c>
    </row>
    <row r="290" spans="2:8">
      <c r="B290" s="365">
        <v>282</v>
      </c>
      <c r="C290" s="366" t="s">
        <v>821</v>
      </c>
      <c r="D290" s="366" t="s">
        <v>1222</v>
      </c>
      <c r="E290" s="367" t="s">
        <v>1222</v>
      </c>
      <c r="F290" s="366" t="s">
        <v>821</v>
      </c>
      <c r="G290" s="366" t="s">
        <v>71</v>
      </c>
      <c r="H290" s="366">
        <v>2012</v>
      </c>
    </row>
    <row r="291" spans="2:8">
      <c r="B291" s="365">
        <v>282</v>
      </c>
      <c r="C291" s="366" t="s">
        <v>795</v>
      </c>
      <c r="D291" s="366" t="s">
        <v>1200</v>
      </c>
      <c r="E291" s="367" t="s">
        <v>1211</v>
      </c>
      <c r="F291" s="366" t="s">
        <v>72</v>
      </c>
      <c r="G291" s="366" t="s">
        <v>405</v>
      </c>
      <c r="H291" s="366">
        <v>2009</v>
      </c>
    </row>
    <row r="292" spans="2:8">
      <c r="B292" s="365">
        <v>283</v>
      </c>
      <c r="C292" s="366" t="s">
        <v>1273</v>
      </c>
      <c r="D292" s="366" t="s">
        <v>592</v>
      </c>
      <c r="E292" s="367" t="s">
        <v>1277</v>
      </c>
      <c r="F292" s="366" t="s">
        <v>1273</v>
      </c>
      <c r="G292" s="366" t="s">
        <v>71</v>
      </c>
      <c r="H292" s="366">
        <v>2022</v>
      </c>
    </row>
    <row r="293" spans="2:8">
      <c r="B293" s="365">
        <v>283</v>
      </c>
      <c r="C293" s="366" t="s">
        <v>795</v>
      </c>
      <c r="D293" s="366" t="s">
        <v>1200</v>
      </c>
      <c r="E293" s="367" t="s">
        <v>1211</v>
      </c>
      <c r="F293" s="366" t="s">
        <v>72</v>
      </c>
      <c r="G293" s="366" t="s">
        <v>405</v>
      </c>
      <c r="H293" s="366">
        <v>2011</v>
      </c>
    </row>
    <row r="294" spans="2:8">
      <c r="B294" s="365">
        <v>284</v>
      </c>
      <c r="C294" s="366" t="s">
        <v>1276</v>
      </c>
      <c r="D294" s="366" t="s">
        <v>1222</v>
      </c>
      <c r="E294" s="367" t="s">
        <v>1222</v>
      </c>
      <c r="F294" s="366" t="s">
        <v>1276</v>
      </c>
      <c r="G294" s="366" t="s">
        <v>17</v>
      </c>
      <c r="H294" s="366">
        <v>2018</v>
      </c>
    </row>
    <row r="295" spans="2:8">
      <c r="B295" s="365">
        <v>284</v>
      </c>
      <c r="C295" s="366" t="s">
        <v>795</v>
      </c>
      <c r="D295" s="366" t="s">
        <v>1200</v>
      </c>
      <c r="E295" s="367" t="s">
        <v>6981</v>
      </c>
      <c r="F295" s="366" t="s">
        <v>72</v>
      </c>
      <c r="G295" s="366" t="s">
        <v>405</v>
      </c>
      <c r="H295" s="366">
        <v>2014</v>
      </c>
    </row>
    <row r="296" spans="2:8">
      <c r="B296" s="365">
        <v>285</v>
      </c>
      <c r="C296" s="366" t="s">
        <v>1273</v>
      </c>
      <c r="D296" s="366" t="s">
        <v>592</v>
      </c>
      <c r="E296" s="367" t="s">
        <v>1277</v>
      </c>
      <c r="F296" s="366" t="s">
        <v>1273</v>
      </c>
      <c r="G296" s="366" t="s">
        <v>17</v>
      </c>
      <c r="H296" s="366">
        <v>2022</v>
      </c>
    </row>
    <row r="297" spans="2:8">
      <c r="B297" s="365">
        <v>285</v>
      </c>
      <c r="C297" s="366" t="s">
        <v>795</v>
      </c>
      <c r="D297" s="366" t="s">
        <v>1200</v>
      </c>
      <c r="E297" s="367" t="s">
        <v>6981</v>
      </c>
      <c r="F297" s="366" t="s">
        <v>72</v>
      </c>
      <c r="G297" s="366" t="s">
        <v>405</v>
      </c>
      <c r="H297" s="366">
        <v>2014</v>
      </c>
    </row>
    <row r="298" spans="2:8">
      <c r="B298" s="365">
        <v>286</v>
      </c>
      <c r="C298" s="366" t="s">
        <v>1342</v>
      </c>
      <c r="D298" s="366" t="s">
        <v>6939</v>
      </c>
      <c r="E298" s="367" t="s">
        <v>1343</v>
      </c>
      <c r="F298" s="366" t="s">
        <v>793</v>
      </c>
      <c r="G298" s="366" t="s">
        <v>794</v>
      </c>
      <c r="H298" s="366">
        <v>2012</v>
      </c>
    </row>
    <row r="299" spans="2:8">
      <c r="B299" s="365">
        <v>287</v>
      </c>
      <c r="C299" s="366" t="s">
        <v>449</v>
      </c>
      <c r="D299" s="366" t="s">
        <v>977</v>
      </c>
      <c r="E299" s="367" t="s">
        <v>1260</v>
      </c>
      <c r="F299" s="366" t="s">
        <v>543</v>
      </c>
      <c r="G299" s="366" t="s">
        <v>1013</v>
      </c>
      <c r="H299" s="366">
        <v>2023</v>
      </c>
    </row>
  </sheetData>
  <autoFilter ref="B2:H299" xr:uid="{9ACD039D-0936-4C74-95F3-E27A17D652E5}">
    <sortState xmlns:xlrd2="http://schemas.microsoft.com/office/spreadsheetml/2017/richdata2" ref="B3:H299">
      <sortCondition ref="B2:B298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A441-7B34-4C18-84CC-F178CF1FF4BA}">
  <sheetPr codeName="Sheet37">
    <tabColor theme="7" tint="0.79998168889431442"/>
  </sheetPr>
  <dimension ref="D1:D263"/>
  <sheetViews>
    <sheetView showGridLines="0" zoomScaleNormal="100" workbookViewId="0"/>
  </sheetViews>
  <sheetFormatPr defaultColWidth="9" defaultRowHeight="17.600000000000001"/>
  <cols>
    <col min="1" max="1" width="10.640625" style="1" customWidth="1"/>
    <col min="2" max="2" width="38" style="1" customWidth="1"/>
    <col min="3" max="3" width="6.5" style="1" customWidth="1"/>
    <col min="4" max="4" width="59" style="1" customWidth="1"/>
    <col min="5" max="5" width="9" style="1" customWidth="1"/>
    <col min="6" max="16384" width="9" style="1"/>
  </cols>
  <sheetData>
    <row r="1" customFormat="1" ht="50.15" customHeight="1"/>
    <row r="2" customFormat="1" ht="20.25" customHeight="1"/>
    <row r="3" customFormat="1" ht="20.25" customHeight="1"/>
    <row r="4" ht="28.5" customHeight="1"/>
    <row r="5" s="18" customFormat="1" ht="16" customHeight="1"/>
    <row r="6" s="18" customFormat="1" ht="16" customHeight="1"/>
    <row r="7" s="18" customFormat="1" ht="16" customHeight="1"/>
    <row r="8" s="18" customFormat="1" ht="16" customHeight="1"/>
    <row r="9" s="18" customFormat="1" ht="16" customHeight="1"/>
    <row r="10" s="18" customFormat="1" ht="16" customHeight="1"/>
    <row r="11" s="18" customFormat="1" ht="16" customHeight="1"/>
    <row r="12" s="18" customFormat="1" ht="16" customHeight="1"/>
    <row r="13" s="18" customFormat="1" ht="16" customHeight="1"/>
    <row r="14" s="18" customFormat="1" ht="16" customHeight="1"/>
    <row r="15" s="18" customFormat="1" ht="16" customHeight="1"/>
    <row r="16" s="18" customFormat="1" ht="16" customHeight="1"/>
    <row r="17" s="18" customFormat="1" ht="16" customHeight="1"/>
    <row r="18" s="18" customFormat="1" ht="16" customHeight="1"/>
    <row r="19" s="18" customFormat="1" ht="16" customHeight="1"/>
    <row r="20" s="18" customFormat="1" ht="16" customHeight="1"/>
    <row r="21" s="18" customFormat="1" ht="16" customHeight="1"/>
    <row r="22" s="18" customFormat="1" ht="16" customHeight="1"/>
    <row r="23" s="18" customFormat="1" ht="16" customHeight="1"/>
    <row r="24" s="18" customFormat="1" ht="16" customHeight="1"/>
    <row r="25" s="18" customFormat="1" ht="16" customHeight="1"/>
    <row r="26" s="18" customFormat="1" ht="16" customHeight="1"/>
    <row r="27" s="18" customFormat="1" ht="16" customHeight="1"/>
    <row r="28" s="18" customFormat="1" ht="16" customHeight="1"/>
    <row r="29" s="18" customFormat="1" ht="16" customHeight="1"/>
    <row r="30" s="18" customFormat="1" ht="16" customHeight="1"/>
    <row r="31" s="18" customFormat="1" ht="16" customHeight="1"/>
    <row r="32" s="18" customFormat="1" ht="16" customHeight="1"/>
    <row r="33" s="18" customFormat="1" ht="16" customHeight="1"/>
    <row r="34" s="18" customFormat="1" ht="16" customHeight="1"/>
    <row r="35" s="18" customFormat="1" ht="16" customHeight="1"/>
    <row r="36" s="18" customFormat="1" ht="16" customHeight="1"/>
    <row r="37" s="18" customFormat="1" ht="16" customHeight="1"/>
    <row r="38" s="18" customFormat="1" ht="16" customHeight="1"/>
    <row r="39" s="18" customFormat="1" ht="16" customHeight="1"/>
    <row r="40" s="18" customFormat="1" ht="16" customHeight="1"/>
    <row r="41" s="18" customFormat="1" ht="16" customHeight="1"/>
    <row r="42" s="18" customFormat="1" ht="16" customHeight="1"/>
    <row r="43" s="18" customFormat="1" ht="16" customHeight="1"/>
    <row r="44" s="18" customFormat="1" ht="16" customHeight="1"/>
    <row r="45" s="18" customFormat="1" ht="16" customHeight="1"/>
    <row r="46" s="18" customFormat="1" ht="16" customHeight="1"/>
    <row r="47" s="18" customFormat="1" ht="16" customHeight="1"/>
    <row r="48" s="18" customFormat="1" ht="16" customHeight="1"/>
    <row r="49" s="18" customFormat="1" ht="16" customHeight="1"/>
    <row r="50" s="18" customFormat="1" ht="31.5" customHeight="1"/>
    <row r="51" s="18" customFormat="1" ht="48.75" customHeight="1"/>
    <row r="52" s="18" customFormat="1" ht="25.5" customHeight="1"/>
    <row r="53" s="18" customFormat="1" ht="20.149999999999999" customHeight="1"/>
    <row r="54" s="18" customFormat="1" ht="20.149999999999999" customHeight="1"/>
    <row r="55" s="18" customFormat="1" ht="20.149999999999999" customHeight="1"/>
    <row r="56" s="18" customFormat="1" ht="20.149999999999999" customHeight="1"/>
    <row r="57" s="18" customFormat="1" ht="20.149999999999999" customHeight="1"/>
    <row r="58" s="18" customFormat="1" ht="20.149999999999999" customHeight="1"/>
    <row r="59" s="18" customFormat="1" ht="20.149999999999999" customHeight="1"/>
    <row r="60" s="18" customFormat="1" ht="20.149999999999999" customHeight="1"/>
    <row r="61" s="18" customFormat="1" ht="20.149999999999999" customHeight="1"/>
    <row r="62" s="18" customFormat="1" ht="20.149999999999999" customHeight="1"/>
    <row r="63" s="18" customFormat="1" ht="20.149999999999999" customHeight="1"/>
    <row r="64" s="18" customFormat="1" ht="20.149999999999999" customHeight="1"/>
    <row r="65" spans="4:4" s="18" customFormat="1" ht="20.149999999999999" customHeight="1"/>
    <row r="66" spans="4:4" s="18" customFormat="1" ht="20.149999999999999" customHeight="1"/>
    <row r="67" spans="4:4" s="18" customFormat="1" ht="20.149999999999999" customHeight="1"/>
    <row r="68" spans="4:4" s="18" customFormat="1" ht="20.149999999999999" customHeight="1"/>
    <row r="69" spans="4:4" s="18" customFormat="1" ht="20.149999999999999" customHeight="1"/>
    <row r="70" spans="4:4" s="18" customFormat="1" ht="20.149999999999999" customHeight="1"/>
    <row r="71" spans="4:4" s="18" customFormat="1" ht="20.149999999999999" customHeight="1"/>
    <row r="72" spans="4:4" s="18" customFormat="1" ht="20.149999999999999" customHeight="1"/>
    <row r="73" spans="4:4" s="18" customFormat="1" ht="20.149999999999999" customHeight="1">
      <c r="D73" s="330"/>
    </row>
    <row r="74" spans="4:4" s="18" customFormat="1" ht="20.149999999999999" customHeight="1"/>
    <row r="75" spans="4:4" s="18" customFormat="1" ht="20.149999999999999" customHeight="1"/>
    <row r="76" spans="4:4" s="18" customFormat="1" ht="20.149999999999999" customHeight="1"/>
    <row r="77" spans="4:4" s="18" customFormat="1" ht="20.149999999999999" customHeight="1"/>
    <row r="78" spans="4:4" s="18" customFormat="1" ht="20.149999999999999" customHeight="1"/>
    <row r="79" spans="4:4" s="18" customFormat="1" ht="20.149999999999999" customHeight="1"/>
    <row r="80" spans="4:4" s="18" customFormat="1" ht="20.149999999999999" customHeight="1"/>
    <row r="81" s="18" customFormat="1" ht="20.149999999999999" customHeight="1"/>
    <row r="82" s="18" customFormat="1" ht="20.149999999999999" customHeight="1"/>
    <row r="83" s="18" customFormat="1" ht="20.149999999999999" customHeight="1"/>
    <row r="84" s="18" customFormat="1" ht="20.149999999999999" customHeight="1"/>
    <row r="85" s="18" customFormat="1" ht="20.149999999999999" customHeight="1"/>
    <row r="86" s="18" customFormat="1" ht="20.149999999999999" customHeight="1"/>
    <row r="87" s="18" customFormat="1" ht="20.149999999999999" customHeight="1"/>
    <row r="88" s="18" customFormat="1" ht="20.149999999999999" customHeight="1"/>
    <row r="89" s="18" customFormat="1" ht="20.149999999999999" customHeight="1"/>
    <row r="90" s="18" customFormat="1" ht="20.149999999999999" customHeight="1"/>
    <row r="91" s="18" customFormat="1" ht="20.149999999999999" customHeight="1"/>
    <row r="92" s="18" customFormat="1" ht="20.149999999999999" customHeight="1"/>
    <row r="93" s="18" customFormat="1" ht="20.149999999999999" customHeight="1"/>
    <row r="94" s="18" customFormat="1" ht="20.149999999999999" customHeight="1"/>
    <row r="95" s="18" customFormat="1" ht="20.149999999999999" customHeight="1"/>
    <row r="96" s="18" customFormat="1" ht="20.149999999999999" customHeight="1"/>
    <row r="97" s="18" customFormat="1" ht="20.149999999999999" customHeight="1"/>
    <row r="98" s="18" customFormat="1" ht="20.149999999999999" customHeight="1"/>
    <row r="99" s="18" customFormat="1" ht="20.149999999999999" customHeight="1"/>
    <row r="100" s="18" customFormat="1" ht="20.149999999999999" customHeight="1"/>
    <row r="101" s="18" customFormat="1" ht="20.149999999999999" customHeight="1"/>
    <row r="102" s="18" customFormat="1" ht="20.149999999999999" customHeight="1"/>
    <row r="103" s="18" customFormat="1" ht="20.149999999999999" customHeight="1"/>
    <row r="104" s="18" customFormat="1" ht="20.149999999999999" customHeight="1"/>
    <row r="105" s="18" customFormat="1" ht="20.149999999999999" customHeight="1"/>
    <row r="106" s="18" customFormat="1" ht="20.149999999999999" customHeight="1"/>
    <row r="107" s="18" customFormat="1" ht="20.149999999999999" customHeight="1"/>
    <row r="108" s="18" customFormat="1" ht="20.149999999999999" customHeight="1"/>
    <row r="109" s="18" customFormat="1" ht="20.149999999999999" customHeight="1"/>
    <row r="110" s="18" customFormat="1" ht="20.149999999999999" customHeight="1"/>
    <row r="111" s="18" customFormat="1" ht="20.149999999999999" customHeight="1"/>
    <row r="112" s="18" customFormat="1" ht="20.149999999999999" customHeight="1"/>
    <row r="113" s="18" customFormat="1" ht="20.149999999999999" customHeight="1"/>
    <row r="114" s="18" customFormat="1" ht="20.149999999999999" customHeight="1"/>
    <row r="115" s="18" customFormat="1" ht="20.149999999999999" customHeight="1"/>
    <row r="116" s="18" customFormat="1" ht="20.149999999999999" customHeight="1"/>
    <row r="117" s="18" customFormat="1" ht="16" customHeight="1"/>
    <row r="118" s="18" customFormat="1" ht="16" customHeight="1"/>
    <row r="119" s="18" customFormat="1" ht="13.5" customHeight="1"/>
    <row r="120" s="18" customFormat="1" ht="16" customHeight="1"/>
    <row r="121" s="18" customFormat="1" ht="16" customHeight="1"/>
    <row r="122" s="18" customFormat="1" ht="16" customHeight="1"/>
    <row r="123" s="18" customFormat="1" ht="16" customHeight="1"/>
    <row r="124" s="18" customFormat="1" ht="16" customHeight="1"/>
    <row r="125" s="18" customFormat="1" ht="16" customHeight="1"/>
    <row r="126" s="18" customFormat="1" ht="16" customHeight="1"/>
    <row r="127" s="18" customFormat="1" ht="16" customHeight="1"/>
    <row r="128" s="18" customFormat="1" ht="16" customHeight="1"/>
    <row r="129" s="18" customFormat="1" ht="16" customHeight="1"/>
    <row r="130" s="18" customFormat="1" ht="16" customHeight="1"/>
    <row r="131" s="18" customFormat="1" ht="16" customHeight="1"/>
    <row r="132" s="18" customFormat="1" ht="16" customHeight="1"/>
    <row r="133" s="18" customFormat="1" ht="16" customHeight="1"/>
    <row r="134" s="18" customFormat="1" ht="16" customHeight="1"/>
    <row r="135" s="18" customFormat="1" ht="16" customHeight="1"/>
    <row r="136" s="18" customFormat="1" ht="16" customHeight="1"/>
    <row r="137" s="18" customFormat="1" ht="16" customHeight="1"/>
    <row r="138" s="18" customFormat="1" ht="16" customHeight="1"/>
    <row r="139" s="18" customFormat="1" ht="16" customHeight="1"/>
    <row r="140" s="18" customFormat="1" ht="16" customHeight="1"/>
    <row r="141" s="18" customFormat="1" ht="16" customHeight="1"/>
    <row r="142" s="18" customFormat="1" ht="16" customHeight="1"/>
    <row r="143" s="18" customFormat="1" ht="16" customHeight="1"/>
    <row r="144" s="18" customFormat="1" ht="16" customHeight="1"/>
    <row r="145" s="18" customFormat="1" ht="16" customHeight="1"/>
    <row r="146" s="18" customFormat="1" ht="16" customHeight="1"/>
    <row r="147" s="18" customFormat="1" ht="16" customHeight="1"/>
    <row r="148" s="18" customFormat="1" ht="16" customHeight="1"/>
    <row r="149" s="18" customFormat="1" ht="16" customHeight="1"/>
    <row r="150" s="18" customFormat="1" ht="16" customHeight="1"/>
    <row r="151" s="18" customFormat="1" ht="16" customHeight="1"/>
    <row r="152" s="18" customFormat="1" ht="16" customHeight="1"/>
    <row r="153" s="18" customFormat="1" ht="16" customHeight="1"/>
    <row r="154" s="18" customFormat="1" ht="16" customHeight="1"/>
    <row r="155" s="18" customFormat="1" ht="16" customHeight="1"/>
    <row r="156" s="18" customFormat="1" ht="16" customHeight="1"/>
    <row r="157" s="18" customFormat="1" ht="16" customHeight="1"/>
    <row r="158" s="18" customFormat="1" ht="16" customHeight="1"/>
    <row r="159" s="18" customFormat="1" ht="16" customHeight="1"/>
    <row r="160" s="18" customFormat="1" ht="16" customHeight="1"/>
    <row r="161" s="18" customFormat="1" ht="16" customHeight="1"/>
    <row r="162" s="18" customFormat="1" ht="16" customHeight="1"/>
    <row r="163" s="18" customFormat="1" ht="16" customHeight="1"/>
    <row r="164" s="18" customFormat="1" ht="16" customHeight="1"/>
    <row r="165" s="18" customFormat="1" ht="16" customHeight="1"/>
    <row r="166" s="18" customFormat="1" ht="16" customHeight="1"/>
    <row r="167" s="18" customFormat="1" ht="16" customHeight="1"/>
    <row r="168" s="18" customFormat="1" ht="16" customHeight="1"/>
    <row r="169" s="18" customFormat="1" ht="16" customHeight="1"/>
    <row r="170" s="18" customFormat="1" ht="16" customHeight="1"/>
    <row r="171" s="18" customFormat="1" ht="16" customHeight="1"/>
    <row r="172" s="18" customFormat="1" ht="16" customHeight="1"/>
    <row r="173" s="18" customFormat="1" ht="16" customHeight="1"/>
    <row r="174" s="18" customFormat="1" ht="16" customHeight="1"/>
    <row r="175" s="18" customFormat="1" ht="16" customHeight="1"/>
    <row r="176" s="18" customFormat="1" ht="16" customHeight="1"/>
    <row r="177" s="18" customFormat="1" ht="16" customHeight="1"/>
    <row r="178" s="18" customFormat="1" ht="16" customHeight="1"/>
    <row r="179" s="18" customFormat="1" ht="16" customHeight="1"/>
    <row r="180" s="18" customFormat="1" ht="16" customHeight="1"/>
    <row r="181" s="18" customFormat="1" ht="16" customHeight="1"/>
    <row r="182" s="18" customFormat="1" ht="16" customHeight="1"/>
    <row r="183" s="18" customFormat="1" ht="16" customHeight="1"/>
    <row r="184" s="18" customFormat="1" ht="16" customHeight="1"/>
    <row r="185" s="18" customFormat="1" ht="16" customHeight="1"/>
    <row r="186" s="18" customFormat="1" ht="16" customHeight="1"/>
    <row r="187" s="18" customFormat="1" ht="16" customHeight="1"/>
    <row r="188" s="18" customFormat="1" ht="16" customHeight="1"/>
    <row r="189" s="18" customFormat="1" ht="16" customHeight="1"/>
    <row r="190" s="18" customFormat="1" ht="16" customHeight="1"/>
    <row r="191" s="18" customFormat="1" ht="16" customHeight="1"/>
    <row r="192" s="18" customFormat="1" ht="16" customHeight="1"/>
    <row r="193" s="18" customFormat="1" ht="16" customHeight="1"/>
    <row r="194" s="18" customFormat="1" ht="16" customHeight="1"/>
    <row r="195" s="18" customFormat="1" ht="16" customHeight="1"/>
    <row r="196" s="18" customFormat="1" ht="16" customHeight="1"/>
    <row r="197" s="18" customFormat="1" ht="16" customHeight="1"/>
    <row r="198" s="18" customFormat="1" ht="16" customHeight="1"/>
    <row r="199" s="18" customFormat="1" ht="16" customHeight="1"/>
    <row r="200" s="18" customFormat="1" ht="16" customHeight="1"/>
    <row r="201" s="18" customFormat="1" ht="16" customHeight="1"/>
    <row r="202" s="18" customFormat="1" ht="16" customHeight="1"/>
    <row r="203" s="18" customFormat="1" ht="16" customHeight="1"/>
    <row r="204" s="18" customFormat="1" ht="16" customHeight="1"/>
    <row r="205" s="18" customFormat="1" ht="16" customHeight="1"/>
    <row r="206" s="18" customFormat="1" ht="16" customHeight="1"/>
    <row r="207" s="18" customFormat="1" ht="16" customHeight="1"/>
    <row r="208" s="18" customFormat="1" ht="16" customHeight="1"/>
    <row r="209" spans="4:4" s="18" customFormat="1" ht="16" customHeight="1"/>
    <row r="210" spans="4:4" s="18" customFormat="1" ht="16" customHeight="1">
      <c r="D210" s="358"/>
    </row>
    <row r="211" spans="4:4" s="18" customFormat="1" ht="16" customHeight="1">
      <c r="D211" s="358"/>
    </row>
    <row r="212" spans="4:4" s="18" customFormat="1" ht="16" customHeight="1">
      <c r="D212" s="358"/>
    </row>
    <row r="213" spans="4:4" s="18" customFormat="1" ht="16" customHeight="1">
      <c r="D213" s="358"/>
    </row>
    <row r="214" spans="4:4" s="18" customFormat="1" ht="16" customHeight="1">
      <c r="D214" s="358"/>
    </row>
    <row r="215" spans="4:4" s="18" customFormat="1" ht="16" customHeight="1">
      <c r="D215" s="358"/>
    </row>
    <row r="216" spans="4:4" s="18" customFormat="1" ht="16" customHeight="1">
      <c r="D216" s="358"/>
    </row>
    <row r="217" spans="4:4" s="18" customFormat="1" ht="16" customHeight="1">
      <c r="D217" s="358"/>
    </row>
    <row r="218" spans="4:4" s="18" customFormat="1" ht="16" customHeight="1">
      <c r="D218" s="358"/>
    </row>
    <row r="219" spans="4:4" s="18" customFormat="1" ht="16" customHeight="1">
      <c r="D219" s="358"/>
    </row>
    <row r="220" spans="4:4" s="18" customFormat="1" ht="16" customHeight="1">
      <c r="D220" s="358"/>
    </row>
    <row r="221" spans="4:4" s="18" customFormat="1" ht="16" customHeight="1">
      <c r="D221" s="358"/>
    </row>
    <row r="222" spans="4:4" s="18" customFormat="1" ht="16" customHeight="1">
      <c r="D222" s="358"/>
    </row>
    <row r="223" spans="4:4" s="18" customFormat="1" ht="16" customHeight="1">
      <c r="D223" s="358"/>
    </row>
    <row r="224" spans="4:4" s="18" customFormat="1" ht="16" customHeight="1">
      <c r="D224" s="358"/>
    </row>
    <row r="225" spans="4:4" s="18" customFormat="1" ht="16" customHeight="1"/>
    <row r="226" spans="4:4" s="18" customFormat="1" ht="16" customHeight="1"/>
    <row r="227" spans="4:4" s="18" customFormat="1" ht="16" customHeight="1"/>
    <row r="228" spans="4:4" s="18" customFormat="1" ht="16" customHeight="1"/>
    <row r="229" spans="4:4" s="18" customFormat="1" ht="16" customHeight="1"/>
    <row r="230" spans="4:4" s="18" customFormat="1" ht="16" customHeight="1"/>
    <row r="231" spans="4:4" s="18" customFormat="1" ht="16" customHeight="1"/>
    <row r="232" spans="4:4" s="18" customFormat="1" ht="16" customHeight="1"/>
    <row r="233" spans="4:4" s="18" customFormat="1" ht="16" customHeight="1"/>
    <row r="234" spans="4:4" s="18" customFormat="1" ht="16" customHeight="1"/>
    <row r="235" spans="4:4" s="18" customFormat="1" ht="16" customHeight="1"/>
    <row r="236" spans="4:4" s="18" customFormat="1" ht="16" customHeight="1"/>
    <row r="237" spans="4:4" s="18" customFormat="1" ht="16" customHeight="1">
      <c r="D237" s="358"/>
    </row>
    <row r="238" spans="4:4" s="18" customFormat="1" ht="16" customHeight="1">
      <c r="D238" s="358"/>
    </row>
    <row r="239" spans="4:4" s="18" customFormat="1" ht="16" customHeight="1">
      <c r="D239" s="358"/>
    </row>
    <row r="240" spans="4:4" s="18" customFormat="1" ht="16" customHeight="1">
      <c r="D240" s="358"/>
    </row>
    <row r="241" spans="4:4" s="18" customFormat="1" ht="16" customHeight="1">
      <c r="D241" s="358"/>
    </row>
    <row r="242" spans="4:4" s="18" customFormat="1" ht="16" customHeight="1">
      <c r="D242" s="358"/>
    </row>
    <row r="243" spans="4:4" s="18" customFormat="1" ht="16" customHeight="1"/>
    <row r="244" spans="4:4" s="18" customFormat="1" ht="16" customHeight="1"/>
    <row r="245" spans="4:4" s="18" customFormat="1" ht="16" customHeight="1"/>
    <row r="246" spans="4:4" s="18" customFormat="1" ht="16" customHeight="1"/>
    <row r="247" spans="4:4" s="18" customFormat="1" ht="16" customHeight="1"/>
    <row r="248" spans="4:4" s="18" customFormat="1" ht="16" customHeight="1"/>
    <row r="249" spans="4:4" s="18" customFormat="1" ht="16" customHeight="1"/>
    <row r="250" spans="4:4" s="18" customFormat="1" ht="16" customHeight="1"/>
    <row r="251" spans="4:4" s="18" customFormat="1" ht="16" customHeight="1"/>
    <row r="252" spans="4:4" s="18" customFormat="1" ht="16" customHeight="1"/>
    <row r="253" spans="4:4" s="18" customFormat="1" ht="16" customHeight="1"/>
    <row r="254" spans="4:4" s="18" customFormat="1" ht="16" customHeight="1"/>
    <row r="255" spans="4:4" s="18" customFormat="1" ht="16" customHeight="1"/>
    <row r="256" spans="4:4" s="18" customFormat="1" ht="16" customHeight="1"/>
    <row r="257" spans="4:4" s="18" customFormat="1" ht="16" customHeight="1"/>
    <row r="258" spans="4:4" s="18" customFormat="1" ht="16" customHeight="1">
      <c r="D258" s="358"/>
    </row>
    <row r="259" spans="4:4" s="18" customFormat="1" ht="16" customHeight="1">
      <c r="D259" s="358"/>
    </row>
    <row r="260" spans="4:4" s="18" customFormat="1" ht="16" customHeight="1">
      <c r="D260" s="358"/>
    </row>
    <row r="261" spans="4:4" s="18" customFormat="1" ht="16" customHeight="1">
      <c r="D261" s="358"/>
    </row>
    <row r="262" spans="4:4" s="18" customFormat="1" ht="16" customHeight="1">
      <c r="D262" s="358"/>
    </row>
    <row r="263" spans="4:4" s="18" customFormat="1" ht="16" customHeight="1">
      <c r="D263" s="358"/>
    </row>
  </sheetData>
  <phoneticPr fontId="2" type="noConversion"/>
  <conditionalFormatting sqref="H4:H1048576">
    <cfRule type="expression" dxfId="730" priority="1">
      <formula>COUNTIF($H:$H, $H4)&gt;1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D892-F96E-43E1-A81C-3464A6BBE1C1}">
  <sheetPr codeName="Sheet38">
    <tabColor theme="7" tint="0.79998168889431442"/>
  </sheetPr>
  <dimension ref="D1:D263"/>
  <sheetViews>
    <sheetView showGridLines="0" zoomScaleNormal="100" workbookViewId="0"/>
  </sheetViews>
  <sheetFormatPr defaultColWidth="9" defaultRowHeight="17.600000000000001"/>
  <cols>
    <col min="1" max="1" width="10.640625" style="1" customWidth="1"/>
    <col min="2" max="2" width="38" style="1" customWidth="1"/>
    <col min="3" max="3" width="6.5" style="1" customWidth="1"/>
    <col min="4" max="4" width="59" style="1" customWidth="1"/>
    <col min="5" max="5" width="9" style="1" customWidth="1"/>
    <col min="6" max="16384" width="9" style="1"/>
  </cols>
  <sheetData>
    <row r="1" customFormat="1" ht="50.15" customHeight="1"/>
    <row r="2" customFormat="1" ht="20.25" customHeight="1"/>
    <row r="3" customFormat="1" ht="20.25" customHeight="1"/>
    <row r="4" ht="28.5" customHeight="1"/>
    <row r="5" s="18" customFormat="1" ht="16" customHeight="1"/>
    <row r="6" s="18" customFormat="1" ht="16" customHeight="1"/>
    <row r="7" s="18" customFormat="1" ht="16" customHeight="1"/>
    <row r="8" s="18" customFormat="1" ht="16" customHeight="1"/>
    <row r="9" s="18" customFormat="1" ht="16" customHeight="1"/>
    <row r="10" s="18" customFormat="1" ht="16" customHeight="1"/>
    <row r="11" s="18" customFormat="1" ht="16" customHeight="1"/>
    <row r="12" s="18" customFormat="1" ht="16" customHeight="1"/>
    <row r="13" s="18" customFormat="1" ht="16" customHeight="1"/>
    <row r="14" s="18" customFormat="1" ht="16" customHeight="1"/>
    <row r="15" s="18" customFormat="1" ht="16" customHeight="1"/>
    <row r="16" s="18" customFormat="1" ht="16" customHeight="1"/>
    <row r="17" s="18" customFormat="1" ht="16" customHeight="1"/>
    <row r="18" s="18" customFormat="1" ht="16" customHeight="1"/>
    <row r="19" s="18" customFormat="1" ht="16" customHeight="1"/>
    <row r="20" s="18" customFormat="1" ht="16" customHeight="1"/>
    <row r="21" s="18" customFormat="1" ht="16" customHeight="1"/>
    <row r="22" s="18" customFormat="1" ht="16" customHeight="1"/>
    <row r="23" s="18" customFormat="1" ht="16" customHeight="1"/>
    <row r="24" s="18" customFormat="1" ht="16" customHeight="1"/>
    <row r="25" s="18" customFormat="1" ht="16" customHeight="1"/>
    <row r="26" s="18" customFormat="1" ht="16" customHeight="1"/>
    <row r="27" s="18" customFormat="1" ht="16" customHeight="1"/>
    <row r="28" s="18" customFormat="1" ht="16" customHeight="1"/>
    <row r="29" s="18" customFormat="1" ht="16" customHeight="1"/>
    <row r="30" s="18" customFormat="1" ht="16" customHeight="1"/>
    <row r="31" s="18" customFormat="1" ht="16" customHeight="1"/>
    <row r="32" s="18" customFormat="1" ht="16" customHeight="1"/>
    <row r="33" s="18" customFormat="1" ht="16" customHeight="1"/>
    <row r="34" s="18" customFormat="1" ht="16" customHeight="1"/>
    <row r="35" s="18" customFormat="1" ht="16" customHeight="1"/>
    <row r="36" s="18" customFormat="1" ht="16" customHeight="1"/>
    <row r="37" s="18" customFormat="1" ht="16" customHeight="1"/>
    <row r="38" s="18" customFormat="1" ht="16" customHeight="1"/>
    <row r="39" s="18" customFormat="1" ht="16" customHeight="1"/>
    <row r="40" s="18" customFormat="1" ht="16" customHeight="1"/>
    <row r="41" s="18" customFormat="1" ht="16" customHeight="1"/>
    <row r="42" s="18" customFormat="1" ht="16" customHeight="1"/>
    <row r="43" s="18" customFormat="1" ht="16" customHeight="1"/>
    <row r="44" s="18" customFormat="1" ht="16" customHeight="1"/>
    <row r="45" s="18" customFormat="1" ht="16" customHeight="1"/>
    <row r="46" s="18" customFormat="1" ht="16" customHeight="1"/>
    <row r="47" s="18" customFormat="1" ht="16" customHeight="1"/>
    <row r="48" s="18" customFormat="1" ht="16" customHeight="1"/>
    <row r="49" s="18" customFormat="1" ht="16" customHeight="1"/>
    <row r="50" s="18" customFormat="1" ht="31.5" customHeight="1"/>
    <row r="51" s="18" customFormat="1" ht="48.75" customHeight="1"/>
    <row r="52" s="18" customFormat="1" ht="25.5" customHeight="1"/>
    <row r="53" s="18" customFormat="1" ht="20.149999999999999" customHeight="1"/>
    <row r="54" s="18" customFormat="1" ht="20.149999999999999" customHeight="1"/>
    <row r="55" s="18" customFormat="1" ht="20.149999999999999" customHeight="1"/>
    <row r="56" s="18" customFormat="1" ht="20.149999999999999" customHeight="1"/>
    <row r="57" s="18" customFormat="1" ht="20.149999999999999" customHeight="1"/>
    <row r="58" s="18" customFormat="1" ht="20.149999999999999" customHeight="1"/>
    <row r="59" s="18" customFormat="1" ht="20.149999999999999" customHeight="1"/>
    <row r="60" s="18" customFormat="1" ht="20.149999999999999" customHeight="1"/>
    <row r="61" s="18" customFormat="1" ht="20.149999999999999" customHeight="1"/>
    <row r="62" s="18" customFormat="1" ht="20.149999999999999" customHeight="1"/>
    <row r="63" s="18" customFormat="1" ht="20.149999999999999" customHeight="1"/>
    <row r="64" s="18" customFormat="1" ht="20.149999999999999" customHeight="1"/>
    <row r="65" spans="4:4" s="18" customFormat="1" ht="20.149999999999999" customHeight="1"/>
    <row r="66" spans="4:4" s="18" customFormat="1" ht="20.149999999999999" customHeight="1"/>
    <row r="67" spans="4:4" s="18" customFormat="1" ht="20.149999999999999" customHeight="1"/>
    <row r="68" spans="4:4" s="18" customFormat="1" ht="20.149999999999999" customHeight="1"/>
    <row r="69" spans="4:4" s="18" customFormat="1" ht="20.149999999999999" customHeight="1"/>
    <row r="70" spans="4:4" s="18" customFormat="1" ht="20.149999999999999" customHeight="1"/>
    <row r="71" spans="4:4" s="18" customFormat="1" ht="20.149999999999999" customHeight="1"/>
    <row r="72" spans="4:4" s="18" customFormat="1" ht="20.149999999999999" customHeight="1"/>
    <row r="73" spans="4:4" s="18" customFormat="1" ht="20.149999999999999" customHeight="1">
      <c r="D73" s="330"/>
    </row>
    <row r="74" spans="4:4" s="18" customFormat="1" ht="20.149999999999999" customHeight="1"/>
    <row r="75" spans="4:4" s="18" customFormat="1" ht="20.149999999999999" customHeight="1"/>
    <row r="76" spans="4:4" s="18" customFormat="1" ht="20.149999999999999" customHeight="1"/>
    <row r="77" spans="4:4" s="18" customFormat="1" ht="20.149999999999999" customHeight="1"/>
    <row r="78" spans="4:4" s="18" customFormat="1" ht="20.149999999999999" customHeight="1"/>
    <row r="79" spans="4:4" s="18" customFormat="1" ht="20.149999999999999" customHeight="1"/>
    <row r="80" spans="4:4" s="18" customFormat="1" ht="20.149999999999999" customHeight="1"/>
    <row r="81" s="18" customFormat="1" ht="20.149999999999999" customHeight="1"/>
    <row r="82" s="18" customFormat="1" ht="20.149999999999999" customHeight="1"/>
    <row r="83" s="18" customFormat="1" ht="20.149999999999999" customHeight="1"/>
    <row r="84" s="18" customFormat="1" ht="20.149999999999999" customHeight="1"/>
    <row r="85" s="18" customFormat="1" ht="20.149999999999999" customHeight="1"/>
    <row r="86" s="18" customFormat="1" ht="20.149999999999999" customHeight="1"/>
    <row r="87" s="18" customFormat="1" ht="20.149999999999999" customHeight="1"/>
    <row r="88" s="18" customFormat="1" ht="20.149999999999999" customHeight="1"/>
    <row r="89" s="18" customFormat="1" ht="20.149999999999999" customHeight="1"/>
    <row r="90" s="18" customFormat="1" ht="20.149999999999999" customHeight="1"/>
    <row r="91" s="18" customFormat="1" ht="20.149999999999999" customHeight="1"/>
    <row r="92" s="18" customFormat="1" ht="20.149999999999999" customHeight="1"/>
    <row r="93" s="18" customFormat="1" ht="20.149999999999999" customHeight="1"/>
    <row r="94" s="18" customFormat="1" ht="20.149999999999999" customHeight="1"/>
    <row r="95" s="18" customFormat="1" ht="20.149999999999999" customHeight="1"/>
    <row r="96" s="18" customFormat="1" ht="20.149999999999999" customHeight="1"/>
    <row r="97" s="18" customFormat="1" ht="20.149999999999999" customHeight="1"/>
    <row r="98" s="18" customFormat="1" ht="20.149999999999999" customHeight="1"/>
    <row r="99" s="18" customFormat="1" ht="20.149999999999999" customHeight="1"/>
    <row r="100" s="18" customFormat="1" ht="20.149999999999999" customHeight="1"/>
    <row r="101" s="18" customFormat="1" ht="20.149999999999999" customHeight="1"/>
    <row r="102" s="18" customFormat="1" ht="20.149999999999999" customHeight="1"/>
    <row r="103" s="18" customFormat="1" ht="20.149999999999999" customHeight="1"/>
    <row r="104" s="18" customFormat="1" ht="20.149999999999999" customHeight="1"/>
    <row r="105" s="18" customFormat="1" ht="20.149999999999999" customHeight="1"/>
    <row r="106" s="18" customFormat="1" ht="20.149999999999999" customHeight="1"/>
    <row r="107" s="18" customFormat="1" ht="20.149999999999999" customHeight="1"/>
    <row r="108" s="18" customFormat="1" ht="20.149999999999999" customHeight="1"/>
    <row r="109" s="18" customFormat="1" ht="20.149999999999999" customHeight="1"/>
    <row r="110" s="18" customFormat="1" ht="20.149999999999999" customHeight="1"/>
    <row r="111" s="18" customFormat="1" ht="20.149999999999999" customHeight="1"/>
    <row r="112" s="18" customFormat="1" ht="20.149999999999999" customHeight="1"/>
    <row r="113" s="18" customFormat="1" ht="20.149999999999999" customHeight="1"/>
    <row r="114" s="18" customFormat="1" ht="20.149999999999999" customHeight="1"/>
    <row r="115" s="18" customFormat="1" ht="20.149999999999999" customHeight="1"/>
    <row r="116" s="18" customFormat="1" ht="20.149999999999999" customHeight="1"/>
    <row r="117" s="18" customFormat="1" ht="16" customHeight="1"/>
    <row r="118" s="18" customFormat="1" ht="16" customHeight="1"/>
    <row r="119" s="18" customFormat="1" ht="13.5" customHeight="1"/>
    <row r="120" s="18" customFormat="1" ht="16" customHeight="1"/>
    <row r="121" s="18" customFormat="1" ht="16" customHeight="1"/>
    <row r="122" s="18" customFormat="1" ht="16" customHeight="1"/>
    <row r="123" s="18" customFormat="1" ht="16" customHeight="1"/>
    <row r="124" s="18" customFormat="1" ht="16" customHeight="1"/>
    <row r="125" s="18" customFormat="1" ht="16" customHeight="1"/>
    <row r="126" s="18" customFormat="1" ht="16" customHeight="1"/>
    <row r="127" s="18" customFormat="1" ht="16" customHeight="1"/>
    <row r="128" s="18" customFormat="1" ht="16" customHeight="1"/>
    <row r="129" s="18" customFormat="1" ht="16" customHeight="1"/>
    <row r="130" s="18" customFormat="1" ht="16" customHeight="1"/>
    <row r="131" s="18" customFormat="1" ht="16" customHeight="1"/>
    <row r="132" s="18" customFormat="1" ht="16" customHeight="1"/>
    <row r="133" s="18" customFormat="1" ht="16" customHeight="1"/>
    <row r="134" s="18" customFormat="1" ht="16" customHeight="1"/>
    <row r="135" s="18" customFormat="1" ht="16" customHeight="1"/>
    <row r="136" s="18" customFormat="1" ht="16" customHeight="1"/>
    <row r="137" s="18" customFormat="1" ht="16" customHeight="1"/>
    <row r="138" s="18" customFormat="1" ht="16" customHeight="1"/>
    <row r="139" s="18" customFormat="1" ht="16" customHeight="1"/>
    <row r="140" s="18" customFormat="1" ht="16" customHeight="1"/>
    <row r="141" s="18" customFormat="1" ht="16" customHeight="1"/>
    <row r="142" s="18" customFormat="1" ht="16" customHeight="1"/>
    <row r="143" s="18" customFormat="1" ht="16" customHeight="1"/>
    <row r="144" s="18" customFormat="1" ht="16" customHeight="1"/>
    <row r="145" s="18" customFormat="1" ht="16" customHeight="1"/>
    <row r="146" s="18" customFormat="1" ht="16" customHeight="1"/>
    <row r="147" s="18" customFormat="1" ht="16" customHeight="1"/>
    <row r="148" s="18" customFormat="1" ht="16" customHeight="1"/>
    <row r="149" s="18" customFormat="1" ht="16" customHeight="1"/>
    <row r="150" s="18" customFormat="1" ht="16" customHeight="1"/>
    <row r="151" s="18" customFormat="1" ht="16" customHeight="1"/>
    <row r="152" s="18" customFormat="1" ht="16" customHeight="1"/>
    <row r="153" s="18" customFormat="1" ht="16" customHeight="1"/>
    <row r="154" s="18" customFormat="1" ht="16" customHeight="1"/>
    <row r="155" s="18" customFormat="1" ht="16" customHeight="1"/>
    <row r="156" s="18" customFormat="1" ht="16" customHeight="1"/>
    <row r="157" s="18" customFormat="1" ht="16" customHeight="1"/>
    <row r="158" s="18" customFormat="1" ht="16" customHeight="1"/>
    <row r="159" s="18" customFormat="1" ht="16" customHeight="1"/>
    <row r="160" s="18" customFormat="1" ht="16" customHeight="1"/>
    <row r="161" s="18" customFormat="1" ht="16" customHeight="1"/>
    <row r="162" s="18" customFormat="1" ht="16" customHeight="1"/>
    <row r="163" s="18" customFormat="1" ht="16" customHeight="1"/>
    <row r="164" s="18" customFormat="1" ht="16" customHeight="1"/>
    <row r="165" s="18" customFormat="1" ht="16" customHeight="1"/>
    <row r="166" s="18" customFormat="1" ht="16" customHeight="1"/>
    <row r="167" s="18" customFormat="1" ht="16" customHeight="1"/>
    <row r="168" s="18" customFormat="1" ht="16" customHeight="1"/>
    <row r="169" s="18" customFormat="1" ht="16" customHeight="1"/>
    <row r="170" s="18" customFormat="1" ht="16" customHeight="1"/>
    <row r="171" s="18" customFormat="1" ht="16" customHeight="1"/>
    <row r="172" s="18" customFormat="1" ht="16" customHeight="1"/>
    <row r="173" s="18" customFormat="1" ht="16" customHeight="1"/>
    <row r="174" s="18" customFormat="1" ht="16" customHeight="1"/>
    <row r="175" s="18" customFormat="1" ht="16" customHeight="1"/>
    <row r="176" s="18" customFormat="1" ht="16" customHeight="1"/>
    <row r="177" s="18" customFormat="1" ht="16" customHeight="1"/>
    <row r="178" s="18" customFormat="1" ht="16" customHeight="1"/>
    <row r="179" s="18" customFormat="1" ht="16" customHeight="1"/>
    <row r="180" s="18" customFormat="1" ht="16" customHeight="1"/>
    <row r="181" s="18" customFormat="1" ht="16" customHeight="1"/>
    <row r="182" s="18" customFormat="1" ht="16" customHeight="1"/>
    <row r="183" s="18" customFormat="1" ht="16" customHeight="1"/>
    <row r="184" s="18" customFormat="1" ht="16" customHeight="1"/>
    <row r="185" s="18" customFormat="1" ht="16" customHeight="1"/>
    <row r="186" s="18" customFormat="1" ht="16" customHeight="1"/>
    <row r="187" s="18" customFormat="1" ht="16" customHeight="1"/>
    <row r="188" s="18" customFormat="1" ht="16" customHeight="1"/>
    <row r="189" s="18" customFormat="1" ht="16" customHeight="1"/>
    <row r="190" s="18" customFormat="1" ht="16" customHeight="1"/>
    <row r="191" s="18" customFormat="1" ht="16" customHeight="1"/>
    <row r="192" s="18" customFormat="1" ht="16" customHeight="1"/>
    <row r="193" s="18" customFormat="1" ht="16" customHeight="1"/>
    <row r="194" s="18" customFormat="1" ht="16" customHeight="1"/>
    <row r="195" s="18" customFormat="1" ht="16" customHeight="1"/>
    <row r="196" s="18" customFormat="1" ht="16" customHeight="1"/>
    <row r="197" s="18" customFormat="1" ht="16" customHeight="1"/>
    <row r="198" s="18" customFormat="1" ht="16" customHeight="1"/>
    <row r="199" s="18" customFormat="1" ht="16" customHeight="1"/>
    <row r="200" s="18" customFormat="1" ht="16" customHeight="1"/>
    <row r="201" s="18" customFormat="1" ht="16" customHeight="1"/>
    <row r="202" s="18" customFormat="1" ht="16" customHeight="1"/>
    <row r="203" s="18" customFormat="1" ht="16" customHeight="1"/>
    <row r="204" s="18" customFormat="1" ht="16" customHeight="1"/>
    <row r="205" s="18" customFormat="1" ht="16" customHeight="1"/>
    <row r="206" s="18" customFormat="1" ht="16" customHeight="1"/>
    <row r="207" s="18" customFormat="1" ht="16" customHeight="1"/>
    <row r="208" s="18" customFormat="1" ht="16" customHeight="1"/>
    <row r="209" spans="4:4" s="18" customFormat="1" ht="16" customHeight="1"/>
    <row r="210" spans="4:4" s="18" customFormat="1" ht="16" customHeight="1">
      <c r="D210" s="358"/>
    </row>
    <row r="211" spans="4:4" s="18" customFormat="1" ht="16" customHeight="1">
      <c r="D211" s="358"/>
    </row>
    <row r="212" spans="4:4" s="18" customFormat="1" ht="16" customHeight="1">
      <c r="D212" s="358"/>
    </row>
    <row r="213" spans="4:4" s="18" customFormat="1" ht="16" customHeight="1">
      <c r="D213" s="358"/>
    </row>
    <row r="214" spans="4:4" s="18" customFormat="1" ht="16" customHeight="1">
      <c r="D214" s="358"/>
    </row>
    <row r="215" spans="4:4" s="18" customFormat="1" ht="16" customHeight="1">
      <c r="D215" s="358"/>
    </row>
    <row r="216" spans="4:4" s="18" customFormat="1" ht="16" customHeight="1">
      <c r="D216" s="358"/>
    </row>
    <row r="217" spans="4:4" s="18" customFormat="1" ht="16" customHeight="1">
      <c r="D217" s="358"/>
    </row>
    <row r="218" spans="4:4" s="18" customFormat="1" ht="16" customHeight="1">
      <c r="D218" s="358"/>
    </row>
    <row r="219" spans="4:4" s="18" customFormat="1" ht="16" customHeight="1">
      <c r="D219" s="358"/>
    </row>
    <row r="220" spans="4:4" s="18" customFormat="1" ht="16" customHeight="1">
      <c r="D220" s="358"/>
    </row>
    <row r="221" spans="4:4" s="18" customFormat="1" ht="16" customHeight="1">
      <c r="D221" s="358"/>
    </row>
    <row r="222" spans="4:4" s="18" customFormat="1" ht="16" customHeight="1">
      <c r="D222" s="358"/>
    </row>
    <row r="223" spans="4:4" s="18" customFormat="1" ht="16" customHeight="1">
      <c r="D223" s="358"/>
    </row>
    <row r="224" spans="4:4" s="18" customFormat="1" ht="16" customHeight="1">
      <c r="D224" s="358"/>
    </row>
    <row r="225" spans="4:4" s="18" customFormat="1" ht="16" customHeight="1"/>
    <row r="226" spans="4:4" s="18" customFormat="1" ht="16" customHeight="1"/>
    <row r="227" spans="4:4" s="18" customFormat="1" ht="16" customHeight="1"/>
    <row r="228" spans="4:4" s="18" customFormat="1" ht="16" customHeight="1"/>
    <row r="229" spans="4:4" s="18" customFormat="1" ht="16" customHeight="1"/>
    <row r="230" spans="4:4" s="18" customFormat="1" ht="16" customHeight="1"/>
    <row r="231" spans="4:4" s="18" customFormat="1" ht="16" customHeight="1"/>
    <row r="232" spans="4:4" s="18" customFormat="1" ht="16" customHeight="1"/>
    <row r="233" spans="4:4" s="18" customFormat="1" ht="16" customHeight="1"/>
    <row r="234" spans="4:4" s="18" customFormat="1" ht="16" customHeight="1"/>
    <row r="235" spans="4:4" s="18" customFormat="1" ht="16" customHeight="1"/>
    <row r="236" spans="4:4" s="18" customFormat="1" ht="16" customHeight="1"/>
    <row r="237" spans="4:4" s="18" customFormat="1" ht="16" customHeight="1">
      <c r="D237" s="358"/>
    </row>
    <row r="238" spans="4:4" s="18" customFormat="1" ht="16" customHeight="1">
      <c r="D238" s="358"/>
    </row>
    <row r="239" spans="4:4" s="18" customFormat="1" ht="16" customHeight="1">
      <c r="D239" s="358"/>
    </row>
    <row r="240" spans="4:4" s="18" customFormat="1" ht="16" customHeight="1">
      <c r="D240" s="358"/>
    </row>
    <row r="241" spans="4:4" s="18" customFormat="1" ht="16" customHeight="1">
      <c r="D241" s="358"/>
    </row>
    <row r="242" spans="4:4" s="18" customFormat="1" ht="16" customHeight="1">
      <c r="D242" s="358"/>
    </row>
    <row r="243" spans="4:4" s="18" customFormat="1" ht="16" customHeight="1"/>
    <row r="244" spans="4:4" s="18" customFormat="1" ht="16" customHeight="1"/>
    <row r="245" spans="4:4" s="18" customFormat="1" ht="16" customHeight="1"/>
    <row r="246" spans="4:4" s="18" customFormat="1" ht="16" customHeight="1"/>
    <row r="247" spans="4:4" s="18" customFormat="1" ht="16" customHeight="1"/>
    <row r="248" spans="4:4" s="18" customFormat="1" ht="16" customHeight="1"/>
    <row r="249" spans="4:4" s="18" customFormat="1" ht="16" customHeight="1"/>
    <row r="250" spans="4:4" s="18" customFormat="1" ht="16" customHeight="1"/>
    <row r="251" spans="4:4" s="18" customFormat="1" ht="16" customHeight="1"/>
    <row r="252" spans="4:4" s="18" customFormat="1" ht="16" customHeight="1"/>
    <row r="253" spans="4:4" s="18" customFormat="1" ht="16" customHeight="1"/>
    <row r="254" spans="4:4" s="18" customFormat="1" ht="16" customHeight="1"/>
    <row r="255" spans="4:4" s="18" customFormat="1" ht="16" customHeight="1"/>
    <row r="256" spans="4:4" s="18" customFormat="1" ht="16" customHeight="1"/>
    <row r="257" spans="4:4" s="18" customFormat="1" ht="16" customHeight="1"/>
    <row r="258" spans="4:4" s="18" customFormat="1" ht="16" customHeight="1">
      <c r="D258" s="358"/>
    </row>
    <row r="259" spans="4:4" s="18" customFormat="1" ht="16" customHeight="1">
      <c r="D259" s="358"/>
    </row>
    <row r="260" spans="4:4" s="18" customFormat="1" ht="16" customHeight="1">
      <c r="D260" s="358"/>
    </row>
    <row r="261" spans="4:4" s="18" customFormat="1" ht="16" customHeight="1">
      <c r="D261" s="358"/>
    </row>
    <row r="262" spans="4:4" s="18" customFormat="1" ht="16" customHeight="1">
      <c r="D262" s="358"/>
    </row>
    <row r="263" spans="4:4" s="18" customFormat="1" ht="16" customHeight="1">
      <c r="D263" s="358"/>
    </row>
  </sheetData>
  <phoneticPr fontId="2" type="noConversion"/>
  <conditionalFormatting sqref="H4:H1048576">
    <cfRule type="expression" dxfId="729" priority="1">
      <formula>COUNTIF($H:$H, $H4)&gt;1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1B4E-BC54-45D1-8BB2-715CDCB34427}">
  <sheetPr codeName="Sheet40"/>
  <dimension ref="A1:B13952"/>
  <sheetViews>
    <sheetView showGridLines="0" workbookViewId="0"/>
  </sheetViews>
  <sheetFormatPr defaultRowHeight="17.600000000000001"/>
  <sheetData>
    <row r="1" spans="1:2">
      <c r="A1" t="s">
        <v>9678</v>
      </c>
      <c r="B1" t="s">
        <v>8941</v>
      </c>
    </row>
    <row r="2" spans="1:2">
      <c r="A2">
        <v>6145061</v>
      </c>
      <c r="B2">
        <v>0</v>
      </c>
    </row>
    <row r="3" spans="1:2">
      <c r="A3">
        <v>6216042</v>
      </c>
      <c r="B3">
        <v>8</v>
      </c>
    </row>
    <row r="4" spans="1:2">
      <c r="A4">
        <v>962118</v>
      </c>
      <c r="B4">
        <v>0</v>
      </c>
    </row>
    <row r="5" spans="1:2">
      <c r="A5">
        <v>6249865</v>
      </c>
      <c r="B5">
        <v>0</v>
      </c>
    </row>
    <row r="6" spans="1:2">
      <c r="A6">
        <v>6304093</v>
      </c>
      <c r="B6">
        <v>12</v>
      </c>
    </row>
    <row r="7" spans="1:2">
      <c r="A7">
        <v>6291188</v>
      </c>
      <c r="B7">
        <v>1</v>
      </c>
    </row>
    <row r="8" spans="1:2">
      <c r="A8">
        <v>964627</v>
      </c>
      <c r="B8">
        <v>0</v>
      </c>
    </row>
    <row r="9" spans="1:2">
      <c r="A9">
        <v>6167922</v>
      </c>
      <c r="B9">
        <v>1</v>
      </c>
    </row>
    <row r="10" spans="1:2">
      <c r="A10">
        <v>1251598</v>
      </c>
      <c r="B10">
        <v>23</v>
      </c>
    </row>
    <row r="11" spans="1:2">
      <c r="A11" t="s">
        <v>9589</v>
      </c>
      <c r="B11">
        <v>1</v>
      </c>
    </row>
    <row r="12" spans="1:2">
      <c r="A12">
        <v>955732</v>
      </c>
      <c r="B12">
        <v>7</v>
      </c>
    </row>
    <row r="13" spans="1:2">
      <c r="A13">
        <v>6292057</v>
      </c>
      <c r="B13">
        <v>1</v>
      </c>
    </row>
    <row r="14" spans="1:2">
      <c r="A14">
        <v>6342809</v>
      </c>
      <c r="B14">
        <v>0</v>
      </c>
    </row>
    <row r="15" spans="1:2">
      <c r="A15">
        <v>6306296</v>
      </c>
      <c r="B15">
        <v>0</v>
      </c>
    </row>
    <row r="16" spans="1:2">
      <c r="A16">
        <v>6238214</v>
      </c>
      <c r="B16">
        <v>17</v>
      </c>
    </row>
    <row r="17" spans="1:2">
      <c r="A17">
        <v>6199953</v>
      </c>
      <c r="B17">
        <v>6</v>
      </c>
    </row>
    <row r="18" spans="1:2">
      <c r="A18">
        <v>6274699</v>
      </c>
      <c r="B18">
        <v>3</v>
      </c>
    </row>
    <row r="19" spans="1:2">
      <c r="A19">
        <v>1251928</v>
      </c>
      <c r="B19">
        <v>1</v>
      </c>
    </row>
    <row r="20" spans="1:2">
      <c r="A20">
        <v>6321162</v>
      </c>
      <c r="B20">
        <v>0</v>
      </c>
    </row>
    <row r="21" spans="1:2">
      <c r="A21">
        <v>6216336</v>
      </c>
      <c r="B21">
        <v>1</v>
      </c>
    </row>
    <row r="22" spans="1:2">
      <c r="A22">
        <v>6336939</v>
      </c>
      <c r="B22">
        <v>0</v>
      </c>
    </row>
    <row r="23" spans="1:2">
      <c r="A23">
        <v>6182193</v>
      </c>
      <c r="B23">
        <v>0</v>
      </c>
    </row>
    <row r="24" spans="1:2">
      <c r="A24">
        <v>6245939</v>
      </c>
      <c r="B24">
        <v>1</v>
      </c>
    </row>
    <row r="25" spans="1:2">
      <c r="A25">
        <v>1252281</v>
      </c>
      <c r="B25">
        <v>13</v>
      </c>
    </row>
    <row r="26" spans="1:2">
      <c r="A26">
        <v>962000</v>
      </c>
      <c r="B26">
        <v>0</v>
      </c>
    </row>
    <row r="27" spans="1:2">
      <c r="A27">
        <v>953807</v>
      </c>
      <c r="B27">
        <v>2</v>
      </c>
    </row>
    <row r="28" spans="1:2">
      <c r="A28">
        <v>6215817</v>
      </c>
      <c r="B28">
        <v>1</v>
      </c>
    </row>
    <row r="29" spans="1:2">
      <c r="A29">
        <v>6337515</v>
      </c>
      <c r="B29">
        <v>0</v>
      </c>
    </row>
    <row r="30" spans="1:2">
      <c r="A30">
        <v>6299084</v>
      </c>
      <c r="B30">
        <v>2</v>
      </c>
    </row>
    <row r="31" spans="1:2">
      <c r="A31">
        <v>959481</v>
      </c>
      <c r="B31">
        <v>0</v>
      </c>
    </row>
    <row r="32" spans="1:2">
      <c r="A32">
        <v>1252475</v>
      </c>
      <c r="B32">
        <v>1</v>
      </c>
    </row>
    <row r="33" spans="1:2">
      <c r="A33">
        <v>960777</v>
      </c>
      <c r="B33">
        <v>0</v>
      </c>
    </row>
    <row r="34" spans="1:2">
      <c r="A34">
        <v>6297195</v>
      </c>
      <c r="B34">
        <v>2</v>
      </c>
    </row>
    <row r="35" spans="1:2">
      <c r="A35">
        <v>6302370</v>
      </c>
      <c r="B35">
        <v>3</v>
      </c>
    </row>
    <row r="36" spans="1:2">
      <c r="A36">
        <v>6343447</v>
      </c>
      <c r="B36">
        <v>2</v>
      </c>
    </row>
    <row r="37" spans="1:2">
      <c r="A37">
        <v>6162859</v>
      </c>
      <c r="B37">
        <v>3</v>
      </c>
    </row>
    <row r="38" spans="1:2">
      <c r="A38">
        <v>6150825</v>
      </c>
      <c r="B38">
        <v>1</v>
      </c>
    </row>
    <row r="39" spans="1:2">
      <c r="A39">
        <v>6245382</v>
      </c>
      <c r="B39">
        <v>0</v>
      </c>
    </row>
    <row r="40" spans="1:2">
      <c r="A40">
        <v>6257686</v>
      </c>
      <c r="B40">
        <v>3</v>
      </c>
    </row>
    <row r="41" spans="1:2">
      <c r="A41">
        <v>6341380</v>
      </c>
      <c r="B41">
        <v>0</v>
      </c>
    </row>
    <row r="42" spans="1:2">
      <c r="A42">
        <v>1054119</v>
      </c>
      <c r="B42">
        <v>1</v>
      </c>
    </row>
    <row r="43" spans="1:2">
      <c r="A43">
        <v>6231597</v>
      </c>
      <c r="B43">
        <v>0</v>
      </c>
    </row>
    <row r="44" spans="1:2">
      <c r="A44">
        <v>6185734</v>
      </c>
      <c r="B44">
        <v>0</v>
      </c>
    </row>
    <row r="45" spans="1:2">
      <c r="A45">
        <v>6247467</v>
      </c>
      <c r="B45">
        <v>1</v>
      </c>
    </row>
    <row r="46" spans="1:2">
      <c r="A46">
        <v>6320130</v>
      </c>
      <c r="B46">
        <v>6</v>
      </c>
    </row>
    <row r="47" spans="1:2">
      <c r="A47">
        <v>6298306</v>
      </c>
      <c r="B47">
        <v>2</v>
      </c>
    </row>
    <row r="48" spans="1:2">
      <c r="A48">
        <v>6156012</v>
      </c>
      <c r="B48">
        <v>0</v>
      </c>
    </row>
    <row r="49" spans="1:2">
      <c r="A49">
        <v>6125421</v>
      </c>
      <c r="B49">
        <v>0</v>
      </c>
    </row>
    <row r="50" spans="1:2">
      <c r="A50">
        <v>961852</v>
      </c>
      <c r="B50">
        <v>2</v>
      </c>
    </row>
    <row r="51" spans="1:2">
      <c r="A51">
        <v>6229726</v>
      </c>
      <c r="B51">
        <v>5</v>
      </c>
    </row>
    <row r="52" spans="1:2">
      <c r="A52">
        <v>6335043</v>
      </c>
      <c r="B52">
        <v>0</v>
      </c>
    </row>
    <row r="53" spans="1:2">
      <c r="A53">
        <v>6245522</v>
      </c>
      <c r="B53">
        <v>0</v>
      </c>
    </row>
    <row r="54" spans="1:2">
      <c r="A54">
        <v>6148364</v>
      </c>
      <c r="B54">
        <v>0</v>
      </c>
    </row>
    <row r="55" spans="1:2">
      <c r="A55">
        <v>6231955</v>
      </c>
      <c r="B55">
        <v>0</v>
      </c>
    </row>
    <row r="56" spans="1:2">
      <c r="A56">
        <v>956475</v>
      </c>
      <c r="B56">
        <v>9</v>
      </c>
    </row>
    <row r="57" spans="1:2">
      <c r="A57">
        <v>6326471</v>
      </c>
      <c r="B57">
        <v>1</v>
      </c>
    </row>
    <row r="58" spans="1:2">
      <c r="A58">
        <v>6267930</v>
      </c>
      <c r="B58">
        <v>2</v>
      </c>
    </row>
    <row r="59" spans="1:2">
      <c r="A59">
        <v>6109233</v>
      </c>
      <c r="B59">
        <v>0</v>
      </c>
    </row>
    <row r="60" spans="1:2">
      <c r="A60">
        <v>6314813</v>
      </c>
      <c r="B60">
        <v>0</v>
      </c>
    </row>
    <row r="61" spans="1:2">
      <c r="A61">
        <v>6129947</v>
      </c>
      <c r="B61">
        <v>5</v>
      </c>
    </row>
    <row r="62" spans="1:2">
      <c r="A62">
        <v>6264934</v>
      </c>
      <c r="B62">
        <v>1</v>
      </c>
    </row>
    <row r="63" spans="1:2">
      <c r="A63">
        <v>6263448</v>
      </c>
      <c r="B63">
        <v>0</v>
      </c>
    </row>
    <row r="64" spans="1:2">
      <c r="A64">
        <v>6345137</v>
      </c>
      <c r="B64">
        <v>0</v>
      </c>
    </row>
    <row r="65" spans="1:2">
      <c r="A65">
        <v>6299602</v>
      </c>
      <c r="B65">
        <v>0</v>
      </c>
    </row>
    <row r="66" spans="1:2">
      <c r="A66">
        <v>6330610</v>
      </c>
      <c r="B66">
        <v>4</v>
      </c>
    </row>
    <row r="67" spans="1:2">
      <c r="A67">
        <v>6278535</v>
      </c>
      <c r="B67">
        <v>0</v>
      </c>
    </row>
    <row r="68" spans="1:2">
      <c r="A68">
        <v>6124487</v>
      </c>
      <c r="B68">
        <v>0</v>
      </c>
    </row>
    <row r="69" spans="1:2">
      <c r="A69">
        <v>6100030</v>
      </c>
      <c r="B69">
        <v>2</v>
      </c>
    </row>
    <row r="70" spans="1:2">
      <c r="A70">
        <v>6326653</v>
      </c>
      <c r="B70">
        <v>0</v>
      </c>
    </row>
    <row r="71" spans="1:2">
      <c r="A71">
        <v>965179</v>
      </c>
      <c r="B71">
        <v>0</v>
      </c>
    </row>
    <row r="72" spans="1:2">
      <c r="A72">
        <v>6226588</v>
      </c>
      <c r="B72">
        <v>2</v>
      </c>
    </row>
    <row r="73" spans="1:2">
      <c r="A73">
        <v>6324614</v>
      </c>
      <c r="B73">
        <v>0</v>
      </c>
    </row>
    <row r="74" spans="1:2">
      <c r="A74">
        <v>6134713</v>
      </c>
      <c r="B74">
        <v>0</v>
      </c>
    </row>
    <row r="75" spans="1:2">
      <c r="A75">
        <v>6148797</v>
      </c>
      <c r="B75">
        <v>0</v>
      </c>
    </row>
    <row r="76" spans="1:2">
      <c r="A76">
        <v>6258928</v>
      </c>
      <c r="B76">
        <v>0</v>
      </c>
    </row>
    <row r="77" spans="1:2">
      <c r="A77">
        <v>6296382</v>
      </c>
      <c r="B77">
        <v>1</v>
      </c>
    </row>
    <row r="78" spans="1:2">
      <c r="A78">
        <v>6262986</v>
      </c>
      <c r="B78">
        <v>0</v>
      </c>
    </row>
    <row r="79" spans="1:2">
      <c r="A79">
        <v>6274960</v>
      </c>
      <c r="B79">
        <v>1</v>
      </c>
    </row>
    <row r="80" spans="1:2">
      <c r="A80">
        <v>6216012</v>
      </c>
      <c r="B80">
        <v>1</v>
      </c>
    </row>
    <row r="81" spans="1:2">
      <c r="A81">
        <v>6271583</v>
      </c>
      <c r="B81">
        <v>0</v>
      </c>
    </row>
    <row r="82" spans="1:2">
      <c r="A82">
        <v>6164740</v>
      </c>
      <c r="B82">
        <v>2</v>
      </c>
    </row>
    <row r="83" spans="1:2">
      <c r="A83">
        <v>6195556</v>
      </c>
      <c r="B83">
        <v>1</v>
      </c>
    </row>
    <row r="84" spans="1:2">
      <c r="A84">
        <v>6277665</v>
      </c>
      <c r="B84">
        <v>2</v>
      </c>
    </row>
    <row r="85" spans="1:2">
      <c r="A85">
        <v>6240035</v>
      </c>
      <c r="B85">
        <v>1</v>
      </c>
    </row>
    <row r="86" spans="1:2">
      <c r="A86">
        <v>951111</v>
      </c>
      <c r="B86">
        <v>9</v>
      </c>
    </row>
    <row r="87" spans="1:2">
      <c r="A87" t="s">
        <v>9655</v>
      </c>
      <c r="B87">
        <v>0</v>
      </c>
    </row>
    <row r="88" spans="1:2">
      <c r="A88">
        <v>6215227</v>
      </c>
      <c r="B88">
        <v>2</v>
      </c>
    </row>
    <row r="89" spans="1:2">
      <c r="A89">
        <v>6317508</v>
      </c>
      <c r="B89">
        <v>4</v>
      </c>
    </row>
    <row r="90" spans="1:2">
      <c r="A90">
        <v>6191579</v>
      </c>
      <c r="B90">
        <v>2</v>
      </c>
    </row>
    <row r="91" spans="1:2">
      <c r="A91">
        <v>6197983</v>
      </c>
      <c r="B91">
        <v>0</v>
      </c>
    </row>
    <row r="92" spans="1:2">
      <c r="A92">
        <v>6264258</v>
      </c>
      <c r="B92">
        <v>0</v>
      </c>
    </row>
    <row r="93" spans="1:2">
      <c r="A93">
        <v>6292805</v>
      </c>
      <c r="B93">
        <v>2</v>
      </c>
    </row>
    <row r="94" spans="1:2">
      <c r="A94">
        <v>963827</v>
      </c>
      <c r="B94">
        <v>0</v>
      </c>
    </row>
    <row r="95" spans="1:2">
      <c r="A95">
        <v>960733</v>
      </c>
      <c r="B95">
        <v>4</v>
      </c>
    </row>
    <row r="96" spans="1:2">
      <c r="A96">
        <v>6302071</v>
      </c>
      <c r="B96">
        <v>1</v>
      </c>
    </row>
    <row r="97" spans="1:2">
      <c r="A97">
        <v>6157158</v>
      </c>
      <c r="B97">
        <v>0</v>
      </c>
    </row>
    <row r="98" spans="1:2">
      <c r="A98">
        <v>6310063</v>
      </c>
      <c r="B98">
        <v>4</v>
      </c>
    </row>
    <row r="99" spans="1:2">
      <c r="A99">
        <v>7550172</v>
      </c>
      <c r="B99">
        <v>0</v>
      </c>
    </row>
    <row r="100" spans="1:2">
      <c r="A100">
        <v>6229422</v>
      </c>
      <c r="B100">
        <v>0</v>
      </c>
    </row>
    <row r="101" spans="1:2">
      <c r="A101">
        <v>3356959</v>
      </c>
      <c r="B101">
        <v>0</v>
      </c>
    </row>
    <row r="102" spans="1:2">
      <c r="A102">
        <v>6261796</v>
      </c>
      <c r="B102">
        <v>12</v>
      </c>
    </row>
    <row r="103" spans="1:2">
      <c r="A103">
        <v>552824</v>
      </c>
      <c r="B103">
        <v>0</v>
      </c>
    </row>
    <row r="104" spans="1:2">
      <c r="A104">
        <v>3356985</v>
      </c>
      <c r="B104">
        <v>0</v>
      </c>
    </row>
    <row r="105" spans="1:2">
      <c r="A105">
        <v>961243</v>
      </c>
      <c r="B105">
        <v>0</v>
      </c>
    </row>
    <row r="106" spans="1:2">
      <c r="A106">
        <v>6122748</v>
      </c>
      <c r="B106">
        <v>6</v>
      </c>
    </row>
    <row r="107" spans="1:2">
      <c r="A107">
        <v>6317778</v>
      </c>
      <c r="B107">
        <v>0</v>
      </c>
    </row>
    <row r="108" spans="1:2">
      <c r="A108">
        <v>6264450</v>
      </c>
      <c r="B108">
        <v>2</v>
      </c>
    </row>
    <row r="109" spans="1:2">
      <c r="A109">
        <v>6317340</v>
      </c>
      <c r="B109">
        <v>0</v>
      </c>
    </row>
    <row r="110" spans="1:2">
      <c r="A110">
        <v>6223802</v>
      </c>
      <c r="B110">
        <v>0</v>
      </c>
    </row>
    <row r="111" spans="1:2">
      <c r="A111">
        <v>6315911</v>
      </c>
      <c r="B111">
        <v>0</v>
      </c>
    </row>
    <row r="112" spans="1:2">
      <c r="A112">
        <v>6176344</v>
      </c>
      <c r="B112">
        <v>1</v>
      </c>
    </row>
    <row r="113" spans="1:2">
      <c r="A113">
        <v>6258070</v>
      </c>
      <c r="B113">
        <v>3</v>
      </c>
    </row>
    <row r="114" spans="1:2">
      <c r="A114">
        <v>6335854</v>
      </c>
      <c r="B114">
        <v>0</v>
      </c>
    </row>
    <row r="115" spans="1:2">
      <c r="A115">
        <v>6240844</v>
      </c>
      <c r="B115">
        <v>2</v>
      </c>
    </row>
    <row r="116" spans="1:2">
      <c r="A116">
        <v>6173175</v>
      </c>
      <c r="B116">
        <v>0</v>
      </c>
    </row>
    <row r="117" spans="1:2">
      <c r="A117">
        <v>6342834</v>
      </c>
      <c r="B117">
        <v>1</v>
      </c>
    </row>
    <row r="118" spans="1:2">
      <c r="A118">
        <v>6263116</v>
      </c>
      <c r="B118">
        <v>0</v>
      </c>
    </row>
    <row r="119" spans="1:2">
      <c r="A119">
        <v>6107488</v>
      </c>
      <c r="B119">
        <v>0</v>
      </c>
    </row>
    <row r="120" spans="1:2">
      <c r="A120">
        <v>6120485</v>
      </c>
      <c r="B120">
        <v>0</v>
      </c>
    </row>
    <row r="121" spans="1:2">
      <c r="A121">
        <v>1055036</v>
      </c>
      <c r="B121">
        <v>1</v>
      </c>
    </row>
    <row r="122" spans="1:2">
      <c r="A122">
        <v>6283312</v>
      </c>
      <c r="B122">
        <v>2</v>
      </c>
    </row>
    <row r="123" spans="1:2">
      <c r="A123">
        <v>6279943</v>
      </c>
      <c r="B123">
        <v>2</v>
      </c>
    </row>
    <row r="124" spans="1:2">
      <c r="A124">
        <v>6310048</v>
      </c>
      <c r="B124">
        <v>1</v>
      </c>
    </row>
    <row r="125" spans="1:2">
      <c r="A125">
        <v>6125546</v>
      </c>
      <c r="B125">
        <v>0</v>
      </c>
    </row>
    <row r="126" spans="1:2">
      <c r="A126">
        <v>6285653</v>
      </c>
      <c r="B126">
        <v>0</v>
      </c>
    </row>
    <row r="127" spans="1:2">
      <c r="A127">
        <v>3440003</v>
      </c>
      <c r="B127">
        <v>0</v>
      </c>
    </row>
    <row r="128" spans="1:2">
      <c r="A128">
        <v>1055139</v>
      </c>
      <c r="B128">
        <v>1</v>
      </c>
    </row>
    <row r="129" spans="1:2">
      <c r="A129">
        <v>6236387</v>
      </c>
      <c r="B129">
        <v>1</v>
      </c>
    </row>
    <row r="130" spans="1:2">
      <c r="A130">
        <v>1252108</v>
      </c>
      <c r="B130">
        <v>4</v>
      </c>
    </row>
    <row r="131" spans="1:2">
      <c r="A131">
        <v>6284514</v>
      </c>
      <c r="B131">
        <v>1</v>
      </c>
    </row>
    <row r="132" spans="1:2">
      <c r="A132">
        <v>6316219</v>
      </c>
      <c r="B132">
        <v>1</v>
      </c>
    </row>
    <row r="133" spans="1:2">
      <c r="A133">
        <v>6133468</v>
      </c>
      <c r="B133">
        <v>0</v>
      </c>
    </row>
    <row r="134" spans="1:2">
      <c r="A134">
        <v>6252248</v>
      </c>
      <c r="B134">
        <v>2</v>
      </c>
    </row>
    <row r="135" spans="1:2">
      <c r="A135">
        <v>1055248</v>
      </c>
      <c r="B135">
        <v>0</v>
      </c>
    </row>
    <row r="136" spans="1:2">
      <c r="A136">
        <v>6231140</v>
      </c>
      <c r="B136">
        <v>2</v>
      </c>
    </row>
    <row r="137" spans="1:2">
      <c r="A137">
        <v>6236975</v>
      </c>
      <c r="B137">
        <v>3</v>
      </c>
    </row>
    <row r="138" spans="1:2">
      <c r="A138">
        <v>957809</v>
      </c>
      <c r="B138">
        <v>0</v>
      </c>
    </row>
    <row r="139" spans="1:2">
      <c r="A139">
        <v>6260105</v>
      </c>
      <c r="B139">
        <v>2</v>
      </c>
    </row>
    <row r="140" spans="1:2">
      <c r="A140">
        <v>6247389</v>
      </c>
      <c r="B140">
        <v>0</v>
      </c>
    </row>
    <row r="141" spans="1:2">
      <c r="A141">
        <v>6312575</v>
      </c>
      <c r="B141">
        <v>0</v>
      </c>
    </row>
    <row r="142" spans="1:2">
      <c r="A142">
        <v>964455</v>
      </c>
      <c r="B142">
        <v>1</v>
      </c>
    </row>
    <row r="143" spans="1:2">
      <c r="A143">
        <v>6279977</v>
      </c>
      <c r="B143">
        <v>1</v>
      </c>
    </row>
    <row r="144" spans="1:2">
      <c r="A144">
        <v>6237667</v>
      </c>
      <c r="B144">
        <v>0</v>
      </c>
    </row>
    <row r="145" spans="1:2">
      <c r="A145">
        <v>6218019</v>
      </c>
      <c r="B145">
        <v>0</v>
      </c>
    </row>
    <row r="146" spans="1:2">
      <c r="A146">
        <v>6137322</v>
      </c>
      <c r="B146">
        <v>3</v>
      </c>
    </row>
    <row r="147" spans="1:2">
      <c r="A147">
        <v>6297644</v>
      </c>
      <c r="B147">
        <v>4</v>
      </c>
    </row>
    <row r="148" spans="1:2">
      <c r="A148">
        <v>6273696</v>
      </c>
      <c r="B148">
        <v>10</v>
      </c>
    </row>
    <row r="149" spans="1:2">
      <c r="A149">
        <v>963828</v>
      </c>
      <c r="B149">
        <v>1</v>
      </c>
    </row>
    <row r="150" spans="1:2">
      <c r="A150">
        <v>6243542</v>
      </c>
      <c r="B150">
        <v>1</v>
      </c>
    </row>
    <row r="151" spans="1:2">
      <c r="A151">
        <v>6170790</v>
      </c>
      <c r="B151">
        <v>0</v>
      </c>
    </row>
    <row r="152" spans="1:2">
      <c r="A152">
        <v>3425718</v>
      </c>
      <c r="B152">
        <v>0</v>
      </c>
    </row>
    <row r="153" spans="1:2">
      <c r="A153">
        <v>6296775</v>
      </c>
      <c r="B153">
        <v>0</v>
      </c>
    </row>
    <row r="154" spans="1:2">
      <c r="A154">
        <v>6251756</v>
      </c>
      <c r="B154">
        <v>1</v>
      </c>
    </row>
    <row r="155" spans="1:2">
      <c r="A155">
        <v>6112018</v>
      </c>
      <c r="B155">
        <v>0</v>
      </c>
    </row>
    <row r="156" spans="1:2">
      <c r="A156">
        <v>6341909</v>
      </c>
      <c r="B156">
        <v>10</v>
      </c>
    </row>
    <row r="157" spans="1:2">
      <c r="A157">
        <v>6215060</v>
      </c>
      <c r="B157">
        <v>0</v>
      </c>
    </row>
    <row r="158" spans="1:2">
      <c r="A158">
        <v>6116955</v>
      </c>
      <c r="B158">
        <v>2</v>
      </c>
    </row>
    <row r="159" spans="1:2">
      <c r="A159">
        <v>6225181</v>
      </c>
      <c r="B159">
        <v>2</v>
      </c>
    </row>
    <row r="160" spans="1:2">
      <c r="A160">
        <v>6216360</v>
      </c>
      <c r="B160">
        <v>1</v>
      </c>
    </row>
    <row r="161" spans="1:2">
      <c r="A161">
        <v>6187220</v>
      </c>
      <c r="B161">
        <v>0</v>
      </c>
    </row>
    <row r="162" spans="1:2">
      <c r="A162">
        <v>6270994</v>
      </c>
      <c r="B162">
        <v>0</v>
      </c>
    </row>
    <row r="163" spans="1:2">
      <c r="A163">
        <v>1053620</v>
      </c>
      <c r="B163">
        <v>0</v>
      </c>
    </row>
    <row r="164" spans="1:2">
      <c r="A164">
        <v>6323967</v>
      </c>
      <c r="B164">
        <v>0</v>
      </c>
    </row>
    <row r="165" spans="1:2">
      <c r="A165">
        <v>6241617</v>
      </c>
      <c r="B165">
        <v>0</v>
      </c>
    </row>
    <row r="166" spans="1:2">
      <c r="A166">
        <v>6216034</v>
      </c>
      <c r="B166">
        <v>1</v>
      </c>
    </row>
    <row r="167" spans="1:2">
      <c r="A167">
        <v>1053344</v>
      </c>
      <c r="B167">
        <v>0</v>
      </c>
    </row>
    <row r="168" spans="1:2">
      <c r="A168">
        <v>6215627</v>
      </c>
      <c r="B168">
        <v>0</v>
      </c>
    </row>
    <row r="169" spans="1:2">
      <c r="A169">
        <v>6289069</v>
      </c>
      <c r="B169">
        <v>8</v>
      </c>
    </row>
    <row r="170" spans="1:2">
      <c r="A170">
        <v>6111585</v>
      </c>
      <c r="B170">
        <v>0</v>
      </c>
    </row>
    <row r="171" spans="1:2">
      <c r="A171">
        <v>6220020</v>
      </c>
      <c r="B171">
        <v>0</v>
      </c>
    </row>
    <row r="172" spans="1:2">
      <c r="A172">
        <v>6271582</v>
      </c>
      <c r="B172">
        <v>2</v>
      </c>
    </row>
    <row r="173" spans="1:2">
      <c r="A173">
        <v>6267333</v>
      </c>
      <c r="B173">
        <v>0</v>
      </c>
    </row>
    <row r="174" spans="1:2">
      <c r="A174">
        <v>6133723</v>
      </c>
      <c r="B174">
        <v>0</v>
      </c>
    </row>
    <row r="175" spans="1:2">
      <c r="A175">
        <v>6319290</v>
      </c>
      <c r="B175">
        <v>0</v>
      </c>
    </row>
    <row r="176" spans="1:2">
      <c r="A176">
        <v>6111963</v>
      </c>
      <c r="B176">
        <v>1</v>
      </c>
    </row>
    <row r="177" spans="1:2">
      <c r="A177">
        <v>6110635</v>
      </c>
      <c r="B177">
        <v>0</v>
      </c>
    </row>
    <row r="178" spans="1:2">
      <c r="A178">
        <v>6316985</v>
      </c>
      <c r="B178">
        <v>0</v>
      </c>
    </row>
    <row r="179" spans="1:2">
      <c r="A179">
        <v>6248735</v>
      </c>
      <c r="B179">
        <v>0</v>
      </c>
    </row>
    <row r="180" spans="1:2">
      <c r="A180">
        <v>6229725</v>
      </c>
      <c r="B180">
        <v>2</v>
      </c>
    </row>
    <row r="181" spans="1:2">
      <c r="A181">
        <v>6335770</v>
      </c>
      <c r="B181">
        <v>0</v>
      </c>
    </row>
    <row r="182" spans="1:2">
      <c r="A182">
        <v>6304940</v>
      </c>
      <c r="B182">
        <v>1</v>
      </c>
    </row>
    <row r="183" spans="1:2">
      <c r="A183">
        <v>6338786</v>
      </c>
      <c r="B183">
        <v>20</v>
      </c>
    </row>
    <row r="184" spans="1:2">
      <c r="A184">
        <v>959203</v>
      </c>
      <c r="B184">
        <v>0</v>
      </c>
    </row>
    <row r="185" spans="1:2">
      <c r="A185">
        <v>6234752</v>
      </c>
      <c r="B185">
        <v>2</v>
      </c>
    </row>
    <row r="186" spans="1:2">
      <c r="A186">
        <v>6325536</v>
      </c>
      <c r="B186">
        <v>0</v>
      </c>
    </row>
    <row r="187" spans="1:2">
      <c r="A187">
        <v>750749</v>
      </c>
      <c r="B187">
        <v>3</v>
      </c>
    </row>
    <row r="188" spans="1:2">
      <c r="A188">
        <v>959517</v>
      </c>
      <c r="B188">
        <v>3</v>
      </c>
    </row>
    <row r="189" spans="1:2">
      <c r="A189">
        <v>1054784</v>
      </c>
      <c r="B189">
        <v>0</v>
      </c>
    </row>
    <row r="190" spans="1:2">
      <c r="A190">
        <v>1252104</v>
      </c>
      <c r="B190">
        <v>2</v>
      </c>
    </row>
    <row r="191" spans="1:2">
      <c r="A191">
        <v>6281780</v>
      </c>
      <c r="B191">
        <v>0</v>
      </c>
    </row>
    <row r="192" spans="1:2">
      <c r="A192">
        <v>6214267</v>
      </c>
      <c r="B192">
        <v>0</v>
      </c>
    </row>
    <row r="193" spans="1:2">
      <c r="A193">
        <v>6274049</v>
      </c>
      <c r="B193">
        <v>0</v>
      </c>
    </row>
    <row r="194" spans="1:2">
      <c r="A194">
        <v>6250264</v>
      </c>
      <c r="B194">
        <v>18</v>
      </c>
    </row>
    <row r="195" spans="1:2">
      <c r="A195">
        <v>6294856</v>
      </c>
      <c r="B195">
        <v>2</v>
      </c>
    </row>
    <row r="196" spans="1:2">
      <c r="A196">
        <v>1053119</v>
      </c>
      <c r="B196">
        <v>2</v>
      </c>
    </row>
    <row r="197" spans="1:2">
      <c r="A197">
        <v>6215968</v>
      </c>
      <c r="B197">
        <v>1</v>
      </c>
    </row>
    <row r="198" spans="1:2">
      <c r="A198">
        <v>6299071</v>
      </c>
      <c r="B198">
        <v>1</v>
      </c>
    </row>
    <row r="199" spans="1:2">
      <c r="A199">
        <v>6239904</v>
      </c>
      <c r="B199">
        <v>0</v>
      </c>
    </row>
    <row r="200" spans="1:2">
      <c r="A200">
        <v>6289059</v>
      </c>
      <c r="B200">
        <v>2</v>
      </c>
    </row>
    <row r="201" spans="1:2">
      <c r="A201">
        <v>1054506</v>
      </c>
      <c r="B201">
        <v>1</v>
      </c>
    </row>
    <row r="202" spans="1:2">
      <c r="A202">
        <v>6266317</v>
      </c>
      <c r="B202">
        <v>2</v>
      </c>
    </row>
    <row r="203" spans="1:2">
      <c r="A203">
        <v>1054902</v>
      </c>
      <c r="B203">
        <v>3</v>
      </c>
    </row>
    <row r="204" spans="1:2">
      <c r="A204">
        <v>6251886</v>
      </c>
      <c r="B204">
        <v>0</v>
      </c>
    </row>
    <row r="205" spans="1:2">
      <c r="A205">
        <v>6271170</v>
      </c>
      <c r="B205">
        <v>1</v>
      </c>
    </row>
    <row r="206" spans="1:2">
      <c r="A206">
        <v>6345253</v>
      </c>
      <c r="B206">
        <v>0</v>
      </c>
    </row>
    <row r="207" spans="1:2">
      <c r="A207">
        <v>6216471</v>
      </c>
      <c r="B207">
        <v>8</v>
      </c>
    </row>
    <row r="208" spans="1:2">
      <c r="A208">
        <v>6199316</v>
      </c>
      <c r="B208">
        <v>0</v>
      </c>
    </row>
    <row r="209" spans="1:2">
      <c r="A209">
        <v>6335774</v>
      </c>
      <c r="B209">
        <v>0</v>
      </c>
    </row>
    <row r="210" spans="1:2">
      <c r="A210">
        <v>6325541</v>
      </c>
      <c r="B210">
        <v>2</v>
      </c>
    </row>
    <row r="211" spans="1:2">
      <c r="A211">
        <v>6336136</v>
      </c>
      <c r="B211">
        <v>0</v>
      </c>
    </row>
    <row r="212" spans="1:2">
      <c r="A212">
        <v>6173687</v>
      </c>
      <c r="B212">
        <v>0</v>
      </c>
    </row>
    <row r="213" spans="1:2">
      <c r="A213">
        <v>6341772</v>
      </c>
      <c r="B213">
        <v>16</v>
      </c>
    </row>
    <row r="214" spans="1:2">
      <c r="A214">
        <v>6153858</v>
      </c>
      <c r="B214">
        <v>0</v>
      </c>
    </row>
    <row r="215" spans="1:2">
      <c r="A215">
        <v>6174948</v>
      </c>
      <c r="B215">
        <v>0</v>
      </c>
    </row>
    <row r="216" spans="1:2">
      <c r="A216">
        <v>6329833</v>
      </c>
      <c r="B216">
        <v>1</v>
      </c>
    </row>
    <row r="217" spans="1:2">
      <c r="A217">
        <v>6264082</v>
      </c>
      <c r="B217">
        <v>1</v>
      </c>
    </row>
    <row r="218" spans="1:2">
      <c r="A218">
        <v>751199</v>
      </c>
      <c r="B218">
        <v>3</v>
      </c>
    </row>
    <row r="219" spans="1:2">
      <c r="A219">
        <v>6339750</v>
      </c>
      <c r="B219">
        <v>2</v>
      </c>
    </row>
    <row r="220" spans="1:2">
      <c r="A220">
        <v>6107492</v>
      </c>
      <c r="B220">
        <v>0</v>
      </c>
    </row>
    <row r="221" spans="1:2">
      <c r="A221">
        <v>6342643</v>
      </c>
      <c r="B221">
        <v>0</v>
      </c>
    </row>
    <row r="222" spans="1:2">
      <c r="A222">
        <v>1251567</v>
      </c>
      <c r="B222">
        <v>5</v>
      </c>
    </row>
    <row r="223" spans="1:2">
      <c r="A223">
        <v>6270857</v>
      </c>
      <c r="B223">
        <v>0</v>
      </c>
    </row>
    <row r="224" spans="1:2">
      <c r="A224">
        <v>6325685</v>
      </c>
      <c r="B224">
        <v>0</v>
      </c>
    </row>
    <row r="225" spans="1:2">
      <c r="A225">
        <v>6322595</v>
      </c>
      <c r="B225">
        <v>0</v>
      </c>
    </row>
    <row r="226" spans="1:2">
      <c r="A226">
        <v>6316024</v>
      </c>
      <c r="B226">
        <v>0</v>
      </c>
    </row>
    <row r="227" spans="1:2">
      <c r="A227">
        <v>6255978</v>
      </c>
      <c r="B227">
        <v>8</v>
      </c>
    </row>
    <row r="228" spans="1:2">
      <c r="A228">
        <v>964677</v>
      </c>
      <c r="B228">
        <v>2</v>
      </c>
    </row>
    <row r="229" spans="1:2">
      <c r="A229">
        <v>6250657</v>
      </c>
      <c r="B229">
        <v>20</v>
      </c>
    </row>
    <row r="230" spans="1:2">
      <c r="A230">
        <v>6315929</v>
      </c>
      <c r="B230">
        <v>0</v>
      </c>
    </row>
    <row r="231" spans="1:2">
      <c r="A231">
        <v>6124619</v>
      </c>
      <c r="B231">
        <v>0</v>
      </c>
    </row>
    <row r="232" spans="1:2">
      <c r="A232">
        <v>6243862</v>
      </c>
      <c r="B232">
        <v>1</v>
      </c>
    </row>
    <row r="233" spans="1:2">
      <c r="A233">
        <v>6217668</v>
      </c>
      <c r="B233">
        <v>3</v>
      </c>
    </row>
    <row r="234" spans="1:2">
      <c r="A234" t="s">
        <v>9621</v>
      </c>
      <c r="B234">
        <v>6</v>
      </c>
    </row>
    <row r="235" spans="1:2">
      <c r="A235">
        <v>6241995</v>
      </c>
      <c r="B235">
        <v>0</v>
      </c>
    </row>
    <row r="236" spans="1:2">
      <c r="A236">
        <v>1252221</v>
      </c>
      <c r="B236">
        <v>0</v>
      </c>
    </row>
    <row r="237" spans="1:2">
      <c r="A237">
        <v>6238954</v>
      </c>
      <c r="B237">
        <v>2</v>
      </c>
    </row>
    <row r="238" spans="1:2">
      <c r="A238">
        <v>6234686</v>
      </c>
      <c r="B238">
        <v>2</v>
      </c>
    </row>
    <row r="239" spans="1:2">
      <c r="A239">
        <v>6216393</v>
      </c>
      <c r="B239">
        <v>6</v>
      </c>
    </row>
    <row r="240" spans="1:2">
      <c r="A240">
        <v>751113</v>
      </c>
      <c r="B240">
        <v>1</v>
      </c>
    </row>
    <row r="241" spans="1:2">
      <c r="A241">
        <v>1251789</v>
      </c>
      <c r="B241">
        <v>4</v>
      </c>
    </row>
    <row r="242" spans="1:2">
      <c r="A242">
        <v>6340806</v>
      </c>
      <c r="B242">
        <v>0</v>
      </c>
    </row>
    <row r="243" spans="1:2">
      <c r="A243">
        <v>6252790</v>
      </c>
      <c r="B243">
        <v>0</v>
      </c>
    </row>
    <row r="244" spans="1:2">
      <c r="A244">
        <v>962340</v>
      </c>
      <c r="B244">
        <v>0</v>
      </c>
    </row>
    <row r="245" spans="1:2">
      <c r="A245">
        <v>6345131</v>
      </c>
      <c r="B245">
        <v>1</v>
      </c>
    </row>
    <row r="246" spans="1:2">
      <c r="A246">
        <v>1052128</v>
      </c>
      <c r="B246">
        <v>1</v>
      </c>
    </row>
    <row r="247" spans="1:2">
      <c r="A247">
        <v>6198971</v>
      </c>
      <c r="B247">
        <v>0</v>
      </c>
    </row>
    <row r="248" spans="1:2">
      <c r="A248">
        <v>959146</v>
      </c>
      <c r="B248">
        <v>0</v>
      </c>
    </row>
    <row r="249" spans="1:2">
      <c r="A249">
        <v>6230028</v>
      </c>
      <c r="B249">
        <v>0</v>
      </c>
    </row>
    <row r="250" spans="1:2">
      <c r="A250">
        <v>6177133</v>
      </c>
      <c r="B250">
        <v>0</v>
      </c>
    </row>
    <row r="251" spans="1:2">
      <c r="A251">
        <v>1054689</v>
      </c>
      <c r="B251">
        <v>0</v>
      </c>
    </row>
    <row r="252" spans="1:2">
      <c r="A252">
        <v>6324191</v>
      </c>
      <c r="B252">
        <v>2</v>
      </c>
    </row>
    <row r="253" spans="1:2">
      <c r="A253">
        <v>6239233</v>
      </c>
      <c r="B253">
        <v>2</v>
      </c>
    </row>
    <row r="254" spans="1:2">
      <c r="A254">
        <v>6262838</v>
      </c>
      <c r="B254">
        <v>0</v>
      </c>
    </row>
    <row r="255" spans="1:2">
      <c r="A255">
        <v>6193374</v>
      </c>
      <c r="B255">
        <v>0</v>
      </c>
    </row>
    <row r="256" spans="1:2">
      <c r="A256">
        <v>6345587</v>
      </c>
      <c r="B256">
        <v>2</v>
      </c>
    </row>
    <row r="257" spans="1:2">
      <c r="A257">
        <v>959000</v>
      </c>
      <c r="B257">
        <v>0</v>
      </c>
    </row>
    <row r="258" spans="1:2">
      <c r="A258">
        <v>6291041</v>
      </c>
      <c r="B258">
        <v>0</v>
      </c>
    </row>
    <row r="259" spans="1:2">
      <c r="A259">
        <v>1251022</v>
      </c>
      <c r="B259">
        <v>0</v>
      </c>
    </row>
    <row r="260" spans="1:2">
      <c r="A260">
        <v>6181872</v>
      </c>
      <c r="B260">
        <v>0</v>
      </c>
    </row>
    <row r="261" spans="1:2">
      <c r="A261">
        <v>6283630</v>
      </c>
      <c r="B261">
        <v>0</v>
      </c>
    </row>
    <row r="262" spans="1:2">
      <c r="A262">
        <v>6224853</v>
      </c>
      <c r="B262">
        <v>1</v>
      </c>
    </row>
    <row r="263" spans="1:2">
      <c r="A263">
        <v>6255594</v>
      </c>
      <c r="B263">
        <v>0</v>
      </c>
    </row>
    <row r="264" spans="1:2">
      <c r="A264">
        <v>751175</v>
      </c>
      <c r="B264">
        <v>4</v>
      </c>
    </row>
    <row r="265" spans="1:2">
      <c r="A265">
        <v>6266483</v>
      </c>
      <c r="B265">
        <v>1</v>
      </c>
    </row>
    <row r="266" spans="1:2">
      <c r="A266">
        <v>6156925</v>
      </c>
      <c r="B266">
        <v>0</v>
      </c>
    </row>
    <row r="267" spans="1:2">
      <c r="A267">
        <v>1053120</v>
      </c>
      <c r="B267">
        <v>0</v>
      </c>
    </row>
    <row r="268" spans="1:2">
      <c r="A268">
        <v>1054834</v>
      </c>
      <c r="B268">
        <v>0</v>
      </c>
    </row>
    <row r="269" spans="1:2">
      <c r="A269">
        <v>6263402</v>
      </c>
      <c r="B269">
        <v>1</v>
      </c>
    </row>
    <row r="270" spans="1:2">
      <c r="A270">
        <v>6281789</v>
      </c>
      <c r="B270">
        <v>0</v>
      </c>
    </row>
    <row r="271" spans="1:2">
      <c r="A271">
        <v>6267271</v>
      </c>
      <c r="B271">
        <v>0</v>
      </c>
    </row>
    <row r="272" spans="1:2">
      <c r="A272">
        <v>6119953</v>
      </c>
      <c r="B272">
        <v>0</v>
      </c>
    </row>
    <row r="273" spans="1:2">
      <c r="A273">
        <v>950951</v>
      </c>
      <c r="B273">
        <v>0</v>
      </c>
    </row>
    <row r="274" spans="1:2">
      <c r="A274">
        <v>6262482</v>
      </c>
      <c r="B274">
        <v>2</v>
      </c>
    </row>
    <row r="275" spans="1:2">
      <c r="A275">
        <v>6190851</v>
      </c>
      <c r="B275">
        <v>0</v>
      </c>
    </row>
    <row r="276" spans="1:2">
      <c r="A276">
        <v>6313934</v>
      </c>
      <c r="B276">
        <v>1</v>
      </c>
    </row>
    <row r="277" spans="1:2">
      <c r="A277">
        <v>6335184</v>
      </c>
      <c r="B277">
        <v>0</v>
      </c>
    </row>
    <row r="278" spans="1:2">
      <c r="A278">
        <v>6100995</v>
      </c>
      <c r="B278">
        <v>2</v>
      </c>
    </row>
    <row r="279" spans="1:2">
      <c r="A279">
        <v>6247382</v>
      </c>
      <c r="B279">
        <v>0</v>
      </c>
    </row>
    <row r="280" spans="1:2">
      <c r="A280">
        <v>6239112</v>
      </c>
      <c r="B280">
        <v>0</v>
      </c>
    </row>
    <row r="281" spans="1:2">
      <c r="A281">
        <v>6304580</v>
      </c>
      <c r="B281">
        <v>4</v>
      </c>
    </row>
    <row r="282" spans="1:2">
      <c r="A282">
        <v>958929</v>
      </c>
      <c r="B282">
        <v>1</v>
      </c>
    </row>
    <row r="283" spans="1:2">
      <c r="A283">
        <v>1351064</v>
      </c>
      <c r="B283">
        <v>3</v>
      </c>
    </row>
    <row r="284" spans="1:2">
      <c r="A284">
        <v>1054472</v>
      </c>
      <c r="B284">
        <v>0</v>
      </c>
    </row>
    <row r="285" spans="1:2">
      <c r="A285">
        <v>1054413</v>
      </c>
      <c r="B285">
        <v>0</v>
      </c>
    </row>
    <row r="286" spans="1:2">
      <c r="A286">
        <v>6190045</v>
      </c>
      <c r="B286">
        <v>0</v>
      </c>
    </row>
    <row r="287" spans="1:2">
      <c r="A287">
        <v>961615</v>
      </c>
      <c r="B287">
        <v>100</v>
      </c>
    </row>
    <row r="288" spans="1:2">
      <c r="A288">
        <v>1054802</v>
      </c>
      <c r="B288">
        <v>0</v>
      </c>
    </row>
    <row r="289" spans="1:2">
      <c r="A289">
        <v>6216460</v>
      </c>
      <c r="B289">
        <v>1</v>
      </c>
    </row>
    <row r="290" spans="1:2">
      <c r="A290">
        <v>6278893</v>
      </c>
      <c r="B290">
        <v>1</v>
      </c>
    </row>
    <row r="291" spans="1:2">
      <c r="A291">
        <v>6267573</v>
      </c>
      <c r="B291">
        <v>3</v>
      </c>
    </row>
    <row r="292" spans="1:2">
      <c r="A292">
        <v>6125536</v>
      </c>
      <c r="B292">
        <v>1</v>
      </c>
    </row>
    <row r="293" spans="1:2">
      <c r="A293">
        <v>954278</v>
      </c>
      <c r="B293">
        <v>0</v>
      </c>
    </row>
    <row r="294" spans="1:2">
      <c r="A294">
        <v>961094</v>
      </c>
      <c r="B294">
        <v>3</v>
      </c>
    </row>
    <row r="295" spans="1:2">
      <c r="A295">
        <v>6182698</v>
      </c>
      <c r="B295">
        <v>0</v>
      </c>
    </row>
    <row r="296" spans="1:2">
      <c r="A296">
        <v>6230848</v>
      </c>
      <c r="B296">
        <v>5</v>
      </c>
    </row>
    <row r="297" spans="1:2">
      <c r="A297">
        <v>1250103</v>
      </c>
      <c r="B297">
        <v>0</v>
      </c>
    </row>
    <row r="298" spans="1:2">
      <c r="A298">
        <v>6254576</v>
      </c>
      <c r="B298">
        <v>0</v>
      </c>
    </row>
    <row r="299" spans="1:2">
      <c r="A299">
        <v>6264728</v>
      </c>
      <c r="B299">
        <v>1</v>
      </c>
    </row>
    <row r="300" spans="1:2">
      <c r="A300">
        <v>960829</v>
      </c>
      <c r="B300">
        <v>6</v>
      </c>
    </row>
    <row r="301" spans="1:2">
      <c r="A301">
        <v>6106800</v>
      </c>
      <c r="B301">
        <v>2</v>
      </c>
    </row>
    <row r="302" spans="1:2">
      <c r="A302">
        <v>6176049</v>
      </c>
      <c r="B302">
        <v>0</v>
      </c>
    </row>
    <row r="303" spans="1:2">
      <c r="A303">
        <v>6184179</v>
      </c>
      <c r="B303">
        <v>0</v>
      </c>
    </row>
    <row r="304" spans="1:2">
      <c r="A304">
        <v>6242064</v>
      </c>
      <c r="B304">
        <v>0</v>
      </c>
    </row>
    <row r="305" spans="1:2">
      <c r="A305">
        <v>6230608</v>
      </c>
      <c r="B305">
        <v>1</v>
      </c>
    </row>
    <row r="306" spans="1:2">
      <c r="A306">
        <v>550692</v>
      </c>
      <c r="B306">
        <v>0</v>
      </c>
    </row>
    <row r="307" spans="1:2">
      <c r="A307">
        <v>6232108</v>
      </c>
      <c r="B307">
        <v>1</v>
      </c>
    </row>
    <row r="308" spans="1:2">
      <c r="A308">
        <v>6341989</v>
      </c>
      <c r="B308">
        <v>0</v>
      </c>
    </row>
    <row r="309" spans="1:2">
      <c r="A309">
        <v>6236356</v>
      </c>
      <c r="B309">
        <v>18</v>
      </c>
    </row>
    <row r="310" spans="1:2">
      <c r="A310">
        <v>6156794</v>
      </c>
      <c r="B310">
        <v>0</v>
      </c>
    </row>
    <row r="311" spans="1:2">
      <c r="A311">
        <v>955470</v>
      </c>
      <c r="B311">
        <v>2</v>
      </c>
    </row>
    <row r="312" spans="1:2">
      <c r="A312">
        <v>958578</v>
      </c>
      <c r="B312">
        <v>3</v>
      </c>
    </row>
    <row r="313" spans="1:2">
      <c r="A313">
        <v>6239951</v>
      </c>
      <c r="B313">
        <v>7</v>
      </c>
    </row>
    <row r="314" spans="1:2">
      <c r="A314">
        <v>6164902</v>
      </c>
      <c r="B314">
        <v>0</v>
      </c>
    </row>
    <row r="315" spans="1:2">
      <c r="A315">
        <v>6223056</v>
      </c>
      <c r="B315">
        <v>0</v>
      </c>
    </row>
    <row r="316" spans="1:2">
      <c r="A316">
        <v>965445</v>
      </c>
      <c r="B316">
        <v>0</v>
      </c>
    </row>
    <row r="317" spans="1:2">
      <c r="A317">
        <v>6287382</v>
      </c>
      <c r="B317">
        <v>0</v>
      </c>
    </row>
    <row r="318" spans="1:2">
      <c r="A318">
        <v>6279175</v>
      </c>
      <c r="B318">
        <v>0</v>
      </c>
    </row>
    <row r="319" spans="1:2">
      <c r="A319">
        <v>6252730</v>
      </c>
      <c r="B319">
        <v>0</v>
      </c>
    </row>
    <row r="320" spans="1:2">
      <c r="A320">
        <v>6338961</v>
      </c>
      <c r="B320">
        <v>3</v>
      </c>
    </row>
    <row r="321" spans="1:2">
      <c r="A321">
        <v>6100635</v>
      </c>
      <c r="B321">
        <v>0</v>
      </c>
    </row>
    <row r="322" spans="1:2">
      <c r="A322">
        <v>6147167</v>
      </c>
      <c r="B322">
        <v>3</v>
      </c>
    </row>
    <row r="323" spans="1:2">
      <c r="A323">
        <v>6275470</v>
      </c>
      <c r="B323">
        <v>4</v>
      </c>
    </row>
    <row r="324" spans="1:2">
      <c r="A324">
        <v>6223644</v>
      </c>
      <c r="B324">
        <v>1</v>
      </c>
    </row>
    <row r="325" spans="1:2">
      <c r="A325">
        <v>1251937</v>
      </c>
      <c r="B325">
        <v>1</v>
      </c>
    </row>
    <row r="326" spans="1:2">
      <c r="A326">
        <v>960830</v>
      </c>
      <c r="B326">
        <v>0</v>
      </c>
    </row>
    <row r="327" spans="1:2">
      <c r="A327">
        <v>6215829</v>
      </c>
      <c r="B327">
        <v>1</v>
      </c>
    </row>
    <row r="328" spans="1:2">
      <c r="A328">
        <v>750258</v>
      </c>
      <c r="B328">
        <v>0</v>
      </c>
    </row>
    <row r="329" spans="1:2">
      <c r="A329">
        <v>1351558</v>
      </c>
      <c r="B329">
        <v>10</v>
      </c>
    </row>
    <row r="330" spans="1:2">
      <c r="A330">
        <v>1055143</v>
      </c>
      <c r="B330">
        <v>2</v>
      </c>
    </row>
    <row r="331" spans="1:2">
      <c r="A331">
        <v>1052203</v>
      </c>
      <c r="B331">
        <v>0</v>
      </c>
    </row>
    <row r="332" spans="1:2">
      <c r="A332">
        <v>1054977</v>
      </c>
      <c r="B332">
        <v>1</v>
      </c>
    </row>
    <row r="333" spans="1:2">
      <c r="A333">
        <v>6242115</v>
      </c>
      <c r="B333">
        <v>1</v>
      </c>
    </row>
    <row r="334" spans="1:2">
      <c r="A334">
        <v>6314275</v>
      </c>
      <c r="B334">
        <v>6</v>
      </c>
    </row>
    <row r="335" spans="1:2">
      <c r="A335">
        <v>1054131</v>
      </c>
      <c r="B335">
        <v>1</v>
      </c>
    </row>
    <row r="336" spans="1:2">
      <c r="A336">
        <v>6220595</v>
      </c>
      <c r="B336">
        <v>1</v>
      </c>
    </row>
    <row r="337" spans="1:2">
      <c r="A337">
        <v>6194242</v>
      </c>
      <c r="B337">
        <v>3</v>
      </c>
    </row>
    <row r="338" spans="1:2">
      <c r="A338">
        <v>6109948</v>
      </c>
      <c r="B338">
        <v>6</v>
      </c>
    </row>
    <row r="339" spans="1:2">
      <c r="A339">
        <v>6264516</v>
      </c>
      <c r="B339">
        <v>0</v>
      </c>
    </row>
    <row r="340" spans="1:2">
      <c r="A340">
        <v>6215911</v>
      </c>
      <c r="B340">
        <v>10</v>
      </c>
    </row>
    <row r="341" spans="1:2">
      <c r="A341">
        <v>964030</v>
      </c>
      <c r="B341">
        <v>1</v>
      </c>
    </row>
    <row r="342" spans="1:2">
      <c r="A342">
        <v>6195796</v>
      </c>
      <c r="B342">
        <v>0</v>
      </c>
    </row>
    <row r="343" spans="1:2">
      <c r="A343">
        <v>6183091</v>
      </c>
      <c r="B343">
        <v>0</v>
      </c>
    </row>
    <row r="344" spans="1:2">
      <c r="A344">
        <v>6252048</v>
      </c>
      <c r="B344">
        <v>10</v>
      </c>
    </row>
    <row r="345" spans="1:2">
      <c r="A345">
        <v>6299149</v>
      </c>
      <c r="B345">
        <v>0</v>
      </c>
    </row>
    <row r="346" spans="1:2">
      <c r="A346">
        <v>6270955</v>
      </c>
      <c r="B346">
        <v>0</v>
      </c>
    </row>
    <row r="347" spans="1:2">
      <c r="A347">
        <v>6341583</v>
      </c>
      <c r="B347">
        <v>0</v>
      </c>
    </row>
    <row r="348" spans="1:2">
      <c r="A348">
        <v>6187223</v>
      </c>
      <c r="B348">
        <v>0</v>
      </c>
    </row>
    <row r="349" spans="1:2">
      <c r="A349">
        <v>6345588</v>
      </c>
      <c r="B349">
        <v>2</v>
      </c>
    </row>
    <row r="350" spans="1:2">
      <c r="A350">
        <v>6287383</v>
      </c>
      <c r="B350">
        <v>1</v>
      </c>
    </row>
    <row r="351" spans="1:2">
      <c r="A351">
        <v>952640</v>
      </c>
      <c r="B351">
        <v>71</v>
      </c>
    </row>
    <row r="352" spans="1:2">
      <c r="A352">
        <v>6338869</v>
      </c>
      <c r="B352">
        <v>0</v>
      </c>
    </row>
    <row r="353" spans="1:2">
      <c r="A353">
        <v>6301514</v>
      </c>
      <c r="B353">
        <v>2</v>
      </c>
    </row>
    <row r="354" spans="1:2">
      <c r="A354">
        <v>957540</v>
      </c>
      <c r="B354">
        <v>2</v>
      </c>
    </row>
    <row r="355" spans="1:2">
      <c r="A355">
        <v>6243509</v>
      </c>
      <c r="B355">
        <v>0</v>
      </c>
    </row>
    <row r="356" spans="1:2">
      <c r="A356">
        <v>6246459</v>
      </c>
      <c r="B356">
        <v>0</v>
      </c>
    </row>
    <row r="357" spans="1:2">
      <c r="A357">
        <v>6185205</v>
      </c>
      <c r="B357">
        <v>0</v>
      </c>
    </row>
    <row r="358" spans="1:2">
      <c r="A358">
        <v>6334645</v>
      </c>
      <c r="B358">
        <v>80</v>
      </c>
    </row>
    <row r="359" spans="1:2">
      <c r="A359">
        <v>6248392</v>
      </c>
      <c r="B359">
        <v>0</v>
      </c>
    </row>
    <row r="360" spans="1:2">
      <c r="A360">
        <v>6216320</v>
      </c>
      <c r="B360">
        <v>1</v>
      </c>
    </row>
    <row r="361" spans="1:2">
      <c r="A361">
        <v>6252923</v>
      </c>
      <c r="B361">
        <v>0</v>
      </c>
    </row>
    <row r="362" spans="1:2">
      <c r="A362">
        <v>6195020</v>
      </c>
      <c r="B362">
        <v>0</v>
      </c>
    </row>
    <row r="363" spans="1:2">
      <c r="A363">
        <v>6108690</v>
      </c>
      <c r="B363">
        <v>0</v>
      </c>
    </row>
    <row r="364" spans="1:2">
      <c r="A364">
        <v>6187493</v>
      </c>
      <c r="B364">
        <v>0</v>
      </c>
    </row>
    <row r="365" spans="1:2">
      <c r="A365">
        <v>6183397</v>
      </c>
      <c r="B365">
        <v>5.8</v>
      </c>
    </row>
    <row r="366" spans="1:2">
      <c r="A366">
        <v>6276993</v>
      </c>
      <c r="B366">
        <v>0</v>
      </c>
    </row>
    <row r="367" spans="1:2">
      <c r="A367">
        <v>1252063</v>
      </c>
      <c r="B367">
        <v>0</v>
      </c>
    </row>
    <row r="368" spans="1:2">
      <c r="A368">
        <v>6343113</v>
      </c>
      <c r="B368">
        <v>1</v>
      </c>
    </row>
    <row r="369" spans="1:2">
      <c r="A369">
        <v>6156785</v>
      </c>
      <c r="B369">
        <v>30</v>
      </c>
    </row>
    <row r="370" spans="1:2">
      <c r="A370">
        <v>6153179</v>
      </c>
      <c r="B370">
        <v>0</v>
      </c>
    </row>
    <row r="371" spans="1:2">
      <c r="A371">
        <v>6210567</v>
      </c>
      <c r="B371">
        <v>0</v>
      </c>
    </row>
    <row r="372" spans="1:2">
      <c r="A372">
        <v>6293381</v>
      </c>
      <c r="B372">
        <v>0</v>
      </c>
    </row>
    <row r="373" spans="1:2">
      <c r="A373">
        <v>6195848</v>
      </c>
      <c r="B373">
        <v>5</v>
      </c>
    </row>
    <row r="374" spans="1:2">
      <c r="A374">
        <v>6256741</v>
      </c>
      <c r="B374">
        <v>0</v>
      </c>
    </row>
    <row r="375" spans="1:2">
      <c r="A375">
        <v>6174381</v>
      </c>
      <c r="B375">
        <v>2</v>
      </c>
    </row>
    <row r="376" spans="1:2">
      <c r="A376">
        <v>6341845</v>
      </c>
      <c r="B376">
        <v>2</v>
      </c>
    </row>
    <row r="377" spans="1:2">
      <c r="A377">
        <v>3374408</v>
      </c>
      <c r="B377">
        <v>0</v>
      </c>
    </row>
    <row r="378" spans="1:2">
      <c r="A378">
        <v>1054959</v>
      </c>
      <c r="B378">
        <v>0</v>
      </c>
    </row>
    <row r="379" spans="1:2">
      <c r="A379">
        <v>6304158</v>
      </c>
      <c r="B379">
        <v>2</v>
      </c>
    </row>
    <row r="380" spans="1:2">
      <c r="A380">
        <v>6279963</v>
      </c>
      <c r="B380">
        <v>1</v>
      </c>
    </row>
    <row r="381" spans="1:2">
      <c r="A381">
        <v>6254302</v>
      </c>
      <c r="B381">
        <v>2</v>
      </c>
    </row>
    <row r="382" spans="1:2">
      <c r="A382">
        <v>959208</v>
      </c>
      <c r="B382">
        <v>0</v>
      </c>
    </row>
    <row r="383" spans="1:2">
      <c r="A383">
        <v>6236212</v>
      </c>
      <c r="B383">
        <v>1</v>
      </c>
    </row>
    <row r="384" spans="1:2">
      <c r="A384">
        <v>6147435</v>
      </c>
      <c r="B384">
        <v>2</v>
      </c>
    </row>
    <row r="385" spans="1:2">
      <c r="A385">
        <v>6142262</v>
      </c>
      <c r="B385">
        <v>2</v>
      </c>
    </row>
    <row r="386" spans="1:2">
      <c r="A386">
        <v>6343067</v>
      </c>
      <c r="B386">
        <v>1</v>
      </c>
    </row>
    <row r="387" spans="1:2">
      <c r="A387">
        <v>6133910</v>
      </c>
      <c r="B387">
        <v>0</v>
      </c>
    </row>
    <row r="388" spans="1:2">
      <c r="A388">
        <v>6175922</v>
      </c>
      <c r="B388">
        <v>2</v>
      </c>
    </row>
    <row r="389" spans="1:2">
      <c r="A389">
        <v>6199317</v>
      </c>
      <c r="B389">
        <v>0</v>
      </c>
    </row>
    <row r="390" spans="1:2">
      <c r="A390">
        <v>6189618</v>
      </c>
      <c r="B390">
        <v>2</v>
      </c>
    </row>
    <row r="391" spans="1:2">
      <c r="A391">
        <v>6298864</v>
      </c>
      <c r="B391">
        <v>2</v>
      </c>
    </row>
    <row r="392" spans="1:2">
      <c r="A392">
        <v>6230796</v>
      </c>
      <c r="B392">
        <v>2</v>
      </c>
    </row>
    <row r="393" spans="1:2">
      <c r="A393">
        <v>6211825</v>
      </c>
      <c r="B393">
        <v>0</v>
      </c>
    </row>
    <row r="394" spans="1:2">
      <c r="A394">
        <v>3356952</v>
      </c>
      <c r="B394">
        <v>0</v>
      </c>
    </row>
    <row r="395" spans="1:2">
      <c r="A395">
        <v>956909</v>
      </c>
      <c r="B395">
        <v>0</v>
      </c>
    </row>
    <row r="396" spans="1:2">
      <c r="A396">
        <v>6178901</v>
      </c>
      <c r="B396">
        <v>0</v>
      </c>
    </row>
    <row r="397" spans="1:2">
      <c r="A397">
        <v>6286695</v>
      </c>
      <c r="B397">
        <v>0</v>
      </c>
    </row>
    <row r="398" spans="1:2">
      <c r="A398">
        <v>6246916</v>
      </c>
      <c r="B398">
        <v>0</v>
      </c>
    </row>
    <row r="399" spans="1:2">
      <c r="A399">
        <v>957059</v>
      </c>
      <c r="B399">
        <v>3</v>
      </c>
    </row>
    <row r="400" spans="1:2">
      <c r="A400">
        <v>6278698</v>
      </c>
      <c r="B400">
        <v>0</v>
      </c>
    </row>
    <row r="401" spans="1:2">
      <c r="A401">
        <v>6103322</v>
      </c>
      <c r="B401">
        <v>0</v>
      </c>
    </row>
    <row r="402" spans="1:2">
      <c r="A402">
        <v>6236668</v>
      </c>
      <c r="B402">
        <v>0</v>
      </c>
    </row>
    <row r="403" spans="1:2">
      <c r="A403">
        <v>6216347</v>
      </c>
      <c r="B403">
        <v>1</v>
      </c>
    </row>
    <row r="404" spans="1:2">
      <c r="A404">
        <v>1055199</v>
      </c>
      <c r="B404">
        <v>4</v>
      </c>
    </row>
    <row r="405" spans="1:2">
      <c r="A405">
        <v>6246129</v>
      </c>
      <c r="B405">
        <v>0</v>
      </c>
    </row>
    <row r="406" spans="1:2">
      <c r="A406">
        <v>1055091</v>
      </c>
      <c r="B406">
        <v>2</v>
      </c>
    </row>
    <row r="407" spans="1:2">
      <c r="A407">
        <v>6216420</v>
      </c>
      <c r="B407">
        <v>10</v>
      </c>
    </row>
    <row r="408" spans="1:2">
      <c r="A408">
        <v>6341984</v>
      </c>
      <c r="B408">
        <v>2</v>
      </c>
    </row>
    <row r="409" spans="1:2">
      <c r="A409">
        <v>6231716</v>
      </c>
      <c r="B409">
        <v>6</v>
      </c>
    </row>
    <row r="410" spans="1:2">
      <c r="A410">
        <v>959209</v>
      </c>
      <c r="B410">
        <v>0</v>
      </c>
    </row>
    <row r="411" spans="1:2">
      <c r="A411">
        <v>964073</v>
      </c>
      <c r="B411">
        <v>0</v>
      </c>
    </row>
    <row r="412" spans="1:2">
      <c r="A412">
        <v>6307323</v>
      </c>
      <c r="B412">
        <v>0</v>
      </c>
    </row>
    <row r="413" spans="1:2">
      <c r="A413">
        <v>960941</v>
      </c>
      <c r="B413">
        <v>4</v>
      </c>
    </row>
    <row r="414" spans="1:2">
      <c r="A414">
        <v>6251882</v>
      </c>
      <c r="B414">
        <v>0</v>
      </c>
    </row>
    <row r="415" spans="1:2">
      <c r="A415">
        <v>6230654</v>
      </c>
      <c r="B415">
        <v>0</v>
      </c>
    </row>
    <row r="416" spans="1:2">
      <c r="A416">
        <v>6147514</v>
      </c>
      <c r="B416">
        <v>21</v>
      </c>
    </row>
    <row r="417" spans="1:2">
      <c r="A417">
        <v>6216283</v>
      </c>
      <c r="B417">
        <v>20</v>
      </c>
    </row>
    <row r="418" spans="1:2">
      <c r="A418">
        <v>6230274</v>
      </c>
      <c r="B418">
        <v>11</v>
      </c>
    </row>
    <row r="419" spans="1:2">
      <c r="A419">
        <v>6281148</v>
      </c>
      <c r="B419">
        <v>2</v>
      </c>
    </row>
    <row r="420" spans="1:2">
      <c r="A420">
        <v>6292081</v>
      </c>
      <c r="B420">
        <v>1</v>
      </c>
    </row>
    <row r="421" spans="1:2">
      <c r="A421">
        <v>6219668</v>
      </c>
      <c r="B421">
        <v>4</v>
      </c>
    </row>
    <row r="422" spans="1:2">
      <c r="A422">
        <v>6304784</v>
      </c>
      <c r="B422">
        <v>2</v>
      </c>
    </row>
    <row r="423" spans="1:2">
      <c r="A423">
        <v>6226223</v>
      </c>
      <c r="B423">
        <v>1</v>
      </c>
    </row>
    <row r="424" spans="1:2">
      <c r="A424">
        <v>6299085</v>
      </c>
      <c r="B424">
        <v>2</v>
      </c>
    </row>
    <row r="425" spans="1:2">
      <c r="A425">
        <v>6131257</v>
      </c>
      <c r="B425">
        <v>0</v>
      </c>
    </row>
    <row r="426" spans="1:2">
      <c r="A426">
        <v>6215982</v>
      </c>
      <c r="B426">
        <v>3</v>
      </c>
    </row>
    <row r="427" spans="1:2">
      <c r="A427">
        <v>6249697</v>
      </c>
      <c r="B427">
        <v>4</v>
      </c>
    </row>
    <row r="428" spans="1:2">
      <c r="A428">
        <v>6101006</v>
      </c>
      <c r="B428">
        <v>3</v>
      </c>
    </row>
    <row r="429" spans="1:2">
      <c r="A429">
        <v>6334636</v>
      </c>
      <c r="B429">
        <v>0</v>
      </c>
    </row>
    <row r="430" spans="1:2">
      <c r="A430">
        <v>6182189</v>
      </c>
      <c r="B430">
        <v>2</v>
      </c>
    </row>
    <row r="431" spans="1:2">
      <c r="A431">
        <v>6301011</v>
      </c>
      <c r="B431">
        <v>2</v>
      </c>
    </row>
    <row r="432" spans="1:2">
      <c r="A432">
        <v>957296</v>
      </c>
      <c r="B432">
        <v>0</v>
      </c>
    </row>
    <row r="433" spans="1:2">
      <c r="A433">
        <v>1251949</v>
      </c>
      <c r="B433">
        <v>1</v>
      </c>
    </row>
    <row r="434" spans="1:2">
      <c r="A434">
        <v>6261638</v>
      </c>
      <c r="B434">
        <v>1</v>
      </c>
    </row>
    <row r="435" spans="1:2">
      <c r="A435">
        <v>6310701</v>
      </c>
      <c r="B435">
        <v>5</v>
      </c>
    </row>
    <row r="436" spans="1:2">
      <c r="A436">
        <v>6259263</v>
      </c>
      <c r="B436">
        <v>1</v>
      </c>
    </row>
    <row r="437" spans="1:2">
      <c r="A437">
        <v>964093</v>
      </c>
      <c r="B437">
        <v>0</v>
      </c>
    </row>
    <row r="438" spans="1:2">
      <c r="A438">
        <v>6234338</v>
      </c>
      <c r="B438">
        <v>2</v>
      </c>
    </row>
    <row r="439" spans="1:2">
      <c r="A439">
        <v>6300085</v>
      </c>
      <c r="B439">
        <v>0</v>
      </c>
    </row>
    <row r="440" spans="1:2">
      <c r="A440">
        <v>6258270</v>
      </c>
      <c r="B440">
        <v>0</v>
      </c>
    </row>
    <row r="441" spans="1:2">
      <c r="A441">
        <v>6244987</v>
      </c>
      <c r="B441">
        <v>1</v>
      </c>
    </row>
    <row r="442" spans="1:2">
      <c r="A442">
        <v>6340664</v>
      </c>
      <c r="B442">
        <v>0</v>
      </c>
    </row>
    <row r="443" spans="1:2">
      <c r="A443">
        <v>6104006</v>
      </c>
      <c r="B443">
        <v>0</v>
      </c>
    </row>
    <row r="444" spans="1:2">
      <c r="A444">
        <v>750262</v>
      </c>
      <c r="B444">
        <v>0</v>
      </c>
    </row>
    <row r="445" spans="1:2">
      <c r="A445" t="s">
        <v>9636</v>
      </c>
      <c r="B445">
        <v>0</v>
      </c>
    </row>
    <row r="446" spans="1:2">
      <c r="A446">
        <v>6280359</v>
      </c>
      <c r="B446">
        <v>0</v>
      </c>
    </row>
    <row r="447" spans="1:2">
      <c r="A447">
        <v>6325331</v>
      </c>
      <c r="B447">
        <v>0</v>
      </c>
    </row>
    <row r="448" spans="1:2">
      <c r="A448">
        <v>6140444</v>
      </c>
      <c r="B448">
        <v>5</v>
      </c>
    </row>
    <row r="449" spans="1:2">
      <c r="A449">
        <v>6335900</v>
      </c>
      <c r="B449">
        <v>1</v>
      </c>
    </row>
    <row r="450" spans="1:2">
      <c r="A450">
        <v>6225007</v>
      </c>
      <c r="B450">
        <v>0</v>
      </c>
    </row>
    <row r="451" spans="1:2">
      <c r="A451">
        <v>6345584</v>
      </c>
      <c r="B451">
        <v>0</v>
      </c>
    </row>
    <row r="452" spans="1:2">
      <c r="A452">
        <v>1053677</v>
      </c>
      <c r="B452">
        <v>0</v>
      </c>
    </row>
    <row r="453" spans="1:2">
      <c r="A453">
        <v>1553256</v>
      </c>
      <c r="B453">
        <v>0</v>
      </c>
    </row>
    <row r="454" spans="1:2">
      <c r="A454">
        <v>954767</v>
      </c>
      <c r="B454">
        <v>0</v>
      </c>
    </row>
    <row r="455" spans="1:2">
      <c r="A455">
        <v>6248723</v>
      </c>
      <c r="B455">
        <v>1</v>
      </c>
    </row>
    <row r="456" spans="1:2">
      <c r="A456">
        <v>6262842</v>
      </c>
      <c r="B456">
        <v>2</v>
      </c>
    </row>
    <row r="457" spans="1:2">
      <c r="A457">
        <v>6341770</v>
      </c>
      <c r="B457">
        <v>8</v>
      </c>
    </row>
    <row r="458" spans="1:2">
      <c r="A458">
        <v>6153382</v>
      </c>
      <c r="B458">
        <v>0</v>
      </c>
    </row>
    <row r="459" spans="1:2">
      <c r="A459">
        <v>6255593</v>
      </c>
      <c r="B459">
        <v>0</v>
      </c>
    </row>
    <row r="460" spans="1:2">
      <c r="A460">
        <v>6234022</v>
      </c>
      <c r="B460">
        <v>1</v>
      </c>
    </row>
    <row r="461" spans="1:2">
      <c r="A461">
        <v>6261010</v>
      </c>
      <c r="B461">
        <v>0</v>
      </c>
    </row>
    <row r="462" spans="1:2">
      <c r="A462">
        <v>6260892</v>
      </c>
      <c r="B462">
        <v>2</v>
      </c>
    </row>
    <row r="463" spans="1:2">
      <c r="A463">
        <v>1054516</v>
      </c>
      <c r="B463">
        <v>0</v>
      </c>
    </row>
    <row r="464" spans="1:2">
      <c r="A464">
        <v>6324499</v>
      </c>
      <c r="B464">
        <v>1</v>
      </c>
    </row>
    <row r="465" spans="1:2">
      <c r="A465">
        <v>6161868</v>
      </c>
      <c r="B465">
        <v>2</v>
      </c>
    </row>
    <row r="466" spans="1:2">
      <c r="A466">
        <v>6260584</v>
      </c>
      <c r="B466">
        <v>1</v>
      </c>
    </row>
    <row r="467" spans="1:2">
      <c r="A467">
        <v>6257786</v>
      </c>
      <c r="B467">
        <v>0</v>
      </c>
    </row>
    <row r="468" spans="1:2">
      <c r="A468">
        <v>6115456</v>
      </c>
      <c r="B468">
        <v>2</v>
      </c>
    </row>
    <row r="469" spans="1:2">
      <c r="A469">
        <v>6275306</v>
      </c>
      <c r="B469">
        <v>2</v>
      </c>
    </row>
    <row r="470" spans="1:2">
      <c r="A470">
        <v>963052</v>
      </c>
      <c r="B470">
        <v>0</v>
      </c>
    </row>
    <row r="471" spans="1:2">
      <c r="A471">
        <v>6256838</v>
      </c>
      <c r="B471">
        <v>0</v>
      </c>
    </row>
    <row r="472" spans="1:2">
      <c r="A472">
        <v>1251739</v>
      </c>
      <c r="B472">
        <v>4</v>
      </c>
    </row>
    <row r="473" spans="1:2">
      <c r="A473">
        <v>6263419</v>
      </c>
      <c r="B473">
        <v>1</v>
      </c>
    </row>
    <row r="474" spans="1:2">
      <c r="A474">
        <v>6258776</v>
      </c>
      <c r="B474">
        <v>2</v>
      </c>
    </row>
    <row r="475" spans="1:2">
      <c r="A475">
        <v>1054923</v>
      </c>
      <c r="B475">
        <v>0</v>
      </c>
    </row>
    <row r="476" spans="1:2">
      <c r="A476">
        <v>6278526</v>
      </c>
      <c r="B476">
        <v>0</v>
      </c>
    </row>
    <row r="477" spans="1:2">
      <c r="A477">
        <v>6180156</v>
      </c>
      <c r="B477">
        <v>2</v>
      </c>
    </row>
    <row r="478" spans="1:2">
      <c r="A478">
        <v>6264732</v>
      </c>
      <c r="B478">
        <v>0</v>
      </c>
    </row>
    <row r="479" spans="1:2">
      <c r="A479">
        <v>960257</v>
      </c>
      <c r="B479">
        <v>0</v>
      </c>
    </row>
    <row r="480" spans="1:2">
      <c r="A480">
        <v>1252336</v>
      </c>
      <c r="B480">
        <v>0</v>
      </c>
    </row>
    <row r="481" spans="1:2">
      <c r="A481">
        <v>1251955</v>
      </c>
      <c r="B481">
        <v>19</v>
      </c>
    </row>
    <row r="482" spans="1:2">
      <c r="A482">
        <v>6262081</v>
      </c>
      <c r="B482">
        <v>0</v>
      </c>
    </row>
    <row r="483" spans="1:2">
      <c r="A483">
        <v>6272050</v>
      </c>
      <c r="B483">
        <v>0</v>
      </c>
    </row>
    <row r="484" spans="1:2">
      <c r="A484">
        <v>6234734</v>
      </c>
      <c r="B484">
        <v>0</v>
      </c>
    </row>
    <row r="485" spans="1:2">
      <c r="A485">
        <v>6144906</v>
      </c>
      <c r="B485">
        <v>0</v>
      </c>
    </row>
    <row r="486" spans="1:2">
      <c r="A486">
        <v>6216014</v>
      </c>
      <c r="B486">
        <v>1</v>
      </c>
    </row>
    <row r="487" spans="1:2">
      <c r="A487">
        <v>6296776</v>
      </c>
      <c r="B487">
        <v>6</v>
      </c>
    </row>
    <row r="488" spans="1:2">
      <c r="A488">
        <v>6248724</v>
      </c>
      <c r="B488">
        <v>1</v>
      </c>
    </row>
    <row r="489" spans="1:2">
      <c r="A489">
        <v>963580</v>
      </c>
      <c r="B489">
        <v>3</v>
      </c>
    </row>
    <row r="490" spans="1:2">
      <c r="A490">
        <v>750152</v>
      </c>
      <c r="B490">
        <v>6</v>
      </c>
    </row>
    <row r="491" spans="1:2">
      <c r="A491">
        <v>6305875</v>
      </c>
      <c r="B491">
        <v>0</v>
      </c>
    </row>
    <row r="492" spans="1:2">
      <c r="A492">
        <v>6130702</v>
      </c>
      <c r="B492">
        <v>0</v>
      </c>
    </row>
    <row r="493" spans="1:2">
      <c r="A493">
        <v>1053015</v>
      </c>
      <c r="B493">
        <v>0</v>
      </c>
    </row>
    <row r="494" spans="1:2">
      <c r="A494">
        <v>6278173</v>
      </c>
      <c r="B494">
        <v>20</v>
      </c>
    </row>
    <row r="495" spans="1:2">
      <c r="A495">
        <v>1054145</v>
      </c>
      <c r="B495">
        <v>1</v>
      </c>
    </row>
    <row r="496" spans="1:2">
      <c r="A496">
        <v>6216022</v>
      </c>
      <c r="B496">
        <v>1</v>
      </c>
    </row>
    <row r="497" spans="1:2">
      <c r="A497">
        <v>6135021</v>
      </c>
      <c r="B497">
        <v>0</v>
      </c>
    </row>
    <row r="498" spans="1:2">
      <c r="A498">
        <v>961553</v>
      </c>
      <c r="B498">
        <v>0</v>
      </c>
    </row>
    <row r="499" spans="1:2">
      <c r="A499">
        <v>6255925</v>
      </c>
      <c r="B499">
        <v>9</v>
      </c>
    </row>
    <row r="500" spans="1:2">
      <c r="A500">
        <v>6215913</v>
      </c>
      <c r="B500">
        <v>4</v>
      </c>
    </row>
    <row r="501" spans="1:2">
      <c r="A501">
        <v>6229737</v>
      </c>
      <c r="B501">
        <v>4</v>
      </c>
    </row>
    <row r="502" spans="1:2">
      <c r="A502">
        <v>6276528</v>
      </c>
      <c r="B502">
        <v>0</v>
      </c>
    </row>
    <row r="503" spans="1:2">
      <c r="A503">
        <v>6277970</v>
      </c>
      <c r="B503">
        <v>5</v>
      </c>
    </row>
    <row r="504" spans="1:2">
      <c r="A504">
        <v>956477</v>
      </c>
      <c r="B504">
        <v>8</v>
      </c>
    </row>
    <row r="505" spans="1:2">
      <c r="A505">
        <v>6233822</v>
      </c>
      <c r="B505">
        <v>2</v>
      </c>
    </row>
    <row r="506" spans="1:2">
      <c r="A506">
        <v>6330613</v>
      </c>
      <c r="B506">
        <v>1</v>
      </c>
    </row>
    <row r="507" spans="1:2">
      <c r="A507">
        <v>6302700</v>
      </c>
      <c r="B507">
        <v>0</v>
      </c>
    </row>
    <row r="508" spans="1:2">
      <c r="A508">
        <v>750115</v>
      </c>
      <c r="B508">
        <v>11</v>
      </c>
    </row>
    <row r="509" spans="1:2">
      <c r="A509">
        <v>6281289</v>
      </c>
      <c r="B509">
        <v>0</v>
      </c>
    </row>
    <row r="510" spans="1:2">
      <c r="A510">
        <v>1053320</v>
      </c>
      <c r="B510">
        <v>0</v>
      </c>
    </row>
    <row r="511" spans="1:2">
      <c r="A511">
        <v>6241074</v>
      </c>
      <c r="B511">
        <v>2</v>
      </c>
    </row>
    <row r="512" spans="1:2">
      <c r="A512">
        <v>553996</v>
      </c>
      <c r="B512">
        <v>5</v>
      </c>
    </row>
    <row r="513" spans="1:2">
      <c r="A513">
        <v>6282785</v>
      </c>
      <c r="B513">
        <v>0</v>
      </c>
    </row>
    <row r="514" spans="1:2">
      <c r="A514">
        <v>6217082</v>
      </c>
      <c r="B514">
        <v>2</v>
      </c>
    </row>
    <row r="515" spans="1:2">
      <c r="A515">
        <v>960528</v>
      </c>
      <c r="B515">
        <v>2</v>
      </c>
    </row>
    <row r="516" spans="1:2">
      <c r="A516">
        <v>6139726</v>
      </c>
      <c r="B516">
        <v>10</v>
      </c>
    </row>
    <row r="517" spans="1:2">
      <c r="A517">
        <v>6156351</v>
      </c>
      <c r="B517">
        <v>8</v>
      </c>
    </row>
    <row r="518" spans="1:2">
      <c r="A518">
        <v>6211099</v>
      </c>
      <c r="B518">
        <v>0</v>
      </c>
    </row>
    <row r="519" spans="1:2">
      <c r="A519">
        <v>963800</v>
      </c>
      <c r="B519">
        <v>0</v>
      </c>
    </row>
    <row r="520" spans="1:2">
      <c r="A520">
        <v>751189</v>
      </c>
      <c r="B520">
        <v>7</v>
      </c>
    </row>
    <row r="521" spans="1:2">
      <c r="A521">
        <v>6343444</v>
      </c>
      <c r="B521">
        <v>1</v>
      </c>
    </row>
    <row r="522" spans="1:2">
      <c r="A522">
        <v>6271171</v>
      </c>
      <c r="B522">
        <v>1</v>
      </c>
    </row>
    <row r="523" spans="1:2">
      <c r="A523">
        <v>6246934</v>
      </c>
      <c r="B523">
        <v>7</v>
      </c>
    </row>
    <row r="524" spans="1:2">
      <c r="A524" t="s">
        <v>9557</v>
      </c>
      <c r="B524">
        <v>5</v>
      </c>
    </row>
    <row r="525" spans="1:2">
      <c r="A525">
        <v>6340587</v>
      </c>
      <c r="B525">
        <v>0</v>
      </c>
    </row>
    <row r="526" spans="1:2">
      <c r="A526">
        <v>957876</v>
      </c>
      <c r="B526">
        <v>0</v>
      </c>
    </row>
    <row r="527" spans="1:2">
      <c r="A527">
        <v>6242080</v>
      </c>
      <c r="B527">
        <v>0</v>
      </c>
    </row>
    <row r="528" spans="1:2">
      <c r="A528">
        <v>6116158</v>
      </c>
      <c r="B528">
        <v>2</v>
      </c>
    </row>
    <row r="529" spans="1:2">
      <c r="A529">
        <v>1052919</v>
      </c>
      <c r="B529">
        <v>2</v>
      </c>
    </row>
    <row r="530" spans="1:2">
      <c r="A530">
        <v>1252445</v>
      </c>
      <c r="B530">
        <v>0</v>
      </c>
    </row>
    <row r="531" spans="1:2">
      <c r="A531">
        <v>6319437</v>
      </c>
      <c r="B531">
        <v>2</v>
      </c>
    </row>
    <row r="532" spans="1:2">
      <c r="A532">
        <v>6255840</v>
      </c>
      <c r="B532">
        <v>1</v>
      </c>
    </row>
    <row r="533" spans="1:2">
      <c r="A533">
        <v>6324640</v>
      </c>
      <c r="B533">
        <v>0</v>
      </c>
    </row>
    <row r="534" spans="1:2">
      <c r="A534">
        <v>1053193</v>
      </c>
      <c r="B534">
        <v>5</v>
      </c>
    </row>
    <row r="535" spans="1:2">
      <c r="A535">
        <v>6185731</v>
      </c>
      <c r="B535">
        <v>1</v>
      </c>
    </row>
    <row r="536" spans="1:2">
      <c r="A536">
        <v>6119960</v>
      </c>
      <c r="B536">
        <v>0</v>
      </c>
    </row>
    <row r="537" spans="1:2">
      <c r="A537">
        <v>6249668</v>
      </c>
      <c r="B537">
        <v>8</v>
      </c>
    </row>
    <row r="538" spans="1:2">
      <c r="A538">
        <v>6177033</v>
      </c>
      <c r="B538">
        <v>1</v>
      </c>
    </row>
    <row r="539" spans="1:2">
      <c r="A539">
        <v>6239391</v>
      </c>
      <c r="B539">
        <v>2</v>
      </c>
    </row>
    <row r="540" spans="1:2">
      <c r="A540">
        <v>6216095</v>
      </c>
      <c r="B540">
        <v>1</v>
      </c>
    </row>
    <row r="541" spans="1:2">
      <c r="A541">
        <v>6216441</v>
      </c>
      <c r="B541">
        <v>1</v>
      </c>
    </row>
    <row r="542" spans="1:2">
      <c r="A542">
        <v>6106317</v>
      </c>
      <c r="B542">
        <v>0</v>
      </c>
    </row>
    <row r="543" spans="1:2">
      <c r="A543">
        <v>3356955</v>
      </c>
      <c r="B543">
        <v>0</v>
      </c>
    </row>
    <row r="544" spans="1:2">
      <c r="A544">
        <v>6330844</v>
      </c>
      <c r="B544">
        <v>40</v>
      </c>
    </row>
    <row r="545" spans="1:2">
      <c r="A545">
        <v>6269330</v>
      </c>
      <c r="B545">
        <v>0</v>
      </c>
    </row>
    <row r="546" spans="1:2">
      <c r="A546">
        <v>6215918</v>
      </c>
      <c r="B546">
        <v>8</v>
      </c>
    </row>
    <row r="547" spans="1:2">
      <c r="A547">
        <v>6173044</v>
      </c>
      <c r="B547">
        <v>1</v>
      </c>
    </row>
    <row r="548" spans="1:2">
      <c r="A548">
        <v>6230839</v>
      </c>
      <c r="B548">
        <v>20</v>
      </c>
    </row>
    <row r="549" spans="1:2">
      <c r="A549">
        <v>6330905</v>
      </c>
      <c r="B549">
        <v>0</v>
      </c>
    </row>
    <row r="550" spans="1:2">
      <c r="A550">
        <v>6310056</v>
      </c>
      <c r="B550">
        <v>4</v>
      </c>
    </row>
    <row r="551" spans="1:2">
      <c r="A551">
        <v>6301516</v>
      </c>
      <c r="B551">
        <v>7</v>
      </c>
    </row>
    <row r="552" spans="1:2">
      <c r="A552">
        <v>6167110</v>
      </c>
      <c r="B552">
        <v>0</v>
      </c>
    </row>
    <row r="553" spans="1:2">
      <c r="A553">
        <v>1053626</v>
      </c>
      <c r="B553">
        <v>2</v>
      </c>
    </row>
    <row r="554" spans="1:2">
      <c r="A554">
        <v>751191</v>
      </c>
      <c r="B554">
        <v>3</v>
      </c>
    </row>
    <row r="555" spans="1:2">
      <c r="A555">
        <v>6291043</v>
      </c>
      <c r="B555">
        <v>0</v>
      </c>
    </row>
    <row r="556" spans="1:2">
      <c r="A556">
        <v>6271169</v>
      </c>
      <c r="B556">
        <v>1</v>
      </c>
    </row>
    <row r="557" spans="1:2">
      <c r="A557">
        <v>6169237</v>
      </c>
      <c r="B557">
        <v>3</v>
      </c>
    </row>
    <row r="558" spans="1:2">
      <c r="A558">
        <v>962764</v>
      </c>
      <c r="B558">
        <v>0</v>
      </c>
    </row>
    <row r="559" spans="1:2">
      <c r="A559">
        <v>6342828</v>
      </c>
      <c r="B559">
        <v>0</v>
      </c>
    </row>
    <row r="560" spans="1:2">
      <c r="A560">
        <v>961305</v>
      </c>
      <c r="B560">
        <v>0</v>
      </c>
    </row>
    <row r="561" spans="1:2">
      <c r="A561">
        <v>6304698</v>
      </c>
      <c r="B561">
        <v>0</v>
      </c>
    </row>
    <row r="562" spans="1:2">
      <c r="A562">
        <v>6336117</v>
      </c>
      <c r="B562">
        <v>10</v>
      </c>
    </row>
    <row r="563" spans="1:2">
      <c r="A563">
        <v>6238217</v>
      </c>
      <c r="B563">
        <v>0</v>
      </c>
    </row>
    <row r="564" spans="1:2">
      <c r="A564">
        <v>958505</v>
      </c>
      <c r="B564">
        <v>8</v>
      </c>
    </row>
    <row r="565" spans="1:2">
      <c r="A565">
        <v>3356976</v>
      </c>
      <c r="B565">
        <v>0</v>
      </c>
    </row>
    <row r="566" spans="1:2">
      <c r="A566">
        <v>6303738</v>
      </c>
      <c r="B566">
        <v>15</v>
      </c>
    </row>
    <row r="567" spans="1:2">
      <c r="A567">
        <v>6266790</v>
      </c>
      <c r="B567">
        <v>0</v>
      </c>
    </row>
    <row r="568" spans="1:2">
      <c r="A568">
        <v>6259468</v>
      </c>
      <c r="B568">
        <v>0</v>
      </c>
    </row>
    <row r="569" spans="1:2">
      <c r="A569">
        <v>6341106</v>
      </c>
      <c r="B569">
        <v>0</v>
      </c>
    </row>
    <row r="570" spans="1:2">
      <c r="A570">
        <v>6186432</v>
      </c>
      <c r="B570">
        <v>1</v>
      </c>
    </row>
    <row r="571" spans="1:2">
      <c r="A571">
        <v>6265614</v>
      </c>
      <c r="B571">
        <v>0</v>
      </c>
    </row>
    <row r="572" spans="1:2">
      <c r="A572">
        <v>6305765</v>
      </c>
      <c r="B572">
        <v>0</v>
      </c>
    </row>
    <row r="573" spans="1:2">
      <c r="A573">
        <v>6262996</v>
      </c>
      <c r="B573">
        <v>1</v>
      </c>
    </row>
    <row r="574" spans="1:2">
      <c r="A574">
        <v>6215859</v>
      </c>
      <c r="B574">
        <v>1</v>
      </c>
    </row>
    <row r="575" spans="1:2">
      <c r="A575">
        <v>6241603</v>
      </c>
      <c r="B575">
        <v>0</v>
      </c>
    </row>
    <row r="576" spans="1:2">
      <c r="A576">
        <v>6218027</v>
      </c>
      <c r="B576">
        <v>0</v>
      </c>
    </row>
    <row r="577" spans="1:2">
      <c r="A577">
        <v>6231409</v>
      </c>
      <c r="B577">
        <v>0</v>
      </c>
    </row>
    <row r="578" spans="1:2">
      <c r="A578">
        <v>6157581</v>
      </c>
      <c r="B578">
        <v>0</v>
      </c>
    </row>
    <row r="579" spans="1:2">
      <c r="A579">
        <v>964048</v>
      </c>
      <c r="B579">
        <v>6</v>
      </c>
    </row>
    <row r="580" spans="1:2">
      <c r="A580">
        <v>6338024</v>
      </c>
      <c r="B580">
        <v>2</v>
      </c>
    </row>
    <row r="581" spans="1:2">
      <c r="A581">
        <v>6315235</v>
      </c>
      <c r="B581">
        <v>0</v>
      </c>
    </row>
    <row r="582" spans="1:2">
      <c r="A582">
        <v>6316223</v>
      </c>
      <c r="B582">
        <v>2</v>
      </c>
    </row>
    <row r="583" spans="1:2">
      <c r="A583">
        <v>3356975</v>
      </c>
      <c r="B583">
        <v>0</v>
      </c>
    </row>
    <row r="584" spans="1:2">
      <c r="A584">
        <v>6117528</v>
      </c>
      <c r="B584">
        <v>0</v>
      </c>
    </row>
    <row r="585" spans="1:2">
      <c r="A585">
        <v>6121917</v>
      </c>
      <c r="B585">
        <v>0</v>
      </c>
    </row>
    <row r="586" spans="1:2">
      <c r="A586">
        <v>6160122</v>
      </c>
      <c r="B586">
        <v>0</v>
      </c>
    </row>
    <row r="587" spans="1:2">
      <c r="A587">
        <v>6304575</v>
      </c>
      <c r="B587">
        <v>2</v>
      </c>
    </row>
    <row r="588" spans="1:2">
      <c r="A588">
        <v>6254316</v>
      </c>
      <c r="B588">
        <v>42</v>
      </c>
    </row>
    <row r="589" spans="1:2">
      <c r="A589">
        <v>6322787</v>
      </c>
      <c r="B589">
        <v>4</v>
      </c>
    </row>
    <row r="590" spans="1:2">
      <c r="A590">
        <v>6245150</v>
      </c>
      <c r="B590">
        <v>0</v>
      </c>
    </row>
    <row r="591" spans="1:2">
      <c r="A591">
        <v>1053341</v>
      </c>
      <c r="B591">
        <v>1</v>
      </c>
    </row>
    <row r="592" spans="1:2">
      <c r="A592">
        <v>6215908</v>
      </c>
      <c r="B592">
        <v>1</v>
      </c>
    </row>
    <row r="593" spans="1:2">
      <c r="A593">
        <v>6271561</v>
      </c>
      <c r="B593">
        <v>1</v>
      </c>
    </row>
    <row r="594" spans="1:2">
      <c r="A594">
        <v>6139819</v>
      </c>
      <c r="B594">
        <v>0</v>
      </c>
    </row>
    <row r="595" spans="1:2">
      <c r="A595">
        <v>6148877</v>
      </c>
      <c r="B595">
        <v>6</v>
      </c>
    </row>
    <row r="596" spans="1:2">
      <c r="A596">
        <v>6120331</v>
      </c>
      <c r="B596">
        <v>0</v>
      </c>
    </row>
    <row r="597" spans="1:2">
      <c r="A597">
        <v>6247946</v>
      </c>
      <c r="B597">
        <v>2</v>
      </c>
    </row>
    <row r="598" spans="1:2">
      <c r="A598">
        <v>6261901</v>
      </c>
      <c r="B598">
        <v>0</v>
      </c>
    </row>
    <row r="599" spans="1:2">
      <c r="A599">
        <v>6133389</v>
      </c>
      <c r="B599">
        <v>2</v>
      </c>
    </row>
    <row r="600" spans="1:2">
      <c r="A600">
        <v>6111597</v>
      </c>
      <c r="B600">
        <v>0</v>
      </c>
    </row>
    <row r="601" spans="1:2">
      <c r="A601">
        <v>6251879</v>
      </c>
      <c r="B601">
        <v>0</v>
      </c>
    </row>
    <row r="602" spans="1:2">
      <c r="A602">
        <v>6247082</v>
      </c>
      <c r="B602">
        <v>2</v>
      </c>
    </row>
    <row r="603" spans="1:2">
      <c r="A603">
        <v>6216365</v>
      </c>
      <c r="B603">
        <v>4</v>
      </c>
    </row>
    <row r="604" spans="1:2">
      <c r="A604">
        <v>6241052</v>
      </c>
      <c r="B604">
        <v>0</v>
      </c>
    </row>
    <row r="605" spans="1:2">
      <c r="A605">
        <v>6166969</v>
      </c>
      <c r="B605">
        <v>0</v>
      </c>
    </row>
    <row r="606" spans="1:2">
      <c r="A606">
        <v>1252226</v>
      </c>
      <c r="B606">
        <v>0</v>
      </c>
    </row>
    <row r="607" spans="1:2">
      <c r="A607">
        <v>6287238</v>
      </c>
      <c r="B607">
        <v>0</v>
      </c>
    </row>
    <row r="608" spans="1:2">
      <c r="A608">
        <v>1054075</v>
      </c>
      <c r="B608">
        <v>0</v>
      </c>
    </row>
    <row r="609" spans="1:2">
      <c r="A609">
        <v>6235463</v>
      </c>
      <c r="B609">
        <v>1</v>
      </c>
    </row>
    <row r="610" spans="1:2">
      <c r="A610">
        <v>6170121</v>
      </c>
      <c r="B610">
        <v>0</v>
      </c>
    </row>
    <row r="611" spans="1:2">
      <c r="A611">
        <v>6248886</v>
      </c>
      <c r="B611">
        <v>5</v>
      </c>
    </row>
    <row r="612" spans="1:2">
      <c r="A612">
        <v>6140084</v>
      </c>
      <c r="B612">
        <v>3</v>
      </c>
    </row>
    <row r="613" spans="1:2">
      <c r="A613">
        <v>6335759</v>
      </c>
      <c r="B613">
        <v>0</v>
      </c>
    </row>
    <row r="614" spans="1:2">
      <c r="A614">
        <v>6221718</v>
      </c>
      <c r="B614">
        <v>0</v>
      </c>
    </row>
    <row r="615" spans="1:2">
      <c r="A615">
        <v>6260724</v>
      </c>
      <c r="B615">
        <v>0</v>
      </c>
    </row>
    <row r="616" spans="1:2">
      <c r="A616">
        <v>1052226</v>
      </c>
      <c r="B616">
        <v>0</v>
      </c>
    </row>
    <row r="617" spans="1:2">
      <c r="A617">
        <v>6186434</v>
      </c>
      <c r="B617">
        <v>1</v>
      </c>
    </row>
    <row r="618" spans="1:2">
      <c r="A618">
        <v>6195016</v>
      </c>
      <c r="B618">
        <v>0</v>
      </c>
    </row>
    <row r="619" spans="1:2">
      <c r="A619">
        <v>964913</v>
      </c>
      <c r="B619">
        <v>0</v>
      </c>
    </row>
    <row r="620" spans="1:2">
      <c r="A620">
        <v>6274752</v>
      </c>
      <c r="B620">
        <v>2</v>
      </c>
    </row>
    <row r="621" spans="1:2">
      <c r="A621">
        <v>6257527</v>
      </c>
      <c r="B621">
        <v>1</v>
      </c>
    </row>
    <row r="622" spans="1:2">
      <c r="A622">
        <v>6247469</v>
      </c>
      <c r="B622">
        <v>1</v>
      </c>
    </row>
    <row r="623" spans="1:2">
      <c r="A623">
        <v>6121455</v>
      </c>
      <c r="B623">
        <v>21</v>
      </c>
    </row>
    <row r="624" spans="1:2">
      <c r="A624">
        <v>6104152</v>
      </c>
      <c r="B624">
        <v>0</v>
      </c>
    </row>
    <row r="625" spans="1:2">
      <c r="A625">
        <v>961264</v>
      </c>
      <c r="B625">
        <v>0</v>
      </c>
    </row>
    <row r="626" spans="1:2">
      <c r="A626">
        <v>1050348</v>
      </c>
      <c r="B626">
        <v>5</v>
      </c>
    </row>
    <row r="627" spans="1:2">
      <c r="A627">
        <v>6141702</v>
      </c>
      <c r="B627">
        <v>2</v>
      </c>
    </row>
    <row r="628" spans="1:2">
      <c r="A628">
        <v>6335458</v>
      </c>
      <c r="B628">
        <v>0</v>
      </c>
    </row>
    <row r="629" spans="1:2">
      <c r="A629">
        <v>958851</v>
      </c>
      <c r="B629">
        <v>0</v>
      </c>
    </row>
    <row r="630" spans="1:2">
      <c r="A630">
        <v>6320382</v>
      </c>
      <c r="B630">
        <v>0</v>
      </c>
    </row>
    <row r="631" spans="1:2">
      <c r="A631">
        <v>1251948</v>
      </c>
      <c r="B631">
        <v>1</v>
      </c>
    </row>
    <row r="632" spans="1:2">
      <c r="A632">
        <v>6255596</v>
      </c>
      <c r="B632">
        <v>0</v>
      </c>
    </row>
    <row r="633" spans="1:2">
      <c r="A633">
        <v>965190</v>
      </c>
      <c r="B633">
        <v>1</v>
      </c>
    </row>
    <row r="634" spans="1:2">
      <c r="A634">
        <v>6199263</v>
      </c>
      <c r="B634">
        <v>0</v>
      </c>
    </row>
    <row r="635" spans="1:2">
      <c r="A635">
        <v>6119190</v>
      </c>
      <c r="B635">
        <v>0</v>
      </c>
    </row>
    <row r="636" spans="1:2">
      <c r="A636">
        <v>6280454</v>
      </c>
      <c r="B636">
        <v>10</v>
      </c>
    </row>
    <row r="637" spans="1:2">
      <c r="A637">
        <v>956766</v>
      </c>
      <c r="B637">
        <v>0</v>
      </c>
    </row>
    <row r="638" spans="1:2">
      <c r="A638">
        <v>6182756</v>
      </c>
      <c r="B638">
        <v>0</v>
      </c>
    </row>
    <row r="639" spans="1:2">
      <c r="A639">
        <v>6318105</v>
      </c>
      <c r="B639">
        <v>0</v>
      </c>
    </row>
    <row r="640" spans="1:2">
      <c r="A640">
        <v>961865</v>
      </c>
      <c r="B640">
        <v>0</v>
      </c>
    </row>
    <row r="641" spans="1:2">
      <c r="A641">
        <v>6315803</v>
      </c>
      <c r="B641">
        <v>2</v>
      </c>
    </row>
    <row r="642" spans="1:2">
      <c r="A642">
        <v>1053425</v>
      </c>
      <c r="B642">
        <v>1</v>
      </c>
    </row>
    <row r="643" spans="1:2">
      <c r="A643">
        <v>1052871</v>
      </c>
      <c r="B643">
        <v>1</v>
      </c>
    </row>
    <row r="644" spans="1:2">
      <c r="A644">
        <v>6215949</v>
      </c>
      <c r="B644">
        <v>1</v>
      </c>
    </row>
    <row r="645" spans="1:2">
      <c r="A645">
        <v>1053479</v>
      </c>
      <c r="B645">
        <v>1</v>
      </c>
    </row>
    <row r="646" spans="1:2">
      <c r="A646">
        <v>6241195</v>
      </c>
      <c r="B646">
        <v>2</v>
      </c>
    </row>
    <row r="647" spans="1:2">
      <c r="A647">
        <v>6317421</v>
      </c>
      <c r="B647">
        <v>0</v>
      </c>
    </row>
    <row r="648" spans="1:2">
      <c r="A648">
        <v>6265602</v>
      </c>
      <c r="B648">
        <v>0</v>
      </c>
    </row>
    <row r="649" spans="1:2">
      <c r="A649">
        <v>6215620</v>
      </c>
      <c r="B649">
        <v>1</v>
      </c>
    </row>
    <row r="650" spans="1:2">
      <c r="A650">
        <v>6313736</v>
      </c>
      <c r="B650">
        <v>0</v>
      </c>
    </row>
    <row r="651" spans="1:2">
      <c r="A651">
        <v>6338492</v>
      </c>
      <c r="B651">
        <v>3</v>
      </c>
    </row>
    <row r="652" spans="1:2">
      <c r="A652">
        <v>6334988</v>
      </c>
      <c r="B652">
        <v>0</v>
      </c>
    </row>
    <row r="653" spans="1:2">
      <c r="A653">
        <v>552265</v>
      </c>
      <c r="B653">
        <v>0</v>
      </c>
    </row>
    <row r="654" spans="1:2">
      <c r="A654">
        <v>6149039</v>
      </c>
      <c r="B654">
        <v>1</v>
      </c>
    </row>
    <row r="655" spans="1:2">
      <c r="A655">
        <v>6147528</v>
      </c>
      <c r="B655">
        <v>1</v>
      </c>
    </row>
    <row r="656" spans="1:2">
      <c r="A656">
        <v>6146867</v>
      </c>
      <c r="B656">
        <v>5</v>
      </c>
    </row>
    <row r="657" spans="1:2">
      <c r="A657">
        <v>6281117</v>
      </c>
      <c r="B657">
        <v>1</v>
      </c>
    </row>
    <row r="658" spans="1:2">
      <c r="A658">
        <v>956174</v>
      </c>
      <c r="B658">
        <v>9</v>
      </c>
    </row>
    <row r="659" spans="1:2">
      <c r="A659">
        <v>6315147</v>
      </c>
      <c r="B659">
        <v>4</v>
      </c>
    </row>
    <row r="660" spans="1:2">
      <c r="A660">
        <v>6256142</v>
      </c>
      <c r="B660">
        <v>100</v>
      </c>
    </row>
    <row r="661" spans="1:2">
      <c r="A661">
        <v>6243222</v>
      </c>
      <c r="B661">
        <v>0</v>
      </c>
    </row>
    <row r="662" spans="1:2">
      <c r="A662">
        <v>6217263</v>
      </c>
      <c r="B662">
        <v>0</v>
      </c>
    </row>
    <row r="663" spans="1:2">
      <c r="A663">
        <v>6157334</v>
      </c>
      <c r="B663">
        <v>0</v>
      </c>
    </row>
    <row r="664" spans="1:2">
      <c r="A664">
        <v>6280210</v>
      </c>
      <c r="B664">
        <v>0</v>
      </c>
    </row>
    <row r="665" spans="1:2">
      <c r="A665">
        <v>3425716</v>
      </c>
      <c r="B665">
        <v>0</v>
      </c>
    </row>
    <row r="666" spans="1:2">
      <c r="A666">
        <v>6247854</v>
      </c>
      <c r="B666">
        <v>1</v>
      </c>
    </row>
    <row r="667" spans="1:2">
      <c r="A667">
        <v>6216781</v>
      </c>
      <c r="B667">
        <v>1</v>
      </c>
    </row>
    <row r="668" spans="1:2">
      <c r="A668">
        <v>6254296</v>
      </c>
      <c r="B668">
        <v>0</v>
      </c>
    </row>
    <row r="669" spans="1:2">
      <c r="A669">
        <v>957873</v>
      </c>
      <c r="B669">
        <v>0</v>
      </c>
    </row>
    <row r="670" spans="1:2">
      <c r="A670">
        <v>6304520</v>
      </c>
      <c r="B670">
        <v>0</v>
      </c>
    </row>
    <row r="671" spans="1:2">
      <c r="A671">
        <v>6317724</v>
      </c>
      <c r="B671">
        <v>1</v>
      </c>
    </row>
    <row r="672" spans="1:2">
      <c r="A672">
        <v>6152624</v>
      </c>
      <c r="B672">
        <v>0</v>
      </c>
    </row>
    <row r="673" spans="1:2">
      <c r="A673">
        <v>6325431</v>
      </c>
      <c r="B673">
        <v>0</v>
      </c>
    </row>
    <row r="674" spans="1:2">
      <c r="A674">
        <v>6235519</v>
      </c>
      <c r="B674">
        <v>1</v>
      </c>
    </row>
    <row r="675" spans="1:2">
      <c r="A675">
        <v>6242066</v>
      </c>
      <c r="B675">
        <v>2</v>
      </c>
    </row>
    <row r="676" spans="1:2">
      <c r="A676">
        <v>6189981</v>
      </c>
      <c r="B676">
        <v>8</v>
      </c>
    </row>
    <row r="677" spans="1:2">
      <c r="A677">
        <v>6281591</v>
      </c>
      <c r="B677">
        <v>0</v>
      </c>
    </row>
    <row r="678" spans="1:2">
      <c r="A678">
        <v>6231144</v>
      </c>
      <c r="B678">
        <v>1</v>
      </c>
    </row>
    <row r="679" spans="1:2">
      <c r="A679">
        <v>6152254</v>
      </c>
      <c r="B679">
        <v>0</v>
      </c>
    </row>
    <row r="680" spans="1:2">
      <c r="A680">
        <v>6241785</v>
      </c>
      <c r="B680">
        <v>1</v>
      </c>
    </row>
    <row r="681" spans="1:2">
      <c r="A681">
        <v>6336738</v>
      </c>
      <c r="B681">
        <v>0</v>
      </c>
    </row>
    <row r="682" spans="1:2">
      <c r="A682">
        <v>6255445</v>
      </c>
      <c r="B682">
        <v>0</v>
      </c>
    </row>
    <row r="683" spans="1:2">
      <c r="A683">
        <v>6215995</v>
      </c>
      <c r="B683">
        <v>1</v>
      </c>
    </row>
    <row r="684" spans="1:2">
      <c r="A684">
        <v>6118546</v>
      </c>
      <c r="B684">
        <v>0</v>
      </c>
    </row>
    <row r="685" spans="1:2">
      <c r="A685">
        <v>6223673</v>
      </c>
      <c r="B685">
        <v>1</v>
      </c>
    </row>
    <row r="686" spans="1:2">
      <c r="A686">
        <v>6268208</v>
      </c>
      <c r="B686">
        <v>1</v>
      </c>
    </row>
    <row r="687" spans="1:2">
      <c r="A687">
        <v>6326538</v>
      </c>
      <c r="B687">
        <v>35</v>
      </c>
    </row>
    <row r="688" spans="1:2">
      <c r="A688">
        <v>6302372</v>
      </c>
      <c r="B688">
        <v>9</v>
      </c>
    </row>
    <row r="689" spans="1:2">
      <c r="A689">
        <v>6295095</v>
      </c>
      <c r="B689">
        <v>0</v>
      </c>
    </row>
    <row r="690" spans="1:2">
      <c r="A690">
        <v>6317870</v>
      </c>
      <c r="B690">
        <v>0</v>
      </c>
    </row>
    <row r="691" spans="1:2">
      <c r="A691">
        <v>6249437</v>
      </c>
      <c r="B691">
        <v>0</v>
      </c>
    </row>
    <row r="692" spans="1:2">
      <c r="A692">
        <v>6297193</v>
      </c>
      <c r="B692">
        <v>2</v>
      </c>
    </row>
    <row r="693" spans="1:2">
      <c r="A693">
        <v>6251463</v>
      </c>
      <c r="B693">
        <v>0</v>
      </c>
    </row>
    <row r="694" spans="1:2">
      <c r="A694">
        <v>953671</v>
      </c>
      <c r="B694">
        <v>0</v>
      </c>
    </row>
    <row r="695" spans="1:2">
      <c r="A695">
        <v>6247096</v>
      </c>
      <c r="B695">
        <v>1</v>
      </c>
    </row>
    <row r="696" spans="1:2">
      <c r="A696">
        <v>6199294</v>
      </c>
      <c r="B696">
        <v>0</v>
      </c>
    </row>
    <row r="697" spans="1:2">
      <c r="A697">
        <v>6216385</v>
      </c>
      <c r="B697">
        <v>2</v>
      </c>
    </row>
    <row r="698" spans="1:2">
      <c r="A698">
        <v>6338729</v>
      </c>
      <c r="B698">
        <v>4</v>
      </c>
    </row>
    <row r="699" spans="1:2">
      <c r="A699">
        <v>960002</v>
      </c>
      <c r="B699">
        <v>0</v>
      </c>
    </row>
    <row r="700" spans="1:2">
      <c r="A700">
        <v>6303948</v>
      </c>
      <c r="B700">
        <v>0</v>
      </c>
    </row>
    <row r="701" spans="1:2">
      <c r="A701">
        <v>6197463</v>
      </c>
      <c r="B701">
        <v>0</v>
      </c>
    </row>
    <row r="702" spans="1:2">
      <c r="A702">
        <v>6282167</v>
      </c>
      <c r="B702">
        <v>1</v>
      </c>
    </row>
    <row r="703" spans="1:2">
      <c r="A703">
        <v>6319861</v>
      </c>
      <c r="B703">
        <v>0</v>
      </c>
    </row>
    <row r="704" spans="1:2">
      <c r="A704">
        <v>6237564</v>
      </c>
      <c r="B704">
        <v>0</v>
      </c>
    </row>
    <row r="705" spans="1:2">
      <c r="A705">
        <v>6102084</v>
      </c>
      <c r="B705">
        <v>0</v>
      </c>
    </row>
    <row r="706" spans="1:2">
      <c r="A706">
        <v>1054285</v>
      </c>
      <c r="B706">
        <v>10</v>
      </c>
    </row>
    <row r="707" spans="1:2">
      <c r="A707">
        <v>6305420</v>
      </c>
      <c r="B707">
        <v>0</v>
      </c>
    </row>
    <row r="708" spans="1:2">
      <c r="A708">
        <v>6270276</v>
      </c>
      <c r="B708">
        <v>1</v>
      </c>
    </row>
    <row r="709" spans="1:2">
      <c r="A709">
        <v>6187925</v>
      </c>
      <c r="B709">
        <v>0</v>
      </c>
    </row>
    <row r="710" spans="1:2">
      <c r="A710">
        <v>6295361</v>
      </c>
      <c r="B710">
        <v>0</v>
      </c>
    </row>
    <row r="711" spans="1:2">
      <c r="A711">
        <v>6259254</v>
      </c>
      <c r="B711">
        <v>0</v>
      </c>
    </row>
    <row r="712" spans="1:2">
      <c r="A712">
        <v>6161674</v>
      </c>
      <c r="B712">
        <v>2</v>
      </c>
    </row>
    <row r="713" spans="1:2">
      <c r="A713">
        <v>962581</v>
      </c>
      <c r="B713">
        <v>0</v>
      </c>
    </row>
    <row r="714" spans="1:2">
      <c r="A714">
        <v>6156779</v>
      </c>
      <c r="B714">
        <v>0</v>
      </c>
    </row>
    <row r="715" spans="1:2">
      <c r="A715">
        <v>6305659</v>
      </c>
      <c r="B715">
        <v>0</v>
      </c>
    </row>
    <row r="716" spans="1:2">
      <c r="A716">
        <v>960567</v>
      </c>
      <c r="B716">
        <v>1</v>
      </c>
    </row>
    <row r="717" spans="1:2">
      <c r="A717">
        <v>963841</v>
      </c>
      <c r="B717">
        <v>1</v>
      </c>
    </row>
    <row r="718" spans="1:2">
      <c r="A718">
        <v>6183411</v>
      </c>
      <c r="B718">
        <v>0</v>
      </c>
    </row>
    <row r="719" spans="1:2">
      <c r="A719">
        <v>964075</v>
      </c>
      <c r="B719">
        <v>0</v>
      </c>
    </row>
    <row r="720" spans="1:2">
      <c r="A720">
        <v>554172</v>
      </c>
      <c r="B720">
        <v>0</v>
      </c>
    </row>
    <row r="721" spans="1:2">
      <c r="A721">
        <v>1251100</v>
      </c>
      <c r="B721">
        <v>3</v>
      </c>
    </row>
    <row r="722" spans="1:2">
      <c r="A722">
        <v>6170105</v>
      </c>
      <c r="B722">
        <v>0</v>
      </c>
    </row>
    <row r="723" spans="1:2">
      <c r="A723">
        <v>6248722</v>
      </c>
      <c r="B723">
        <v>0</v>
      </c>
    </row>
    <row r="724" spans="1:2">
      <c r="A724">
        <v>6264959</v>
      </c>
      <c r="B724">
        <v>2</v>
      </c>
    </row>
    <row r="725" spans="1:2">
      <c r="A725">
        <v>6340584</v>
      </c>
      <c r="B725">
        <v>4</v>
      </c>
    </row>
    <row r="726" spans="1:2">
      <c r="A726">
        <v>6219404</v>
      </c>
      <c r="B726">
        <v>0</v>
      </c>
    </row>
    <row r="727" spans="1:2">
      <c r="A727">
        <v>1350059</v>
      </c>
      <c r="B727">
        <v>2</v>
      </c>
    </row>
    <row r="728" spans="1:2">
      <c r="A728">
        <v>6216404</v>
      </c>
      <c r="B728">
        <v>5</v>
      </c>
    </row>
    <row r="729" spans="1:2">
      <c r="A729">
        <v>6161677</v>
      </c>
      <c r="B729">
        <v>2</v>
      </c>
    </row>
    <row r="730" spans="1:2">
      <c r="A730">
        <v>1052121</v>
      </c>
      <c r="B730">
        <v>1</v>
      </c>
    </row>
    <row r="731" spans="1:2">
      <c r="A731">
        <v>6240901</v>
      </c>
      <c r="B731">
        <v>0</v>
      </c>
    </row>
    <row r="732" spans="1:2">
      <c r="A732">
        <v>6169295</v>
      </c>
      <c r="B732">
        <v>3</v>
      </c>
    </row>
    <row r="733" spans="1:2">
      <c r="A733">
        <v>6259034</v>
      </c>
      <c r="B733">
        <v>12</v>
      </c>
    </row>
    <row r="734" spans="1:2">
      <c r="A734">
        <v>6229992</v>
      </c>
      <c r="B734">
        <v>120</v>
      </c>
    </row>
    <row r="735" spans="1:2">
      <c r="A735">
        <v>6260630</v>
      </c>
      <c r="B735">
        <v>1</v>
      </c>
    </row>
    <row r="736" spans="1:2">
      <c r="A736">
        <v>6216773</v>
      </c>
      <c r="B736">
        <v>0</v>
      </c>
    </row>
    <row r="737" spans="1:2">
      <c r="A737">
        <v>6239901</v>
      </c>
      <c r="B737">
        <v>0</v>
      </c>
    </row>
    <row r="738" spans="1:2">
      <c r="A738">
        <v>6241416</v>
      </c>
      <c r="B738">
        <v>0</v>
      </c>
    </row>
    <row r="739" spans="1:2">
      <c r="A739">
        <v>6161377</v>
      </c>
      <c r="B739">
        <v>2</v>
      </c>
    </row>
    <row r="740" spans="1:2">
      <c r="A740">
        <v>750728</v>
      </c>
      <c r="B740">
        <v>22</v>
      </c>
    </row>
    <row r="741" spans="1:2">
      <c r="A741">
        <v>6229697</v>
      </c>
      <c r="B741">
        <v>0</v>
      </c>
    </row>
    <row r="742" spans="1:2">
      <c r="A742">
        <v>6188478</v>
      </c>
      <c r="B742">
        <v>0</v>
      </c>
    </row>
    <row r="743" spans="1:2">
      <c r="A743">
        <v>6148192</v>
      </c>
      <c r="B743">
        <v>4</v>
      </c>
    </row>
    <row r="744" spans="1:2">
      <c r="A744">
        <v>6167926</v>
      </c>
      <c r="B744">
        <v>0</v>
      </c>
    </row>
    <row r="745" spans="1:2">
      <c r="A745">
        <v>6181458</v>
      </c>
      <c r="B745">
        <v>2</v>
      </c>
    </row>
    <row r="746" spans="1:2">
      <c r="A746">
        <v>6324742</v>
      </c>
      <c r="B746">
        <v>3</v>
      </c>
    </row>
    <row r="747" spans="1:2">
      <c r="A747">
        <v>6196139</v>
      </c>
      <c r="B747">
        <v>5</v>
      </c>
    </row>
    <row r="748" spans="1:2">
      <c r="A748">
        <v>6285658</v>
      </c>
      <c r="B748">
        <v>0</v>
      </c>
    </row>
    <row r="749" spans="1:2">
      <c r="A749">
        <v>6190819</v>
      </c>
      <c r="B749">
        <v>0</v>
      </c>
    </row>
    <row r="750" spans="1:2">
      <c r="A750">
        <v>6324889</v>
      </c>
      <c r="B750">
        <v>1</v>
      </c>
    </row>
    <row r="751" spans="1:2">
      <c r="A751">
        <v>553641</v>
      </c>
      <c r="B751">
        <v>0</v>
      </c>
    </row>
    <row r="752" spans="1:2">
      <c r="A752">
        <v>6323825</v>
      </c>
      <c r="B752">
        <v>0</v>
      </c>
    </row>
    <row r="753" spans="1:2">
      <c r="A753">
        <v>6266157</v>
      </c>
      <c r="B753">
        <v>0</v>
      </c>
    </row>
    <row r="754" spans="1:2">
      <c r="A754">
        <v>6259481</v>
      </c>
      <c r="B754">
        <v>0</v>
      </c>
    </row>
    <row r="755" spans="1:2">
      <c r="A755">
        <v>962640</v>
      </c>
      <c r="B755">
        <v>1</v>
      </c>
    </row>
    <row r="756" spans="1:2">
      <c r="A756">
        <v>6118536</v>
      </c>
      <c r="B756">
        <v>0</v>
      </c>
    </row>
    <row r="757" spans="1:2">
      <c r="A757">
        <v>6242089</v>
      </c>
      <c r="B757">
        <v>0</v>
      </c>
    </row>
    <row r="758" spans="1:2">
      <c r="A758">
        <v>6340934</v>
      </c>
      <c r="B758">
        <v>6</v>
      </c>
    </row>
    <row r="759" spans="1:2">
      <c r="A759">
        <v>1054467</v>
      </c>
      <c r="B759">
        <v>0</v>
      </c>
    </row>
    <row r="760" spans="1:2">
      <c r="A760">
        <v>6325410</v>
      </c>
      <c r="B760">
        <v>0</v>
      </c>
    </row>
    <row r="761" spans="1:2">
      <c r="A761">
        <v>6239104</v>
      </c>
      <c r="B761">
        <v>0</v>
      </c>
    </row>
    <row r="762" spans="1:2">
      <c r="A762">
        <v>6336728</v>
      </c>
      <c r="B762">
        <v>4</v>
      </c>
    </row>
    <row r="763" spans="1:2">
      <c r="A763">
        <v>6277829</v>
      </c>
      <c r="B763">
        <v>0</v>
      </c>
    </row>
    <row r="764" spans="1:2">
      <c r="A764">
        <v>6174820</v>
      </c>
      <c r="B764">
        <v>2</v>
      </c>
    </row>
    <row r="765" spans="1:2">
      <c r="A765">
        <v>6297203</v>
      </c>
      <c r="B765">
        <v>1</v>
      </c>
    </row>
    <row r="766" spans="1:2">
      <c r="A766">
        <v>1054393</v>
      </c>
      <c r="B766">
        <v>3</v>
      </c>
    </row>
    <row r="767" spans="1:2">
      <c r="A767">
        <v>6282821</v>
      </c>
      <c r="B767">
        <v>1</v>
      </c>
    </row>
    <row r="768" spans="1:2">
      <c r="A768">
        <v>1055260</v>
      </c>
      <c r="B768">
        <v>4</v>
      </c>
    </row>
    <row r="769" spans="1:2">
      <c r="A769">
        <v>6148997</v>
      </c>
      <c r="B769">
        <v>1</v>
      </c>
    </row>
    <row r="770" spans="1:2">
      <c r="A770">
        <v>959837</v>
      </c>
      <c r="B770">
        <v>0</v>
      </c>
    </row>
    <row r="771" spans="1:2">
      <c r="A771">
        <v>6235643</v>
      </c>
      <c r="B771">
        <v>0</v>
      </c>
    </row>
    <row r="772" spans="1:2">
      <c r="A772">
        <v>6122228</v>
      </c>
      <c r="B772">
        <v>1</v>
      </c>
    </row>
    <row r="773" spans="1:2">
      <c r="A773">
        <v>6243959</v>
      </c>
      <c r="B773">
        <v>0</v>
      </c>
    </row>
    <row r="774" spans="1:2">
      <c r="A774">
        <v>959300</v>
      </c>
      <c r="B774">
        <v>0</v>
      </c>
    </row>
    <row r="775" spans="1:2">
      <c r="A775">
        <v>962969</v>
      </c>
      <c r="B775">
        <v>4</v>
      </c>
    </row>
    <row r="776" spans="1:2">
      <c r="A776">
        <v>6282835</v>
      </c>
      <c r="B776">
        <v>1</v>
      </c>
    </row>
    <row r="777" spans="1:2">
      <c r="A777">
        <v>6338449</v>
      </c>
      <c r="B777">
        <v>2</v>
      </c>
    </row>
    <row r="778" spans="1:2">
      <c r="A778">
        <v>6310451</v>
      </c>
      <c r="B778">
        <v>0</v>
      </c>
    </row>
    <row r="779" spans="1:2">
      <c r="A779">
        <v>6199751</v>
      </c>
      <c r="B779">
        <v>2</v>
      </c>
    </row>
    <row r="780" spans="1:2">
      <c r="A780">
        <v>6216461</v>
      </c>
      <c r="B780">
        <v>2</v>
      </c>
    </row>
    <row r="781" spans="1:2">
      <c r="A781">
        <v>6338564</v>
      </c>
      <c r="B781">
        <v>29</v>
      </c>
    </row>
    <row r="782" spans="1:2">
      <c r="A782">
        <v>6118338</v>
      </c>
      <c r="B782">
        <v>7</v>
      </c>
    </row>
    <row r="783" spans="1:2">
      <c r="A783">
        <v>6173770</v>
      </c>
      <c r="B783">
        <v>2</v>
      </c>
    </row>
    <row r="784" spans="1:2">
      <c r="A784">
        <v>6240895</v>
      </c>
      <c r="B784">
        <v>5</v>
      </c>
    </row>
    <row r="785" spans="1:2">
      <c r="A785">
        <v>6195448</v>
      </c>
      <c r="B785">
        <v>1</v>
      </c>
    </row>
    <row r="786" spans="1:2">
      <c r="A786">
        <v>6267270</v>
      </c>
      <c r="B786">
        <v>0</v>
      </c>
    </row>
    <row r="787" spans="1:2">
      <c r="A787">
        <v>6316232</v>
      </c>
      <c r="B787">
        <v>2</v>
      </c>
    </row>
    <row r="788" spans="1:2">
      <c r="A788">
        <v>6304418</v>
      </c>
      <c r="B788">
        <v>2</v>
      </c>
    </row>
    <row r="789" spans="1:2">
      <c r="A789">
        <v>6341342</v>
      </c>
      <c r="B789">
        <v>6</v>
      </c>
    </row>
    <row r="790" spans="1:2">
      <c r="A790">
        <v>6300116</v>
      </c>
      <c r="B790">
        <v>1</v>
      </c>
    </row>
    <row r="791" spans="1:2">
      <c r="A791">
        <v>6129508</v>
      </c>
      <c r="B791">
        <v>10</v>
      </c>
    </row>
    <row r="792" spans="1:2">
      <c r="A792">
        <v>6247894</v>
      </c>
      <c r="B792">
        <v>1</v>
      </c>
    </row>
    <row r="793" spans="1:2">
      <c r="A793">
        <v>6231598</v>
      </c>
      <c r="B793">
        <v>4</v>
      </c>
    </row>
    <row r="794" spans="1:2">
      <c r="A794">
        <v>6312366</v>
      </c>
      <c r="B794">
        <v>8</v>
      </c>
    </row>
    <row r="795" spans="1:2">
      <c r="A795" t="s">
        <v>9592</v>
      </c>
      <c r="B795">
        <v>1</v>
      </c>
    </row>
    <row r="796" spans="1:2">
      <c r="A796">
        <v>6152650</v>
      </c>
      <c r="B796">
        <v>2</v>
      </c>
    </row>
    <row r="797" spans="1:2">
      <c r="A797">
        <v>3458216</v>
      </c>
      <c r="B797">
        <v>1</v>
      </c>
    </row>
    <row r="798" spans="1:2">
      <c r="A798">
        <v>6238509</v>
      </c>
      <c r="B798">
        <v>4</v>
      </c>
    </row>
    <row r="799" spans="1:2">
      <c r="A799">
        <v>6287394</v>
      </c>
      <c r="B799">
        <v>3</v>
      </c>
    </row>
    <row r="800" spans="1:2">
      <c r="A800">
        <v>6217875</v>
      </c>
      <c r="B800">
        <v>1</v>
      </c>
    </row>
    <row r="801" spans="1:2">
      <c r="A801">
        <v>6248904</v>
      </c>
      <c r="B801">
        <v>0</v>
      </c>
    </row>
    <row r="802" spans="1:2">
      <c r="A802">
        <v>6275281</v>
      </c>
      <c r="B802">
        <v>20</v>
      </c>
    </row>
    <row r="803" spans="1:2">
      <c r="A803">
        <v>6241425</v>
      </c>
      <c r="B803">
        <v>10</v>
      </c>
    </row>
    <row r="804" spans="1:2">
      <c r="A804">
        <v>6153991</v>
      </c>
      <c r="B804">
        <v>1</v>
      </c>
    </row>
    <row r="805" spans="1:2">
      <c r="A805">
        <v>6244820</v>
      </c>
      <c r="B805">
        <v>0</v>
      </c>
    </row>
    <row r="806" spans="1:2">
      <c r="A806">
        <v>6340640</v>
      </c>
      <c r="B806">
        <v>1</v>
      </c>
    </row>
    <row r="807" spans="1:2">
      <c r="A807">
        <v>1053374</v>
      </c>
      <c r="B807">
        <v>0</v>
      </c>
    </row>
    <row r="808" spans="1:2">
      <c r="A808">
        <v>959999</v>
      </c>
      <c r="B808">
        <v>0</v>
      </c>
    </row>
    <row r="809" spans="1:2">
      <c r="A809">
        <v>6325162</v>
      </c>
      <c r="B809">
        <v>0</v>
      </c>
    </row>
    <row r="810" spans="1:2">
      <c r="A810">
        <v>6304091</v>
      </c>
      <c r="B810">
        <v>7</v>
      </c>
    </row>
    <row r="811" spans="1:2">
      <c r="A811">
        <v>964110</v>
      </c>
      <c r="B811">
        <v>1</v>
      </c>
    </row>
    <row r="812" spans="1:2">
      <c r="A812">
        <v>6326847</v>
      </c>
      <c r="B812">
        <v>1</v>
      </c>
    </row>
    <row r="813" spans="1:2">
      <c r="A813">
        <v>961220</v>
      </c>
      <c r="B813">
        <v>1</v>
      </c>
    </row>
    <row r="814" spans="1:2">
      <c r="A814">
        <v>6125426</v>
      </c>
      <c r="B814">
        <v>2</v>
      </c>
    </row>
    <row r="815" spans="1:2">
      <c r="A815">
        <v>6313373</v>
      </c>
      <c r="B815">
        <v>0</v>
      </c>
    </row>
    <row r="816" spans="1:2">
      <c r="A816">
        <v>964249</v>
      </c>
      <c r="B816">
        <v>1</v>
      </c>
    </row>
    <row r="817" spans="1:2">
      <c r="A817">
        <v>6308027</v>
      </c>
      <c r="B817">
        <v>0</v>
      </c>
    </row>
    <row r="818" spans="1:2">
      <c r="A818">
        <v>750791</v>
      </c>
      <c r="B818">
        <v>11</v>
      </c>
    </row>
    <row r="819" spans="1:2">
      <c r="A819">
        <v>959842</v>
      </c>
      <c r="B819">
        <v>0</v>
      </c>
    </row>
    <row r="820" spans="1:2">
      <c r="A820">
        <v>6248868</v>
      </c>
      <c r="B820">
        <v>0</v>
      </c>
    </row>
    <row r="821" spans="1:2">
      <c r="A821">
        <v>6341036</v>
      </c>
      <c r="B821">
        <v>1</v>
      </c>
    </row>
    <row r="822" spans="1:2">
      <c r="A822">
        <v>6343100</v>
      </c>
      <c r="B822">
        <v>0</v>
      </c>
    </row>
    <row r="823" spans="1:2">
      <c r="A823">
        <v>6293424</v>
      </c>
      <c r="B823">
        <v>2</v>
      </c>
    </row>
    <row r="824" spans="1:2">
      <c r="A824">
        <v>6183768</v>
      </c>
      <c r="B824">
        <v>0</v>
      </c>
    </row>
    <row r="825" spans="1:2">
      <c r="A825">
        <v>6187022</v>
      </c>
      <c r="B825">
        <v>0</v>
      </c>
    </row>
    <row r="826" spans="1:2">
      <c r="A826">
        <v>6186435</v>
      </c>
      <c r="B826">
        <v>1</v>
      </c>
    </row>
    <row r="827" spans="1:2">
      <c r="A827">
        <v>1052137</v>
      </c>
      <c r="B827">
        <v>5</v>
      </c>
    </row>
    <row r="828" spans="1:2">
      <c r="A828">
        <v>6274011</v>
      </c>
      <c r="B828">
        <v>0</v>
      </c>
    </row>
    <row r="829" spans="1:2">
      <c r="A829">
        <v>6149184</v>
      </c>
      <c r="B829">
        <v>1</v>
      </c>
    </row>
    <row r="830" spans="1:2">
      <c r="A830">
        <v>958963</v>
      </c>
      <c r="B830">
        <v>0</v>
      </c>
    </row>
    <row r="831" spans="1:2">
      <c r="A831">
        <v>6216369</v>
      </c>
      <c r="B831">
        <v>1</v>
      </c>
    </row>
    <row r="832" spans="1:2">
      <c r="A832">
        <v>6215912</v>
      </c>
      <c r="B832">
        <v>14</v>
      </c>
    </row>
    <row r="833" spans="1:2">
      <c r="A833">
        <v>6236969</v>
      </c>
      <c r="B833">
        <v>0</v>
      </c>
    </row>
    <row r="834" spans="1:2">
      <c r="A834">
        <v>6308366</v>
      </c>
      <c r="B834">
        <v>1</v>
      </c>
    </row>
    <row r="835" spans="1:2">
      <c r="A835">
        <v>6316988</v>
      </c>
      <c r="B835">
        <v>0</v>
      </c>
    </row>
    <row r="836" spans="1:2">
      <c r="A836">
        <v>6313945</v>
      </c>
      <c r="B836">
        <v>4</v>
      </c>
    </row>
    <row r="837" spans="1:2">
      <c r="A837">
        <v>6230325</v>
      </c>
      <c r="B837">
        <v>0</v>
      </c>
    </row>
    <row r="838" spans="1:2">
      <c r="A838">
        <v>6216430</v>
      </c>
      <c r="B838">
        <v>1</v>
      </c>
    </row>
    <row r="839" spans="1:2">
      <c r="A839">
        <v>6155167</v>
      </c>
      <c r="B839">
        <v>0</v>
      </c>
    </row>
    <row r="840" spans="1:2">
      <c r="A840">
        <v>6326392</v>
      </c>
      <c r="B840">
        <v>0</v>
      </c>
    </row>
    <row r="841" spans="1:2">
      <c r="A841">
        <v>6166970</v>
      </c>
      <c r="B841">
        <v>0</v>
      </c>
    </row>
    <row r="842" spans="1:2">
      <c r="A842">
        <v>6170502</v>
      </c>
      <c r="B842">
        <v>1</v>
      </c>
    </row>
    <row r="843" spans="1:2">
      <c r="A843">
        <v>6197633</v>
      </c>
      <c r="B843">
        <v>0</v>
      </c>
    </row>
    <row r="844" spans="1:2">
      <c r="A844">
        <v>6216005</v>
      </c>
      <c r="B844">
        <v>2</v>
      </c>
    </row>
    <row r="845" spans="1:2">
      <c r="A845">
        <v>6343326</v>
      </c>
      <c r="B845">
        <v>0</v>
      </c>
    </row>
    <row r="846" spans="1:2">
      <c r="A846">
        <v>6168102</v>
      </c>
      <c r="B846">
        <v>5</v>
      </c>
    </row>
    <row r="847" spans="1:2">
      <c r="A847">
        <v>6251877</v>
      </c>
      <c r="B847">
        <v>0</v>
      </c>
    </row>
    <row r="848" spans="1:2">
      <c r="A848">
        <v>6216429</v>
      </c>
      <c r="B848">
        <v>1</v>
      </c>
    </row>
    <row r="849" spans="1:2">
      <c r="A849">
        <v>6223698</v>
      </c>
      <c r="B849">
        <v>1</v>
      </c>
    </row>
    <row r="850" spans="1:2">
      <c r="A850">
        <v>6216435</v>
      </c>
      <c r="B850">
        <v>2</v>
      </c>
    </row>
    <row r="851" spans="1:2">
      <c r="A851">
        <v>6157531</v>
      </c>
      <c r="B851">
        <v>6</v>
      </c>
    </row>
    <row r="852" spans="1:2">
      <c r="A852">
        <v>6247081</v>
      </c>
      <c r="B852">
        <v>2</v>
      </c>
    </row>
    <row r="853" spans="1:2">
      <c r="A853">
        <v>6294568</v>
      </c>
      <c r="B853">
        <v>0</v>
      </c>
    </row>
    <row r="854" spans="1:2">
      <c r="A854">
        <v>6178879</v>
      </c>
      <c r="B854">
        <v>0</v>
      </c>
    </row>
    <row r="855" spans="1:2">
      <c r="A855">
        <v>1351117</v>
      </c>
      <c r="B855">
        <v>12</v>
      </c>
    </row>
    <row r="856" spans="1:2">
      <c r="A856">
        <v>6216057</v>
      </c>
      <c r="B856">
        <v>1</v>
      </c>
    </row>
    <row r="857" spans="1:2">
      <c r="A857">
        <v>6176340</v>
      </c>
      <c r="B857">
        <v>1</v>
      </c>
    </row>
    <row r="858" spans="1:2">
      <c r="A858">
        <v>6166454</v>
      </c>
      <c r="B858">
        <v>0</v>
      </c>
    </row>
    <row r="859" spans="1:2">
      <c r="A859">
        <v>6316462</v>
      </c>
      <c r="B859">
        <v>0</v>
      </c>
    </row>
    <row r="860" spans="1:2">
      <c r="A860">
        <v>6281585</v>
      </c>
      <c r="B860">
        <v>0</v>
      </c>
    </row>
    <row r="861" spans="1:2">
      <c r="A861">
        <v>6255591</v>
      </c>
      <c r="B861">
        <v>0</v>
      </c>
    </row>
    <row r="862" spans="1:2">
      <c r="A862">
        <v>6272874</v>
      </c>
      <c r="B862">
        <v>2</v>
      </c>
    </row>
    <row r="863" spans="1:2">
      <c r="A863">
        <v>6161678</v>
      </c>
      <c r="B863">
        <v>2</v>
      </c>
    </row>
    <row r="864" spans="1:2">
      <c r="A864">
        <v>6170283</v>
      </c>
      <c r="B864">
        <v>0</v>
      </c>
    </row>
    <row r="865" spans="1:2">
      <c r="A865">
        <v>6220026</v>
      </c>
      <c r="B865">
        <v>0</v>
      </c>
    </row>
    <row r="866" spans="1:2">
      <c r="A866">
        <v>962091</v>
      </c>
      <c r="B866">
        <v>0</v>
      </c>
    </row>
    <row r="867" spans="1:2">
      <c r="A867">
        <v>6292638</v>
      </c>
      <c r="B867">
        <v>1</v>
      </c>
    </row>
    <row r="868" spans="1:2">
      <c r="A868">
        <v>6140443</v>
      </c>
      <c r="B868">
        <v>0</v>
      </c>
    </row>
    <row r="869" spans="1:2">
      <c r="A869">
        <v>6280927</v>
      </c>
      <c r="B869">
        <v>0</v>
      </c>
    </row>
    <row r="870" spans="1:2">
      <c r="A870">
        <v>1054566</v>
      </c>
      <c r="B870">
        <v>8</v>
      </c>
    </row>
    <row r="871" spans="1:2">
      <c r="A871">
        <v>955248</v>
      </c>
      <c r="B871">
        <v>250</v>
      </c>
    </row>
    <row r="872" spans="1:2">
      <c r="A872">
        <v>6216422</v>
      </c>
      <c r="B872">
        <v>1</v>
      </c>
    </row>
    <row r="873" spans="1:2">
      <c r="A873">
        <v>1051781</v>
      </c>
      <c r="B873">
        <v>2</v>
      </c>
    </row>
    <row r="874" spans="1:2">
      <c r="A874">
        <v>1054168</v>
      </c>
      <c r="B874">
        <v>1</v>
      </c>
    </row>
    <row r="875" spans="1:2">
      <c r="A875">
        <v>6106938</v>
      </c>
      <c r="B875">
        <v>1</v>
      </c>
    </row>
    <row r="876" spans="1:2">
      <c r="A876">
        <v>953050</v>
      </c>
      <c r="B876">
        <v>2</v>
      </c>
    </row>
    <row r="877" spans="1:2">
      <c r="A877">
        <v>6146865</v>
      </c>
      <c r="B877">
        <v>8</v>
      </c>
    </row>
    <row r="878" spans="1:2">
      <c r="A878">
        <v>550336</v>
      </c>
      <c r="B878">
        <v>0</v>
      </c>
    </row>
    <row r="879" spans="1:2">
      <c r="A879">
        <v>6341378</v>
      </c>
      <c r="B879">
        <v>0</v>
      </c>
    </row>
    <row r="880" spans="1:2">
      <c r="A880">
        <v>6335511</v>
      </c>
      <c r="B880">
        <v>0</v>
      </c>
    </row>
    <row r="881" spans="1:2">
      <c r="A881">
        <v>6335849</v>
      </c>
      <c r="B881">
        <v>0</v>
      </c>
    </row>
    <row r="882" spans="1:2">
      <c r="A882">
        <v>6155214</v>
      </c>
      <c r="B882">
        <v>7</v>
      </c>
    </row>
    <row r="883" spans="1:2">
      <c r="A883">
        <v>6248071</v>
      </c>
      <c r="B883">
        <v>2</v>
      </c>
    </row>
    <row r="884" spans="1:2">
      <c r="A884">
        <v>964175</v>
      </c>
      <c r="B884">
        <v>0</v>
      </c>
    </row>
    <row r="885" spans="1:2">
      <c r="A885">
        <v>6254281</v>
      </c>
      <c r="B885">
        <v>3</v>
      </c>
    </row>
    <row r="886" spans="1:2">
      <c r="A886">
        <v>6197110</v>
      </c>
      <c r="B886">
        <v>0</v>
      </c>
    </row>
    <row r="887" spans="1:2">
      <c r="A887">
        <v>963890</v>
      </c>
      <c r="B887">
        <v>0</v>
      </c>
    </row>
    <row r="888" spans="1:2">
      <c r="A888">
        <v>6276168</v>
      </c>
      <c r="B888">
        <v>1</v>
      </c>
    </row>
    <row r="889" spans="1:2">
      <c r="A889">
        <v>6272072</v>
      </c>
      <c r="B889">
        <v>0</v>
      </c>
    </row>
    <row r="890" spans="1:2">
      <c r="A890">
        <v>6215997</v>
      </c>
      <c r="B890">
        <v>1</v>
      </c>
    </row>
    <row r="891" spans="1:2">
      <c r="A891">
        <v>6213518</v>
      </c>
      <c r="B891">
        <v>0</v>
      </c>
    </row>
    <row r="892" spans="1:2">
      <c r="A892">
        <v>6175312</v>
      </c>
      <c r="B892">
        <v>0</v>
      </c>
    </row>
    <row r="893" spans="1:2">
      <c r="A893">
        <v>6101662</v>
      </c>
      <c r="B893">
        <v>0</v>
      </c>
    </row>
    <row r="894" spans="1:2">
      <c r="A894">
        <v>1053804</v>
      </c>
      <c r="B894">
        <v>1</v>
      </c>
    </row>
    <row r="895" spans="1:2">
      <c r="A895">
        <v>6224136</v>
      </c>
      <c r="B895">
        <v>8</v>
      </c>
    </row>
    <row r="896" spans="1:2">
      <c r="A896">
        <v>6239290</v>
      </c>
      <c r="B896">
        <v>2</v>
      </c>
    </row>
    <row r="897" spans="1:2">
      <c r="A897">
        <v>6216038</v>
      </c>
      <c r="B897">
        <v>4</v>
      </c>
    </row>
    <row r="898" spans="1:2">
      <c r="A898">
        <v>6343064</v>
      </c>
      <c r="B898">
        <v>0</v>
      </c>
    </row>
    <row r="899" spans="1:2">
      <c r="A899">
        <v>6115005</v>
      </c>
      <c r="B899">
        <v>0</v>
      </c>
    </row>
    <row r="900" spans="1:2">
      <c r="A900">
        <v>6301683</v>
      </c>
      <c r="B900">
        <v>2</v>
      </c>
    </row>
    <row r="901" spans="1:2">
      <c r="A901">
        <v>6288935</v>
      </c>
      <c r="B901">
        <v>1</v>
      </c>
    </row>
    <row r="902" spans="1:2">
      <c r="A902">
        <v>6319632</v>
      </c>
      <c r="B902">
        <v>0</v>
      </c>
    </row>
    <row r="903" spans="1:2">
      <c r="A903">
        <v>6160560</v>
      </c>
      <c r="B903">
        <v>4</v>
      </c>
    </row>
    <row r="904" spans="1:2">
      <c r="A904">
        <v>6275128</v>
      </c>
      <c r="B904">
        <v>0</v>
      </c>
    </row>
    <row r="905" spans="1:2">
      <c r="A905">
        <v>961651</v>
      </c>
      <c r="B905">
        <v>0</v>
      </c>
    </row>
    <row r="906" spans="1:2">
      <c r="A906" t="s">
        <v>9580</v>
      </c>
      <c r="B906">
        <v>1</v>
      </c>
    </row>
    <row r="907" spans="1:2">
      <c r="A907">
        <v>6215610</v>
      </c>
      <c r="B907">
        <v>2</v>
      </c>
    </row>
    <row r="908" spans="1:2">
      <c r="A908">
        <v>6283328</v>
      </c>
      <c r="B908">
        <v>2</v>
      </c>
    </row>
    <row r="909" spans="1:2">
      <c r="A909">
        <v>1054398</v>
      </c>
      <c r="B909">
        <v>1</v>
      </c>
    </row>
    <row r="910" spans="1:2">
      <c r="A910">
        <v>6267083</v>
      </c>
      <c r="B910">
        <v>3</v>
      </c>
    </row>
    <row r="911" spans="1:2">
      <c r="A911">
        <v>6342724</v>
      </c>
      <c r="B911">
        <v>0</v>
      </c>
    </row>
    <row r="912" spans="1:2">
      <c r="A912">
        <v>6216321</v>
      </c>
      <c r="B912">
        <v>1</v>
      </c>
    </row>
    <row r="913" spans="1:2">
      <c r="A913">
        <v>6176731</v>
      </c>
      <c r="B913">
        <v>0</v>
      </c>
    </row>
    <row r="914" spans="1:2">
      <c r="A914" t="s">
        <v>9567</v>
      </c>
      <c r="B914">
        <v>0</v>
      </c>
    </row>
    <row r="915" spans="1:2">
      <c r="A915">
        <v>6220012</v>
      </c>
      <c r="B915">
        <v>0</v>
      </c>
    </row>
    <row r="916" spans="1:2">
      <c r="A916">
        <v>6102732</v>
      </c>
      <c r="B916">
        <v>0</v>
      </c>
    </row>
    <row r="917" spans="1:2">
      <c r="A917">
        <v>6269319</v>
      </c>
      <c r="B917">
        <v>1</v>
      </c>
    </row>
    <row r="918" spans="1:2">
      <c r="A918">
        <v>1053057</v>
      </c>
      <c r="B918">
        <v>9</v>
      </c>
    </row>
    <row r="919" spans="1:2">
      <c r="A919">
        <v>6338363</v>
      </c>
      <c r="B919">
        <v>0</v>
      </c>
    </row>
    <row r="920" spans="1:2">
      <c r="A920">
        <v>6242103</v>
      </c>
      <c r="B920">
        <v>0</v>
      </c>
    </row>
    <row r="921" spans="1:2">
      <c r="A921">
        <v>6304094</v>
      </c>
      <c r="B921">
        <v>0</v>
      </c>
    </row>
    <row r="922" spans="1:2">
      <c r="A922">
        <v>1050690</v>
      </c>
      <c r="B922">
        <v>0</v>
      </c>
    </row>
    <row r="923" spans="1:2">
      <c r="A923">
        <v>6104190</v>
      </c>
      <c r="B923">
        <v>0</v>
      </c>
    </row>
    <row r="924" spans="1:2">
      <c r="A924">
        <v>6229401</v>
      </c>
      <c r="B924">
        <v>1</v>
      </c>
    </row>
    <row r="925" spans="1:2">
      <c r="A925">
        <v>6280078</v>
      </c>
      <c r="B925">
        <v>2</v>
      </c>
    </row>
    <row r="926" spans="1:2">
      <c r="A926">
        <v>6139363</v>
      </c>
      <c r="B926">
        <v>0</v>
      </c>
    </row>
    <row r="927" spans="1:2">
      <c r="A927">
        <v>6279957</v>
      </c>
      <c r="B927">
        <v>2</v>
      </c>
    </row>
    <row r="928" spans="1:2">
      <c r="A928">
        <v>6182155</v>
      </c>
      <c r="B928">
        <v>0</v>
      </c>
    </row>
    <row r="929" spans="1:2">
      <c r="A929">
        <v>6342795</v>
      </c>
      <c r="B929">
        <v>1</v>
      </c>
    </row>
    <row r="930" spans="1:2">
      <c r="A930">
        <v>6319055</v>
      </c>
      <c r="B930">
        <v>1</v>
      </c>
    </row>
    <row r="931" spans="1:2">
      <c r="A931">
        <v>6128337</v>
      </c>
      <c r="B931">
        <v>0</v>
      </c>
    </row>
    <row r="932" spans="1:2">
      <c r="A932">
        <v>6127921</v>
      </c>
      <c r="B932">
        <v>2</v>
      </c>
    </row>
    <row r="933" spans="1:2">
      <c r="A933">
        <v>6295374</v>
      </c>
      <c r="B933">
        <v>1</v>
      </c>
    </row>
    <row r="934" spans="1:2">
      <c r="A934">
        <v>6184756</v>
      </c>
      <c r="B934">
        <v>0</v>
      </c>
    </row>
    <row r="935" spans="1:2">
      <c r="A935">
        <v>6264731</v>
      </c>
      <c r="B935">
        <v>1</v>
      </c>
    </row>
    <row r="936" spans="1:2">
      <c r="A936">
        <v>6262573</v>
      </c>
      <c r="B936">
        <v>1</v>
      </c>
    </row>
    <row r="937" spans="1:2">
      <c r="A937">
        <v>6119919</v>
      </c>
      <c r="B937">
        <v>0</v>
      </c>
    </row>
    <row r="938" spans="1:2">
      <c r="A938">
        <v>6316104</v>
      </c>
      <c r="B938">
        <v>17</v>
      </c>
    </row>
    <row r="939" spans="1:2">
      <c r="A939">
        <v>6155105</v>
      </c>
      <c r="B939">
        <v>0</v>
      </c>
    </row>
    <row r="940" spans="1:2">
      <c r="A940">
        <v>957877</v>
      </c>
      <c r="B940">
        <v>0</v>
      </c>
    </row>
    <row r="941" spans="1:2">
      <c r="A941">
        <v>6285976</v>
      </c>
      <c r="B941">
        <v>2</v>
      </c>
    </row>
    <row r="942" spans="1:2">
      <c r="A942">
        <v>959728</v>
      </c>
      <c r="B942">
        <v>15</v>
      </c>
    </row>
    <row r="943" spans="1:2">
      <c r="A943">
        <v>1351578</v>
      </c>
      <c r="B943">
        <v>0</v>
      </c>
    </row>
    <row r="944" spans="1:2">
      <c r="A944">
        <v>6217188</v>
      </c>
      <c r="B944">
        <v>0</v>
      </c>
    </row>
    <row r="945" spans="1:2">
      <c r="A945">
        <v>6189367</v>
      </c>
      <c r="B945">
        <v>0</v>
      </c>
    </row>
    <row r="946" spans="1:2">
      <c r="A946">
        <v>6175316</v>
      </c>
      <c r="B946">
        <v>0</v>
      </c>
    </row>
    <row r="947" spans="1:2">
      <c r="A947">
        <v>6274963</v>
      </c>
      <c r="B947">
        <v>0</v>
      </c>
    </row>
    <row r="948" spans="1:2">
      <c r="A948">
        <v>6232106</v>
      </c>
      <c r="B948">
        <v>6</v>
      </c>
    </row>
    <row r="949" spans="1:2">
      <c r="A949">
        <v>6124019</v>
      </c>
      <c r="B949">
        <v>0</v>
      </c>
    </row>
    <row r="950" spans="1:2">
      <c r="A950">
        <v>1250148</v>
      </c>
      <c r="B950">
        <v>0</v>
      </c>
    </row>
    <row r="951" spans="1:2">
      <c r="A951">
        <v>6195428</v>
      </c>
      <c r="B951">
        <v>2</v>
      </c>
    </row>
    <row r="952" spans="1:2">
      <c r="A952">
        <v>6285567</v>
      </c>
      <c r="B952">
        <v>0</v>
      </c>
    </row>
    <row r="953" spans="1:2">
      <c r="A953">
        <v>6230846</v>
      </c>
      <c r="B953">
        <v>4</v>
      </c>
    </row>
    <row r="954" spans="1:2">
      <c r="A954">
        <v>6130314</v>
      </c>
      <c r="B954">
        <v>3</v>
      </c>
    </row>
    <row r="955" spans="1:2">
      <c r="A955">
        <v>6235619</v>
      </c>
      <c r="B955">
        <v>32</v>
      </c>
    </row>
    <row r="956" spans="1:2">
      <c r="A956">
        <v>6215828</v>
      </c>
      <c r="B956">
        <v>2</v>
      </c>
    </row>
    <row r="957" spans="1:2">
      <c r="A957" t="s">
        <v>9629</v>
      </c>
      <c r="B957">
        <v>2</v>
      </c>
    </row>
    <row r="958" spans="1:2">
      <c r="A958">
        <v>6237036</v>
      </c>
      <c r="B958">
        <v>0</v>
      </c>
    </row>
    <row r="959" spans="1:2">
      <c r="A959">
        <v>6185871</v>
      </c>
      <c r="B959">
        <v>11</v>
      </c>
    </row>
    <row r="960" spans="1:2">
      <c r="A960">
        <v>6319056</v>
      </c>
      <c r="B960">
        <v>0</v>
      </c>
    </row>
    <row r="961" spans="1:2">
      <c r="A961">
        <v>6325407</v>
      </c>
      <c r="B961">
        <v>0</v>
      </c>
    </row>
    <row r="962" spans="1:2">
      <c r="A962">
        <v>1054023</v>
      </c>
      <c r="B962">
        <v>2</v>
      </c>
    </row>
    <row r="963" spans="1:2">
      <c r="A963">
        <v>6215810</v>
      </c>
      <c r="B963">
        <v>2</v>
      </c>
    </row>
    <row r="964" spans="1:2">
      <c r="A964">
        <v>6133388</v>
      </c>
      <c r="B964">
        <v>2</v>
      </c>
    </row>
    <row r="965" spans="1:2">
      <c r="A965">
        <v>956397</v>
      </c>
      <c r="B965">
        <v>1</v>
      </c>
    </row>
    <row r="966" spans="1:2">
      <c r="A966" t="s">
        <v>9608</v>
      </c>
      <c r="B966">
        <v>0</v>
      </c>
    </row>
    <row r="967" spans="1:2">
      <c r="A967">
        <v>6215983</v>
      </c>
      <c r="B967">
        <v>1</v>
      </c>
    </row>
    <row r="968" spans="1:2">
      <c r="A968">
        <v>6326104</v>
      </c>
      <c r="B968">
        <v>0</v>
      </c>
    </row>
    <row r="969" spans="1:2">
      <c r="A969">
        <v>957234</v>
      </c>
      <c r="B969">
        <v>2</v>
      </c>
    </row>
    <row r="970" spans="1:2">
      <c r="A970">
        <v>6261457</v>
      </c>
      <c r="B970">
        <v>6</v>
      </c>
    </row>
    <row r="971" spans="1:2">
      <c r="A971">
        <v>6343348</v>
      </c>
      <c r="B971">
        <v>5</v>
      </c>
    </row>
    <row r="972" spans="1:2">
      <c r="A972">
        <v>6277570</v>
      </c>
      <c r="B972">
        <v>2</v>
      </c>
    </row>
    <row r="973" spans="1:2">
      <c r="A973">
        <v>6149538</v>
      </c>
      <c r="B973">
        <v>0</v>
      </c>
    </row>
    <row r="974" spans="1:2">
      <c r="A974">
        <v>6197234</v>
      </c>
      <c r="B974">
        <v>0</v>
      </c>
    </row>
    <row r="975" spans="1:2">
      <c r="A975">
        <v>6249244</v>
      </c>
      <c r="B975">
        <v>0</v>
      </c>
    </row>
    <row r="976" spans="1:2">
      <c r="A976">
        <v>6189248</v>
      </c>
      <c r="B976">
        <v>6</v>
      </c>
    </row>
    <row r="977" spans="1:2">
      <c r="A977" t="s">
        <v>9652</v>
      </c>
      <c r="B977">
        <v>0</v>
      </c>
    </row>
    <row r="978" spans="1:2">
      <c r="A978">
        <v>1053639</v>
      </c>
      <c r="B978">
        <v>3</v>
      </c>
    </row>
    <row r="979" spans="1:2">
      <c r="A979">
        <v>1251791</v>
      </c>
      <c r="B979">
        <v>4</v>
      </c>
    </row>
    <row r="980" spans="1:2">
      <c r="A980">
        <v>6339760</v>
      </c>
      <c r="B980">
        <v>2</v>
      </c>
    </row>
    <row r="981" spans="1:2">
      <c r="A981">
        <v>6326535</v>
      </c>
      <c r="B981">
        <v>0</v>
      </c>
    </row>
    <row r="982" spans="1:2">
      <c r="A982">
        <v>6294844</v>
      </c>
      <c r="B982">
        <v>1</v>
      </c>
    </row>
    <row r="983" spans="1:2">
      <c r="A983">
        <v>6230817</v>
      </c>
      <c r="B983">
        <v>20</v>
      </c>
    </row>
    <row r="984" spans="1:2">
      <c r="A984">
        <v>1054838</v>
      </c>
      <c r="B984">
        <v>0</v>
      </c>
    </row>
    <row r="985" spans="1:2">
      <c r="A985">
        <v>1053630</v>
      </c>
      <c r="B985">
        <v>1</v>
      </c>
    </row>
    <row r="986" spans="1:2">
      <c r="A986">
        <v>6183978</v>
      </c>
      <c r="B986">
        <v>0</v>
      </c>
    </row>
    <row r="987" spans="1:2">
      <c r="A987">
        <v>6247945</v>
      </c>
      <c r="B987">
        <v>5</v>
      </c>
    </row>
    <row r="988" spans="1:2">
      <c r="A988">
        <v>6220024</v>
      </c>
      <c r="B988">
        <v>0</v>
      </c>
    </row>
    <row r="989" spans="1:2">
      <c r="A989">
        <v>6256085</v>
      </c>
      <c r="B989">
        <v>4</v>
      </c>
    </row>
    <row r="990" spans="1:2">
      <c r="A990">
        <v>1351572</v>
      </c>
      <c r="B990">
        <v>0</v>
      </c>
    </row>
    <row r="991" spans="1:2">
      <c r="A991">
        <v>6114207</v>
      </c>
      <c r="B991">
        <v>5</v>
      </c>
    </row>
    <row r="992" spans="1:2">
      <c r="A992">
        <v>6244879</v>
      </c>
      <c r="B992">
        <v>1</v>
      </c>
    </row>
    <row r="993" spans="1:2">
      <c r="A993">
        <v>6253053</v>
      </c>
      <c r="B993">
        <v>2</v>
      </c>
    </row>
    <row r="994" spans="1:2">
      <c r="A994">
        <v>6317112</v>
      </c>
      <c r="B994">
        <v>0</v>
      </c>
    </row>
    <row r="995" spans="1:2">
      <c r="A995">
        <v>6229740</v>
      </c>
      <c r="B995">
        <v>1</v>
      </c>
    </row>
    <row r="996" spans="1:2">
      <c r="A996">
        <v>6184201</v>
      </c>
      <c r="B996">
        <v>3</v>
      </c>
    </row>
    <row r="997" spans="1:2">
      <c r="A997">
        <v>1052324</v>
      </c>
      <c r="B997">
        <v>0</v>
      </c>
    </row>
    <row r="998" spans="1:2">
      <c r="A998">
        <v>6338865</v>
      </c>
      <c r="B998">
        <v>0</v>
      </c>
    </row>
    <row r="999" spans="1:2">
      <c r="A999">
        <v>750677</v>
      </c>
      <c r="B999">
        <v>140</v>
      </c>
    </row>
    <row r="1000" spans="1:2">
      <c r="A1000">
        <v>6313421</v>
      </c>
      <c r="B1000">
        <v>0</v>
      </c>
    </row>
    <row r="1001" spans="1:2">
      <c r="A1001">
        <v>6320460</v>
      </c>
      <c r="B1001">
        <v>0</v>
      </c>
    </row>
    <row r="1002" spans="1:2">
      <c r="A1002">
        <v>6183049</v>
      </c>
      <c r="B1002">
        <v>2</v>
      </c>
    </row>
    <row r="1003" spans="1:2">
      <c r="A1003">
        <v>960360</v>
      </c>
      <c r="B1003">
        <v>0</v>
      </c>
    </row>
    <row r="1004" spans="1:2">
      <c r="A1004">
        <v>6248423</v>
      </c>
      <c r="B1004">
        <v>8</v>
      </c>
    </row>
    <row r="1005" spans="1:2">
      <c r="A1005">
        <v>6323587</v>
      </c>
      <c r="B1005">
        <v>5</v>
      </c>
    </row>
    <row r="1006" spans="1:2">
      <c r="A1006">
        <v>6287145</v>
      </c>
      <c r="B1006">
        <v>5</v>
      </c>
    </row>
    <row r="1007" spans="1:2">
      <c r="A1007">
        <v>6199135</v>
      </c>
      <c r="B1007">
        <v>3</v>
      </c>
    </row>
    <row r="1008" spans="1:2">
      <c r="A1008">
        <v>6270839</v>
      </c>
      <c r="B1008">
        <v>0</v>
      </c>
    </row>
    <row r="1009" spans="1:2">
      <c r="A1009">
        <v>6241026</v>
      </c>
      <c r="B1009">
        <v>1</v>
      </c>
    </row>
    <row r="1010" spans="1:2">
      <c r="A1010">
        <v>6334952</v>
      </c>
      <c r="B1010">
        <v>1</v>
      </c>
    </row>
    <row r="1011" spans="1:2">
      <c r="A1011">
        <v>6252557</v>
      </c>
      <c r="B1011">
        <v>0</v>
      </c>
    </row>
    <row r="1012" spans="1:2">
      <c r="A1012">
        <v>6128879</v>
      </c>
      <c r="B1012">
        <v>1</v>
      </c>
    </row>
    <row r="1013" spans="1:2">
      <c r="A1013">
        <v>6147184</v>
      </c>
      <c r="B1013">
        <v>0</v>
      </c>
    </row>
    <row r="1014" spans="1:2">
      <c r="A1014">
        <v>6218134</v>
      </c>
      <c r="B1014">
        <v>10</v>
      </c>
    </row>
    <row r="1015" spans="1:2">
      <c r="A1015">
        <v>6230263</v>
      </c>
      <c r="B1015">
        <v>2</v>
      </c>
    </row>
    <row r="1016" spans="1:2">
      <c r="A1016">
        <v>6263599</v>
      </c>
      <c r="B1016">
        <v>1</v>
      </c>
    </row>
    <row r="1017" spans="1:2">
      <c r="A1017">
        <v>6218840</v>
      </c>
      <c r="B1017">
        <v>10</v>
      </c>
    </row>
    <row r="1018" spans="1:2">
      <c r="A1018">
        <v>6176040</v>
      </c>
      <c r="B1018">
        <v>0</v>
      </c>
    </row>
    <row r="1019" spans="1:2">
      <c r="A1019">
        <v>6282834</v>
      </c>
      <c r="B1019">
        <v>1</v>
      </c>
    </row>
    <row r="1020" spans="1:2">
      <c r="A1020">
        <v>6237558</v>
      </c>
      <c r="B1020">
        <v>0</v>
      </c>
    </row>
    <row r="1021" spans="1:2">
      <c r="A1021">
        <v>6307789</v>
      </c>
      <c r="B1021">
        <v>3</v>
      </c>
    </row>
    <row r="1022" spans="1:2">
      <c r="A1022">
        <v>6184458</v>
      </c>
      <c r="B1022">
        <v>1</v>
      </c>
    </row>
    <row r="1023" spans="1:2">
      <c r="A1023">
        <v>6114510</v>
      </c>
      <c r="B1023">
        <v>1</v>
      </c>
    </row>
    <row r="1024" spans="1:2">
      <c r="A1024">
        <v>964649</v>
      </c>
      <c r="B1024">
        <v>0</v>
      </c>
    </row>
    <row r="1025" spans="1:2">
      <c r="A1025">
        <v>6339069</v>
      </c>
      <c r="B1025">
        <v>0</v>
      </c>
    </row>
    <row r="1026" spans="1:2">
      <c r="A1026">
        <v>6198078</v>
      </c>
      <c r="B1026">
        <v>3</v>
      </c>
    </row>
    <row r="1027" spans="1:2">
      <c r="A1027">
        <v>6322524</v>
      </c>
      <c r="B1027">
        <v>0</v>
      </c>
    </row>
    <row r="1028" spans="1:2">
      <c r="A1028">
        <v>6245693</v>
      </c>
      <c r="B1028">
        <v>1</v>
      </c>
    </row>
    <row r="1029" spans="1:2">
      <c r="A1029">
        <v>6182076</v>
      </c>
      <c r="B1029">
        <v>1</v>
      </c>
    </row>
    <row r="1030" spans="1:2">
      <c r="A1030">
        <v>6106414</v>
      </c>
      <c r="B1030">
        <v>3</v>
      </c>
    </row>
    <row r="1031" spans="1:2">
      <c r="A1031">
        <v>6318362</v>
      </c>
      <c r="B1031">
        <v>0</v>
      </c>
    </row>
    <row r="1032" spans="1:2">
      <c r="A1032" t="s">
        <v>9622</v>
      </c>
      <c r="B1032">
        <v>3</v>
      </c>
    </row>
    <row r="1033" spans="1:2">
      <c r="A1033">
        <v>6239388</v>
      </c>
      <c r="B1033">
        <v>1</v>
      </c>
    </row>
    <row r="1034" spans="1:2">
      <c r="A1034">
        <v>6137319</v>
      </c>
      <c r="B1034">
        <v>0</v>
      </c>
    </row>
    <row r="1035" spans="1:2">
      <c r="A1035">
        <v>6259474</v>
      </c>
      <c r="B1035">
        <v>0</v>
      </c>
    </row>
    <row r="1036" spans="1:2">
      <c r="A1036">
        <v>6134000</v>
      </c>
      <c r="B1036">
        <v>0</v>
      </c>
    </row>
    <row r="1037" spans="1:2">
      <c r="A1037">
        <v>6243496</v>
      </c>
      <c r="B1037">
        <v>0</v>
      </c>
    </row>
    <row r="1038" spans="1:2">
      <c r="A1038">
        <v>6117820</v>
      </c>
      <c r="B1038">
        <v>0</v>
      </c>
    </row>
    <row r="1039" spans="1:2">
      <c r="A1039">
        <v>750228</v>
      </c>
      <c r="B1039">
        <v>1</v>
      </c>
    </row>
    <row r="1040" spans="1:2">
      <c r="A1040">
        <v>6221561</v>
      </c>
      <c r="B1040">
        <v>2</v>
      </c>
    </row>
    <row r="1041" spans="1:2">
      <c r="A1041">
        <v>1252396</v>
      </c>
      <c r="B1041">
        <v>0</v>
      </c>
    </row>
    <row r="1042" spans="1:2">
      <c r="A1042">
        <v>956201</v>
      </c>
      <c r="B1042">
        <v>2</v>
      </c>
    </row>
    <row r="1043" spans="1:2">
      <c r="A1043">
        <v>1050548</v>
      </c>
      <c r="B1043">
        <v>20</v>
      </c>
    </row>
    <row r="1044" spans="1:2">
      <c r="A1044">
        <v>6283318</v>
      </c>
      <c r="B1044">
        <v>1</v>
      </c>
    </row>
    <row r="1045" spans="1:2">
      <c r="A1045">
        <v>6168328</v>
      </c>
      <c r="B1045">
        <v>34</v>
      </c>
    </row>
    <row r="1046" spans="1:2">
      <c r="A1046">
        <v>6170406</v>
      </c>
      <c r="B1046">
        <v>3</v>
      </c>
    </row>
    <row r="1047" spans="1:2">
      <c r="A1047">
        <v>6326864</v>
      </c>
      <c r="B1047">
        <v>5</v>
      </c>
    </row>
    <row r="1048" spans="1:2">
      <c r="A1048">
        <v>6318103</v>
      </c>
      <c r="B1048">
        <v>2</v>
      </c>
    </row>
    <row r="1049" spans="1:2">
      <c r="A1049">
        <v>1051734</v>
      </c>
      <c r="B1049">
        <v>0</v>
      </c>
    </row>
    <row r="1050" spans="1:2">
      <c r="A1050">
        <v>6343070</v>
      </c>
      <c r="B1050">
        <v>1</v>
      </c>
    </row>
    <row r="1051" spans="1:2">
      <c r="A1051">
        <v>6292280</v>
      </c>
      <c r="B1051">
        <v>1</v>
      </c>
    </row>
    <row r="1052" spans="1:2">
      <c r="A1052">
        <v>6149838</v>
      </c>
      <c r="B1052">
        <v>1</v>
      </c>
    </row>
    <row r="1053" spans="1:2">
      <c r="A1053">
        <v>6219825</v>
      </c>
      <c r="B1053">
        <v>0</v>
      </c>
    </row>
    <row r="1054" spans="1:2">
      <c r="A1054">
        <v>6294152</v>
      </c>
      <c r="B1054">
        <v>2</v>
      </c>
    </row>
    <row r="1055" spans="1:2">
      <c r="A1055">
        <v>1054934</v>
      </c>
      <c r="B1055">
        <v>1</v>
      </c>
    </row>
    <row r="1056" spans="1:2">
      <c r="A1056">
        <v>6230252</v>
      </c>
      <c r="B1056">
        <v>22</v>
      </c>
    </row>
    <row r="1057" spans="1:2">
      <c r="A1057">
        <v>6224994</v>
      </c>
      <c r="B1057">
        <v>14</v>
      </c>
    </row>
    <row r="1058" spans="1:2">
      <c r="A1058">
        <v>6325991</v>
      </c>
      <c r="B1058">
        <v>0</v>
      </c>
    </row>
    <row r="1059" spans="1:2">
      <c r="A1059">
        <v>6284052</v>
      </c>
      <c r="B1059">
        <v>0</v>
      </c>
    </row>
    <row r="1060" spans="1:2">
      <c r="A1060">
        <v>6196047</v>
      </c>
      <c r="B1060">
        <v>1</v>
      </c>
    </row>
    <row r="1061" spans="1:2">
      <c r="A1061">
        <v>553512</v>
      </c>
      <c r="B1061">
        <v>0</v>
      </c>
    </row>
    <row r="1062" spans="1:2">
      <c r="A1062">
        <v>6289466</v>
      </c>
      <c r="B1062">
        <v>2</v>
      </c>
    </row>
    <row r="1063" spans="1:2">
      <c r="A1063">
        <v>953521</v>
      </c>
      <c r="B1063">
        <v>0</v>
      </c>
    </row>
    <row r="1064" spans="1:2">
      <c r="A1064">
        <v>6121566</v>
      </c>
      <c r="B1064">
        <v>20</v>
      </c>
    </row>
    <row r="1065" spans="1:2">
      <c r="A1065">
        <v>6274388</v>
      </c>
      <c r="B1065">
        <v>1</v>
      </c>
    </row>
    <row r="1066" spans="1:2">
      <c r="A1066">
        <v>6245373</v>
      </c>
      <c r="B1066">
        <v>10</v>
      </c>
    </row>
    <row r="1067" spans="1:2">
      <c r="A1067">
        <v>6157870</v>
      </c>
      <c r="B1067">
        <v>5</v>
      </c>
    </row>
    <row r="1068" spans="1:2">
      <c r="A1068">
        <v>961282</v>
      </c>
      <c r="B1068">
        <v>0</v>
      </c>
    </row>
    <row r="1069" spans="1:2">
      <c r="A1069">
        <v>6261458</v>
      </c>
      <c r="B1069">
        <v>1</v>
      </c>
    </row>
    <row r="1070" spans="1:2">
      <c r="A1070">
        <v>6262489</v>
      </c>
      <c r="B1070">
        <v>2</v>
      </c>
    </row>
    <row r="1071" spans="1:2">
      <c r="A1071">
        <v>6289244</v>
      </c>
      <c r="B1071">
        <v>4</v>
      </c>
    </row>
    <row r="1072" spans="1:2">
      <c r="A1072">
        <v>6267338</v>
      </c>
      <c r="B1072">
        <v>0</v>
      </c>
    </row>
    <row r="1073" spans="1:2">
      <c r="A1073">
        <v>1053586</v>
      </c>
      <c r="B1073">
        <v>1</v>
      </c>
    </row>
    <row r="1074" spans="1:2">
      <c r="A1074">
        <v>1054695</v>
      </c>
      <c r="B1074">
        <v>0</v>
      </c>
    </row>
    <row r="1075" spans="1:2">
      <c r="A1075">
        <v>6270067</v>
      </c>
      <c r="B1075">
        <v>6</v>
      </c>
    </row>
    <row r="1076" spans="1:2">
      <c r="A1076">
        <v>6267258</v>
      </c>
      <c r="B1076">
        <v>0</v>
      </c>
    </row>
    <row r="1077" spans="1:2">
      <c r="A1077">
        <v>964887</v>
      </c>
      <c r="B1077">
        <v>0</v>
      </c>
    </row>
    <row r="1078" spans="1:2">
      <c r="A1078">
        <v>958193</v>
      </c>
      <c r="B1078">
        <v>2</v>
      </c>
    </row>
    <row r="1079" spans="1:2">
      <c r="A1079">
        <v>6318325</v>
      </c>
      <c r="B1079">
        <v>0</v>
      </c>
    </row>
    <row r="1080" spans="1:2">
      <c r="A1080">
        <v>957762</v>
      </c>
      <c r="B1080">
        <v>4</v>
      </c>
    </row>
    <row r="1081" spans="1:2">
      <c r="A1081">
        <v>6223102</v>
      </c>
      <c r="B1081">
        <v>3</v>
      </c>
    </row>
    <row r="1082" spans="1:2">
      <c r="A1082">
        <v>6235464</v>
      </c>
      <c r="B1082">
        <v>1</v>
      </c>
    </row>
    <row r="1083" spans="1:2">
      <c r="A1083">
        <v>6264969</v>
      </c>
      <c r="B1083">
        <v>10</v>
      </c>
    </row>
    <row r="1084" spans="1:2">
      <c r="A1084">
        <v>956892</v>
      </c>
      <c r="B1084">
        <v>2</v>
      </c>
    </row>
    <row r="1085" spans="1:2">
      <c r="A1085">
        <v>7151553</v>
      </c>
      <c r="B1085">
        <v>0</v>
      </c>
    </row>
    <row r="1086" spans="1:2">
      <c r="A1086">
        <v>6232105</v>
      </c>
      <c r="B1086">
        <v>1</v>
      </c>
    </row>
    <row r="1087" spans="1:2">
      <c r="A1087">
        <v>6315684</v>
      </c>
      <c r="B1087">
        <v>0</v>
      </c>
    </row>
    <row r="1088" spans="1:2">
      <c r="A1088">
        <v>6278530</v>
      </c>
      <c r="B1088">
        <v>0</v>
      </c>
    </row>
    <row r="1089" spans="1:2">
      <c r="A1089">
        <v>6150835</v>
      </c>
      <c r="B1089">
        <v>2</v>
      </c>
    </row>
    <row r="1090" spans="1:2">
      <c r="A1090">
        <v>6214323</v>
      </c>
      <c r="B1090">
        <v>10</v>
      </c>
    </row>
    <row r="1091" spans="1:2">
      <c r="A1091">
        <v>6262985</v>
      </c>
      <c r="B1091">
        <v>1</v>
      </c>
    </row>
    <row r="1092" spans="1:2">
      <c r="A1092">
        <v>6265230</v>
      </c>
      <c r="B1092">
        <v>2</v>
      </c>
    </row>
    <row r="1093" spans="1:2">
      <c r="A1093">
        <v>958293</v>
      </c>
      <c r="B1093">
        <v>2</v>
      </c>
    </row>
    <row r="1094" spans="1:2">
      <c r="A1094">
        <v>956687</v>
      </c>
      <c r="B1094">
        <v>0</v>
      </c>
    </row>
    <row r="1095" spans="1:2">
      <c r="A1095">
        <v>6264696</v>
      </c>
      <c r="B1095">
        <v>0</v>
      </c>
    </row>
    <row r="1096" spans="1:2">
      <c r="A1096">
        <v>6247891</v>
      </c>
      <c r="B1096">
        <v>1</v>
      </c>
    </row>
    <row r="1097" spans="1:2">
      <c r="A1097">
        <v>6153666</v>
      </c>
      <c r="B1097">
        <v>0</v>
      </c>
    </row>
    <row r="1098" spans="1:2">
      <c r="A1098">
        <v>6230801</v>
      </c>
      <c r="B1098">
        <v>1</v>
      </c>
    </row>
    <row r="1099" spans="1:2">
      <c r="A1099">
        <v>6281134</v>
      </c>
      <c r="B1099">
        <v>0</v>
      </c>
    </row>
    <row r="1100" spans="1:2">
      <c r="A1100">
        <v>6330987</v>
      </c>
      <c r="B1100">
        <v>1</v>
      </c>
    </row>
    <row r="1101" spans="1:2">
      <c r="A1101">
        <v>6313803</v>
      </c>
      <c r="B1101">
        <v>0</v>
      </c>
    </row>
    <row r="1102" spans="1:2">
      <c r="A1102">
        <v>6267089</v>
      </c>
      <c r="B1102">
        <v>4</v>
      </c>
    </row>
    <row r="1103" spans="1:2">
      <c r="A1103">
        <v>6248391</v>
      </c>
      <c r="B1103">
        <v>0</v>
      </c>
    </row>
    <row r="1104" spans="1:2">
      <c r="A1104">
        <v>6319851</v>
      </c>
      <c r="B1104">
        <v>0</v>
      </c>
    </row>
    <row r="1105" spans="1:2">
      <c r="A1105">
        <v>6305665</v>
      </c>
      <c r="B1105">
        <v>0</v>
      </c>
    </row>
    <row r="1106" spans="1:2">
      <c r="A1106">
        <v>6248915</v>
      </c>
      <c r="B1106">
        <v>0</v>
      </c>
    </row>
    <row r="1107" spans="1:2">
      <c r="A1107">
        <v>6285635</v>
      </c>
      <c r="B1107">
        <v>0</v>
      </c>
    </row>
    <row r="1108" spans="1:2">
      <c r="A1108">
        <v>6316226</v>
      </c>
      <c r="B1108">
        <v>2</v>
      </c>
    </row>
    <row r="1109" spans="1:2">
      <c r="A1109">
        <v>6144995</v>
      </c>
      <c r="B1109">
        <v>0</v>
      </c>
    </row>
    <row r="1110" spans="1:2">
      <c r="A1110" t="s">
        <v>9547</v>
      </c>
      <c r="B1110">
        <v>0</v>
      </c>
    </row>
    <row r="1111" spans="1:2">
      <c r="A1111">
        <v>6244998</v>
      </c>
      <c r="B1111">
        <v>0</v>
      </c>
    </row>
    <row r="1112" spans="1:2">
      <c r="A1112">
        <v>6250189</v>
      </c>
      <c r="B1112">
        <v>0</v>
      </c>
    </row>
    <row r="1113" spans="1:2">
      <c r="A1113">
        <v>1055313</v>
      </c>
      <c r="B1113">
        <v>6</v>
      </c>
    </row>
    <row r="1114" spans="1:2">
      <c r="A1114">
        <v>950059</v>
      </c>
      <c r="B1114">
        <v>0</v>
      </c>
    </row>
    <row r="1115" spans="1:2">
      <c r="A1115">
        <v>6119942</v>
      </c>
      <c r="B1115">
        <v>0</v>
      </c>
    </row>
    <row r="1116" spans="1:2">
      <c r="A1116">
        <v>6199933</v>
      </c>
      <c r="B1116">
        <v>11</v>
      </c>
    </row>
    <row r="1117" spans="1:2">
      <c r="A1117">
        <v>1252223</v>
      </c>
      <c r="B1117">
        <v>1</v>
      </c>
    </row>
    <row r="1118" spans="1:2">
      <c r="A1118">
        <v>6244880</v>
      </c>
      <c r="B1118">
        <v>1</v>
      </c>
    </row>
    <row r="1119" spans="1:2">
      <c r="A1119">
        <v>6184202</v>
      </c>
      <c r="B1119">
        <v>2</v>
      </c>
    </row>
    <row r="1120" spans="1:2">
      <c r="A1120">
        <v>6229351</v>
      </c>
      <c r="B1120">
        <v>0</v>
      </c>
    </row>
    <row r="1121" spans="1:2">
      <c r="A1121">
        <v>1054065</v>
      </c>
      <c r="B1121">
        <v>4</v>
      </c>
    </row>
    <row r="1122" spans="1:2">
      <c r="A1122">
        <v>6323147</v>
      </c>
      <c r="B1122">
        <v>0</v>
      </c>
    </row>
    <row r="1123" spans="1:2">
      <c r="A1123">
        <v>6218025</v>
      </c>
      <c r="B1123">
        <v>0</v>
      </c>
    </row>
    <row r="1124" spans="1:2">
      <c r="A1124">
        <v>550372</v>
      </c>
      <c r="B1124">
        <v>0</v>
      </c>
    </row>
    <row r="1125" spans="1:2">
      <c r="A1125">
        <v>6293384</v>
      </c>
      <c r="B1125">
        <v>0</v>
      </c>
    </row>
    <row r="1126" spans="1:2">
      <c r="A1126">
        <v>6199753</v>
      </c>
      <c r="B1126">
        <v>0</v>
      </c>
    </row>
    <row r="1127" spans="1:2">
      <c r="A1127">
        <v>6239905</v>
      </c>
      <c r="B1127">
        <v>1</v>
      </c>
    </row>
    <row r="1128" spans="1:2">
      <c r="A1128">
        <v>959839</v>
      </c>
      <c r="B1128">
        <v>0</v>
      </c>
    </row>
    <row r="1129" spans="1:2">
      <c r="A1129">
        <v>6219667</v>
      </c>
      <c r="B1129">
        <v>2</v>
      </c>
    </row>
    <row r="1130" spans="1:2">
      <c r="A1130">
        <v>6246249</v>
      </c>
      <c r="B1130">
        <v>2</v>
      </c>
    </row>
    <row r="1131" spans="1:2">
      <c r="A1131">
        <v>6216402</v>
      </c>
      <c r="B1131">
        <v>1</v>
      </c>
    </row>
    <row r="1132" spans="1:2">
      <c r="A1132">
        <v>1051768</v>
      </c>
      <c r="B1132">
        <v>0</v>
      </c>
    </row>
    <row r="1133" spans="1:2">
      <c r="A1133">
        <v>6230841</v>
      </c>
      <c r="B1133">
        <v>10</v>
      </c>
    </row>
    <row r="1134" spans="1:2">
      <c r="A1134">
        <v>6295365</v>
      </c>
      <c r="B1134">
        <v>2</v>
      </c>
    </row>
    <row r="1135" spans="1:2">
      <c r="A1135">
        <v>6248273</v>
      </c>
      <c r="B1135">
        <v>0</v>
      </c>
    </row>
    <row r="1136" spans="1:2">
      <c r="A1136">
        <v>6216252</v>
      </c>
      <c r="B1136">
        <v>4</v>
      </c>
    </row>
    <row r="1137" spans="1:2">
      <c r="A1137">
        <v>6310187</v>
      </c>
      <c r="B1137">
        <v>0</v>
      </c>
    </row>
    <row r="1138" spans="1:2">
      <c r="A1138">
        <v>6192952</v>
      </c>
      <c r="B1138">
        <v>1</v>
      </c>
    </row>
    <row r="1139" spans="1:2">
      <c r="A1139">
        <v>6190121</v>
      </c>
      <c r="B1139">
        <v>0</v>
      </c>
    </row>
    <row r="1140" spans="1:2">
      <c r="A1140">
        <v>3356979</v>
      </c>
      <c r="B1140">
        <v>0</v>
      </c>
    </row>
    <row r="1141" spans="1:2">
      <c r="A1141">
        <v>6125512</v>
      </c>
      <c r="B1141">
        <v>2</v>
      </c>
    </row>
    <row r="1142" spans="1:2">
      <c r="A1142">
        <v>6270954</v>
      </c>
      <c r="B1142">
        <v>0</v>
      </c>
    </row>
    <row r="1143" spans="1:2">
      <c r="A1143">
        <v>6157496</v>
      </c>
      <c r="B1143">
        <v>2</v>
      </c>
    </row>
    <row r="1144" spans="1:2">
      <c r="A1144">
        <v>6221776</v>
      </c>
      <c r="B1144">
        <v>0</v>
      </c>
    </row>
    <row r="1145" spans="1:2">
      <c r="A1145">
        <v>6147259</v>
      </c>
      <c r="B1145">
        <v>1</v>
      </c>
    </row>
    <row r="1146" spans="1:2">
      <c r="A1146">
        <v>6110509</v>
      </c>
      <c r="B1146">
        <v>3</v>
      </c>
    </row>
    <row r="1147" spans="1:2">
      <c r="A1147">
        <v>6268678</v>
      </c>
      <c r="B1147">
        <v>10</v>
      </c>
    </row>
    <row r="1148" spans="1:2">
      <c r="A1148">
        <v>6337695</v>
      </c>
      <c r="B1148">
        <v>0</v>
      </c>
    </row>
    <row r="1149" spans="1:2">
      <c r="A1149">
        <v>1350936</v>
      </c>
      <c r="B1149">
        <v>0</v>
      </c>
    </row>
    <row r="1150" spans="1:2">
      <c r="A1150">
        <v>1053774</v>
      </c>
      <c r="B1150">
        <v>1</v>
      </c>
    </row>
    <row r="1151" spans="1:2">
      <c r="A1151">
        <v>6241979</v>
      </c>
      <c r="B1151">
        <v>1</v>
      </c>
    </row>
    <row r="1152" spans="1:2">
      <c r="A1152">
        <v>6321466</v>
      </c>
      <c r="B1152">
        <v>0</v>
      </c>
    </row>
    <row r="1153" spans="1:2">
      <c r="A1153">
        <v>962131</v>
      </c>
      <c r="B1153">
        <v>0</v>
      </c>
    </row>
    <row r="1154" spans="1:2">
      <c r="A1154">
        <v>6265986</v>
      </c>
      <c r="B1154">
        <v>0</v>
      </c>
    </row>
    <row r="1155" spans="1:2">
      <c r="A1155">
        <v>6311712</v>
      </c>
      <c r="B1155">
        <v>0</v>
      </c>
    </row>
    <row r="1156" spans="1:2">
      <c r="A1156">
        <v>6122670</v>
      </c>
      <c r="B1156">
        <v>2</v>
      </c>
    </row>
    <row r="1157" spans="1:2">
      <c r="A1157">
        <v>6245936</v>
      </c>
      <c r="B1157">
        <v>5</v>
      </c>
    </row>
    <row r="1158" spans="1:2">
      <c r="A1158">
        <v>958250</v>
      </c>
      <c r="B1158">
        <v>1</v>
      </c>
    </row>
    <row r="1159" spans="1:2">
      <c r="A1159">
        <v>750451</v>
      </c>
      <c r="B1159">
        <v>5</v>
      </c>
    </row>
    <row r="1160" spans="1:2">
      <c r="A1160">
        <v>6319443</v>
      </c>
      <c r="B1160">
        <v>0</v>
      </c>
    </row>
    <row r="1161" spans="1:2">
      <c r="A1161">
        <v>6314513</v>
      </c>
      <c r="B1161">
        <v>2</v>
      </c>
    </row>
    <row r="1162" spans="1:2">
      <c r="A1162">
        <v>6327276</v>
      </c>
      <c r="B1162">
        <v>0</v>
      </c>
    </row>
    <row r="1163" spans="1:2">
      <c r="A1163">
        <v>6256335</v>
      </c>
      <c r="B1163">
        <v>15</v>
      </c>
    </row>
    <row r="1164" spans="1:2">
      <c r="A1164">
        <v>6275136</v>
      </c>
      <c r="B1164">
        <v>0</v>
      </c>
    </row>
    <row r="1165" spans="1:2">
      <c r="A1165">
        <v>6249563</v>
      </c>
      <c r="B1165">
        <v>2</v>
      </c>
    </row>
    <row r="1166" spans="1:2">
      <c r="A1166">
        <v>1053002</v>
      </c>
      <c r="B1166">
        <v>1</v>
      </c>
    </row>
    <row r="1167" spans="1:2">
      <c r="A1167">
        <v>6342989</v>
      </c>
      <c r="B1167">
        <v>0</v>
      </c>
    </row>
    <row r="1168" spans="1:2">
      <c r="A1168">
        <v>6217194</v>
      </c>
      <c r="B1168">
        <v>0</v>
      </c>
    </row>
    <row r="1169" spans="1:2">
      <c r="A1169">
        <v>6238394</v>
      </c>
      <c r="B1169">
        <v>1</v>
      </c>
    </row>
    <row r="1170" spans="1:2">
      <c r="A1170">
        <v>6156824</v>
      </c>
      <c r="B1170">
        <v>0</v>
      </c>
    </row>
    <row r="1171" spans="1:2">
      <c r="A1171">
        <v>963185</v>
      </c>
      <c r="B1171">
        <v>2</v>
      </c>
    </row>
    <row r="1172" spans="1:2">
      <c r="A1172">
        <v>6264422</v>
      </c>
      <c r="B1172">
        <v>5</v>
      </c>
    </row>
    <row r="1173" spans="1:2">
      <c r="A1173">
        <v>6141949</v>
      </c>
      <c r="B1173">
        <v>2</v>
      </c>
    </row>
    <row r="1174" spans="1:2">
      <c r="A1174">
        <v>6277658</v>
      </c>
      <c r="B1174">
        <v>0</v>
      </c>
    </row>
    <row r="1175" spans="1:2">
      <c r="A1175">
        <v>962796</v>
      </c>
      <c r="B1175">
        <v>0</v>
      </c>
    </row>
    <row r="1176" spans="1:2">
      <c r="A1176">
        <v>6112016</v>
      </c>
      <c r="B1176">
        <v>0</v>
      </c>
    </row>
    <row r="1177" spans="1:2">
      <c r="A1177">
        <v>6187589</v>
      </c>
      <c r="B1177">
        <v>3</v>
      </c>
    </row>
    <row r="1178" spans="1:2">
      <c r="A1178">
        <v>6122232</v>
      </c>
      <c r="B1178">
        <v>0</v>
      </c>
    </row>
    <row r="1179" spans="1:2">
      <c r="A1179">
        <v>6193380</v>
      </c>
      <c r="B1179">
        <v>0</v>
      </c>
    </row>
    <row r="1180" spans="1:2">
      <c r="A1180">
        <v>6343196</v>
      </c>
      <c r="B1180">
        <v>0</v>
      </c>
    </row>
    <row r="1181" spans="1:2">
      <c r="A1181">
        <v>6264447</v>
      </c>
      <c r="B1181">
        <v>2</v>
      </c>
    </row>
    <row r="1182" spans="1:2">
      <c r="A1182">
        <v>953600</v>
      </c>
      <c r="B1182">
        <v>0</v>
      </c>
    </row>
    <row r="1183" spans="1:2">
      <c r="A1183">
        <v>6313295</v>
      </c>
      <c r="B1183">
        <v>1</v>
      </c>
    </row>
    <row r="1184" spans="1:2">
      <c r="A1184">
        <v>6307910</v>
      </c>
      <c r="B1184">
        <v>0</v>
      </c>
    </row>
    <row r="1185" spans="1:2">
      <c r="A1185">
        <v>1054024</v>
      </c>
      <c r="B1185">
        <v>1</v>
      </c>
    </row>
    <row r="1186" spans="1:2">
      <c r="A1186">
        <v>1054772</v>
      </c>
      <c r="B1186">
        <v>2</v>
      </c>
    </row>
    <row r="1187" spans="1:2">
      <c r="A1187">
        <v>6321868</v>
      </c>
      <c r="B1187">
        <v>10</v>
      </c>
    </row>
    <row r="1188" spans="1:2">
      <c r="A1188">
        <v>6266766</v>
      </c>
      <c r="B1188">
        <v>2</v>
      </c>
    </row>
    <row r="1189" spans="1:2">
      <c r="A1189">
        <v>964739</v>
      </c>
      <c r="B1189">
        <v>2</v>
      </c>
    </row>
    <row r="1190" spans="1:2">
      <c r="A1190">
        <v>6303436</v>
      </c>
      <c r="B1190">
        <v>1</v>
      </c>
    </row>
    <row r="1191" spans="1:2">
      <c r="A1191">
        <v>6184847</v>
      </c>
      <c r="B1191">
        <v>8</v>
      </c>
    </row>
    <row r="1192" spans="1:2">
      <c r="A1192" t="s">
        <v>9648</v>
      </c>
      <c r="B1192">
        <v>0</v>
      </c>
    </row>
    <row r="1193" spans="1:2">
      <c r="A1193">
        <v>1054716</v>
      </c>
      <c r="B1193">
        <v>1</v>
      </c>
    </row>
    <row r="1194" spans="1:2">
      <c r="A1194">
        <v>6231713</v>
      </c>
      <c r="B1194">
        <v>2</v>
      </c>
    </row>
    <row r="1195" spans="1:2">
      <c r="A1195">
        <v>1055107</v>
      </c>
      <c r="B1195">
        <v>0</v>
      </c>
    </row>
    <row r="1196" spans="1:2">
      <c r="A1196">
        <v>6242108</v>
      </c>
      <c r="B1196">
        <v>0</v>
      </c>
    </row>
    <row r="1197" spans="1:2">
      <c r="A1197">
        <v>1251938</v>
      </c>
      <c r="B1197">
        <v>1</v>
      </c>
    </row>
    <row r="1198" spans="1:2">
      <c r="A1198">
        <v>964829</v>
      </c>
      <c r="B1198">
        <v>5</v>
      </c>
    </row>
    <row r="1199" spans="1:2">
      <c r="A1199">
        <v>6300502</v>
      </c>
      <c r="B1199">
        <v>0</v>
      </c>
    </row>
    <row r="1200" spans="1:2">
      <c r="A1200">
        <v>6142554</v>
      </c>
      <c r="B1200">
        <v>0</v>
      </c>
    </row>
    <row r="1201" spans="1:2">
      <c r="A1201">
        <v>6283319</v>
      </c>
      <c r="B1201">
        <v>1</v>
      </c>
    </row>
    <row r="1202" spans="1:2">
      <c r="A1202">
        <v>6283637</v>
      </c>
      <c r="B1202">
        <v>0</v>
      </c>
    </row>
    <row r="1203" spans="1:2">
      <c r="A1203">
        <v>6169299</v>
      </c>
      <c r="B1203">
        <v>69</v>
      </c>
    </row>
    <row r="1204" spans="1:2">
      <c r="A1204">
        <v>6319623</v>
      </c>
      <c r="B1204">
        <v>0</v>
      </c>
    </row>
    <row r="1205" spans="1:2">
      <c r="A1205">
        <v>6279965</v>
      </c>
      <c r="B1205">
        <v>1</v>
      </c>
    </row>
    <row r="1206" spans="1:2">
      <c r="A1206">
        <v>6223647</v>
      </c>
      <c r="B1206">
        <v>0</v>
      </c>
    </row>
    <row r="1207" spans="1:2">
      <c r="A1207">
        <v>6338451</v>
      </c>
      <c r="B1207">
        <v>0</v>
      </c>
    </row>
    <row r="1208" spans="1:2">
      <c r="A1208">
        <v>6195841</v>
      </c>
      <c r="B1208">
        <v>1</v>
      </c>
    </row>
    <row r="1209" spans="1:2">
      <c r="A1209">
        <v>6215601</v>
      </c>
      <c r="B1209">
        <v>0</v>
      </c>
    </row>
    <row r="1210" spans="1:2">
      <c r="A1210">
        <v>6219463</v>
      </c>
      <c r="B1210">
        <v>3</v>
      </c>
    </row>
    <row r="1211" spans="1:2">
      <c r="A1211">
        <v>6298771</v>
      </c>
      <c r="B1211">
        <v>4</v>
      </c>
    </row>
    <row r="1212" spans="1:2">
      <c r="A1212">
        <v>6183361</v>
      </c>
      <c r="B1212">
        <v>2</v>
      </c>
    </row>
    <row r="1213" spans="1:2">
      <c r="A1213">
        <v>6275428</v>
      </c>
      <c r="B1213">
        <v>2</v>
      </c>
    </row>
    <row r="1214" spans="1:2">
      <c r="A1214">
        <v>6305878</v>
      </c>
      <c r="B1214">
        <v>0</v>
      </c>
    </row>
    <row r="1215" spans="1:2">
      <c r="A1215">
        <v>6297196</v>
      </c>
      <c r="B1215">
        <v>2</v>
      </c>
    </row>
    <row r="1216" spans="1:2">
      <c r="A1216">
        <v>964189</v>
      </c>
      <c r="B1216">
        <v>1</v>
      </c>
    </row>
    <row r="1217" spans="1:2">
      <c r="A1217">
        <v>6244603</v>
      </c>
      <c r="B1217">
        <v>10</v>
      </c>
    </row>
    <row r="1218" spans="1:2">
      <c r="A1218">
        <v>6211824</v>
      </c>
      <c r="B1218">
        <v>0</v>
      </c>
    </row>
    <row r="1219" spans="1:2">
      <c r="A1219">
        <v>954241</v>
      </c>
      <c r="B1219">
        <v>0</v>
      </c>
    </row>
    <row r="1220" spans="1:2">
      <c r="A1220">
        <v>6275472</v>
      </c>
      <c r="B1220">
        <v>1</v>
      </c>
    </row>
    <row r="1221" spans="1:2">
      <c r="A1221">
        <v>6216415</v>
      </c>
      <c r="B1221">
        <v>1</v>
      </c>
    </row>
    <row r="1222" spans="1:2">
      <c r="A1222">
        <v>6190607</v>
      </c>
      <c r="B1222">
        <v>1</v>
      </c>
    </row>
    <row r="1223" spans="1:2">
      <c r="A1223">
        <v>6264157</v>
      </c>
      <c r="B1223">
        <v>5</v>
      </c>
    </row>
    <row r="1224" spans="1:2">
      <c r="A1224">
        <v>6315404</v>
      </c>
      <c r="B1224">
        <v>1</v>
      </c>
    </row>
    <row r="1225" spans="1:2">
      <c r="A1225">
        <v>6252828</v>
      </c>
      <c r="B1225">
        <v>0</v>
      </c>
    </row>
    <row r="1226" spans="1:2">
      <c r="A1226">
        <v>6233814</v>
      </c>
      <c r="B1226">
        <v>1</v>
      </c>
    </row>
    <row r="1227" spans="1:2">
      <c r="A1227">
        <v>6304581</v>
      </c>
      <c r="B1227">
        <v>12</v>
      </c>
    </row>
    <row r="1228" spans="1:2">
      <c r="A1228" t="s">
        <v>9689</v>
      </c>
      <c r="B1228">
        <v>0</v>
      </c>
    </row>
    <row r="1229" spans="1:2">
      <c r="A1229">
        <v>6243503</v>
      </c>
      <c r="B1229">
        <v>1</v>
      </c>
    </row>
    <row r="1230" spans="1:2">
      <c r="A1230">
        <v>6248463</v>
      </c>
      <c r="B1230">
        <v>0</v>
      </c>
    </row>
    <row r="1231" spans="1:2">
      <c r="A1231">
        <v>6234725</v>
      </c>
      <c r="B1231">
        <v>0</v>
      </c>
    </row>
    <row r="1232" spans="1:2">
      <c r="A1232">
        <v>6216065</v>
      </c>
      <c r="B1232">
        <v>1</v>
      </c>
    </row>
    <row r="1233" spans="1:2">
      <c r="A1233">
        <v>6301507</v>
      </c>
      <c r="B1233">
        <v>0</v>
      </c>
    </row>
    <row r="1234" spans="1:2">
      <c r="A1234">
        <v>6251190</v>
      </c>
      <c r="B1234">
        <v>1</v>
      </c>
    </row>
    <row r="1235" spans="1:2">
      <c r="A1235">
        <v>1053093</v>
      </c>
      <c r="B1235">
        <v>3</v>
      </c>
    </row>
    <row r="1236" spans="1:2">
      <c r="A1236">
        <v>6235686</v>
      </c>
      <c r="B1236">
        <v>0</v>
      </c>
    </row>
    <row r="1237" spans="1:2">
      <c r="A1237">
        <v>6299068</v>
      </c>
      <c r="B1237">
        <v>3</v>
      </c>
    </row>
    <row r="1238" spans="1:2">
      <c r="A1238">
        <v>6106911</v>
      </c>
      <c r="B1238">
        <v>1</v>
      </c>
    </row>
    <row r="1239" spans="1:2">
      <c r="A1239">
        <v>6129939</v>
      </c>
      <c r="B1239">
        <v>1</v>
      </c>
    </row>
    <row r="1240" spans="1:2">
      <c r="A1240">
        <v>6334986</v>
      </c>
      <c r="B1240">
        <v>0</v>
      </c>
    </row>
    <row r="1241" spans="1:2">
      <c r="A1241">
        <v>6215971</v>
      </c>
      <c r="B1241">
        <v>1</v>
      </c>
    </row>
    <row r="1242" spans="1:2">
      <c r="A1242">
        <v>1054850</v>
      </c>
      <c r="B1242">
        <v>8</v>
      </c>
    </row>
    <row r="1243" spans="1:2">
      <c r="A1243">
        <v>956539</v>
      </c>
      <c r="B1243">
        <v>2</v>
      </c>
    </row>
    <row r="1244" spans="1:2">
      <c r="A1244">
        <v>6194066</v>
      </c>
      <c r="B1244">
        <v>0</v>
      </c>
    </row>
    <row r="1245" spans="1:2">
      <c r="A1245">
        <v>6175776</v>
      </c>
      <c r="B1245">
        <v>0</v>
      </c>
    </row>
    <row r="1246" spans="1:2">
      <c r="A1246">
        <v>6301751</v>
      </c>
      <c r="B1246">
        <v>1</v>
      </c>
    </row>
    <row r="1247" spans="1:2">
      <c r="A1247">
        <v>6257531</v>
      </c>
      <c r="B1247">
        <v>1</v>
      </c>
    </row>
    <row r="1248" spans="1:2">
      <c r="A1248">
        <v>6320850</v>
      </c>
      <c r="B1248">
        <v>4</v>
      </c>
    </row>
    <row r="1249" spans="1:2">
      <c r="A1249">
        <v>6253063</v>
      </c>
      <c r="B1249">
        <v>2</v>
      </c>
    </row>
    <row r="1250" spans="1:2">
      <c r="A1250">
        <v>961650</v>
      </c>
      <c r="B1250">
        <v>18</v>
      </c>
    </row>
    <row r="1251" spans="1:2">
      <c r="A1251">
        <v>959525</v>
      </c>
      <c r="B1251">
        <v>0</v>
      </c>
    </row>
    <row r="1252" spans="1:2">
      <c r="A1252">
        <v>1050747</v>
      </c>
      <c r="B1252">
        <v>0</v>
      </c>
    </row>
    <row r="1253" spans="1:2">
      <c r="A1253">
        <v>6166677</v>
      </c>
      <c r="B1253">
        <v>5</v>
      </c>
    </row>
    <row r="1254" spans="1:2">
      <c r="A1254">
        <v>6250662</v>
      </c>
      <c r="B1254">
        <v>0</v>
      </c>
    </row>
    <row r="1255" spans="1:2">
      <c r="A1255">
        <v>6216378</v>
      </c>
      <c r="B1255">
        <v>6</v>
      </c>
    </row>
    <row r="1256" spans="1:2">
      <c r="A1256">
        <v>6184757</v>
      </c>
      <c r="B1256">
        <v>2</v>
      </c>
    </row>
    <row r="1257" spans="1:2">
      <c r="A1257">
        <v>6187660</v>
      </c>
      <c r="B1257">
        <v>0</v>
      </c>
    </row>
    <row r="1258" spans="1:2">
      <c r="A1258">
        <v>6322822</v>
      </c>
      <c r="B1258">
        <v>1</v>
      </c>
    </row>
    <row r="1259" spans="1:2">
      <c r="A1259">
        <v>6226264</v>
      </c>
      <c r="B1259">
        <v>2</v>
      </c>
    </row>
    <row r="1260" spans="1:2">
      <c r="A1260">
        <v>6259470</v>
      </c>
      <c r="B1260">
        <v>0</v>
      </c>
    </row>
    <row r="1261" spans="1:2">
      <c r="A1261">
        <v>1252058</v>
      </c>
      <c r="B1261">
        <v>1</v>
      </c>
    </row>
    <row r="1262" spans="1:2">
      <c r="A1262">
        <v>6245790</v>
      </c>
      <c r="B1262">
        <v>0</v>
      </c>
    </row>
    <row r="1263" spans="1:2">
      <c r="A1263">
        <v>6338350</v>
      </c>
      <c r="B1263">
        <v>0</v>
      </c>
    </row>
    <row r="1264" spans="1:2">
      <c r="A1264">
        <v>6236848</v>
      </c>
      <c r="B1264">
        <v>2</v>
      </c>
    </row>
    <row r="1265" spans="1:2">
      <c r="A1265">
        <v>6342824</v>
      </c>
      <c r="B1265">
        <v>0</v>
      </c>
    </row>
    <row r="1266" spans="1:2">
      <c r="A1266">
        <v>6119367</v>
      </c>
      <c r="B1266">
        <v>2</v>
      </c>
    </row>
    <row r="1267" spans="1:2">
      <c r="A1267">
        <v>750332</v>
      </c>
      <c r="B1267">
        <v>0</v>
      </c>
    </row>
    <row r="1268" spans="1:2">
      <c r="A1268">
        <v>6187529</v>
      </c>
      <c r="B1268">
        <v>0</v>
      </c>
    </row>
    <row r="1269" spans="1:2">
      <c r="A1269">
        <v>6181492</v>
      </c>
      <c r="B1269">
        <v>1</v>
      </c>
    </row>
    <row r="1270" spans="1:2">
      <c r="A1270">
        <v>6242079</v>
      </c>
      <c r="B1270">
        <v>1</v>
      </c>
    </row>
    <row r="1271" spans="1:2">
      <c r="A1271">
        <v>6242070</v>
      </c>
      <c r="B1271">
        <v>0</v>
      </c>
    </row>
    <row r="1272" spans="1:2">
      <c r="A1272">
        <v>958522</v>
      </c>
      <c r="B1272">
        <v>2</v>
      </c>
    </row>
    <row r="1273" spans="1:2">
      <c r="A1273">
        <v>6345472</v>
      </c>
      <c r="B1273">
        <v>1</v>
      </c>
    </row>
    <row r="1274" spans="1:2">
      <c r="A1274">
        <v>6336676</v>
      </c>
      <c r="B1274">
        <v>0</v>
      </c>
    </row>
    <row r="1275" spans="1:2">
      <c r="A1275">
        <v>6274091</v>
      </c>
      <c r="B1275">
        <v>8</v>
      </c>
    </row>
    <row r="1276" spans="1:2">
      <c r="A1276">
        <v>6238849</v>
      </c>
      <c r="B1276">
        <v>0</v>
      </c>
    </row>
    <row r="1277" spans="1:2">
      <c r="A1277">
        <v>6231346</v>
      </c>
      <c r="B1277">
        <v>1</v>
      </c>
    </row>
    <row r="1278" spans="1:2">
      <c r="A1278">
        <v>6300457</v>
      </c>
      <c r="B1278">
        <v>2</v>
      </c>
    </row>
    <row r="1279" spans="1:2">
      <c r="A1279">
        <v>1054768</v>
      </c>
      <c r="B1279">
        <v>1</v>
      </c>
    </row>
    <row r="1280" spans="1:2">
      <c r="A1280">
        <v>6293313</v>
      </c>
      <c r="B1280">
        <v>0</v>
      </c>
    </row>
    <row r="1281" spans="1:2">
      <c r="A1281">
        <v>250011</v>
      </c>
      <c r="B1281">
        <v>0</v>
      </c>
    </row>
    <row r="1282" spans="1:2">
      <c r="A1282">
        <v>6303283</v>
      </c>
      <c r="B1282">
        <v>3</v>
      </c>
    </row>
    <row r="1283" spans="1:2">
      <c r="A1283">
        <v>6148716</v>
      </c>
      <c r="B1283">
        <v>0</v>
      </c>
    </row>
    <row r="1284" spans="1:2">
      <c r="A1284">
        <v>6342810</v>
      </c>
      <c r="B1284">
        <v>0</v>
      </c>
    </row>
    <row r="1285" spans="1:2">
      <c r="A1285">
        <v>6180157</v>
      </c>
      <c r="B1285">
        <v>5</v>
      </c>
    </row>
    <row r="1286" spans="1:2">
      <c r="A1286">
        <v>6248669</v>
      </c>
      <c r="B1286">
        <v>1</v>
      </c>
    </row>
    <row r="1287" spans="1:2">
      <c r="A1287">
        <v>6142515</v>
      </c>
      <c r="B1287">
        <v>0</v>
      </c>
    </row>
    <row r="1288" spans="1:2">
      <c r="A1288">
        <v>6270998</v>
      </c>
      <c r="B1288">
        <v>2</v>
      </c>
    </row>
    <row r="1289" spans="1:2">
      <c r="A1289">
        <v>6274956</v>
      </c>
      <c r="B1289">
        <v>4</v>
      </c>
    </row>
    <row r="1290" spans="1:2">
      <c r="A1290">
        <v>6242109</v>
      </c>
      <c r="B1290">
        <v>0</v>
      </c>
    </row>
    <row r="1291" spans="1:2">
      <c r="A1291">
        <v>6269309</v>
      </c>
      <c r="B1291">
        <v>0</v>
      </c>
    </row>
    <row r="1292" spans="1:2">
      <c r="A1292">
        <v>6262185</v>
      </c>
      <c r="B1292">
        <v>2</v>
      </c>
    </row>
    <row r="1293" spans="1:2">
      <c r="A1293">
        <v>6224626</v>
      </c>
      <c r="B1293">
        <v>0</v>
      </c>
    </row>
    <row r="1294" spans="1:2">
      <c r="A1294">
        <v>1050451</v>
      </c>
      <c r="B1294">
        <v>0</v>
      </c>
    </row>
    <row r="1295" spans="1:2">
      <c r="A1295">
        <v>6260740</v>
      </c>
      <c r="B1295">
        <v>1</v>
      </c>
    </row>
    <row r="1296" spans="1:2">
      <c r="A1296">
        <v>6231177</v>
      </c>
      <c r="B1296">
        <v>0</v>
      </c>
    </row>
    <row r="1297" spans="1:2">
      <c r="A1297">
        <v>6278017</v>
      </c>
      <c r="B1297">
        <v>1</v>
      </c>
    </row>
    <row r="1298" spans="1:2">
      <c r="A1298">
        <v>6246064</v>
      </c>
      <c r="B1298">
        <v>2</v>
      </c>
    </row>
    <row r="1299" spans="1:2">
      <c r="A1299">
        <v>6114976</v>
      </c>
      <c r="B1299">
        <v>9.6</v>
      </c>
    </row>
    <row r="1300" spans="1:2">
      <c r="A1300">
        <v>6115017</v>
      </c>
      <c r="B1300">
        <v>0</v>
      </c>
    </row>
    <row r="1301" spans="1:2">
      <c r="A1301">
        <v>6230778</v>
      </c>
      <c r="B1301">
        <v>2</v>
      </c>
    </row>
    <row r="1302" spans="1:2">
      <c r="A1302">
        <v>6261373</v>
      </c>
      <c r="B1302">
        <v>0</v>
      </c>
    </row>
    <row r="1303" spans="1:2">
      <c r="A1303">
        <v>965066</v>
      </c>
      <c r="B1303">
        <v>250</v>
      </c>
    </row>
    <row r="1304" spans="1:2">
      <c r="A1304">
        <v>6124124</v>
      </c>
      <c r="B1304">
        <v>2</v>
      </c>
    </row>
    <row r="1305" spans="1:2">
      <c r="A1305">
        <v>961784</v>
      </c>
      <c r="B1305">
        <v>0</v>
      </c>
    </row>
    <row r="1306" spans="1:2">
      <c r="A1306">
        <v>6270694</v>
      </c>
      <c r="B1306">
        <v>1</v>
      </c>
    </row>
    <row r="1307" spans="1:2">
      <c r="A1307">
        <v>6119965</v>
      </c>
      <c r="B1307">
        <v>0</v>
      </c>
    </row>
    <row r="1308" spans="1:2">
      <c r="A1308">
        <v>6296385</v>
      </c>
      <c r="B1308">
        <v>0</v>
      </c>
    </row>
    <row r="1309" spans="1:2">
      <c r="A1309">
        <v>1052497</v>
      </c>
      <c r="B1309">
        <v>1</v>
      </c>
    </row>
    <row r="1310" spans="1:2">
      <c r="A1310">
        <v>6324189</v>
      </c>
      <c r="B1310">
        <v>2</v>
      </c>
    </row>
    <row r="1311" spans="1:2">
      <c r="A1311">
        <v>957537</v>
      </c>
      <c r="B1311">
        <v>0</v>
      </c>
    </row>
    <row r="1312" spans="1:2">
      <c r="A1312">
        <v>6177140</v>
      </c>
      <c r="B1312">
        <v>0</v>
      </c>
    </row>
    <row r="1313" spans="1:2">
      <c r="A1313">
        <v>6335120</v>
      </c>
      <c r="B1313">
        <v>0</v>
      </c>
    </row>
    <row r="1314" spans="1:2">
      <c r="A1314">
        <v>6211226</v>
      </c>
      <c r="B1314">
        <v>1</v>
      </c>
    </row>
    <row r="1315" spans="1:2">
      <c r="A1315" t="s">
        <v>9612</v>
      </c>
      <c r="B1315">
        <v>0</v>
      </c>
    </row>
    <row r="1316" spans="1:2">
      <c r="A1316">
        <v>6293961</v>
      </c>
      <c r="B1316">
        <v>1</v>
      </c>
    </row>
    <row r="1317" spans="1:2">
      <c r="A1317">
        <v>6116720</v>
      </c>
      <c r="B1317">
        <v>2</v>
      </c>
    </row>
    <row r="1318" spans="1:2">
      <c r="A1318">
        <v>550133</v>
      </c>
      <c r="B1318">
        <v>0</v>
      </c>
    </row>
    <row r="1319" spans="1:2">
      <c r="A1319">
        <v>6135026</v>
      </c>
      <c r="B1319">
        <v>7</v>
      </c>
    </row>
    <row r="1320" spans="1:2">
      <c r="A1320" t="s">
        <v>9542</v>
      </c>
      <c r="B1320">
        <v>0</v>
      </c>
    </row>
    <row r="1321" spans="1:2">
      <c r="A1321">
        <v>6215850</v>
      </c>
      <c r="B1321">
        <v>1</v>
      </c>
    </row>
    <row r="1322" spans="1:2">
      <c r="A1322">
        <v>6257603</v>
      </c>
      <c r="B1322">
        <v>0</v>
      </c>
    </row>
    <row r="1323" spans="1:2">
      <c r="A1323">
        <v>6306752</v>
      </c>
      <c r="B1323">
        <v>7</v>
      </c>
    </row>
    <row r="1324" spans="1:2">
      <c r="A1324">
        <v>6139406</v>
      </c>
      <c r="B1324">
        <v>1</v>
      </c>
    </row>
    <row r="1325" spans="1:2">
      <c r="A1325">
        <v>6126567</v>
      </c>
      <c r="B1325">
        <v>2</v>
      </c>
    </row>
    <row r="1326" spans="1:2">
      <c r="A1326">
        <v>6285155</v>
      </c>
      <c r="B1326">
        <v>2</v>
      </c>
    </row>
    <row r="1327" spans="1:2">
      <c r="A1327">
        <v>6187023</v>
      </c>
      <c r="B1327">
        <v>0</v>
      </c>
    </row>
    <row r="1328" spans="1:2">
      <c r="A1328">
        <v>6250892</v>
      </c>
      <c r="B1328">
        <v>1</v>
      </c>
    </row>
    <row r="1329" spans="1:2">
      <c r="A1329">
        <v>6134646</v>
      </c>
      <c r="B1329">
        <v>0</v>
      </c>
    </row>
    <row r="1330" spans="1:2">
      <c r="A1330">
        <v>6195851</v>
      </c>
      <c r="B1330">
        <v>3</v>
      </c>
    </row>
    <row r="1331" spans="1:2">
      <c r="A1331">
        <v>6343118</v>
      </c>
      <c r="B1331">
        <v>1</v>
      </c>
    </row>
    <row r="1332" spans="1:2">
      <c r="A1332">
        <v>6131233</v>
      </c>
      <c r="B1332">
        <v>0</v>
      </c>
    </row>
    <row r="1333" spans="1:2">
      <c r="A1333">
        <v>6320645</v>
      </c>
      <c r="B1333">
        <v>0</v>
      </c>
    </row>
    <row r="1334" spans="1:2">
      <c r="A1334">
        <v>6345341</v>
      </c>
      <c r="B1334">
        <v>1</v>
      </c>
    </row>
    <row r="1335" spans="1:2">
      <c r="A1335">
        <v>6226689</v>
      </c>
      <c r="B1335">
        <v>2</v>
      </c>
    </row>
    <row r="1336" spans="1:2">
      <c r="A1336">
        <v>6326201</v>
      </c>
      <c r="B1336">
        <v>1</v>
      </c>
    </row>
    <row r="1337" spans="1:2">
      <c r="A1337">
        <v>956848</v>
      </c>
      <c r="B1337">
        <v>1</v>
      </c>
    </row>
    <row r="1338" spans="1:2">
      <c r="A1338">
        <v>6306748</v>
      </c>
      <c r="B1338">
        <v>1</v>
      </c>
    </row>
    <row r="1339" spans="1:2">
      <c r="A1339">
        <v>6247909</v>
      </c>
      <c r="B1339">
        <v>3</v>
      </c>
    </row>
    <row r="1340" spans="1:2">
      <c r="A1340">
        <v>6282738</v>
      </c>
      <c r="B1340">
        <v>1</v>
      </c>
    </row>
    <row r="1341" spans="1:2">
      <c r="A1341">
        <v>6156561</v>
      </c>
      <c r="B1341">
        <v>0</v>
      </c>
    </row>
    <row r="1342" spans="1:2">
      <c r="A1342">
        <v>6214272</v>
      </c>
      <c r="B1342">
        <v>2</v>
      </c>
    </row>
    <row r="1343" spans="1:2">
      <c r="A1343">
        <v>6295559</v>
      </c>
      <c r="B1343">
        <v>10</v>
      </c>
    </row>
    <row r="1344" spans="1:2">
      <c r="A1344">
        <v>963667</v>
      </c>
      <c r="B1344">
        <v>0</v>
      </c>
    </row>
    <row r="1345" spans="1:2">
      <c r="A1345">
        <v>6298418</v>
      </c>
      <c r="B1345">
        <v>0</v>
      </c>
    </row>
    <row r="1346" spans="1:2">
      <c r="A1346">
        <v>6187172</v>
      </c>
      <c r="B1346">
        <v>0</v>
      </c>
    </row>
    <row r="1347" spans="1:2">
      <c r="A1347">
        <v>6309241</v>
      </c>
      <c r="B1347">
        <v>0</v>
      </c>
    </row>
    <row r="1348" spans="1:2">
      <c r="A1348" t="s">
        <v>9610</v>
      </c>
      <c r="B1348">
        <v>0</v>
      </c>
    </row>
    <row r="1349" spans="1:2">
      <c r="A1349">
        <v>6216015</v>
      </c>
      <c r="B1349">
        <v>5</v>
      </c>
    </row>
    <row r="1350" spans="1:2">
      <c r="A1350">
        <v>959241</v>
      </c>
      <c r="B1350">
        <v>0</v>
      </c>
    </row>
    <row r="1351" spans="1:2">
      <c r="A1351">
        <v>6216101</v>
      </c>
      <c r="B1351">
        <v>2</v>
      </c>
    </row>
    <row r="1352" spans="1:2">
      <c r="A1352">
        <v>6283962</v>
      </c>
      <c r="B1352">
        <v>1</v>
      </c>
    </row>
    <row r="1353" spans="1:2">
      <c r="A1353">
        <v>6327248</v>
      </c>
      <c r="B1353">
        <v>5</v>
      </c>
    </row>
    <row r="1354" spans="1:2">
      <c r="A1354">
        <v>965252</v>
      </c>
      <c r="B1354">
        <v>1</v>
      </c>
    </row>
    <row r="1355" spans="1:2">
      <c r="A1355">
        <v>6173644</v>
      </c>
      <c r="B1355">
        <v>8</v>
      </c>
    </row>
    <row r="1356" spans="1:2">
      <c r="A1356">
        <v>6297097</v>
      </c>
      <c r="B1356">
        <v>1</v>
      </c>
    </row>
    <row r="1357" spans="1:2">
      <c r="A1357">
        <v>6289910</v>
      </c>
      <c r="B1357">
        <v>1</v>
      </c>
    </row>
    <row r="1358" spans="1:2">
      <c r="A1358">
        <v>6274015</v>
      </c>
      <c r="B1358">
        <v>0</v>
      </c>
    </row>
    <row r="1359" spans="1:2">
      <c r="A1359">
        <v>6248721</v>
      </c>
      <c r="B1359">
        <v>0</v>
      </c>
    </row>
    <row r="1360" spans="1:2">
      <c r="A1360">
        <v>6188929</v>
      </c>
      <c r="B1360">
        <v>0</v>
      </c>
    </row>
    <row r="1361" spans="1:2">
      <c r="A1361">
        <v>6325372</v>
      </c>
      <c r="B1361">
        <v>4</v>
      </c>
    </row>
    <row r="1362" spans="1:2">
      <c r="A1362">
        <v>6335166</v>
      </c>
      <c r="B1362">
        <v>0</v>
      </c>
    </row>
    <row r="1363" spans="1:2">
      <c r="A1363">
        <v>6297342</v>
      </c>
      <c r="B1363">
        <v>6</v>
      </c>
    </row>
    <row r="1364" spans="1:2">
      <c r="A1364">
        <v>6182659</v>
      </c>
      <c r="B1364">
        <v>1</v>
      </c>
    </row>
    <row r="1365" spans="1:2">
      <c r="A1365">
        <v>1250598</v>
      </c>
      <c r="B1365">
        <v>3</v>
      </c>
    </row>
    <row r="1366" spans="1:2">
      <c r="A1366">
        <v>6247942</v>
      </c>
      <c r="B1366">
        <v>0</v>
      </c>
    </row>
    <row r="1367" spans="1:2">
      <c r="A1367">
        <v>6316567</v>
      </c>
      <c r="B1367">
        <v>1</v>
      </c>
    </row>
    <row r="1368" spans="1:2">
      <c r="A1368">
        <v>6319891</v>
      </c>
      <c r="B1368">
        <v>0</v>
      </c>
    </row>
    <row r="1369" spans="1:2">
      <c r="A1369">
        <v>6323824</v>
      </c>
      <c r="B1369">
        <v>0</v>
      </c>
    </row>
    <row r="1370" spans="1:2">
      <c r="A1370">
        <v>6318101</v>
      </c>
      <c r="B1370">
        <v>1</v>
      </c>
    </row>
    <row r="1371" spans="1:2">
      <c r="A1371">
        <v>6213974</v>
      </c>
      <c r="B1371">
        <v>0</v>
      </c>
    </row>
    <row r="1372" spans="1:2">
      <c r="A1372">
        <v>963970</v>
      </c>
      <c r="B1372">
        <v>0</v>
      </c>
    </row>
    <row r="1373" spans="1:2">
      <c r="A1373" t="s">
        <v>9561</v>
      </c>
      <c r="B1373">
        <v>1</v>
      </c>
    </row>
    <row r="1374" spans="1:2">
      <c r="A1374">
        <v>6270854</v>
      </c>
      <c r="B1374">
        <v>0</v>
      </c>
    </row>
    <row r="1375" spans="1:2">
      <c r="A1375">
        <v>1054177</v>
      </c>
      <c r="B1375">
        <v>2</v>
      </c>
    </row>
    <row r="1376" spans="1:2">
      <c r="A1376">
        <v>1055315</v>
      </c>
      <c r="B1376">
        <v>4</v>
      </c>
    </row>
    <row r="1377" spans="1:2">
      <c r="A1377">
        <v>6216017</v>
      </c>
      <c r="B1377">
        <v>1</v>
      </c>
    </row>
    <row r="1378" spans="1:2">
      <c r="A1378">
        <v>6217119</v>
      </c>
      <c r="B1378">
        <v>0</v>
      </c>
    </row>
    <row r="1379" spans="1:2">
      <c r="A1379">
        <v>6134706</v>
      </c>
      <c r="B1379">
        <v>60</v>
      </c>
    </row>
    <row r="1380" spans="1:2">
      <c r="A1380">
        <v>6186527</v>
      </c>
      <c r="B1380">
        <v>0</v>
      </c>
    </row>
    <row r="1381" spans="1:2">
      <c r="A1381">
        <v>6186404</v>
      </c>
      <c r="B1381">
        <v>0</v>
      </c>
    </row>
    <row r="1382" spans="1:2">
      <c r="A1382">
        <v>6177795</v>
      </c>
      <c r="B1382">
        <v>2</v>
      </c>
    </row>
    <row r="1383" spans="1:2">
      <c r="A1383">
        <v>6326542</v>
      </c>
      <c r="B1383">
        <v>0</v>
      </c>
    </row>
    <row r="1384" spans="1:2">
      <c r="A1384">
        <v>6322791</v>
      </c>
      <c r="B1384">
        <v>0</v>
      </c>
    </row>
    <row r="1385" spans="1:2">
      <c r="A1385">
        <v>6223619</v>
      </c>
      <c r="B1385">
        <v>0</v>
      </c>
    </row>
    <row r="1386" spans="1:2">
      <c r="A1386">
        <v>6345570</v>
      </c>
      <c r="B1386">
        <v>0</v>
      </c>
    </row>
    <row r="1387" spans="1:2">
      <c r="A1387">
        <v>6260265</v>
      </c>
      <c r="B1387">
        <v>1</v>
      </c>
    </row>
    <row r="1388" spans="1:2">
      <c r="A1388">
        <v>6213922</v>
      </c>
      <c r="B1388">
        <v>1</v>
      </c>
    </row>
    <row r="1389" spans="1:2">
      <c r="A1389">
        <v>6307321</v>
      </c>
      <c r="B1389">
        <v>0</v>
      </c>
    </row>
    <row r="1390" spans="1:2">
      <c r="A1390">
        <v>6242095</v>
      </c>
      <c r="B1390">
        <v>0</v>
      </c>
    </row>
    <row r="1391" spans="1:2">
      <c r="A1391">
        <v>964267</v>
      </c>
      <c r="B1391">
        <v>0</v>
      </c>
    </row>
    <row r="1392" spans="1:2">
      <c r="A1392">
        <v>6120473</v>
      </c>
      <c r="B1392">
        <v>0</v>
      </c>
    </row>
    <row r="1393" spans="1:2">
      <c r="A1393">
        <v>6303167</v>
      </c>
      <c r="B1393">
        <v>0</v>
      </c>
    </row>
    <row r="1394" spans="1:2">
      <c r="A1394">
        <v>6325443</v>
      </c>
      <c r="B1394">
        <v>2</v>
      </c>
    </row>
    <row r="1395" spans="1:2">
      <c r="A1395">
        <v>1052197</v>
      </c>
      <c r="B1395">
        <v>1</v>
      </c>
    </row>
    <row r="1396" spans="1:2">
      <c r="A1396">
        <v>6165053</v>
      </c>
      <c r="B1396">
        <v>0</v>
      </c>
    </row>
    <row r="1397" spans="1:2">
      <c r="A1397">
        <v>957041</v>
      </c>
      <c r="B1397">
        <v>0</v>
      </c>
    </row>
    <row r="1398" spans="1:2">
      <c r="A1398">
        <v>6271562</v>
      </c>
      <c r="B1398">
        <v>0</v>
      </c>
    </row>
    <row r="1399" spans="1:2">
      <c r="A1399">
        <v>6268752</v>
      </c>
      <c r="B1399">
        <v>0</v>
      </c>
    </row>
    <row r="1400" spans="1:2">
      <c r="A1400">
        <v>1251738</v>
      </c>
      <c r="B1400">
        <v>2</v>
      </c>
    </row>
    <row r="1401" spans="1:2">
      <c r="A1401">
        <v>6263539</v>
      </c>
      <c r="B1401">
        <v>1</v>
      </c>
    </row>
    <row r="1402" spans="1:2">
      <c r="A1402">
        <v>6241067</v>
      </c>
      <c r="B1402">
        <v>20</v>
      </c>
    </row>
    <row r="1403" spans="1:2">
      <c r="A1403">
        <v>6244954</v>
      </c>
      <c r="B1403">
        <v>0</v>
      </c>
    </row>
    <row r="1404" spans="1:2">
      <c r="A1404">
        <v>1052810</v>
      </c>
      <c r="B1404">
        <v>0</v>
      </c>
    </row>
    <row r="1405" spans="1:2">
      <c r="A1405">
        <v>550221</v>
      </c>
      <c r="B1405">
        <v>0</v>
      </c>
    </row>
    <row r="1406" spans="1:2">
      <c r="A1406">
        <v>6321174</v>
      </c>
      <c r="B1406">
        <v>1</v>
      </c>
    </row>
    <row r="1407" spans="1:2">
      <c r="A1407">
        <v>6291719</v>
      </c>
      <c r="B1407">
        <v>0</v>
      </c>
    </row>
    <row r="1408" spans="1:2">
      <c r="A1408">
        <v>6109921</v>
      </c>
      <c r="B1408">
        <v>0</v>
      </c>
    </row>
    <row r="1409" spans="1:2">
      <c r="A1409">
        <v>6210553</v>
      </c>
      <c r="B1409">
        <v>3</v>
      </c>
    </row>
    <row r="1410" spans="1:2">
      <c r="A1410">
        <v>6255979</v>
      </c>
      <c r="B1410">
        <v>20</v>
      </c>
    </row>
    <row r="1411" spans="1:2">
      <c r="A1411">
        <v>6341091</v>
      </c>
      <c r="B1411">
        <v>1</v>
      </c>
    </row>
    <row r="1412" spans="1:2">
      <c r="A1412">
        <v>6334314</v>
      </c>
      <c r="B1412">
        <v>2</v>
      </c>
    </row>
    <row r="1413" spans="1:2">
      <c r="A1413">
        <v>1055216</v>
      </c>
      <c r="B1413">
        <v>0</v>
      </c>
    </row>
    <row r="1414" spans="1:2">
      <c r="A1414">
        <v>6282839</v>
      </c>
      <c r="B1414">
        <v>1</v>
      </c>
    </row>
    <row r="1415" spans="1:2">
      <c r="A1415">
        <v>6216031</v>
      </c>
      <c r="B1415">
        <v>1</v>
      </c>
    </row>
    <row r="1416" spans="1:2">
      <c r="A1416">
        <v>959038</v>
      </c>
      <c r="B1416">
        <v>2</v>
      </c>
    </row>
    <row r="1417" spans="1:2">
      <c r="A1417">
        <v>6295555</v>
      </c>
      <c r="B1417">
        <v>1</v>
      </c>
    </row>
    <row r="1418" spans="1:2">
      <c r="A1418">
        <v>6315227</v>
      </c>
      <c r="B1418">
        <v>4</v>
      </c>
    </row>
    <row r="1419" spans="1:2">
      <c r="A1419">
        <v>751009</v>
      </c>
      <c r="B1419">
        <v>4</v>
      </c>
    </row>
    <row r="1420" spans="1:2">
      <c r="A1420">
        <v>6294697</v>
      </c>
      <c r="B1420">
        <v>2</v>
      </c>
    </row>
    <row r="1421" spans="1:2">
      <c r="A1421">
        <v>6241206</v>
      </c>
      <c r="B1421">
        <v>3</v>
      </c>
    </row>
    <row r="1422" spans="1:2">
      <c r="A1422">
        <v>750795</v>
      </c>
      <c r="B1422">
        <v>8</v>
      </c>
    </row>
    <row r="1423" spans="1:2">
      <c r="A1423">
        <v>6259264</v>
      </c>
      <c r="B1423">
        <v>1</v>
      </c>
    </row>
    <row r="1424" spans="1:2">
      <c r="A1424">
        <v>6322710</v>
      </c>
      <c r="B1424">
        <v>0</v>
      </c>
    </row>
    <row r="1425" spans="1:2">
      <c r="A1425">
        <v>6284521</v>
      </c>
      <c r="B1425">
        <v>0</v>
      </c>
    </row>
    <row r="1426" spans="1:2">
      <c r="A1426">
        <v>750497</v>
      </c>
      <c r="B1426">
        <v>9</v>
      </c>
    </row>
    <row r="1427" spans="1:2">
      <c r="A1427">
        <v>6284024</v>
      </c>
      <c r="B1427">
        <v>1</v>
      </c>
    </row>
    <row r="1428" spans="1:2">
      <c r="A1428">
        <v>6125776</v>
      </c>
      <c r="B1428">
        <v>2</v>
      </c>
    </row>
    <row r="1429" spans="1:2">
      <c r="A1429">
        <v>6289028</v>
      </c>
      <c r="B1429">
        <v>2</v>
      </c>
    </row>
    <row r="1430" spans="1:2">
      <c r="A1430">
        <v>6342829</v>
      </c>
      <c r="B1430">
        <v>1</v>
      </c>
    </row>
    <row r="1431" spans="1:2">
      <c r="A1431">
        <v>6184457</v>
      </c>
      <c r="B1431">
        <v>0</v>
      </c>
    </row>
    <row r="1432" spans="1:2">
      <c r="A1432">
        <v>6303557</v>
      </c>
      <c r="B1432">
        <v>1</v>
      </c>
    </row>
    <row r="1433" spans="1:2">
      <c r="A1433">
        <v>6324648</v>
      </c>
      <c r="B1433">
        <v>1</v>
      </c>
    </row>
    <row r="1434" spans="1:2">
      <c r="A1434">
        <v>6170541</v>
      </c>
      <c r="B1434">
        <v>0</v>
      </c>
    </row>
    <row r="1435" spans="1:2">
      <c r="A1435">
        <v>6282787</v>
      </c>
      <c r="B1435">
        <v>0</v>
      </c>
    </row>
    <row r="1436" spans="1:2">
      <c r="A1436">
        <v>6158360</v>
      </c>
      <c r="B1436">
        <v>0</v>
      </c>
    </row>
    <row r="1437" spans="1:2">
      <c r="A1437">
        <v>6223642</v>
      </c>
      <c r="B1437">
        <v>1</v>
      </c>
    </row>
    <row r="1438" spans="1:2">
      <c r="A1438">
        <v>6272063</v>
      </c>
      <c r="B1438">
        <v>4</v>
      </c>
    </row>
    <row r="1439" spans="1:2">
      <c r="A1439">
        <v>961661</v>
      </c>
      <c r="B1439">
        <v>0</v>
      </c>
    </row>
    <row r="1440" spans="1:2">
      <c r="A1440">
        <v>6254568</v>
      </c>
      <c r="B1440">
        <v>0</v>
      </c>
    </row>
    <row r="1441" spans="1:2">
      <c r="A1441">
        <v>6248072</v>
      </c>
      <c r="B1441">
        <v>2</v>
      </c>
    </row>
    <row r="1442" spans="1:2">
      <c r="A1442">
        <v>6297010</v>
      </c>
      <c r="B1442">
        <v>1</v>
      </c>
    </row>
    <row r="1443" spans="1:2">
      <c r="A1443">
        <v>6323849</v>
      </c>
      <c r="B1443">
        <v>1</v>
      </c>
    </row>
    <row r="1444" spans="1:2">
      <c r="A1444">
        <v>6218841</v>
      </c>
      <c r="B1444">
        <v>0</v>
      </c>
    </row>
    <row r="1445" spans="1:2">
      <c r="A1445">
        <v>6166338</v>
      </c>
      <c r="B1445">
        <v>0</v>
      </c>
    </row>
    <row r="1446" spans="1:2">
      <c r="A1446">
        <v>6254295</v>
      </c>
      <c r="B1446">
        <v>2</v>
      </c>
    </row>
    <row r="1447" spans="1:2">
      <c r="A1447">
        <v>6229738</v>
      </c>
      <c r="B1447">
        <v>1</v>
      </c>
    </row>
    <row r="1448" spans="1:2">
      <c r="A1448">
        <v>6319862</v>
      </c>
      <c r="B1448">
        <v>0</v>
      </c>
    </row>
    <row r="1449" spans="1:2">
      <c r="A1449">
        <v>962535</v>
      </c>
      <c r="B1449">
        <v>4</v>
      </c>
    </row>
    <row r="1450" spans="1:2">
      <c r="A1450">
        <v>6336183</v>
      </c>
      <c r="B1450">
        <v>2</v>
      </c>
    </row>
    <row r="1451" spans="1:2">
      <c r="A1451">
        <v>6230437</v>
      </c>
      <c r="B1451">
        <v>0</v>
      </c>
    </row>
    <row r="1452" spans="1:2">
      <c r="A1452">
        <v>6329943</v>
      </c>
      <c r="B1452">
        <v>0</v>
      </c>
    </row>
    <row r="1453" spans="1:2">
      <c r="A1453">
        <v>1054292</v>
      </c>
      <c r="B1453">
        <v>4</v>
      </c>
    </row>
    <row r="1454" spans="1:2">
      <c r="A1454">
        <v>6319351</v>
      </c>
      <c r="B1454">
        <v>2</v>
      </c>
    </row>
    <row r="1455" spans="1:2">
      <c r="A1455">
        <v>6197851</v>
      </c>
      <c r="B1455">
        <v>0</v>
      </c>
    </row>
    <row r="1456" spans="1:2">
      <c r="A1456">
        <v>1054318</v>
      </c>
      <c r="B1456">
        <v>0</v>
      </c>
    </row>
    <row r="1457" spans="1:2">
      <c r="A1457">
        <v>6312864</v>
      </c>
      <c r="B1457">
        <v>0</v>
      </c>
    </row>
    <row r="1458" spans="1:2">
      <c r="A1458">
        <v>6249569</v>
      </c>
      <c r="B1458">
        <v>0</v>
      </c>
    </row>
    <row r="1459" spans="1:2">
      <c r="A1459">
        <v>1053629</v>
      </c>
      <c r="B1459">
        <v>0</v>
      </c>
    </row>
    <row r="1460" spans="1:2">
      <c r="A1460">
        <v>6270999</v>
      </c>
      <c r="B1460">
        <v>1</v>
      </c>
    </row>
    <row r="1461" spans="1:2">
      <c r="A1461">
        <v>6286889</v>
      </c>
      <c r="B1461">
        <v>1</v>
      </c>
    </row>
    <row r="1462" spans="1:2">
      <c r="A1462">
        <v>6215797</v>
      </c>
      <c r="B1462">
        <v>1</v>
      </c>
    </row>
    <row r="1463" spans="1:2">
      <c r="A1463">
        <v>6158680</v>
      </c>
      <c r="B1463">
        <v>4</v>
      </c>
    </row>
    <row r="1464" spans="1:2">
      <c r="A1464">
        <v>6177143</v>
      </c>
      <c r="B1464">
        <v>0</v>
      </c>
    </row>
    <row r="1465" spans="1:2">
      <c r="A1465">
        <v>6261444</v>
      </c>
      <c r="B1465">
        <v>1</v>
      </c>
    </row>
    <row r="1466" spans="1:2">
      <c r="A1466">
        <v>6210408</v>
      </c>
      <c r="B1466">
        <v>0</v>
      </c>
    </row>
    <row r="1467" spans="1:2">
      <c r="A1467">
        <v>6265019</v>
      </c>
      <c r="B1467">
        <v>1</v>
      </c>
    </row>
    <row r="1468" spans="1:2">
      <c r="A1468">
        <v>6329960</v>
      </c>
      <c r="B1468">
        <v>500</v>
      </c>
    </row>
    <row r="1469" spans="1:2">
      <c r="A1469">
        <v>6105755</v>
      </c>
      <c r="B1469">
        <v>20</v>
      </c>
    </row>
    <row r="1470" spans="1:2">
      <c r="A1470">
        <v>963839</v>
      </c>
      <c r="B1470">
        <v>0</v>
      </c>
    </row>
    <row r="1471" spans="1:2">
      <c r="A1471">
        <v>6315401</v>
      </c>
      <c r="B1471">
        <v>0</v>
      </c>
    </row>
    <row r="1472" spans="1:2">
      <c r="A1472">
        <v>6150262</v>
      </c>
      <c r="B1472">
        <v>10</v>
      </c>
    </row>
    <row r="1473" spans="1:2">
      <c r="A1473">
        <v>6270861</v>
      </c>
      <c r="B1473">
        <v>2</v>
      </c>
    </row>
    <row r="1474" spans="1:2">
      <c r="A1474">
        <v>959101</v>
      </c>
      <c r="B1474">
        <v>0</v>
      </c>
    </row>
    <row r="1475" spans="1:2">
      <c r="A1475">
        <v>6303712</v>
      </c>
      <c r="B1475">
        <v>0</v>
      </c>
    </row>
    <row r="1476" spans="1:2">
      <c r="A1476">
        <v>6215988</v>
      </c>
      <c r="B1476">
        <v>2</v>
      </c>
    </row>
    <row r="1477" spans="1:2">
      <c r="A1477">
        <v>6255980</v>
      </c>
      <c r="B1477">
        <v>1</v>
      </c>
    </row>
    <row r="1478" spans="1:2">
      <c r="A1478">
        <v>6303957</v>
      </c>
      <c r="B1478">
        <v>0</v>
      </c>
    </row>
    <row r="1479" spans="1:2">
      <c r="A1479">
        <v>6268761</v>
      </c>
      <c r="B1479">
        <v>1</v>
      </c>
    </row>
    <row r="1480" spans="1:2">
      <c r="A1480">
        <v>6266432</v>
      </c>
      <c r="B1480">
        <v>1</v>
      </c>
    </row>
    <row r="1481" spans="1:2">
      <c r="A1481">
        <v>6184403</v>
      </c>
      <c r="B1481">
        <v>6</v>
      </c>
    </row>
    <row r="1482" spans="1:2">
      <c r="A1482">
        <v>6316463</v>
      </c>
      <c r="B1482">
        <v>2</v>
      </c>
    </row>
    <row r="1483" spans="1:2">
      <c r="A1483">
        <v>6157530</v>
      </c>
      <c r="B1483">
        <v>6</v>
      </c>
    </row>
    <row r="1484" spans="1:2">
      <c r="A1484">
        <v>6211410</v>
      </c>
      <c r="B1484">
        <v>0</v>
      </c>
    </row>
    <row r="1485" spans="1:2">
      <c r="A1485">
        <v>1053855</v>
      </c>
      <c r="B1485">
        <v>0</v>
      </c>
    </row>
    <row r="1486" spans="1:2">
      <c r="A1486">
        <v>6339776</v>
      </c>
      <c r="B1486">
        <v>1</v>
      </c>
    </row>
    <row r="1487" spans="1:2">
      <c r="A1487">
        <v>1350628</v>
      </c>
      <c r="B1487">
        <v>0</v>
      </c>
    </row>
    <row r="1488" spans="1:2">
      <c r="A1488">
        <v>959885</v>
      </c>
      <c r="B1488">
        <v>0</v>
      </c>
    </row>
    <row r="1489" spans="1:2">
      <c r="A1489">
        <v>1054348</v>
      </c>
      <c r="B1489">
        <v>6</v>
      </c>
    </row>
    <row r="1490" spans="1:2">
      <c r="A1490">
        <v>6342846</v>
      </c>
      <c r="B1490">
        <v>2</v>
      </c>
    </row>
    <row r="1491" spans="1:2">
      <c r="A1491">
        <v>1050133</v>
      </c>
      <c r="B1491">
        <v>0</v>
      </c>
    </row>
    <row r="1492" spans="1:2">
      <c r="A1492">
        <v>950113</v>
      </c>
      <c r="B1492">
        <v>30</v>
      </c>
    </row>
    <row r="1493" spans="1:2">
      <c r="A1493">
        <v>6322592</v>
      </c>
      <c r="B1493">
        <v>0</v>
      </c>
    </row>
    <row r="1494" spans="1:2">
      <c r="A1494">
        <v>6273724</v>
      </c>
      <c r="B1494">
        <v>5</v>
      </c>
    </row>
    <row r="1495" spans="1:2">
      <c r="A1495">
        <v>6130322</v>
      </c>
      <c r="B1495">
        <v>0</v>
      </c>
    </row>
    <row r="1496" spans="1:2">
      <c r="A1496">
        <v>6266489</v>
      </c>
      <c r="B1496">
        <v>0</v>
      </c>
    </row>
    <row r="1497" spans="1:2">
      <c r="A1497">
        <v>954783</v>
      </c>
      <c r="B1497">
        <v>0</v>
      </c>
    </row>
    <row r="1498" spans="1:2">
      <c r="A1498">
        <v>6246009</v>
      </c>
      <c r="B1498">
        <v>0</v>
      </c>
    </row>
    <row r="1499" spans="1:2">
      <c r="A1499">
        <v>6263414</v>
      </c>
      <c r="B1499">
        <v>0</v>
      </c>
    </row>
    <row r="1500" spans="1:2">
      <c r="A1500">
        <v>6283884</v>
      </c>
      <c r="B1500">
        <v>0</v>
      </c>
    </row>
    <row r="1501" spans="1:2">
      <c r="A1501">
        <v>6281665</v>
      </c>
      <c r="B1501">
        <v>2</v>
      </c>
    </row>
    <row r="1502" spans="1:2">
      <c r="A1502">
        <v>1054050</v>
      </c>
      <c r="B1502">
        <v>5</v>
      </c>
    </row>
    <row r="1503" spans="1:2">
      <c r="A1503">
        <v>6171443</v>
      </c>
      <c r="B1503">
        <v>1</v>
      </c>
    </row>
    <row r="1504" spans="1:2">
      <c r="A1504">
        <v>6244345</v>
      </c>
      <c r="B1504">
        <v>6</v>
      </c>
    </row>
    <row r="1505" spans="1:2">
      <c r="A1505">
        <v>6123963</v>
      </c>
      <c r="B1505">
        <v>2</v>
      </c>
    </row>
    <row r="1506" spans="1:2">
      <c r="A1506">
        <v>6230845</v>
      </c>
      <c r="B1506">
        <v>4</v>
      </c>
    </row>
    <row r="1507" spans="1:2">
      <c r="A1507">
        <v>6215825</v>
      </c>
      <c r="B1507">
        <v>1</v>
      </c>
    </row>
    <row r="1508" spans="1:2">
      <c r="A1508">
        <v>6317688</v>
      </c>
      <c r="B1508">
        <v>0</v>
      </c>
    </row>
    <row r="1509" spans="1:2">
      <c r="A1509">
        <v>6199485</v>
      </c>
      <c r="B1509">
        <v>4</v>
      </c>
    </row>
    <row r="1510" spans="1:2">
      <c r="A1510">
        <v>6216310</v>
      </c>
      <c r="B1510">
        <v>1</v>
      </c>
    </row>
    <row r="1511" spans="1:2">
      <c r="A1511">
        <v>1055017</v>
      </c>
      <c r="B1511">
        <v>0</v>
      </c>
    </row>
    <row r="1512" spans="1:2">
      <c r="A1512">
        <v>6175916</v>
      </c>
      <c r="B1512">
        <v>4</v>
      </c>
    </row>
    <row r="1513" spans="1:2">
      <c r="A1513">
        <v>6286203</v>
      </c>
      <c r="B1513">
        <v>0</v>
      </c>
    </row>
    <row r="1514" spans="1:2">
      <c r="A1514">
        <v>6119880</v>
      </c>
      <c r="B1514">
        <v>0</v>
      </c>
    </row>
    <row r="1515" spans="1:2">
      <c r="A1515">
        <v>6323141</v>
      </c>
      <c r="B1515">
        <v>2</v>
      </c>
    </row>
    <row r="1516" spans="1:2">
      <c r="A1516">
        <v>957545</v>
      </c>
      <c r="B1516">
        <v>1</v>
      </c>
    </row>
    <row r="1517" spans="1:2">
      <c r="A1517">
        <v>6298402</v>
      </c>
      <c r="B1517">
        <v>2</v>
      </c>
    </row>
    <row r="1518" spans="1:2">
      <c r="A1518">
        <v>6105973</v>
      </c>
      <c r="B1518">
        <v>0</v>
      </c>
    </row>
    <row r="1519" spans="1:2">
      <c r="A1519">
        <v>6186818</v>
      </c>
      <c r="B1519">
        <v>0</v>
      </c>
    </row>
    <row r="1520" spans="1:2">
      <c r="A1520">
        <v>1054147</v>
      </c>
      <c r="B1520">
        <v>0</v>
      </c>
    </row>
    <row r="1521" spans="1:2">
      <c r="A1521">
        <v>6213903</v>
      </c>
      <c r="B1521">
        <v>1</v>
      </c>
    </row>
    <row r="1522" spans="1:2">
      <c r="A1522">
        <v>1252320</v>
      </c>
      <c r="B1522">
        <v>2</v>
      </c>
    </row>
    <row r="1523" spans="1:2">
      <c r="A1523">
        <v>6294094</v>
      </c>
      <c r="B1523">
        <v>1</v>
      </c>
    </row>
    <row r="1524" spans="1:2">
      <c r="A1524">
        <v>6105397</v>
      </c>
      <c r="B1524">
        <v>0</v>
      </c>
    </row>
    <row r="1525" spans="1:2">
      <c r="A1525">
        <v>6260106</v>
      </c>
      <c r="B1525">
        <v>2</v>
      </c>
    </row>
    <row r="1526" spans="1:2">
      <c r="A1526">
        <v>6164741</v>
      </c>
      <c r="B1526">
        <v>4</v>
      </c>
    </row>
    <row r="1527" spans="1:2">
      <c r="A1527">
        <v>6145382</v>
      </c>
      <c r="B1527">
        <v>1</v>
      </c>
    </row>
    <row r="1528" spans="1:2">
      <c r="A1528">
        <v>959187</v>
      </c>
      <c r="B1528">
        <v>6</v>
      </c>
    </row>
    <row r="1529" spans="1:2">
      <c r="A1529">
        <v>6262492</v>
      </c>
      <c r="B1529">
        <v>1</v>
      </c>
    </row>
    <row r="1530" spans="1:2">
      <c r="A1530">
        <v>6233970</v>
      </c>
      <c r="B1530">
        <v>3</v>
      </c>
    </row>
    <row r="1531" spans="1:2">
      <c r="A1531">
        <v>6246066</v>
      </c>
      <c r="B1531">
        <v>1</v>
      </c>
    </row>
    <row r="1532" spans="1:2">
      <c r="A1532">
        <v>1053705</v>
      </c>
      <c r="B1532">
        <v>0</v>
      </c>
    </row>
    <row r="1533" spans="1:2">
      <c r="A1533">
        <v>958734</v>
      </c>
      <c r="B1533">
        <v>2</v>
      </c>
    </row>
    <row r="1534" spans="1:2">
      <c r="A1534">
        <v>6307485</v>
      </c>
      <c r="B1534">
        <v>2</v>
      </c>
    </row>
    <row r="1535" spans="1:2">
      <c r="A1535">
        <v>6290076</v>
      </c>
      <c r="B1535">
        <v>1</v>
      </c>
    </row>
    <row r="1536" spans="1:2">
      <c r="A1536">
        <v>6216033</v>
      </c>
      <c r="B1536">
        <v>1</v>
      </c>
    </row>
    <row r="1537" spans="1:2">
      <c r="A1537">
        <v>6177417</v>
      </c>
      <c r="B1537">
        <v>0</v>
      </c>
    </row>
    <row r="1538" spans="1:2">
      <c r="A1538">
        <v>6180412</v>
      </c>
      <c r="B1538">
        <v>0</v>
      </c>
    </row>
    <row r="1539" spans="1:2">
      <c r="A1539">
        <v>6307100</v>
      </c>
      <c r="B1539">
        <v>6</v>
      </c>
    </row>
    <row r="1540" spans="1:2">
      <c r="A1540">
        <v>6169118</v>
      </c>
      <c r="B1540">
        <v>4</v>
      </c>
    </row>
    <row r="1541" spans="1:2">
      <c r="A1541" t="s">
        <v>9687</v>
      </c>
      <c r="B1541">
        <v>0</v>
      </c>
    </row>
    <row r="1542" spans="1:2">
      <c r="A1542">
        <v>6259970</v>
      </c>
      <c r="B1542">
        <v>1</v>
      </c>
    </row>
    <row r="1543" spans="1:2">
      <c r="A1543">
        <v>6199160</v>
      </c>
      <c r="B1543">
        <v>10</v>
      </c>
    </row>
    <row r="1544" spans="1:2">
      <c r="A1544">
        <v>6295560</v>
      </c>
      <c r="B1544">
        <v>1</v>
      </c>
    </row>
    <row r="1545" spans="1:2">
      <c r="A1545">
        <v>6334695</v>
      </c>
      <c r="B1545">
        <v>5</v>
      </c>
    </row>
    <row r="1546" spans="1:2">
      <c r="A1546">
        <v>6278174</v>
      </c>
      <c r="B1546">
        <v>1</v>
      </c>
    </row>
    <row r="1547" spans="1:2">
      <c r="A1547">
        <v>6215944</v>
      </c>
      <c r="B1547">
        <v>1</v>
      </c>
    </row>
    <row r="1548" spans="1:2">
      <c r="A1548">
        <v>6234085</v>
      </c>
      <c r="B1548">
        <v>9</v>
      </c>
    </row>
    <row r="1549" spans="1:2">
      <c r="A1549">
        <v>6176047</v>
      </c>
      <c r="B1549">
        <v>0</v>
      </c>
    </row>
    <row r="1550" spans="1:2">
      <c r="A1550">
        <v>6336598</v>
      </c>
      <c r="B1550">
        <v>0</v>
      </c>
    </row>
    <row r="1551" spans="1:2">
      <c r="A1551">
        <v>6153859</v>
      </c>
      <c r="B1551">
        <v>0</v>
      </c>
    </row>
    <row r="1552" spans="1:2">
      <c r="A1552">
        <v>6249440</v>
      </c>
      <c r="B1552">
        <v>0</v>
      </c>
    </row>
    <row r="1553" spans="1:2">
      <c r="A1553">
        <v>956640</v>
      </c>
      <c r="B1553">
        <v>10</v>
      </c>
    </row>
    <row r="1554" spans="1:2">
      <c r="A1554">
        <v>6279653</v>
      </c>
      <c r="B1554">
        <v>1</v>
      </c>
    </row>
    <row r="1555" spans="1:2">
      <c r="A1555">
        <v>6151631</v>
      </c>
      <c r="B1555">
        <v>1</v>
      </c>
    </row>
    <row r="1556" spans="1:2">
      <c r="A1556">
        <v>6289068</v>
      </c>
      <c r="B1556">
        <v>12</v>
      </c>
    </row>
    <row r="1557" spans="1:2">
      <c r="A1557">
        <v>961713</v>
      </c>
      <c r="B1557">
        <v>0</v>
      </c>
    </row>
    <row r="1558" spans="1:2">
      <c r="A1558">
        <v>6281777</v>
      </c>
      <c r="B1558">
        <v>1</v>
      </c>
    </row>
    <row r="1559" spans="1:2">
      <c r="A1559">
        <v>6220761</v>
      </c>
      <c r="B1559">
        <v>0</v>
      </c>
    </row>
    <row r="1560" spans="1:2">
      <c r="A1560">
        <v>6182145</v>
      </c>
      <c r="B1560">
        <v>0</v>
      </c>
    </row>
    <row r="1561" spans="1:2">
      <c r="A1561">
        <v>1054390</v>
      </c>
      <c r="B1561">
        <v>1</v>
      </c>
    </row>
    <row r="1562" spans="1:2">
      <c r="A1562">
        <v>6264159</v>
      </c>
      <c r="B1562">
        <v>3</v>
      </c>
    </row>
    <row r="1563" spans="1:2">
      <c r="A1563">
        <v>6289911</v>
      </c>
      <c r="B1563">
        <v>1</v>
      </c>
    </row>
    <row r="1564" spans="1:2">
      <c r="A1564">
        <v>6330683</v>
      </c>
      <c r="B1564">
        <v>0</v>
      </c>
    </row>
    <row r="1565" spans="1:2">
      <c r="A1565">
        <v>6313729</v>
      </c>
      <c r="B1565">
        <v>3</v>
      </c>
    </row>
    <row r="1566" spans="1:2">
      <c r="A1566">
        <v>1162311</v>
      </c>
      <c r="B1566">
        <v>1</v>
      </c>
    </row>
    <row r="1567" spans="1:2">
      <c r="A1567">
        <v>6280459</v>
      </c>
      <c r="B1567">
        <v>0</v>
      </c>
    </row>
    <row r="1568" spans="1:2">
      <c r="A1568">
        <v>6266029</v>
      </c>
      <c r="B1568">
        <v>0</v>
      </c>
    </row>
    <row r="1569" spans="1:2">
      <c r="A1569">
        <v>6274053</v>
      </c>
      <c r="B1569">
        <v>0</v>
      </c>
    </row>
    <row r="1570" spans="1:2">
      <c r="A1570">
        <v>6312193</v>
      </c>
      <c r="B1570">
        <v>3</v>
      </c>
    </row>
    <row r="1571" spans="1:2">
      <c r="A1571">
        <v>6279975</v>
      </c>
      <c r="B1571">
        <v>1</v>
      </c>
    </row>
    <row r="1572" spans="1:2">
      <c r="A1572">
        <v>954049</v>
      </c>
      <c r="B1572">
        <v>8</v>
      </c>
    </row>
    <row r="1573" spans="1:2">
      <c r="A1573">
        <v>6252638</v>
      </c>
      <c r="B1573">
        <v>4</v>
      </c>
    </row>
    <row r="1574" spans="1:2">
      <c r="A1574">
        <v>953875</v>
      </c>
      <c r="B1574">
        <v>0</v>
      </c>
    </row>
    <row r="1575" spans="1:2">
      <c r="A1575">
        <v>6289117</v>
      </c>
      <c r="B1575">
        <v>0</v>
      </c>
    </row>
    <row r="1576" spans="1:2">
      <c r="A1576">
        <v>1050493</v>
      </c>
      <c r="B1576">
        <v>0</v>
      </c>
    </row>
    <row r="1577" spans="1:2">
      <c r="A1577">
        <v>6256564</v>
      </c>
      <c r="B1577">
        <v>2</v>
      </c>
    </row>
    <row r="1578" spans="1:2">
      <c r="A1578">
        <v>6287242</v>
      </c>
      <c r="B1578">
        <v>1</v>
      </c>
    </row>
    <row r="1579" spans="1:2">
      <c r="A1579">
        <v>1251718</v>
      </c>
      <c r="B1579">
        <v>1</v>
      </c>
    </row>
    <row r="1580" spans="1:2">
      <c r="A1580">
        <v>954362</v>
      </c>
      <c r="B1580">
        <v>0</v>
      </c>
    </row>
    <row r="1581" spans="1:2">
      <c r="A1581">
        <v>6231844</v>
      </c>
      <c r="B1581">
        <v>6</v>
      </c>
    </row>
    <row r="1582" spans="1:2">
      <c r="A1582">
        <v>6304168</v>
      </c>
      <c r="B1582">
        <v>0</v>
      </c>
    </row>
    <row r="1583" spans="1:2">
      <c r="A1583">
        <v>6269320</v>
      </c>
      <c r="B1583">
        <v>1</v>
      </c>
    </row>
    <row r="1584" spans="1:2">
      <c r="A1584">
        <v>6216423</v>
      </c>
      <c r="B1584">
        <v>1</v>
      </c>
    </row>
    <row r="1585" spans="1:2">
      <c r="A1585">
        <v>6256426</v>
      </c>
      <c r="B1585">
        <v>0</v>
      </c>
    </row>
    <row r="1586" spans="1:2">
      <c r="A1586">
        <v>6263422</v>
      </c>
      <c r="B1586">
        <v>1</v>
      </c>
    </row>
    <row r="1587" spans="1:2">
      <c r="A1587">
        <v>6241196</v>
      </c>
      <c r="B1587">
        <v>0</v>
      </c>
    </row>
    <row r="1588" spans="1:2">
      <c r="A1588">
        <v>6216419</v>
      </c>
      <c r="B1588">
        <v>1</v>
      </c>
    </row>
    <row r="1589" spans="1:2">
      <c r="A1589">
        <v>6161809</v>
      </c>
      <c r="B1589">
        <v>16</v>
      </c>
    </row>
    <row r="1590" spans="1:2">
      <c r="A1590">
        <v>6239127</v>
      </c>
      <c r="B1590">
        <v>1</v>
      </c>
    </row>
    <row r="1591" spans="1:2">
      <c r="A1591">
        <v>6240433</v>
      </c>
      <c r="B1591">
        <v>6</v>
      </c>
    </row>
    <row r="1592" spans="1:2">
      <c r="A1592">
        <v>954074</v>
      </c>
      <c r="B1592">
        <v>0</v>
      </c>
    </row>
    <row r="1593" spans="1:2">
      <c r="A1593">
        <v>6160589</v>
      </c>
      <c r="B1593">
        <v>0</v>
      </c>
    </row>
    <row r="1594" spans="1:2">
      <c r="A1594">
        <v>6188405</v>
      </c>
      <c r="B1594">
        <v>0</v>
      </c>
    </row>
    <row r="1595" spans="1:2">
      <c r="A1595">
        <v>6336592</v>
      </c>
      <c r="B1595">
        <v>2</v>
      </c>
    </row>
    <row r="1596" spans="1:2">
      <c r="A1596">
        <v>6250430</v>
      </c>
      <c r="B1596">
        <v>0</v>
      </c>
    </row>
    <row r="1597" spans="1:2">
      <c r="A1597">
        <v>1251126</v>
      </c>
      <c r="B1597">
        <v>5</v>
      </c>
    </row>
    <row r="1598" spans="1:2">
      <c r="A1598">
        <v>6234424</v>
      </c>
      <c r="B1598">
        <v>1</v>
      </c>
    </row>
    <row r="1599" spans="1:2">
      <c r="A1599">
        <v>6185770</v>
      </c>
      <c r="B1599">
        <v>0</v>
      </c>
    </row>
    <row r="1600" spans="1:2">
      <c r="A1600">
        <v>6295350</v>
      </c>
      <c r="B1600">
        <v>0</v>
      </c>
    </row>
    <row r="1601" spans="1:2">
      <c r="A1601">
        <v>957915</v>
      </c>
      <c r="B1601">
        <v>1</v>
      </c>
    </row>
    <row r="1602" spans="1:2">
      <c r="A1602">
        <v>1252439</v>
      </c>
      <c r="B1602">
        <v>0</v>
      </c>
    </row>
    <row r="1603" spans="1:2">
      <c r="A1603">
        <v>6244130</v>
      </c>
      <c r="B1603">
        <v>2</v>
      </c>
    </row>
    <row r="1604" spans="1:2">
      <c r="A1604">
        <v>965352</v>
      </c>
      <c r="B1604">
        <v>0</v>
      </c>
    </row>
    <row r="1605" spans="1:2">
      <c r="A1605" t="s">
        <v>9680</v>
      </c>
      <c r="B1605">
        <v>0</v>
      </c>
    </row>
    <row r="1606" spans="1:2">
      <c r="A1606">
        <v>6298769</v>
      </c>
      <c r="B1606">
        <v>4</v>
      </c>
    </row>
    <row r="1607" spans="1:2">
      <c r="A1607">
        <v>6185831</v>
      </c>
      <c r="B1607">
        <v>1</v>
      </c>
    </row>
    <row r="1608" spans="1:2">
      <c r="A1608">
        <v>1055280</v>
      </c>
      <c r="B1608">
        <v>2</v>
      </c>
    </row>
    <row r="1609" spans="1:2">
      <c r="A1609">
        <v>6242119</v>
      </c>
      <c r="B1609">
        <v>1</v>
      </c>
    </row>
    <row r="1610" spans="1:2">
      <c r="A1610">
        <v>6159384</v>
      </c>
      <c r="B1610">
        <v>4</v>
      </c>
    </row>
    <row r="1611" spans="1:2">
      <c r="A1611">
        <v>6300053</v>
      </c>
      <c r="B1611">
        <v>1</v>
      </c>
    </row>
    <row r="1612" spans="1:2">
      <c r="A1612">
        <v>6296384</v>
      </c>
      <c r="B1612">
        <v>0</v>
      </c>
    </row>
    <row r="1613" spans="1:2">
      <c r="A1613">
        <v>6326530</v>
      </c>
      <c r="B1613">
        <v>10</v>
      </c>
    </row>
    <row r="1614" spans="1:2">
      <c r="A1614">
        <v>957190</v>
      </c>
      <c r="B1614">
        <v>0</v>
      </c>
    </row>
    <row r="1615" spans="1:2">
      <c r="A1615">
        <v>965160</v>
      </c>
      <c r="B1615">
        <v>1</v>
      </c>
    </row>
    <row r="1616" spans="1:2">
      <c r="A1616">
        <v>6330671</v>
      </c>
      <c r="B1616">
        <v>1</v>
      </c>
    </row>
    <row r="1617" spans="1:2">
      <c r="A1617">
        <v>6217776</v>
      </c>
      <c r="B1617">
        <v>8</v>
      </c>
    </row>
    <row r="1618" spans="1:2">
      <c r="A1618">
        <v>6250901</v>
      </c>
      <c r="B1618">
        <v>1</v>
      </c>
    </row>
    <row r="1619" spans="1:2">
      <c r="A1619">
        <v>6278432</v>
      </c>
      <c r="B1619">
        <v>1</v>
      </c>
    </row>
    <row r="1620" spans="1:2">
      <c r="A1620">
        <v>6315202</v>
      </c>
      <c r="B1620">
        <v>0</v>
      </c>
    </row>
    <row r="1621" spans="1:2">
      <c r="A1621">
        <v>6168183</v>
      </c>
      <c r="B1621">
        <v>1</v>
      </c>
    </row>
    <row r="1622" spans="1:2">
      <c r="A1622">
        <v>6217267</v>
      </c>
      <c r="B1622">
        <v>0</v>
      </c>
    </row>
    <row r="1623" spans="1:2">
      <c r="A1623">
        <v>962639</v>
      </c>
      <c r="B1623">
        <v>1</v>
      </c>
    </row>
    <row r="1624" spans="1:2">
      <c r="A1624">
        <v>6177723</v>
      </c>
      <c r="B1624">
        <v>19</v>
      </c>
    </row>
    <row r="1625" spans="1:2">
      <c r="A1625">
        <v>6251226</v>
      </c>
      <c r="B1625">
        <v>1</v>
      </c>
    </row>
    <row r="1626" spans="1:2">
      <c r="A1626">
        <v>6172096</v>
      </c>
      <c r="B1626">
        <v>3</v>
      </c>
    </row>
    <row r="1627" spans="1:2">
      <c r="A1627">
        <v>1053500</v>
      </c>
      <c r="B1627">
        <v>6</v>
      </c>
    </row>
    <row r="1628" spans="1:2">
      <c r="A1628">
        <v>6295583</v>
      </c>
      <c r="B1628">
        <v>4</v>
      </c>
    </row>
    <row r="1629" spans="1:2">
      <c r="A1629">
        <v>6340541</v>
      </c>
      <c r="B1629">
        <v>0</v>
      </c>
    </row>
    <row r="1630" spans="1:2">
      <c r="A1630">
        <v>6112041</v>
      </c>
      <c r="B1630">
        <v>3</v>
      </c>
    </row>
    <row r="1631" spans="1:2">
      <c r="A1631">
        <v>6229829</v>
      </c>
      <c r="B1631">
        <v>9</v>
      </c>
    </row>
    <row r="1632" spans="1:2">
      <c r="A1632">
        <v>6238850</v>
      </c>
      <c r="B1632">
        <v>0</v>
      </c>
    </row>
    <row r="1633" spans="1:2">
      <c r="A1633">
        <v>6334306</v>
      </c>
      <c r="B1633">
        <v>0</v>
      </c>
    </row>
    <row r="1634" spans="1:2">
      <c r="A1634">
        <v>961178</v>
      </c>
      <c r="B1634">
        <v>21</v>
      </c>
    </row>
    <row r="1635" spans="1:2">
      <c r="A1635">
        <v>6249556</v>
      </c>
      <c r="B1635">
        <v>1</v>
      </c>
    </row>
    <row r="1636" spans="1:2">
      <c r="A1636">
        <v>6193494</v>
      </c>
      <c r="B1636">
        <v>0</v>
      </c>
    </row>
    <row r="1637" spans="1:2">
      <c r="A1637">
        <v>956970</v>
      </c>
      <c r="B1637">
        <v>1</v>
      </c>
    </row>
    <row r="1638" spans="1:2">
      <c r="A1638" t="s">
        <v>9609</v>
      </c>
      <c r="B1638">
        <v>1</v>
      </c>
    </row>
    <row r="1639" spans="1:2">
      <c r="A1639">
        <v>1055048</v>
      </c>
      <c r="B1639">
        <v>0</v>
      </c>
    </row>
    <row r="1640" spans="1:2">
      <c r="A1640">
        <v>960452</v>
      </c>
      <c r="B1640">
        <v>1</v>
      </c>
    </row>
    <row r="1641" spans="1:2">
      <c r="A1641">
        <v>6172148</v>
      </c>
      <c r="B1641">
        <v>1</v>
      </c>
    </row>
    <row r="1642" spans="1:2">
      <c r="A1642">
        <v>6325344</v>
      </c>
      <c r="B1642">
        <v>16</v>
      </c>
    </row>
    <row r="1643" spans="1:2">
      <c r="A1643">
        <v>6104927</v>
      </c>
      <c r="B1643">
        <v>0</v>
      </c>
    </row>
    <row r="1644" spans="1:2">
      <c r="A1644">
        <v>964114</v>
      </c>
      <c r="B1644">
        <v>2</v>
      </c>
    </row>
    <row r="1645" spans="1:2">
      <c r="A1645">
        <v>6263382</v>
      </c>
      <c r="B1645">
        <v>0</v>
      </c>
    </row>
    <row r="1646" spans="1:2">
      <c r="A1646">
        <v>6188789</v>
      </c>
      <c r="B1646">
        <v>0</v>
      </c>
    </row>
    <row r="1647" spans="1:2">
      <c r="A1647">
        <v>6249555</v>
      </c>
      <c r="B1647">
        <v>23</v>
      </c>
    </row>
    <row r="1648" spans="1:2">
      <c r="A1648">
        <v>6339489</v>
      </c>
      <c r="B1648">
        <v>0</v>
      </c>
    </row>
    <row r="1649" spans="1:2">
      <c r="A1649">
        <v>959953</v>
      </c>
      <c r="B1649">
        <v>0</v>
      </c>
    </row>
    <row r="1650" spans="1:2">
      <c r="A1650">
        <v>1054964</v>
      </c>
      <c r="B1650">
        <v>1</v>
      </c>
    </row>
    <row r="1651" spans="1:2">
      <c r="A1651">
        <v>6286629</v>
      </c>
      <c r="B1651">
        <v>1</v>
      </c>
    </row>
    <row r="1652" spans="1:2">
      <c r="A1652">
        <v>6109602</v>
      </c>
      <c r="B1652">
        <v>10</v>
      </c>
    </row>
    <row r="1653" spans="1:2">
      <c r="A1653">
        <v>6229793</v>
      </c>
      <c r="B1653">
        <v>0</v>
      </c>
    </row>
    <row r="1654" spans="1:2">
      <c r="A1654">
        <v>6190050</v>
      </c>
      <c r="B1654">
        <v>0</v>
      </c>
    </row>
    <row r="1655" spans="1:2">
      <c r="A1655">
        <v>6215226</v>
      </c>
      <c r="B1655">
        <v>1</v>
      </c>
    </row>
    <row r="1656" spans="1:2">
      <c r="A1656">
        <v>550369</v>
      </c>
      <c r="B1656">
        <v>0</v>
      </c>
    </row>
    <row r="1657" spans="1:2">
      <c r="A1657">
        <v>6313922</v>
      </c>
      <c r="B1657">
        <v>0</v>
      </c>
    </row>
    <row r="1658" spans="1:2">
      <c r="A1658">
        <v>6250146</v>
      </c>
      <c r="B1658">
        <v>2</v>
      </c>
    </row>
    <row r="1659" spans="1:2">
      <c r="A1659">
        <v>6308303</v>
      </c>
      <c r="B1659">
        <v>1</v>
      </c>
    </row>
    <row r="1660" spans="1:2">
      <c r="A1660">
        <v>751221</v>
      </c>
      <c r="B1660">
        <v>2</v>
      </c>
    </row>
    <row r="1661" spans="1:2">
      <c r="A1661">
        <v>6261446</v>
      </c>
      <c r="B1661">
        <v>1</v>
      </c>
    </row>
    <row r="1662" spans="1:2">
      <c r="A1662">
        <v>965034</v>
      </c>
      <c r="B1662">
        <v>1</v>
      </c>
    </row>
    <row r="1663" spans="1:2">
      <c r="A1663">
        <v>6279172</v>
      </c>
      <c r="B1663">
        <v>0</v>
      </c>
    </row>
    <row r="1664" spans="1:2">
      <c r="A1664">
        <v>963699</v>
      </c>
      <c r="B1664">
        <v>1</v>
      </c>
    </row>
    <row r="1665" spans="1:2">
      <c r="A1665">
        <v>6111602</v>
      </c>
      <c r="B1665">
        <v>0</v>
      </c>
    </row>
    <row r="1666" spans="1:2">
      <c r="A1666">
        <v>6321933</v>
      </c>
      <c r="B1666">
        <v>2</v>
      </c>
    </row>
    <row r="1667" spans="1:2">
      <c r="A1667">
        <v>6190144</v>
      </c>
      <c r="B1667">
        <v>3</v>
      </c>
    </row>
    <row r="1668" spans="1:2">
      <c r="A1668">
        <v>6342652</v>
      </c>
      <c r="B1668">
        <v>2</v>
      </c>
    </row>
    <row r="1669" spans="1:2">
      <c r="A1669">
        <v>6306315</v>
      </c>
      <c r="B1669">
        <v>0</v>
      </c>
    </row>
    <row r="1670" spans="1:2">
      <c r="A1670">
        <v>6230296</v>
      </c>
      <c r="B1670">
        <v>0</v>
      </c>
    </row>
    <row r="1671" spans="1:2">
      <c r="A1671">
        <v>6336888</v>
      </c>
      <c r="B1671">
        <v>0</v>
      </c>
    </row>
    <row r="1672" spans="1:2">
      <c r="A1672">
        <v>6164979</v>
      </c>
      <c r="B1672">
        <v>10</v>
      </c>
    </row>
    <row r="1673" spans="1:2">
      <c r="A1673">
        <v>1054307</v>
      </c>
      <c r="B1673">
        <v>0</v>
      </c>
    </row>
    <row r="1674" spans="1:2">
      <c r="A1674">
        <v>6286205</v>
      </c>
      <c r="B1674">
        <v>0</v>
      </c>
    </row>
    <row r="1675" spans="1:2">
      <c r="A1675">
        <v>3395153</v>
      </c>
      <c r="B1675">
        <v>0</v>
      </c>
    </row>
    <row r="1676" spans="1:2">
      <c r="A1676">
        <v>964222</v>
      </c>
      <c r="B1676">
        <v>1</v>
      </c>
    </row>
    <row r="1677" spans="1:2">
      <c r="A1677">
        <v>750356</v>
      </c>
      <c r="B1677">
        <v>2</v>
      </c>
    </row>
    <row r="1678" spans="1:2">
      <c r="A1678">
        <v>6266280</v>
      </c>
      <c r="B1678">
        <v>0</v>
      </c>
    </row>
    <row r="1679" spans="1:2">
      <c r="A1679">
        <v>6215082</v>
      </c>
      <c r="B1679">
        <v>3</v>
      </c>
    </row>
    <row r="1680" spans="1:2">
      <c r="A1680">
        <v>6247455</v>
      </c>
      <c r="B1680">
        <v>3</v>
      </c>
    </row>
    <row r="1681" spans="1:2">
      <c r="A1681">
        <v>6130717</v>
      </c>
      <c r="B1681">
        <v>11</v>
      </c>
    </row>
    <row r="1682" spans="1:2">
      <c r="A1682">
        <v>6248839</v>
      </c>
      <c r="B1682">
        <v>1</v>
      </c>
    </row>
    <row r="1683" spans="1:2">
      <c r="A1683">
        <v>6130612</v>
      </c>
      <c r="B1683">
        <v>0</v>
      </c>
    </row>
    <row r="1684" spans="1:2">
      <c r="A1684">
        <v>6259276</v>
      </c>
      <c r="B1684">
        <v>0</v>
      </c>
    </row>
    <row r="1685" spans="1:2">
      <c r="A1685">
        <v>6341920</v>
      </c>
      <c r="B1685">
        <v>1</v>
      </c>
    </row>
    <row r="1686" spans="1:2">
      <c r="A1686">
        <v>960896</v>
      </c>
      <c r="B1686">
        <v>2</v>
      </c>
    </row>
    <row r="1687" spans="1:2">
      <c r="A1687">
        <v>6345581</v>
      </c>
      <c r="B1687">
        <v>1</v>
      </c>
    </row>
    <row r="1688" spans="1:2">
      <c r="A1688">
        <v>6149839</v>
      </c>
      <c r="B1688">
        <v>0</v>
      </c>
    </row>
    <row r="1689" spans="1:2">
      <c r="A1689">
        <v>6216003</v>
      </c>
      <c r="B1689">
        <v>1</v>
      </c>
    </row>
    <row r="1690" spans="1:2">
      <c r="A1690">
        <v>6340585</v>
      </c>
      <c r="B1690">
        <v>0</v>
      </c>
    </row>
    <row r="1691" spans="1:2">
      <c r="A1691">
        <v>1055060</v>
      </c>
      <c r="B1691">
        <v>3</v>
      </c>
    </row>
    <row r="1692" spans="1:2">
      <c r="A1692">
        <v>6216331</v>
      </c>
      <c r="B1692">
        <v>1</v>
      </c>
    </row>
    <row r="1693" spans="1:2">
      <c r="A1693">
        <v>6275650</v>
      </c>
      <c r="B1693">
        <v>1</v>
      </c>
    </row>
    <row r="1694" spans="1:2">
      <c r="A1694">
        <v>6244581</v>
      </c>
      <c r="B1694">
        <v>2</v>
      </c>
    </row>
    <row r="1695" spans="1:2">
      <c r="A1695">
        <v>6276323</v>
      </c>
      <c r="B1695">
        <v>2</v>
      </c>
    </row>
    <row r="1696" spans="1:2">
      <c r="A1696">
        <v>6241973</v>
      </c>
      <c r="B1696">
        <v>2</v>
      </c>
    </row>
    <row r="1697" spans="1:2">
      <c r="A1697">
        <v>6335749</v>
      </c>
      <c r="B1697">
        <v>0</v>
      </c>
    </row>
    <row r="1698" spans="1:2">
      <c r="A1698">
        <v>6165339</v>
      </c>
      <c r="B1698">
        <v>0</v>
      </c>
    </row>
    <row r="1699" spans="1:2">
      <c r="A1699">
        <v>1054974</v>
      </c>
      <c r="B1699">
        <v>2</v>
      </c>
    </row>
    <row r="1700" spans="1:2">
      <c r="A1700">
        <v>6192841</v>
      </c>
      <c r="B1700">
        <v>0</v>
      </c>
    </row>
    <row r="1701" spans="1:2">
      <c r="A1701">
        <v>1052969</v>
      </c>
      <c r="B1701">
        <v>0</v>
      </c>
    </row>
    <row r="1702" spans="1:2">
      <c r="A1702">
        <v>6294147</v>
      </c>
      <c r="B1702">
        <v>1</v>
      </c>
    </row>
    <row r="1703" spans="1:2">
      <c r="A1703">
        <v>6274002</v>
      </c>
      <c r="B1703">
        <v>2</v>
      </c>
    </row>
    <row r="1704" spans="1:2">
      <c r="A1704">
        <v>1055119</v>
      </c>
      <c r="B1704">
        <v>3</v>
      </c>
    </row>
    <row r="1705" spans="1:2">
      <c r="A1705">
        <v>6296366</v>
      </c>
      <c r="B1705">
        <v>3</v>
      </c>
    </row>
    <row r="1706" spans="1:2">
      <c r="A1706">
        <v>6237669</v>
      </c>
      <c r="B1706">
        <v>0</v>
      </c>
    </row>
    <row r="1707" spans="1:2">
      <c r="A1707">
        <v>6239392</v>
      </c>
      <c r="B1707">
        <v>1</v>
      </c>
    </row>
    <row r="1708" spans="1:2">
      <c r="A1708">
        <v>962279</v>
      </c>
      <c r="B1708">
        <v>0</v>
      </c>
    </row>
    <row r="1709" spans="1:2">
      <c r="A1709">
        <v>750877</v>
      </c>
      <c r="B1709">
        <v>4</v>
      </c>
    </row>
    <row r="1710" spans="1:2">
      <c r="A1710">
        <v>6321183</v>
      </c>
      <c r="B1710">
        <v>0</v>
      </c>
    </row>
    <row r="1711" spans="1:2">
      <c r="A1711">
        <v>6242085</v>
      </c>
      <c r="B1711">
        <v>2</v>
      </c>
    </row>
    <row r="1712" spans="1:2">
      <c r="A1712">
        <v>6326540</v>
      </c>
      <c r="B1712">
        <v>0</v>
      </c>
    </row>
    <row r="1713" spans="1:2">
      <c r="A1713">
        <v>6256906</v>
      </c>
      <c r="B1713">
        <v>1</v>
      </c>
    </row>
    <row r="1714" spans="1:2">
      <c r="A1714">
        <v>6172173</v>
      </c>
      <c r="B1714">
        <v>1</v>
      </c>
    </row>
    <row r="1715" spans="1:2">
      <c r="A1715">
        <v>6345070</v>
      </c>
      <c r="B1715">
        <v>2</v>
      </c>
    </row>
    <row r="1716" spans="1:2">
      <c r="A1716">
        <v>6220032</v>
      </c>
      <c r="B1716">
        <v>0</v>
      </c>
    </row>
    <row r="1717" spans="1:2">
      <c r="A1717">
        <v>6115009</v>
      </c>
      <c r="B1717">
        <v>0</v>
      </c>
    </row>
    <row r="1718" spans="1:2">
      <c r="A1718">
        <v>4505265</v>
      </c>
      <c r="B1718">
        <v>1</v>
      </c>
    </row>
    <row r="1719" spans="1:2">
      <c r="A1719">
        <v>6218857</v>
      </c>
      <c r="B1719">
        <v>0</v>
      </c>
    </row>
    <row r="1720" spans="1:2">
      <c r="A1720">
        <v>1252074</v>
      </c>
      <c r="B1720">
        <v>5</v>
      </c>
    </row>
    <row r="1721" spans="1:2">
      <c r="A1721">
        <v>6115735</v>
      </c>
      <c r="B1721">
        <v>3</v>
      </c>
    </row>
    <row r="1722" spans="1:2">
      <c r="A1722">
        <v>6239855</v>
      </c>
      <c r="B1722">
        <v>2</v>
      </c>
    </row>
    <row r="1723" spans="1:2">
      <c r="A1723">
        <v>6186187</v>
      </c>
      <c r="B1723">
        <v>3</v>
      </c>
    </row>
    <row r="1724" spans="1:2">
      <c r="A1724">
        <v>964334</v>
      </c>
      <c r="B1724">
        <v>0</v>
      </c>
    </row>
    <row r="1725" spans="1:2">
      <c r="A1725">
        <v>1252095</v>
      </c>
      <c r="B1725">
        <v>0</v>
      </c>
    </row>
    <row r="1726" spans="1:2">
      <c r="A1726">
        <v>6241563</v>
      </c>
      <c r="B1726">
        <v>0</v>
      </c>
    </row>
    <row r="1727" spans="1:2">
      <c r="A1727">
        <v>6339351</v>
      </c>
      <c r="B1727">
        <v>1</v>
      </c>
    </row>
    <row r="1728" spans="1:2">
      <c r="A1728">
        <v>6215626</v>
      </c>
      <c r="B1728">
        <v>0</v>
      </c>
    </row>
    <row r="1729" spans="1:2">
      <c r="A1729">
        <v>1251454</v>
      </c>
      <c r="B1729">
        <v>0</v>
      </c>
    </row>
    <row r="1730" spans="1:2">
      <c r="A1730">
        <v>6314784</v>
      </c>
      <c r="B1730">
        <v>0</v>
      </c>
    </row>
    <row r="1731" spans="1:2">
      <c r="A1731" t="s">
        <v>9544</v>
      </c>
      <c r="B1731">
        <v>0</v>
      </c>
    </row>
    <row r="1732" spans="1:2">
      <c r="A1732">
        <v>962278</v>
      </c>
      <c r="B1732">
        <v>0</v>
      </c>
    </row>
    <row r="1733" spans="1:2">
      <c r="A1733">
        <v>6243623</v>
      </c>
      <c r="B1733">
        <v>1</v>
      </c>
    </row>
    <row r="1734" spans="1:2">
      <c r="A1734">
        <v>6275279</v>
      </c>
      <c r="B1734">
        <v>80</v>
      </c>
    </row>
    <row r="1735" spans="1:2">
      <c r="A1735">
        <v>950231</v>
      </c>
      <c r="B1735">
        <v>0</v>
      </c>
    </row>
    <row r="1736" spans="1:2">
      <c r="A1736">
        <v>6270252</v>
      </c>
      <c r="B1736">
        <v>0</v>
      </c>
    </row>
    <row r="1737" spans="1:2">
      <c r="A1737">
        <v>6240364</v>
      </c>
      <c r="B1737">
        <v>1</v>
      </c>
    </row>
    <row r="1738" spans="1:2">
      <c r="A1738">
        <v>6147466</v>
      </c>
      <c r="B1738">
        <v>0</v>
      </c>
    </row>
    <row r="1739" spans="1:2">
      <c r="A1739">
        <v>6183398</v>
      </c>
      <c r="B1739">
        <v>2</v>
      </c>
    </row>
    <row r="1740" spans="1:2">
      <c r="A1740">
        <v>1054574</v>
      </c>
      <c r="B1740">
        <v>0</v>
      </c>
    </row>
    <row r="1741" spans="1:2">
      <c r="A1741">
        <v>6241784</v>
      </c>
      <c r="B1741">
        <v>1</v>
      </c>
    </row>
    <row r="1742" spans="1:2">
      <c r="A1742">
        <v>6304776</v>
      </c>
      <c r="B1742">
        <v>0</v>
      </c>
    </row>
    <row r="1743" spans="1:2">
      <c r="A1743">
        <v>6224087</v>
      </c>
      <c r="B1743">
        <v>1</v>
      </c>
    </row>
    <row r="1744" spans="1:2">
      <c r="A1744">
        <v>6243060</v>
      </c>
      <c r="B1744">
        <v>2</v>
      </c>
    </row>
    <row r="1745" spans="1:2">
      <c r="A1745">
        <v>6213343</v>
      </c>
      <c r="B1745">
        <v>1</v>
      </c>
    </row>
    <row r="1746" spans="1:2">
      <c r="A1746">
        <v>964116</v>
      </c>
      <c r="B1746">
        <v>4</v>
      </c>
    </row>
    <row r="1747" spans="1:2">
      <c r="A1747">
        <v>6334307</v>
      </c>
      <c r="B1747">
        <v>0</v>
      </c>
    </row>
    <row r="1748" spans="1:2">
      <c r="A1748">
        <v>6278595</v>
      </c>
      <c r="B1748">
        <v>0</v>
      </c>
    </row>
    <row r="1749" spans="1:2">
      <c r="A1749">
        <v>6320613</v>
      </c>
      <c r="B1749">
        <v>0</v>
      </c>
    </row>
    <row r="1750" spans="1:2">
      <c r="A1750">
        <v>6303570</v>
      </c>
      <c r="B1750">
        <v>2</v>
      </c>
    </row>
    <row r="1751" spans="1:2">
      <c r="A1751">
        <v>964697</v>
      </c>
      <c r="B1751">
        <v>2</v>
      </c>
    </row>
    <row r="1752" spans="1:2">
      <c r="A1752">
        <v>6322785</v>
      </c>
      <c r="B1752">
        <v>7</v>
      </c>
    </row>
    <row r="1753" spans="1:2">
      <c r="A1753">
        <v>959784</v>
      </c>
      <c r="B1753">
        <v>1</v>
      </c>
    </row>
    <row r="1754" spans="1:2">
      <c r="A1754">
        <v>6345577</v>
      </c>
      <c r="B1754">
        <v>0</v>
      </c>
    </row>
    <row r="1755" spans="1:2">
      <c r="A1755">
        <v>6254579</v>
      </c>
      <c r="B1755">
        <v>0</v>
      </c>
    </row>
    <row r="1756" spans="1:2">
      <c r="A1756">
        <v>6318110</v>
      </c>
      <c r="B1756">
        <v>2</v>
      </c>
    </row>
    <row r="1757" spans="1:2">
      <c r="A1757">
        <v>6283896</v>
      </c>
      <c r="B1757">
        <v>1</v>
      </c>
    </row>
    <row r="1758" spans="1:2">
      <c r="A1758">
        <v>965411</v>
      </c>
      <c r="B1758">
        <v>3</v>
      </c>
    </row>
    <row r="1759" spans="1:2">
      <c r="A1759">
        <v>6109626</v>
      </c>
      <c r="B1759">
        <v>5</v>
      </c>
    </row>
    <row r="1760" spans="1:2">
      <c r="A1760">
        <v>6129670</v>
      </c>
      <c r="B1760">
        <v>0</v>
      </c>
    </row>
    <row r="1761" spans="1:2">
      <c r="A1761">
        <v>6256437</v>
      </c>
      <c r="B1761">
        <v>0</v>
      </c>
    </row>
    <row r="1762" spans="1:2">
      <c r="A1762">
        <v>960620</v>
      </c>
      <c r="B1762">
        <v>0</v>
      </c>
    </row>
    <row r="1763" spans="1:2">
      <c r="A1763">
        <v>6164826</v>
      </c>
      <c r="B1763">
        <v>3</v>
      </c>
    </row>
    <row r="1764" spans="1:2">
      <c r="A1764">
        <v>6148182</v>
      </c>
      <c r="B1764">
        <v>4</v>
      </c>
    </row>
    <row r="1765" spans="1:2">
      <c r="A1765">
        <v>6261169</v>
      </c>
      <c r="B1765">
        <v>1</v>
      </c>
    </row>
    <row r="1766" spans="1:2">
      <c r="A1766">
        <v>6303953</v>
      </c>
      <c r="B1766">
        <v>0</v>
      </c>
    </row>
    <row r="1767" spans="1:2">
      <c r="A1767">
        <v>965412</v>
      </c>
      <c r="B1767">
        <v>2</v>
      </c>
    </row>
    <row r="1768" spans="1:2">
      <c r="A1768">
        <v>6216341</v>
      </c>
      <c r="B1768">
        <v>4</v>
      </c>
    </row>
    <row r="1769" spans="1:2">
      <c r="A1769">
        <v>1052476</v>
      </c>
      <c r="B1769">
        <v>20</v>
      </c>
    </row>
    <row r="1770" spans="1:2">
      <c r="A1770">
        <v>6150860</v>
      </c>
      <c r="B1770">
        <v>1</v>
      </c>
    </row>
    <row r="1771" spans="1:2">
      <c r="A1771">
        <v>6272879</v>
      </c>
      <c r="B1771">
        <v>2</v>
      </c>
    </row>
    <row r="1772" spans="1:2">
      <c r="A1772">
        <v>6241377</v>
      </c>
      <c r="B1772">
        <v>1</v>
      </c>
    </row>
    <row r="1773" spans="1:2">
      <c r="A1773">
        <v>6296878</v>
      </c>
      <c r="B1773">
        <v>0</v>
      </c>
    </row>
    <row r="1774" spans="1:2">
      <c r="A1774">
        <v>6190154</v>
      </c>
      <c r="B1774">
        <v>0</v>
      </c>
    </row>
    <row r="1775" spans="1:2">
      <c r="A1775">
        <v>6233820</v>
      </c>
      <c r="B1775">
        <v>0</v>
      </c>
    </row>
    <row r="1776" spans="1:2">
      <c r="A1776">
        <v>961166</v>
      </c>
      <c r="B1776">
        <v>20</v>
      </c>
    </row>
    <row r="1777" spans="1:2">
      <c r="A1777">
        <v>1251533</v>
      </c>
      <c r="B1777">
        <v>0</v>
      </c>
    </row>
    <row r="1778" spans="1:2">
      <c r="A1778">
        <v>6187218</v>
      </c>
      <c r="B1778">
        <v>0</v>
      </c>
    </row>
    <row r="1779" spans="1:2">
      <c r="A1779">
        <v>6259706</v>
      </c>
      <c r="B1779">
        <v>1</v>
      </c>
    </row>
    <row r="1780" spans="1:2">
      <c r="A1780">
        <v>6242073</v>
      </c>
      <c r="B1780">
        <v>1</v>
      </c>
    </row>
    <row r="1781" spans="1:2">
      <c r="A1781">
        <v>1054505</v>
      </c>
      <c r="B1781">
        <v>0</v>
      </c>
    </row>
    <row r="1782" spans="1:2">
      <c r="A1782">
        <v>6214268</v>
      </c>
      <c r="B1782">
        <v>0</v>
      </c>
    </row>
    <row r="1783" spans="1:2">
      <c r="A1783">
        <v>6242093</v>
      </c>
      <c r="B1783">
        <v>0</v>
      </c>
    </row>
    <row r="1784" spans="1:2">
      <c r="A1784">
        <v>6215834</v>
      </c>
      <c r="B1784">
        <v>6</v>
      </c>
    </row>
    <row r="1785" spans="1:2">
      <c r="A1785">
        <v>6306540</v>
      </c>
      <c r="B1785">
        <v>0</v>
      </c>
    </row>
    <row r="1786" spans="1:2">
      <c r="A1786">
        <v>6223336</v>
      </c>
      <c r="B1786">
        <v>0</v>
      </c>
    </row>
    <row r="1787" spans="1:2">
      <c r="A1787">
        <v>6270528</v>
      </c>
      <c r="B1787">
        <v>8</v>
      </c>
    </row>
    <row r="1788" spans="1:2">
      <c r="A1788">
        <v>6218536</v>
      </c>
      <c r="B1788">
        <v>1</v>
      </c>
    </row>
    <row r="1789" spans="1:2">
      <c r="A1789">
        <v>6215865</v>
      </c>
      <c r="B1789">
        <v>1</v>
      </c>
    </row>
    <row r="1790" spans="1:2">
      <c r="A1790">
        <v>6261639</v>
      </c>
      <c r="B1790">
        <v>1</v>
      </c>
    </row>
    <row r="1791" spans="1:2">
      <c r="A1791">
        <v>950336</v>
      </c>
      <c r="B1791">
        <v>25</v>
      </c>
    </row>
    <row r="1792" spans="1:2">
      <c r="A1792">
        <v>6306316</v>
      </c>
      <c r="B1792">
        <v>1</v>
      </c>
    </row>
    <row r="1793" spans="1:2">
      <c r="A1793">
        <v>6294217</v>
      </c>
      <c r="B1793">
        <v>8</v>
      </c>
    </row>
    <row r="1794" spans="1:2">
      <c r="A1794">
        <v>1052610</v>
      </c>
      <c r="B1794">
        <v>1</v>
      </c>
    </row>
    <row r="1795" spans="1:2">
      <c r="A1795">
        <v>6192990</v>
      </c>
      <c r="B1795">
        <v>1</v>
      </c>
    </row>
    <row r="1796" spans="1:2">
      <c r="A1796">
        <v>6302284</v>
      </c>
      <c r="B1796">
        <v>0</v>
      </c>
    </row>
    <row r="1797" spans="1:2">
      <c r="A1797">
        <v>6215816</v>
      </c>
      <c r="B1797">
        <v>6</v>
      </c>
    </row>
    <row r="1798" spans="1:2">
      <c r="A1798">
        <v>6310191</v>
      </c>
      <c r="B1798">
        <v>0</v>
      </c>
    </row>
    <row r="1799" spans="1:2">
      <c r="A1799">
        <v>6260331</v>
      </c>
      <c r="B1799">
        <v>0</v>
      </c>
    </row>
    <row r="1800" spans="1:2">
      <c r="A1800">
        <v>6217049</v>
      </c>
      <c r="B1800">
        <v>3</v>
      </c>
    </row>
    <row r="1801" spans="1:2">
      <c r="A1801">
        <v>6329827</v>
      </c>
      <c r="B1801">
        <v>5</v>
      </c>
    </row>
    <row r="1802" spans="1:2">
      <c r="A1802">
        <v>6170408</v>
      </c>
      <c r="B1802">
        <v>2</v>
      </c>
    </row>
    <row r="1803" spans="1:2">
      <c r="A1803">
        <v>6230810</v>
      </c>
      <c r="B1803">
        <v>1</v>
      </c>
    </row>
    <row r="1804" spans="1:2">
      <c r="A1804">
        <v>6256830</v>
      </c>
      <c r="B1804">
        <v>2</v>
      </c>
    </row>
    <row r="1805" spans="1:2">
      <c r="A1805">
        <v>6330653</v>
      </c>
      <c r="B1805">
        <v>9</v>
      </c>
    </row>
    <row r="1806" spans="1:2">
      <c r="A1806">
        <v>6320012</v>
      </c>
      <c r="B1806">
        <v>0</v>
      </c>
    </row>
    <row r="1807" spans="1:2">
      <c r="A1807">
        <v>6216371</v>
      </c>
      <c r="B1807">
        <v>6</v>
      </c>
    </row>
    <row r="1808" spans="1:2">
      <c r="A1808">
        <v>962521</v>
      </c>
      <c r="B1808">
        <v>0</v>
      </c>
    </row>
    <row r="1809" spans="1:2">
      <c r="A1809">
        <v>6166796</v>
      </c>
      <c r="B1809">
        <v>1</v>
      </c>
    </row>
    <row r="1810" spans="1:2">
      <c r="A1810">
        <v>6218730</v>
      </c>
      <c r="B1810">
        <v>0</v>
      </c>
    </row>
    <row r="1811" spans="1:2">
      <c r="A1811">
        <v>6325798</v>
      </c>
      <c r="B1811">
        <v>2</v>
      </c>
    </row>
    <row r="1812" spans="1:2">
      <c r="A1812">
        <v>6313798</v>
      </c>
      <c r="B1812">
        <v>0</v>
      </c>
    </row>
    <row r="1813" spans="1:2">
      <c r="A1813">
        <v>6248427</v>
      </c>
      <c r="B1813">
        <v>5</v>
      </c>
    </row>
    <row r="1814" spans="1:2">
      <c r="A1814">
        <v>6319438</v>
      </c>
      <c r="B1814">
        <v>0</v>
      </c>
    </row>
    <row r="1815" spans="1:2">
      <c r="A1815">
        <v>963209</v>
      </c>
      <c r="B1815">
        <v>3</v>
      </c>
    </row>
    <row r="1816" spans="1:2">
      <c r="A1816">
        <v>6100671</v>
      </c>
      <c r="B1816">
        <v>0</v>
      </c>
    </row>
    <row r="1817" spans="1:2">
      <c r="A1817">
        <v>6317193</v>
      </c>
      <c r="B1817">
        <v>0</v>
      </c>
    </row>
    <row r="1818" spans="1:2">
      <c r="A1818">
        <v>6291718</v>
      </c>
      <c r="B1818">
        <v>0</v>
      </c>
    </row>
    <row r="1819" spans="1:2">
      <c r="A1819">
        <v>6313926</v>
      </c>
      <c r="B1819">
        <v>0</v>
      </c>
    </row>
    <row r="1820" spans="1:2">
      <c r="A1820">
        <v>6215101</v>
      </c>
      <c r="B1820">
        <v>15</v>
      </c>
    </row>
    <row r="1821" spans="1:2">
      <c r="A1821">
        <v>6246068</v>
      </c>
      <c r="B1821">
        <v>0</v>
      </c>
    </row>
    <row r="1822" spans="1:2">
      <c r="A1822">
        <v>6251953</v>
      </c>
      <c r="B1822">
        <v>0</v>
      </c>
    </row>
    <row r="1823" spans="1:2">
      <c r="A1823">
        <v>6125548</v>
      </c>
      <c r="B1823">
        <v>0</v>
      </c>
    </row>
    <row r="1824" spans="1:2">
      <c r="A1824">
        <v>6198496</v>
      </c>
      <c r="B1824">
        <v>1</v>
      </c>
    </row>
    <row r="1825" spans="1:2">
      <c r="A1825">
        <v>1053300</v>
      </c>
      <c r="B1825">
        <v>2</v>
      </c>
    </row>
    <row r="1826" spans="1:2">
      <c r="A1826">
        <v>6322519</v>
      </c>
      <c r="B1826">
        <v>0</v>
      </c>
    </row>
    <row r="1827" spans="1:2">
      <c r="A1827">
        <v>6172343</v>
      </c>
      <c r="B1827">
        <v>1</v>
      </c>
    </row>
    <row r="1828" spans="1:2">
      <c r="A1828">
        <v>6234332</v>
      </c>
      <c r="B1828">
        <v>1</v>
      </c>
    </row>
    <row r="1829" spans="1:2">
      <c r="A1829">
        <v>6343205</v>
      </c>
      <c r="B1829">
        <v>1</v>
      </c>
    </row>
    <row r="1830" spans="1:2">
      <c r="A1830">
        <v>6279968</v>
      </c>
      <c r="B1830">
        <v>1</v>
      </c>
    </row>
    <row r="1831" spans="1:2">
      <c r="A1831">
        <v>6242056</v>
      </c>
      <c r="B1831">
        <v>0</v>
      </c>
    </row>
    <row r="1832" spans="1:2">
      <c r="A1832">
        <v>6313412</v>
      </c>
      <c r="B1832">
        <v>2</v>
      </c>
    </row>
    <row r="1833" spans="1:2">
      <c r="A1833">
        <v>6215972</v>
      </c>
      <c r="B1833">
        <v>1</v>
      </c>
    </row>
    <row r="1834" spans="1:2">
      <c r="A1834">
        <v>965354</v>
      </c>
      <c r="B1834">
        <v>0</v>
      </c>
    </row>
    <row r="1835" spans="1:2">
      <c r="A1835">
        <v>6133398</v>
      </c>
      <c r="B1835">
        <v>8</v>
      </c>
    </row>
    <row r="1836" spans="1:2">
      <c r="A1836">
        <v>6170168</v>
      </c>
      <c r="B1836">
        <v>0</v>
      </c>
    </row>
    <row r="1837" spans="1:2">
      <c r="A1837">
        <v>961743</v>
      </c>
      <c r="B1837">
        <v>1</v>
      </c>
    </row>
    <row r="1838" spans="1:2">
      <c r="A1838">
        <v>1054453</v>
      </c>
      <c r="B1838">
        <v>1</v>
      </c>
    </row>
    <row r="1839" spans="1:2">
      <c r="A1839">
        <v>6112047</v>
      </c>
      <c r="B1839">
        <v>2</v>
      </c>
    </row>
    <row r="1840" spans="1:2">
      <c r="A1840">
        <v>6246424</v>
      </c>
      <c r="B1840">
        <v>1</v>
      </c>
    </row>
    <row r="1841" spans="1:2">
      <c r="A1841">
        <v>6262537</v>
      </c>
      <c r="B1841">
        <v>0</v>
      </c>
    </row>
    <row r="1842" spans="1:2">
      <c r="A1842">
        <v>6124586</v>
      </c>
      <c r="B1842">
        <v>2</v>
      </c>
    </row>
    <row r="1843" spans="1:2">
      <c r="A1843">
        <v>6232840</v>
      </c>
      <c r="B1843">
        <v>0</v>
      </c>
    </row>
    <row r="1844" spans="1:2">
      <c r="A1844">
        <v>6265347</v>
      </c>
      <c r="B1844">
        <v>1</v>
      </c>
    </row>
    <row r="1845" spans="1:2">
      <c r="A1845">
        <v>6149730</v>
      </c>
      <c r="B1845">
        <v>0</v>
      </c>
    </row>
    <row r="1846" spans="1:2">
      <c r="A1846">
        <v>6301900</v>
      </c>
      <c r="B1846">
        <v>5</v>
      </c>
    </row>
    <row r="1847" spans="1:2">
      <c r="A1847" t="s">
        <v>9127</v>
      </c>
      <c r="B1847">
        <v>3</v>
      </c>
    </row>
    <row r="1848" spans="1:2">
      <c r="A1848">
        <v>6244337</v>
      </c>
      <c r="B1848">
        <v>1</v>
      </c>
    </row>
    <row r="1849" spans="1:2">
      <c r="A1849">
        <v>6291869</v>
      </c>
      <c r="B1849">
        <v>0</v>
      </c>
    </row>
    <row r="1850" spans="1:2">
      <c r="A1850">
        <v>6289243</v>
      </c>
      <c r="B1850">
        <v>4</v>
      </c>
    </row>
    <row r="1851" spans="1:2">
      <c r="A1851">
        <v>6236211</v>
      </c>
      <c r="B1851">
        <v>2</v>
      </c>
    </row>
    <row r="1852" spans="1:2">
      <c r="A1852">
        <v>6230866</v>
      </c>
      <c r="B1852">
        <v>4</v>
      </c>
    </row>
    <row r="1853" spans="1:2">
      <c r="A1853">
        <v>6284449</v>
      </c>
      <c r="B1853">
        <v>0</v>
      </c>
    </row>
    <row r="1854" spans="1:2">
      <c r="A1854">
        <v>6323584</v>
      </c>
      <c r="B1854">
        <v>0</v>
      </c>
    </row>
    <row r="1855" spans="1:2">
      <c r="A1855">
        <v>6258320</v>
      </c>
      <c r="B1855">
        <v>0</v>
      </c>
    </row>
    <row r="1856" spans="1:2">
      <c r="A1856">
        <v>3439988</v>
      </c>
      <c r="B1856">
        <v>0</v>
      </c>
    </row>
    <row r="1857" spans="1:2">
      <c r="A1857">
        <v>6268758</v>
      </c>
      <c r="B1857">
        <v>1</v>
      </c>
    </row>
    <row r="1858" spans="1:2">
      <c r="A1858">
        <v>6122552</v>
      </c>
      <c r="B1858">
        <v>1</v>
      </c>
    </row>
    <row r="1859" spans="1:2">
      <c r="A1859">
        <v>6241205</v>
      </c>
      <c r="B1859">
        <v>3</v>
      </c>
    </row>
    <row r="1860" spans="1:2">
      <c r="A1860">
        <v>1252493</v>
      </c>
      <c r="B1860">
        <v>1</v>
      </c>
    </row>
    <row r="1861" spans="1:2">
      <c r="A1861">
        <v>6302070</v>
      </c>
      <c r="B1861">
        <v>1</v>
      </c>
    </row>
    <row r="1862" spans="1:2">
      <c r="A1862">
        <v>950068</v>
      </c>
      <c r="B1862">
        <v>0</v>
      </c>
    </row>
    <row r="1863" spans="1:2">
      <c r="A1863">
        <v>6303949</v>
      </c>
      <c r="B1863">
        <v>0</v>
      </c>
    </row>
    <row r="1864" spans="1:2">
      <c r="A1864">
        <v>6310494</v>
      </c>
      <c r="B1864">
        <v>0</v>
      </c>
    </row>
    <row r="1865" spans="1:2">
      <c r="A1865">
        <v>6161376</v>
      </c>
      <c r="B1865">
        <v>3</v>
      </c>
    </row>
    <row r="1866" spans="1:2">
      <c r="A1866">
        <v>6179557</v>
      </c>
      <c r="B1866">
        <v>0</v>
      </c>
    </row>
    <row r="1867" spans="1:2">
      <c r="A1867">
        <v>6231180</v>
      </c>
      <c r="B1867">
        <v>0</v>
      </c>
    </row>
    <row r="1868" spans="1:2">
      <c r="A1868">
        <v>6341545</v>
      </c>
      <c r="B1868">
        <v>1</v>
      </c>
    </row>
    <row r="1869" spans="1:2">
      <c r="A1869">
        <v>6216398</v>
      </c>
      <c r="B1869">
        <v>2</v>
      </c>
    </row>
    <row r="1870" spans="1:2">
      <c r="A1870">
        <v>6215873</v>
      </c>
      <c r="B1870">
        <v>1</v>
      </c>
    </row>
    <row r="1871" spans="1:2">
      <c r="A1871">
        <v>6112042</v>
      </c>
      <c r="B1871">
        <v>4</v>
      </c>
    </row>
    <row r="1872" spans="1:2">
      <c r="A1872">
        <v>6258777</v>
      </c>
      <c r="B1872">
        <v>3</v>
      </c>
    </row>
    <row r="1873" spans="1:2">
      <c r="A1873">
        <v>6268674</v>
      </c>
      <c r="B1873">
        <v>3</v>
      </c>
    </row>
    <row r="1874" spans="1:2">
      <c r="A1874">
        <v>6313420</v>
      </c>
      <c r="B1874">
        <v>0</v>
      </c>
    </row>
    <row r="1875" spans="1:2">
      <c r="A1875">
        <v>6335859</v>
      </c>
      <c r="B1875">
        <v>2</v>
      </c>
    </row>
    <row r="1876" spans="1:2">
      <c r="A1876">
        <v>750802</v>
      </c>
      <c r="B1876">
        <v>2</v>
      </c>
    </row>
    <row r="1877" spans="1:2">
      <c r="A1877">
        <v>6245386</v>
      </c>
      <c r="B1877">
        <v>0</v>
      </c>
    </row>
    <row r="1878" spans="1:2">
      <c r="A1878">
        <v>6320324</v>
      </c>
      <c r="B1878">
        <v>2</v>
      </c>
    </row>
    <row r="1879" spans="1:2">
      <c r="A1879">
        <v>6215936</v>
      </c>
      <c r="B1879">
        <v>1</v>
      </c>
    </row>
    <row r="1880" spans="1:2">
      <c r="A1880">
        <v>6316464</v>
      </c>
      <c r="B1880">
        <v>4</v>
      </c>
    </row>
    <row r="1881" spans="1:2">
      <c r="A1881">
        <v>6102176</v>
      </c>
      <c r="B1881">
        <v>0</v>
      </c>
    </row>
    <row r="1882" spans="1:2">
      <c r="A1882">
        <v>750209</v>
      </c>
      <c r="B1882">
        <v>29</v>
      </c>
    </row>
    <row r="1883" spans="1:2">
      <c r="A1883">
        <v>6172747</v>
      </c>
      <c r="B1883">
        <v>10</v>
      </c>
    </row>
    <row r="1884" spans="1:2">
      <c r="A1884">
        <v>955268</v>
      </c>
      <c r="B1884">
        <v>0</v>
      </c>
    </row>
    <row r="1885" spans="1:2">
      <c r="A1885">
        <v>750196</v>
      </c>
      <c r="B1885">
        <v>12</v>
      </c>
    </row>
    <row r="1886" spans="1:2">
      <c r="A1886">
        <v>6341379</v>
      </c>
      <c r="B1886">
        <v>0</v>
      </c>
    </row>
    <row r="1887" spans="1:2">
      <c r="A1887">
        <v>6254012</v>
      </c>
      <c r="B1887">
        <v>4</v>
      </c>
    </row>
    <row r="1888" spans="1:2">
      <c r="A1888">
        <v>6241981</v>
      </c>
      <c r="B1888">
        <v>1</v>
      </c>
    </row>
    <row r="1889" spans="1:2">
      <c r="A1889">
        <v>6265987</v>
      </c>
      <c r="B1889">
        <v>0</v>
      </c>
    </row>
    <row r="1890" spans="1:2">
      <c r="A1890">
        <v>959827</v>
      </c>
      <c r="B1890">
        <v>0</v>
      </c>
    </row>
    <row r="1891" spans="1:2">
      <c r="A1891">
        <v>6308370</v>
      </c>
      <c r="B1891">
        <v>0</v>
      </c>
    </row>
    <row r="1892" spans="1:2">
      <c r="A1892">
        <v>962502</v>
      </c>
      <c r="B1892">
        <v>1</v>
      </c>
    </row>
    <row r="1893" spans="1:2">
      <c r="A1893">
        <v>6276555</v>
      </c>
      <c r="B1893">
        <v>3</v>
      </c>
    </row>
    <row r="1894" spans="1:2">
      <c r="A1894">
        <v>6258919</v>
      </c>
      <c r="B1894">
        <v>1</v>
      </c>
    </row>
    <row r="1895" spans="1:2">
      <c r="A1895">
        <v>6248869</v>
      </c>
      <c r="B1895">
        <v>0</v>
      </c>
    </row>
    <row r="1896" spans="1:2">
      <c r="A1896">
        <v>957470</v>
      </c>
      <c r="B1896">
        <v>10</v>
      </c>
    </row>
    <row r="1897" spans="1:2">
      <c r="A1897">
        <v>6186407</v>
      </c>
      <c r="B1897">
        <v>3</v>
      </c>
    </row>
    <row r="1898" spans="1:2">
      <c r="A1898">
        <v>6189678</v>
      </c>
      <c r="B1898">
        <v>0</v>
      </c>
    </row>
    <row r="1899" spans="1:2">
      <c r="A1899">
        <v>6260111</v>
      </c>
      <c r="B1899">
        <v>0</v>
      </c>
    </row>
    <row r="1900" spans="1:2">
      <c r="A1900">
        <v>6325159</v>
      </c>
      <c r="B1900">
        <v>6</v>
      </c>
    </row>
    <row r="1901" spans="1:2">
      <c r="A1901">
        <v>6122807</v>
      </c>
      <c r="B1901">
        <v>0</v>
      </c>
    </row>
    <row r="1902" spans="1:2">
      <c r="A1902">
        <v>6210409</v>
      </c>
      <c r="B1902">
        <v>0</v>
      </c>
    </row>
    <row r="1903" spans="1:2">
      <c r="A1903">
        <v>6184315</v>
      </c>
      <c r="B1903">
        <v>0</v>
      </c>
    </row>
    <row r="1904" spans="1:2">
      <c r="A1904">
        <v>6259412</v>
      </c>
      <c r="B1904">
        <v>50</v>
      </c>
    </row>
    <row r="1905" spans="1:2">
      <c r="A1905">
        <v>6143203</v>
      </c>
      <c r="B1905">
        <v>0</v>
      </c>
    </row>
    <row r="1906" spans="1:2">
      <c r="A1906">
        <v>6317355</v>
      </c>
      <c r="B1906">
        <v>0</v>
      </c>
    </row>
    <row r="1907" spans="1:2">
      <c r="A1907">
        <v>6119976</v>
      </c>
      <c r="B1907">
        <v>0</v>
      </c>
    </row>
    <row r="1908" spans="1:2">
      <c r="A1908">
        <v>6336943</v>
      </c>
      <c r="B1908">
        <v>0</v>
      </c>
    </row>
    <row r="1909" spans="1:2">
      <c r="A1909">
        <v>6198915</v>
      </c>
      <c r="B1909">
        <v>2</v>
      </c>
    </row>
    <row r="1910" spans="1:2">
      <c r="A1910">
        <v>6259274</v>
      </c>
      <c r="B1910">
        <v>0</v>
      </c>
    </row>
    <row r="1911" spans="1:2">
      <c r="A1911">
        <v>6313966</v>
      </c>
      <c r="B1911">
        <v>0</v>
      </c>
    </row>
    <row r="1912" spans="1:2">
      <c r="A1912">
        <v>6284447</v>
      </c>
      <c r="B1912">
        <v>0</v>
      </c>
    </row>
    <row r="1913" spans="1:2">
      <c r="A1913">
        <v>1055215</v>
      </c>
      <c r="B1913">
        <v>0</v>
      </c>
    </row>
    <row r="1914" spans="1:2">
      <c r="A1914">
        <v>957656</v>
      </c>
      <c r="B1914">
        <v>0</v>
      </c>
    </row>
    <row r="1915" spans="1:2">
      <c r="A1915">
        <v>1052081</v>
      </c>
      <c r="B1915">
        <v>8</v>
      </c>
    </row>
    <row r="1916" spans="1:2">
      <c r="A1916">
        <v>6215984</v>
      </c>
      <c r="B1916">
        <v>4</v>
      </c>
    </row>
    <row r="1917" spans="1:2">
      <c r="A1917">
        <v>6225180</v>
      </c>
      <c r="B1917">
        <v>2</v>
      </c>
    </row>
    <row r="1918" spans="1:2">
      <c r="A1918">
        <v>6339454</v>
      </c>
      <c r="B1918">
        <v>1</v>
      </c>
    </row>
    <row r="1919" spans="1:2">
      <c r="A1919">
        <v>6146191</v>
      </c>
      <c r="B1919">
        <v>4</v>
      </c>
    </row>
    <row r="1920" spans="1:2">
      <c r="A1920">
        <v>6337481</v>
      </c>
      <c r="B1920">
        <v>0</v>
      </c>
    </row>
    <row r="1921" spans="1:2">
      <c r="A1921">
        <v>6265231</v>
      </c>
      <c r="B1921">
        <v>5</v>
      </c>
    </row>
    <row r="1922" spans="1:2">
      <c r="A1922">
        <v>6198204</v>
      </c>
      <c r="B1922">
        <v>1</v>
      </c>
    </row>
    <row r="1923" spans="1:2">
      <c r="A1923">
        <v>6232841</v>
      </c>
      <c r="B1923">
        <v>0</v>
      </c>
    </row>
    <row r="1924" spans="1:2">
      <c r="A1924">
        <v>6151655</v>
      </c>
      <c r="B1924">
        <v>5</v>
      </c>
    </row>
    <row r="1925" spans="1:2">
      <c r="A1925">
        <v>6256941</v>
      </c>
      <c r="B1925">
        <v>0</v>
      </c>
    </row>
    <row r="1926" spans="1:2">
      <c r="A1926">
        <v>6186575</v>
      </c>
      <c r="B1926">
        <v>5</v>
      </c>
    </row>
    <row r="1927" spans="1:2">
      <c r="A1927">
        <v>6260107</v>
      </c>
      <c r="B1927">
        <v>3</v>
      </c>
    </row>
    <row r="1928" spans="1:2">
      <c r="A1928">
        <v>6305764</v>
      </c>
      <c r="B1928">
        <v>0</v>
      </c>
    </row>
    <row r="1929" spans="1:2">
      <c r="A1929">
        <v>6218093</v>
      </c>
      <c r="B1929">
        <v>0</v>
      </c>
    </row>
    <row r="1930" spans="1:2">
      <c r="A1930">
        <v>6270278</v>
      </c>
      <c r="B1930">
        <v>1</v>
      </c>
    </row>
    <row r="1931" spans="1:2">
      <c r="A1931">
        <v>6117096</v>
      </c>
      <c r="B1931">
        <v>0</v>
      </c>
    </row>
    <row r="1932" spans="1:2">
      <c r="A1932">
        <v>3356945</v>
      </c>
      <c r="B1932">
        <v>0</v>
      </c>
    </row>
    <row r="1933" spans="1:2">
      <c r="A1933">
        <v>958640</v>
      </c>
      <c r="B1933">
        <v>1</v>
      </c>
    </row>
    <row r="1934" spans="1:2">
      <c r="A1934">
        <v>1054040</v>
      </c>
      <c r="B1934">
        <v>1</v>
      </c>
    </row>
    <row r="1935" spans="1:2">
      <c r="A1935">
        <v>6230859</v>
      </c>
      <c r="B1935">
        <v>1</v>
      </c>
    </row>
    <row r="1936" spans="1:2">
      <c r="A1936">
        <v>6139803</v>
      </c>
      <c r="B1936">
        <v>4</v>
      </c>
    </row>
    <row r="1937" spans="1:2">
      <c r="A1937">
        <v>963031</v>
      </c>
      <c r="B1937">
        <v>0</v>
      </c>
    </row>
    <row r="1938" spans="1:2">
      <c r="A1938">
        <v>1053866</v>
      </c>
      <c r="B1938">
        <v>1</v>
      </c>
    </row>
    <row r="1939" spans="1:2">
      <c r="A1939">
        <v>964335</v>
      </c>
      <c r="B1939">
        <v>0</v>
      </c>
    </row>
    <row r="1940" spans="1:2">
      <c r="A1940">
        <v>6129959</v>
      </c>
      <c r="B1940">
        <v>0</v>
      </c>
    </row>
    <row r="1941" spans="1:2">
      <c r="A1941">
        <v>6241783</v>
      </c>
      <c r="B1941">
        <v>1</v>
      </c>
    </row>
    <row r="1942" spans="1:2">
      <c r="A1942">
        <v>1050697</v>
      </c>
      <c r="B1942">
        <v>0</v>
      </c>
    </row>
    <row r="1943" spans="1:2">
      <c r="A1943">
        <v>6102044</v>
      </c>
      <c r="B1943">
        <v>0</v>
      </c>
    </row>
    <row r="1944" spans="1:2">
      <c r="A1944">
        <v>750935</v>
      </c>
      <c r="B1944">
        <v>1</v>
      </c>
    </row>
    <row r="1945" spans="1:2">
      <c r="A1945">
        <v>963921</v>
      </c>
      <c r="B1945">
        <v>3</v>
      </c>
    </row>
    <row r="1946" spans="1:2">
      <c r="A1946">
        <v>6239496</v>
      </c>
      <c r="B1946">
        <v>0</v>
      </c>
    </row>
    <row r="1947" spans="1:2">
      <c r="A1947">
        <v>6294755</v>
      </c>
      <c r="B1947">
        <v>1</v>
      </c>
    </row>
    <row r="1948" spans="1:2">
      <c r="A1948">
        <v>6216332</v>
      </c>
      <c r="B1948">
        <v>1</v>
      </c>
    </row>
    <row r="1949" spans="1:2">
      <c r="A1949">
        <v>6322796</v>
      </c>
      <c r="B1949">
        <v>0</v>
      </c>
    </row>
    <row r="1950" spans="1:2">
      <c r="A1950">
        <v>6241193</v>
      </c>
      <c r="B1950">
        <v>2</v>
      </c>
    </row>
    <row r="1951" spans="1:2">
      <c r="A1951">
        <v>963726</v>
      </c>
      <c r="B1951">
        <v>1</v>
      </c>
    </row>
    <row r="1952" spans="1:2">
      <c r="A1952">
        <v>6313727</v>
      </c>
      <c r="B1952">
        <v>3</v>
      </c>
    </row>
    <row r="1953" spans="1:2">
      <c r="A1953">
        <v>6105984</v>
      </c>
      <c r="B1953">
        <v>0</v>
      </c>
    </row>
    <row r="1954" spans="1:2">
      <c r="A1954">
        <v>6314283</v>
      </c>
      <c r="B1954">
        <v>0</v>
      </c>
    </row>
    <row r="1955" spans="1:2">
      <c r="A1955">
        <v>6216388</v>
      </c>
      <c r="B1955">
        <v>2</v>
      </c>
    </row>
    <row r="1956" spans="1:2">
      <c r="A1956">
        <v>6267954</v>
      </c>
      <c r="B1956">
        <v>1</v>
      </c>
    </row>
    <row r="1957" spans="1:2">
      <c r="A1957">
        <v>1055232</v>
      </c>
      <c r="B1957">
        <v>0</v>
      </c>
    </row>
    <row r="1958" spans="1:2">
      <c r="A1958">
        <v>6187211</v>
      </c>
      <c r="B1958">
        <v>0</v>
      </c>
    </row>
    <row r="1959" spans="1:2">
      <c r="A1959">
        <v>6345704</v>
      </c>
      <c r="B1959">
        <v>0</v>
      </c>
    </row>
    <row r="1960" spans="1:2">
      <c r="A1960">
        <v>6322807</v>
      </c>
      <c r="B1960">
        <v>1</v>
      </c>
    </row>
    <row r="1961" spans="1:2">
      <c r="A1961">
        <v>1054148</v>
      </c>
      <c r="B1961">
        <v>1</v>
      </c>
    </row>
    <row r="1962" spans="1:2">
      <c r="A1962">
        <v>6345337</v>
      </c>
      <c r="B1962">
        <v>1</v>
      </c>
    </row>
    <row r="1963" spans="1:2">
      <c r="A1963">
        <v>6176339</v>
      </c>
      <c r="B1963">
        <v>1</v>
      </c>
    </row>
    <row r="1964" spans="1:2">
      <c r="A1964">
        <v>6325428</v>
      </c>
      <c r="B1964">
        <v>0</v>
      </c>
    </row>
    <row r="1965" spans="1:2">
      <c r="A1965">
        <v>6111222</v>
      </c>
      <c r="B1965">
        <v>0</v>
      </c>
    </row>
    <row r="1966" spans="1:2">
      <c r="A1966">
        <v>6257607</v>
      </c>
      <c r="B1966">
        <v>0</v>
      </c>
    </row>
    <row r="1967" spans="1:2">
      <c r="A1967">
        <v>6215943</v>
      </c>
      <c r="B1967">
        <v>4</v>
      </c>
    </row>
    <row r="1968" spans="1:2">
      <c r="A1968">
        <v>6166667</v>
      </c>
      <c r="B1968">
        <v>0</v>
      </c>
    </row>
    <row r="1969" spans="1:2">
      <c r="A1969">
        <v>1054970</v>
      </c>
      <c r="B1969">
        <v>0</v>
      </c>
    </row>
    <row r="1970" spans="1:2">
      <c r="A1970">
        <v>6193466</v>
      </c>
      <c r="B1970">
        <v>3</v>
      </c>
    </row>
    <row r="1971" spans="1:2">
      <c r="A1971">
        <v>6216287</v>
      </c>
      <c r="B1971">
        <v>2</v>
      </c>
    </row>
    <row r="1972" spans="1:2">
      <c r="A1972">
        <v>958453</v>
      </c>
      <c r="B1972">
        <v>1</v>
      </c>
    </row>
    <row r="1973" spans="1:2">
      <c r="A1973">
        <v>6210565</v>
      </c>
      <c r="B1973">
        <v>0</v>
      </c>
    </row>
    <row r="1974" spans="1:2">
      <c r="A1974">
        <v>959474</v>
      </c>
      <c r="B1974">
        <v>0</v>
      </c>
    </row>
    <row r="1975" spans="1:2">
      <c r="A1975">
        <v>6285640</v>
      </c>
      <c r="B1975">
        <v>0</v>
      </c>
    </row>
    <row r="1976" spans="1:2">
      <c r="A1976">
        <v>6345585</v>
      </c>
      <c r="B1976">
        <v>0</v>
      </c>
    </row>
    <row r="1977" spans="1:2">
      <c r="A1977">
        <v>6323847</v>
      </c>
      <c r="B1977">
        <v>1</v>
      </c>
    </row>
    <row r="1978" spans="1:2">
      <c r="A1978">
        <v>6216043</v>
      </c>
      <c r="B1978">
        <v>4</v>
      </c>
    </row>
    <row r="1979" spans="1:2">
      <c r="A1979">
        <v>6270695</v>
      </c>
      <c r="B1979">
        <v>3</v>
      </c>
    </row>
    <row r="1980" spans="1:2">
      <c r="A1980">
        <v>6198999</v>
      </c>
      <c r="B1980">
        <v>0</v>
      </c>
    </row>
    <row r="1981" spans="1:2">
      <c r="A1981">
        <v>6341745</v>
      </c>
      <c r="B1981">
        <v>0</v>
      </c>
    </row>
    <row r="1982" spans="1:2">
      <c r="A1982">
        <v>6128329</v>
      </c>
      <c r="B1982">
        <v>0</v>
      </c>
    </row>
    <row r="1983" spans="1:2">
      <c r="A1983">
        <v>6116216</v>
      </c>
      <c r="B1983">
        <v>1</v>
      </c>
    </row>
    <row r="1984" spans="1:2">
      <c r="A1984">
        <v>963649</v>
      </c>
      <c r="B1984">
        <v>0</v>
      </c>
    </row>
    <row r="1985" spans="1:2">
      <c r="A1985">
        <v>1055225</v>
      </c>
      <c r="B1985">
        <v>0</v>
      </c>
    </row>
    <row r="1986" spans="1:2">
      <c r="A1986">
        <v>6311006</v>
      </c>
      <c r="B1986">
        <v>1</v>
      </c>
    </row>
    <row r="1987" spans="1:2">
      <c r="A1987">
        <v>6296875</v>
      </c>
      <c r="B1987">
        <v>2</v>
      </c>
    </row>
    <row r="1988" spans="1:2">
      <c r="A1988">
        <v>6286565</v>
      </c>
      <c r="B1988">
        <v>1</v>
      </c>
    </row>
    <row r="1989" spans="1:2">
      <c r="A1989">
        <v>6224161</v>
      </c>
      <c r="B1989">
        <v>20</v>
      </c>
    </row>
    <row r="1990" spans="1:2">
      <c r="A1990">
        <v>6260572</v>
      </c>
      <c r="B1990">
        <v>0</v>
      </c>
    </row>
    <row r="1991" spans="1:2">
      <c r="A1991">
        <v>6217378</v>
      </c>
      <c r="B1991">
        <v>1</v>
      </c>
    </row>
    <row r="1992" spans="1:2">
      <c r="A1992">
        <v>6182173</v>
      </c>
      <c r="B1992">
        <v>0</v>
      </c>
    </row>
    <row r="1993" spans="1:2">
      <c r="A1993">
        <v>6275308</v>
      </c>
      <c r="B1993">
        <v>1</v>
      </c>
    </row>
    <row r="1994" spans="1:2">
      <c r="A1994">
        <v>6216414</v>
      </c>
      <c r="B1994">
        <v>2</v>
      </c>
    </row>
    <row r="1995" spans="1:2">
      <c r="A1995">
        <v>6266885</v>
      </c>
      <c r="B1995">
        <v>4</v>
      </c>
    </row>
    <row r="1996" spans="1:2">
      <c r="A1996">
        <v>6127644</v>
      </c>
      <c r="B1996">
        <v>0</v>
      </c>
    </row>
    <row r="1997" spans="1:2">
      <c r="A1997">
        <v>6103326</v>
      </c>
      <c r="B1997">
        <v>4</v>
      </c>
    </row>
    <row r="1998" spans="1:2">
      <c r="A1998">
        <v>964473</v>
      </c>
      <c r="B1998">
        <v>2</v>
      </c>
    </row>
    <row r="1999" spans="1:2">
      <c r="A1999">
        <v>6189365</v>
      </c>
      <c r="B1999">
        <v>2</v>
      </c>
    </row>
    <row r="2000" spans="1:2">
      <c r="A2000">
        <v>1252357</v>
      </c>
      <c r="B2000">
        <v>5</v>
      </c>
    </row>
    <row r="2001" spans="1:2">
      <c r="A2001">
        <v>1052372</v>
      </c>
      <c r="B2001">
        <v>1</v>
      </c>
    </row>
    <row r="2002" spans="1:2">
      <c r="A2002">
        <v>6121964</v>
      </c>
      <c r="B2002">
        <v>1</v>
      </c>
    </row>
    <row r="2003" spans="1:2">
      <c r="A2003">
        <v>6223335</v>
      </c>
      <c r="B2003">
        <v>0</v>
      </c>
    </row>
    <row r="2004" spans="1:2">
      <c r="A2004">
        <v>6303100</v>
      </c>
      <c r="B2004">
        <v>12</v>
      </c>
    </row>
    <row r="2005" spans="1:2">
      <c r="A2005">
        <v>6295099</v>
      </c>
      <c r="B2005">
        <v>0</v>
      </c>
    </row>
    <row r="2006" spans="1:2">
      <c r="A2006">
        <v>6216382</v>
      </c>
      <c r="B2006">
        <v>12</v>
      </c>
    </row>
    <row r="2007" spans="1:2">
      <c r="A2007">
        <v>6292393</v>
      </c>
      <c r="B2007">
        <v>1</v>
      </c>
    </row>
    <row r="2008" spans="1:2">
      <c r="A2008">
        <v>6279937</v>
      </c>
      <c r="B2008">
        <v>2</v>
      </c>
    </row>
    <row r="2009" spans="1:2">
      <c r="A2009">
        <v>6188230</v>
      </c>
      <c r="B2009">
        <v>2</v>
      </c>
    </row>
    <row r="2010" spans="1:2">
      <c r="A2010">
        <v>1054709</v>
      </c>
      <c r="B2010">
        <v>0</v>
      </c>
    </row>
    <row r="2011" spans="1:2">
      <c r="A2011">
        <v>6198966</v>
      </c>
      <c r="B2011">
        <v>1</v>
      </c>
    </row>
    <row r="2012" spans="1:2">
      <c r="A2012">
        <v>6279959</v>
      </c>
      <c r="B2012">
        <v>2</v>
      </c>
    </row>
    <row r="2013" spans="1:2">
      <c r="A2013">
        <v>750812</v>
      </c>
      <c r="B2013">
        <v>0</v>
      </c>
    </row>
    <row r="2014" spans="1:2">
      <c r="A2014">
        <v>6191056</v>
      </c>
      <c r="B2014">
        <v>4</v>
      </c>
    </row>
    <row r="2015" spans="1:2">
      <c r="A2015">
        <v>6169304</v>
      </c>
      <c r="B2015">
        <v>0</v>
      </c>
    </row>
    <row r="2016" spans="1:2">
      <c r="A2016">
        <v>6239900</v>
      </c>
      <c r="B2016">
        <v>0</v>
      </c>
    </row>
    <row r="2017" spans="1:2">
      <c r="A2017">
        <v>960078</v>
      </c>
      <c r="B2017">
        <v>0</v>
      </c>
    </row>
    <row r="2018" spans="1:2">
      <c r="A2018">
        <v>6147157</v>
      </c>
      <c r="B2018">
        <v>4</v>
      </c>
    </row>
    <row r="2019" spans="1:2">
      <c r="A2019">
        <v>6247887</v>
      </c>
      <c r="B2019">
        <v>0</v>
      </c>
    </row>
    <row r="2020" spans="1:2">
      <c r="A2020">
        <v>6129638</v>
      </c>
      <c r="B2020">
        <v>0</v>
      </c>
    </row>
    <row r="2021" spans="1:2">
      <c r="A2021">
        <v>6258128</v>
      </c>
      <c r="B2021">
        <v>0</v>
      </c>
    </row>
    <row r="2022" spans="1:2">
      <c r="A2022">
        <v>950232</v>
      </c>
      <c r="B2022">
        <v>0</v>
      </c>
    </row>
    <row r="2023" spans="1:2">
      <c r="A2023">
        <v>958878</v>
      </c>
      <c r="B2023">
        <v>0</v>
      </c>
    </row>
    <row r="2024" spans="1:2">
      <c r="A2024">
        <v>6161683</v>
      </c>
      <c r="B2024">
        <v>5</v>
      </c>
    </row>
    <row r="2025" spans="1:2">
      <c r="A2025">
        <v>1054871</v>
      </c>
      <c r="B2025">
        <v>0</v>
      </c>
    </row>
    <row r="2026" spans="1:2">
      <c r="A2026">
        <v>6280925</v>
      </c>
      <c r="B2026">
        <v>0</v>
      </c>
    </row>
    <row r="2027" spans="1:2">
      <c r="A2027">
        <v>6232104</v>
      </c>
      <c r="B2027">
        <v>2</v>
      </c>
    </row>
    <row r="2028" spans="1:2">
      <c r="A2028">
        <v>6305636</v>
      </c>
      <c r="B2028">
        <v>1</v>
      </c>
    </row>
    <row r="2029" spans="1:2">
      <c r="A2029">
        <v>6303943</v>
      </c>
      <c r="B2029">
        <v>0</v>
      </c>
    </row>
    <row r="2030" spans="1:2">
      <c r="A2030">
        <v>6335323</v>
      </c>
      <c r="B2030">
        <v>0</v>
      </c>
    </row>
    <row r="2031" spans="1:2">
      <c r="A2031">
        <v>6295450</v>
      </c>
      <c r="B2031">
        <v>0</v>
      </c>
    </row>
    <row r="2032" spans="1:2">
      <c r="A2032">
        <v>6230348</v>
      </c>
      <c r="B2032">
        <v>0</v>
      </c>
    </row>
    <row r="2033" spans="1:2">
      <c r="A2033">
        <v>6250667</v>
      </c>
      <c r="B2033">
        <v>0</v>
      </c>
    </row>
    <row r="2034" spans="1:2">
      <c r="A2034">
        <v>1052708</v>
      </c>
      <c r="B2034">
        <v>1</v>
      </c>
    </row>
    <row r="2035" spans="1:2">
      <c r="A2035">
        <v>6190046</v>
      </c>
      <c r="B2035">
        <v>0</v>
      </c>
    </row>
    <row r="2036" spans="1:2">
      <c r="A2036">
        <v>6288814</v>
      </c>
      <c r="B2036">
        <v>1</v>
      </c>
    </row>
    <row r="2037" spans="1:2">
      <c r="A2037">
        <v>6270068</v>
      </c>
      <c r="B2037">
        <v>6</v>
      </c>
    </row>
    <row r="2038" spans="1:2">
      <c r="A2038">
        <v>6324190</v>
      </c>
      <c r="B2038">
        <v>2</v>
      </c>
    </row>
    <row r="2039" spans="1:2">
      <c r="A2039">
        <v>6168897</v>
      </c>
      <c r="B2039">
        <v>3</v>
      </c>
    </row>
    <row r="2040" spans="1:2">
      <c r="A2040">
        <v>6289084</v>
      </c>
      <c r="B2040">
        <v>0</v>
      </c>
    </row>
    <row r="2041" spans="1:2">
      <c r="A2041">
        <v>6219815</v>
      </c>
      <c r="B2041">
        <v>1</v>
      </c>
    </row>
    <row r="2042" spans="1:2">
      <c r="A2042">
        <v>6339332</v>
      </c>
      <c r="B2042">
        <v>2</v>
      </c>
    </row>
    <row r="2043" spans="1:2">
      <c r="A2043">
        <v>965270</v>
      </c>
      <c r="B2043">
        <v>0</v>
      </c>
    </row>
    <row r="2044" spans="1:2">
      <c r="A2044">
        <v>959510</v>
      </c>
      <c r="B2044">
        <v>2</v>
      </c>
    </row>
    <row r="2045" spans="1:2">
      <c r="A2045">
        <v>6317804</v>
      </c>
      <c r="B2045">
        <v>6</v>
      </c>
    </row>
    <row r="2046" spans="1:2">
      <c r="A2046">
        <v>958137</v>
      </c>
      <c r="B2046">
        <v>1</v>
      </c>
    </row>
    <row r="2047" spans="1:2">
      <c r="A2047">
        <v>6249436</v>
      </c>
      <c r="B2047">
        <v>0</v>
      </c>
    </row>
    <row r="2048" spans="1:2">
      <c r="A2048">
        <v>6249566</v>
      </c>
      <c r="B2048">
        <v>0</v>
      </c>
    </row>
    <row r="2049" spans="1:2">
      <c r="A2049">
        <v>6327271</v>
      </c>
      <c r="B2049">
        <v>0</v>
      </c>
    </row>
    <row r="2050" spans="1:2">
      <c r="A2050">
        <v>6334557</v>
      </c>
      <c r="B2050">
        <v>2</v>
      </c>
    </row>
    <row r="2051" spans="1:2">
      <c r="A2051">
        <v>850464</v>
      </c>
      <c r="B2051">
        <v>0</v>
      </c>
    </row>
    <row r="2052" spans="1:2">
      <c r="A2052">
        <v>6322998</v>
      </c>
      <c r="B2052">
        <v>6</v>
      </c>
    </row>
    <row r="2053" spans="1:2">
      <c r="A2053">
        <v>965232</v>
      </c>
      <c r="B2053">
        <v>300</v>
      </c>
    </row>
    <row r="2054" spans="1:2">
      <c r="A2054">
        <v>6278538</v>
      </c>
      <c r="B2054">
        <v>0</v>
      </c>
    </row>
    <row r="2055" spans="1:2">
      <c r="A2055">
        <v>964245</v>
      </c>
      <c r="B2055">
        <v>2</v>
      </c>
    </row>
    <row r="2056" spans="1:2">
      <c r="A2056">
        <v>6336327</v>
      </c>
      <c r="B2056">
        <v>0</v>
      </c>
    </row>
    <row r="2057" spans="1:2">
      <c r="A2057">
        <v>6270693</v>
      </c>
      <c r="B2057">
        <v>1</v>
      </c>
    </row>
    <row r="2058" spans="1:2">
      <c r="A2058">
        <v>6230823</v>
      </c>
      <c r="B2058">
        <v>20</v>
      </c>
    </row>
    <row r="2059" spans="1:2">
      <c r="A2059">
        <v>6300453</v>
      </c>
      <c r="B2059">
        <v>1</v>
      </c>
    </row>
    <row r="2060" spans="1:2">
      <c r="A2060">
        <v>6340488</v>
      </c>
      <c r="B2060">
        <v>4</v>
      </c>
    </row>
    <row r="2061" spans="1:2">
      <c r="A2061">
        <v>6323378</v>
      </c>
      <c r="B2061">
        <v>10</v>
      </c>
    </row>
    <row r="2062" spans="1:2">
      <c r="A2062">
        <v>1250784</v>
      </c>
      <c r="B2062">
        <v>0</v>
      </c>
    </row>
    <row r="2063" spans="1:2">
      <c r="A2063">
        <v>6231845</v>
      </c>
      <c r="B2063">
        <v>0</v>
      </c>
    </row>
    <row r="2064" spans="1:2">
      <c r="A2064">
        <v>6239138</v>
      </c>
      <c r="B2064">
        <v>2</v>
      </c>
    </row>
    <row r="2065" spans="1:2">
      <c r="A2065">
        <v>6301935</v>
      </c>
      <c r="B2065">
        <v>28</v>
      </c>
    </row>
    <row r="2066" spans="1:2">
      <c r="A2066">
        <v>6322806</v>
      </c>
      <c r="B2066">
        <v>4</v>
      </c>
    </row>
    <row r="2067" spans="1:2">
      <c r="A2067">
        <v>956304</v>
      </c>
      <c r="B2067">
        <v>1</v>
      </c>
    </row>
    <row r="2068" spans="1:2">
      <c r="A2068">
        <v>6180377</v>
      </c>
      <c r="B2068">
        <v>6</v>
      </c>
    </row>
    <row r="2069" spans="1:2">
      <c r="A2069">
        <v>1054329</v>
      </c>
      <c r="B2069">
        <v>1</v>
      </c>
    </row>
    <row r="2070" spans="1:2">
      <c r="A2070">
        <v>6238775</v>
      </c>
      <c r="B2070">
        <v>1</v>
      </c>
    </row>
    <row r="2071" spans="1:2">
      <c r="A2071">
        <v>960904</v>
      </c>
      <c r="B2071">
        <v>0</v>
      </c>
    </row>
    <row r="2072" spans="1:2">
      <c r="A2072">
        <v>6173111</v>
      </c>
      <c r="B2072">
        <v>1</v>
      </c>
    </row>
    <row r="2073" spans="1:2">
      <c r="A2073">
        <v>6175403</v>
      </c>
      <c r="B2073">
        <v>0</v>
      </c>
    </row>
    <row r="2074" spans="1:2">
      <c r="A2074">
        <v>6216339</v>
      </c>
      <c r="B2074">
        <v>6</v>
      </c>
    </row>
    <row r="2075" spans="1:2">
      <c r="A2075">
        <v>6132437</v>
      </c>
      <c r="B2075">
        <v>0</v>
      </c>
    </row>
    <row r="2076" spans="1:2">
      <c r="A2076">
        <v>6220763</v>
      </c>
      <c r="B2076">
        <v>2</v>
      </c>
    </row>
    <row r="2077" spans="1:2">
      <c r="A2077">
        <v>965279</v>
      </c>
      <c r="B2077">
        <v>4</v>
      </c>
    </row>
    <row r="2078" spans="1:2">
      <c r="A2078">
        <v>6334989</v>
      </c>
      <c r="B2078">
        <v>0</v>
      </c>
    </row>
    <row r="2079" spans="1:2">
      <c r="A2079">
        <v>1252047</v>
      </c>
      <c r="B2079">
        <v>0</v>
      </c>
    </row>
    <row r="2080" spans="1:2">
      <c r="A2080">
        <v>6253438</v>
      </c>
      <c r="B2080">
        <v>2</v>
      </c>
    </row>
    <row r="2081" spans="1:2">
      <c r="A2081">
        <v>6295092</v>
      </c>
      <c r="B2081">
        <v>0</v>
      </c>
    </row>
    <row r="2082" spans="1:2">
      <c r="A2082">
        <v>6336594</v>
      </c>
      <c r="B2082">
        <v>0</v>
      </c>
    </row>
    <row r="2083" spans="1:2">
      <c r="A2083">
        <v>6169307</v>
      </c>
      <c r="B2083">
        <v>2</v>
      </c>
    </row>
    <row r="2084" spans="1:2">
      <c r="A2084">
        <v>6304769</v>
      </c>
      <c r="B2084">
        <v>0</v>
      </c>
    </row>
    <row r="2085" spans="1:2">
      <c r="A2085">
        <v>6307313</v>
      </c>
      <c r="B2085">
        <v>0</v>
      </c>
    </row>
    <row r="2086" spans="1:2">
      <c r="A2086">
        <v>6210108</v>
      </c>
      <c r="B2086">
        <v>4</v>
      </c>
    </row>
    <row r="2087" spans="1:2">
      <c r="A2087">
        <v>6108449</v>
      </c>
      <c r="B2087">
        <v>0</v>
      </c>
    </row>
    <row r="2088" spans="1:2">
      <c r="A2088">
        <v>963413</v>
      </c>
      <c r="B2088">
        <v>0</v>
      </c>
    </row>
    <row r="2089" spans="1:2">
      <c r="A2089">
        <v>6265758</v>
      </c>
      <c r="B2089">
        <v>4</v>
      </c>
    </row>
    <row r="2090" spans="1:2">
      <c r="A2090">
        <v>6213746</v>
      </c>
      <c r="B2090">
        <v>0</v>
      </c>
    </row>
    <row r="2091" spans="1:2">
      <c r="A2091">
        <v>6316227</v>
      </c>
      <c r="B2091">
        <v>1</v>
      </c>
    </row>
    <row r="2092" spans="1:2">
      <c r="A2092">
        <v>6317166</v>
      </c>
      <c r="B2092">
        <v>3</v>
      </c>
    </row>
    <row r="2093" spans="1:2">
      <c r="A2093">
        <v>958486</v>
      </c>
      <c r="B2093">
        <v>0</v>
      </c>
    </row>
    <row r="2094" spans="1:2">
      <c r="A2094">
        <v>6224157</v>
      </c>
      <c r="B2094">
        <v>1</v>
      </c>
    </row>
    <row r="2095" spans="1:2">
      <c r="A2095">
        <v>6170703</v>
      </c>
      <c r="B2095">
        <v>0</v>
      </c>
    </row>
    <row r="2096" spans="1:2">
      <c r="A2096">
        <v>6254014</v>
      </c>
      <c r="B2096">
        <v>1</v>
      </c>
    </row>
    <row r="2097" spans="1:2">
      <c r="A2097">
        <v>6107879</v>
      </c>
      <c r="B2097">
        <v>10</v>
      </c>
    </row>
    <row r="2098" spans="1:2">
      <c r="A2098">
        <v>6177932</v>
      </c>
      <c r="B2098">
        <v>0</v>
      </c>
    </row>
    <row r="2099" spans="1:2">
      <c r="A2099">
        <v>6323435</v>
      </c>
      <c r="B2099">
        <v>10</v>
      </c>
    </row>
    <row r="2100" spans="1:2">
      <c r="A2100">
        <v>1054744</v>
      </c>
      <c r="B2100">
        <v>0</v>
      </c>
    </row>
    <row r="2101" spans="1:2">
      <c r="A2101">
        <v>960900</v>
      </c>
      <c r="B2101">
        <v>2</v>
      </c>
    </row>
    <row r="2102" spans="1:2">
      <c r="A2102">
        <v>6267273</v>
      </c>
      <c r="B2102">
        <v>0</v>
      </c>
    </row>
    <row r="2103" spans="1:2">
      <c r="A2103">
        <v>6189774</v>
      </c>
      <c r="B2103">
        <v>9</v>
      </c>
    </row>
    <row r="2104" spans="1:2">
      <c r="A2104">
        <v>6190828</v>
      </c>
      <c r="B2104">
        <v>1</v>
      </c>
    </row>
    <row r="2105" spans="1:2">
      <c r="A2105">
        <v>6265897</v>
      </c>
      <c r="B2105">
        <v>1</v>
      </c>
    </row>
    <row r="2106" spans="1:2">
      <c r="A2106">
        <v>6318371</v>
      </c>
      <c r="B2106">
        <v>4</v>
      </c>
    </row>
    <row r="2107" spans="1:2">
      <c r="A2107">
        <v>6141969</v>
      </c>
      <c r="B2107">
        <v>2</v>
      </c>
    </row>
    <row r="2108" spans="1:2">
      <c r="A2108">
        <v>1054498</v>
      </c>
      <c r="B2108">
        <v>0</v>
      </c>
    </row>
    <row r="2109" spans="1:2">
      <c r="A2109">
        <v>6244826</v>
      </c>
      <c r="B2109">
        <v>2</v>
      </c>
    </row>
    <row r="2110" spans="1:2">
      <c r="A2110">
        <v>6242071</v>
      </c>
      <c r="B2110">
        <v>0</v>
      </c>
    </row>
    <row r="2111" spans="1:2">
      <c r="A2111">
        <v>6213739</v>
      </c>
      <c r="B2111">
        <v>1</v>
      </c>
    </row>
    <row r="2112" spans="1:2">
      <c r="A2112">
        <v>6335898</v>
      </c>
      <c r="B2112">
        <v>0</v>
      </c>
    </row>
    <row r="2113" spans="1:2">
      <c r="A2113">
        <v>6320615</v>
      </c>
      <c r="B2113">
        <v>0</v>
      </c>
    </row>
    <row r="2114" spans="1:2">
      <c r="A2114">
        <v>1050132</v>
      </c>
      <c r="B2114">
        <v>0</v>
      </c>
    </row>
    <row r="2115" spans="1:2">
      <c r="A2115">
        <v>6246461</v>
      </c>
      <c r="B2115">
        <v>0</v>
      </c>
    </row>
    <row r="2116" spans="1:2">
      <c r="A2116">
        <v>6116962</v>
      </c>
      <c r="B2116">
        <v>2</v>
      </c>
    </row>
    <row r="2117" spans="1:2">
      <c r="A2117">
        <v>1251405</v>
      </c>
      <c r="B2117">
        <v>0</v>
      </c>
    </row>
    <row r="2118" spans="1:2">
      <c r="A2118">
        <v>6241917</v>
      </c>
      <c r="B2118">
        <v>0</v>
      </c>
    </row>
    <row r="2119" spans="1:2">
      <c r="A2119">
        <v>6317745</v>
      </c>
      <c r="B2119">
        <v>0</v>
      </c>
    </row>
    <row r="2120" spans="1:2">
      <c r="A2120">
        <v>6211101</v>
      </c>
      <c r="B2120">
        <v>5</v>
      </c>
    </row>
    <row r="2121" spans="1:2">
      <c r="A2121">
        <v>6314471</v>
      </c>
      <c r="B2121">
        <v>0</v>
      </c>
    </row>
    <row r="2122" spans="1:2">
      <c r="A2122">
        <v>2055300</v>
      </c>
      <c r="B2122">
        <v>1</v>
      </c>
    </row>
    <row r="2123" spans="1:2">
      <c r="A2123">
        <v>959987</v>
      </c>
      <c r="B2123">
        <v>0</v>
      </c>
    </row>
    <row r="2124" spans="1:2">
      <c r="A2124">
        <v>6244208</v>
      </c>
      <c r="B2124">
        <v>2</v>
      </c>
    </row>
    <row r="2125" spans="1:2">
      <c r="A2125">
        <v>6106937</v>
      </c>
      <c r="B2125">
        <v>1</v>
      </c>
    </row>
    <row r="2126" spans="1:2">
      <c r="A2126">
        <v>6233530</v>
      </c>
      <c r="B2126">
        <v>3</v>
      </c>
    </row>
    <row r="2127" spans="1:2">
      <c r="A2127">
        <v>551882</v>
      </c>
      <c r="B2127">
        <v>0</v>
      </c>
    </row>
    <row r="2128" spans="1:2">
      <c r="A2128">
        <v>6256824</v>
      </c>
      <c r="B2128">
        <v>0</v>
      </c>
    </row>
    <row r="2129" spans="1:2">
      <c r="A2129">
        <v>952669</v>
      </c>
      <c r="B2129">
        <v>4</v>
      </c>
    </row>
    <row r="2130" spans="1:2">
      <c r="A2130">
        <v>6220654</v>
      </c>
      <c r="B2130">
        <v>20</v>
      </c>
    </row>
    <row r="2131" spans="1:2">
      <c r="A2131">
        <v>6236711</v>
      </c>
      <c r="B2131">
        <v>1</v>
      </c>
    </row>
    <row r="2132" spans="1:2">
      <c r="A2132">
        <v>6220614</v>
      </c>
      <c r="B2132">
        <v>0</v>
      </c>
    </row>
    <row r="2133" spans="1:2">
      <c r="A2133">
        <v>6284522</v>
      </c>
      <c r="B2133">
        <v>0</v>
      </c>
    </row>
    <row r="2134" spans="1:2">
      <c r="A2134">
        <v>6264691</v>
      </c>
      <c r="B2134">
        <v>3</v>
      </c>
    </row>
    <row r="2135" spans="1:2">
      <c r="A2135">
        <v>953330</v>
      </c>
      <c r="B2135">
        <v>2</v>
      </c>
    </row>
    <row r="2136" spans="1:2">
      <c r="A2136">
        <v>964124</v>
      </c>
      <c r="B2136">
        <v>1</v>
      </c>
    </row>
    <row r="2137" spans="1:2">
      <c r="A2137">
        <v>1250831</v>
      </c>
      <c r="B2137">
        <v>3</v>
      </c>
    </row>
    <row r="2138" spans="1:2">
      <c r="A2138">
        <v>6266481</v>
      </c>
      <c r="B2138">
        <v>2</v>
      </c>
    </row>
    <row r="2139" spans="1:2">
      <c r="A2139">
        <v>6321153</v>
      </c>
      <c r="B2139">
        <v>0</v>
      </c>
    </row>
    <row r="2140" spans="1:2">
      <c r="A2140">
        <v>6251758</v>
      </c>
      <c r="B2140">
        <v>1</v>
      </c>
    </row>
    <row r="2141" spans="1:2">
      <c r="A2141">
        <v>6223801</v>
      </c>
      <c r="B2141">
        <v>2</v>
      </c>
    </row>
    <row r="2142" spans="1:2">
      <c r="A2142">
        <v>6284069</v>
      </c>
      <c r="B2142">
        <v>4</v>
      </c>
    </row>
    <row r="2143" spans="1:2">
      <c r="A2143">
        <v>6345470</v>
      </c>
      <c r="B2143">
        <v>2</v>
      </c>
    </row>
    <row r="2144" spans="1:2">
      <c r="A2144">
        <v>6345069</v>
      </c>
      <c r="B2144">
        <v>2</v>
      </c>
    </row>
    <row r="2145" spans="1:2">
      <c r="A2145">
        <v>6233619</v>
      </c>
      <c r="B2145">
        <v>0</v>
      </c>
    </row>
    <row r="2146" spans="1:2">
      <c r="A2146">
        <v>6215806</v>
      </c>
      <c r="B2146">
        <v>6</v>
      </c>
    </row>
    <row r="2147" spans="1:2">
      <c r="A2147">
        <v>6190052</v>
      </c>
      <c r="B2147">
        <v>0</v>
      </c>
    </row>
    <row r="2148" spans="1:2">
      <c r="A2148">
        <v>962132</v>
      </c>
      <c r="B2148">
        <v>0</v>
      </c>
    </row>
    <row r="2149" spans="1:2">
      <c r="A2149">
        <v>6150836</v>
      </c>
      <c r="B2149">
        <v>4</v>
      </c>
    </row>
    <row r="2150" spans="1:2">
      <c r="A2150">
        <v>1055173</v>
      </c>
      <c r="B2150">
        <v>0</v>
      </c>
    </row>
    <row r="2151" spans="1:2">
      <c r="A2151">
        <v>6341621</v>
      </c>
      <c r="B2151">
        <v>4</v>
      </c>
    </row>
    <row r="2152" spans="1:2">
      <c r="A2152">
        <v>951178</v>
      </c>
      <c r="B2152">
        <v>0</v>
      </c>
    </row>
    <row r="2153" spans="1:2">
      <c r="A2153">
        <v>6160199</v>
      </c>
      <c r="B2153">
        <v>4</v>
      </c>
    </row>
    <row r="2154" spans="1:2">
      <c r="A2154">
        <v>6330381</v>
      </c>
      <c r="B2154">
        <v>0</v>
      </c>
    </row>
    <row r="2155" spans="1:2">
      <c r="A2155">
        <v>6313782</v>
      </c>
      <c r="B2155">
        <v>2</v>
      </c>
    </row>
    <row r="2156" spans="1:2">
      <c r="A2156">
        <v>6339090</v>
      </c>
      <c r="B2156">
        <v>5</v>
      </c>
    </row>
    <row r="2157" spans="1:2">
      <c r="A2157">
        <v>6255924</v>
      </c>
      <c r="B2157">
        <v>3</v>
      </c>
    </row>
    <row r="2158" spans="1:2">
      <c r="A2158">
        <v>6241631</v>
      </c>
      <c r="B2158">
        <v>6</v>
      </c>
    </row>
    <row r="2159" spans="1:2">
      <c r="A2159">
        <v>6187491</v>
      </c>
      <c r="B2159">
        <v>5</v>
      </c>
    </row>
    <row r="2160" spans="1:2">
      <c r="A2160">
        <v>6259403</v>
      </c>
      <c r="B2160">
        <v>3</v>
      </c>
    </row>
    <row r="2161" spans="1:2">
      <c r="A2161">
        <v>6249761</v>
      </c>
      <c r="B2161">
        <v>1</v>
      </c>
    </row>
    <row r="2162" spans="1:2">
      <c r="A2162">
        <v>6264693</v>
      </c>
      <c r="B2162">
        <v>0</v>
      </c>
    </row>
    <row r="2163" spans="1:2">
      <c r="A2163">
        <v>6216013</v>
      </c>
      <c r="B2163">
        <v>3</v>
      </c>
    </row>
    <row r="2164" spans="1:2">
      <c r="A2164">
        <v>1054124</v>
      </c>
      <c r="B2164">
        <v>1</v>
      </c>
    </row>
    <row r="2165" spans="1:2">
      <c r="A2165">
        <v>6336846</v>
      </c>
      <c r="B2165">
        <v>0</v>
      </c>
    </row>
    <row r="2166" spans="1:2">
      <c r="A2166">
        <v>6300454</v>
      </c>
      <c r="B2166">
        <v>4</v>
      </c>
    </row>
    <row r="2167" spans="1:2">
      <c r="A2167">
        <v>6211291</v>
      </c>
      <c r="B2167">
        <v>1</v>
      </c>
    </row>
    <row r="2168" spans="1:2">
      <c r="A2168">
        <v>6249670</v>
      </c>
      <c r="B2168">
        <v>3</v>
      </c>
    </row>
    <row r="2169" spans="1:2">
      <c r="A2169">
        <v>961487</v>
      </c>
      <c r="B2169">
        <v>0</v>
      </c>
    </row>
    <row r="2170" spans="1:2">
      <c r="A2170">
        <v>6295556</v>
      </c>
      <c r="B2170">
        <v>0</v>
      </c>
    </row>
    <row r="2171" spans="1:2">
      <c r="A2171">
        <v>6230323</v>
      </c>
      <c r="B2171">
        <v>0</v>
      </c>
    </row>
    <row r="2172" spans="1:2">
      <c r="A2172">
        <v>6266892</v>
      </c>
      <c r="B2172">
        <v>1</v>
      </c>
    </row>
    <row r="2173" spans="1:2">
      <c r="A2173">
        <v>6195479</v>
      </c>
      <c r="B2173">
        <v>2</v>
      </c>
    </row>
    <row r="2174" spans="1:2">
      <c r="A2174">
        <v>6133394</v>
      </c>
      <c r="B2174">
        <v>2</v>
      </c>
    </row>
    <row r="2175" spans="1:2">
      <c r="A2175">
        <v>6251888</v>
      </c>
      <c r="B2175">
        <v>0</v>
      </c>
    </row>
    <row r="2176" spans="1:2">
      <c r="A2176">
        <v>1054817</v>
      </c>
      <c r="B2176">
        <v>0</v>
      </c>
    </row>
    <row r="2177" spans="1:2">
      <c r="A2177">
        <v>750748</v>
      </c>
      <c r="B2177">
        <v>0</v>
      </c>
    </row>
    <row r="2178" spans="1:2">
      <c r="A2178">
        <v>6244142</v>
      </c>
      <c r="B2178">
        <v>0</v>
      </c>
    </row>
    <row r="2179" spans="1:2">
      <c r="A2179">
        <v>1054414</v>
      </c>
      <c r="B2179">
        <v>0</v>
      </c>
    </row>
    <row r="2180" spans="1:2">
      <c r="A2180">
        <v>6259473</v>
      </c>
      <c r="B2180">
        <v>0</v>
      </c>
    </row>
    <row r="2181" spans="1:2">
      <c r="A2181">
        <v>6210327</v>
      </c>
      <c r="B2181">
        <v>2</v>
      </c>
    </row>
    <row r="2182" spans="1:2">
      <c r="A2182">
        <v>6334707</v>
      </c>
      <c r="B2182">
        <v>0</v>
      </c>
    </row>
    <row r="2183" spans="1:2">
      <c r="A2183">
        <v>6256147</v>
      </c>
      <c r="B2183">
        <v>20</v>
      </c>
    </row>
    <row r="2184" spans="1:2">
      <c r="A2184">
        <v>6216040</v>
      </c>
      <c r="B2184">
        <v>14</v>
      </c>
    </row>
    <row r="2185" spans="1:2">
      <c r="A2185">
        <v>6218099</v>
      </c>
      <c r="B2185">
        <v>2</v>
      </c>
    </row>
    <row r="2186" spans="1:2">
      <c r="A2186">
        <v>6326659</v>
      </c>
      <c r="B2186">
        <v>1</v>
      </c>
    </row>
    <row r="2187" spans="1:2">
      <c r="A2187">
        <v>6281149</v>
      </c>
      <c r="B2187">
        <v>1</v>
      </c>
    </row>
    <row r="2188" spans="1:2">
      <c r="A2188">
        <v>6275297</v>
      </c>
      <c r="B2188">
        <v>4</v>
      </c>
    </row>
    <row r="2189" spans="1:2">
      <c r="A2189">
        <v>6246430</v>
      </c>
      <c r="B2189">
        <v>0</v>
      </c>
    </row>
    <row r="2190" spans="1:2">
      <c r="A2190">
        <v>6272876</v>
      </c>
      <c r="B2190">
        <v>2</v>
      </c>
    </row>
    <row r="2191" spans="1:2">
      <c r="A2191">
        <v>6259645</v>
      </c>
      <c r="B2191">
        <v>0</v>
      </c>
    </row>
    <row r="2192" spans="1:2">
      <c r="A2192">
        <v>1252410</v>
      </c>
      <c r="B2192">
        <v>101</v>
      </c>
    </row>
    <row r="2193" spans="1:2">
      <c r="A2193">
        <v>6224081</v>
      </c>
      <c r="B2193">
        <v>0</v>
      </c>
    </row>
    <row r="2194" spans="1:2">
      <c r="A2194">
        <v>6239107</v>
      </c>
      <c r="B2194">
        <v>0</v>
      </c>
    </row>
    <row r="2195" spans="1:2">
      <c r="A2195">
        <v>958876</v>
      </c>
      <c r="B2195">
        <v>4</v>
      </c>
    </row>
    <row r="2196" spans="1:2">
      <c r="A2196">
        <v>6154262</v>
      </c>
      <c r="B2196">
        <v>0</v>
      </c>
    </row>
    <row r="2197" spans="1:2">
      <c r="A2197">
        <v>6250246</v>
      </c>
      <c r="B2197">
        <v>0</v>
      </c>
    </row>
    <row r="2198" spans="1:2">
      <c r="A2198">
        <v>6131067</v>
      </c>
      <c r="B2198">
        <v>1</v>
      </c>
    </row>
    <row r="2199" spans="1:2">
      <c r="A2199">
        <v>956867</v>
      </c>
      <c r="B2199">
        <v>2</v>
      </c>
    </row>
    <row r="2200" spans="1:2">
      <c r="A2200">
        <v>6300389</v>
      </c>
      <c r="B2200">
        <v>1</v>
      </c>
    </row>
    <row r="2201" spans="1:2">
      <c r="A2201">
        <v>6280167</v>
      </c>
      <c r="B2201">
        <v>1</v>
      </c>
    </row>
    <row r="2202" spans="1:2">
      <c r="A2202">
        <v>955073</v>
      </c>
      <c r="B2202">
        <v>0</v>
      </c>
    </row>
    <row r="2203" spans="1:2">
      <c r="A2203">
        <v>6145237</v>
      </c>
      <c r="B2203">
        <v>1</v>
      </c>
    </row>
    <row r="2204" spans="1:2">
      <c r="A2204">
        <v>6256829</v>
      </c>
      <c r="B2204">
        <v>2</v>
      </c>
    </row>
    <row r="2205" spans="1:2">
      <c r="A2205">
        <v>6263537</v>
      </c>
      <c r="B2205">
        <v>1</v>
      </c>
    </row>
    <row r="2206" spans="1:2">
      <c r="A2206">
        <v>6312292</v>
      </c>
      <c r="B2206">
        <v>11</v>
      </c>
    </row>
    <row r="2207" spans="1:2">
      <c r="A2207">
        <v>6343445</v>
      </c>
      <c r="B2207">
        <v>30</v>
      </c>
    </row>
    <row r="2208" spans="1:2">
      <c r="A2208">
        <v>6300083</v>
      </c>
      <c r="B2208">
        <v>4</v>
      </c>
    </row>
    <row r="2209" spans="1:2">
      <c r="A2209">
        <v>6108162</v>
      </c>
      <c r="B2209">
        <v>0</v>
      </c>
    </row>
    <row r="2210" spans="1:2">
      <c r="A2210">
        <v>6256814</v>
      </c>
      <c r="B2210">
        <v>0</v>
      </c>
    </row>
    <row r="2211" spans="1:2">
      <c r="A2211">
        <v>6247763</v>
      </c>
      <c r="B2211">
        <v>10</v>
      </c>
    </row>
    <row r="2212" spans="1:2">
      <c r="A2212">
        <v>6307099</v>
      </c>
      <c r="B2212">
        <v>6</v>
      </c>
    </row>
    <row r="2213" spans="1:2">
      <c r="A2213">
        <v>6216442</v>
      </c>
      <c r="B2213">
        <v>1</v>
      </c>
    </row>
    <row r="2214" spans="1:2">
      <c r="A2214">
        <v>6234737</v>
      </c>
      <c r="B2214">
        <v>0</v>
      </c>
    </row>
    <row r="2215" spans="1:2">
      <c r="A2215">
        <v>6338719</v>
      </c>
      <c r="B2215">
        <v>0</v>
      </c>
    </row>
    <row r="2216" spans="1:2">
      <c r="A2216">
        <v>6266896</v>
      </c>
      <c r="B2216">
        <v>0</v>
      </c>
    </row>
    <row r="2217" spans="1:2">
      <c r="A2217">
        <v>6171926</v>
      </c>
      <c r="B2217">
        <v>0</v>
      </c>
    </row>
    <row r="2218" spans="1:2">
      <c r="A2218">
        <v>6124767</v>
      </c>
      <c r="B2218">
        <v>0</v>
      </c>
    </row>
    <row r="2219" spans="1:2">
      <c r="A2219">
        <v>6319624</v>
      </c>
      <c r="B2219">
        <v>0</v>
      </c>
    </row>
    <row r="2220" spans="1:2">
      <c r="A2220">
        <v>961274</v>
      </c>
      <c r="B2220">
        <v>0</v>
      </c>
    </row>
    <row r="2221" spans="1:2">
      <c r="A2221">
        <v>6145210</v>
      </c>
      <c r="B2221">
        <v>0</v>
      </c>
    </row>
    <row r="2222" spans="1:2">
      <c r="A2222">
        <v>6195449</v>
      </c>
      <c r="B2222">
        <v>0</v>
      </c>
    </row>
    <row r="2223" spans="1:2">
      <c r="A2223">
        <v>6303600</v>
      </c>
      <c r="B2223">
        <v>0</v>
      </c>
    </row>
    <row r="2224" spans="1:2">
      <c r="A2224">
        <v>963461</v>
      </c>
      <c r="B2224">
        <v>0</v>
      </c>
    </row>
    <row r="2225" spans="1:2">
      <c r="A2225">
        <v>6320455</v>
      </c>
      <c r="B2225">
        <v>15</v>
      </c>
    </row>
    <row r="2226" spans="1:2">
      <c r="A2226">
        <v>6129937</v>
      </c>
      <c r="B2226">
        <v>0</v>
      </c>
    </row>
    <row r="2227" spans="1:2">
      <c r="A2227">
        <v>6192855</v>
      </c>
      <c r="B2227">
        <v>50</v>
      </c>
    </row>
    <row r="2228" spans="1:2">
      <c r="A2228">
        <v>6192556</v>
      </c>
      <c r="B2228">
        <v>11</v>
      </c>
    </row>
    <row r="2229" spans="1:2">
      <c r="A2229">
        <v>6236341</v>
      </c>
      <c r="B2229">
        <v>0</v>
      </c>
    </row>
    <row r="2230" spans="1:2">
      <c r="A2230">
        <v>964633</v>
      </c>
      <c r="B2230">
        <v>4</v>
      </c>
    </row>
    <row r="2231" spans="1:2">
      <c r="A2231">
        <v>6172351</v>
      </c>
      <c r="B2231">
        <v>0</v>
      </c>
    </row>
    <row r="2232" spans="1:2">
      <c r="A2232">
        <v>6258781</v>
      </c>
      <c r="B2232">
        <v>1</v>
      </c>
    </row>
    <row r="2233" spans="1:2">
      <c r="A2233">
        <v>6114880</v>
      </c>
      <c r="B2233">
        <v>1</v>
      </c>
    </row>
    <row r="2234" spans="1:2">
      <c r="A2234">
        <v>6282790</v>
      </c>
      <c r="B2234">
        <v>0</v>
      </c>
    </row>
    <row r="2235" spans="1:2">
      <c r="A2235">
        <v>6178891</v>
      </c>
      <c r="B2235">
        <v>0</v>
      </c>
    </row>
    <row r="2236" spans="1:2">
      <c r="A2236">
        <v>6235931</v>
      </c>
      <c r="B2236">
        <v>1</v>
      </c>
    </row>
    <row r="2237" spans="1:2">
      <c r="A2237">
        <v>6283551</v>
      </c>
      <c r="B2237">
        <v>0</v>
      </c>
    </row>
    <row r="2238" spans="1:2">
      <c r="A2238">
        <v>6278362</v>
      </c>
      <c r="B2238">
        <v>1</v>
      </c>
    </row>
    <row r="2239" spans="1:2">
      <c r="A2239">
        <v>955825</v>
      </c>
      <c r="B2239">
        <v>4</v>
      </c>
    </row>
    <row r="2240" spans="1:2">
      <c r="A2240">
        <v>6176730</v>
      </c>
      <c r="B2240">
        <v>1</v>
      </c>
    </row>
    <row r="2241" spans="1:2">
      <c r="A2241">
        <v>6301010</v>
      </c>
      <c r="B2241">
        <v>0</v>
      </c>
    </row>
    <row r="2242" spans="1:2">
      <c r="A2242">
        <v>6264553</v>
      </c>
      <c r="B2242">
        <v>0</v>
      </c>
    </row>
    <row r="2243" spans="1:2">
      <c r="A2243">
        <v>6338851</v>
      </c>
      <c r="B2243">
        <v>0</v>
      </c>
    </row>
    <row r="2244" spans="1:2">
      <c r="A2244">
        <v>1052207</v>
      </c>
      <c r="B2244">
        <v>0</v>
      </c>
    </row>
    <row r="2245" spans="1:2">
      <c r="A2245">
        <v>6235462</v>
      </c>
      <c r="B2245">
        <v>1</v>
      </c>
    </row>
    <row r="2246" spans="1:2">
      <c r="A2246">
        <v>1252435</v>
      </c>
      <c r="B2246">
        <v>0</v>
      </c>
    </row>
    <row r="2247" spans="1:2">
      <c r="A2247">
        <v>6325641</v>
      </c>
      <c r="B2247">
        <v>2</v>
      </c>
    </row>
    <row r="2248" spans="1:2">
      <c r="A2248">
        <v>960364</v>
      </c>
      <c r="B2248">
        <v>6</v>
      </c>
    </row>
    <row r="2249" spans="1:2">
      <c r="A2249">
        <v>960676</v>
      </c>
      <c r="B2249">
        <v>1</v>
      </c>
    </row>
    <row r="2250" spans="1:2">
      <c r="A2250">
        <v>6272183</v>
      </c>
      <c r="B2250">
        <v>3</v>
      </c>
    </row>
    <row r="2251" spans="1:2">
      <c r="A2251">
        <v>6258426</v>
      </c>
      <c r="B2251">
        <v>250</v>
      </c>
    </row>
    <row r="2252" spans="1:2">
      <c r="A2252">
        <v>6259464</v>
      </c>
      <c r="B2252">
        <v>0</v>
      </c>
    </row>
    <row r="2253" spans="1:2">
      <c r="A2253">
        <v>750665</v>
      </c>
      <c r="B2253">
        <v>8</v>
      </c>
    </row>
    <row r="2254" spans="1:2">
      <c r="A2254">
        <v>6242805</v>
      </c>
      <c r="B2254">
        <v>3</v>
      </c>
    </row>
    <row r="2255" spans="1:2">
      <c r="A2255">
        <v>6183362</v>
      </c>
      <c r="B2255">
        <v>0</v>
      </c>
    </row>
    <row r="2256" spans="1:2">
      <c r="A2256">
        <v>6306743</v>
      </c>
      <c r="B2256">
        <v>0</v>
      </c>
    </row>
    <row r="2257" spans="1:2">
      <c r="A2257">
        <v>6192437</v>
      </c>
      <c r="B2257">
        <v>0</v>
      </c>
    </row>
    <row r="2258" spans="1:2">
      <c r="A2258">
        <v>964741</v>
      </c>
      <c r="B2258">
        <v>1</v>
      </c>
    </row>
    <row r="2259" spans="1:2">
      <c r="A2259">
        <v>6230834</v>
      </c>
      <c r="B2259">
        <v>30</v>
      </c>
    </row>
    <row r="2260" spans="1:2">
      <c r="A2260">
        <v>6307121</v>
      </c>
      <c r="B2260">
        <v>1</v>
      </c>
    </row>
    <row r="2261" spans="1:2">
      <c r="A2261">
        <v>6189376</v>
      </c>
      <c r="B2261">
        <v>5</v>
      </c>
    </row>
    <row r="2262" spans="1:2">
      <c r="A2262">
        <v>6230335</v>
      </c>
      <c r="B2262">
        <v>0</v>
      </c>
    </row>
    <row r="2263" spans="1:2">
      <c r="A2263">
        <v>6278539</v>
      </c>
      <c r="B2263">
        <v>0</v>
      </c>
    </row>
    <row r="2264" spans="1:2">
      <c r="A2264">
        <v>964058</v>
      </c>
      <c r="B2264">
        <v>0</v>
      </c>
    </row>
    <row r="2265" spans="1:2">
      <c r="A2265">
        <v>1251961</v>
      </c>
      <c r="B2265">
        <v>3</v>
      </c>
    </row>
    <row r="2266" spans="1:2">
      <c r="A2266">
        <v>6257984</v>
      </c>
      <c r="B2266">
        <v>0</v>
      </c>
    </row>
    <row r="2267" spans="1:2">
      <c r="A2267">
        <v>1252536</v>
      </c>
      <c r="B2267">
        <v>0</v>
      </c>
    </row>
    <row r="2268" spans="1:2">
      <c r="A2268">
        <v>6249568</v>
      </c>
      <c r="B2268">
        <v>2</v>
      </c>
    </row>
    <row r="2269" spans="1:2">
      <c r="A2269">
        <v>6190842</v>
      </c>
      <c r="B2269">
        <v>0</v>
      </c>
    </row>
    <row r="2270" spans="1:2">
      <c r="A2270">
        <v>6326009</v>
      </c>
      <c r="B2270">
        <v>0</v>
      </c>
    </row>
    <row r="2271" spans="1:2">
      <c r="A2271">
        <v>6110179</v>
      </c>
      <c r="B2271">
        <v>0</v>
      </c>
    </row>
    <row r="2272" spans="1:2">
      <c r="A2272">
        <v>6252788</v>
      </c>
      <c r="B2272">
        <v>0</v>
      </c>
    </row>
    <row r="2273" spans="1:2">
      <c r="A2273" t="s">
        <v>9661</v>
      </c>
      <c r="B2273">
        <v>0</v>
      </c>
    </row>
    <row r="2274" spans="1:2">
      <c r="A2274">
        <v>6259262</v>
      </c>
      <c r="B2274">
        <v>1</v>
      </c>
    </row>
    <row r="2275" spans="1:2">
      <c r="A2275">
        <v>6221659</v>
      </c>
      <c r="B2275">
        <v>0</v>
      </c>
    </row>
    <row r="2276" spans="1:2">
      <c r="A2276">
        <v>6126180</v>
      </c>
      <c r="B2276">
        <v>1</v>
      </c>
    </row>
    <row r="2277" spans="1:2">
      <c r="A2277">
        <v>6282389</v>
      </c>
      <c r="B2277">
        <v>1</v>
      </c>
    </row>
    <row r="2278" spans="1:2">
      <c r="A2278">
        <v>6256759</v>
      </c>
      <c r="B2278">
        <v>2</v>
      </c>
    </row>
    <row r="2279" spans="1:2">
      <c r="A2279">
        <v>1055154</v>
      </c>
      <c r="B2279">
        <v>0</v>
      </c>
    </row>
    <row r="2280" spans="1:2">
      <c r="A2280">
        <v>6231681</v>
      </c>
      <c r="B2280">
        <v>0</v>
      </c>
    </row>
    <row r="2281" spans="1:2">
      <c r="A2281">
        <v>956409</v>
      </c>
      <c r="B2281">
        <v>2</v>
      </c>
    </row>
    <row r="2282" spans="1:2">
      <c r="A2282">
        <v>6281918</v>
      </c>
      <c r="B2282">
        <v>0</v>
      </c>
    </row>
    <row r="2283" spans="1:2">
      <c r="A2283">
        <v>6329954</v>
      </c>
      <c r="B2283">
        <v>3</v>
      </c>
    </row>
    <row r="2284" spans="1:2">
      <c r="A2284">
        <v>964516</v>
      </c>
      <c r="B2284">
        <v>0</v>
      </c>
    </row>
    <row r="2285" spans="1:2">
      <c r="A2285">
        <v>6249554</v>
      </c>
      <c r="B2285">
        <v>1</v>
      </c>
    </row>
    <row r="2286" spans="1:2">
      <c r="A2286">
        <v>6174818</v>
      </c>
      <c r="B2286">
        <v>0</v>
      </c>
    </row>
    <row r="2287" spans="1:2">
      <c r="A2287">
        <v>6148363</v>
      </c>
      <c r="B2287">
        <v>0</v>
      </c>
    </row>
    <row r="2288" spans="1:2">
      <c r="A2288">
        <v>6119921</v>
      </c>
      <c r="B2288">
        <v>0</v>
      </c>
    </row>
    <row r="2289" spans="1:2">
      <c r="A2289">
        <v>1055150</v>
      </c>
      <c r="B2289">
        <v>0</v>
      </c>
    </row>
    <row r="2290" spans="1:2">
      <c r="A2290">
        <v>960079</v>
      </c>
      <c r="B2290">
        <v>0</v>
      </c>
    </row>
    <row r="2291" spans="1:2">
      <c r="A2291">
        <v>6230790</v>
      </c>
      <c r="B2291">
        <v>1</v>
      </c>
    </row>
    <row r="2292" spans="1:2">
      <c r="A2292">
        <v>1054839</v>
      </c>
      <c r="B2292">
        <v>0</v>
      </c>
    </row>
    <row r="2293" spans="1:2">
      <c r="A2293">
        <v>6263326</v>
      </c>
      <c r="B2293">
        <v>0</v>
      </c>
    </row>
    <row r="2294" spans="1:2">
      <c r="A2294">
        <v>1351377</v>
      </c>
      <c r="B2294">
        <v>1</v>
      </c>
    </row>
    <row r="2295" spans="1:2">
      <c r="A2295">
        <v>964571</v>
      </c>
      <c r="B2295">
        <v>0</v>
      </c>
    </row>
    <row r="2296" spans="1:2">
      <c r="A2296">
        <v>6337213</v>
      </c>
      <c r="B2296">
        <v>0</v>
      </c>
    </row>
    <row r="2297" spans="1:2">
      <c r="A2297">
        <v>6101731</v>
      </c>
      <c r="B2297">
        <v>1</v>
      </c>
    </row>
    <row r="2298" spans="1:2">
      <c r="A2298">
        <v>6274051</v>
      </c>
      <c r="B2298">
        <v>0</v>
      </c>
    </row>
    <row r="2299" spans="1:2">
      <c r="A2299">
        <v>6337318</v>
      </c>
      <c r="B2299">
        <v>1</v>
      </c>
    </row>
    <row r="2300" spans="1:2">
      <c r="A2300">
        <v>6148718</v>
      </c>
      <c r="B2300">
        <v>0</v>
      </c>
    </row>
    <row r="2301" spans="1:2">
      <c r="A2301" t="s">
        <v>9562</v>
      </c>
      <c r="B2301">
        <v>2</v>
      </c>
    </row>
    <row r="2302" spans="1:2">
      <c r="A2302">
        <v>6269859</v>
      </c>
      <c r="B2302">
        <v>0</v>
      </c>
    </row>
    <row r="2303" spans="1:2">
      <c r="A2303">
        <v>6118317</v>
      </c>
      <c r="B2303">
        <v>0</v>
      </c>
    </row>
    <row r="2304" spans="1:2">
      <c r="A2304">
        <v>6194538</v>
      </c>
      <c r="B2304">
        <v>0</v>
      </c>
    </row>
    <row r="2305" spans="1:2">
      <c r="A2305">
        <v>6253362</v>
      </c>
      <c r="B2305">
        <v>0</v>
      </c>
    </row>
    <row r="2306" spans="1:2">
      <c r="A2306">
        <v>6173601</v>
      </c>
      <c r="B2306">
        <v>1</v>
      </c>
    </row>
    <row r="2307" spans="1:2">
      <c r="A2307">
        <v>6216433</v>
      </c>
      <c r="B2307">
        <v>2</v>
      </c>
    </row>
    <row r="2308" spans="1:2">
      <c r="A2308">
        <v>6237672</v>
      </c>
      <c r="B2308">
        <v>0</v>
      </c>
    </row>
    <row r="2309" spans="1:2">
      <c r="A2309">
        <v>6147463</v>
      </c>
      <c r="B2309">
        <v>2</v>
      </c>
    </row>
    <row r="2310" spans="1:2">
      <c r="A2310">
        <v>6255852</v>
      </c>
      <c r="B2310">
        <v>3</v>
      </c>
    </row>
    <row r="2311" spans="1:2">
      <c r="A2311">
        <v>1054527</v>
      </c>
      <c r="B2311">
        <v>0</v>
      </c>
    </row>
    <row r="2312" spans="1:2">
      <c r="A2312">
        <v>6119991</v>
      </c>
      <c r="B2312">
        <v>2</v>
      </c>
    </row>
    <row r="2313" spans="1:2">
      <c r="A2313">
        <v>6283332</v>
      </c>
      <c r="B2313">
        <v>1</v>
      </c>
    </row>
    <row r="2314" spans="1:2">
      <c r="A2314">
        <v>1252276</v>
      </c>
      <c r="B2314">
        <v>0</v>
      </c>
    </row>
    <row r="2315" spans="1:2">
      <c r="A2315">
        <v>6298309</v>
      </c>
      <c r="B2315">
        <v>2</v>
      </c>
    </row>
    <row r="2316" spans="1:2">
      <c r="A2316">
        <v>952576</v>
      </c>
      <c r="B2316">
        <v>2</v>
      </c>
    </row>
    <row r="2317" spans="1:2">
      <c r="A2317">
        <v>6274698</v>
      </c>
      <c r="B2317">
        <v>3</v>
      </c>
    </row>
    <row r="2318" spans="1:2">
      <c r="A2318">
        <v>1055252</v>
      </c>
      <c r="B2318">
        <v>1</v>
      </c>
    </row>
    <row r="2319" spans="1:2">
      <c r="A2319">
        <v>6116718</v>
      </c>
      <c r="B2319">
        <v>0</v>
      </c>
    </row>
    <row r="2320" spans="1:2">
      <c r="A2320">
        <v>6187587</v>
      </c>
      <c r="B2320">
        <v>1</v>
      </c>
    </row>
    <row r="2321" spans="1:2">
      <c r="A2321">
        <v>6153037</v>
      </c>
      <c r="B2321">
        <v>1</v>
      </c>
    </row>
    <row r="2322" spans="1:2">
      <c r="A2322">
        <v>6326532</v>
      </c>
      <c r="B2322">
        <v>0</v>
      </c>
    </row>
    <row r="2323" spans="1:2">
      <c r="A2323">
        <v>1159580</v>
      </c>
      <c r="B2323">
        <v>0</v>
      </c>
    </row>
    <row r="2324" spans="1:2">
      <c r="A2324">
        <v>1055342</v>
      </c>
      <c r="B2324">
        <v>2</v>
      </c>
    </row>
    <row r="2325" spans="1:2">
      <c r="A2325">
        <v>958109</v>
      </c>
      <c r="B2325">
        <v>1</v>
      </c>
    </row>
    <row r="2326" spans="1:2">
      <c r="A2326">
        <v>6231776</v>
      </c>
      <c r="B2326">
        <v>0</v>
      </c>
    </row>
    <row r="2327" spans="1:2">
      <c r="A2327">
        <v>1054146</v>
      </c>
      <c r="B2327">
        <v>1</v>
      </c>
    </row>
    <row r="2328" spans="1:2">
      <c r="A2328">
        <v>6302277</v>
      </c>
      <c r="B2328">
        <v>3</v>
      </c>
    </row>
    <row r="2329" spans="1:2">
      <c r="A2329">
        <v>6246425</v>
      </c>
      <c r="B2329">
        <v>0</v>
      </c>
    </row>
    <row r="2330" spans="1:2">
      <c r="A2330">
        <v>6105630</v>
      </c>
      <c r="B2330">
        <v>2</v>
      </c>
    </row>
    <row r="2331" spans="1:2">
      <c r="A2331">
        <v>6232867</v>
      </c>
      <c r="B2331">
        <v>1</v>
      </c>
    </row>
    <row r="2332" spans="1:2">
      <c r="A2332">
        <v>6345336</v>
      </c>
      <c r="B2332">
        <v>1</v>
      </c>
    </row>
    <row r="2333" spans="1:2">
      <c r="A2333">
        <v>960522</v>
      </c>
      <c r="B2333">
        <v>9</v>
      </c>
    </row>
    <row r="2334" spans="1:2">
      <c r="A2334">
        <v>965177</v>
      </c>
      <c r="B2334">
        <v>1</v>
      </c>
    </row>
    <row r="2335" spans="1:2">
      <c r="A2335">
        <v>6307305</v>
      </c>
      <c r="B2335">
        <v>3</v>
      </c>
    </row>
    <row r="2336" spans="1:2">
      <c r="A2336">
        <v>6119459</v>
      </c>
      <c r="B2336">
        <v>1</v>
      </c>
    </row>
    <row r="2337" spans="1:2">
      <c r="A2337">
        <v>6181485</v>
      </c>
      <c r="B2337">
        <v>0</v>
      </c>
    </row>
    <row r="2338" spans="1:2">
      <c r="A2338">
        <v>6272867</v>
      </c>
      <c r="B2338">
        <v>1</v>
      </c>
    </row>
    <row r="2339" spans="1:2">
      <c r="A2339">
        <v>6152252</v>
      </c>
      <c r="B2339">
        <v>0</v>
      </c>
    </row>
    <row r="2340" spans="1:2">
      <c r="A2340">
        <v>6250504</v>
      </c>
      <c r="B2340">
        <v>0</v>
      </c>
    </row>
    <row r="2341" spans="1:2">
      <c r="A2341">
        <v>962119</v>
      </c>
      <c r="B2341">
        <v>3</v>
      </c>
    </row>
    <row r="2342" spans="1:2">
      <c r="A2342">
        <v>6195824</v>
      </c>
      <c r="B2342">
        <v>10</v>
      </c>
    </row>
    <row r="2343" spans="1:2">
      <c r="A2343">
        <v>1054077</v>
      </c>
      <c r="B2343">
        <v>2</v>
      </c>
    </row>
    <row r="2344" spans="1:2">
      <c r="A2344">
        <v>6210313</v>
      </c>
      <c r="B2344">
        <v>5</v>
      </c>
    </row>
    <row r="2345" spans="1:2">
      <c r="A2345">
        <v>6302336</v>
      </c>
      <c r="B2345">
        <v>2</v>
      </c>
    </row>
    <row r="2346" spans="1:2">
      <c r="A2346">
        <v>6276751</v>
      </c>
      <c r="B2346">
        <v>0</v>
      </c>
    </row>
    <row r="2347" spans="1:2">
      <c r="A2347">
        <v>6326643</v>
      </c>
      <c r="B2347">
        <v>2</v>
      </c>
    </row>
    <row r="2348" spans="1:2">
      <c r="A2348">
        <v>6186403</v>
      </c>
      <c r="B2348">
        <v>0</v>
      </c>
    </row>
    <row r="2349" spans="1:2">
      <c r="A2349">
        <v>6230813</v>
      </c>
      <c r="B2349">
        <v>2</v>
      </c>
    </row>
    <row r="2350" spans="1:2">
      <c r="A2350">
        <v>6148966</v>
      </c>
      <c r="B2350">
        <v>4</v>
      </c>
    </row>
    <row r="2351" spans="1:2">
      <c r="A2351">
        <v>6252224</v>
      </c>
      <c r="B2351">
        <v>0</v>
      </c>
    </row>
    <row r="2352" spans="1:2">
      <c r="A2352">
        <v>6300514</v>
      </c>
      <c r="B2352">
        <v>0</v>
      </c>
    </row>
    <row r="2353" spans="1:2">
      <c r="A2353">
        <v>6176951</v>
      </c>
      <c r="B2353">
        <v>0</v>
      </c>
    </row>
    <row r="2354" spans="1:2">
      <c r="A2354">
        <v>6245510</v>
      </c>
      <c r="B2354">
        <v>2</v>
      </c>
    </row>
    <row r="2355" spans="1:2">
      <c r="A2355">
        <v>6270845</v>
      </c>
      <c r="B2355">
        <v>2</v>
      </c>
    </row>
    <row r="2356" spans="1:2">
      <c r="A2356">
        <v>3356942</v>
      </c>
      <c r="B2356">
        <v>0</v>
      </c>
    </row>
    <row r="2357" spans="1:2">
      <c r="A2357">
        <v>1054112</v>
      </c>
      <c r="B2357">
        <v>2</v>
      </c>
    </row>
    <row r="2358" spans="1:2">
      <c r="A2358">
        <v>6318352</v>
      </c>
      <c r="B2358">
        <v>28</v>
      </c>
    </row>
    <row r="2359" spans="1:2">
      <c r="A2359" t="s">
        <v>9575</v>
      </c>
      <c r="B2359">
        <v>0</v>
      </c>
    </row>
    <row r="2360" spans="1:2">
      <c r="A2360">
        <v>963888</v>
      </c>
      <c r="B2360">
        <v>0</v>
      </c>
    </row>
    <row r="2361" spans="1:2">
      <c r="A2361">
        <v>6284067</v>
      </c>
      <c r="B2361">
        <v>2</v>
      </c>
    </row>
    <row r="2362" spans="1:2">
      <c r="A2362">
        <v>6289232</v>
      </c>
      <c r="B2362">
        <v>0</v>
      </c>
    </row>
    <row r="2363" spans="1:2">
      <c r="A2363">
        <v>6261692</v>
      </c>
      <c r="B2363">
        <v>4</v>
      </c>
    </row>
    <row r="2364" spans="1:2">
      <c r="A2364">
        <v>6305643</v>
      </c>
      <c r="B2364">
        <v>3</v>
      </c>
    </row>
    <row r="2365" spans="1:2">
      <c r="A2365">
        <v>6215935</v>
      </c>
      <c r="B2365">
        <v>2</v>
      </c>
    </row>
    <row r="2366" spans="1:2">
      <c r="A2366">
        <v>6229852</v>
      </c>
      <c r="B2366">
        <v>2</v>
      </c>
    </row>
    <row r="2367" spans="1:2">
      <c r="A2367">
        <v>6149457</v>
      </c>
      <c r="B2367">
        <v>1</v>
      </c>
    </row>
    <row r="2368" spans="1:2">
      <c r="A2368">
        <v>6283638</v>
      </c>
      <c r="B2368">
        <v>0</v>
      </c>
    </row>
    <row r="2369" spans="1:2">
      <c r="A2369">
        <v>6234488</v>
      </c>
      <c r="B2369">
        <v>0</v>
      </c>
    </row>
    <row r="2370" spans="1:2">
      <c r="A2370">
        <v>6342938</v>
      </c>
      <c r="B2370">
        <v>0</v>
      </c>
    </row>
    <row r="2371" spans="1:2">
      <c r="A2371">
        <v>6262057</v>
      </c>
      <c r="B2371">
        <v>3</v>
      </c>
    </row>
    <row r="2372" spans="1:2">
      <c r="A2372">
        <v>6340555</v>
      </c>
      <c r="B2372">
        <v>1</v>
      </c>
    </row>
    <row r="2373" spans="1:2">
      <c r="A2373">
        <v>6215961</v>
      </c>
      <c r="B2373">
        <v>1</v>
      </c>
    </row>
    <row r="2374" spans="1:2">
      <c r="A2374">
        <v>6283326</v>
      </c>
      <c r="B2374">
        <v>1</v>
      </c>
    </row>
    <row r="2375" spans="1:2">
      <c r="A2375">
        <v>959311</v>
      </c>
      <c r="B2375">
        <v>2</v>
      </c>
    </row>
    <row r="2376" spans="1:2">
      <c r="A2376">
        <v>1252448</v>
      </c>
      <c r="B2376">
        <v>7</v>
      </c>
    </row>
    <row r="2377" spans="1:2">
      <c r="A2377">
        <v>6149850</v>
      </c>
      <c r="B2377">
        <v>0</v>
      </c>
    </row>
    <row r="2378" spans="1:2">
      <c r="A2378">
        <v>6281353</v>
      </c>
      <c r="B2378">
        <v>60</v>
      </c>
    </row>
    <row r="2379" spans="1:2">
      <c r="A2379">
        <v>6148791</v>
      </c>
      <c r="B2379">
        <v>1</v>
      </c>
    </row>
    <row r="2380" spans="1:2">
      <c r="A2380">
        <v>6147904</v>
      </c>
      <c r="B2380">
        <v>1</v>
      </c>
    </row>
    <row r="2381" spans="1:2">
      <c r="A2381">
        <v>6168694</v>
      </c>
      <c r="B2381">
        <v>0</v>
      </c>
    </row>
    <row r="2382" spans="1:2">
      <c r="A2382">
        <v>6267103</v>
      </c>
      <c r="B2382">
        <v>3</v>
      </c>
    </row>
    <row r="2383" spans="1:2">
      <c r="A2383">
        <v>1054515</v>
      </c>
      <c r="B2383">
        <v>0</v>
      </c>
    </row>
    <row r="2384" spans="1:2">
      <c r="A2384">
        <v>6187021</v>
      </c>
      <c r="B2384">
        <v>0</v>
      </c>
    </row>
    <row r="2385" spans="1:2">
      <c r="A2385">
        <v>6257785</v>
      </c>
      <c r="B2385">
        <v>0</v>
      </c>
    </row>
    <row r="2386" spans="1:2">
      <c r="A2386">
        <v>954450</v>
      </c>
      <c r="B2386">
        <v>0</v>
      </c>
    </row>
    <row r="2387" spans="1:2">
      <c r="A2387">
        <v>6187588</v>
      </c>
      <c r="B2387">
        <v>2</v>
      </c>
    </row>
    <row r="2388" spans="1:2">
      <c r="A2388">
        <v>1251509</v>
      </c>
      <c r="B2388">
        <v>12</v>
      </c>
    </row>
    <row r="2389" spans="1:2">
      <c r="A2389" t="s">
        <v>9643</v>
      </c>
      <c r="B2389">
        <v>0</v>
      </c>
    </row>
    <row r="2390" spans="1:2">
      <c r="A2390">
        <v>6215919</v>
      </c>
      <c r="B2390">
        <v>1</v>
      </c>
    </row>
    <row r="2391" spans="1:2">
      <c r="A2391">
        <v>3356981</v>
      </c>
      <c r="B2391">
        <v>0</v>
      </c>
    </row>
    <row r="2392" spans="1:2">
      <c r="A2392">
        <v>6303320</v>
      </c>
      <c r="B2392">
        <v>3</v>
      </c>
    </row>
    <row r="2393" spans="1:2">
      <c r="A2393">
        <v>6217080</v>
      </c>
      <c r="B2393">
        <v>0</v>
      </c>
    </row>
    <row r="2394" spans="1:2">
      <c r="A2394">
        <v>6216468</v>
      </c>
      <c r="B2394">
        <v>3</v>
      </c>
    </row>
    <row r="2395" spans="1:2">
      <c r="A2395">
        <v>1252163</v>
      </c>
      <c r="B2395">
        <v>1</v>
      </c>
    </row>
    <row r="2396" spans="1:2">
      <c r="A2396">
        <v>6172353</v>
      </c>
      <c r="B2396">
        <v>0</v>
      </c>
    </row>
    <row r="2397" spans="1:2">
      <c r="A2397">
        <v>964053</v>
      </c>
      <c r="B2397">
        <v>0</v>
      </c>
    </row>
    <row r="2398" spans="1:2">
      <c r="A2398">
        <v>6259047</v>
      </c>
      <c r="B2398">
        <v>3</v>
      </c>
    </row>
    <row r="2399" spans="1:2">
      <c r="A2399" t="s">
        <v>9591</v>
      </c>
      <c r="B2399">
        <v>1</v>
      </c>
    </row>
    <row r="2400" spans="1:2">
      <c r="A2400">
        <v>6238354</v>
      </c>
      <c r="B2400">
        <v>24</v>
      </c>
    </row>
    <row r="2401" spans="1:2">
      <c r="A2401">
        <v>6264140</v>
      </c>
      <c r="B2401">
        <v>1</v>
      </c>
    </row>
    <row r="2402" spans="1:2">
      <c r="A2402">
        <v>6153665</v>
      </c>
      <c r="B2402">
        <v>0</v>
      </c>
    </row>
    <row r="2403" spans="1:2">
      <c r="A2403">
        <v>6238107</v>
      </c>
      <c r="B2403">
        <v>2</v>
      </c>
    </row>
    <row r="2404" spans="1:2">
      <c r="A2404">
        <v>6216311</v>
      </c>
      <c r="B2404">
        <v>2</v>
      </c>
    </row>
    <row r="2405" spans="1:2">
      <c r="A2405">
        <v>6161567</v>
      </c>
      <c r="B2405">
        <v>1</v>
      </c>
    </row>
    <row r="2406" spans="1:2">
      <c r="A2406">
        <v>6250197</v>
      </c>
      <c r="B2406">
        <v>0</v>
      </c>
    </row>
    <row r="2407" spans="1:2">
      <c r="A2407">
        <v>6343133</v>
      </c>
      <c r="B2407">
        <v>3</v>
      </c>
    </row>
    <row r="2408" spans="1:2">
      <c r="A2408">
        <v>6319518</v>
      </c>
      <c r="B2408">
        <v>1</v>
      </c>
    </row>
    <row r="2409" spans="1:2">
      <c r="A2409">
        <v>962473</v>
      </c>
      <c r="B2409">
        <v>0</v>
      </c>
    </row>
    <row r="2410" spans="1:2">
      <c r="A2410">
        <v>6270844</v>
      </c>
      <c r="B2410">
        <v>2</v>
      </c>
    </row>
    <row r="2411" spans="1:2">
      <c r="A2411">
        <v>6242895</v>
      </c>
      <c r="B2411">
        <v>5</v>
      </c>
    </row>
    <row r="2412" spans="1:2">
      <c r="A2412">
        <v>6224998</v>
      </c>
      <c r="B2412">
        <v>0</v>
      </c>
    </row>
    <row r="2413" spans="1:2">
      <c r="A2413">
        <v>6255592</v>
      </c>
      <c r="B2413">
        <v>0</v>
      </c>
    </row>
    <row r="2414" spans="1:2">
      <c r="A2414">
        <v>1055188</v>
      </c>
      <c r="B2414">
        <v>2</v>
      </c>
    </row>
    <row r="2415" spans="1:2">
      <c r="A2415">
        <v>6278789</v>
      </c>
      <c r="B2415">
        <v>6</v>
      </c>
    </row>
    <row r="2416" spans="1:2">
      <c r="A2416">
        <v>6319440</v>
      </c>
      <c r="B2416">
        <v>0</v>
      </c>
    </row>
    <row r="2417" spans="1:2">
      <c r="A2417">
        <v>6278863</v>
      </c>
      <c r="B2417">
        <v>3</v>
      </c>
    </row>
    <row r="2418" spans="1:2">
      <c r="A2418">
        <v>6302281</v>
      </c>
      <c r="B2418">
        <v>6</v>
      </c>
    </row>
    <row r="2419" spans="1:2">
      <c r="A2419">
        <v>6121453</v>
      </c>
      <c r="B2419">
        <v>20</v>
      </c>
    </row>
    <row r="2420" spans="1:2">
      <c r="A2420">
        <v>6298768</v>
      </c>
      <c r="B2420">
        <v>4</v>
      </c>
    </row>
    <row r="2421" spans="1:2">
      <c r="A2421">
        <v>6231442</v>
      </c>
      <c r="B2421">
        <v>1</v>
      </c>
    </row>
    <row r="2422" spans="1:2">
      <c r="A2422">
        <v>6310630</v>
      </c>
      <c r="B2422">
        <v>1</v>
      </c>
    </row>
    <row r="2423" spans="1:2">
      <c r="A2423">
        <v>6216344</v>
      </c>
      <c r="B2423">
        <v>1</v>
      </c>
    </row>
    <row r="2424" spans="1:2">
      <c r="A2424">
        <v>750667</v>
      </c>
      <c r="B2424">
        <v>8</v>
      </c>
    </row>
    <row r="2425" spans="1:2">
      <c r="A2425">
        <v>1054778</v>
      </c>
      <c r="B2425">
        <v>1</v>
      </c>
    </row>
    <row r="2426" spans="1:2">
      <c r="A2426">
        <v>751249</v>
      </c>
      <c r="B2426">
        <v>5</v>
      </c>
    </row>
    <row r="2427" spans="1:2">
      <c r="A2427">
        <v>6137669</v>
      </c>
      <c r="B2427">
        <v>0</v>
      </c>
    </row>
    <row r="2428" spans="1:2">
      <c r="A2428">
        <v>6119940</v>
      </c>
      <c r="B2428">
        <v>0</v>
      </c>
    </row>
    <row r="2429" spans="1:2">
      <c r="A2429">
        <v>6105688</v>
      </c>
      <c r="B2429">
        <v>0</v>
      </c>
    </row>
    <row r="2430" spans="1:2">
      <c r="A2430">
        <v>6280516</v>
      </c>
      <c r="B2430">
        <v>0</v>
      </c>
    </row>
    <row r="2431" spans="1:2">
      <c r="A2431">
        <v>750140</v>
      </c>
      <c r="B2431">
        <v>2</v>
      </c>
    </row>
    <row r="2432" spans="1:2">
      <c r="A2432">
        <v>6147465</v>
      </c>
      <c r="B2432">
        <v>0</v>
      </c>
    </row>
    <row r="2433" spans="1:2">
      <c r="A2433">
        <v>6282826</v>
      </c>
      <c r="B2433">
        <v>1</v>
      </c>
    </row>
    <row r="2434" spans="1:2">
      <c r="A2434">
        <v>6119990</v>
      </c>
      <c r="B2434">
        <v>2</v>
      </c>
    </row>
    <row r="2435" spans="1:2">
      <c r="A2435">
        <v>1053487</v>
      </c>
      <c r="B2435">
        <v>4</v>
      </c>
    </row>
    <row r="2436" spans="1:2">
      <c r="A2436">
        <v>1250726</v>
      </c>
      <c r="B2436">
        <v>12</v>
      </c>
    </row>
    <row r="2437" spans="1:2">
      <c r="A2437">
        <v>1054138</v>
      </c>
      <c r="B2437">
        <v>5</v>
      </c>
    </row>
    <row r="2438" spans="1:2">
      <c r="A2438">
        <v>6315439</v>
      </c>
      <c r="B2438">
        <v>2</v>
      </c>
    </row>
    <row r="2439" spans="1:2">
      <c r="A2439">
        <v>6245393</v>
      </c>
      <c r="B2439">
        <v>3</v>
      </c>
    </row>
    <row r="2440" spans="1:2">
      <c r="A2440">
        <v>6279177</v>
      </c>
      <c r="B2440">
        <v>0</v>
      </c>
    </row>
    <row r="2441" spans="1:2">
      <c r="A2441">
        <v>6253411</v>
      </c>
      <c r="B2441">
        <v>1</v>
      </c>
    </row>
    <row r="2442" spans="1:2">
      <c r="A2442">
        <v>6286698</v>
      </c>
      <c r="B2442">
        <v>0</v>
      </c>
    </row>
    <row r="2443" spans="1:2">
      <c r="A2443">
        <v>1252408</v>
      </c>
      <c r="B2443">
        <v>0</v>
      </c>
    </row>
    <row r="2444" spans="1:2">
      <c r="A2444">
        <v>1051654</v>
      </c>
      <c r="B2444">
        <v>0</v>
      </c>
    </row>
    <row r="2445" spans="1:2">
      <c r="A2445">
        <v>6220134</v>
      </c>
      <c r="B2445">
        <v>1</v>
      </c>
    </row>
    <row r="2446" spans="1:2">
      <c r="A2446">
        <v>6339586</v>
      </c>
      <c r="B2446">
        <v>3</v>
      </c>
    </row>
    <row r="2447" spans="1:2">
      <c r="A2447">
        <v>6105982</v>
      </c>
      <c r="B2447">
        <v>0</v>
      </c>
    </row>
    <row r="2448" spans="1:2">
      <c r="A2448">
        <v>6149049</v>
      </c>
      <c r="B2448">
        <v>11</v>
      </c>
    </row>
    <row r="2449" spans="1:2">
      <c r="A2449">
        <v>6296849</v>
      </c>
      <c r="B2449">
        <v>5</v>
      </c>
    </row>
    <row r="2450" spans="1:2">
      <c r="A2450">
        <v>6279677</v>
      </c>
      <c r="B2450">
        <v>0</v>
      </c>
    </row>
    <row r="2451" spans="1:2">
      <c r="A2451">
        <v>1053223</v>
      </c>
      <c r="B2451">
        <v>2</v>
      </c>
    </row>
    <row r="2452" spans="1:2">
      <c r="A2452">
        <v>6336595</v>
      </c>
      <c r="B2452">
        <v>10</v>
      </c>
    </row>
    <row r="2453" spans="1:2">
      <c r="A2453">
        <v>6241999</v>
      </c>
      <c r="B2453">
        <v>0</v>
      </c>
    </row>
    <row r="2454" spans="1:2">
      <c r="A2454">
        <v>6259291</v>
      </c>
      <c r="B2454">
        <v>5</v>
      </c>
    </row>
    <row r="2455" spans="1:2">
      <c r="A2455">
        <v>6245002</v>
      </c>
      <c r="B2455">
        <v>0</v>
      </c>
    </row>
    <row r="2456" spans="1:2">
      <c r="A2456">
        <v>750021</v>
      </c>
      <c r="B2456">
        <v>2</v>
      </c>
    </row>
    <row r="2457" spans="1:2">
      <c r="A2457">
        <v>6169292</v>
      </c>
      <c r="B2457">
        <v>2</v>
      </c>
    </row>
    <row r="2458" spans="1:2">
      <c r="A2458">
        <v>6236248</v>
      </c>
      <c r="B2458">
        <v>2</v>
      </c>
    </row>
    <row r="2459" spans="1:2">
      <c r="A2459">
        <v>6310193</v>
      </c>
      <c r="B2459">
        <v>0</v>
      </c>
    </row>
    <row r="2460" spans="1:2">
      <c r="A2460">
        <v>6259252</v>
      </c>
      <c r="B2460">
        <v>0</v>
      </c>
    </row>
    <row r="2461" spans="1:2">
      <c r="A2461">
        <v>6161560</v>
      </c>
      <c r="B2461">
        <v>2</v>
      </c>
    </row>
    <row r="2462" spans="1:2">
      <c r="A2462">
        <v>6185779</v>
      </c>
      <c r="B2462">
        <v>2</v>
      </c>
    </row>
    <row r="2463" spans="1:2">
      <c r="A2463">
        <v>6256178</v>
      </c>
      <c r="B2463">
        <v>0</v>
      </c>
    </row>
    <row r="2464" spans="1:2">
      <c r="A2464">
        <v>6215996</v>
      </c>
      <c r="B2464">
        <v>1</v>
      </c>
    </row>
    <row r="2465" spans="1:2">
      <c r="A2465">
        <v>6274047</v>
      </c>
      <c r="B2465">
        <v>0</v>
      </c>
    </row>
    <row r="2466" spans="1:2">
      <c r="A2466">
        <v>6240786</v>
      </c>
      <c r="B2466">
        <v>1</v>
      </c>
    </row>
    <row r="2467" spans="1:2">
      <c r="A2467">
        <v>6197972</v>
      </c>
      <c r="B2467">
        <v>1</v>
      </c>
    </row>
    <row r="2468" spans="1:2">
      <c r="A2468">
        <v>6252190</v>
      </c>
      <c r="B2468">
        <v>2</v>
      </c>
    </row>
    <row r="2469" spans="1:2">
      <c r="A2469">
        <v>6304154</v>
      </c>
      <c r="B2469">
        <v>0</v>
      </c>
    </row>
    <row r="2470" spans="1:2">
      <c r="A2470">
        <v>6342663</v>
      </c>
      <c r="B2470">
        <v>1</v>
      </c>
    </row>
    <row r="2471" spans="1:2">
      <c r="A2471">
        <v>6115012</v>
      </c>
      <c r="B2471">
        <v>0</v>
      </c>
    </row>
    <row r="2472" spans="1:2">
      <c r="A2472">
        <v>6283657</v>
      </c>
      <c r="B2472">
        <v>0</v>
      </c>
    </row>
    <row r="2473" spans="1:2">
      <c r="A2473">
        <v>6189980</v>
      </c>
      <c r="B2473">
        <v>10</v>
      </c>
    </row>
    <row r="2474" spans="1:2">
      <c r="A2474">
        <v>6230344</v>
      </c>
      <c r="B2474">
        <v>0</v>
      </c>
    </row>
    <row r="2475" spans="1:2">
      <c r="A2475" t="s">
        <v>9550</v>
      </c>
      <c r="B2475">
        <v>2</v>
      </c>
    </row>
    <row r="2476" spans="1:2">
      <c r="A2476">
        <v>6177468</v>
      </c>
      <c r="B2476">
        <v>2</v>
      </c>
    </row>
    <row r="2477" spans="1:2">
      <c r="A2477">
        <v>6146314</v>
      </c>
      <c r="B2477">
        <v>2</v>
      </c>
    </row>
    <row r="2478" spans="1:2">
      <c r="A2478">
        <v>955320</v>
      </c>
      <c r="B2478">
        <v>1</v>
      </c>
    </row>
    <row r="2479" spans="1:2">
      <c r="A2479">
        <v>6322189</v>
      </c>
      <c r="B2479">
        <v>1</v>
      </c>
    </row>
    <row r="2480" spans="1:2">
      <c r="A2480">
        <v>1252333</v>
      </c>
      <c r="B2480">
        <v>0</v>
      </c>
    </row>
    <row r="2481" spans="1:2">
      <c r="A2481">
        <v>6216074</v>
      </c>
      <c r="B2481">
        <v>1</v>
      </c>
    </row>
    <row r="2482" spans="1:2">
      <c r="A2482">
        <v>6216061</v>
      </c>
      <c r="B2482">
        <v>2</v>
      </c>
    </row>
    <row r="2483" spans="1:2">
      <c r="A2483">
        <v>6313721</v>
      </c>
      <c r="B2483">
        <v>2</v>
      </c>
    </row>
    <row r="2484" spans="1:2">
      <c r="A2484">
        <v>6160104</v>
      </c>
      <c r="B2484">
        <v>0</v>
      </c>
    </row>
    <row r="2485" spans="1:2">
      <c r="A2485">
        <v>6216345</v>
      </c>
      <c r="B2485">
        <v>1</v>
      </c>
    </row>
    <row r="2486" spans="1:2">
      <c r="A2486">
        <v>965180</v>
      </c>
      <c r="B2486">
        <v>0</v>
      </c>
    </row>
    <row r="2487" spans="1:2">
      <c r="A2487">
        <v>6137680</v>
      </c>
      <c r="B2487">
        <v>0</v>
      </c>
    </row>
    <row r="2488" spans="1:2">
      <c r="A2488">
        <v>6313425</v>
      </c>
      <c r="B2488">
        <v>0</v>
      </c>
    </row>
    <row r="2489" spans="1:2">
      <c r="A2489">
        <v>6303566</v>
      </c>
      <c r="B2489">
        <v>0</v>
      </c>
    </row>
    <row r="2490" spans="1:2">
      <c r="A2490">
        <v>6263113</v>
      </c>
      <c r="B2490">
        <v>0</v>
      </c>
    </row>
    <row r="2491" spans="1:2">
      <c r="A2491">
        <v>6215805</v>
      </c>
      <c r="B2491">
        <v>1</v>
      </c>
    </row>
    <row r="2492" spans="1:2">
      <c r="A2492">
        <v>6334634</v>
      </c>
      <c r="B2492">
        <v>0</v>
      </c>
    </row>
    <row r="2493" spans="1:2">
      <c r="A2493">
        <v>6282791</v>
      </c>
      <c r="B2493">
        <v>6</v>
      </c>
    </row>
    <row r="2494" spans="1:2">
      <c r="A2494">
        <v>1055160</v>
      </c>
      <c r="B2494">
        <v>0</v>
      </c>
    </row>
    <row r="2495" spans="1:2">
      <c r="A2495">
        <v>6324884</v>
      </c>
      <c r="B2495">
        <v>0</v>
      </c>
    </row>
    <row r="2496" spans="1:2">
      <c r="A2496">
        <v>1054994</v>
      </c>
      <c r="B2496">
        <v>0</v>
      </c>
    </row>
    <row r="2497" spans="1:2">
      <c r="A2497">
        <v>550374</v>
      </c>
      <c r="B2497">
        <v>0</v>
      </c>
    </row>
    <row r="2498" spans="1:2">
      <c r="A2498">
        <v>3095580</v>
      </c>
      <c r="B2498">
        <v>0</v>
      </c>
    </row>
    <row r="2499" spans="1:2">
      <c r="A2499">
        <v>6121697</v>
      </c>
      <c r="B2499">
        <v>0</v>
      </c>
    </row>
    <row r="2500" spans="1:2">
      <c r="A2500">
        <v>957928</v>
      </c>
      <c r="B2500">
        <v>8</v>
      </c>
    </row>
    <row r="2501" spans="1:2">
      <c r="A2501">
        <v>750352</v>
      </c>
      <c r="B2501">
        <v>1</v>
      </c>
    </row>
    <row r="2502" spans="1:2">
      <c r="A2502">
        <v>6174038</v>
      </c>
      <c r="B2502">
        <v>0</v>
      </c>
    </row>
    <row r="2503" spans="1:2">
      <c r="A2503">
        <v>6309402</v>
      </c>
      <c r="B2503">
        <v>1</v>
      </c>
    </row>
    <row r="2504" spans="1:2">
      <c r="A2504">
        <v>6219991</v>
      </c>
      <c r="B2504">
        <v>1</v>
      </c>
    </row>
    <row r="2505" spans="1:2">
      <c r="A2505">
        <v>6270427</v>
      </c>
      <c r="B2505">
        <v>1</v>
      </c>
    </row>
    <row r="2506" spans="1:2">
      <c r="A2506">
        <v>6311661</v>
      </c>
      <c r="B2506">
        <v>1</v>
      </c>
    </row>
    <row r="2507" spans="1:2">
      <c r="A2507">
        <v>1252062</v>
      </c>
      <c r="B2507">
        <v>0</v>
      </c>
    </row>
    <row r="2508" spans="1:2">
      <c r="A2508">
        <v>955931</v>
      </c>
      <c r="B2508">
        <v>0</v>
      </c>
    </row>
    <row r="2509" spans="1:2">
      <c r="A2509">
        <v>6235694</v>
      </c>
      <c r="B2509">
        <v>1</v>
      </c>
    </row>
    <row r="2510" spans="1:2">
      <c r="A2510">
        <v>6248465</v>
      </c>
      <c r="B2510">
        <v>11</v>
      </c>
    </row>
    <row r="2511" spans="1:2">
      <c r="A2511">
        <v>6300092</v>
      </c>
      <c r="B2511">
        <v>10</v>
      </c>
    </row>
    <row r="2512" spans="1:2">
      <c r="A2512">
        <v>6257681</v>
      </c>
      <c r="B2512">
        <v>1</v>
      </c>
    </row>
    <row r="2513" spans="1:2">
      <c r="A2513">
        <v>1251713</v>
      </c>
      <c r="B2513">
        <v>0</v>
      </c>
    </row>
    <row r="2514" spans="1:2">
      <c r="A2514">
        <v>6255977</v>
      </c>
      <c r="B2514">
        <v>20</v>
      </c>
    </row>
    <row r="2515" spans="1:2">
      <c r="A2515">
        <v>6251576</v>
      </c>
      <c r="B2515">
        <v>0</v>
      </c>
    </row>
    <row r="2516" spans="1:2">
      <c r="A2516">
        <v>6189513</v>
      </c>
      <c r="B2516">
        <v>0</v>
      </c>
    </row>
    <row r="2517" spans="1:2">
      <c r="A2517">
        <v>6107524</v>
      </c>
      <c r="B2517">
        <v>0</v>
      </c>
    </row>
    <row r="2518" spans="1:2">
      <c r="A2518">
        <v>6335853</v>
      </c>
      <c r="B2518">
        <v>0</v>
      </c>
    </row>
    <row r="2519" spans="1:2">
      <c r="A2519">
        <v>6285659</v>
      </c>
      <c r="B2519">
        <v>2</v>
      </c>
    </row>
    <row r="2520" spans="1:2">
      <c r="A2520">
        <v>6343200</v>
      </c>
      <c r="B2520">
        <v>0</v>
      </c>
    </row>
    <row r="2521" spans="1:2">
      <c r="A2521">
        <v>6119956</v>
      </c>
      <c r="B2521">
        <v>0</v>
      </c>
    </row>
    <row r="2522" spans="1:2">
      <c r="A2522">
        <v>6223617</v>
      </c>
      <c r="B2522">
        <v>0</v>
      </c>
    </row>
    <row r="2523" spans="1:2">
      <c r="A2523">
        <v>6245952</v>
      </c>
      <c r="B2523">
        <v>0</v>
      </c>
    </row>
    <row r="2524" spans="1:2">
      <c r="A2524">
        <v>6322154</v>
      </c>
      <c r="B2524">
        <v>0</v>
      </c>
    </row>
    <row r="2525" spans="1:2">
      <c r="A2525">
        <v>6298227</v>
      </c>
      <c r="B2525">
        <v>1</v>
      </c>
    </row>
    <row r="2526" spans="1:2">
      <c r="A2526">
        <v>6147892</v>
      </c>
      <c r="B2526">
        <v>8</v>
      </c>
    </row>
    <row r="2527" spans="1:2">
      <c r="A2527">
        <v>6303284</v>
      </c>
      <c r="B2527">
        <v>0</v>
      </c>
    </row>
    <row r="2528" spans="1:2">
      <c r="A2528">
        <v>1055128</v>
      </c>
      <c r="B2528">
        <v>3</v>
      </c>
    </row>
    <row r="2529" spans="1:2">
      <c r="A2529">
        <v>6286890</v>
      </c>
      <c r="B2529">
        <v>3</v>
      </c>
    </row>
    <row r="2530" spans="1:2">
      <c r="A2530">
        <v>6160098</v>
      </c>
      <c r="B2530">
        <v>0</v>
      </c>
    </row>
    <row r="2531" spans="1:2">
      <c r="A2531">
        <v>6339770</v>
      </c>
      <c r="B2531">
        <v>0</v>
      </c>
    </row>
    <row r="2532" spans="1:2">
      <c r="A2532">
        <v>6248914</v>
      </c>
      <c r="B2532">
        <v>0</v>
      </c>
    </row>
    <row r="2533" spans="1:2">
      <c r="A2533">
        <v>6267082</v>
      </c>
      <c r="B2533">
        <v>3</v>
      </c>
    </row>
    <row r="2534" spans="1:2">
      <c r="A2534">
        <v>6261886</v>
      </c>
      <c r="B2534">
        <v>2</v>
      </c>
    </row>
    <row r="2535" spans="1:2">
      <c r="A2535">
        <v>6165642</v>
      </c>
      <c r="B2535">
        <v>13</v>
      </c>
    </row>
    <row r="2536" spans="1:2">
      <c r="A2536">
        <v>1251564</v>
      </c>
      <c r="B2536">
        <v>0</v>
      </c>
    </row>
    <row r="2537" spans="1:2">
      <c r="A2537">
        <v>6345636</v>
      </c>
      <c r="B2537">
        <v>3</v>
      </c>
    </row>
    <row r="2538" spans="1:2">
      <c r="A2538">
        <v>6114214</v>
      </c>
      <c r="B2538">
        <v>0</v>
      </c>
    </row>
    <row r="2539" spans="1:2">
      <c r="A2539">
        <v>6266519</v>
      </c>
      <c r="B2539">
        <v>12</v>
      </c>
    </row>
    <row r="2540" spans="1:2">
      <c r="A2540">
        <v>961349</v>
      </c>
      <c r="B2540">
        <v>0</v>
      </c>
    </row>
    <row r="2541" spans="1:2">
      <c r="A2541">
        <v>6325652</v>
      </c>
      <c r="B2541">
        <v>0</v>
      </c>
    </row>
    <row r="2542" spans="1:2">
      <c r="A2542">
        <v>750396</v>
      </c>
      <c r="B2542">
        <v>9</v>
      </c>
    </row>
    <row r="2543" spans="1:2">
      <c r="A2543">
        <v>6298307</v>
      </c>
      <c r="B2543">
        <v>4</v>
      </c>
    </row>
    <row r="2544" spans="1:2">
      <c r="A2544">
        <v>963763</v>
      </c>
      <c r="B2544">
        <v>2</v>
      </c>
    </row>
    <row r="2545" spans="1:2">
      <c r="A2545">
        <v>6249707</v>
      </c>
      <c r="B2545">
        <v>0</v>
      </c>
    </row>
    <row r="2546" spans="1:2">
      <c r="A2546">
        <v>6216044</v>
      </c>
      <c r="B2546">
        <v>10</v>
      </c>
    </row>
    <row r="2547" spans="1:2">
      <c r="A2547">
        <v>6188419</v>
      </c>
      <c r="B2547">
        <v>0</v>
      </c>
    </row>
    <row r="2548" spans="1:2">
      <c r="A2548">
        <v>6229814</v>
      </c>
      <c r="B2548">
        <v>0</v>
      </c>
    </row>
    <row r="2549" spans="1:2">
      <c r="A2549">
        <v>6164744</v>
      </c>
      <c r="B2549">
        <v>1</v>
      </c>
    </row>
    <row r="2550" spans="1:2">
      <c r="A2550">
        <v>1054085</v>
      </c>
      <c r="B2550">
        <v>1</v>
      </c>
    </row>
    <row r="2551" spans="1:2">
      <c r="A2551">
        <v>1055126</v>
      </c>
      <c r="B2551">
        <v>4</v>
      </c>
    </row>
    <row r="2552" spans="1:2">
      <c r="A2552">
        <v>6144488</v>
      </c>
      <c r="B2552">
        <v>7</v>
      </c>
    </row>
    <row r="2553" spans="1:2">
      <c r="A2553">
        <v>6215616</v>
      </c>
      <c r="B2553">
        <v>2</v>
      </c>
    </row>
    <row r="2554" spans="1:2">
      <c r="A2554">
        <v>6315234</v>
      </c>
      <c r="B2554">
        <v>9</v>
      </c>
    </row>
    <row r="2555" spans="1:2">
      <c r="A2555">
        <v>6345118</v>
      </c>
      <c r="B2555">
        <v>5</v>
      </c>
    </row>
    <row r="2556" spans="1:2">
      <c r="A2556">
        <v>6273933</v>
      </c>
      <c r="B2556">
        <v>1</v>
      </c>
    </row>
    <row r="2557" spans="1:2">
      <c r="A2557">
        <v>6218540</v>
      </c>
      <c r="B2557">
        <v>12</v>
      </c>
    </row>
    <row r="2558" spans="1:2">
      <c r="A2558">
        <v>956846</v>
      </c>
      <c r="B2558">
        <v>1</v>
      </c>
    </row>
    <row r="2559" spans="1:2">
      <c r="A2559">
        <v>6258382</v>
      </c>
      <c r="B2559">
        <v>0</v>
      </c>
    </row>
    <row r="2560" spans="1:2">
      <c r="A2560">
        <v>6240774</v>
      </c>
      <c r="B2560">
        <v>0</v>
      </c>
    </row>
    <row r="2561" spans="1:2">
      <c r="A2561">
        <v>6177325</v>
      </c>
      <c r="B2561">
        <v>0</v>
      </c>
    </row>
    <row r="2562" spans="1:2">
      <c r="A2562">
        <v>6230827</v>
      </c>
      <c r="B2562">
        <v>30</v>
      </c>
    </row>
    <row r="2563" spans="1:2">
      <c r="A2563">
        <v>6267079</v>
      </c>
      <c r="B2563">
        <v>0</v>
      </c>
    </row>
    <row r="2564" spans="1:2">
      <c r="A2564">
        <v>1054601</v>
      </c>
      <c r="B2564">
        <v>0</v>
      </c>
    </row>
    <row r="2565" spans="1:2">
      <c r="A2565">
        <v>6138060</v>
      </c>
      <c r="B2565">
        <v>0</v>
      </c>
    </row>
    <row r="2566" spans="1:2">
      <c r="A2566">
        <v>6324532</v>
      </c>
      <c r="B2566">
        <v>0</v>
      </c>
    </row>
    <row r="2567" spans="1:2">
      <c r="A2567">
        <v>957346</v>
      </c>
      <c r="B2567">
        <v>1</v>
      </c>
    </row>
    <row r="2568" spans="1:2">
      <c r="A2568">
        <v>6259951</v>
      </c>
      <c r="B2568">
        <v>0</v>
      </c>
    </row>
    <row r="2569" spans="1:2">
      <c r="A2569">
        <v>6182086</v>
      </c>
      <c r="B2569">
        <v>0</v>
      </c>
    </row>
    <row r="2570" spans="1:2">
      <c r="A2570">
        <v>1350419</v>
      </c>
      <c r="B2570">
        <v>0</v>
      </c>
    </row>
    <row r="2571" spans="1:2">
      <c r="A2571">
        <v>6198926</v>
      </c>
      <c r="B2571">
        <v>1</v>
      </c>
    </row>
    <row r="2572" spans="1:2">
      <c r="A2572">
        <v>6125589</v>
      </c>
      <c r="B2572">
        <v>0</v>
      </c>
    </row>
    <row r="2573" spans="1:2">
      <c r="A2573">
        <v>6283543</v>
      </c>
      <c r="B2573">
        <v>1</v>
      </c>
    </row>
    <row r="2574" spans="1:2">
      <c r="A2574">
        <v>6237006</v>
      </c>
      <c r="B2574">
        <v>0</v>
      </c>
    </row>
    <row r="2575" spans="1:2">
      <c r="A2575">
        <v>6119987</v>
      </c>
      <c r="B2575">
        <v>3</v>
      </c>
    </row>
    <row r="2576" spans="1:2">
      <c r="A2576">
        <v>6102454</v>
      </c>
      <c r="B2576">
        <v>0</v>
      </c>
    </row>
    <row r="2577" spans="1:2">
      <c r="A2577">
        <v>6276167</v>
      </c>
      <c r="B2577">
        <v>1</v>
      </c>
    </row>
    <row r="2578" spans="1:2">
      <c r="A2578">
        <v>6306421</v>
      </c>
      <c r="B2578">
        <v>0</v>
      </c>
    </row>
    <row r="2579" spans="1:2">
      <c r="A2579">
        <v>6191581</v>
      </c>
      <c r="B2579">
        <v>0</v>
      </c>
    </row>
    <row r="2580" spans="1:2">
      <c r="A2580">
        <v>6230015</v>
      </c>
      <c r="B2580">
        <v>0</v>
      </c>
    </row>
    <row r="2581" spans="1:2">
      <c r="A2581">
        <v>6128880</v>
      </c>
      <c r="B2581">
        <v>1</v>
      </c>
    </row>
    <row r="2582" spans="1:2">
      <c r="A2582">
        <v>958455</v>
      </c>
      <c r="B2582">
        <v>5</v>
      </c>
    </row>
    <row r="2583" spans="1:2">
      <c r="A2583">
        <v>6277668</v>
      </c>
      <c r="B2583">
        <v>1</v>
      </c>
    </row>
    <row r="2584" spans="1:2">
      <c r="A2584">
        <v>6256144</v>
      </c>
      <c r="B2584">
        <v>8</v>
      </c>
    </row>
    <row r="2585" spans="1:2">
      <c r="A2585">
        <v>6138562</v>
      </c>
      <c r="B2585">
        <v>0</v>
      </c>
    </row>
    <row r="2586" spans="1:2">
      <c r="A2586">
        <v>6254293</v>
      </c>
      <c r="B2586">
        <v>0</v>
      </c>
    </row>
    <row r="2587" spans="1:2">
      <c r="A2587">
        <v>6342783</v>
      </c>
      <c r="B2587">
        <v>20</v>
      </c>
    </row>
    <row r="2588" spans="1:2">
      <c r="A2588">
        <v>6278540</v>
      </c>
      <c r="B2588">
        <v>0</v>
      </c>
    </row>
    <row r="2589" spans="1:2">
      <c r="A2589">
        <v>6345578</v>
      </c>
      <c r="B2589">
        <v>0</v>
      </c>
    </row>
    <row r="2590" spans="1:2">
      <c r="A2590">
        <v>6334313</v>
      </c>
      <c r="B2590">
        <v>10</v>
      </c>
    </row>
    <row r="2591" spans="1:2">
      <c r="A2591">
        <v>957456</v>
      </c>
      <c r="B2591">
        <v>7</v>
      </c>
    </row>
    <row r="2592" spans="1:2">
      <c r="A2592">
        <v>6231148</v>
      </c>
      <c r="B2592">
        <v>2</v>
      </c>
    </row>
    <row r="2593" spans="1:2">
      <c r="A2593">
        <v>6216071</v>
      </c>
      <c r="B2593">
        <v>1</v>
      </c>
    </row>
    <row r="2594" spans="1:2">
      <c r="A2594">
        <v>1251783</v>
      </c>
      <c r="B2594">
        <v>2</v>
      </c>
    </row>
    <row r="2595" spans="1:2">
      <c r="A2595">
        <v>6337365</v>
      </c>
      <c r="B2595">
        <v>1</v>
      </c>
    </row>
    <row r="2596" spans="1:2">
      <c r="A2596">
        <v>6280926</v>
      </c>
      <c r="B2596">
        <v>0</v>
      </c>
    </row>
    <row r="2597" spans="1:2">
      <c r="A2597">
        <v>6278550</v>
      </c>
      <c r="B2597">
        <v>2</v>
      </c>
    </row>
    <row r="2598" spans="1:2">
      <c r="A2598">
        <v>6334633</v>
      </c>
      <c r="B2598">
        <v>1</v>
      </c>
    </row>
    <row r="2599" spans="1:2">
      <c r="A2599">
        <v>6149537</v>
      </c>
      <c r="B2599">
        <v>0</v>
      </c>
    </row>
    <row r="2600" spans="1:2">
      <c r="A2600">
        <v>6338191</v>
      </c>
      <c r="B2600">
        <v>2</v>
      </c>
    </row>
    <row r="2601" spans="1:2">
      <c r="A2601">
        <v>6216312</v>
      </c>
      <c r="B2601">
        <v>16</v>
      </c>
    </row>
    <row r="2602" spans="1:2">
      <c r="A2602">
        <v>6214287</v>
      </c>
      <c r="B2602">
        <v>0</v>
      </c>
    </row>
    <row r="2603" spans="1:2">
      <c r="A2603">
        <v>6319993</v>
      </c>
      <c r="B2603">
        <v>1</v>
      </c>
    </row>
    <row r="2604" spans="1:2">
      <c r="A2604">
        <v>6322734</v>
      </c>
      <c r="B2604">
        <v>2</v>
      </c>
    </row>
    <row r="2605" spans="1:2">
      <c r="A2605">
        <v>6317031</v>
      </c>
      <c r="B2605">
        <v>0</v>
      </c>
    </row>
    <row r="2606" spans="1:2">
      <c r="A2606">
        <v>6103855</v>
      </c>
      <c r="B2606">
        <v>1</v>
      </c>
    </row>
    <row r="2607" spans="1:2">
      <c r="A2607">
        <v>6262491</v>
      </c>
      <c r="B2607">
        <v>0</v>
      </c>
    </row>
    <row r="2608" spans="1:2">
      <c r="A2608">
        <v>751192</v>
      </c>
      <c r="B2608">
        <v>2</v>
      </c>
    </row>
    <row r="2609" spans="1:2">
      <c r="A2609">
        <v>959189</v>
      </c>
      <c r="B2609">
        <v>0</v>
      </c>
    </row>
    <row r="2610" spans="1:2">
      <c r="A2610">
        <v>6216413</v>
      </c>
      <c r="B2610">
        <v>1</v>
      </c>
    </row>
    <row r="2611" spans="1:2">
      <c r="A2611">
        <v>6177066</v>
      </c>
      <c r="B2611">
        <v>0</v>
      </c>
    </row>
    <row r="2612" spans="1:2">
      <c r="A2612">
        <v>6147077</v>
      </c>
      <c r="B2612">
        <v>3</v>
      </c>
    </row>
    <row r="2613" spans="1:2">
      <c r="A2613">
        <v>6150187</v>
      </c>
      <c r="B2613">
        <v>0</v>
      </c>
    </row>
    <row r="2614" spans="1:2">
      <c r="A2614">
        <v>6174286</v>
      </c>
      <c r="B2614">
        <v>0</v>
      </c>
    </row>
    <row r="2615" spans="1:2">
      <c r="A2615">
        <v>6180402</v>
      </c>
      <c r="B2615">
        <v>0</v>
      </c>
    </row>
    <row r="2616" spans="1:2">
      <c r="A2616">
        <v>1055337</v>
      </c>
      <c r="B2616">
        <v>11</v>
      </c>
    </row>
    <row r="2617" spans="1:2">
      <c r="A2617">
        <v>6155168</v>
      </c>
      <c r="B2617">
        <v>0</v>
      </c>
    </row>
    <row r="2618" spans="1:2">
      <c r="A2618">
        <v>6226681</v>
      </c>
      <c r="B2618">
        <v>3</v>
      </c>
    </row>
    <row r="2619" spans="1:2">
      <c r="A2619">
        <v>6256834</v>
      </c>
      <c r="B2619">
        <v>0</v>
      </c>
    </row>
    <row r="2620" spans="1:2">
      <c r="A2620">
        <v>6293296</v>
      </c>
      <c r="B2620">
        <v>5</v>
      </c>
    </row>
    <row r="2621" spans="1:2">
      <c r="A2621">
        <v>6138553</v>
      </c>
      <c r="B2621">
        <v>0</v>
      </c>
    </row>
    <row r="2622" spans="1:2">
      <c r="A2622">
        <v>6336678</v>
      </c>
      <c r="B2622">
        <v>2</v>
      </c>
    </row>
    <row r="2623" spans="1:2">
      <c r="A2623">
        <v>6296364</v>
      </c>
      <c r="B2623">
        <v>0</v>
      </c>
    </row>
    <row r="2624" spans="1:2">
      <c r="A2624">
        <v>750114</v>
      </c>
      <c r="B2624">
        <v>7</v>
      </c>
    </row>
    <row r="2625" spans="1:2">
      <c r="A2625">
        <v>6164831</v>
      </c>
      <c r="B2625">
        <v>0</v>
      </c>
    </row>
    <row r="2626" spans="1:2">
      <c r="A2626">
        <v>959832</v>
      </c>
      <c r="B2626">
        <v>3</v>
      </c>
    </row>
    <row r="2627" spans="1:2">
      <c r="A2627">
        <v>6168575</v>
      </c>
      <c r="B2627">
        <v>0</v>
      </c>
    </row>
    <row r="2628" spans="1:2">
      <c r="A2628">
        <v>963606</v>
      </c>
      <c r="B2628">
        <v>2</v>
      </c>
    </row>
    <row r="2629" spans="1:2">
      <c r="A2629">
        <v>6233815</v>
      </c>
      <c r="B2629">
        <v>0</v>
      </c>
    </row>
    <row r="2630" spans="1:2">
      <c r="A2630">
        <v>6103227</v>
      </c>
      <c r="B2630">
        <v>0</v>
      </c>
    </row>
    <row r="2631" spans="1:2">
      <c r="A2631">
        <v>957735</v>
      </c>
      <c r="B2631">
        <v>1</v>
      </c>
    </row>
    <row r="2632" spans="1:2">
      <c r="A2632">
        <v>6139820</v>
      </c>
      <c r="B2632">
        <v>0</v>
      </c>
    </row>
    <row r="2633" spans="1:2">
      <c r="A2633">
        <v>6140750</v>
      </c>
      <c r="B2633">
        <v>0</v>
      </c>
    </row>
    <row r="2634" spans="1:2">
      <c r="A2634">
        <v>750118</v>
      </c>
      <c r="B2634">
        <v>25</v>
      </c>
    </row>
    <row r="2635" spans="1:2">
      <c r="A2635">
        <v>963075</v>
      </c>
      <c r="B2635">
        <v>1</v>
      </c>
    </row>
    <row r="2636" spans="1:2">
      <c r="A2636">
        <v>958743</v>
      </c>
      <c r="B2636">
        <v>2</v>
      </c>
    </row>
    <row r="2637" spans="1:2">
      <c r="A2637">
        <v>6274855</v>
      </c>
      <c r="B2637">
        <v>2</v>
      </c>
    </row>
    <row r="2638" spans="1:2">
      <c r="A2638">
        <v>6296380</v>
      </c>
      <c r="B2638">
        <v>0</v>
      </c>
    </row>
    <row r="2639" spans="1:2">
      <c r="A2639">
        <v>6182261</v>
      </c>
      <c r="B2639">
        <v>1</v>
      </c>
    </row>
    <row r="2640" spans="1:2">
      <c r="A2640">
        <v>6296859</v>
      </c>
      <c r="B2640">
        <v>5</v>
      </c>
    </row>
    <row r="2641" spans="1:2">
      <c r="A2641">
        <v>6248600</v>
      </c>
      <c r="B2641">
        <v>1</v>
      </c>
    </row>
    <row r="2642" spans="1:2">
      <c r="A2642">
        <v>6345387</v>
      </c>
      <c r="B2642">
        <v>2</v>
      </c>
    </row>
    <row r="2643" spans="1:2">
      <c r="A2643">
        <v>6195850</v>
      </c>
      <c r="B2643">
        <v>0</v>
      </c>
    </row>
    <row r="2644" spans="1:2">
      <c r="A2644">
        <v>6214096</v>
      </c>
      <c r="B2644">
        <v>0</v>
      </c>
    </row>
    <row r="2645" spans="1:2">
      <c r="A2645">
        <v>6240103</v>
      </c>
      <c r="B2645">
        <v>2</v>
      </c>
    </row>
    <row r="2646" spans="1:2">
      <c r="A2646">
        <v>6245512</v>
      </c>
      <c r="B2646">
        <v>2</v>
      </c>
    </row>
    <row r="2647" spans="1:2">
      <c r="A2647">
        <v>6199302</v>
      </c>
      <c r="B2647">
        <v>6</v>
      </c>
    </row>
    <row r="2648" spans="1:2">
      <c r="A2648">
        <v>6136910</v>
      </c>
      <c r="B2648">
        <v>0</v>
      </c>
    </row>
    <row r="2649" spans="1:2">
      <c r="A2649">
        <v>6261899</v>
      </c>
      <c r="B2649">
        <v>1</v>
      </c>
    </row>
    <row r="2650" spans="1:2">
      <c r="A2650">
        <v>959182</v>
      </c>
      <c r="B2650">
        <v>1</v>
      </c>
    </row>
    <row r="2651" spans="1:2">
      <c r="A2651">
        <v>750882</v>
      </c>
      <c r="B2651">
        <v>4</v>
      </c>
    </row>
    <row r="2652" spans="1:2">
      <c r="A2652">
        <v>6216267</v>
      </c>
      <c r="B2652">
        <v>1</v>
      </c>
    </row>
    <row r="2653" spans="1:2">
      <c r="A2653">
        <v>6210733</v>
      </c>
      <c r="B2653">
        <v>0</v>
      </c>
    </row>
    <row r="2654" spans="1:2">
      <c r="A2654">
        <v>6174097</v>
      </c>
      <c r="B2654">
        <v>0</v>
      </c>
    </row>
    <row r="2655" spans="1:2">
      <c r="A2655">
        <v>6250727</v>
      </c>
      <c r="B2655">
        <v>0</v>
      </c>
    </row>
    <row r="2656" spans="1:2">
      <c r="A2656">
        <v>6120705</v>
      </c>
      <c r="B2656">
        <v>0</v>
      </c>
    </row>
    <row r="2657" spans="1:2">
      <c r="A2657">
        <v>955446</v>
      </c>
      <c r="B2657">
        <v>1</v>
      </c>
    </row>
    <row r="2658" spans="1:2">
      <c r="A2658">
        <v>6217192</v>
      </c>
      <c r="B2658">
        <v>5</v>
      </c>
    </row>
    <row r="2659" spans="1:2">
      <c r="A2659">
        <v>6261581</v>
      </c>
      <c r="B2659">
        <v>2</v>
      </c>
    </row>
    <row r="2660" spans="1:2">
      <c r="A2660">
        <v>6216323</v>
      </c>
      <c r="B2660">
        <v>1</v>
      </c>
    </row>
    <row r="2661" spans="1:2">
      <c r="A2661">
        <v>6340803</v>
      </c>
      <c r="B2661">
        <v>0</v>
      </c>
    </row>
    <row r="2662" spans="1:2">
      <c r="A2662">
        <v>6322093</v>
      </c>
      <c r="B2662">
        <v>2</v>
      </c>
    </row>
    <row r="2663" spans="1:2">
      <c r="A2663">
        <v>6199483</v>
      </c>
      <c r="B2663">
        <v>0</v>
      </c>
    </row>
    <row r="2664" spans="1:2">
      <c r="A2664">
        <v>6289049</v>
      </c>
      <c r="B2664">
        <v>0</v>
      </c>
    </row>
    <row r="2665" spans="1:2">
      <c r="A2665">
        <v>6133677</v>
      </c>
      <c r="B2665">
        <v>0</v>
      </c>
    </row>
    <row r="2666" spans="1:2">
      <c r="A2666">
        <v>6187548</v>
      </c>
      <c r="B2666">
        <v>0</v>
      </c>
    </row>
    <row r="2667" spans="1:2">
      <c r="A2667">
        <v>6340589</v>
      </c>
      <c r="B2667">
        <v>0</v>
      </c>
    </row>
    <row r="2668" spans="1:2">
      <c r="A2668">
        <v>6230560</v>
      </c>
      <c r="B2668">
        <v>0</v>
      </c>
    </row>
    <row r="2669" spans="1:2">
      <c r="A2669">
        <v>6138554</v>
      </c>
      <c r="B2669">
        <v>1</v>
      </c>
    </row>
    <row r="2670" spans="1:2">
      <c r="A2670">
        <v>6343189</v>
      </c>
      <c r="B2670">
        <v>0</v>
      </c>
    </row>
    <row r="2671" spans="1:2">
      <c r="A2671">
        <v>6322767</v>
      </c>
      <c r="B2671">
        <v>0</v>
      </c>
    </row>
    <row r="2672" spans="1:2">
      <c r="A2672">
        <v>954452</v>
      </c>
      <c r="B2672">
        <v>5</v>
      </c>
    </row>
    <row r="2673" spans="1:2">
      <c r="A2673">
        <v>6242880</v>
      </c>
      <c r="B2673">
        <v>0</v>
      </c>
    </row>
    <row r="2674" spans="1:2">
      <c r="A2674">
        <v>6250576</v>
      </c>
      <c r="B2674">
        <v>10</v>
      </c>
    </row>
    <row r="2675" spans="1:2">
      <c r="A2675">
        <v>1053843</v>
      </c>
      <c r="B2675">
        <v>1</v>
      </c>
    </row>
    <row r="2676" spans="1:2">
      <c r="A2676">
        <v>6294583</v>
      </c>
      <c r="B2676">
        <v>5</v>
      </c>
    </row>
    <row r="2677" spans="1:2">
      <c r="A2677">
        <v>6217919</v>
      </c>
      <c r="B2677">
        <v>0</v>
      </c>
    </row>
    <row r="2678" spans="1:2">
      <c r="A2678">
        <v>6257989</v>
      </c>
      <c r="B2678">
        <v>0</v>
      </c>
    </row>
    <row r="2679" spans="1:2">
      <c r="A2679">
        <v>6259466</v>
      </c>
      <c r="B2679">
        <v>0</v>
      </c>
    </row>
    <row r="2680" spans="1:2">
      <c r="A2680">
        <v>964187</v>
      </c>
      <c r="B2680">
        <v>0</v>
      </c>
    </row>
    <row r="2681" spans="1:2">
      <c r="A2681">
        <v>6224984</v>
      </c>
      <c r="B2681">
        <v>2</v>
      </c>
    </row>
    <row r="2682" spans="1:2">
      <c r="A2682">
        <v>1053559</v>
      </c>
      <c r="B2682">
        <v>2</v>
      </c>
    </row>
    <row r="2683" spans="1:2">
      <c r="A2683">
        <v>6261157</v>
      </c>
      <c r="B2683">
        <v>0</v>
      </c>
    </row>
    <row r="2684" spans="1:2">
      <c r="A2684">
        <v>6239994</v>
      </c>
      <c r="B2684">
        <v>4</v>
      </c>
    </row>
    <row r="2685" spans="1:2">
      <c r="A2685">
        <v>6137332</v>
      </c>
      <c r="B2685">
        <v>4</v>
      </c>
    </row>
    <row r="2686" spans="1:2">
      <c r="A2686">
        <v>6131173</v>
      </c>
      <c r="B2686">
        <v>0</v>
      </c>
    </row>
    <row r="2687" spans="1:2">
      <c r="A2687">
        <v>6245369</v>
      </c>
      <c r="B2687">
        <v>3</v>
      </c>
    </row>
    <row r="2688" spans="1:2">
      <c r="A2688">
        <v>6174738</v>
      </c>
      <c r="B2688">
        <v>0</v>
      </c>
    </row>
    <row r="2689" spans="1:2">
      <c r="A2689">
        <v>6334959</v>
      </c>
      <c r="B2689">
        <v>4</v>
      </c>
    </row>
    <row r="2690" spans="1:2">
      <c r="A2690">
        <v>6184848</v>
      </c>
      <c r="B2690">
        <v>0</v>
      </c>
    </row>
    <row r="2691" spans="1:2">
      <c r="A2691">
        <v>965351</v>
      </c>
      <c r="B2691">
        <v>0</v>
      </c>
    </row>
    <row r="2692" spans="1:2">
      <c r="A2692">
        <v>6190863</v>
      </c>
      <c r="B2692">
        <v>0</v>
      </c>
    </row>
    <row r="2693" spans="1:2">
      <c r="A2693">
        <v>6259608</v>
      </c>
      <c r="B2693">
        <v>1</v>
      </c>
    </row>
    <row r="2694" spans="1:2">
      <c r="A2694">
        <v>6252199</v>
      </c>
      <c r="B2694">
        <v>0</v>
      </c>
    </row>
    <row r="2695" spans="1:2">
      <c r="A2695">
        <v>1052858</v>
      </c>
      <c r="B2695">
        <v>0</v>
      </c>
    </row>
    <row r="2696" spans="1:2">
      <c r="A2696">
        <v>6343241</v>
      </c>
      <c r="B2696">
        <v>3</v>
      </c>
    </row>
    <row r="2697" spans="1:2">
      <c r="A2697">
        <v>6195625</v>
      </c>
      <c r="B2697">
        <v>1</v>
      </c>
    </row>
    <row r="2698" spans="1:2">
      <c r="A2698">
        <v>6293537</v>
      </c>
      <c r="B2698">
        <v>9</v>
      </c>
    </row>
    <row r="2699" spans="1:2">
      <c r="A2699">
        <v>6149189</v>
      </c>
      <c r="B2699">
        <v>3</v>
      </c>
    </row>
    <row r="2700" spans="1:2">
      <c r="A2700">
        <v>6335897</v>
      </c>
      <c r="B2700">
        <v>0</v>
      </c>
    </row>
    <row r="2701" spans="1:2">
      <c r="A2701">
        <v>6311749</v>
      </c>
      <c r="B2701">
        <v>1</v>
      </c>
    </row>
    <row r="2702" spans="1:2">
      <c r="A2702">
        <v>963229</v>
      </c>
      <c r="B2702">
        <v>2</v>
      </c>
    </row>
    <row r="2703" spans="1:2">
      <c r="A2703">
        <v>6242117</v>
      </c>
      <c r="B2703">
        <v>0</v>
      </c>
    </row>
    <row r="2704" spans="1:2">
      <c r="A2704">
        <v>6335316</v>
      </c>
      <c r="B2704">
        <v>0</v>
      </c>
    </row>
    <row r="2705" spans="1:2">
      <c r="A2705">
        <v>6246464</v>
      </c>
      <c r="B2705">
        <v>0</v>
      </c>
    </row>
    <row r="2706" spans="1:2">
      <c r="A2706">
        <v>6180410</v>
      </c>
      <c r="B2706">
        <v>10</v>
      </c>
    </row>
    <row r="2707" spans="1:2">
      <c r="A2707">
        <v>6341371</v>
      </c>
      <c r="B2707">
        <v>0</v>
      </c>
    </row>
    <row r="2708" spans="1:2">
      <c r="A2708">
        <v>6169119</v>
      </c>
      <c r="B2708">
        <v>4</v>
      </c>
    </row>
    <row r="2709" spans="1:2">
      <c r="A2709">
        <v>6321186</v>
      </c>
      <c r="B2709">
        <v>0</v>
      </c>
    </row>
    <row r="2710" spans="1:2">
      <c r="A2710">
        <v>6245143</v>
      </c>
      <c r="B2710">
        <v>0</v>
      </c>
    </row>
    <row r="2711" spans="1:2">
      <c r="A2711">
        <v>6271164</v>
      </c>
      <c r="B2711">
        <v>1</v>
      </c>
    </row>
    <row r="2712" spans="1:2">
      <c r="A2712">
        <v>6223921</v>
      </c>
      <c r="B2712">
        <v>5</v>
      </c>
    </row>
    <row r="2713" spans="1:2">
      <c r="A2713">
        <v>6215812</v>
      </c>
      <c r="B2713">
        <v>1</v>
      </c>
    </row>
    <row r="2714" spans="1:2">
      <c r="A2714">
        <v>6335155</v>
      </c>
      <c r="B2714">
        <v>0</v>
      </c>
    </row>
    <row r="2715" spans="1:2">
      <c r="A2715">
        <v>6283320</v>
      </c>
      <c r="B2715">
        <v>1</v>
      </c>
    </row>
    <row r="2716" spans="1:2">
      <c r="A2716">
        <v>6267275</v>
      </c>
      <c r="B2716">
        <v>0</v>
      </c>
    </row>
    <row r="2717" spans="1:2">
      <c r="A2717">
        <v>1252490</v>
      </c>
      <c r="B2717">
        <v>0</v>
      </c>
    </row>
    <row r="2718" spans="1:2">
      <c r="A2718">
        <v>6262288</v>
      </c>
      <c r="B2718">
        <v>10</v>
      </c>
    </row>
    <row r="2719" spans="1:2">
      <c r="A2719">
        <v>6111234</v>
      </c>
      <c r="B2719">
        <v>2</v>
      </c>
    </row>
    <row r="2720" spans="1:2">
      <c r="A2720">
        <v>6338329</v>
      </c>
      <c r="B2720">
        <v>0</v>
      </c>
    </row>
    <row r="2721" spans="1:2">
      <c r="A2721">
        <v>6215862</v>
      </c>
      <c r="B2721">
        <v>1</v>
      </c>
    </row>
    <row r="2722" spans="1:2">
      <c r="A2722">
        <v>6270073</v>
      </c>
      <c r="B2722">
        <v>2</v>
      </c>
    </row>
    <row r="2723" spans="1:2">
      <c r="A2723">
        <v>1053191</v>
      </c>
      <c r="B2723">
        <v>2</v>
      </c>
    </row>
    <row r="2724" spans="1:2">
      <c r="A2724">
        <v>1051986</v>
      </c>
      <c r="B2724">
        <v>1</v>
      </c>
    </row>
    <row r="2725" spans="1:2">
      <c r="A2725">
        <v>6287231</v>
      </c>
      <c r="B2725">
        <v>1</v>
      </c>
    </row>
    <row r="2726" spans="1:2">
      <c r="A2726">
        <v>6246456</v>
      </c>
      <c r="B2726">
        <v>0</v>
      </c>
    </row>
    <row r="2727" spans="1:2">
      <c r="A2727">
        <v>963517</v>
      </c>
      <c r="B2727">
        <v>3</v>
      </c>
    </row>
    <row r="2728" spans="1:2">
      <c r="A2728">
        <v>6279936</v>
      </c>
      <c r="B2728">
        <v>2</v>
      </c>
    </row>
    <row r="2729" spans="1:2">
      <c r="A2729">
        <v>6336024</v>
      </c>
      <c r="B2729">
        <v>0</v>
      </c>
    </row>
    <row r="2730" spans="1:2">
      <c r="A2730">
        <v>6256387</v>
      </c>
      <c r="B2730">
        <v>0</v>
      </c>
    </row>
    <row r="2731" spans="1:2">
      <c r="A2731">
        <v>6338772</v>
      </c>
      <c r="B2731">
        <v>0</v>
      </c>
    </row>
    <row r="2732" spans="1:2">
      <c r="A2732">
        <v>6339337</v>
      </c>
      <c r="B2732">
        <v>0</v>
      </c>
    </row>
    <row r="2733" spans="1:2">
      <c r="A2733">
        <v>965436</v>
      </c>
      <c r="B2733">
        <v>3</v>
      </c>
    </row>
    <row r="2734" spans="1:2">
      <c r="A2734">
        <v>6306314</v>
      </c>
      <c r="B2734">
        <v>0</v>
      </c>
    </row>
    <row r="2735" spans="1:2">
      <c r="A2735">
        <v>6252198</v>
      </c>
      <c r="B2735">
        <v>0</v>
      </c>
    </row>
    <row r="2736" spans="1:2">
      <c r="A2736">
        <v>1252393</v>
      </c>
      <c r="B2736">
        <v>0</v>
      </c>
    </row>
    <row r="2737" spans="1:2">
      <c r="A2737">
        <v>6249768</v>
      </c>
      <c r="B2737">
        <v>0</v>
      </c>
    </row>
    <row r="2738" spans="1:2">
      <c r="A2738">
        <v>6216302</v>
      </c>
      <c r="B2738">
        <v>1</v>
      </c>
    </row>
    <row r="2739" spans="1:2">
      <c r="A2739">
        <v>6117097</v>
      </c>
      <c r="B2739">
        <v>0</v>
      </c>
    </row>
    <row r="2740" spans="1:2">
      <c r="A2740">
        <v>6293380</v>
      </c>
      <c r="B2740">
        <v>0</v>
      </c>
    </row>
    <row r="2741" spans="1:2">
      <c r="A2741">
        <v>6100851</v>
      </c>
      <c r="B2741">
        <v>0</v>
      </c>
    </row>
    <row r="2742" spans="1:2">
      <c r="A2742">
        <v>951165</v>
      </c>
      <c r="B2742">
        <v>0</v>
      </c>
    </row>
    <row r="2743" spans="1:2">
      <c r="A2743">
        <v>6223174</v>
      </c>
      <c r="B2743">
        <v>1</v>
      </c>
    </row>
    <row r="2744" spans="1:2">
      <c r="A2744">
        <v>6180239</v>
      </c>
      <c r="B2744">
        <v>0</v>
      </c>
    </row>
    <row r="2745" spans="1:2">
      <c r="A2745">
        <v>1351459</v>
      </c>
      <c r="B2745">
        <v>0</v>
      </c>
    </row>
    <row r="2746" spans="1:2">
      <c r="A2746">
        <v>6339740</v>
      </c>
      <c r="B2746">
        <v>1</v>
      </c>
    </row>
    <row r="2747" spans="1:2">
      <c r="A2747">
        <v>6165798</v>
      </c>
      <c r="B2747">
        <v>15</v>
      </c>
    </row>
    <row r="2748" spans="1:2">
      <c r="A2748">
        <v>750137</v>
      </c>
      <c r="B2748">
        <v>4</v>
      </c>
    </row>
    <row r="2749" spans="1:2">
      <c r="A2749">
        <v>6137340</v>
      </c>
      <c r="B2749">
        <v>1</v>
      </c>
    </row>
    <row r="2750" spans="1:2">
      <c r="A2750">
        <v>1350679</v>
      </c>
      <c r="B2750">
        <v>9</v>
      </c>
    </row>
    <row r="2751" spans="1:2">
      <c r="A2751">
        <v>6245584</v>
      </c>
      <c r="B2751">
        <v>1</v>
      </c>
    </row>
    <row r="2752" spans="1:2">
      <c r="A2752">
        <v>6323665</v>
      </c>
      <c r="B2752">
        <v>1</v>
      </c>
    </row>
    <row r="2753" spans="1:2">
      <c r="A2753">
        <v>6215633</v>
      </c>
      <c r="B2753">
        <v>2</v>
      </c>
    </row>
    <row r="2754" spans="1:2">
      <c r="A2754">
        <v>6137780</v>
      </c>
      <c r="B2754">
        <v>0</v>
      </c>
    </row>
    <row r="2755" spans="1:2">
      <c r="A2755">
        <v>6165795</v>
      </c>
      <c r="B2755">
        <v>0</v>
      </c>
    </row>
    <row r="2756" spans="1:2">
      <c r="A2756">
        <v>6254026</v>
      </c>
      <c r="B2756">
        <v>1</v>
      </c>
    </row>
    <row r="2757" spans="1:2">
      <c r="A2757">
        <v>6216876</v>
      </c>
      <c r="B2757">
        <v>0</v>
      </c>
    </row>
    <row r="2758" spans="1:2">
      <c r="A2758">
        <v>6335317</v>
      </c>
      <c r="B2758">
        <v>0</v>
      </c>
    </row>
    <row r="2759" spans="1:2">
      <c r="A2759" t="s">
        <v>9657</v>
      </c>
      <c r="B2759">
        <v>0</v>
      </c>
    </row>
    <row r="2760" spans="1:2">
      <c r="A2760">
        <v>6235499</v>
      </c>
      <c r="B2760">
        <v>2</v>
      </c>
    </row>
    <row r="2761" spans="1:2">
      <c r="A2761">
        <v>962231</v>
      </c>
      <c r="B2761">
        <v>0</v>
      </c>
    </row>
    <row r="2762" spans="1:2">
      <c r="A2762">
        <v>6265237</v>
      </c>
      <c r="B2762">
        <v>2</v>
      </c>
    </row>
    <row r="2763" spans="1:2">
      <c r="A2763">
        <v>6190146</v>
      </c>
      <c r="B2763">
        <v>2</v>
      </c>
    </row>
    <row r="2764" spans="1:2">
      <c r="A2764">
        <v>6166491</v>
      </c>
      <c r="B2764">
        <v>0</v>
      </c>
    </row>
    <row r="2765" spans="1:2">
      <c r="A2765">
        <v>1252220</v>
      </c>
      <c r="B2765">
        <v>5</v>
      </c>
    </row>
    <row r="2766" spans="1:2">
      <c r="A2766">
        <v>6186549</v>
      </c>
      <c r="B2766">
        <v>2</v>
      </c>
    </row>
    <row r="2767" spans="1:2">
      <c r="A2767">
        <v>6172099</v>
      </c>
      <c r="B2767">
        <v>16</v>
      </c>
    </row>
    <row r="2768" spans="1:2">
      <c r="A2768">
        <v>6171916</v>
      </c>
      <c r="B2768">
        <v>0</v>
      </c>
    </row>
    <row r="2769" spans="1:2">
      <c r="A2769">
        <v>6114516</v>
      </c>
      <c r="B2769">
        <v>1</v>
      </c>
    </row>
    <row r="2770" spans="1:2">
      <c r="A2770">
        <v>6125668</v>
      </c>
      <c r="B2770">
        <v>0</v>
      </c>
    </row>
    <row r="2771" spans="1:2">
      <c r="A2771">
        <v>6260734</v>
      </c>
      <c r="B2771">
        <v>0</v>
      </c>
    </row>
    <row r="2772" spans="1:2">
      <c r="A2772">
        <v>6176732</v>
      </c>
      <c r="B2772">
        <v>0</v>
      </c>
    </row>
    <row r="2773" spans="1:2">
      <c r="A2773">
        <v>6262505</v>
      </c>
      <c r="B2773">
        <v>1</v>
      </c>
    </row>
    <row r="2774" spans="1:2">
      <c r="A2774">
        <v>6341038</v>
      </c>
      <c r="B2774">
        <v>1</v>
      </c>
    </row>
    <row r="2775" spans="1:2">
      <c r="A2775">
        <v>6241197</v>
      </c>
      <c r="B2775">
        <v>0</v>
      </c>
    </row>
    <row r="2776" spans="1:2">
      <c r="A2776">
        <v>6321747</v>
      </c>
      <c r="B2776">
        <v>2</v>
      </c>
    </row>
    <row r="2777" spans="1:2">
      <c r="A2777">
        <v>6106922</v>
      </c>
      <c r="B2777">
        <v>2</v>
      </c>
    </row>
    <row r="2778" spans="1:2">
      <c r="A2778">
        <v>6261607</v>
      </c>
      <c r="B2778">
        <v>0</v>
      </c>
    </row>
    <row r="2779" spans="1:2">
      <c r="A2779">
        <v>6309694</v>
      </c>
      <c r="B2779">
        <v>0</v>
      </c>
    </row>
    <row r="2780" spans="1:2">
      <c r="A2780">
        <v>6147232</v>
      </c>
      <c r="B2780">
        <v>1</v>
      </c>
    </row>
    <row r="2781" spans="1:2">
      <c r="A2781" t="s">
        <v>9126</v>
      </c>
      <c r="B2781">
        <v>0</v>
      </c>
    </row>
    <row r="2782" spans="1:2">
      <c r="A2782">
        <v>6304685</v>
      </c>
      <c r="B2782">
        <v>6</v>
      </c>
    </row>
    <row r="2783" spans="1:2">
      <c r="A2783">
        <v>965241</v>
      </c>
      <c r="B2783">
        <v>0</v>
      </c>
    </row>
    <row r="2784" spans="1:2">
      <c r="A2784">
        <v>6151987</v>
      </c>
      <c r="B2784">
        <v>0</v>
      </c>
    </row>
    <row r="2785" spans="1:2">
      <c r="A2785">
        <v>6304564</v>
      </c>
      <c r="B2785">
        <v>15</v>
      </c>
    </row>
    <row r="2786" spans="1:2">
      <c r="A2786">
        <v>6294871</v>
      </c>
      <c r="B2786">
        <v>1</v>
      </c>
    </row>
    <row r="2787" spans="1:2">
      <c r="A2787">
        <v>6215815</v>
      </c>
      <c r="B2787">
        <v>1</v>
      </c>
    </row>
    <row r="2788" spans="1:2">
      <c r="A2788">
        <v>6241518</v>
      </c>
      <c r="B2788">
        <v>0</v>
      </c>
    </row>
    <row r="2789" spans="1:2">
      <c r="A2789">
        <v>6277031</v>
      </c>
      <c r="B2789">
        <v>4</v>
      </c>
    </row>
    <row r="2790" spans="1:2">
      <c r="A2790">
        <v>962998</v>
      </c>
      <c r="B2790">
        <v>0</v>
      </c>
    </row>
    <row r="2791" spans="1:2">
      <c r="A2791">
        <v>6297017</v>
      </c>
      <c r="B2791">
        <v>1</v>
      </c>
    </row>
    <row r="2792" spans="1:2">
      <c r="A2792">
        <v>6198911</v>
      </c>
      <c r="B2792">
        <v>4</v>
      </c>
    </row>
    <row r="2793" spans="1:2">
      <c r="A2793">
        <v>6303950</v>
      </c>
      <c r="B2793">
        <v>0</v>
      </c>
    </row>
    <row r="2794" spans="1:2">
      <c r="A2794">
        <v>6175029</v>
      </c>
      <c r="B2794">
        <v>0</v>
      </c>
    </row>
    <row r="2795" spans="1:2">
      <c r="A2795">
        <v>6326521</v>
      </c>
      <c r="B2795">
        <v>0</v>
      </c>
    </row>
    <row r="2796" spans="1:2">
      <c r="A2796">
        <v>6150826</v>
      </c>
      <c r="B2796">
        <v>0</v>
      </c>
    </row>
    <row r="2797" spans="1:2">
      <c r="A2797">
        <v>6215794</v>
      </c>
      <c r="B2797">
        <v>38</v>
      </c>
    </row>
    <row r="2798" spans="1:2">
      <c r="A2798">
        <v>6199921</v>
      </c>
      <c r="B2798">
        <v>0</v>
      </c>
    </row>
    <row r="2799" spans="1:2">
      <c r="A2799">
        <v>6172659</v>
      </c>
      <c r="B2799">
        <v>12</v>
      </c>
    </row>
    <row r="2800" spans="1:2">
      <c r="A2800">
        <v>1050476</v>
      </c>
      <c r="B2800">
        <v>2</v>
      </c>
    </row>
    <row r="2801" spans="1:2">
      <c r="A2801">
        <v>6197848</v>
      </c>
      <c r="B2801">
        <v>5</v>
      </c>
    </row>
    <row r="2802" spans="1:2">
      <c r="A2802">
        <v>6242091</v>
      </c>
      <c r="B2802">
        <v>2</v>
      </c>
    </row>
    <row r="2803" spans="1:2">
      <c r="A2803">
        <v>6133455</v>
      </c>
      <c r="B2803">
        <v>2</v>
      </c>
    </row>
    <row r="2804" spans="1:2">
      <c r="A2804">
        <v>750195</v>
      </c>
      <c r="B2804">
        <v>5</v>
      </c>
    </row>
    <row r="2805" spans="1:2">
      <c r="A2805">
        <v>6322594</v>
      </c>
      <c r="B2805">
        <v>0</v>
      </c>
    </row>
    <row r="2806" spans="1:2">
      <c r="A2806">
        <v>6317023</v>
      </c>
      <c r="B2806">
        <v>0</v>
      </c>
    </row>
    <row r="2807" spans="1:2">
      <c r="A2807">
        <v>6149824</v>
      </c>
      <c r="B2807">
        <v>0</v>
      </c>
    </row>
    <row r="2808" spans="1:2">
      <c r="A2808">
        <v>6289118</v>
      </c>
      <c r="B2808">
        <v>0</v>
      </c>
    </row>
    <row r="2809" spans="1:2">
      <c r="A2809">
        <v>6215312</v>
      </c>
      <c r="B2809">
        <v>4</v>
      </c>
    </row>
    <row r="2810" spans="1:2">
      <c r="A2810">
        <v>1350783</v>
      </c>
      <c r="B2810">
        <v>9</v>
      </c>
    </row>
    <row r="2811" spans="1:2">
      <c r="A2811">
        <v>6317795</v>
      </c>
      <c r="B2811">
        <v>1</v>
      </c>
    </row>
    <row r="2812" spans="1:2">
      <c r="A2812">
        <v>3356972</v>
      </c>
      <c r="B2812">
        <v>0</v>
      </c>
    </row>
    <row r="2813" spans="1:2">
      <c r="A2813">
        <v>958272</v>
      </c>
      <c r="B2813">
        <v>0</v>
      </c>
    </row>
    <row r="2814" spans="1:2">
      <c r="A2814">
        <v>961526</v>
      </c>
      <c r="B2814">
        <v>0</v>
      </c>
    </row>
    <row r="2815" spans="1:2">
      <c r="A2815">
        <v>964289</v>
      </c>
      <c r="B2815">
        <v>2</v>
      </c>
    </row>
    <row r="2816" spans="1:2">
      <c r="A2816">
        <v>6247897</v>
      </c>
      <c r="B2816">
        <v>1</v>
      </c>
    </row>
    <row r="2817" spans="1:2">
      <c r="A2817">
        <v>6252921</v>
      </c>
      <c r="B2817">
        <v>2</v>
      </c>
    </row>
    <row r="2818" spans="1:2">
      <c r="A2818">
        <v>6181860</v>
      </c>
      <c r="B2818">
        <v>0</v>
      </c>
    </row>
    <row r="2819" spans="1:2">
      <c r="A2819">
        <v>6263237</v>
      </c>
      <c r="B2819">
        <v>0</v>
      </c>
    </row>
    <row r="2820" spans="1:2">
      <c r="A2820">
        <v>6302338</v>
      </c>
      <c r="B2820">
        <v>0</v>
      </c>
    </row>
    <row r="2821" spans="1:2">
      <c r="A2821">
        <v>964147</v>
      </c>
      <c r="B2821">
        <v>0</v>
      </c>
    </row>
    <row r="2822" spans="1:2">
      <c r="A2822">
        <v>6192549</v>
      </c>
      <c r="B2822">
        <v>0</v>
      </c>
    </row>
    <row r="2823" spans="1:2">
      <c r="A2823">
        <v>6256427</v>
      </c>
      <c r="B2823">
        <v>0</v>
      </c>
    </row>
    <row r="2824" spans="1:2">
      <c r="A2824">
        <v>1054843</v>
      </c>
      <c r="B2824">
        <v>0</v>
      </c>
    </row>
    <row r="2825" spans="1:2">
      <c r="A2825">
        <v>1054721</v>
      </c>
      <c r="B2825">
        <v>5</v>
      </c>
    </row>
    <row r="2826" spans="1:2">
      <c r="A2826">
        <v>6324839</v>
      </c>
      <c r="B2826">
        <v>0</v>
      </c>
    </row>
    <row r="2827" spans="1:2">
      <c r="A2827">
        <v>6304095</v>
      </c>
      <c r="B2827">
        <v>2</v>
      </c>
    </row>
    <row r="2828" spans="1:2">
      <c r="A2828">
        <v>6274962</v>
      </c>
      <c r="B2828">
        <v>1</v>
      </c>
    </row>
    <row r="2829" spans="1:2">
      <c r="A2829">
        <v>6165639</v>
      </c>
      <c r="B2829">
        <v>2</v>
      </c>
    </row>
    <row r="2830" spans="1:2">
      <c r="A2830">
        <v>750859</v>
      </c>
      <c r="B2830">
        <v>4</v>
      </c>
    </row>
    <row r="2831" spans="1:2">
      <c r="A2831">
        <v>1053660</v>
      </c>
      <c r="B2831">
        <v>5</v>
      </c>
    </row>
    <row r="2832" spans="1:2">
      <c r="A2832">
        <v>6326652</v>
      </c>
      <c r="B2832">
        <v>0</v>
      </c>
    </row>
    <row r="2833" spans="1:2">
      <c r="A2833">
        <v>6165678</v>
      </c>
      <c r="B2833">
        <v>0</v>
      </c>
    </row>
    <row r="2834" spans="1:2">
      <c r="A2834">
        <v>6105460</v>
      </c>
      <c r="B2834">
        <v>1</v>
      </c>
    </row>
    <row r="2835" spans="1:2">
      <c r="A2835">
        <v>6234604</v>
      </c>
      <c r="B2835">
        <v>1</v>
      </c>
    </row>
    <row r="2836" spans="1:2">
      <c r="A2836">
        <v>6296777</v>
      </c>
      <c r="B2836">
        <v>1</v>
      </c>
    </row>
    <row r="2837" spans="1:2">
      <c r="A2837">
        <v>6293277</v>
      </c>
      <c r="B2837">
        <v>2</v>
      </c>
    </row>
    <row r="2838" spans="1:2">
      <c r="A2838">
        <v>6279944</v>
      </c>
      <c r="B2838">
        <v>2</v>
      </c>
    </row>
    <row r="2839" spans="1:2">
      <c r="A2839">
        <v>1053755</v>
      </c>
      <c r="B2839">
        <v>1</v>
      </c>
    </row>
    <row r="2840" spans="1:2">
      <c r="A2840">
        <v>963655</v>
      </c>
      <c r="B2840">
        <v>0</v>
      </c>
    </row>
    <row r="2841" spans="1:2">
      <c r="A2841">
        <v>6273645</v>
      </c>
      <c r="B2841">
        <v>0</v>
      </c>
    </row>
    <row r="2842" spans="1:2">
      <c r="A2842">
        <v>6343072</v>
      </c>
      <c r="B2842">
        <v>0</v>
      </c>
    </row>
    <row r="2843" spans="1:2">
      <c r="A2843">
        <v>6130718</v>
      </c>
      <c r="B2843">
        <v>5</v>
      </c>
    </row>
    <row r="2844" spans="1:2">
      <c r="A2844">
        <v>6278536</v>
      </c>
      <c r="B2844">
        <v>0</v>
      </c>
    </row>
    <row r="2845" spans="1:2">
      <c r="A2845">
        <v>6278273</v>
      </c>
      <c r="B2845">
        <v>0</v>
      </c>
    </row>
    <row r="2846" spans="1:2">
      <c r="A2846">
        <v>6190572</v>
      </c>
      <c r="B2846">
        <v>0</v>
      </c>
    </row>
    <row r="2847" spans="1:2">
      <c r="A2847">
        <v>6320341</v>
      </c>
      <c r="B2847">
        <v>0</v>
      </c>
    </row>
    <row r="2848" spans="1:2">
      <c r="A2848">
        <v>6170540</v>
      </c>
      <c r="B2848">
        <v>0</v>
      </c>
    </row>
    <row r="2849" spans="1:2">
      <c r="A2849">
        <v>6325701</v>
      </c>
      <c r="B2849">
        <v>0</v>
      </c>
    </row>
    <row r="2850" spans="1:2">
      <c r="A2850">
        <v>957215</v>
      </c>
      <c r="B2850">
        <v>2</v>
      </c>
    </row>
    <row r="2851" spans="1:2">
      <c r="A2851">
        <v>1351388</v>
      </c>
      <c r="B2851">
        <v>9</v>
      </c>
    </row>
    <row r="2852" spans="1:2">
      <c r="A2852">
        <v>6270428</v>
      </c>
      <c r="B2852">
        <v>1</v>
      </c>
    </row>
    <row r="2853" spans="1:2">
      <c r="A2853">
        <v>6119924</v>
      </c>
      <c r="B2853">
        <v>0</v>
      </c>
    </row>
    <row r="2854" spans="1:2">
      <c r="A2854">
        <v>6345115</v>
      </c>
      <c r="B2854">
        <v>0</v>
      </c>
    </row>
    <row r="2855" spans="1:2">
      <c r="A2855">
        <v>6293362</v>
      </c>
      <c r="B2855">
        <v>1</v>
      </c>
    </row>
    <row r="2856" spans="1:2">
      <c r="A2856">
        <v>6272056</v>
      </c>
      <c r="B2856">
        <v>0</v>
      </c>
    </row>
    <row r="2857" spans="1:2">
      <c r="A2857">
        <v>6302429</v>
      </c>
      <c r="B2857">
        <v>3</v>
      </c>
    </row>
    <row r="2858" spans="1:2">
      <c r="A2858">
        <v>6246289</v>
      </c>
      <c r="B2858">
        <v>20</v>
      </c>
    </row>
    <row r="2859" spans="1:2">
      <c r="A2859">
        <v>6317113</v>
      </c>
      <c r="B2859">
        <v>0</v>
      </c>
    </row>
    <row r="2860" spans="1:2">
      <c r="A2860">
        <v>1054042</v>
      </c>
      <c r="B2860">
        <v>6</v>
      </c>
    </row>
    <row r="2861" spans="1:2">
      <c r="A2861">
        <v>6193375</v>
      </c>
      <c r="B2861">
        <v>0</v>
      </c>
    </row>
    <row r="2862" spans="1:2">
      <c r="A2862">
        <v>6257679</v>
      </c>
      <c r="B2862">
        <v>2</v>
      </c>
    </row>
    <row r="2863" spans="1:2">
      <c r="A2863">
        <v>6107538</v>
      </c>
      <c r="B2863">
        <v>0</v>
      </c>
    </row>
    <row r="2864" spans="1:2">
      <c r="A2864">
        <v>6248897</v>
      </c>
      <c r="B2864">
        <v>2</v>
      </c>
    </row>
    <row r="2865" spans="1:2">
      <c r="A2865">
        <v>6334677</v>
      </c>
      <c r="B2865">
        <v>1</v>
      </c>
    </row>
    <row r="2866" spans="1:2">
      <c r="A2866">
        <v>1052572</v>
      </c>
      <c r="B2866">
        <v>0</v>
      </c>
    </row>
    <row r="2867" spans="1:2">
      <c r="A2867">
        <v>6325375</v>
      </c>
      <c r="B2867">
        <v>2</v>
      </c>
    </row>
    <row r="2868" spans="1:2">
      <c r="A2868">
        <v>1252449</v>
      </c>
      <c r="B2868">
        <v>2</v>
      </c>
    </row>
    <row r="2869" spans="1:2">
      <c r="A2869">
        <v>6265981</v>
      </c>
      <c r="B2869">
        <v>2</v>
      </c>
    </row>
    <row r="2870" spans="1:2">
      <c r="A2870">
        <v>6157538</v>
      </c>
      <c r="B2870">
        <v>2</v>
      </c>
    </row>
    <row r="2871" spans="1:2">
      <c r="A2871">
        <v>6345130</v>
      </c>
      <c r="B2871">
        <v>1</v>
      </c>
    </row>
    <row r="2872" spans="1:2">
      <c r="A2872">
        <v>6239902</v>
      </c>
      <c r="B2872">
        <v>0</v>
      </c>
    </row>
    <row r="2873" spans="1:2">
      <c r="A2873">
        <v>964537</v>
      </c>
      <c r="B2873">
        <v>0</v>
      </c>
    </row>
    <row r="2874" spans="1:2">
      <c r="A2874">
        <v>6343122</v>
      </c>
      <c r="B2874">
        <v>1</v>
      </c>
    </row>
    <row r="2875" spans="1:2">
      <c r="A2875">
        <v>1055320</v>
      </c>
      <c r="B2875">
        <v>2</v>
      </c>
    </row>
    <row r="2876" spans="1:2">
      <c r="A2876">
        <v>6283365</v>
      </c>
      <c r="B2876">
        <v>0</v>
      </c>
    </row>
    <row r="2877" spans="1:2">
      <c r="A2877">
        <v>6195451</v>
      </c>
      <c r="B2877">
        <v>0</v>
      </c>
    </row>
    <row r="2878" spans="1:2">
      <c r="A2878">
        <v>6198994</v>
      </c>
      <c r="B2878">
        <v>0</v>
      </c>
    </row>
    <row r="2879" spans="1:2">
      <c r="A2879">
        <v>6230815</v>
      </c>
      <c r="B2879">
        <v>30</v>
      </c>
    </row>
    <row r="2880" spans="1:2">
      <c r="A2880">
        <v>6151425</v>
      </c>
      <c r="B2880">
        <v>1</v>
      </c>
    </row>
    <row r="2881" spans="1:2">
      <c r="A2881">
        <v>6136558</v>
      </c>
      <c r="B2881">
        <v>0</v>
      </c>
    </row>
    <row r="2882" spans="1:2">
      <c r="A2882">
        <v>6321704</v>
      </c>
      <c r="B2882">
        <v>0</v>
      </c>
    </row>
    <row r="2883" spans="1:2">
      <c r="A2883">
        <v>6334630</v>
      </c>
      <c r="B2883">
        <v>0</v>
      </c>
    </row>
    <row r="2884" spans="1:2">
      <c r="A2884">
        <v>6338563</v>
      </c>
      <c r="B2884">
        <v>5</v>
      </c>
    </row>
    <row r="2885" spans="1:2">
      <c r="A2885">
        <v>6255575</v>
      </c>
      <c r="B2885">
        <v>0</v>
      </c>
    </row>
    <row r="2886" spans="1:2">
      <c r="A2886">
        <v>6153425</v>
      </c>
      <c r="B2886">
        <v>0</v>
      </c>
    </row>
    <row r="2887" spans="1:2">
      <c r="A2887">
        <v>6215891</v>
      </c>
      <c r="B2887">
        <v>10</v>
      </c>
    </row>
    <row r="2888" spans="1:2">
      <c r="A2888">
        <v>6244569</v>
      </c>
      <c r="B2888">
        <v>9</v>
      </c>
    </row>
    <row r="2889" spans="1:2">
      <c r="A2889">
        <v>6266490</v>
      </c>
      <c r="B2889">
        <v>0</v>
      </c>
    </row>
    <row r="2890" spans="1:2">
      <c r="A2890">
        <v>960001</v>
      </c>
      <c r="B2890">
        <v>0</v>
      </c>
    </row>
    <row r="2891" spans="1:2">
      <c r="A2891">
        <v>6311896</v>
      </c>
      <c r="B2891">
        <v>0</v>
      </c>
    </row>
    <row r="2892" spans="1:2">
      <c r="A2892">
        <v>6312744</v>
      </c>
      <c r="B2892">
        <v>0</v>
      </c>
    </row>
    <row r="2893" spans="1:2">
      <c r="A2893">
        <v>6266281</v>
      </c>
      <c r="B2893">
        <v>0</v>
      </c>
    </row>
    <row r="2894" spans="1:2">
      <c r="A2894">
        <v>6239783</v>
      </c>
      <c r="B2894">
        <v>0</v>
      </c>
    </row>
    <row r="2895" spans="1:2">
      <c r="A2895">
        <v>6155158</v>
      </c>
      <c r="B2895">
        <v>0</v>
      </c>
    </row>
    <row r="2896" spans="1:2">
      <c r="A2896">
        <v>6219406</v>
      </c>
      <c r="B2896">
        <v>0</v>
      </c>
    </row>
    <row r="2897" spans="1:2">
      <c r="A2897">
        <v>6293971</v>
      </c>
      <c r="B2897">
        <v>1</v>
      </c>
    </row>
    <row r="2898" spans="1:2">
      <c r="A2898">
        <v>6338733</v>
      </c>
      <c r="B2898">
        <v>1</v>
      </c>
    </row>
    <row r="2899" spans="1:2">
      <c r="A2899">
        <v>6198985</v>
      </c>
      <c r="B2899">
        <v>0</v>
      </c>
    </row>
    <row r="2900" spans="1:2">
      <c r="A2900">
        <v>6282832</v>
      </c>
      <c r="B2900">
        <v>1</v>
      </c>
    </row>
    <row r="2901" spans="1:2">
      <c r="A2901">
        <v>6235710</v>
      </c>
      <c r="B2901">
        <v>0</v>
      </c>
    </row>
    <row r="2902" spans="1:2">
      <c r="A2902">
        <v>6189983</v>
      </c>
      <c r="B2902">
        <v>0</v>
      </c>
    </row>
    <row r="2903" spans="1:2">
      <c r="A2903">
        <v>6230251</v>
      </c>
      <c r="B2903">
        <v>12</v>
      </c>
    </row>
    <row r="2904" spans="1:2">
      <c r="A2904">
        <v>6342844</v>
      </c>
      <c r="B2904">
        <v>4</v>
      </c>
    </row>
    <row r="2905" spans="1:2">
      <c r="A2905">
        <v>6335366</v>
      </c>
      <c r="B2905">
        <v>0</v>
      </c>
    </row>
    <row r="2906" spans="1:2">
      <c r="A2906">
        <v>6223349</v>
      </c>
      <c r="B2906">
        <v>2</v>
      </c>
    </row>
    <row r="2907" spans="1:2">
      <c r="A2907">
        <v>6244961</v>
      </c>
      <c r="B2907">
        <v>1</v>
      </c>
    </row>
    <row r="2908" spans="1:2">
      <c r="A2908">
        <v>6320383</v>
      </c>
      <c r="B2908">
        <v>0</v>
      </c>
    </row>
    <row r="2909" spans="1:2">
      <c r="A2909">
        <v>6104767</v>
      </c>
      <c r="B2909">
        <v>1</v>
      </c>
    </row>
    <row r="2910" spans="1:2">
      <c r="A2910">
        <v>6319284</v>
      </c>
      <c r="B2910">
        <v>0</v>
      </c>
    </row>
    <row r="2911" spans="1:2">
      <c r="A2911">
        <v>6158290</v>
      </c>
      <c r="B2911">
        <v>0</v>
      </c>
    </row>
    <row r="2912" spans="1:2">
      <c r="A2912">
        <v>6289058</v>
      </c>
      <c r="B2912">
        <v>4</v>
      </c>
    </row>
    <row r="2913" spans="1:2">
      <c r="A2913">
        <v>6216411</v>
      </c>
      <c r="B2913">
        <v>1</v>
      </c>
    </row>
    <row r="2914" spans="1:2">
      <c r="A2914">
        <v>6335670</v>
      </c>
      <c r="B2914">
        <v>1</v>
      </c>
    </row>
    <row r="2915" spans="1:2">
      <c r="A2915">
        <v>1252495</v>
      </c>
      <c r="B2915">
        <v>0</v>
      </c>
    </row>
    <row r="2916" spans="1:2">
      <c r="A2916">
        <v>6150252</v>
      </c>
      <c r="B2916">
        <v>2</v>
      </c>
    </row>
    <row r="2917" spans="1:2">
      <c r="A2917">
        <v>750558</v>
      </c>
      <c r="B2917">
        <v>0</v>
      </c>
    </row>
    <row r="2918" spans="1:2">
      <c r="A2918">
        <v>960041</v>
      </c>
      <c r="B2918">
        <v>0</v>
      </c>
    </row>
    <row r="2919" spans="1:2">
      <c r="A2919">
        <v>1054095</v>
      </c>
      <c r="B2919">
        <v>2</v>
      </c>
    </row>
    <row r="2920" spans="1:2">
      <c r="A2920">
        <v>6265239</v>
      </c>
      <c r="B2920">
        <v>1</v>
      </c>
    </row>
    <row r="2921" spans="1:2">
      <c r="A2921">
        <v>6285267</v>
      </c>
      <c r="B2921">
        <v>4</v>
      </c>
    </row>
    <row r="2922" spans="1:2">
      <c r="A2922">
        <v>6215894</v>
      </c>
      <c r="B2922">
        <v>1</v>
      </c>
    </row>
    <row r="2923" spans="1:2">
      <c r="A2923">
        <v>6281770</v>
      </c>
      <c r="B2923">
        <v>1</v>
      </c>
    </row>
    <row r="2924" spans="1:2">
      <c r="A2924">
        <v>6253005</v>
      </c>
      <c r="B2924">
        <v>0</v>
      </c>
    </row>
    <row r="2925" spans="1:2">
      <c r="A2925">
        <v>6345123</v>
      </c>
      <c r="B2925">
        <v>4</v>
      </c>
    </row>
    <row r="2926" spans="1:2">
      <c r="A2926">
        <v>1054167</v>
      </c>
      <c r="B2926">
        <v>6</v>
      </c>
    </row>
    <row r="2927" spans="1:2">
      <c r="A2927">
        <v>6245541</v>
      </c>
      <c r="B2927">
        <v>0</v>
      </c>
    </row>
    <row r="2928" spans="1:2">
      <c r="A2928">
        <v>6322010</v>
      </c>
      <c r="B2928">
        <v>2</v>
      </c>
    </row>
    <row r="2929" spans="1:2">
      <c r="A2929">
        <v>1252347</v>
      </c>
      <c r="B2929">
        <v>6</v>
      </c>
    </row>
    <row r="2930" spans="1:2">
      <c r="A2930">
        <v>962336</v>
      </c>
      <c r="B2930">
        <v>0</v>
      </c>
    </row>
    <row r="2931" spans="1:2">
      <c r="A2931">
        <v>750211</v>
      </c>
      <c r="B2931">
        <v>8</v>
      </c>
    </row>
    <row r="2932" spans="1:2">
      <c r="A2932">
        <v>6338016</v>
      </c>
      <c r="B2932">
        <v>0</v>
      </c>
    </row>
    <row r="2933" spans="1:2">
      <c r="A2933">
        <v>6218014</v>
      </c>
      <c r="B2933">
        <v>1</v>
      </c>
    </row>
    <row r="2934" spans="1:2">
      <c r="A2934">
        <v>6343244</v>
      </c>
      <c r="B2934">
        <v>1</v>
      </c>
    </row>
    <row r="2935" spans="1:2">
      <c r="A2935">
        <v>6322818</v>
      </c>
      <c r="B2935">
        <v>4</v>
      </c>
    </row>
    <row r="2936" spans="1:2">
      <c r="A2936">
        <v>6304596</v>
      </c>
      <c r="B2936">
        <v>0</v>
      </c>
    </row>
    <row r="2937" spans="1:2">
      <c r="A2937">
        <v>1054532</v>
      </c>
      <c r="B2937">
        <v>0</v>
      </c>
    </row>
    <row r="2938" spans="1:2">
      <c r="A2938">
        <v>6178865</v>
      </c>
      <c r="B2938">
        <v>2</v>
      </c>
    </row>
    <row r="2939" spans="1:2">
      <c r="A2939">
        <v>6107457</v>
      </c>
      <c r="B2939">
        <v>0</v>
      </c>
    </row>
    <row r="2940" spans="1:2">
      <c r="A2940">
        <v>6103259</v>
      </c>
      <c r="B2940">
        <v>0</v>
      </c>
    </row>
    <row r="2941" spans="1:2">
      <c r="A2941">
        <v>6242081</v>
      </c>
      <c r="B2941">
        <v>0</v>
      </c>
    </row>
    <row r="2942" spans="1:2">
      <c r="A2942">
        <v>1252105</v>
      </c>
      <c r="B2942">
        <v>0</v>
      </c>
    </row>
    <row r="2943" spans="1:2">
      <c r="A2943">
        <v>6230837</v>
      </c>
      <c r="B2943">
        <v>4</v>
      </c>
    </row>
    <row r="2944" spans="1:2">
      <c r="A2944">
        <v>6221658</v>
      </c>
      <c r="B2944">
        <v>1</v>
      </c>
    </row>
    <row r="2945" spans="1:2">
      <c r="A2945">
        <v>6115007</v>
      </c>
      <c r="B2945">
        <v>0</v>
      </c>
    </row>
    <row r="2946" spans="1:2">
      <c r="A2946">
        <v>553354</v>
      </c>
      <c r="B2946">
        <v>6</v>
      </c>
    </row>
    <row r="2947" spans="1:2">
      <c r="A2947">
        <v>960236</v>
      </c>
      <c r="B2947">
        <v>3</v>
      </c>
    </row>
    <row r="2948" spans="1:2">
      <c r="A2948">
        <v>6283315</v>
      </c>
      <c r="B2948">
        <v>2</v>
      </c>
    </row>
    <row r="2949" spans="1:2">
      <c r="A2949">
        <v>6248730</v>
      </c>
      <c r="B2949">
        <v>1</v>
      </c>
    </row>
    <row r="2950" spans="1:2">
      <c r="A2950">
        <v>956793</v>
      </c>
      <c r="B2950">
        <v>0</v>
      </c>
    </row>
    <row r="2951" spans="1:2">
      <c r="A2951">
        <v>1054508</v>
      </c>
      <c r="B2951">
        <v>0</v>
      </c>
    </row>
    <row r="2952" spans="1:2">
      <c r="A2952">
        <v>6238709</v>
      </c>
      <c r="B2952">
        <v>0</v>
      </c>
    </row>
    <row r="2953" spans="1:2">
      <c r="A2953">
        <v>6274705</v>
      </c>
      <c r="B2953">
        <v>0</v>
      </c>
    </row>
    <row r="2954" spans="1:2">
      <c r="A2954">
        <v>1250102</v>
      </c>
      <c r="B2954">
        <v>0</v>
      </c>
    </row>
    <row r="2955" spans="1:2">
      <c r="A2955">
        <v>6313841</v>
      </c>
      <c r="B2955">
        <v>0</v>
      </c>
    </row>
    <row r="2956" spans="1:2">
      <c r="A2956">
        <v>6234415</v>
      </c>
      <c r="B2956">
        <v>0</v>
      </c>
    </row>
    <row r="2957" spans="1:2">
      <c r="A2957">
        <v>6245940</v>
      </c>
      <c r="B2957">
        <v>1</v>
      </c>
    </row>
    <row r="2958" spans="1:2">
      <c r="A2958">
        <v>964204</v>
      </c>
      <c r="B2958">
        <v>0</v>
      </c>
    </row>
    <row r="2959" spans="1:2">
      <c r="A2959">
        <v>960897</v>
      </c>
      <c r="B2959">
        <v>2</v>
      </c>
    </row>
    <row r="2960" spans="1:2">
      <c r="A2960">
        <v>962432</v>
      </c>
      <c r="B2960">
        <v>0</v>
      </c>
    </row>
    <row r="2961" spans="1:2">
      <c r="A2961">
        <v>6160579</v>
      </c>
      <c r="B2961">
        <v>0</v>
      </c>
    </row>
    <row r="2962" spans="1:2">
      <c r="A2962">
        <v>1251850</v>
      </c>
      <c r="B2962">
        <v>0</v>
      </c>
    </row>
    <row r="2963" spans="1:2">
      <c r="A2963">
        <v>1052498</v>
      </c>
      <c r="B2963">
        <v>0</v>
      </c>
    </row>
    <row r="2964" spans="1:2">
      <c r="A2964">
        <v>6287141</v>
      </c>
      <c r="B2964">
        <v>0</v>
      </c>
    </row>
    <row r="2965" spans="1:2">
      <c r="A2965">
        <v>6313722</v>
      </c>
      <c r="B2965">
        <v>3</v>
      </c>
    </row>
    <row r="2966" spans="1:2">
      <c r="A2966">
        <v>6283325</v>
      </c>
      <c r="B2966">
        <v>2</v>
      </c>
    </row>
    <row r="2967" spans="1:2">
      <c r="A2967">
        <v>6246423</v>
      </c>
      <c r="B2967">
        <v>1</v>
      </c>
    </row>
    <row r="2968" spans="1:2">
      <c r="A2968">
        <v>6115010</v>
      </c>
      <c r="B2968">
        <v>0</v>
      </c>
    </row>
    <row r="2969" spans="1:2">
      <c r="A2969">
        <v>6321851</v>
      </c>
      <c r="B2969">
        <v>0</v>
      </c>
    </row>
    <row r="2970" spans="1:2">
      <c r="A2970">
        <v>6249939</v>
      </c>
      <c r="B2970">
        <v>0</v>
      </c>
    </row>
    <row r="2971" spans="1:2">
      <c r="A2971">
        <v>6249618</v>
      </c>
      <c r="B2971">
        <v>0</v>
      </c>
    </row>
    <row r="2972" spans="1:2">
      <c r="A2972">
        <v>6287379</v>
      </c>
      <c r="B2972">
        <v>0</v>
      </c>
    </row>
    <row r="2973" spans="1:2">
      <c r="A2973">
        <v>6220121</v>
      </c>
      <c r="B2973">
        <v>1</v>
      </c>
    </row>
    <row r="2974" spans="1:2">
      <c r="A2974">
        <v>6265533</v>
      </c>
      <c r="B2974">
        <v>0</v>
      </c>
    </row>
    <row r="2975" spans="1:2">
      <c r="A2975">
        <v>6339068</v>
      </c>
      <c r="B2975">
        <v>3</v>
      </c>
    </row>
    <row r="2976" spans="1:2">
      <c r="A2976">
        <v>6198918</v>
      </c>
      <c r="B2976">
        <v>1</v>
      </c>
    </row>
    <row r="2977" spans="1:2">
      <c r="A2977">
        <v>1054997</v>
      </c>
      <c r="B2977">
        <v>0</v>
      </c>
    </row>
    <row r="2978" spans="1:2">
      <c r="A2978">
        <v>6322999</v>
      </c>
      <c r="B2978">
        <v>0</v>
      </c>
    </row>
    <row r="2979" spans="1:2">
      <c r="A2979">
        <v>6303701</v>
      </c>
      <c r="B2979">
        <v>0</v>
      </c>
    </row>
    <row r="2980" spans="1:2">
      <c r="A2980">
        <v>6229687</v>
      </c>
      <c r="B2980">
        <v>0</v>
      </c>
    </row>
    <row r="2981" spans="1:2">
      <c r="A2981">
        <v>6250215</v>
      </c>
      <c r="B2981">
        <v>0</v>
      </c>
    </row>
    <row r="2982" spans="1:2">
      <c r="A2982">
        <v>6264067</v>
      </c>
      <c r="B2982">
        <v>0</v>
      </c>
    </row>
    <row r="2983" spans="1:2">
      <c r="A2983">
        <v>964472</v>
      </c>
      <c r="B2983">
        <v>2</v>
      </c>
    </row>
    <row r="2984" spans="1:2">
      <c r="A2984">
        <v>6216295</v>
      </c>
      <c r="B2984">
        <v>10</v>
      </c>
    </row>
    <row r="2985" spans="1:2">
      <c r="A2985">
        <v>6230835</v>
      </c>
      <c r="B2985">
        <v>2</v>
      </c>
    </row>
    <row r="2986" spans="1:2">
      <c r="A2986">
        <v>6283898</v>
      </c>
      <c r="B2986">
        <v>3</v>
      </c>
    </row>
    <row r="2987" spans="1:2">
      <c r="A2987">
        <v>961792</v>
      </c>
      <c r="B2987">
        <v>0</v>
      </c>
    </row>
    <row r="2988" spans="1:2">
      <c r="A2988">
        <v>6215305</v>
      </c>
      <c r="B2988">
        <v>2</v>
      </c>
    </row>
    <row r="2989" spans="1:2">
      <c r="A2989">
        <v>6341910</v>
      </c>
      <c r="B2989">
        <v>2</v>
      </c>
    </row>
    <row r="2990" spans="1:2">
      <c r="A2990">
        <v>6321168</v>
      </c>
      <c r="B2990">
        <v>1</v>
      </c>
    </row>
    <row r="2991" spans="1:2">
      <c r="A2991">
        <v>958205</v>
      </c>
      <c r="B2991">
        <v>3</v>
      </c>
    </row>
    <row r="2992" spans="1:2">
      <c r="A2992">
        <v>6321428</v>
      </c>
      <c r="B2992">
        <v>4</v>
      </c>
    </row>
    <row r="2993" spans="1:2">
      <c r="A2993">
        <v>1156047</v>
      </c>
      <c r="B2993">
        <v>0</v>
      </c>
    </row>
    <row r="2994" spans="1:2">
      <c r="A2994">
        <v>1053617</v>
      </c>
      <c r="B2994">
        <v>2</v>
      </c>
    </row>
    <row r="2995" spans="1:2">
      <c r="A2995">
        <v>6230253</v>
      </c>
      <c r="B2995">
        <v>4</v>
      </c>
    </row>
    <row r="2996" spans="1:2">
      <c r="A2996">
        <v>6224995</v>
      </c>
      <c r="B2996">
        <v>5</v>
      </c>
    </row>
    <row r="2997" spans="1:2">
      <c r="A2997">
        <v>6119038</v>
      </c>
      <c r="B2997">
        <v>2</v>
      </c>
    </row>
    <row r="2998" spans="1:2">
      <c r="A2998">
        <v>964934</v>
      </c>
      <c r="B2998">
        <v>4</v>
      </c>
    </row>
    <row r="2999" spans="1:2">
      <c r="A2999">
        <v>6123113</v>
      </c>
      <c r="B2999">
        <v>0</v>
      </c>
    </row>
    <row r="3000" spans="1:2">
      <c r="A3000">
        <v>6216357</v>
      </c>
      <c r="B3000">
        <v>2</v>
      </c>
    </row>
    <row r="3001" spans="1:2">
      <c r="A3001">
        <v>6260537</v>
      </c>
      <c r="B3001">
        <v>3</v>
      </c>
    </row>
    <row r="3002" spans="1:2">
      <c r="A3002" t="s">
        <v>9690</v>
      </c>
      <c r="B3002">
        <v>0</v>
      </c>
    </row>
    <row r="3003" spans="1:2">
      <c r="A3003">
        <v>6116040</v>
      </c>
      <c r="B3003">
        <v>0</v>
      </c>
    </row>
    <row r="3004" spans="1:2">
      <c r="A3004">
        <v>6117090</v>
      </c>
      <c r="B3004">
        <v>0</v>
      </c>
    </row>
    <row r="3005" spans="1:2">
      <c r="A3005">
        <v>6147181</v>
      </c>
      <c r="B3005">
        <v>0</v>
      </c>
    </row>
    <row r="3006" spans="1:2">
      <c r="A3006">
        <v>6246128</v>
      </c>
      <c r="B3006">
        <v>0</v>
      </c>
    </row>
    <row r="3007" spans="1:2">
      <c r="A3007">
        <v>6245366</v>
      </c>
      <c r="B3007">
        <v>3</v>
      </c>
    </row>
    <row r="3008" spans="1:2">
      <c r="A3008">
        <v>964365</v>
      </c>
      <c r="B3008">
        <v>0</v>
      </c>
    </row>
    <row r="3009" spans="1:2">
      <c r="A3009">
        <v>6216039</v>
      </c>
      <c r="B3009">
        <v>4</v>
      </c>
    </row>
    <row r="3010" spans="1:2">
      <c r="A3010">
        <v>750315</v>
      </c>
      <c r="B3010">
        <v>4</v>
      </c>
    </row>
    <row r="3011" spans="1:2">
      <c r="A3011">
        <v>958398</v>
      </c>
      <c r="B3011">
        <v>2</v>
      </c>
    </row>
    <row r="3012" spans="1:2">
      <c r="A3012">
        <v>6295368</v>
      </c>
      <c r="B3012">
        <v>1</v>
      </c>
    </row>
    <row r="3013" spans="1:2">
      <c r="A3013">
        <v>6255586</v>
      </c>
      <c r="B3013">
        <v>0</v>
      </c>
    </row>
    <row r="3014" spans="1:2">
      <c r="A3014">
        <v>6270275</v>
      </c>
      <c r="B3014">
        <v>1</v>
      </c>
    </row>
    <row r="3015" spans="1:2">
      <c r="A3015">
        <v>6215905</v>
      </c>
      <c r="B3015">
        <v>1</v>
      </c>
    </row>
    <row r="3016" spans="1:2">
      <c r="A3016">
        <v>1250128</v>
      </c>
      <c r="B3016">
        <v>0</v>
      </c>
    </row>
    <row r="3017" spans="1:2">
      <c r="A3017">
        <v>6259298</v>
      </c>
      <c r="B3017">
        <v>2</v>
      </c>
    </row>
    <row r="3018" spans="1:2">
      <c r="A3018">
        <v>6242106</v>
      </c>
      <c r="B3018">
        <v>0</v>
      </c>
    </row>
    <row r="3019" spans="1:2">
      <c r="A3019">
        <v>957541</v>
      </c>
      <c r="B3019">
        <v>1</v>
      </c>
    </row>
    <row r="3020" spans="1:2">
      <c r="A3020">
        <v>6217195</v>
      </c>
      <c r="B3020">
        <v>0</v>
      </c>
    </row>
    <row r="3021" spans="1:2">
      <c r="A3021" t="s">
        <v>9631</v>
      </c>
      <c r="B3021">
        <v>2</v>
      </c>
    </row>
    <row r="3022" spans="1:2">
      <c r="A3022">
        <v>6105306</v>
      </c>
      <c r="B3022">
        <v>2</v>
      </c>
    </row>
    <row r="3023" spans="1:2">
      <c r="A3023">
        <v>6316934</v>
      </c>
      <c r="B3023">
        <v>0</v>
      </c>
    </row>
    <row r="3024" spans="1:2">
      <c r="A3024">
        <v>6311663</v>
      </c>
      <c r="B3024">
        <v>3</v>
      </c>
    </row>
    <row r="3025" spans="1:2">
      <c r="A3025">
        <v>6312001</v>
      </c>
      <c r="B3025">
        <v>0</v>
      </c>
    </row>
    <row r="3026" spans="1:2">
      <c r="A3026">
        <v>1055030</v>
      </c>
      <c r="B3026">
        <v>5</v>
      </c>
    </row>
    <row r="3027" spans="1:2">
      <c r="A3027">
        <v>6276201</v>
      </c>
      <c r="B3027">
        <v>0</v>
      </c>
    </row>
    <row r="3028" spans="1:2">
      <c r="A3028">
        <v>6187530</v>
      </c>
      <c r="B3028">
        <v>0</v>
      </c>
    </row>
    <row r="3029" spans="1:2">
      <c r="A3029" t="s">
        <v>9650</v>
      </c>
      <c r="B3029">
        <v>0</v>
      </c>
    </row>
    <row r="3030" spans="1:2">
      <c r="A3030">
        <v>6216896</v>
      </c>
      <c r="B3030">
        <v>1</v>
      </c>
    </row>
    <row r="3031" spans="1:2">
      <c r="A3031">
        <v>6293960</v>
      </c>
      <c r="B3031">
        <v>1</v>
      </c>
    </row>
    <row r="3032" spans="1:2">
      <c r="A3032">
        <v>6270280</v>
      </c>
      <c r="B3032">
        <v>1</v>
      </c>
    </row>
    <row r="3033" spans="1:2">
      <c r="A3033">
        <v>6223498</v>
      </c>
      <c r="B3033">
        <v>0</v>
      </c>
    </row>
    <row r="3034" spans="1:2">
      <c r="A3034">
        <v>6285168</v>
      </c>
      <c r="B3034">
        <v>2</v>
      </c>
    </row>
    <row r="3035" spans="1:2">
      <c r="A3035">
        <v>6319439</v>
      </c>
      <c r="B3035">
        <v>1</v>
      </c>
    </row>
    <row r="3036" spans="1:2">
      <c r="A3036">
        <v>6198973</v>
      </c>
      <c r="B3036">
        <v>0</v>
      </c>
    </row>
    <row r="3037" spans="1:2">
      <c r="A3037">
        <v>6264263</v>
      </c>
      <c r="B3037">
        <v>0</v>
      </c>
    </row>
    <row r="3038" spans="1:2">
      <c r="A3038">
        <v>6250074</v>
      </c>
      <c r="B3038">
        <v>0</v>
      </c>
    </row>
    <row r="3039" spans="1:2">
      <c r="A3039">
        <v>6213358</v>
      </c>
      <c r="B3039">
        <v>3</v>
      </c>
    </row>
    <row r="3040" spans="1:2">
      <c r="A3040">
        <v>962178</v>
      </c>
      <c r="B3040">
        <v>0</v>
      </c>
    </row>
    <row r="3041" spans="1:2">
      <c r="A3041">
        <v>1052918</v>
      </c>
      <c r="B3041">
        <v>2</v>
      </c>
    </row>
    <row r="3042" spans="1:2">
      <c r="A3042">
        <v>965394</v>
      </c>
      <c r="B3042">
        <v>0</v>
      </c>
    </row>
    <row r="3043" spans="1:2">
      <c r="A3043">
        <v>6339528</v>
      </c>
      <c r="B3043">
        <v>1</v>
      </c>
    </row>
    <row r="3044" spans="1:2">
      <c r="A3044">
        <v>550358</v>
      </c>
      <c r="B3044">
        <v>0</v>
      </c>
    </row>
    <row r="3045" spans="1:2">
      <c r="A3045" t="s">
        <v>9641</v>
      </c>
      <c r="B3045">
        <v>0</v>
      </c>
    </row>
    <row r="3046" spans="1:2">
      <c r="A3046">
        <v>6153659</v>
      </c>
      <c r="B3046">
        <v>0</v>
      </c>
    </row>
    <row r="3047" spans="1:2">
      <c r="A3047">
        <v>6154257</v>
      </c>
      <c r="B3047">
        <v>0</v>
      </c>
    </row>
    <row r="3048" spans="1:2">
      <c r="A3048">
        <v>951867</v>
      </c>
      <c r="B3048">
        <v>4</v>
      </c>
    </row>
    <row r="3049" spans="1:2">
      <c r="A3049">
        <v>6215888</v>
      </c>
      <c r="B3049">
        <v>8</v>
      </c>
    </row>
    <row r="3050" spans="1:2">
      <c r="A3050">
        <v>6308264</v>
      </c>
      <c r="B3050">
        <v>0</v>
      </c>
    </row>
    <row r="3051" spans="1:2">
      <c r="A3051">
        <v>6248672</v>
      </c>
      <c r="B3051">
        <v>1</v>
      </c>
    </row>
    <row r="3052" spans="1:2">
      <c r="A3052">
        <v>6249552</v>
      </c>
      <c r="B3052">
        <v>1</v>
      </c>
    </row>
    <row r="3053" spans="1:2">
      <c r="A3053">
        <v>6320958</v>
      </c>
      <c r="B3053">
        <v>1</v>
      </c>
    </row>
    <row r="3054" spans="1:2">
      <c r="A3054">
        <v>6263410</v>
      </c>
      <c r="B3054">
        <v>0</v>
      </c>
    </row>
    <row r="3055" spans="1:2">
      <c r="A3055">
        <v>6339541</v>
      </c>
      <c r="B3055">
        <v>4</v>
      </c>
    </row>
    <row r="3056" spans="1:2">
      <c r="A3056">
        <v>6242067</v>
      </c>
      <c r="B3056">
        <v>0</v>
      </c>
    </row>
    <row r="3057" spans="1:2">
      <c r="A3057">
        <v>6281584</v>
      </c>
      <c r="B3057">
        <v>0</v>
      </c>
    </row>
    <row r="3058" spans="1:2">
      <c r="A3058">
        <v>6220506</v>
      </c>
      <c r="B3058">
        <v>0</v>
      </c>
    </row>
    <row r="3059" spans="1:2">
      <c r="A3059">
        <v>6165932</v>
      </c>
      <c r="B3059">
        <v>0</v>
      </c>
    </row>
    <row r="3060" spans="1:2">
      <c r="A3060" t="s">
        <v>9137</v>
      </c>
      <c r="B3060">
        <v>2</v>
      </c>
    </row>
    <row r="3061" spans="1:2">
      <c r="A3061">
        <v>1055142</v>
      </c>
      <c r="B3061">
        <v>2</v>
      </c>
    </row>
    <row r="3062" spans="1:2">
      <c r="A3062">
        <v>6137325</v>
      </c>
      <c r="B3062">
        <v>3</v>
      </c>
    </row>
    <row r="3063" spans="1:2">
      <c r="A3063">
        <v>6266158</v>
      </c>
      <c r="B3063">
        <v>0</v>
      </c>
    </row>
    <row r="3064" spans="1:2">
      <c r="A3064">
        <v>6216089</v>
      </c>
      <c r="B3064">
        <v>1</v>
      </c>
    </row>
    <row r="3065" spans="1:2">
      <c r="A3065">
        <v>6226578</v>
      </c>
      <c r="B3065">
        <v>0</v>
      </c>
    </row>
    <row r="3066" spans="1:2">
      <c r="A3066">
        <v>6295356</v>
      </c>
      <c r="B3066">
        <v>0</v>
      </c>
    </row>
    <row r="3067" spans="1:2">
      <c r="A3067">
        <v>6119922</v>
      </c>
      <c r="B3067">
        <v>0</v>
      </c>
    </row>
    <row r="3068" spans="1:2">
      <c r="A3068">
        <v>6182774</v>
      </c>
      <c r="B3068">
        <v>3</v>
      </c>
    </row>
    <row r="3069" spans="1:2">
      <c r="A3069">
        <v>1054861</v>
      </c>
      <c r="B3069">
        <v>0</v>
      </c>
    </row>
    <row r="3070" spans="1:2">
      <c r="A3070">
        <v>6267449</v>
      </c>
      <c r="B3070">
        <v>1</v>
      </c>
    </row>
    <row r="3071" spans="1:2">
      <c r="A3071">
        <v>6308318</v>
      </c>
      <c r="B3071">
        <v>3</v>
      </c>
    </row>
    <row r="3072" spans="1:2">
      <c r="A3072">
        <v>6215965</v>
      </c>
      <c r="B3072">
        <v>2</v>
      </c>
    </row>
    <row r="3073" spans="1:2">
      <c r="A3073">
        <v>1055062</v>
      </c>
      <c r="B3073">
        <v>1</v>
      </c>
    </row>
    <row r="3074" spans="1:2">
      <c r="A3074">
        <v>6315146</v>
      </c>
      <c r="B3074">
        <v>0</v>
      </c>
    </row>
    <row r="3075" spans="1:2">
      <c r="A3075">
        <v>6140828</v>
      </c>
      <c r="B3075">
        <v>3</v>
      </c>
    </row>
    <row r="3076" spans="1:2">
      <c r="A3076">
        <v>6243237</v>
      </c>
      <c r="B3076">
        <v>4</v>
      </c>
    </row>
    <row r="3077" spans="1:2">
      <c r="A3077">
        <v>6215846</v>
      </c>
      <c r="B3077">
        <v>1</v>
      </c>
    </row>
    <row r="3078" spans="1:2">
      <c r="A3078">
        <v>1054312</v>
      </c>
      <c r="B3078">
        <v>2</v>
      </c>
    </row>
    <row r="3079" spans="1:2">
      <c r="A3079">
        <v>6319288</v>
      </c>
      <c r="B3079">
        <v>0</v>
      </c>
    </row>
    <row r="3080" spans="1:2">
      <c r="A3080">
        <v>6300086</v>
      </c>
      <c r="B3080">
        <v>10</v>
      </c>
    </row>
    <row r="3081" spans="1:2">
      <c r="A3081">
        <v>6247392</v>
      </c>
      <c r="B3081">
        <v>0</v>
      </c>
    </row>
    <row r="3082" spans="1:2">
      <c r="A3082">
        <v>1052438</v>
      </c>
      <c r="B3082">
        <v>9</v>
      </c>
    </row>
    <row r="3083" spans="1:2">
      <c r="A3083">
        <v>6150841</v>
      </c>
      <c r="B3083">
        <v>3</v>
      </c>
    </row>
    <row r="3084" spans="1:2">
      <c r="A3084">
        <v>6334648</v>
      </c>
      <c r="B3084">
        <v>1</v>
      </c>
    </row>
    <row r="3085" spans="1:2">
      <c r="A3085">
        <v>957646</v>
      </c>
      <c r="B3085">
        <v>0</v>
      </c>
    </row>
    <row r="3086" spans="1:2">
      <c r="A3086">
        <v>6140114</v>
      </c>
      <c r="B3086">
        <v>0</v>
      </c>
    </row>
    <row r="3087" spans="1:2">
      <c r="A3087">
        <v>6257779</v>
      </c>
      <c r="B3087">
        <v>100</v>
      </c>
    </row>
    <row r="3088" spans="1:2">
      <c r="A3088">
        <v>6341768</v>
      </c>
      <c r="B3088">
        <v>8</v>
      </c>
    </row>
    <row r="3089" spans="1:2">
      <c r="A3089">
        <v>956845</v>
      </c>
      <c r="B3089">
        <v>1</v>
      </c>
    </row>
    <row r="3090" spans="1:2">
      <c r="A3090">
        <v>6338192</v>
      </c>
      <c r="B3090">
        <v>0</v>
      </c>
    </row>
    <row r="3091" spans="1:2">
      <c r="A3091">
        <v>6249032</v>
      </c>
      <c r="B3091">
        <v>2</v>
      </c>
    </row>
    <row r="3092" spans="1:2">
      <c r="A3092">
        <v>6216008</v>
      </c>
      <c r="B3092">
        <v>1</v>
      </c>
    </row>
    <row r="3093" spans="1:2">
      <c r="A3093">
        <v>1054913</v>
      </c>
      <c r="B3093">
        <v>3</v>
      </c>
    </row>
    <row r="3094" spans="1:2">
      <c r="A3094">
        <v>6271265</v>
      </c>
      <c r="B3094">
        <v>1</v>
      </c>
    </row>
    <row r="3095" spans="1:2">
      <c r="A3095">
        <v>6219998</v>
      </c>
      <c r="B3095">
        <v>2</v>
      </c>
    </row>
    <row r="3096" spans="1:2">
      <c r="A3096">
        <v>6302280</v>
      </c>
      <c r="B3096">
        <v>3</v>
      </c>
    </row>
    <row r="3097" spans="1:2">
      <c r="A3097">
        <v>1054115</v>
      </c>
      <c r="B3097">
        <v>1</v>
      </c>
    </row>
    <row r="3098" spans="1:2">
      <c r="A3098">
        <v>6247388</v>
      </c>
      <c r="B3098">
        <v>0</v>
      </c>
    </row>
    <row r="3099" spans="1:2">
      <c r="A3099">
        <v>554065</v>
      </c>
      <c r="B3099">
        <v>0</v>
      </c>
    </row>
    <row r="3100" spans="1:2">
      <c r="A3100">
        <v>1053638</v>
      </c>
      <c r="B3100">
        <v>3</v>
      </c>
    </row>
    <row r="3101" spans="1:2">
      <c r="A3101">
        <v>6125541</v>
      </c>
      <c r="B3101">
        <v>1</v>
      </c>
    </row>
    <row r="3102" spans="1:2">
      <c r="A3102">
        <v>6215313</v>
      </c>
      <c r="B3102">
        <v>12</v>
      </c>
    </row>
    <row r="3103" spans="1:2">
      <c r="A3103">
        <v>6166669</v>
      </c>
      <c r="B3103">
        <v>4</v>
      </c>
    </row>
    <row r="3104" spans="1:2">
      <c r="A3104">
        <v>6250405</v>
      </c>
      <c r="B3104">
        <v>0</v>
      </c>
    </row>
    <row r="3105" spans="1:2">
      <c r="A3105">
        <v>1351507</v>
      </c>
      <c r="B3105">
        <v>5</v>
      </c>
    </row>
    <row r="3106" spans="1:2">
      <c r="A3106">
        <v>6292737</v>
      </c>
      <c r="B3106">
        <v>1</v>
      </c>
    </row>
    <row r="3107" spans="1:2">
      <c r="A3107">
        <v>6161681</v>
      </c>
      <c r="B3107">
        <v>0</v>
      </c>
    </row>
    <row r="3108" spans="1:2">
      <c r="A3108">
        <v>1050737</v>
      </c>
      <c r="B3108">
        <v>8</v>
      </c>
    </row>
    <row r="3109" spans="1:2">
      <c r="A3109">
        <v>6231822</v>
      </c>
      <c r="B3109">
        <v>1</v>
      </c>
    </row>
    <row r="3110" spans="1:2">
      <c r="A3110">
        <v>6142514</v>
      </c>
      <c r="B3110">
        <v>10</v>
      </c>
    </row>
    <row r="3111" spans="1:2">
      <c r="A3111">
        <v>6286163</v>
      </c>
      <c r="B3111">
        <v>1</v>
      </c>
    </row>
    <row r="3112" spans="1:2">
      <c r="A3112">
        <v>6256835</v>
      </c>
      <c r="B3112">
        <v>0</v>
      </c>
    </row>
    <row r="3113" spans="1:2">
      <c r="A3113">
        <v>6327238</v>
      </c>
      <c r="B3113">
        <v>0</v>
      </c>
    </row>
    <row r="3114" spans="1:2">
      <c r="A3114">
        <v>6216050</v>
      </c>
      <c r="B3114">
        <v>1</v>
      </c>
    </row>
    <row r="3115" spans="1:2">
      <c r="A3115">
        <v>1055095</v>
      </c>
      <c r="B3115">
        <v>2</v>
      </c>
    </row>
    <row r="3116" spans="1:2">
      <c r="A3116">
        <v>6345114</v>
      </c>
      <c r="B3116">
        <v>0</v>
      </c>
    </row>
    <row r="3117" spans="1:2">
      <c r="A3117">
        <v>6215902</v>
      </c>
      <c r="B3117">
        <v>1</v>
      </c>
    </row>
    <row r="3118" spans="1:2">
      <c r="A3118">
        <v>6292114</v>
      </c>
      <c r="B3118">
        <v>0</v>
      </c>
    </row>
    <row r="3119" spans="1:2">
      <c r="A3119">
        <v>6265900</v>
      </c>
      <c r="B3119">
        <v>0</v>
      </c>
    </row>
    <row r="3120" spans="1:2">
      <c r="A3120">
        <v>6105974</v>
      </c>
      <c r="B3120">
        <v>100</v>
      </c>
    </row>
    <row r="3121" spans="1:2">
      <c r="A3121">
        <v>964889</v>
      </c>
      <c r="B3121">
        <v>1</v>
      </c>
    </row>
    <row r="3122" spans="1:2">
      <c r="A3122">
        <v>1053536</v>
      </c>
      <c r="B3122">
        <v>2</v>
      </c>
    </row>
    <row r="3123" spans="1:2">
      <c r="A3123">
        <v>6137668</v>
      </c>
      <c r="B3123">
        <v>0</v>
      </c>
    </row>
    <row r="3124" spans="1:2">
      <c r="A3124">
        <v>959520</v>
      </c>
      <c r="B3124">
        <v>8</v>
      </c>
    </row>
    <row r="3125" spans="1:2">
      <c r="A3125">
        <v>6107089</v>
      </c>
      <c r="B3125">
        <v>2</v>
      </c>
    </row>
    <row r="3126" spans="1:2">
      <c r="A3126">
        <v>1054833</v>
      </c>
      <c r="B3126">
        <v>0</v>
      </c>
    </row>
    <row r="3127" spans="1:2">
      <c r="A3127">
        <v>6234642</v>
      </c>
      <c r="B3127">
        <v>0</v>
      </c>
    </row>
    <row r="3128" spans="1:2">
      <c r="A3128">
        <v>6303492</v>
      </c>
      <c r="B3128">
        <v>0</v>
      </c>
    </row>
    <row r="3129" spans="1:2">
      <c r="A3129">
        <v>6114832</v>
      </c>
      <c r="B3129">
        <v>1</v>
      </c>
    </row>
    <row r="3130" spans="1:2">
      <c r="A3130">
        <v>6140473</v>
      </c>
      <c r="B3130">
        <v>3</v>
      </c>
    </row>
    <row r="3131" spans="1:2">
      <c r="A3131">
        <v>6149343</v>
      </c>
      <c r="B3131">
        <v>1</v>
      </c>
    </row>
    <row r="3132" spans="1:2">
      <c r="A3132">
        <v>6156874</v>
      </c>
      <c r="B3132">
        <v>8</v>
      </c>
    </row>
    <row r="3133" spans="1:2">
      <c r="A3133">
        <v>6234633</v>
      </c>
      <c r="B3133">
        <v>0</v>
      </c>
    </row>
    <row r="3134" spans="1:2">
      <c r="A3134">
        <v>959456</v>
      </c>
      <c r="B3134">
        <v>2</v>
      </c>
    </row>
    <row r="3135" spans="1:2">
      <c r="A3135">
        <v>6122245</v>
      </c>
      <c r="B3135">
        <v>0</v>
      </c>
    </row>
    <row r="3136" spans="1:2">
      <c r="A3136">
        <v>1054132</v>
      </c>
      <c r="B3136">
        <v>15</v>
      </c>
    </row>
    <row r="3137" spans="1:2">
      <c r="A3137">
        <v>6252001</v>
      </c>
      <c r="B3137">
        <v>2</v>
      </c>
    </row>
    <row r="3138" spans="1:2">
      <c r="A3138">
        <v>6243307</v>
      </c>
      <c r="B3138">
        <v>2</v>
      </c>
    </row>
    <row r="3139" spans="1:2">
      <c r="A3139">
        <v>956849</v>
      </c>
      <c r="B3139">
        <v>1</v>
      </c>
    </row>
    <row r="3140" spans="1:2">
      <c r="A3140">
        <v>6239113</v>
      </c>
      <c r="B3140">
        <v>0</v>
      </c>
    </row>
    <row r="3141" spans="1:2">
      <c r="A3141">
        <v>6213341</v>
      </c>
      <c r="B3141">
        <v>0</v>
      </c>
    </row>
    <row r="3142" spans="1:2">
      <c r="A3142">
        <v>6243619</v>
      </c>
      <c r="B3142">
        <v>0</v>
      </c>
    </row>
    <row r="3143" spans="1:2">
      <c r="A3143">
        <v>964952</v>
      </c>
      <c r="B3143">
        <v>0</v>
      </c>
    </row>
    <row r="3144" spans="1:2">
      <c r="A3144">
        <v>6219885</v>
      </c>
      <c r="B3144">
        <v>1</v>
      </c>
    </row>
    <row r="3145" spans="1:2">
      <c r="A3145">
        <v>6261887</v>
      </c>
      <c r="B3145">
        <v>2</v>
      </c>
    </row>
    <row r="3146" spans="1:2">
      <c r="A3146">
        <v>6218869</v>
      </c>
      <c r="B3146">
        <v>0</v>
      </c>
    </row>
    <row r="3147" spans="1:2">
      <c r="A3147">
        <v>6141054</v>
      </c>
      <c r="B3147">
        <v>0</v>
      </c>
    </row>
    <row r="3148" spans="1:2">
      <c r="A3148">
        <v>6245540</v>
      </c>
      <c r="B3148">
        <v>5</v>
      </c>
    </row>
    <row r="3149" spans="1:2">
      <c r="A3149">
        <v>6156758</v>
      </c>
      <c r="B3149">
        <v>0</v>
      </c>
    </row>
    <row r="3150" spans="1:2">
      <c r="A3150">
        <v>6197427</v>
      </c>
      <c r="B3150">
        <v>5</v>
      </c>
    </row>
    <row r="3151" spans="1:2">
      <c r="A3151">
        <v>6167421</v>
      </c>
      <c r="B3151">
        <v>2</v>
      </c>
    </row>
    <row r="3152" spans="1:2">
      <c r="A3152">
        <v>6220030</v>
      </c>
      <c r="B3152">
        <v>0</v>
      </c>
    </row>
    <row r="3153" spans="1:2">
      <c r="A3153">
        <v>3356973</v>
      </c>
      <c r="B3153">
        <v>0</v>
      </c>
    </row>
    <row r="3154" spans="1:2">
      <c r="A3154">
        <v>963704</v>
      </c>
      <c r="B3154">
        <v>24</v>
      </c>
    </row>
    <row r="3155" spans="1:2">
      <c r="A3155">
        <v>6164830</v>
      </c>
      <c r="B3155">
        <v>0</v>
      </c>
    </row>
    <row r="3156" spans="1:2">
      <c r="A3156">
        <v>6144127</v>
      </c>
      <c r="B3156">
        <v>0</v>
      </c>
    </row>
    <row r="3157" spans="1:2">
      <c r="A3157">
        <v>958191</v>
      </c>
      <c r="B3157">
        <v>1</v>
      </c>
    </row>
    <row r="3158" spans="1:2">
      <c r="A3158">
        <v>1251942</v>
      </c>
      <c r="B3158">
        <v>1</v>
      </c>
    </row>
    <row r="3159" spans="1:2">
      <c r="A3159">
        <v>6315078</v>
      </c>
      <c r="B3159">
        <v>0</v>
      </c>
    </row>
    <row r="3160" spans="1:2">
      <c r="A3160">
        <v>6268676</v>
      </c>
      <c r="B3160">
        <v>10</v>
      </c>
    </row>
    <row r="3161" spans="1:2">
      <c r="A3161">
        <v>963722</v>
      </c>
      <c r="B3161">
        <v>0</v>
      </c>
    </row>
    <row r="3162" spans="1:2">
      <c r="A3162">
        <v>6278546</v>
      </c>
      <c r="B3162">
        <v>5</v>
      </c>
    </row>
    <row r="3163" spans="1:2">
      <c r="A3163">
        <v>6189366</v>
      </c>
      <c r="B3163">
        <v>0</v>
      </c>
    </row>
    <row r="3164" spans="1:2">
      <c r="A3164">
        <v>1055001</v>
      </c>
      <c r="B3164">
        <v>1</v>
      </c>
    </row>
    <row r="3165" spans="1:2">
      <c r="A3165">
        <v>6163137</v>
      </c>
      <c r="B3165">
        <v>0</v>
      </c>
    </row>
    <row r="3166" spans="1:2">
      <c r="A3166">
        <v>1252352</v>
      </c>
      <c r="B3166">
        <v>0</v>
      </c>
    </row>
    <row r="3167" spans="1:2">
      <c r="A3167">
        <v>6248070</v>
      </c>
      <c r="B3167">
        <v>2</v>
      </c>
    </row>
    <row r="3168" spans="1:2">
      <c r="A3168">
        <v>6320631</v>
      </c>
      <c r="B3168">
        <v>0</v>
      </c>
    </row>
    <row r="3169" spans="1:2">
      <c r="A3169">
        <v>6198314</v>
      </c>
      <c r="B3169">
        <v>5</v>
      </c>
    </row>
    <row r="3170" spans="1:2">
      <c r="A3170">
        <v>1053351</v>
      </c>
      <c r="B3170">
        <v>0</v>
      </c>
    </row>
    <row r="3171" spans="1:2">
      <c r="A3171" t="s">
        <v>9548</v>
      </c>
      <c r="B3171">
        <v>0</v>
      </c>
    </row>
    <row r="3172" spans="1:2">
      <c r="A3172">
        <v>6168570</v>
      </c>
      <c r="B3172">
        <v>0</v>
      </c>
    </row>
    <row r="3173" spans="1:2">
      <c r="A3173">
        <v>6223665</v>
      </c>
      <c r="B3173">
        <v>2</v>
      </c>
    </row>
    <row r="3174" spans="1:2">
      <c r="A3174">
        <v>6190829</v>
      </c>
      <c r="B3174">
        <v>1</v>
      </c>
    </row>
    <row r="3175" spans="1:2">
      <c r="A3175">
        <v>1053715</v>
      </c>
      <c r="B3175">
        <v>4</v>
      </c>
    </row>
    <row r="3176" spans="1:2">
      <c r="A3176">
        <v>6264257</v>
      </c>
      <c r="B3176">
        <v>3</v>
      </c>
    </row>
    <row r="3177" spans="1:2">
      <c r="A3177">
        <v>6305769</v>
      </c>
      <c r="B3177">
        <v>2</v>
      </c>
    </row>
    <row r="3178" spans="1:2">
      <c r="A3178">
        <v>6234511</v>
      </c>
      <c r="B3178">
        <v>2</v>
      </c>
    </row>
    <row r="3179" spans="1:2">
      <c r="A3179">
        <v>6330784</v>
      </c>
      <c r="B3179">
        <v>0</v>
      </c>
    </row>
    <row r="3180" spans="1:2">
      <c r="A3180">
        <v>1250398</v>
      </c>
      <c r="B3180">
        <v>3</v>
      </c>
    </row>
    <row r="3181" spans="1:2">
      <c r="A3181">
        <v>6186406</v>
      </c>
      <c r="B3181">
        <v>0</v>
      </c>
    </row>
    <row r="3182" spans="1:2">
      <c r="A3182">
        <v>1252379</v>
      </c>
      <c r="B3182">
        <v>0</v>
      </c>
    </row>
    <row r="3183" spans="1:2">
      <c r="A3183">
        <v>6250720</v>
      </c>
      <c r="B3183">
        <v>0</v>
      </c>
    </row>
    <row r="3184" spans="1:2">
      <c r="A3184">
        <v>6322598</v>
      </c>
      <c r="B3184">
        <v>0</v>
      </c>
    </row>
    <row r="3185" spans="1:2">
      <c r="A3185">
        <v>964006</v>
      </c>
      <c r="B3185">
        <v>2</v>
      </c>
    </row>
    <row r="3186" spans="1:2">
      <c r="A3186">
        <v>965300</v>
      </c>
      <c r="B3186">
        <v>2</v>
      </c>
    </row>
    <row r="3187" spans="1:2">
      <c r="A3187">
        <v>6116963</v>
      </c>
      <c r="B3187">
        <v>2</v>
      </c>
    </row>
    <row r="3188" spans="1:2">
      <c r="A3188">
        <v>6242869</v>
      </c>
      <c r="B3188">
        <v>0</v>
      </c>
    </row>
    <row r="3189" spans="1:2">
      <c r="A3189">
        <v>1053862</v>
      </c>
      <c r="B3189">
        <v>1</v>
      </c>
    </row>
    <row r="3190" spans="1:2">
      <c r="A3190">
        <v>6175197</v>
      </c>
      <c r="B3190">
        <v>0</v>
      </c>
    </row>
    <row r="3191" spans="1:2">
      <c r="A3191">
        <v>6142552</v>
      </c>
      <c r="B3191">
        <v>8</v>
      </c>
    </row>
    <row r="3192" spans="1:2">
      <c r="A3192">
        <v>6263227</v>
      </c>
      <c r="B3192">
        <v>1</v>
      </c>
    </row>
    <row r="3193" spans="1:2">
      <c r="A3193">
        <v>6293425</v>
      </c>
      <c r="B3193">
        <v>0</v>
      </c>
    </row>
    <row r="3194" spans="1:2">
      <c r="A3194">
        <v>1251446</v>
      </c>
      <c r="B3194">
        <v>0</v>
      </c>
    </row>
    <row r="3195" spans="1:2">
      <c r="A3195">
        <v>6102930</v>
      </c>
      <c r="B3195">
        <v>5</v>
      </c>
    </row>
    <row r="3196" spans="1:2">
      <c r="A3196">
        <v>3484753</v>
      </c>
      <c r="B3196">
        <v>0</v>
      </c>
    </row>
    <row r="3197" spans="1:2">
      <c r="A3197">
        <v>6160102</v>
      </c>
      <c r="B3197">
        <v>0</v>
      </c>
    </row>
    <row r="3198" spans="1:2">
      <c r="A3198">
        <v>6188940</v>
      </c>
      <c r="B3198">
        <v>0</v>
      </c>
    </row>
    <row r="3199" spans="1:2">
      <c r="A3199">
        <v>6198417</v>
      </c>
      <c r="B3199">
        <v>2</v>
      </c>
    </row>
    <row r="3200" spans="1:2">
      <c r="A3200" t="s">
        <v>9554</v>
      </c>
      <c r="B3200">
        <v>6</v>
      </c>
    </row>
    <row r="3201" spans="1:2">
      <c r="A3201">
        <v>6342803</v>
      </c>
      <c r="B3201">
        <v>3</v>
      </c>
    </row>
    <row r="3202" spans="1:2">
      <c r="A3202">
        <v>6244833</v>
      </c>
      <c r="B3202">
        <v>0</v>
      </c>
    </row>
    <row r="3203" spans="1:2">
      <c r="A3203">
        <v>1252206</v>
      </c>
      <c r="B3203">
        <v>0</v>
      </c>
    </row>
    <row r="3204" spans="1:2">
      <c r="A3204">
        <v>6281583</v>
      </c>
      <c r="B3204">
        <v>0</v>
      </c>
    </row>
    <row r="3205" spans="1:2">
      <c r="A3205">
        <v>6239135</v>
      </c>
      <c r="B3205">
        <v>0</v>
      </c>
    </row>
    <row r="3206" spans="1:2">
      <c r="A3206">
        <v>6245930</v>
      </c>
      <c r="B3206">
        <v>1</v>
      </c>
    </row>
    <row r="3207" spans="1:2">
      <c r="A3207">
        <v>6258038</v>
      </c>
      <c r="B3207">
        <v>0</v>
      </c>
    </row>
    <row r="3208" spans="1:2">
      <c r="A3208">
        <v>6133879</v>
      </c>
      <c r="B3208">
        <v>0</v>
      </c>
    </row>
    <row r="3209" spans="1:2">
      <c r="A3209">
        <v>6320286</v>
      </c>
      <c r="B3209">
        <v>0</v>
      </c>
    </row>
    <row r="3210" spans="1:2">
      <c r="A3210">
        <v>6215857</v>
      </c>
      <c r="B3210">
        <v>1</v>
      </c>
    </row>
    <row r="3211" spans="1:2">
      <c r="A3211">
        <v>1351119</v>
      </c>
      <c r="B3211">
        <v>12</v>
      </c>
    </row>
    <row r="3212" spans="1:2">
      <c r="A3212">
        <v>6220389</v>
      </c>
      <c r="B3212">
        <v>0</v>
      </c>
    </row>
    <row r="3213" spans="1:2">
      <c r="A3213">
        <v>6323383</v>
      </c>
      <c r="B3213">
        <v>2</v>
      </c>
    </row>
    <row r="3214" spans="1:2">
      <c r="A3214">
        <v>6194694</v>
      </c>
      <c r="B3214">
        <v>0</v>
      </c>
    </row>
    <row r="3215" spans="1:2">
      <c r="A3215">
        <v>6336604</v>
      </c>
      <c r="B3215">
        <v>4</v>
      </c>
    </row>
    <row r="3216" spans="1:2">
      <c r="A3216">
        <v>6219888</v>
      </c>
      <c r="B3216">
        <v>3</v>
      </c>
    </row>
    <row r="3217" spans="1:2">
      <c r="A3217">
        <v>6234084</v>
      </c>
      <c r="B3217">
        <v>8</v>
      </c>
    </row>
    <row r="3218" spans="1:2">
      <c r="A3218">
        <v>6105768</v>
      </c>
      <c r="B3218">
        <v>1</v>
      </c>
    </row>
    <row r="3219" spans="1:2">
      <c r="A3219">
        <v>552853</v>
      </c>
      <c r="B3219">
        <v>0</v>
      </c>
    </row>
    <row r="3220" spans="1:2">
      <c r="A3220">
        <v>6242098</v>
      </c>
      <c r="B3220">
        <v>1</v>
      </c>
    </row>
    <row r="3221" spans="1:2">
      <c r="A3221">
        <v>6216284</v>
      </c>
      <c r="B3221">
        <v>1</v>
      </c>
    </row>
    <row r="3222" spans="1:2">
      <c r="A3222">
        <v>6157933</v>
      </c>
      <c r="B3222">
        <v>1</v>
      </c>
    </row>
    <row r="3223" spans="1:2">
      <c r="A3223">
        <v>1053395</v>
      </c>
      <c r="B3223">
        <v>0</v>
      </c>
    </row>
    <row r="3224" spans="1:2">
      <c r="A3224">
        <v>964630</v>
      </c>
      <c r="B3224">
        <v>2</v>
      </c>
    </row>
    <row r="3225" spans="1:2">
      <c r="A3225">
        <v>6215938</v>
      </c>
      <c r="B3225">
        <v>1</v>
      </c>
    </row>
    <row r="3226" spans="1:2">
      <c r="A3226">
        <v>6187647</v>
      </c>
      <c r="B3226">
        <v>1</v>
      </c>
    </row>
    <row r="3227" spans="1:2">
      <c r="A3227">
        <v>6184419</v>
      </c>
      <c r="B3227">
        <v>11</v>
      </c>
    </row>
    <row r="3228" spans="1:2">
      <c r="A3228">
        <v>6307860</v>
      </c>
      <c r="B3228">
        <v>0</v>
      </c>
    </row>
    <row r="3229" spans="1:2">
      <c r="A3229">
        <v>6214271</v>
      </c>
      <c r="B3229">
        <v>2</v>
      </c>
    </row>
    <row r="3230" spans="1:2">
      <c r="A3230">
        <v>6289456</v>
      </c>
      <c r="B3230">
        <v>5</v>
      </c>
    </row>
    <row r="3231" spans="1:2">
      <c r="A3231">
        <v>6264550</v>
      </c>
      <c r="B3231">
        <v>1</v>
      </c>
    </row>
    <row r="3232" spans="1:2">
      <c r="A3232">
        <v>6234731</v>
      </c>
      <c r="B3232">
        <v>0</v>
      </c>
    </row>
    <row r="3233" spans="1:2">
      <c r="A3233">
        <v>6294849</v>
      </c>
      <c r="B3233">
        <v>1</v>
      </c>
    </row>
    <row r="3234" spans="1:2">
      <c r="A3234">
        <v>6236010</v>
      </c>
      <c r="B3234">
        <v>3</v>
      </c>
    </row>
    <row r="3235" spans="1:2">
      <c r="A3235">
        <v>6239389</v>
      </c>
      <c r="B3235">
        <v>2</v>
      </c>
    </row>
    <row r="3236" spans="1:2">
      <c r="A3236">
        <v>6311207</v>
      </c>
      <c r="B3236">
        <v>0</v>
      </c>
    </row>
    <row r="3237" spans="1:2">
      <c r="A3237">
        <v>6270875</v>
      </c>
      <c r="B3237">
        <v>4</v>
      </c>
    </row>
    <row r="3238" spans="1:2">
      <c r="A3238">
        <v>960990</v>
      </c>
      <c r="B3238">
        <v>0</v>
      </c>
    </row>
    <row r="3239" spans="1:2">
      <c r="A3239">
        <v>1251462</v>
      </c>
      <c r="B3239">
        <v>0</v>
      </c>
    </row>
    <row r="3240" spans="1:2">
      <c r="A3240">
        <v>6272102</v>
      </c>
      <c r="B3240">
        <v>0</v>
      </c>
    </row>
    <row r="3241" spans="1:2">
      <c r="A3241">
        <v>6252569</v>
      </c>
      <c r="B3241">
        <v>0</v>
      </c>
    </row>
    <row r="3242" spans="1:2">
      <c r="A3242">
        <v>6345637</v>
      </c>
      <c r="B3242">
        <v>3</v>
      </c>
    </row>
    <row r="3243" spans="1:2">
      <c r="A3243">
        <v>6230852</v>
      </c>
      <c r="B3243">
        <v>0</v>
      </c>
    </row>
    <row r="3244" spans="1:2">
      <c r="A3244">
        <v>6326541</v>
      </c>
      <c r="B3244">
        <v>0</v>
      </c>
    </row>
    <row r="3245" spans="1:2">
      <c r="A3245">
        <v>965173</v>
      </c>
      <c r="B3245">
        <v>0</v>
      </c>
    </row>
    <row r="3246" spans="1:2">
      <c r="A3246">
        <v>6176767</v>
      </c>
      <c r="B3246">
        <v>2</v>
      </c>
    </row>
    <row r="3247" spans="1:2">
      <c r="A3247">
        <v>6249445</v>
      </c>
      <c r="B3247">
        <v>0</v>
      </c>
    </row>
    <row r="3248" spans="1:2">
      <c r="A3248">
        <v>6293697</v>
      </c>
      <c r="B3248">
        <v>0</v>
      </c>
    </row>
    <row r="3249" spans="1:2">
      <c r="A3249">
        <v>6266529</v>
      </c>
      <c r="B3249">
        <v>1</v>
      </c>
    </row>
    <row r="3250" spans="1:2">
      <c r="A3250">
        <v>964348</v>
      </c>
      <c r="B3250">
        <v>0</v>
      </c>
    </row>
    <row r="3251" spans="1:2">
      <c r="A3251">
        <v>1055196</v>
      </c>
      <c r="B3251">
        <v>1</v>
      </c>
    </row>
    <row r="3252" spans="1:2">
      <c r="A3252">
        <v>963651</v>
      </c>
      <c r="B3252">
        <v>0</v>
      </c>
    </row>
    <row r="3253" spans="1:2">
      <c r="A3253">
        <v>964299</v>
      </c>
      <c r="B3253">
        <v>0</v>
      </c>
    </row>
    <row r="3254" spans="1:2">
      <c r="A3254">
        <v>6168269</v>
      </c>
      <c r="B3254">
        <v>0</v>
      </c>
    </row>
    <row r="3255" spans="1:2">
      <c r="A3255">
        <v>6218102</v>
      </c>
      <c r="B3255">
        <v>1</v>
      </c>
    </row>
    <row r="3256" spans="1:2">
      <c r="A3256">
        <v>6338841</v>
      </c>
      <c r="B3256">
        <v>6</v>
      </c>
    </row>
    <row r="3257" spans="1:2">
      <c r="A3257">
        <v>6336245</v>
      </c>
      <c r="B3257">
        <v>0</v>
      </c>
    </row>
    <row r="3258" spans="1:2">
      <c r="A3258">
        <v>6195822</v>
      </c>
      <c r="B3258">
        <v>1</v>
      </c>
    </row>
    <row r="3259" spans="1:2">
      <c r="A3259">
        <v>6335768</v>
      </c>
      <c r="B3259">
        <v>0</v>
      </c>
    </row>
    <row r="3260" spans="1:2">
      <c r="A3260">
        <v>6258336</v>
      </c>
      <c r="B3260">
        <v>0</v>
      </c>
    </row>
    <row r="3261" spans="1:2">
      <c r="A3261">
        <v>960102</v>
      </c>
      <c r="B3261">
        <v>0</v>
      </c>
    </row>
    <row r="3262" spans="1:2">
      <c r="A3262">
        <v>6284194</v>
      </c>
      <c r="B3262">
        <v>2</v>
      </c>
    </row>
    <row r="3263" spans="1:2">
      <c r="A3263">
        <v>1053906</v>
      </c>
      <c r="B3263">
        <v>1</v>
      </c>
    </row>
    <row r="3264" spans="1:2">
      <c r="A3264">
        <v>6326858</v>
      </c>
      <c r="B3264">
        <v>4</v>
      </c>
    </row>
    <row r="3265" spans="1:2">
      <c r="A3265">
        <v>6102043</v>
      </c>
      <c r="B3265">
        <v>0</v>
      </c>
    </row>
    <row r="3266" spans="1:2">
      <c r="A3266">
        <v>6293932</v>
      </c>
      <c r="B3266">
        <v>4</v>
      </c>
    </row>
    <row r="3267" spans="1:2">
      <c r="A3267">
        <v>6102464</v>
      </c>
      <c r="B3267">
        <v>0</v>
      </c>
    </row>
    <row r="3268" spans="1:2">
      <c r="A3268">
        <v>6283441</v>
      </c>
      <c r="B3268">
        <v>0</v>
      </c>
    </row>
    <row r="3269" spans="1:2">
      <c r="A3269">
        <v>6215847</v>
      </c>
      <c r="B3269">
        <v>1</v>
      </c>
    </row>
    <row r="3270" spans="1:2">
      <c r="A3270">
        <v>957240</v>
      </c>
      <c r="B3270">
        <v>7</v>
      </c>
    </row>
    <row r="3271" spans="1:2">
      <c r="A3271">
        <v>953987</v>
      </c>
      <c r="B3271">
        <v>100</v>
      </c>
    </row>
    <row r="3272" spans="1:2">
      <c r="A3272">
        <v>6215939</v>
      </c>
      <c r="B3272">
        <v>1</v>
      </c>
    </row>
    <row r="3273" spans="1:2">
      <c r="A3273">
        <v>6225095</v>
      </c>
      <c r="B3273">
        <v>0</v>
      </c>
    </row>
    <row r="3274" spans="1:2">
      <c r="A3274">
        <v>965389</v>
      </c>
      <c r="B3274">
        <v>0</v>
      </c>
    </row>
    <row r="3275" spans="1:2">
      <c r="A3275">
        <v>6329953</v>
      </c>
      <c r="B3275">
        <v>2</v>
      </c>
    </row>
    <row r="3276" spans="1:2">
      <c r="A3276">
        <v>6320129</v>
      </c>
      <c r="B3276">
        <v>0</v>
      </c>
    </row>
    <row r="3277" spans="1:2">
      <c r="A3277">
        <v>6305287</v>
      </c>
      <c r="B3277">
        <v>0</v>
      </c>
    </row>
    <row r="3278" spans="1:2">
      <c r="A3278">
        <v>951106</v>
      </c>
      <c r="B3278">
        <v>7</v>
      </c>
    </row>
    <row r="3279" spans="1:2">
      <c r="A3279">
        <v>6181861</v>
      </c>
      <c r="B3279">
        <v>2</v>
      </c>
    </row>
    <row r="3280" spans="1:2">
      <c r="A3280">
        <v>1054669</v>
      </c>
      <c r="B3280">
        <v>4</v>
      </c>
    </row>
    <row r="3281" spans="1:2">
      <c r="A3281">
        <v>6168751</v>
      </c>
      <c r="B3281">
        <v>2</v>
      </c>
    </row>
    <row r="3282" spans="1:2">
      <c r="A3282">
        <v>956697</v>
      </c>
      <c r="B3282">
        <v>8</v>
      </c>
    </row>
    <row r="3283" spans="1:2">
      <c r="A3283">
        <v>6242074</v>
      </c>
      <c r="B3283">
        <v>0</v>
      </c>
    </row>
    <row r="3284" spans="1:2">
      <c r="A3284">
        <v>6105757</v>
      </c>
      <c r="B3284">
        <v>1</v>
      </c>
    </row>
    <row r="3285" spans="1:2">
      <c r="A3285">
        <v>6231639</v>
      </c>
      <c r="B3285">
        <v>2</v>
      </c>
    </row>
    <row r="3286" spans="1:2">
      <c r="A3286">
        <v>6215823</v>
      </c>
      <c r="B3286">
        <v>1</v>
      </c>
    </row>
    <row r="3287" spans="1:2">
      <c r="A3287">
        <v>6188555</v>
      </c>
      <c r="B3287">
        <v>0</v>
      </c>
    </row>
    <row r="3288" spans="1:2">
      <c r="A3288">
        <v>6226215</v>
      </c>
      <c r="B3288">
        <v>0</v>
      </c>
    </row>
    <row r="3289" spans="1:2">
      <c r="A3289">
        <v>963439</v>
      </c>
      <c r="B3289">
        <v>0</v>
      </c>
    </row>
    <row r="3290" spans="1:2">
      <c r="A3290">
        <v>1052205</v>
      </c>
      <c r="B3290">
        <v>0</v>
      </c>
    </row>
    <row r="3291" spans="1:2">
      <c r="A3291">
        <v>1252395</v>
      </c>
      <c r="B3291">
        <v>0</v>
      </c>
    </row>
    <row r="3292" spans="1:2">
      <c r="A3292">
        <v>6186311</v>
      </c>
      <c r="B3292">
        <v>1</v>
      </c>
    </row>
    <row r="3293" spans="1:2">
      <c r="A3293">
        <v>6269310</v>
      </c>
      <c r="B3293">
        <v>0</v>
      </c>
    </row>
    <row r="3294" spans="1:2">
      <c r="A3294">
        <v>6213315</v>
      </c>
      <c r="B3294">
        <v>3</v>
      </c>
    </row>
    <row r="3295" spans="1:2">
      <c r="A3295">
        <v>951731</v>
      </c>
      <c r="B3295">
        <v>0</v>
      </c>
    </row>
    <row r="3296" spans="1:2">
      <c r="A3296">
        <v>6150182</v>
      </c>
      <c r="B3296">
        <v>0</v>
      </c>
    </row>
    <row r="3297" spans="1:2">
      <c r="A3297">
        <v>6283331</v>
      </c>
      <c r="B3297">
        <v>1</v>
      </c>
    </row>
    <row r="3298" spans="1:2">
      <c r="A3298">
        <v>750125</v>
      </c>
      <c r="B3298">
        <v>0</v>
      </c>
    </row>
    <row r="3299" spans="1:2">
      <c r="A3299">
        <v>6266690</v>
      </c>
      <c r="B3299">
        <v>9</v>
      </c>
    </row>
    <row r="3300" spans="1:2">
      <c r="A3300">
        <v>6131773</v>
      </c>
      <c r="B3300">
        <v>0</v>
      </c>
    </row>
    <row r="3301" spans="1:2">
      <c r="A3301">
        <v>6239401</v>
      </c>
      <c r="B3301">
        <v>6</v>
      </c>
    </row>
    <row r="3302" spans="1:2">
      <c r="A3302">
        <v>1054717</v>
      </c>
      <c r="B3302">
        <v>1</v>
      </c>
    </row>
    <row r="3303" spans="1:2">
      <c r="A3303">
        <v>6246457</v>
      </c>
      <c r="B3303">
        <v>0</v>
      </c>
    </row>
    <row r="3304" spans="1:2">
      <c r="A3304">
        <v>6220005</v>
      </c>
      <c r="B3304">
        <v>0</v>
      </c>
    </row>
    <row r="3305" spans="1:2">
      <c r="A3305">
        <v>6173210</v>
      </c>
      <c r="B3305">
        <v>9</v>
      </c>
    </row>
    <row r="3306" spans="1:2">
      <c r="A3306">
        <v>6285663</v>
      </c>
      <c r="B3306">
        <v>4</v>
      </c>
    </row>
    <row r="3307" spans="1:2">
      <c r="A3307">
        <v>1251876</v>
      </c>
      <c r="B3307">
        <v>1</v>
      </c>
    </row>
    <row r="3308" spans="1:2">
      <c r="A3308">
        <v>3356974</v>
      </c>
      <c r="B3308">
        <v>0</v>
      </c>
    </row>
    <row r="3309" spans="1:2">
      <c r="A3309">
        <v>6146405</v>
      </c>
      <c r="B3309">
        <v>0</v>
      </c>
    </row>
    <row r="3310" spans="1:2">
      <c r="A3310">
        <v>963889</v>
      </c>
      <c r="B3310">
        <v>0</v>
      </c>
    </row>
    <row r="3311" spans="1:2">
      <c r="A3311">
        <v>6215868</v>
      </c>
      <c r="B3311">
        <v>2</v>
      </c>
    </row>
    <row r="3312" spans="1:2">
      <c r="A3312">
        <v>964229</v>
      </c>
      <c r="B3312">
        <v>0</v>
      </c>
    </row>
    <row r="3313" spans="1:2">
      <c r="A3313">
        <v>6343140</v>
      </c>
      <c r="B3313">
        <v>0</v>
      </c>
    </row>
    <row r="3314" spans="1:2">
      <c r="A3314">
        <v>958981</v>
      </c>
      <c r="B3314">
        <v>2</v>
      </c>
    </row>
    <row r="3315" spans="1:2">
      <c r="A3315">
        <v>6152884</v>
      </c>
      <c r="B3315">
        <v>3</v>
      </c>
    </row>
    <row r="3316" spans="1:2">
      <c r="A3316">
        <v>6173172</v>
      </c>
      <c r="B3316">
        <v>1</v>
      </c>
    </row>
    <row r="3317" spans="1:2">
      <c r="A3317">
        <v>6243223</v>
      </c>
      <c r="B3317">
        <v>0</v>
      </c>
    </row>
    <row r="3318" spans="1:2">
      <c r="A3318">
        <v>751070</v>
      </c>
      <c r="B3318">
        <v>2</v>
      </c>
    </row>
    <row r="3319" spans="1:2">
      <c r="A3319">
        <v>6271161</v>
      </c>
      <c r="B3319">
        <v>1</v>
      </c>
    </row>
    <row r="3320" spans="1:2">
      <c r="A3320">
        <v>6187596</v>
      </c>
      <c r="B3320">
        <v>3</v>
      </c>
    </row>
    <row r="3321" spans="1:2">
      <c r="A3321">
        <v>6345574</v>
      </c>
      <c r="B3321">
        <v>4</v>
      </c>
    </row>
    <row r="3322" spans="1:2">
      <c r="A3322">
        <v>6341427</v>
      </c>
      <c r="B3322">
        <v>0</v>
      </c>
    </row>
    <row r="3323" spans="1:2">
      <c r="A3323">
        <v>1053828</v>
      </c>
      <c r="B3323">
        <v>1</v>
      </c>
    </row>
    <row r="3324" spans="1:2">
      <c r="A3324">
        <v>1054978</v>
      </c>
      <c r="B3324">
        <v>6</v>
      </c>
    </row>
    <row r="3325" spans="1:2">
      <c r="A3325">
        <v>6182063</v>
      </c>
      <c r="B3325">
        <v>1</v>
      </c>
    </row>
    <row r="3326" spans="1:2">
      <c r="A3326">
        <v>6273695</v>
      </c>
      <c r="B3326">
        <v>10</v>
      </c>
    </row>
    <row r="3327" spans="1:2">
      <c r="A3327">
        <v>963947</v>
      </c>
      <c r="B3327">
        <v>0</v>
      </c>
    </row>
    <row r="3328" spans="1:2">
      <c r="A3328">
        <v>6249994</v>
      </c>
      <c r="B3328">
        <v>2</v>
      </c>
    </row>
    <row r="3329" spans="1:2">
      <c r="A3329">
        <v>6274980</v>
      </c>
      <c r="B3329">
        <v>2</v>
      </c>
    </row>
    <row r="3330" spans="1:2">
      <c r="A3330">
        <v>6255926</v>
      </c>
      <c r="B3330">
        <v>0</v>
      </c>
    </row>
    <row r="3331" spans="1:2">
      <c r="A3331">
        <v>6159453</v>
      </c>
      <c r="B3331">
        <v>0</v>
      </c>
    </row>
    <row r="3332" spans="1:2">
      <c r="A3332">
        <v>6336754</v>
      </c>
      <c r="B3332">
        <v>0</v>
      </c>
    </row>
    <row r="3333" spans="1:2">
      <c r="A3333">
        <v>6305870</v>
      </c>
      <c r="B3333">
        <v>0</v>
      </c>
    </row>
    <row r="3334" spans="1:2">
      <c r="A3334">
        <v>963703</v>
      </c>
      <c r="B3334">
        <v>29</v>
      </c>
    </row>
    <row r="3335" spans="1:2">
      <c r="A3335">
        <v>6237459</v>
      </c>
      <c r="B3335">
        <v>0</v>
      </c>
    </row>
    <row r="3336" spans="1:2">
      <c r="A3336">
        <v>6148188</v>
      </c>
      <c r="B3336">
        <v>7</v>
      </c>
    </row>
    <row r="3337" spans="1:2">
      <c r="A3337">
        <v>6239390</v>
      </c>
      <c r="B3337">
        <v>1</v>
      </c>
    </row>
    <row r="3338" spans="1:2">
      <c r="A3338">
        <v>6310875</v>
      </c>
      <c r="B3338">
        <v>1</v>
      </c>
    </row>
    <row r="3339" spans="1:2">
      <c r="A3339">
        <v>959844</v>
      </c>
      <c r="B3339">
        <v>3</v>
      </c>
    </row>
    <row r="3340" spans="1:2">
      <c r="A3340">
        <v>6263124</v>
      </c>
      <c r="B3340">
        <v>2</v>
      </c>
    </row>
    <row r="3341" spans="1:2">
      <c r="A3341">
        <v>6341737</v>
      </c>
      <c r="B3341">
        <v>1</v>
      </c>
    </row>
    <row r="3342" spans="1:2">
      <c r="A3342" t="s">
        <v>9686</v>
      </c>
      <c r="B3342">
        <v>0</v>
      </c>
    </row>
    <row r="3343" spans="1:2">
      <c r="A3343">
        <v>6189437</v>
      </c>
      <c r="B3343">
        <v>1</v>
      </c>
    </row>
    <row r="3344" spans="1:2">
      <c r="A3344">
        <v>6225008</v>
      </c>
      <c r="B3344">
        <v>2</v>
      </c>
    </row>
    <row r="3345" spans="1:2">
      <c r="A3345">
        <v>6213393</v>
      </c>
      <c r="B3345">
        <v>0</v>
      </c>
    </row>
    <row r="3346" spans="1:2">
      <c r="A3346">
        <v>6248243</v>
      </c>
      <c r="B3346">
        <v>0</v>
      </c>
    </row>
    <row r="3347" spans="1:2">
      <c r="A3347">
        <v>6236976</v>
      </c>
      <c r="B3347">
        <v>3</v>
      </c>
    </row>
    <row r="3348" spans="1:2">
      <c r="A3348">
        <v>6147614</v>
      </c>
      <c r="B3348">
        <v>1</v>
      </c>
    </row>
    <row r="3349" spans="1:2">
      <c r="A3349">
        <v>6306707</v>
      </c>
      <c r="B3349">
        <v>2</v>
      </c>
    </row>
    <row r="3350" spans="1:2">
      <c r="A3350">
        <v>6293536</v>
      </c>
      <c r="B3350">
        <v>24</v>
      </c>
    </row>
    <row r="3351" spans="1:2">
      <c r="A3351">
        <v>6139485</v>
      </c>
      <c r="B3351">
        <v>6</v>
      </c>
    </row>
    <row r="3352" spans="1:2">
      <c r="A3352">
        <v>952437</v>
      </c>
      <c r="B3352">
        <v>0</v>
      </c>
    </row>
    <row r="3353" spans="1:2">
      <c r="A3353">
        <v>6300615</v>
      </c>
      <c r="B3353">
        <v>8</v>
      </c>
    </row>
    <row r="3354" spans="1:2">
      <c r="A3354">
        <v>6216264</v>
      </c>
      <c r="B3354">
        <v>1</v>
      </c>
    </row>
    <row r="3355" spans="1:2">
      <c r="A3355">
        <v>6336671</v>
      </c>
      <c r="B3355">
        <v>0</v>
      </c>
    </row>
    <row r="3356" spans="1:2">
      <c r="A3356">
        <v>6116463</v>
      </c>
      <c r="B3356">
        <v>1</v>
      </c>
    </row>
    <row r="3357" spans="1:2">
      <c r="A3357">
        <v>6106934</v>
      </c>
      <c r="B3357">
        <v>0</v>
      </c>
    </row>
    <row r="3358" spans="1:2">
      <c r="A3358">
        <v>6337214</v>
      </c>
      <c r="B3358">
        <v>0</v>
      </c>
    </row>
    <row r="3359" spans="1:2">
      <c r="A3359">
        <v>1052926</v>
      </c>
      <c r="B3359">
        <v>3</v>
      </c>
    </row>
    <row r="3360" spans="1:2">
      <c r="A3360">
        <v>6232103</v>
      </c>
      <c r="B3360">
        <v>4</v>
      </c>
    </row>
    <row r="3361" spans="1:2">
      <c r="A3361">
        <v>6243015</v>
      </c>
      <c r="B3361">
        <v>2</v>
      </c>
    </row>
    <row r="3362" spans="1:2">
      <c r="A3362">
        <v>6199315</v>
      </c>
      <c r="B3362">
        <v>4</v>
      </c>
    </row>
    <row r="3363" spans="1:2">
      <c r="A3363">
        <v>954917</v>
      </c>
      <c r="B3363">
        <v>2</v>
      </c>
    </row>
    <row r="3364" spans="1:2">
      <c r="A3364">
        <v>1251874</v>
      </c>
      <c r="B3364">
        <v>2</v>
      </c>
    </row>
    <row r="3365" spans="1:2">
      <c r="A3365">
        <v>6119988</v>
      </c>
      <c r="B3365">
        <v>1</v>
      </c>
    </row>
    <row r="3366" spans="1:2">
      <c r="A3366">
        <v>6343050</v>
      </c>
      <c r="B3366">
        <v>0</v>
      </c>
    </row>
    <row r="3367" spans="1:2">
      <c r="A3367">
        <v>1054811</v>
      </c>
      <c r="B3367">
        <v>0</v>
      </c>
    </row>
    <row r="3368" spans="1:2">
      <c r="A3368">
        <v>961206</v>
      </c>
      <c r="B3368">
        <v>1</v>
      </c>
    </row>
    <row r="3369" spans="1:2">
      <c r="A3369">
        <v>956930</v>
      </c>
      <c r="B3369">
        <v>0</v>
      </c>
    </row>
    <row r="3370" spans="1:2">
      <c r="A3370">
        <v>6249941</v>
      </c>
      <c r="B3370">
        <v>0</v>
      </c>
    </row>
    <row r="3371" spans="1:2">
      <c r="A3371">
        <v>6295359</v>
      </c>
      <c r="B3371">
        <v>0</v>
      </c>
    </row>
    <row r="3372" spans="1:2">
      <c r="A3372">
        <v>6124887</v>
      </c>
      <c r="B3372">
        <v>2</v>
      </c>
    </row>
    <row r="3373" spans="1:2">
      <c r="A3373">
        <v>6210911</v>
      </c>
      <c r="B3373">
        <v>0</v>
      </c>
    </row>
    <row r="3374" spans="1:2">
      <c r="A3374">
        <v>6243504</v>
      </c>
      <c r="B3374">
        <v>6</v>
      </c>
    </row>
    <row r="3375" spans="1:2">
      <c r="A3375">
        <v>6320237</v>
      </c>
      <c r="B3375">
        <v>3</v>
      </c>
    </row>
    <row r="3376" spans="1:2">
      <c r="A3376">
        <v>951005</v>
      </c>
      <c r="B3376">
        <v>0</v>
      </c>
    </row>
    <row r="3377" spans="1:2">
      <c r="A3377" t="s">
        <v>9602</v>
      </c>
      <c r="B3377">
        <v>1</v>
      </c>
    </row>
    <row r="3378" spans="1:2">
      <c r="A3378">
        <v>6241428</v>
      </c>
      <c r="B3378">
        <v>0</v>
      </c>
    </row>
    <row r="3379" spans="1:2">
      <c r="A3379">
        <v>6213983</v>
      </c>
      <c r="B3379">
        <v>3</v>
      </c>
    </row>
    <row r="3380" spans="1:2">
      <c r="A3380">
        <v>6292768</v>
      </c>
      <c r="B3380">
        <v>2</v>
      </c>
    </row>
    <row r="3381" spans="1:2">
      <c r="A3381">
        <v>961628</v>
      </c>
      <c r="B3381">
        <v>0</v>
      </c>
    </row>
    <row r="3382" spans="1:2">
      <c r="A3382">
        <v>6317717</v>
      </c>
      <c r="B3382">
        <v>0</v>
      </c>
    </row>
    <row r="3383" spans="1:2">
      <c r="A3383">
        <v>6230872</v>
      </c>
      <c r="B3383">
        <v>2</v>
      </c>
    </row>
    <row r="3384" spans="1:2">
      <c r="A3384">
        <v>1054258</v>
      </c>
      <c r="B3384">
        <v>1</v>
      </c>
    </row>
    <row r="3385" spans="1:2">
      <c r="A3385">
        <v>6310664</v>
      </c>
      <c r="B3385">
        <v>0</v>
      </c>
    </row>
    <row r="3386" spans="1:2">
      <c r="A3386">
        <v>6268493</v>
      </c>
      <c r="B3386">
        <v>4</v>
      </c>
    </row>
    <row r="3387" spans="1:2">
      <c r="A3387">
        <v>6335908</v>
      </c>
      <c r="B3387">
        <v>4</v>
      </c>
    </row>
    <row r="3388" spans="1:2">
      <c r="A3388">
        <v>6284048</v>
      </c>
      <c r="B3388">
        <v>2</v>
      </c>
    </row>
    <row r="3389" spans="1:2">
      <c r="A3389">
        <v>6251937</v>
      </c>
      <c r="B3389">
        <v>10</v>
      </c>
    </row>
    <row r="3390" spans="1:2">
      <c r="A3390">
        <v>6246253</v>
      </c>
      <c r="B3390">
        <v>1</v>
      </c>
    </row>
    <row r="3391" spans="1:2">
      <c r="A3391">
        <v>1350080</v>
      </c>
      <c r="B3391">
        <v>1</v>
      </c>
    </row>
    <row r="3392" spans="1:2">
      <c r="A3392">
        <v>6341614</v>
      </c>
      <c r="B3392">
        <v>0</v>
      </c>
    </row>
    <row r="3393" spans="1:2">
      <c r="A3393">
        <v>1054335</v>
      </c>
      <c r="B3393">
        <v>7</v>
      </c>
    </row>
    <row r="3394" spans="1:2">
      <c r="A3394">
        <v>750862</v>
      </c>
      <c r="B3394">
        <v>8</v>
      </c>
    </row>
    <row r="3395" spans="1:2">
      <c r="A3395">
        <v>6231637</v>
      </c>
      <c r="B3395">
        <v>0</v>
      </c>
    </row>
    <row r="3396" spans="1:2">
      <c r="A3396">
        <v>6115018</v>
      </c>
      <c r="B3396">
        <v>0</v>
      </c>
    </row>
    <row r="3397" spans="1:2">
      <c r="A3397">
        <v>1055316</v>
      </c>
      <c r="B3397">
        <v>0</v>
      </c>
    </row>
    <row r="3398" spans="1:2">
      <c r="A3398">
        <v>6251506</v>
      </c>
      <c r="B3398">
        <v>1</v>
      </c>
    </row>
    <row r="3399" spans="1:2">
      <c r="A3399">
        <v>6174575</v>
      </c>
      <c r="B3399">
        <v>0</v>
      </c>
    </row>
    <row r="3400" spans="1:2">
      <c r="A3400">
        <v>6316027</v>
      </c>
      <c r="B3400">
        <v>0</v>
      </c>
    </row>
    <row r="3401" spans="1:2">
      <c r="A3401">
        <v>961168</v>
      </c>
      <c r="B3401">
        <v>9</v>
      </c>
    </row>
    <row r="3402" spans="1:2">
      <c r="A3402">
        <v>6271168</v>
      </c>
      <c r="B3402">
        <v>1</v>
      </c>
    </row>
    <row r="3403" spans="1:2">
      <c r="A3403">
        <v>6230603</v>
      </c>
      <c r="B3403">
        <v>2</v>
      </c>
    </row>
    <row r="3404" spans="1:2">
      <c r="A3404">
        <v>1054693</v>
      </c>
      <c r="B3404">
        <v>1</v>
      </c>
    </row>
    <row r="3405" spans="1:2">
      <c r="A3405">
        <v>965149</v>
      </c>
      <c r="B3405">
        <v>13</v>
      </c>
    </row>
    <row r="3406" spans="1:2">
      <c r="A3406">
        <v>6321919</v>
      </c>
      <c r="B3406">
        <v>1</v>
      </c>
    </row>
    <row r="3407" spans="1:2">
      <c r="A3407">
        <v>6168551</v>
      </c>
      <c r="B3407">
        <v>0</v>
      </c>
    </row>
    <row r="3408" spans="1:2">
      <c r="A3408">
        <v>553300</v>
      </c>
      <c r="B3408">
        <v>0</v>
      </c>
    </row>
    <row r="3409" spans="1:2">
      <c r="A3409">
        <v>6194537</v>
      </c>
      <c r="B3409">
        <v>0</v>
      </c>
    </row>
    <row r="3410" spans="1:2">
      <c r="A3410">
        <v>959421</v>
      </c>
      <c r="B3410">
        <v>4</v>
      </c>
    </row>
    <row r="3411" spans="1:2">
      <c r="A3411">
        <v>6293107</v>
      </c>
      <c r="B3411">
        <v>0</v>
      </c>
    </row>
    <row r="3412" spans="1:2">
      <c r="A3412">
        <v>6111228</v>
      </c>
      <c r="B3412">
        <v>3</v>
      </c>
    </row>
    <row r="3413" spans="1:2">
      <c r="A3413">
        <v>6217268</v>
      </c>
      <c r="B3413">
        <v>0</v>
      </c>
    </row>
    <row r="3414" spans="1:2">
      <c r="A3414">
        <v>6256646</v>
      </c>
      <c r="B3414">
        <v>4</v>
      </c>
    </row>
    <row r="3415" spans="1:2">
      <c r="A3415">
        <v>6135235</v>
      </c>
      <c r="B3415">
        <v>1</v>
      </c>
    </row>
    <row r="3416" spans="1:2">
      <c r="A3416">
        <v>6148185</v>
      </c>
      <c r="B3416">
        <v>0</v>
      </c>
    </row>
    <row r="3417" spans="1:2">
      <c r="A3417">
        <v>6324487</v>
      </c>
      <c r="B3417">
        <v>2</v>
      </c>
    </row>
    <row r="3418" spans="1:2">
      <c r="A3418">
        <v>6127788</v>
      </c>
      <c r="B3418">
        <v>0</v>
      </c>
    </row>
    <row r="3419" spans="1:2">
      <c r="A3419">
        <v>6189442</v>
      </c>
      <c r="B3419">
        <v>0</v>
      </c>
    </row>
    <row r="3420" spans="1:2">
      <c r="A3420">
        <v>6187850</v>
      </c>
      <c r="B3420">
        <v>0</v>
      </c>
    </row>
    <row r="3421" spans="1:2">
      <c r="A3421">
        <v>6145384</v>
      </c>
      <c r="B3421">
        <v>0</v>
      </c>
    </row>
    <row r="3422" spans="1:2">
      <c r="A3422">
        <v>6152902</v>
      </c>
      <c r="B3422">
        <v>1</v>
      </c>
    </row>
    <row r="3423" spans="1:2">
      <c r="A3423">
        <v>6329859</v>
      </c>
      <c r="B3423">
        <v>0</v>
      </c>
    </row>
    <row r="3424" spans="1:2">
      <c r="A3424">
        <v>6128327</v>
      </c>
      <c r="B3424">
        <v>0</v>
      </c>
    </row>
    <row r="3425" spans="1:2">
      <c r="A3425">
        <v>1054461</v>
      </c>
      <c r="B3425">
        <v>6</v>
      </c>
    </row>
    <row r="3426" spans="1:2">
      <c r="A3426">
        <v>6317691</v>
      </c>
      <c r="B3426">
        <v>0</v>
      </c>
    </row>
    <row r="3427" spans="1:2">
      <c r="A3427">
        <v>6260329</v>
      </c>
      <c r="B3427">
        <v>0</v>
      </c>
    </row>
    <row r="3428" spans="1:2">
      <c r="A3428">
        <v>6187580</v>
      </c>
      <c r="B3428">
        <v>0</v>
      </c>
    </row>
    <row r="3429" spans="1:2">
      <c r="A3429">
        <v>1351134</v>
      </c>
      <c r="B3429">
        <v>10</v>
      </c>
    </row>
    <row r="3430" spans="1:2">
      <c r="A3430">
        <v>6236182</v>
      </c>
      <c r="B3430">
        <v>0</v>
      </c>
    </row>
    <row r="3431" spans="1:2">
      <c r="A3431">
        <v>6177725</v>
      </c>
      <c r="B3431">
        <v>5</v>
      </c>
    </row>
    <row r="3432" spans="1:2">
      <c r="A3432">
        <v>6323973</v>
      </c>
      <c r="B3432">
        <v>0</v>
      </c>
    </row>
    <row r="3433" spans="1:2">
      <c r="A3433">
        <v>6316460</v>
      </c>
      <c r="B3433">
        <v>0</v>
      </c>
    </row>
    <row r="3434" spans="1:2">
      <c r="A3434">
        <v>6257510</v>
      </c>
      <c r="B3434">
        <v>0</v>
      </c>
    </row>
    <row r="3435" spans="1:2">
      <c r="A3435">
        <v>1050129</v>
      </c>
      <c r="B3435">
        <v>0</v>
      </c>
    </row>
    <row r="3436" spans="1:2">
      <c r="A3436">
        <v>961906</v>
      </c>
      <c r="B3436">
        <v>3</v>
      </c>
    </row>
    <row r="3437" spans="1:2">
      <c r="A3437">
        <v>1055166</v>
      </c>
      <c r="B3437">
        <v>1</v>
      </c>
    </row>
    <row r="3438" spans="1:2">
      <c r="A3438">
        <v>6192548</v>
      </c>
      <c r="B3438">
        <v>0</v>
      </c>
    </row>
    <row r="3439" spans="1:2">
      <c r="A3439">
        <v>6274696</v>
      </c>
      <c r="B3439">
        <v>1</v>
      </c>
    </row>
    <row r="3440" spans="1:2">
      <c r="A3440">
        <v>6173579</v>
      </c>
      <c r="B3440">
        <v>0</v>
      </c>
    </row>
    <row r="3441" spans="1:2">
      <c r="A3441">
        <v>6231712</v>
      </c>
      <c r="B3441">
        <v>0</v>
      </c>
    </row>
    <row r="3442" spans="1:2">
      <c r="A3442">
        <v>6221722</v>
      </c>
      <c r="B3442">
        <v>0</v>
      </c>
    </row>
    <row r="3443" spans="1:2">
      <c r="A3443">
        <v>6242099</v>
      </c>
      <c r="B3443">
        <v>1</v>
      </c>
    </row>
    <row r="3444" spans="1:2">
      <c r="A3444">
        <v>6279966</v>
      </c>
      <c r="B3444">
        <v>3</v>
      </c>
    </row>
    <row r="3445" spans="1:2">
      <c r="A3445">
        <v>6326394</v>
      </c>
      <c r="B3445">
        <v>2</v>
      </c>
    </row>
    <row r="3446" spans="1:2">
      <c r="A3446">
        <v>6270281</v>
      </c>
      <c r="B3446">
        <v>1</v>
      </c>
    </row>
    <row r="3447" spans="1:2">
      <c r="A3447">
        <v>6230836</v>
      </c>
      <c r="B3447">
        <v>10</v>
      </c>
    </row>
    <row r="3448" spans="1:2">
      <c r="A3448">
        <v>6184300</v>
      </c>
      <c r="B3448">
        <v>0</v>
      </c>
    </row>
    <row r="3449" spans="1:2">
      <c r="A3449">
        <v>6325411</v>
      </c>
      <c r="B3449">
        <v>0</v>
      </c>
    </row>
    <row r="3450" spans="1:2">
      <c r="A3450">
        <v>6275278</v>
      </c>
      <c r="B3450">
        <v>59</v>
      </c>
    </row>
    <row r="3451" spans="1:2">
      <c r="A3451">
        <v>6338453</v>
      </c>
      <c r="B3451">
        <v>0</v>
      </c>
    </row>
    <row r="3452" spans="1:2">
      <c r="A3452">
        <v>6183053</v>
      </c>
      <c r="B3452">
        <v>0</v>
      </c>
    </row>
    <row r="3453" spans="1:2">
      <c r="A3453">
        <v>963801</v>
      </c>
      <c r="B3453">
        <v>0</v>
      </c>
    </row>
    <row r="3454" spans="1:2">
      <c r="A3454">
        <v>6180408</v>
      </c>
      <c r="B3454">
        <v>1</v>
      </c>
    </row>
    <row r="3455" spans="1:2">
      <c r="A3455">
        <v>6230017</v>
      </c>
      <c r="B3455">
        <v>0</v>
      </c>
    </row>
    <row r="3456" spans="1:2">
      <c r="A3456">
        <v>6242096</v>
      </c>
      <c r="B3456">
        <v>0</v>
      </c>
    </row>
    <row r="3457" spans="1:2">
      <c r="A3457">
        <v>6150022</v>
      </c>
      <c r="B3457">
        <v>0</v>
      </c>
    </row>
    <row r="3458" spans="1:2">
      <c r="A3458">
        <v>1054473</v>
      </c>
      <c r="B3458">
        <v>1</v>
      </c>
    </row>
    <row r="3459" spans="1:2">
      <c r="A3459">
        <v>6261888</v>
      </c>
      <c r="B3459">
        <v>2</v>
      </c>
    </row>
    <row r="3460" spans="1:2">
      <c r="A3460">
        <v>6245945</v>
      </c>
      <c r="B3460">
        <v>0</v>
      </c>
    </row>
    <row r="3461" spans="1:2">
      <c r="A3461">
        <v>6226218</v>
      </c>
      <c r="B3461">
        <v>0</v>
      </c>
    </row>
    <row r="3462" spans="1:2">
      <c r="A3462">
        <v>1054788</v>
      </c>
      <c r="B3462">
        <v>0</v>
      </c>
    </row>
    <row r="3463" spans="1:2">
      <c r="A3463">
        <v>6312118</v>
      </c>
      <c r="B3463">
        <v>1</v>
      </c>
    </row>
    <row r="3464" spans="1:2">
      <c r="A3464">
        <v>6275314</v>
      </c>
      <c r="B3464">
        <v>3</v>
      </c>
    </row>
    <row r="3465" spans="1:2">
      <c r="A3465">
        <v>6259162</v>
      </c>
      <c r="B3465">
        <v>0</v>
      </c>
    </row>
    <row r="3466" spans="1:2">
      <c r="A3466">
        <v>6192436</v>
      </c>
      <c r="B3466">
        <v>0</v>
      </c>
    </row>
    <row r="3467" spans="1:2">
      <c r="A3467">
        <v>1251420</v>
      </c>
      <c r="B3467">
        <v>0</v>
      </c>
    </row>
    <row r="3468" spans="1:2">
      <c r="A3468">
        <v>6102092</v>
      </c>
      <c r="B3468">
        <v>0</v>
      </c>
    </row>
    <row r="3469" spans="1:2">
      <c r="A3469">
        <v>6103174</v>
      </c>
      <c r="B3469">
        <v>4</v>
      </c>
    </row>
    <row r="3470" spans="1:2">
      <c r="A3470">
        <v>6216426</v>
      </c>
      <c r="B3470">
        <v>1</v>
      </c>
    </row>
    <row r="3471" spans="1:2">
      <c r="A3471">
        <v>6297014</v>
      </c>
      <c r="B3471">
        <v>1</v>
      </c>
    </row>
    <row r="3472" spans="1:2">
      <c r="A3472">
        <v>6256833</v>
      </c>
      <c r="B3472">
        <v>0</v>
      </c>
    </row>
    <row r="3473" spans="1:2">
      <c r="A3473">
        <v>6216473</v>
      </c>
      <c r="B3473">
        <v>1</v>
      </c>
    </row>
    <row r="3474" spans="1:2">
      <c r="A3474">
        <v>6190051</v>
      </c>
      <c r="B3474">
        <v>0</v>
      </c>
    </row>
    <row r="3475" spans="1:2">
      <c r="A3475">
        <v>961802</v>
      </c>
      <c r="B3475">
        <v>0</v>
      </c>
    </row>
    <row r="3476" spans="1:2">
      <c r="A3476">
        <v>6264558</v>
      </c>
      <c r="B3476">
        <v>0</v>
      </c>
    </row>
    <row r="3477" spans="1:2">
      <c r="A3477">
        <v>6142301</v>
      </c>
      <c r="B3477">
        <v>0</v>
      </c>
    </row>
    <row r="3478" spans="1:2">
      <c r="A3478">
        <v>957552</v>
      </c>
      <c r="B3478">
        <v>0</v>
      </c>
    </row>
    <row r="3479" spans="1:2">
      <c r="A3479">
        <v>6341577</v>
      </c>
      <c r="B3479">
        <v>0</v>
      </c>
    </row>
    <row r="3480" spans="1:2">
      <c r="A3480">
        <v>1350479</v>
      </c>
      <c r="B3480">
        <v>1</v>
      </c>
    </row>
    <row r="3481" spans="1:2">
      <c r="A3481">
        <v>6131770</v>
      </c>
      <c r="B3481">
        <v>0</v>
      </c>
    </row>
    <row r="3482" spans="1:2">
      <c r="A3482">
        <v>6249704</v>
      </c>
      <c r="B3482">
        <v>0</v>
      </c>
    </row>
    <row r="3483" spans="1:2">
      <c r="A3483">
        <v>6279214</v>
      </c>
      <c r="B3483">
        <v>0</v>
      </c>
    </row>
    <row r="3484" spans="1:2">
      <c r="A3484">
        <v>6303680</v>
      </c>
      <c r="B3484">
        <v>0</v>
      </c>
    </row>
    <row r="3485" spans="1:2">
      <c r="A3485">
        <v>1055068</v>
      </c>
      <c r="B3485">
        <v>0</v>
      </c>
    </row>
    <row r="3486" spans="1:2">
      <c r="A3486">
        <v>6217258</v>
      </c>
      <c r="B3486">
        <v>1</v>
      </c>
    </row>
    <row r="3487" spans="1:2">
      <c r="A3487">
        <v>6134232</v>
      </c>
      <c r="B3487">
        <v>1</v>
      </c>
    </row>
    <row r="3488" spans="1:2">
      <c r="A3488">
        <v>964947</v>
      </c>
      <c r="B3488">
        <v>2</v>
      </c>
    </row>
    <row r="3489" spans="1:2">
      <c r="A3489">
        <v>6251956</v>
      </c>
      <c r="B3489">
        <v>0</v>
      </c>
    </row>
    <row r="3490" spans="1:2">
      <c r="A3490">
        <v>6250269</v>
      </c>
      <c r="B3490">
        <v>0</v>
      </c>
    </row>
    <row r="3491" spans="1:2">
      <c r="A3491">
        <v>6306262</v>
      </c>
      <c r="B3491">
        <v>1</v>
      </c>
    </row>
    <row r="3492" spans="1:2">
      <c r="A3492">
        <v>6321249</v>
      </c>
      <c r="B3492">
        <v>500</v>
      </c>
    </row>
    <row r="3493" spans="1:2">
      <c r="A3493">
        <v>957820</v>
      </c>
      <c r="B3493">
        <v>3</v>
      </c>
    </row>
    <row r="3494" spans="1:2">
      <c r="A3494">
        <v>1250637</v>
      </c>
      <c r="B3494">
        <v>0</v>
      </c>
    </row>
    <row r="3495" spans="1:2">
      <c r="A3495">
        <v>6265221</v>
      </c>
      <c r="B3495">
        <v>0</v>
      </c>
    </row>
    <row r="3496" spans="1:2">
      <c r="A3496">
        <v>6319849</v>
      </c>
      <c r="B3496">
        <v>1</v>
      </c>
    </row>
    <row r="3497" spans="1:2">
      <c r="A3497">
        <v>6302257</v>
      </c>
      <c r="B3497">
        <v>0</v>
      </c>
    </row>
    <row r="3498" spans="1:2">
      <c r="A3498">
        <v>6299212</v>
      </c>
      <c r="B3498">
        <v>6</v>
      </c>
    </row>
    <row r="3499" spans="1:2">
      <c r="A3499">
        <v>6258152</v>
      </c>
      <c r="B3499">
        <v>1</v>
      </c>
    </row>
    <row r="3500" spans="1:2">
      <c r="A3500">
        <v>6245511</v>
      </c>
      <c r="B3500">
        <v>8</v>
      </c>
    </row>
    <row r="3501" spans="1:2">
      <c r="A3501">
        <v>6299159</v>
      </c>
      <c r="B3501">
        <v>2</v>
      </c>
    </row>
    <row r="3502" spans="1:2">
      <c r="A3502">
        <v>6326071</v>
      </c>
      <c r="B3502">
        <v>2</v>
      </c>
    </row>
    <row r="3503" spans="1:2">
      <c r="A3503">
        <v>6216383</v>
      </c>
      <c r="B3503">
        <v>18</v>
      </c>
    </row>
    <row r="3504" spans="1:2">
      <c r="A3504">
        <v>6151604</v>
      </c>
      <c r="B3504">
        <v>4</v>
      </c>
    </row>
    <row r="3505" spans="1:2">
      <c r="A3505">
        <v>6310484</v>
      </c>
      <c r="B3505">
        <v>1</v>
      </c>
    </row>
    <row r="3506" spans="1:2">
      <c r="A3506">
        <v>6215950</v>
      </c>
      <c r="B3506">
        <v>1</v>
      </c>
    </row>
    <row r="3507" spans="1:2">
      <c r="A3507">
        <v>6194318</v>
      </c>
      <c r="B3507">
        <v>2</v>
      </c>
    </row>
    <row r="3508" spans="1:2">
      <c r="A3508">
        <v>6242107</v>
      </c>
      <c r="B3508">
        <v>1</v>
      </c>
    </row>
    <row r="3509" spans="1:2">
      <c r="A3509">
        <v>6335179</v>
      </c>
      <c r="B3509">
        <v>0</v>
      </c>
    </row>
    <row r="3510" spans="1:2">
      <c r="A3510">
        <v>6260927</v>
      </c>
      <c r="B3510">
        <v>1</v>
      </c>
    </row>
    <row r="3511" spans="1:2">
      <c r="A3511">
        <v>6230822</v>
      </c>
      <c r="B3511">
        <v>20</v>
      </c>
    </row>
    <row r="3512" spans="1:2">
      <c r="A3512">
        <v>964713</v>
      </c>
      <c r="B3512">
        <v>0</v>
      </c>
    </row>
    <row r="3513" spans="1:2">
      <c r="A3513">
        <v>960639</v>
      </c>
      <c r="B3513">
        <v>0</v>
      </c>
    </row>
    <row r="3514" spans="1:2">
      <c r="A3514">
        <v>6243648</v>
      </c>
      <c r="B3514">
        <v>0</v>
      </c>
    </row>
    <row r="3515" spans="1:2">
      <c r="A3515">
        <v>964126</v>
      </c>
      <c r="B3515">
        <v>2</v>
      </c>
    </row>
    <row r="3516" spans="1:2">
      <c r="A3516">
        <v>6185975</v>
      </c>
      <c r="B3516">
        <v>0</v>
      </c>
    </row>
    <row r="3517" spans="1:2">
      <c r="A3517">
        <v>1350420</v>
      </c>
      <c r="B3517">
        <v>0</v>
      </c>
    </row>
    <row r="3518" spans="1:2">
      <c r="A3518">
        <v>1251945</v>
      </c>
      <c r="B3518">
        <v>0</v>
      </c>
    </row>
    <row r="3519" spans="1:2">
      <c r="A3519">
        <v>6256912</v>
      </c>
      <c r="B3519">
        <v>1</v>
      </c>
    </row>
    <row r="3520" spans="1:2">
      <c r="A3520">
        <v>6303941</v>
      </c>
      <c r="B3520">
        <v>0</v>
      </c>
    </row>
    <row r="3521" spans="1:2">
      <c r="A3521">
        <v>6120354</v>
      </c>
      <c r="B3521">
        <v>0</v>
      </c>
    </row>
    <row r="3522" spans="1:2">
      <c r="A3522">
        <v>6242072</v>
      </c>
      <c r="B3522">
        <v>1</v>
      </c>
    </row>
    <row r="3523" spans="1:2">
      <c r="A3523">
        <v>6267387</v>
      </c>
      <c r="B3523">
        <v>0</v>
      </c>
    </row>
    <row r="3524" spans="1:2">
      <c r="A3524">
        <v>6326552</v>
      </c>
      <c r="B3524">
        <v>1</v>
      </c>
    </row>
    <row r="3525" spans="1:2">
      <c r="A3525">
        <v>1350804</v>
      </c>
      <c r="B3525">
        <v>0</v>
      </c>
    </row>
    <row r="3526" spans="1:2">
      <c r="A3526">
        <v>6274865</v>
      </c>
      <c r="B3526">
        <v>1</v>
      </c>
    </row>
    <row r="3527" spans="1:2">
      <c r="A3527">
        <v>6234046</v>
      </c>
      <c r="B3527">
        <v>8</v>
      </c>
    </row>
    <row r="3528" spans="1:2">
      <c r="A3528">
        <v>6234417</v>
      </c>
      <c r="B3528">
        <v>0</v>
      </c>
    </row>
    <row r="3529" spans="1:2">
      <c r="A3529">
        <v>6233896</v>
      </c>
      <c r="B3529">
        <v>0</v>
      </c>
    </row>
    <row r="3530" spans="1:2">
      <c r="A3530">
        <v>6235688</v>
      </c>
      <c r="B3530">
        <v>3</v>
      </c>
    </row>
    <row r="3531" spans="1:2">
      <c r="A3531">
        <v>6307298</v>
      </c>
      <c r="B3531">
        <v>2</v>
      </c>
    </row>
    <row r="3532" spans="1:2">
      <c r="A3532">
        <v>6126173</v>
      </c>
      <c r="B3532">
        <v>1</v>
      </c>
    </row>
    <row r="3533" spans="1:2">
      <c r="A3533">
        <v>6100627</v>
      </c>
      <c r="B3533">
        <v>0</v>
      </c>
    </row>
    <row r="3534" spans="1:2">
      <c r="A3534">
        <v>957008</v>
      </c>
      <c r="B3534">
        <v>0</v>
      </c>
    </row>
    <row r="3535" spans="1:2">
      <c r="A3535">
        <v>6242110</v>
      </c>
      <c r="B3535">
        <v>2</v>
      </c>
    </row>
    <row r="3536" spans="1:2">
      <c r="A3536">
        <v>6294092</v>
      </c>
      <c r="B3536">
        <v>2</v>
      </c>
    </row>
    <row r="3537" spans="1:2">
      <c r="A3537">
        <v>6343075</v>
      </c>
      <c r="B3537">
        <v>10</v>
      </c>
    </row>
    <row r="3538" spans="1:2">
      <c r="A3538">
        <v>6307790</v>
      </c>
      <c r="B3538">
        <v>4</v>
      </c>
    </row>
    <row r="3539" spans="1:2">
      <c r="A3539">
        <v>6145928</v>
      </c>
      <c r="B3539">
        <v>6</v>
      </c>
    </row>
    <row r="3540" spans="1:2">
      <c r="A3540">
        <v>6131044</v>
      </c>
      <c r="B3540">
        <v>1</v>
      </c>
    </row>
    <row r="3541" spans="1:2">
      <c r="A3541">
        <v>6242906</v>
      </c>
      <c r="B3541">
        <v>19</v>
      </c>
    </row>
    <row r="3542" spans="1:2">
      <c r="A3542" t="s">
        <v>9616</v>
      </c>
      <c r="B3542">
        <v>2</v>
      </c>
    </row>
    <row r="3543" spans="1:2">
      <c r="A3543">
        <v>6103533</v>
      </c>
      <c r="B3543">
        <v>0</v>
      </c>
    </row>
    <row r="3544" spans="1:2">
      <c r="A3544">
        <v>6323751</v>
      </c>
      <c r="B3544">
        <v>0</v>
      </c>
    </row>
    <row r="3545" spans="1:2">
      <c r="A3545">
        <v>6342203</v>
      </c>
      <c r="B3545">
        <v>5</v>
      </c>
    </row>
    <row r="3546" spans="1:2">
      <c r="A3546">
        <v>6293294</v>
      </c>
      <c r="B3546">
        <v>1</v>
      </c>
    </row>
    <row r="3547" spans="1:2">
      <c r="A3547">
        <v>6319441</v>
      </c>
      <c r="B3547">
        <v>50</v>
      </c>
    </row>
    <row r="3548" spans="1:2">
      <c r="A3548">
        <v>6324170</v>
      </c>
      <c r="B3548">
        <v>1</v>
      </c>
    </row>
    <row r="3549" spans="1:2">
      <c r="A3549">
        <v>963055</v>
      </c>
      <c r="B3549">
        <v>0</v>
      </c>
    </row>
    <row r="3550" spans="1:2">
      <c r="A3550">
        <v>6243228</v>
      </c>
      <c r="B3550">
        <v>0</v>
      </c>
    </row>
    <row r="3551" spans="1:2">
      <c r="A3551">
        <v>959202</v>
      </c>
      <c r="B3551">
        <v>0</v>
      </c>
    </row>
    <row r="3552" spans="1:2">
      <c r="A3552">
        <v>6313728</v>
      </c>
      <c r="B3552">
        <v>3</v>
      </c>
    </row>
    <row r="3553" spans="1:2">
      <c r="A3553">
        <v>3328185</v>
      </c>
      <c r="B3553">
        <v>0</v>
      </c>
    </row>
    <row r="3554" spans="1:2">
      <c r="A3554">
        <v>6226214</v>
      </c>
      <c r="B3554">
        <v>0</v>
      </c>
    </row>
    <row r="3555" spans="1:2">
      <c r="A3555">
        <v>6199292</v>
      </c>
      <c r="B3555">
        <v>3</v>
      </c>
    </row>
    <row r="3556" spans="1:2">
      <c r="A3556">
        <v>6274042</v>
      </c>
      <c r="B3556">
        <v>0</v>
      </c>
    </row>
    <row r="3557" spans="1:2">
      <c r="A3557">
        <v>6116214</v>
      </c>
      <c r="B3557">
        <v>1</v>
      </c>
    </row>
    <row r="3558" spans="1:2">
      <c r="A3558">
        <v>964878</v>
      </c>
      <c r="B3558">
        <v>2</v>
      </c>
    </row>
    <row r="3559" spans="1:2">
      <c r="A3559">
        <v>6244346</v>
      </c>
      <c r="B3559">
        <v>5</v>
      </c>
    </row>
    <row r="3560" spans="1:2">
      <c r="A3560">
        <v>1055130</v>
      </c>
      <c r="B3560">
        <v>1</v>
      </c>
    </row>
    <row r="3561" spans="1:2">
      <c r="A3561">
        <v>6275477</v>
      </c>
      <c r="B3561">
        <v>1</v>
      </c>
    </row>
    <row r="3562" spans="1:2">
      <c r="A3562">
        <v>6303709</v>
      </c>
      <c r="B3562">
        <v>0</v>
      </c>
    </row>
    <row r="3563" spans="1:2">
      <c r="A3563">
        <v>6260269</v>
      </c>
      <c r="B3563">
        <v>0</v>
      </c>
    </row>
    <row r="3564" spans="1:2">
      <c r="A3564">
        <v>6223697</v>
      </c>
      <c r="B3564">
        <v>1</v>
      </c>
    </row>
    <row r="3565" spans="1:2">
      <c r="A3565">
        <v>960680</v>
      </c>
      <c r="B3565">
        <v>0</v>
      </c>
    </row>
    <row r="3566" spans="1:2">
      <c r="A3566">
        <v>6238311</v>
      </c>
      <c r="B3566">
        <v>0</v>
      </c>
    </row>
    <row r="3567" spans="1:2">
      <c r="A3567">
        <v>6178890</v>
      </c>
      <c r="B3567">
        <v>0</v>
      </c>
    </row>
    <row r="3568" spans="1:2">
      <c r="A3568">
        <v>6106907</v>
      </c>
      <c r="B3568">
        <v>0</v>
      </c>
    </row>
    <row r="3569" spans="1:2">
      <c r="A3569">
        <v>6343056</v>
      </c>
      <c r="B3569">
        <v>0</v>
      </c>
    </row>
    <row r="3570" spans="1:2">
      <c r="A3570">
        <v>6188421</v>
      </c>
      <c r="B3570">
        <v>1</v>
      </c>
    </row>
    <row r="3571" spans="1:2">
      <c r="A3571">
        <v>6223813</v>
      </c>
      <c r="B3571">
        <v>2</v>
      </c>
    </row>
    <row r="3572" spans="1:2">
      <c r="A3572">
        <v>6218028</v>
      </c>
      <c r="B3572">
        <v>0</v>
      </c>
    </row>
    <row r="3573" spans="1:2">
      <c r="A3573">
        <v>6330247</v>
      </c>
      <c r="B3573">
        <v>2</v>
      </c>
    </row>
    <row r="3574" spans="1:2">
      <c r="A3574">
        <v>1053875</v>
      </c>
      <c r="B3574">
        <v>0</v>
      </c>
    </row>
    <row r="3575" spans="1:2">
      <c r="A3575">
        <v>6211287</v>
      </c>
      <c r="B3575">
        <v>0</v>
      </c>
    </row>
    <row r="3576" spans="1:2">
      <c r="A3576">
        <v>957767</v>
      </c>
      <c r="B3576">
        <v>4</v>
      </c>
    </row>
    <row r="3577" spans="1:2">
      <c r="A3577">
        <v>6182249</v>
      </c>
      <c r="B3577">
        <v>4</v>
      </c>
    </row>
    <row r="3578" spans="1:2">
      <c r="A3578">
        <v>6320154</v>
      </c>
      <c r="B3578">
        <v>3</v>
      </c>
    </row>
    <row r="3579" spans="1:2">
      <c r="A3579">
        <v>6306298</v>
      </c>
      <c r="B3579">
        <v>0</v>
      </c>
    </row>
    <row r="3580" spans="1:2">
      <c r="A3580">
        <v>6215889</v>
      </c>
      <c r="B3580">
        <v>1</v>
      </c>
    </row>
    <row r="3581" spans="1:2">
      <c r="A3581">
        <v>6295370</v>
      </c>
      <c r="B3581">
        <v>1</v>
      </c>
    </row>
    <row r="3582" spans="1:2">
      <c r="A3582">
        <v>962021</v>
      </c>
      <c r="B3582">
        <v>0</v>
      </c>
    </row>
    <row r="3583" spans="1:2">
      <c r="A3583">
        <v>1055003</v>
      </c>
      <c r="B3583">
        <v>2</v>
      </c>
    </row>
    <row r="3584" spans="1:2">
      <c r="A3584">
        <v>6325349</v>
      </c>
      <c r="B3584">
        <v>2</v>
      </c>
    </row>
    <row r="3585" spans="1:2">
      <c r="A3585">
        <v>964085</v>
      </c>
      <c r="B3585">
        <v>0</v>
      </c>
    </row>
    <row r="3586" spans="1:2">
      <c r="A3586">
        <v>6276325</v>
      </c>
      <c r="B3586">
        <v>0</v>
      </c>
    </row>
    <row r="3587" spans="1:2">
      <c r="A3587">
        <v>6137659</v>
      </c>
      <c r="B3587">
        <v>0</v>
      </c>
    </row>
    <row r="3588" spans="1:2">
      <c r="A3588">
        <v>6239907</v>
      </c>
      <c r="B3588">
        <v>0</v>
      </c>
    </row>
    <row r="3589" spans="1:2">
      <c r="A3589">
        <v>6198399</v>
      </c>
      <c r="B3589">
        <v>1</v>
      </c>
    </row>
    <row r="3590" spans="1:2">
      <c r="A3590">
        <v>6216421</v>
      </c>
      <c r="B3590">
        <v>1</v>
      </c>
    </row>
    <row r="3591" spans="1:2">
      <c r="A3591">
        <v>6165583</v>
      </c>
      <c r="B3591">
        <v>1</v>
      </c>
    </row>
    <row r="3592" spans="1:2">
      <c r="A3592">
        <v>6170179</v>
      </c>
      <c r="B3592">
        <v>0</v>
      </c>
    </row>
    <row r="3593" spans="1:2">
      <c r="A3593">
        <v>6310183</v>
      </c>
      <c r="B3593">
        <v>1</v>
      </c>
    </row>
    <row r="3594" spans="1:2">
      <c r="A3594">
        <v>6108484</v>
      </c>
      <c r="B3594">
        <v>0</v>
      </c>
    </row>
    <row r="3595" spans="1:2">
      <c r="A3595">
        <v>6262187</v>
      </c>
      <c r="B3595">
        <v>2</v>
      </c>
    </row>
    <row r="3596" spans="1:2">
      <c r="A3596">
        <v>6314282</v>
      </c>
      <c r="B3596">
        <v>0</v>
      </c>
    </row>
    <row r="3597" spans="1:2">
      <c r="A3597">
        <v>952488</v>
      </c>
      <c r="B3597">
        <v>0</v>
      </c>
    </row>
    <row r="3598" spans="1:2">
      <c r="A3598">
        <v>6261443</v>
      </c>
      <c r="B3598">
        <v>1</v>
      </c>
    </row>
    <row r="3599" spans="1:2">
      <c r="A3599">
        <v>6326876</v>
      </c>
      <c r="B3599">
        <v>0</v>
      </c>
    </row>
    <row r="3600" spans="1:2">
      <c r="A3600">
        <v>6249843</v>
      </c>
      <c r="B3600">
        <v>0</v>
      </c>
    </row>
    <row r="3601" spans="1:2">
      <c r="A3601">
        <v>6111730</v>
      </c>
      <c r="B3601">
        <v>1</v>
      </c>
    </row>
    <row r="3602" spans="1:2">
      <c r="A3602">
        <v>6140777</v>
      </c>
      <c r="B3602">
        <v>0</v>
      </c>
    </row>
    <row r="3603" spans="1:2">
      <c r="A3603">
        <v>6295427</v>
      </c>
      <c r="B3603">
        <v>2</v>
      </c>
    </row>
    <row r="3604" spans="1:2">
      <c r="A3604">
        <v>6139949</v>
      </c>
      <c r="B3604">
        <v>0</v>
      </c>
    </row>
    <row r="3605" spans="1:2">
      <c r="A3605">
        <v>6315155</v>
      </c>
      <c r="B3605">
        <v>0</v>
      </c>
    </row>
    <row r="3606" spans="1:2">
      <c r="A3606">
        <v>6243860</v>
      </c>
      <c r="B3606">
        <v>2</v>
      </c>
    </row>
    <row r="3607" spans="1:2">
      <c r="A3607">
        <v>6174817</v>
      </c>
      <c r="B3607">
        <v>0</v>
      </c>
    </row>
    <row r="3608" spans="1:2">
      <c r="A3608">
        <v>6317158</v>
      </c>
      <c r="B3608">
        <v>3</v>
      </c>
    </row>
    <row r="3609" spans="1:2">
      <c r="A3609">
        <v>958685</v>
      </c>
      <c r="B3609">
        <v>1</v>
      </c>
    </row>
    <row r="3610" spans="1:2">
      <c r="A3610">
        <v>6274041</v>
      </c>
      <c r="B3610">
        <v>0</v>
      </c>
    </row>
    <row r="3611" spans="1:2">
      <c r="A3611">
        <v>6297205</v>
      </c>
      <c r="B3611">
        <v>4</v>
      </c>
    </row>
    <row r="3612" spans="1:2">
      <c r="A3612">
        <v>6226198</v>
      </c>
      <c r="B3612">
        <v>0</v>
      </c>
    </row>
    <row r="3613" spans="1:2">
      <c r="A3613">
        <v>6152610</v>
      </c>
      <c r="B3613">
        <v>2</v>
      </c>
    </row>
    <row r="3614" spans="1:2">
      <c r="A3614">
        <v>6146914</v>
      </c>
      <c r="B3614">
        <v>2</v>
      </c>
    </row>
    <row r="3615" spans="1:2">
      <c r="A3615">
        <v>957542</v>
      </c>
      <c r="B3615">
        <v>1</v>
      </c>
    </row>
    <row r="3616" spans="1:2">
      <c r="A3616">
        <v>551407</v>
      </c>
      <c r="B3616">
        <v>0</v>
      </c>
    </row>
    <row r="3617" spans="1:2">
      <c r="A3617">
        <v>6166299</v>
      </c>
      <c r="B3617">
        <v>1</v>
      </c>
    </row>
    <row r="3618" spans="1:2">
      <c r="A3618">
        <v>6129943</v>
      </c>
      <c r="B3618">
        <v>1</v>
      </c>
    </row>
    <row r="3619" spans="1:2">
      <c r="A3619">
        <v>6215903</v>
      </c>
      <c r="B3619">
        <v>2</v>
      </c>
    </row>
    <row r="3620" spans="1:2">
      <c r="A3620">
        <v>6221779</v>
      </c>
      <c r="B3620">
        <v>0</v>
      </c>
    </row>
    <row r="3621" spans="1:2">
      <c r="A3621">
        <v>6244832</v>
      </c>
      <c r="B3621">
        <v>0</v>
      </c>
    </row>
    <row r="3622" spans="1:2">
      <c r="A3622">
        <v>6128336</v>
      </c>
      <c r="B3622">
        <v>0</v>
      </c>
    </row>
    <row r="3623" spans="1:2">
      <c r="A3623">
        <v>6114979</v>
      </c>
      <c r="B3623">
        <v>0</v>
      </c>
    </row>
    <row r="3624" spans="1:2">
      <c r="A3624">
        <v>1251570</v>
      </c>
      <c r="B3624">
        <v>1</v>
      </c>
    </row>
    <row r="3625" spans="1:2">
      <c r="A3625">
        <v>6130144</v>
      </c>
      <c r="B3625">
        <v>3</v>
      </c>
    </row>
    <row r="3626" spans="1:2">
      <c r="A3626">
        <v>6249709</v>
      </c>
      <c r="B3626">
        <v>0</v>
      </c>
    </row>
    <row r="3627" spans="1:2">
      <c r="A3627">
        <v>6216326</v>
      </c>
      <c r="B3627">
        <v>1</v>
      </c>
    </row>
    <row r="3628" spans="1:2">
      <c r="A3628">
        <v>6252564</v>
      </c>
      <c r="B3628">
        <v>1</v>
      </c>
    </row>
    <row r="3629" spans="1:2">
      <c r="A3629">
        <v>1054098</v>
      </c>
      <c r="B3629">
        <v>1</v>
      </c>
    </row>
    <row r="3630" spans="1:2">
      <c r="A3630">
        <v>6122234</v>
      </c>
      <c r="B3630">
        <v>0</v>
      </c>
    </row>
    <row r="3631" spans="1:2">
      <c r="A3631">
        <v>6137336</v>
      </c>
      <c r="B3631">
        <v>4</v>
      </c>
    </row>
    <row r="3632" spans="1:2">
      <c r="A3632">
        <v>6246494</v>
      </c>
      <c r="B3632">
        <v>0</v>
      </c>
    </row>
    <row r="3633" spans="1:2">
      <c r="A3633">
        <v>6230803</v>
      </c>
      <c r="B3633">
        <v>1</v>
      </c>
    </row>
    <row r="3634" spans="1:2">
      <c r="A3634">
        <v>6338205</v>
      </c>
      <c r="B3634">
        <v>4</v>
      </c>
    </row>
    <row r="3635" spans="1:2">
      <c r="A3635">
        <v>6299595</v>
      </c>
      <c r="B3635">
        <v>0</v>
      </c>
    </row>
    <row r="3636" spans="1:2">
      <c r="A3636">
        <v>6194227</v>
      </c>
      <c r="B3636">
        <v>0</v>
      </c>
    </row>
    <row r="3637" spans="1:2">
      <c r="A3637">
        <v>6234081</v>
      </c>
      <c r="B3637">
        <v>4</v>
      </c>
    </row>
    <row r="3638" spans="1:2">
      <c r="A3638">
        <v>6318346</v>
      </c>
      <c r="B3638">
        <v>0</v>
      </c>
    </row>
    <row r="3639" spans="1:2">
      <c r="A3639">
        <v>6138557</v>
      </c>
      <c r="B3639">
        <v>0</v>
      </c>
    </row>
    <row r="3640" spans="1:2">
      <c r="A3640">
        <v>6294571</v>
      </c>
      <c r="B3640">
        <v>0</v>
      </c>
    </row>
    <row r="3641" spans="1:2">
      <c r="A3641">
        <v>6110226</v>
      </c>
      <c r="B3641">
        <v>0</v>
      </c>
    </row>
    <row r="3642" spans="1:2">
      <c r="A3642">
        <v>964892</v>
      </c>
      <c r="B3642">
        <v>2</v>
      </c>
    </row>
    <row r="3643" spans="1:2">
      <c r="A3643">
        <v>6314401</v>
      </c>
      <c r="B3643">
        <v>4</v>
      </c>
    </row>
    <row r="3644" spans="1:2">
      <c r="A3644">
        <v>6241075</v>
      </c>
      <c r="B3644">
        <v>1</v>
      </c>
    </row>
    <row r="3645" spans="1:2">
      <c r="A3645">
        <v>6140775</v>
      </c>
      <c r="B3645">
        <v>0</v>
      </c>
    </row>
    <row r="3646" spans="1:2">
      <c r="A3646">
        <v>1054053</v>
      </c>
      <c r="B3646">
        <v>1</v>
      </c>
    </row>
    <row r="3647" spans="1:2">
      <c r="A3647">
        <v>6199455</v>
      </c>
      <c r="B3647">
        <v>1</v>
      </c>
    </row>
    <row r="3648" spans="1:2">
      <c r="A3648">
        <v>6125400</v>
      </c>
      <c r="B3648">
        <v>0</v>
      </c>
    </row>
    <row r="3649" spans="1:2">
      <c r="A3649">
        <v>6270580</v>
      </c>
      <c r="B3649">
        <v>0</v>
      </c>
    </row>
    <row r="3650" spans="1:2">
      <c r="A3650">
        <v>6307859</v>
      </c>
      <c r="B3650">
        <v>0</v>
      </c>
    </row>
    <row r="3651" spans="1:2">
      <c r="A3651">
        <v>6345132</v>
      </c>
      <c r="B3651">
        <v>1</v>
      </c>
    </row>
    <row r="3652" spans="1:2">
      <c r="A3652">
        <v>965348</v>
      </c>
      <c r="B3652">
        <v>0</v>
      </c>
    </row>
    <row r="3653" spans="1:2">
      <c r="A3653">
        <v>957696</v>
      </c>
      <c r="B3653">
        <v>2</v>
      </c>
    </row>
    <row r="3654" spans="1:2">
      <c r="A3654">
        <v>957657</v>
      </c>
      <c r="B3654">
        <v>0</v>
      </c>
    </row>
    <row r="3655" spans="1:2">
      <c r="A3655">
        <v>961138</v>
      </c>
      <c r="B3655">
        <v>0</v>
      </c>
    </row>
    <row r="3656" spans="1:2">
      <c r="A3656">
        <v>6184639</v>
      </c>
      <c r="B3656">
        <v>0</v>
      </c>
    </row>
    <row r="3657" spans="1:2">
      <c r="A3657">
        <v>6112168</v>
      </c>
      <c r="B3657">
        <v>0</v>
      </c>
    </row>
    <row r="3658" spans="1:2">
      <c r="A3658">
        <v>6121822</v>
      </c>
      <c r="B3658">
        <v>0</v>
      </c>
    </row>
    <row r="3659" spans="1:2">
      <c r="A3659">
        <v>6308363</v>
      </c>
      <c r="B3659">
        <v>0</v>
      </c>
    </row>
    <row r="3660" spans="1:2">
      <c r="A3660">
        <v>6243958</v>
      </c>
      <c r="B3660">
        <v>2</v>
      </c>
    </row>
    <row r="3661" spans="1:2">
      <c r="A3661">
        <v>6264551</v>
      </c>
      <c r="B3661">
        <v>2</v>
      </c>
    </row>
    <row r="3662" spans="1:2">
      <c r="A3662">
        <v>6264699</v>
      </c>
      <c r="B3662">
        <v>0</v>
      </c>
    </row>
    <row r="3663" spans="1:2">
      <c r="A3663">
        <v>6296365</v>
      </c>
      <c r="B3663">
        <v>2</v>
      </c>
    </row>
    <row r="3664" spans="1:2">
      <c r="A3664">
        <v>6324221</v>
      </c>
      <c r="B3664">
        <v>2</v>
      </c>
    </row>
    <row r="3665" spans="1:2">
      <c r="A3665">
        <v>956292</v>
      </c>
      <c r="B3665">
        <v>0</v>
      </c>
    </row>
    <row r="3666" spans="1:2">
      <c r="A3666">
        <v>6341739</v>
      </c>
      <c r="B3666">
        <v>2</v>
      </c>
    </row>
    <row r="3667" spans="1:2">
      <c r="A3667">
        <v>6187209</v>
      </c>
      <c r="B3667">
        <v>0</v>
      </c>
    </row>
    <row r="3668" spans="1:2">
      <c r="A3668">
        <v>6306420</v>
      </c>
      <c r="B3668">
        <v>0</v>
      </c>
    </row>
    <row r="3669" spans="1:2">
      <c r="A3669">
        <v>6121962</v>
      </c>
      <c r="B3669">
        <v>0</v>
      </c>
    </row>
    <row r="3670" spans="1:2">
      <c r="A3670">
        <v>957917</v>
      </c>
      <c r="B3670">
        <v>0</v>
      </c>
    </row>
    <row r="3671" spans="1:2">
      <c r="A3671">
        <v>6250665</v>
      </c>
      <c r="B3671">
        <v>0</v>
      </c>
    </row>
    <row r="3672" spans="1:2">
      <c r="A3672">
        <v>6287038</v>
      </c>
      <c r="B3672">
        <v>7</v>
      </c>
    </row>
    <row r="3673" spans="1:2">
      <c r="A3673">
        <v>6190000</v>
      </c>
      <c r="B3673">
        <v>0</v>
      </c>
    </row>
    <row r="3674" spans="1:2">
      <c r="A3674">
        <v>6324228</v>
      </c>
      <c r="B3674">
        <v>0</v>
      </c>
    </row>
    <row r="3675" spans="1:2">
      <c r="A3675">
        <v>964226</v>
      </c>
      <c r="B3675">
        <v>0</v>
      </c>
    </row>
    <row r="3676" spans="1:2">
      <c r="A3676">
        <v>6275020</v>
      </c>
      <c r="B3676">
        <v>2</v>
      </c>
    </row>
    <row r="3677" spans="1:2">
      <c r="A3677">
        <v>963967</v>
      </c>
      <c r="B3677">
        <v>1</v>
      </c>
    </row>
    <row r="3678" spans="1:2">
      <c r="A3678">
        <v>6218541</v>
      </c>
      <c r="B3678">
        <v>1</v>
      </c>
    </row>
    <row r="3679" spans="1:2">
      <c r="A3679">
        <v>6258285</v>
      </c>
      <c r="B3679">
        <v>0</v>
      </c>
    </row>
    <row r="3680" spans="1:2">
      <c r="A3680">
        <v>959455</v>
      </c>
      <c r="B3680">
        <v>0</v>
      </c>
    </row>
    <row r="3681" spans="1:2">
      <c r="A3681">
        <v>1351589</v>
      </c>
      <c r="B3681">
        <v>0</v>
      </c>
    </row>
    <row r="3682" spans="1:2">
      <c r="A3682">
        <v>1251209</v>
      </c>
      <c r="B3682">
        <v>10</v>
      </c>
    </row>
    <row r="3683" spans="1:2">
      <c r="A3683">
        <v>1052491</v>
      </c>
      <c r="B3683">
        <v>0</v>
      </c>
    </row>
    <row r="3684" spans="1:2">
      <c r="A3684">
        <v>6179636</v>
      </c>
      <c r="B3684">
        <v>0</v>
      </c>
    </row>
    <row r="3685" spans="1:2">
      <c r="A3685">
        <v>959515</v>
      </c>
      <c r="B3685">
        <v>1</v>
      </c>
    </row>
    <row r="3686" spans="1:2">
      <c r="A3686">
        <v>6161568</v>
      </c>
      <c r="B3686">
        <v>0</v>
      </c>
    </row>
    <row r="3687" spans="1:2">
      <c r="A3687">
        <v>1053197</v>
      </c>
      <c r="B3687">
        <v>0</v>
      </c>
    </row>
    <row r="3688" spans="1:2">
      <c r="A3688">
        <v>6254077</v>
      </c>
      <c r="B3688">
        <v>0</v>
      </c>
    </row>
    <row r="3689" spans="1:2">
      <c r="A3689">
        <v>6305867</v>
      </c>
      <c r="B3689">
        <v>0</v>
      </c>
    </row>
    <row r="3690" spans="1:2">
      <c r="A3690">
        <v>6153808</v>
      </c>
      <c r="B3690">
        <v>1</v>
      </c>
    </row>
    <row r="3691" spans="1:2">
      <c r="A3691">
        <v>6224119</v>
      </c>
      <c r="B3691">
        <v>10</v>
      </c>
    </row>
    <row r="3692" spans="1:2">
      <c r="A3692">
        <v>6254318</v>
      </c>
      <c r="B3692">
        <v>3</v>
      </c>
    </row>
    <row r="3693" spans="1:2">
      <c r="A3693">
        <v>6197207</v>
      </c>
      <c r="B3693">
        <v>2</v>
      </c>
    </row>
    <row r="3694" spans="1:2">
      <c r="A3694">
        <v>1051672</v>
      </c>
      <c r="B3694">
        <v>1</v>
      </c>
    </row>
    <row r="3695" spans="1:2">
      <c r="A3695">
        <v>6235515</v>
      </c>
      <c r="B3695">
        <v>0</v>
      </c>
    </row>
    <row r="3696" spans="1:2">
      <c r="A3696">
        <v>958194</v>
      </c>
      <c r="B3696">
        <v>0</v>
      </c>
    </row>
    <row r="3697" spans="1:2">
      <c r="A3697">
        <v>6216308</v>
      </c>
      <c r="B3697">
        <v>1</v>
      </c>
    </row>
    <row r="3698" spans="1:2">
      <c r="A3698">
        <v>1350478</v>
      </c>
      <c r="B3698">
        <v>1</v>
      </c>
    </row>
    <row r="3699" spans="1:2">
      <c r="A3699" t="s">
        <v>9560</v>
      </c>
      <c r="B3699">
        <v>1</v>
      </c>
    </row>
    <row r="3700" spans="1:2">
      <c r="A3700">
        <v>6340663</v>
      </c>
      <c r="B3700">
        <v>2</v>
      </c>
    </row>
    <row r="3701" spans="1:2">
      <c r="A3701">
        <v>6164203</v>
      </c>
      <c r="B3701">
        <v>0</v>
      </c>
    </row>
    <row r="3702" spans="1:2">
      <c r="A3702">
        <v>6285955</v>
      </c>
      <c r="B3702">
        <v>0</v>
      </c>
    </row>
    <row r="3703" spans="1:2">
      <c r="A3703">
        <v>6250896</v>
      </c>
      <c r="B3703">
        <v>1</v>
      </c>
    </row>
    <row r="3704" spans="1:2">
      <c r="A3704">
        <v>1351130</v>
      </c>
      <c r="B3704">
        <v>1</v>
      </c>
    </row>
    <row r="3705" spans="1:2">
      <c r="A3705">
        <v>6150979</v>
      </c>
      <c r="B3705">
        <v>0</v>
      </c>
    </row>
    <row r="3706" spans="1:2">
      <c r="A3706">
        <v>6341888</v>
      </c>
      <c r="B3706">
        <v>1</v>
      </c>
    </row>
    <row r="3707" spans="1:2">
      <c r="A3707">
        <v>6317803</v>
      </c>
      <c r="B3707">
        <v>6</v>
      </c>
    </row>
    <row r="3708" spans="1:2">
      <c r="A3708">
        <v>6119957</v>
      </c>
      <c r="B3708">
        <v>0</v>
      </c>
    </row>
    <row r="3709" spans="1:2">
      <c r="A3709">
        <v>6291192</v>
      </c>
      <c r="B3709">
        <v>1</v>
      </c>
    </row>
    <row r="3710" spans="1:2">
      <c r="A3710">
        <v>6334678</v>
      </c>
      <c r="B3710">
        <v>0</v>
      </c>
    </row>
    <row r="3711" spans="1:2">
      <c r="A3711">
        <v>6276996</v>
      </c>
      <c r="B3711">
        <v>1</v>
      </c>
    </row>
    <row r="3712" spans="1:2">
      <c r="A3712">
        <v>953516</v>
      </c>
      <c r="B3712">
        <v>0</v>
      </c>
    </row>
    <row r="3713" spans="1:2">
      <c r="A3713">
        <v>6282390</v>
      </c>
      <c r="B3713">
        <v>1</v>
      </c>
    </row>
    <row r="3714" spans="1:2">
      <c r="A3714">
        <v>6287230</v>
      </c>
      <c r="B3714">
        <v>2</v>
      </c>
    </row>
    <row r="3715" spans="1:2">
      <c r="A3715">
        <v>6278537</v>
      </c>
      <c r="B3715">
        <v>0</v>
      </c>
    </row>
    <row r="3716" spans="1:2">
      <c r="A3716">
        <v>6278318</v>
      </c>
      <c r="B3716">
        <v>0</v>
      </c>
    </row>
    <row r="3717" spans="1:2">
      <c r="A3717">
        <v>6242909</v>
      </c>
      <c r="B3717">
        <v>0</v>
      </c>
    </row>
    <row r="3718" spans="1:2">
      <c r="A3718">
        <v>955829</v>
      </c>
      <c r="B3718">
        <v>0</v>
      </c>
    </row>
    <row r="3719" spans="1:2">
      <c r="A3719">
        <v>1252140</v>
      </c>
      <c r="B3719">
        <v>0</v>
      </c>
    </row>
    <row r="3720" spans="1:2">
      <c r="A3720">
        <v>6211105</v>
      </c>
      <c r="B3720">
        <v>3</v>
      </c>
    </row>
    <row r="3721" spans="1:2">
      <c r="A3721">
        <v>6301263</v>
      </c>
      <c r="B3721">
        <v>0</v>
      </c>
    </row>
    <row r="3722" spans="1:2">
      <c r="A3722">
        <v>6117213</v>
      </c>
      <c r="B3722">
        <v>4</v>
      </c>
    </row>
    <row r="3723" spans="1:2">
      <c r="A3723">
        <v>6139404</v>
      </c>
      <c r="B3723">
        <v>0</v>
      </c>
    </row>
    <row r="3724" spans="1:2">
      <c r="A3724">
        <v>6215798</v>
      </c>
      <c r="B3724">
        <v>1</v>
      </c>
    </row>
    <row r="3725" spans="1:2">
      <c r="A3725">
        <v>6327301</v>
      </c>
      <c r="B3725">
        <v>3</v>
      </c>
    </row>
    <row r="3726" spans="1:2">
      <c r="A3726">
        <v>6275475</v>
      </c>
      <c r="B3726">
        <v>1</v>
      </c>
    </row>
    <row r="3727" spans="1:2">
      <c r="A3727">
        <v>6306746</v>
      </c>
      <c r="B3727">
        <v>2</v>
      </c>
    </row>
    <row r="3728" spans="1:2">
      <c r="A3728">
        <v>6199256</v>
      </c>
      <c r="B3728">
        <v>0</v>
      </c>
    </row>
    <row r="3729" spans="1:2">
      <c r="A3729">
        <v>6301868</v>
      </c>
      <c r="B3729">
        <v>0</v>
      </c>
    </row>
    <row r="3730" spans="1:2">
      <c r="A3730">
        <v>6283665</v>
      </c>
      <c r="B3730">
        <v>10</v>
      </c>
    </row>
    <row r="3731" spans="1:2">
      <c r="A3731">
        <v>6252254</v>
      </c>
      <c r="B3731">
        <v>1</v>
      </c>
    </row>
    <row r="3732" spans="1:2">
      <c r="A3732">
        <v>962864</v>
      </c>
      <c r="B3732">
        <v>3</v>
      </c>
    </row>
    <row r="3733" spans="1:2">
      <c r="A3733">
        <v>6316224</v>
      </c>
      <c r="B3733">
        <v>2</v>
      </c>
    </row>
    <row r="3734" spans="1:2">
      <c r="A3734">
        <v>6110627</v>
      </c>
      <c r="B3734">
        <v>0</v>
      </c>
    </row>
    <row r="3735" spans="1:2">
      <c r="A3735">
        <v>962745</v>
      </c>
      <c r="B3735">
        <v>0</v>
      </c>
    </row>
    <row r="3736" spans="1:2">
      <c r="A3736">
        <v>6250185</v>
      </c>
      <c r="B3736">
        <v>0</v>
      </c>
    </row>
    <row r="3737" spans="1:2">
      <c r="A3737">
        <v>1055103</v>
      </c>
      <c r="B3737">
        <v>0</v>
      </c>
    </row>
    <row r="3738" spans="1:2">
      <c r="A3738">
        <v>1053821</v>
      </c>
      <c r="B3738">
        <v>1</v>
      </c>
    </row>
    <row r="3739" spans="1:2">
      <c r="A3739">
        <v>6216434</v>
      </c>
      <c r="B3739">
        <v>1</v>
      </c>
    </row>
    <row r="3740" spans="1:2">
      <c r="A3740">
        <v>6250159</v>
      </c>
      <c r="B3740">
        <v>0</v>
      </c>
    </row>
    <row r="3741" spans="1:2">
      <c r="A3741">
        <v>6323389</v>
      </c>
      <c r="B3741">
        <v>2</v>
      </c>
    </row>
    <row r="3742" spans="1:2">
      <c r="A3742">
        <v>6251955</v>
      </c>
      <c r="B3742">
        <v>0</v>
      </c>
    </row>
    <row r="3743" spans="1:2">
      <c r="A3743">
        <v>6105970</v>
      </c>
      <c r="B3743">
        <v>40</v>
      </c>
    </row>
    <row r="3744" spans="1:2">
      <c r="A3744">
        <v>6150184</v>
      </c>
      <c r="B3744">
        <v>0</v>
      </c>
    </row>
    <row r="3745" spans="1:2">
      <c r="A3745">
        <v>1054142</v>
      </c>
      <c r="B3745">
        <v>2</v>
      </c>
    </row>
    <row r="3746" spans="1:2">
      <c r="A3746">
        <v>6176030</v>
      </c>
      <c r="B3746">
        <v>100</v>
      </c>
    </row>
    <row r="3747" spans="1:2">
      <c r="A3747">
        <v>1052369</v>
      </c>
      <c r="B3747">
        <v>2</v>
      </c>
    </row>
    <row r="3748" spans="1:2">
      <c r="A3748">
        <v>6261477</v>
      </c>
      <c r="B3748">
        <v>0</v>
      </c>
    </row>
    <row r="3749" spans="1:2">
      <c r="A3749">
        <v>6195558</v>
      </c>
      <c r="B3749">
        <v>0</v>
      </c>
    </row>
    <row r="3750" spans="1:2">
      <c r="A3750">
        <v>6256821</v>
      </c>
      <c r="B3750">
        <v>1</v>
      </c>
    </row>
    <row r="3751" spans="1:2">
      <c r="A3751">
        <v>6124805</v>
      </c>
      <c r="B3751">
        <v>0</v>
      </c>
    </row>
    <row r="3752" spans="1:2">
      <c r="A3752">
        <v>6251797</v>
      </c>
      <c r="B3752">
        <v>0</v>
      </c>
    </row>
    <row r="3753" spans="1:2">
      <c r="A3753">
        <v>6260281</v>
      </c>
      <c r="B3753">
        <v>1</v>
      </c>
    </row>
    <row r="3754" spans="1:2">
      <c r="A3754">
        <v>6338491</v>
      </c>
      <c r="B3754">
        <v>4</v>
      </c>
    </row>
    <row r="3755" spans="1:2">
      <c r="A3755">
        <v>1053265</v>
      </c>
      <c r="B3755">
        <v>3</v>
      </c>
    </row>
    <row r="3756" spans="1:2">
      <c r="A3756">
        <v>6326537</v>
      </c>
      <c r="B3756">
        <v>35</v>
      </c>
    </row>
    <row r="3757" spans="1:2">
      <c r="A3757">
        <v>6240032</v>
      </c>
      <c r="B3757">
        <v>0</v>
      </c>
    </row>
    <row r="3758" spans="1:2">
      <c r="A3758">
        <v>1350963</v>
      </c>
      <c r="B3758">
        <v>0</v>
      </c>
    </row>
    <row r="3759" spans="1:2">
      <c r="A3759">
        <v>1055276</v>
      </c>
      <c r="B3759">
        <v>0</v>
      </c>
    </row>
    <row r="3760" spans="1:2">
      <c r="A3760">
        <v>6334637</v>
      </c>
      <c r="B3760">
        <v>0</v>
      </c>
    </row>
    <row r="3761" spans="1:2">
      <c r="A3761">
        <v>6287522</v>
      </c>
      <c r="B3761">
        <v>1</v>
      </c>
    </row>
    <row r="3762" spans="1:2">
      <c r="A3762">
        <v>6321430</v>
      </c>
      <c r="B3762">
        <v>0</v>
      </c>
    </row>
    <row r="3763" spans="1:2">
      <c r="A3763">
        <v>6323000</v>
      </c>
      <c r="B3763">
        <v>1</v>
      </c>
    </row>
    <row r="3764" spans="1:2">
      <c r="A3764">
        <v>6324481</v>
      </c>
      <c r="B3764">
        <v>0</v>
      </c>
    </row>
    <row r="3765" spans="1:2">
      <c r="A3765">
        <v>6338734</v>
      </c>
      <c r="B3765">
        <v>0</v>
      </c>
    </row>
    <row r="3766" spans="1:2">
      <c r="A3766">
        <v>1351522</v>
      </c>
      <c r="B3766">
        <v>0</v>
      </c>
    </row>
    <row r="3767" spans="1:2">
      <c r="A3767">
        <v>6182149</v>
      </c>
      <c r="B3767">
        <v>2</v>
      </c>
    </row>
    <row r="3768" spans="1:2">
      <c r="A3768">
        <v>6126452</v>
      </c>
      <c r="B3768">
        <v>2</v>
      </c>
    </row>
    <row r="3769" spans="1:2">
      <c r="A3769">
        <v>957492</v>
      </c>
      <c r="B3769">
        <v>6</v>
      </c>
    </row>
    <row r="3770" spans="1:2">
      <c r="A3770">
        <v>6238159</v>
      </c>
      <c r="B3770">
        <v>1</v>
      </c>
    </row>
    <row r="3771" spans="1:2">
      <c r="A3771">
        <v>6293354</v>
      </c>
      <c r="B3771">
        <v>0</v>
      </c>
    </row>
    <row r="3772" spans="1:2">
      <c r="A3772">
        <v>6306313</v>
      </c>
      <c r="B3772">
        <v>0</v>
      </c>
    </row>
    <row r="3773" spans="1:2">
      <c r="A3773">
        <v>6281146</v>
      </c>
      <c r="B3773">
        <v>1</v>
      </c>
    </row>
    <row r="3774" spans="1:2">
      <c r="A3774">
        <v>1054047</v>
      </c>
      <c r="B3774">
        <v>2</v>
      </c>
    </row>
    <row r="3775" spans="1:2">
      <c r="A3775">
        <v>6260318</v>
      </c>
      <c r="B3775">
        <v>3</v>
      </c>
    </row>
    <row r="3776" spans="1:2">
      <c r="A3776">
        <v>6305638</v>
      </c>
      <c r="B3776">
        <v>0</v>
      </c>
    </row>
    <row r="3777" spans="1:2">
      <c r="A3777">
        <v>6167279</v>
      </c>
      <c r="B3777">
        <v>1</v>
      </c>
    </row>
    <row r="3778" spans="1:2">
      <c r="A3778">
        <v>6159235</v>
      </c>
      <c r="B3778">
        <v>1</v>
      </c>
    </row>
    <row r="3779" spans="1:2">
      <c r="A3779">
        <v>6305874</v>
      </c>
      <c r="B3779">
        <v>0</v>
      </c>
    </row>
    <row r="3780" spans="1:2">
      <c r="A3780">
        <v>6314315</v>
      </c>
      <c r="B3780">
        <v>4</v>
      </c>
    </row>
    <row r="3781" spans="1:2">
      <c r="A3781">
        <v>6324196</v>
      </c>
      <c r="B3781">
        <v>2</v>
      </c>
    </row>
    <row r="3782" spans="1:2">
      <c r="A3782">
        <v>6279173</v>
      </c>
      <c r="B3782">
        <v>0</v>
      </c>
    </row>
    <row r="3783" spans="1:2">
      <c r="A3783">
        <v>6106697</v>
      </c>
      <c r="B3783">
        <v>5</v>
      </c>
    </row>
    <row r="3784" spans="1:2">
      <c r="A3784">
        <v>6259053</v>
      </c>
      <c r="B3784">
        <v>0</v>
      </c>
    </row>
    <row r="3785" spans="1:2">
      <c r="A3785">
        <v>6313613</v>
      </c>
      <c r="B3785">
        <v>3</v>
      </c>
    </row>
    <row r="3786" spans="1:2">
      <c r="A3786">
        <v>6216280</v>
      </c>
      <c r="B3786">
        <v>1</v>
      </c>
    </row>
    <row r="3787" spans="1:2">
      <c r="A3787">
        <v>1052917</v>
      </c>
      <c r="B3787">
        <v>2</v>
      </c>
    </row>
    <row r="3788" spans="1:2">
      <c r="A3788">
        <v>6217112</v>
      </c>
      <c r="B3788">
        <v>1</v>
      </c>
    </row>
    <row r="3789" spans="1:2">
      <c r="A3789">
        <v>6251505</v>
      </c>
      <c r="B3789">
        <v>1</v>
      </c>
    </row>
    <row r="3790" spans="1:2">
      <c r="A3790">
        <v>6176033</v>
      </c>
      <c r="B3790">
        <v>0</v>
      </c>
    </row>
    <row r="3791" spans="1:2">
      <c r="A3791">
        <v>1054452</v>
      </c>
      <c r="B3791">
        <v>1</v>
      </c>
    </row>
    <row r="3792" spans="1:2">
      <c r="A3792">
        <v>6213771</v>
      </c>
      <c r="B3792">
        <v>0</v>
      </c>
    </row>
    <row r="3793" spans="1:2">
      <c r="A3793">
        <v>965029</v>
      </c>
      <c r="B3793">
        <v>0</v>
      </c>
    </row>
    <row r="3794" spans="1:2">
      <c r="A3794">
        <v>6312048</v>
      </c>
      <c r="B3794">
        <v>0</v>
      </c>
    </row>
    <row r="3795" spans="1:2">
      <c r="A3795">
        <v>6286162</v>
      </c>
      <c r="B3795">
        <v>1</v>
      </c>
    </row>
    <row r="3796" spans="1:2">
      <c r="A3796">
        <v>6147185</v>
      </c>
      <c r="B3796">
        <v>0</v>
      </c>
    </row>
    <row r="3797" spans="1:2">
      <c r="A3797">
        <v>6217947</v>
      </c>
      <c r="B3797">
        <v>2</v>
      </c>
    </row>
    <row r="3798" spans="1:2">
      <c r="A3798">
        <v>6135360</v>
      </c>
      <c r="B3798">
        <v>2</v>
      </c>
    </row>
    <row r="3799" spans="1:2">
      <c r="A3799">
        <v>6271000</v>
      </c>
      <c r="B3799">
        <v>0</v>
      </c>
    </row>
    <row r="3800" spans="1:2">
      <c r="A3800">
        <v>6144243</v>
      </c>
      <c r="B3800">
        <v>1</v>
      </c>
    </row>
    <row r="3801" spans="1:2">
      <c r="A3801">
        <v>6259480</v>
      </c>
      <c r="B3801">
        <v>0</v>
      </c>
    </row>
    <row r="3802" spans="1:2">
      <c r="A3802">
        <v>6186981</v>
      </c>
      <c r="B3802">
        <v>0</v>
      </c>
    </row>
    <row r="3803" spans="1:2">
      <c r="A3803">
        <v>6215978</v>
      </c>
      <c r="B3803">
        <v>1</v>
      </c>
    </row>
    <row r="3804" spans="1:2">
      <c r="A3804">
        <v>6280511</v>
      </c>
      <c r="B3804">
        <v>1</v>
      </c>
    </row>
    <row r="3805" spans="1:2">
      <c r="A3805">
        <v>954161</v>
      </c>
      <c r="B3805">
        <v>3</v>
      </c>
    </row>
    <row r="3806" spans="1:2">
      <c r="A3806">
        <v>1054524</v>
      </c>
      <c r="B3806">
        <v>1</v>
      </c>
    </row>
    <row r="3807" spans="1:2">
      <c r="A3807">
        <v>6339092</v>
      </c>
      <c r="B3807">
        <v>0</v>
      </c>
    </row>
    <row r="3808" spans="1:2">
      <c r="A3808">
        <v>6323664</v>
      </c>
      <c r="B3808">
        <v>0</v>
      </c>
    </row>
    <row r="3809" spans="1:2">
      <c r="A3809">
        <v>6241375</v>
      </c>
      <c r="B3809">
        <v>6</v>
      </c>
    </row>
    <row r="3810" spans="1:2">
      <c r="A3810">
        <v>6339355</v>
      </c>
      <c r="B3810">
        <v>1</v>
      </c>
    </row>
    <row r="3811" spans="1:2">
      <c r="A3811">
        <v>6247893</v>
      </c>
      <c r="B3811">
        <v>1</v>
      </c>
    </row>
    <row r="3812" spans="1:2">
      <c r="A3812">
        <v>6216469</v>
      </c>
      <c r="B3812">
        <v>0</v>
      </c>
    </row>
    <row r="3813" spans="1:2">
      <c r="A3813">
        <v>6124584</v>
      </c>
      <c r="B3813">
        <v>2</v>
      </c>
    </row>
    <row r="3814" spans="1:2">
      <c r="A3814">
        <v>951103</v>
      </c>
      <c r="B3814">
        <v>0</v>
      </c>
    </row>
    <row r="3815" spans="1:2">
      <c r="A3815">
        <v>6216001</v>
      </c>
      <c r="B3815">
        <v>1</v>
      </c>
    </row>
    <row r="3816" spans="1:2">
      <c r="A3816">
        <v>6143883</v>
      </c>
      <c r="B3816">
        <v>2</v>
      </c>
    </row>
    <row r="3817" spans="1:2">
      <c r="A3817">
        <v>954614</v>
      </c>
      <c r="B3817">
        <v>0</v>
      </c>
    </row>
    <row r="3818" spans="1:2">
      <c r="A3818">
        <v>6188007</v>
      </c>
      <c r="B3818">
        <v>0</v>
      </c>
    </row>
    <row r="3819" spans="1:2">
      <c r="A3819">
        <v>6216440</v>
      </c>
      <c r="B3819">
        <v>1</v>
      </c>
    </row>
    <row r="3820" spans="1:2">
      <c r="A3820">
        <v>6130646</v>
      </c>
      <c r="B3820">
        <v>0</v>
      </c>
    </row>
    <row r="3821" spans="1:2">
      <c r="A3821">
        <v>1054120</v>
      </c>
      <c r="B3821">
        <v>2</v>
      </c>
    </row>
    <row r="3822" spans="1:2">
      <c r="A3822">
        <v>6241192</v>
      </c>
      <c r="B3822">
        <v>0</v>
      </c>
    </row>
    <row r="3823" spans="1:2">
      <c r="A3823">
        <v>6157054</v>
      </c>
      <c r="B3823">
        <v>4</v>
      </c>
    </row>
    <row r="3824" spans="1:2">
      <c r="A3824">
        <v>6248335</v>
      </c>
      <c r="B3824">
        <v>2</v>
      </c>
    </row>
    <row r="3825" spans="1:2">
      <c r="A3825">
        <v>6260100</v>
      </c>
      <c r="B3825">
        <v>4</v>
      </c>
    </row>
    <row r="3826" spans="1:2">
      <c r="A3826">
        <v>6194231</v>
      </c>
      <c r="B3826">
        <v>0</v>
      </c>
    </row>
    <row r="3827" spans="1:2">
      <c r="A3827">
        <v>1053702</v>
      </c>
      <c r="B3827">
        <v>0</v>
      </c>
    </row>
    <row r="3828" spans="1:2">
      <c r="A3828">
        <v>959730</v>
      </c>
      <c r="B3828">
        <v>0</v>
      </c>
    </row>
    <row r="3829" spans="1:2">
      <c r="A3829">
        <v>6115013</v>
      </c>
      <c r="B3829">
        <v>0</v>
      </c>
    </row>
    <row r="3830" spans="1:2">
      <c r="A3830">
        <v>959501</v>
      </c>
      <c r="B3830">
        <v>1</v>
      </c>
    </row>
    <row r="3831" spans="1:2">
      <c r="A3831">
        <v>750407</v>
      </c>
      <c r="B3831">
        <v>8</v>
      </c>
    </row>
    <row r="3832" spans="1:2">
      <c r="A3832">
        <v>6310385</v>
      </c>
      <c r="B3832">
        <v>0</v>
      </c>
    </row>
    <row r="3833" spans="1:2">
      <c r="A3833">
        <v>6216076</v>
      </c>
      <c r="B3833">
        <v>1</v>
      </c>
    </row>
    <row r="3834" spans="1:2">
      <c r="A3834">
        <v>6190568</v>
      </c>
      <c r="B3834">
        <v>1</v>
      </c>
    </row>
    <row r="3835" spans="1:2">
      <c r="A3835">
        <v>6316231</v>
      </c>
      <c r="B3835">
        <v>1</v>
      </c>
    </row>
    <row r="3836" spans="1:2">
      <c r="A3836">
        <v>6239571</v>
      </c>
      <c r="B3836">
        <v>1</v>
      </c>
    </row>
    <row r="3837" spans="1:2">
      <c r="A3837">
        <v>6247086</v>
      </c>
      <c r="B3837">
        <v>1</v>
      </c>
    </row>
    <row r="3838" spans="1:2">
      <c r="A3838">
        <v>6305115</v>
      </c>
      <c r="B3838">
        <v>0</v>
      </c>
    </row>
    <row r="3839" spans="1:2">
      <c r="A3839">
        <v>6286198</v>
      </c>
      <c r="B3839">
        <v>1</v>
      </c>
    </row>
    <row r="3840" spans="1:2">
      <c r="A3840">
        <v>6234156</v>
      </c>
      <c r="B3840">
        <v>50</v>
      </c>
    </row>
    <row r="3841" spans="1:2">
      <c r="A3841">
        <v>6151420</v>
      </c>
      <c r="B3841">
        <v>0</v>
      </c>
    </row>
    <row r="3842" spans="1:2">
      <c r="A3842">
        <v>6324511</v>
      </c>
      <c r="B3842">
        <v>0</v>
      </c>
    </row>
    <row r="3843" spans="1:2">
      <c r="A3843">
        <v>964309</v>
      </c>
      <c r="B3843">
        <v>0</v>
      </c>
    </row>
    <row r="3844" spans="1:2">
      <c r="A3844">
        <v>6325633</v>
      </c>
      <c r="B3844">
        <v>0</v>
      </c>
    </row>
    <row r="3845" spans="1:2">
      <c r="A3845">
        <v>6316902</v>
      </c>
      <c r="B3845">
        <v>0</v>
      </c>
    </row>
    <row r="3846" spans="1:2">
      <c r="A3846">
        <v>6258299</v>
      </c>
      <c r="B3846">
        <v>10</v>
      </c>
    </row>
    <row r="3847" spans="1:2">
      <c r="A3847">
        <v>6254904</v>
      </c>
      <c r="B3847">
        <v>0</v>
      </c>
    </row>
    <row r="3848" spans="1:2">
      <c r="A3848">
        <v>957509</v>
      </c>
      <c r="B3848">
        <v>1</v>
      </c>
    </row>
    <row r="3849" spans="1:2">
      <c r="A3849">
        <v>6119975</v>
      </c>
      <c r="B3849">
        <v>0</v>
      </c>
    </row>
    <row r="3850" spans="1:2">
      <c r="A3850">
        <v>6170539</v>
      </c>
      <c r="B3850">
        <v>0</v>
      </c>
    </row>
    <row r="3851" spans="1:2">
      <c r="A3851">
        <v>6266163</v>
      </c>
      <c r="B3851">
        <v>0</v>
      </c>
    </row>
    <row r="3852" spans="1:2">
      <c r="A3852">
        <v>6244739</v>
      </c>
      <c r="B3852">
        <v>3</v>
      </c>
    </row>
    <row r="3853" spans="1:2">
      <c r="A3853">
        <v>6230806</v>
      </c>
      <c r="B3853">
        <v>1</v>
      </c>
    </row>
    <row r="3854" spans="1:2">
      <c r="A3854">
        <v>6306708</v>
      </c>
      <c r="B3854">
        <v>2</v>
      </c>
    </row>
    <row r="3855" spans="1:2">
      <c r="A3855">
        <v>552705</v>
      </c>
      <c r="B3855">
        <v>0</v>
      </c>
    </row>
    <row r="3856" spans="1:2">
      <c r="A3856">
        <v>6279178</v>
      </c>
      <c r="B3856">
        <v>0</v>
      </c>
    </row>
    <row r="3857" spans="1:2">
      <c r="A3857">
        <v>1350561</v>
      </c>
      <c r="B3857">
        <v>4</v>
      </c>
    </row>
    <row r="3858" spans="1:2">
      <c r="A3858">
        <v>6345119</v>
      </c>
      <c r="B3858">
        <v>4</v>
      </c>
    </row>
    <row r="3859" spans="1:2">
      <c r="A3859">
        <v>6236354</v>
      </c>
      <c r="B3859">
        <v>8</v>
      </c>
    </row>
    <row r="3860" spans="1:2">
      <c r="A3860">
        <v>6230838</v>
      </c>
      <c r="B3860">
        <v>8</v>
      </c>
    </row>
    <row r="3861" spans="1:2">
      <c r="A3861">
        <v>6302373</v>
      </c>
      <c r="B3861">
        <v>3</v>
      </c>
    </row>
    <row r="3862" spans="1:2">
      <c r="A3862">
        <v>6316235</v>
      </c>
      <c r="B3862">
        <v>11</v>
      </c>
    </row>
    <row r="3863" spans="1:2">
      <c r="A3863">
        <v>6343136</v>
      </c>
      <c r="B3863">
        <v>0</v>
      </c>
    </row>
    <row r="3864" spans="1:2">
      <c r="A3864">
        <v>6186314</v>
      </c>
      <c r="B3864">
        <v>1</v>
      </c>
    </row>
    <row r="3865" spans="1:2">
      <c r="A3865">
        <v>963435</v>
      </c>
      <c r="B3865">
        <v>0</v>
      </c>
    </row>
    <row r="3866" spans="1:2">
      <c r="A3866">
        <v>6251958</v>
      </c>
      <c r="B3866">
        <v>0</v>
      </c>
    </row>
    <row r="3867" spans="1:2">
      <c r="A3867">
        <v>957424</v>
      </c>
      <c r="B3867">
        <v>0</v>
      </c>
    </row>
    <row r="3868" spans="1:2">
      <c r="A3868">
        <v>951098</v>
      </c>
      <c r="B3868">
        <v>0</v>
      </c>
    </row>
    <row r="3869" spans="1:2">
      <c r="A3869">
        <v>6287381</v>
      </c>
      <c r="B3869">
        <v>2</v>
      </c>
    </row>
    <row r="3870" spans="1:2">
      <c r="A3870">
        <v>6230843</v>
      </c>
      <c r="B3870">
        <v>20</v>
      </c>
    </row>
    <row r="3871" spans="1:2">
      <c r="A3871">
        <v>6345151</v>
      </c>
      <c r="B3871">
        <v>5</v>
      </c>
    </row>
    <row r="3872" spans="1:2">
      <c r="A3872">
        <v>6262290</v>
      </c>
      <c r="B3872">
        <v>0</v>
      </c>
    </row>
    <row r="3873" spans="1:2">
      <c r="A3873">
        <v>6316229</v>
      </c>
      <c r="B3873">
        <v>2</v>
      </c>
    </row>
    <row r="3874" spans="1:2">
      <c r="A3874">
        <v>6247941</v>
      </c>
      <c r="B3874">
        <v>3</v>
      </c>
    </row>
    <row r="3875" spans="1:2">
      <c r="A3875">
        <v>6116742</v>
      </c>
      <c r="B3875">
        <v>0</v>
      </c>
    </row>
    <row r="3876" spans="1:2">
      <c r="A3876">
        <v>6270277</v>
      </c>
      <c r="B3876">
        <v>1</v>
      </c>
    </row>
    <row r="3877" spans="1:2">
      <c r="A3877">
        <v>6172925</v>
      </c>
      <c r="B3877">
        <v>0</v>
      </c>
    </row>
    <row r="3878" spans="1:2">
      <c r="A3878">
        <v>6316166</v>
      </c>
      <c r="B3878">
        <v>0</v>
      </c>
    </row>
    <row r="3879" spans="1:2">
      <c r="A3879">
        <v>6323142</v>
      </c>
      <c r="B3879">
        <v>2</v>
      </c>
    </row>
    <row r="3880" spans="1:2">
      <c r="A3880">
        <v>6176956</v>
      </c>
      <c r="B3880">
        <v>4</v>
      </c>
    </row>
    <row r="3881" spans="1:2">
      <c r="A3881">
        <v>6300073</v>
      </c>
      <c r="B3881">
        <v>1</v>
      </c>
    </row>
    <row r="3882" spans="1:2">
      <c r="A3882">
        <v>6324740</v>
      </c>
      <c r="B3882">
        <v>26</v>
      </c>
    </row>
    <row r="3883" spans="1:2">
      <c r="A3883">
        <v>6114517</v>
      </c>
      <c r="B3883">
        <v>0</v>
      </c>
    </row>
    <row r="3884" spans="1:2">
      <c r="A3884">
        <v>6341048</v>
      </c>
      <c r="B3884">
        <v>0</v>
      </c>
    </row>
    <row r="3885" spans="1:2">
      <c r="A3885">
        <v>963883</v>
      </c>
      <c r="B3885">
        <v>8</v>
      </c>
    </row>
    <row r="3886" spans="1:2">
      <c r="A3886">
        <v>6218098</v>
      </c>
      <c r="B3886">
        <v>1</v>
      </c>
    </row>
    <row r="3887" spans="1:2">
      <c r="A3887">
        <v>6132026</v>
      </c>
      <c r="B3887">
        <v>0</v>
      </c>
    </row>
    <row r="3888" spans="1:2">
      <c r="A3888">
        <v>6322786</v>
      </c>
      <c r="B3888">
        <v>13</v>
      </c>
    </row>
    <row r="3889" spans="1:2">
      <c r="A3889">
        <v>6128152</v>
      </c>
      <c r="B3889">
        <v>0</v>
      </c>
    </row>
    <row r="3890" spans="1:2">
      <c r="A3890">
        <v>957237</v>
      </c>
      <c r="B3890">
        <v>1</v>
      </c>
    </row>
    <row r="3891" spans="1:2">
      <c r="A3891">
        <v>963218</v>
      </c>
      <c r="B3891">
        <v>2</v>
      </c>
    </row>
    <row r="3892" spans="1:2">
      <c r="A3892">
        <v>750758</v>
      </c>
      <c r="B3892">
        <v>2</v>
      </c>
    </row>
    <row r="3893" spans="1:2">
      <c r="A3893">
        <v>6165437</v>
      </c>
      <c r="B3893">
        <v>4</v>
      </c>
    </row>
    <row r="3894" spans="1:2">
      <c r="A3894">
        <v>6292388</v>
      </c>
      <c r="B3894">
        <v>4</v>
      </c>
    </row>
    <row r="3895" spans="1:2">
      <c r="A3895">
        <v>1052648</v>
      </c>
      <c r="B3895">
        <v>6</v>
      </c>
    </row>
    <row r="3896" spans="1:2">
      <c r="A3896">
        <v>1252523</v>
      </c>
      <c r="B3896">
        <v>4</v>
      </c>
    </row>
    <row r="3897" spans="1:2">
      <c r="A3897">
        <v>6254010</v>
      </c>
      <c r="B3897">
        <v>8</v>
      </c>
    </row>
    <row r="3898" spans="1:2">
      <c r="A3898">
        <v>6248919</v>
      </c>
      <c r="B3898">
        <v>0</v>
      </c>
    </row>
    <row r="3899" spans="1:2">
      <c r="A3899">
        <v>964418</v>
      </c>
      <c r="B3899">
        <v>0</v>
      </c>
    </row>
    <row r="3900" spans="1:2">
      <c r="A3900">
        <v>1054069</v>
      </c>
      <c r="B3900">
        <v>1</v>
      </c>
    </row>
    <row r="3901" spans="1:2">
      <c r="A3901">
        <v>6158650</v>
      </c>
      <c r="B3901">
        <v>7</v>
      </c>
    </row>
    <row r="3902" spans="1:2">
      <c r="A3902">
        <v>6124741</v>
      </c>
      <c r="B3902">
        <v>3</v>
      </c>
    </row>
    <row r="3903" spans="1:2">
      <c r="A3903">
        <v>955633</v>
      </c>
      <c r="B3903">
        <v>0</v>
      </c>
    </row>
    <row r="3904" spans="1:2">
      <c r="A3904">
        <v>6275017</v>
      </c>
      <c r="B3904">
        <v>1</v>
      </c>
    </row>
    <row r="3905" spans="1:2">
      <c r="A3905">
        <v>6182704</v>
      </c>
      <c r="B3905">
        <v>0</v>
      </c>
    </row>
    <row r="3906" spans="1:2">
      <c r="A3906">
        <v>6253052</v>
      </c>
      <c r="B3906">
        <v>0</v>
      </c>
    </row>
    <row r="3907" spans="1:2">
      <c r="A3907">
        <v>6265545</v>
      </c>
      <c r="B3907">
        <v>2</v>
      </c>
    </row>
    <row r="3908" spans="1:2">
      <c r="A3908">
        <v>6260553</v>
      </c>
      <c r="B3908">
        <v>0</v>
      </c>
    </row>
    <row r="3909" spans="1:2">
      <c r="A3909">
        <v>6308127</v>
      </c>
      <c r="B3909">
        <v>1</v>
      </c>
    </row>
    <row r="3910" spans="1:2">
      <c r="A3910">
        <v>6238959</v>
      </c>
      <c r="B3910">
        <v>0</v>
      </c>
    </row>
    <row r="3911" spans="1:2">
      <c r="A3911">
        <v>6286091</v>
      </c>
      <c r="B3911">
        <v>0</v>
      </c>
    </row>
    <row r="3912" spans="1:2">
      <c r="A3912">
        <v>6256141</v>
      </c>
      <c r="B3912">
        <v>40</v>
      </c>
    </row>
    <row r="3913" spans="1:2">
      <c r="A3913">
        <v>6134707</v>
      </c>
      <c r="B3913">
        <v>0</v>
      </c>
    </row>
    <row r="3914" spans="1:2">
      <c r="A3914">
        <v>6264886</v>
      </c>
      <c r="B3914">
        <v>3</v>
      </c>
    </row>
    <row r="3915" spans="1:2">
      <c r="A3915">
        <v>957639</v>
      </c>
      <c r="B3915">
        <v>3</v>
      </c>
    </row>
    <row r="3916" spans="1:2">
      <c r="A3916">
        <v>6215182</v>
      </c>
      <c r="B3916">
        <v>1</v>
      </c>
    </row>
    <row r="3917" spans="1:2">
      <c r="A3917">
        <v>6242908</v>
      </c>
      <c r="B3917">
        <v>19</v>
      </c>
    </row>
    <row r="3918" spans="1:2">
      <c r="A3918">
        <v>6345191</v>
      </c>
      <c r="B3918">
        <v>2</v>
      </c>
    </row>
    <row r="3919" spans="1:2">
      <c r="A3919">
        <v>6236355</v>
      </c>
      <c r="B3919">
        <v>8</v>
      </c>
    </row>
    <row r="3920" spans="1:2">
      <c r="A3920">
        <v>6116218</v>
      </c>
      <c r="B3920">
        <v>0</v>
      </c>
    </row>
    <row r="3921" spans="1:2">
      <c r="A3921">
        <v>6271273</v>
      </c>
      <c r="B3921">
        <v>0</v>
      </c>
    </row>
    <row r="3922" spans="1:2">
      <c r="A3922">
        <v>6238506</v>
      </c>
      <c r="B3922">
        <v>1</v>
      </c>
    </row>
    <row r="3923" spans="1:2">
      <c r="A3923">
        <v>6220239</v>
      </c>
      <c r="B3923">
        <v>1</v>
      </c>
    </row>
    <row r="3924" spans="1:2">
      <c r="A3924">
        <v>951352</v>
      </c>
      <c r="B3924">
        <v>0</v>
      </c>
    </row>
    <row r="3925" spans="1:2">
      <c r="A3925">
        <v>6266779</v>
      </c>
      <c r="B3925">
        <v>0</v>
      </c>
    </row>
    <row r="3926" spans="1:2">
      <c r="A3926">
        <v>6216070</v>
      </c>
      <c r="B3926">
        <v>2</v>
      </c>
    </row>
    <row r="3927" spans="1:2">
      <c r="A3927">
        <v>1054734</v>
      </c>
      <c r="B3927">
        <v>2</v>
      </c>
    </row>
    <row r="3928" spans="1:2">
      <c r="A3928">
        <v>6229589</v>
      </c>
      <c r="B3928">
        <v>0</v>
      </c>
    </row>
    <row r="3929" spans="1:2">
      <c r="A3929">
        <v>6189438</v>
      </c>
      <c r="B3929">
        <v>0</v>
      </c>
    </row>
    <row r="3930" spans="1:2">
      <c r="A3930">
        <v>6113842</v>
      </c>
      <c r="B3930">
        <v>0</v>
      </c>
    </row>
    <row r="3931" spans="1:2">
      <c r="A3931">
        <v>1053485</v>
      </c>
      <c r="B3931">
        <v>0</v>
      </c>
    </row>
    <row r="3932" spans="1:2">
      <c r="A3932">
        <v>961319</v>
      </c>
      <c r="B3932">
        <v>0</v>
      </c>
    </row>
    <row r="3933" spans="1:2">
      <c r="A3933" t="s">
        <v>9627</v>
      </c>
      <c r="B3933">
        <v>3</v>
      </c>
    </row>
    <row r="3934" spans="1:2">
      <c r="A3934">
        <v>6176043</v>
      </c>
      <c r="B3934">
        <v>0</v>
      </c>
    </row>
    <row r="3935" spans="1:2">
      <c r="A3935">
        <v>1252372</v>
      </c>
      <c r="B3935">
        <v>0</v>
      </c>
    </row>
    <row r="3936" spans="1:2">
      <c r="A3936">
        <v>962124</v>
      </c>
      <c r="B3936">
        <v>1</v>
      </c>
    </row>
    <row r="3937" spans="1:2">
      <c r="A3937">
        <v>3395150</v>
      </c>
      <c r="B3937">
        <v>0</v>
      </c>
    </row>
    <row r="3938" spans="1:2">
      <c r="A3938">
        <v>6307312</v>
      </c>
      <c r="B3938">
        <v>0</v>
      </c>
    </row>
    <row r="3939" spans="1:2">
      <c r="A3939">
        <v>960279</v>
      </c>
      <c r="B3939">
        <v>1</v>
      </c>
    </row>
    <row r="3940" spans="1:2">
      <c r="A3940">
        <v>6343347</v>
      </c>
      <c r="B3940">
        <v>0</v>
      </c>
    </row>
    <row r="3941" spans="1:2">
      <c r="A3941">
        <v>6192554</v>
      </c>
      <c r="B3941">
        <v>0</v>
      </c>
    </row>
    <row r="3942" spans="1:2">
      <c r="A3942">
        <v>956833</v>
      </c>
      <c r="B3942">
        <v>1</v>
      </c>
    </row>
    <row r="3943" spans="1:2">
      <c r="A3943">
        <v>6304585</v>
      </c>
      <c r="B3943">
        <v>1</v>
      </c>
    </row>
    <row r="3944" spans="1:2">
      <c r="A3944">
        <v>6186941</v>
      </c>
      <c r="B3944">
        <v>0</v>
      </c>
    </row>
    <row r="3945" spans="1:2">
      <c r="A3945" t="s">
        <v>9568</v>
      </c>
      <c r="B3945">
        <v>0</v>
      </c>
    </row>
    <row r="3946" spans="1:2">
      <c r="A3946">
        <v>6341372</v>
      </c>
      <c r="B3946">
        <v>0</v>
      </c>
    </row>
    <row r="3947" spans="1:2">
      <c r="A3947">
        <v>6238584</v>
      </c>
      <c r="B3947">
        <v>0</v>
      </c>
    </row>
    <row r="3948" spans="1:2">
      <c r="A3948">
        <v>6341383</v>
      </c>
      <c r="B3948">
        <v>0</v>
      </c>
    </row>
    <row r="3949" spans="1:2">
      <c r="A3949">
        <v>6216359</v>
      </c>
      <c r="B3949">
        <v>12</v>
      </c>
    </row>
    <row r="3950" spans="1:2">
      <c r="A3950">
        <v>6131002</v>
      </c>
      <c r="B3950">
        <v>0</v>
      </c>
    </row>
    <row r="3951" spans="1:2">
      <c r="A3951">
        <v>6231673</v>
      </c>
      <c r="B3951">
        <v>10</v>
      </c>
    </row>
    <row r="3952" spans="1:2">
      <c r="A3952">
        <v>750867</v>
      </c>
      <c r="B3952">
        <v>2</v>
      </c>
    </row>
    <row r="3953" spans="1:2">
      <c r="A3953">
        <v>964475</v>
      </c>
      <c r="B3953">
        <v>2</v>
      </c>
    </row>
    <row r="3954" spans="1:2">
      <c r="A3954">
        <v>6278154</v>
      </c>
      <c r="B3954">
        <v>4</v>
      </c>
    </row>
    <row r="3955" spans="1:2">
      <c r="A3955">
        <v>964112</v>
      </c>
      <c r="B3955">
        <v>2</v>
      </c>
    </row>
    <row r="3956" spans="1:2">
      <c r="A3956">
        <v>6216412</v>
      </c>
      <c r="B3956">
        <v>4</v>
      </c>
    </row>
    <row r="3957" spans="1:2">
      <c r="A3957">
        <v>954238</v>
      </c>
      <c r="B3957">
        <v>0</v>
      </c>
    </row>
    <row r="3958" spans="1:2">
      <c r="A3958">
        <v>6326880</v>
      </c>
      <c r="B3958">
        <v>19</v>
      </c>
    </row>
    <row r="3959" spans="1:2">
      <c r="A3959">
        <v>6234726</v>
      </c>
      <c r="B3959">
        <v>0</v>
      </c>
    </row>
    <row r="3960" spans="1:2">
      <c r="A3960">
        <v>6256179</v>
      </c>
      <c r="B3960">
        <v>0</v>
      </c>
    </row>
    <row r="3961" spans="1:2">
      <c r="A3961">
        <v>964583</v>
      </c>
      <c r="B3961">
        <v>1</v>
      </c>
    </row>
    <row r="3962" spans="1:2">
      <c r="A3962">
        <v>963466</v>
      </c>
      <c r="B3962">
        <v>7</v>
      </c>
    </row>
    <row r="3963" spans="1:2">
      <c r="A3963">
        <v>6149050</v>
      </c>
      <c r="B3963">
        <v>18</v>
      </c>
    </row>
    <row r="3964" spans="1:2">
      <c r="A3964">
        <v>6278058</v>
      </c>
      <c r="B3964">
        <v>2</v>
      </c>
    </row>
    <row r="3965" spans="1:2">
      <c r="A3965">
        <v>6260314</v>
      </c>
      <c r="B3965">
        <v>0</v>
      </c>
    </row>
    <row r="3966" spans="1:2">
      <c r="A3966">
        <v>6341744</v>
      </c>
      <c r="B3966">
        <v>0</v>
      </c>
    </row>
    <row r="3967" spans="1:2">
      <c r="A3967">
        <v>6338195</v>
      </c>
      <c r="B3967">
        <v>0</v>
      </c>
    </row>
    <row r="3968" spans="1:2">
      <c r="A3968">
        <v>963798</v>
      </c>
      <c r="B3968">
        <v>2</v>
      </c>
    </row>
    <row r="3969" spans="1:2">
      <c r="A3969">
        <v>6218871</v>
      </c>
      <c r="B3969">
        <v>0</v>
      </c>
    </row>
    <row r="3970" spans="1:2">
      <c r="A3970">
        <v>6297629</v>
      </c>
      <c r="B3970">
        <v>10</v>
      </c>
    </row>
    <row r="3971" spans="1:2">
      <c r="A3971">
        <v>6314472</v>
      </c>
      <c r="B3971">
        <v>0</v>
      </c>
    </row>
    <row r="3972" spans="1:2">
      <c r="A3972">
        <v>6213907</v>
      </c>
      <c r="B3972">
        <v>0</v>
      </c>
    </row>
    <row r="3973" spans="1:2">
      <c r="A3973">
        <v>6223231</v>
      </c>
      <c r="B3973">
        <v>2</v>
      </c>
    </row>
    <row r="3974" spans="1:2">
      <c r="A3974">
        <v>6230829</v>
      </c>
      <c r="B3974">
        <v>30</v>
      </c>
    </row>
    <row r="3975" spans="1:2">
      <c r="A3975">
        <v>6285719</v>
      </c>
      <c r="B3975">
        <v>1</v>
      </c>
    </row>
    <row r="3976" spans="1:2">
      <c r="A3976">
        <v>6233533</v>
      </c>
      <c r="B3976">
        <v>2</v>
      </c>
    </row>
    <row r="3977" spans="1:2">
      <c r="A3977">
        <v>6237782</v>
      </c>
      <c r="B3977">
        <v>2</v>
      </c>
    </row>
    <row r="3978" spans="1:2">
      <c r="A3978">
        <v>6320284</v>
      </c>
      <c r="B3978">
        <v>0</v>
      </c>
    </row>
    <row r="3979" spans="1:2">
      <c r="A3979">
        <v>6267950</v>
      </c>
      <c r="B3979">
        <v>1</v>
      </c>
    </row>
    <row r="3980" spans="1:2">
      <c r="A3980">
        <v>6218213</v>
      </c>
      <c r="B3980">
        <v>0</v>
      </c>
    </row>
    <row r="3981" spans="1:2">
      <c r="A3981">
        <v>750373</v>
      </c>
      <c r="B3981">
        <v>4</v>
      </c>
    </row>
    <row r="3982" spans="1:2">
      <c r="A3982">
        <v>6220115</v>
      </c>
      <c r="B3982">
        <v>3</v>
      </c>
    </row>
    <row r="3983" spans="1:2">
      <c r="A3983">
        <v>6167398</v>
      </c>
      <c r="B3983">
        <v>1</v>
      </c>
    </row>
    <row r="3984" spans="1:2">
      <c r="A3984">
        <v>6250954</v>
      </c>
      <c r="B3984">
        <v>2</v>
      </c>
    </row>
    <row r="3985" spans="1:2">
      <c r="A3985">
        <v>6143428</v>
      </c>
      <c r="B3985">
        <v>0</v>
      </c>
    </row>
    <row r="3986" spans="1:2">
      <c r="A3986">
        <v>6217491</v>
      </c>
      <c r="B3986">
        <v>1</v>
      </c>
    </row>
    <row r="3987" spans="1:2">
      <c r="A3987">
        <v>6293528</v>
      </c>
      <c r="B3987">
        <v>0</v>
      </c>
    </row>
    <row r="3988" spans="1:2">
      <c r="A3988">
        <v>6334308</v>
      </c>
      <c r="B3988">
        <v>2</v>
      </c>
    </row>
    <row r="3989" spans="1:2">
      <c r="A3989">
        <v>6265763</v>
      </c>
      <c r="B3989">
        <v>0</v>
      </c>
    </row>
    <row r="3990" spans="1:2">
      <c r="A3990">
        <v>6135527</v>
      </c>
      <c r="B3990">
        <v>10</v>
      </c>
    </row>
    <row r="3991" spans="1:2">
      <c r="A3991">
        <v>6338452</v>
      </c>
      <c r="B3991">
        <v>0</v>
      </c>
    </row>
    <row r="3992" spans="1:2">
      <c r="A3992">
        <v>963829</v>
      </c>
      <c r="B3992">
        <v>5</v>
      </c>
    </row>
    <row r="3993" spans="1:2">
      <c r="A3993">
        <v>6274701</v>
      </c>
      <c r="B3993">
        <v>3</v>
      </c>
    </row>
    <row r="3994" spans="1:2">
      <c r="A3994">
        <v>6109222</v>
      </c>
      <c r="B3994">
        <v>0</v>
      </c>
    </row>
    <row r="3995" spans="1:2">
      <c r="A3995">
        <v>6181868</v>
      </c>
      <c r="B3995">
        <v>0</v>
      </c>
    </row>
    <row r="3996" spans="1:2">
      <c r="A3996">
        <v>6336844</v>
      </c>
      <c r="B3996">
        <v>0</v>
      </c>
    </row>
    <row r="3997" spans="1:2">
      <c r="A3997">
        <v>1054289</v>
      </c>
      <c r="B3997">
        <v>5</v>
      </c>
    </row>
    <row r="3998" spans="1:2">
      <c r="A3998">
        <v>6335319</v>
      </c>
      <c r="B3998">
        <v>0</v>
      </c>
    </row>
    <row r="3999" spans="1:2">
      <c r="A3999">
        <v>6267285</v>
      </c>
      <c r="B3999">
        <v>0</v>
      </c>
    </row>
    <row r="4000" spans="1:2">
      <c r="A4000">
        <v>6255976</v>
      </c>
      <c r="B4000">
        <v>19</v>
      </c>
    </row>
    <row r="4001" spans="1:2">
      <c r="A4001">
        <v>1351561</v>
      </c>
      <c r="B4001">
        <v>3</v>
      </c>
    </row>
    <row r="4002" spans="1:2">
      <c r="A4002">
        <v>958533</v>
      </c>
      <c r="B4002">
        <v>0</v>
      </c>
    </row>
    <row r="4003" spans="1:2">
      <c r="A4003">
        <v>6277659</v>
      </c>
      <c r="B4003">
        <v>0</v>
      </c>
    </row>
    <row r="4004" spans="1:2">
      <c r="A4004">
        <v>6131183</v>
      </c>
      <c r="B4004">
        <v>0</v>
      </c>
    </row>
    <row r="4005" spans="1:2">
      <c r="A4005">
        <v>6186188</v>
      </c>
      <c r="B4005">
        <v>3</v>
      </c>
    </row>
    <row r="4006" spans="1:2">
      <c r="A4006">
        <v>6281351</v>
      </c>
      <c r="B4006">
        <v>60</v>
      </c>
    </row>
    <row r="4007" spans="1:2">
      <c r="A4007">
        <v>6174281</v>
      </c>
      <c r="B4007">
        <v>0</v>
      </c>
    </row>
    <row r="4008" spans="1:2">
      <c r="A4008">
        <v>3356988</v>
      </c>
      <c r="B4008">
        <v>0</v>
      </c>
    </row>
    <row r="4009" spans="1:2">
      <c r="A4009">
        <v>6303599</v>
      </c>
      <c r="B4009">
        <v>0</v>
      </c>
    </row>
    <row r="4010" spans="1:2">
      <c r="A4010">
        <v>6231088</v>
      </c>
      <c r="B4010">
        <v>0</v>
      </c>
    </row>
    <row r="4011" spans="1:2">
      <c r="A4011">
        <v>6256180</v>
      </c>
      <c r="B4011">
        <v>2</v>
      </c>
    </row>
    <row r="4012" spans="1:2">
      <c r="A4012">
        <v>6257528</v>
      </c>
      <c r="B4012">
        <v>1</v>
      </c>
    </row>
    <row r="4013" spans="1:2">
      <c r="A4013">
        <v>6260095</v>
      </c>
      <c r="B4013">
        <v>3</v>
      </c>
    </row>
    <row r="4014" spans="1:2">
      <c r="A4014">
        <v>6289467</v>
      </c>
      <c r="B4014">
        <v>5</v>
      </c>
    </row>
    <row r="4015" spans="1:2">
      <c r="A4015">
        <v>6237797</v>
      </c>
      <c r="B4015">
        <v>5</v>
      </c>
    </row>
    <row r="4016" spans="1:2">
      <c r="A4016">
        <v>1252321</v>
      </c>
      <c r="B4016">
        <v>1</v>
      </c>
    </row>
    <row r="4017" spans="1:2">
      <c r="A4017">
        <v>6341923</v>
      </c>
      <c r="B4017">
        <v>1</v>
      </c>
    </row>
    <row r="4018" spans="1:2">
      <c r="A4018">
        <v>6184320</v>
      </c>
      <c r="B4018">
        <v>1</v>
      </c>
    </row>
    <row r="4019" spans="1:2">
      <c r="A4019">
        <v>6265616</v>
      </c>
      <c r="B4019">
        <v>30</v>
      </c>
    </row>
    <row r="4020" spans="1:2">
      <c r="A4020">
        <v>1054975</v>
      </c>
      <c r="B4020">
        <v>0</v>
      </c>
    </row>
    <row r="4021" spans="1:2">
      <c r="A4021">
        <v>964411</v>
      </c>
      <c r="B4021">
        <v>0</v>
      </c>
    </row>
    <row r="4022" spans="1:2">
      <c r="A4022">
        <v>6247965</v>
      </c>
      <c r="B4022">
        <v>0</v>
      </c>
    </row>
    <row r="4023" spans="1:2">
      <c r="A4023">
        <v>6326013</v>
      </c>
      <c r="B4023">
        <v>0</v>
      </c>
    </row>
    <row r="4024" spans="1:2">
      <c r="A4024">
        <v>6320252</v>
      </c>
      <c r="B4024">
        <v>10</v>
      </c>
    </row>
    <row r="4025" spans="1:2">
      <c r="A4025">
        <v>6283620</v>
      </c>
      <c r="B4025">
        <v>2</v>
      </c>
    </row>
    <row r="4026" spans="1:2">
      <c r="A4026">
        <v>6256441</v>
      </c>
      <c r="B4026">
        <v>8</v>
      </c>
    </row>
    <row r="4027" spans="1:2">
      <c r="A4027">
        <v>6338596</v>
      </c>
      <c r="B4027">
        <v>0</v>
      </c>
    </row>
    <row r="4028" spans="1:2">
      <c r="A4028" t="s">
        <v>9559</v>
      </c>
      <c r="B4028">
        <v>1</v>
      </c>
    </row>
    <row r="4029" spans="1:2">
      <c r="A4029">
        <v>963761</v>
      </c>
      <c r="B4029">
        <v>0</v>
      </c>
    </row>
    <row r="4030" spans="1:2">
      <c r="A4030">
        <v>6125481</v>
      </c>
      <c r="B4030">
        <v>1</v>
      </c>
    </row>
    <row r="4031" spans="1:2">
      <c r="A4031">
        <v>6243670</v>
      </c>
      <c r="B4031">
        <v>1</v>
      </c>
    </row>
    <row r="4032" spans="1:2">
      <c r="A4032">
        <v>6323964</v>
      </c>
      <c r="B4032">
        <v>2</v>
      </c>
    </row>
    <row r="4033" spans="1:2">
      <c r="A4033">
        <v>6250728</v>
      </c>
      <c r="B4033">
        <v>0</v>
      </c>
    </row>
    <row r="4034" spans="1:2">
      <c r="A4034">
        <v>6241782</v>
      </c>
      <c r="B4034">
        <v>1</v>
      </c>
    </row>
    <row r="4035" spans="1:2">
      <c r="A4035">
        <v>1054956</v>
      </c>
      <c r="B4035">
        <v>0</v>
      </c>
    </row>
    <row r="4036" spans="1:2">
      <c r="A4036">
        <v>751227</v>
      </c>
      <c r="B4036">
        <v>10</v>
      </c>
    </row>
    <row r="4037" spans="1:2">
      <c r="A4037">
        <v>6326103</v>
      </c>
      <c r="B4037">
        <v>0</v>
      </c>
    </row>
    <row r="4038" spans="1:2">
      <c r="A4038">
        <v>6291554</v>
      </c>
      <c r="B4038">
        <v>1</v>
      </c>
    </row>
    <row r="4039" spans="1:2">
      <c r="A4039">
        <v>6223499</v>
      </c>
      <c r="B4039">
        <v>0</v>
      </c>
    </row>
    <row r="4040" spans="1:2">
      <c r="A4040">
        <v>1055092</v>
      </c>
      <c r="B4040">
        <v>2</v>
      </c>
    </row>
    <row r="4041" spans="1:2">
      <c r="A4041">
        <v>6213982</v>
      </c>
      <c r="B4041">
        <v>3</v>
      </c>
    </row>
    <row r="4042" spans="1:2">
      <c r="A4042">
        <v>1054392</v>
      </c>
      <c r="B4042">
        <v>1</v>
      </c>
    </row>
    <row r="4043" spans="1:2">
      <c r="A4043">
        <v>6218545</v>
      </c>
      <c r="B4043">
        <v>1</v>
      </c>
    </row>
    <row r="4044" spans="1:2">
      <c r="A4044">
        <v>6293718</v>
      </c>
      <c r="B4044">
        <v>0</v>
      </c>
    </row>
    <row r="4045" spans="1:2">
      <c r="A4045">
        <v>6317274</v>
      </c>
      <c r="B4045">
        <v>1</v>
      </c>
    </row>
    <row r="4046" spans="1:2">
      <c r="A4046">
        <v>1055165</v>
      </c>
      <c r="B4046">
        <v>5</v>
      </c>
    </row>
    <row r="4047" spans="1:2">
      <c r="A4047">
        <v>6341375</v>
      </c>
      <c r="B4047">
        <v>0</v>
      </c>
    </row>
    <row r="4048" spans="1:2">
      <c r="A4048">
        <v>962892</v>
      </c>
      <c r="B4048">
        <v>0</v>
      </c>
    </row>
    <row r="4049" spans="1:2">
      <c r="A4049">
        <v>6261431</v>
      </c>
      <c r="B4049">
        <v>2</v>
      </c>
    </row>
    <row r="4050" spans="1:2">
      <c r="A4050">
        <v>6278529</v>
      </c>
      <c r="B4050">
        <v>0</v>
      </c>
    </row>
    <row r="4051" spans="1:2">
      <c r="A4051">
        <v>1053768</v>
      </c>
      <c r="B4051">
        <v>0</v>
      </c>
    </row>
    <row r="4052" spans="1:2">
      <c r="A4052">
        <v>6323966</v>
      </c>
      <c r="B4052">
        <v>0</v>
      </c>
    </row>
    <row r="4053" spans="1:2">
      <c r="A4053">
        <v>965008</v>
      </c>
      <c r="B4053">
        <v>0</v>
      </c>
    </row>
    <row r="4054" spans="1:2">
      <c r="A4054">
        <v>6149333</v>
      </c>
      <c r="B4054">
        <v>0</v>
      </c>
    </row>
    <row r="4055" spans="1:2">
      <c r="A4055">
        <v>6156918</v>
      </c>
      <c r="B4055">
        <v>4</v>
      </c>
    </row>
    <row r="4056" spans="1:2">
      <c r="A4056">
        <v>957866</v>
      </c>
      <c r="B4056">
        <v>0</v>
      </c>
    </row>
    <row r="4057" spans="1:2">
      <c r="A4057">
        <v>1051415</v>
      </c>
      <c r="B4057">
        <v>0</v>
      </c>
    </row>
    <row r="4058" spans="1:2">
      <c r="A4058">
        <v>6278240</v>
      </c>
      <c r="B4058">
        <v>1</v>
      </c>
    </row>
    <row r="4059" spans="1:2">
      <c r="A4059">
        <v>6224623</v>
      </c>
      <c r="B4059">
        <v>0</v>
      </c>
    </row>
    <row r="4060" spans="1:2">
      <c r="A4060">
        <v>6180233</v>
      </c>
      <c r="B4060">
        <v>1</v>
      </c>
    </row>
    <row r="4061" spans="1:2">
      <c r="A4061">
        <v>6330855</v>
      </c>
      <c r="B4061">
        <v>0</v>
      </c>
    </row>
    <row r="4062" spans="1:2">
      <c r="A4062">
        <v>957166</v>
      </c>
      <c r="B4062">
        <v>1</v>
      </c>
    </row>
    <row r="4063" spans="1:2">
      <c r="A4063">
        <v>6190574</v>
      </c>
      <c r="B4063">
        <v>0</v>
      </c>
    </row>
    <row r="4064" spans="1:2">
      <c r="A4064">
        <v>1052745</v>
      </c>
      <c r="B4064">
        <v>0</v>
      </c>
    </row>
    <row r="4065" spans="1:2">
      <c r="A4065">
        <v>6236853</v>
      </c>
      <c r="B4065">
        <v>0</v>
      </c>
    </row>
    <row r="4066" spans="1:2">
      <c r="A4066">
        <v>958501</v>
      </c>
      <c r="B4066">
        <v>0</v>
      </c>
    </row>
    <row r="4067" spans="1:2">
      <c r="A4067">
        <v>3480201</v>
      </c>
      <c r="B4067">
        <v>1</v>
      </c>
    </row>
    <row r="4068" spans="1:2">
      <c r="A4068">
        <v>6295405</v>
      </c>
      <c r="B4068">
        <v>1</v>
      </c>
    </row>
    <row r="4069" spans="1:2">
      <c r="A4069">
        <v>958593</v>
      </c>
      <c r="B4069">
        <v>3</v>
      </c>
    </row>
    <row r="4070" spans="1:2">
      <c r="A4070">
        <v>1252515</v>
      </c>
      <c r="B4070">
        <v>0</v>
      </c>
    </row>
    <row r="4071" spans="1:2">
      <c r="A4071">
        <v>6283886</v>
      </c>
      <c r="B4071">
        <v>1</v>
      </c>
    </row>
    <row r="4072" spans="1:2">
      <c r="A4072">
        <v>6239393</v>
      </c>
      <c r="B4072">
        <v>2</v>
      </c>
    </row>
    <row r="4073" spans="1:2">
      <c r="A4073">
        <v>6282598</v>
      </c>
      <c r="B4073">
        <v>0</v>
      </c>
    </row>
    <row r="4074" spans="1:2">
      <c r="A4074">
        <v>3439993</v>
      </c>
      <c r="B4074">
        <v>0</v>
      </c>
    </row>
    <row r="4075" spans="1:2">
      <c r="A4075">
        <v>6215884</v>
      </c>
      <c r="B4075">
        <v>2</v>
      </c>
    </row>
    <row r="4076" spans="1:2">
      <c r="A4076">
        <v>750762</v>
      </c>
      <c r="B4076">
        <v>0</v>
      </c>
    </row>
    <row r="4077" spans="1:2">
      <c r="A4077">
        <v>750745</v>
      </c>
      <c r="B4077">
        <v>44</v>
      </c>
    </row>
    <row r="4078" spans="1:2">
      <c r="A4078">
        <v>6149038</v>
      </c>
      <c r="B4078">
        <v>0</v>
      </c>
    </row>
    <row r="4079" spans="1:2">
      <c r="A4079">
        <v>6338371</v>
      </c>
      <c r="B4079">
        <v>2</v>
      </c>
    </row>
    <row r="4080" spans="1:2">
      <c r="A4080">
        <v>6215852</v>
      </c>
      <c r="B4080">
        <v>1</v>
      </c>
    </row>
    <row r="4081" spans="1:2">
      <c r="A4081">
        <v>6285664</v>
      </c>
      <c r="B4081">
        <v>0</v>
      </c>
    </row>
    <row r="4082" spans="1:2">
      <c r="A4082">
        <v>3455491</v>
      </c>
      <c r="B4082">
        <v>3</v>
      </c>
    </row>
    <row r="4083" spans="1:2">
      <c r="A4083">
        <v>6264161</v>
      </c>
      <c r="B4083">
        <v>3</v>
      </c>
    </row>
    <row r="4084" spans="1:2">
      <c r="A4084">
        <v>7151165</v>
      </c>
      <c r="B4084">
        <v>0</v>
      </c>
    </row>
    <row r="4085" spans="1:2">
      <c r="A4085">
        <v>1252266</v>
      </c>
      <c r="B4085">
        <v>50</v>
      </c>
    </row>
    <row r="4086" spans="1:2">
      <c r="A4086">
        <v>6326073</v>
      </c>
      <c r="B4086">
        <v>0</v>
      </c>
    </row>
    <row r="4087" spans="1:2">
      <c r="A4087">
        <v>6218562</v>
      </c>
      <c r="B4087">
        <v>0</v>
      </c>
    </row>
    <row r="4088" spans="1:2">
      <c r="A4088">
        <v>6338018</v>
      </c>
      <c r="B4088">
        <v>2</v>
      </c>
    </row>
    <row r="4089" spans="1:2">
      <c r="A4089">
        <v>6253603</v>
      </c>
      <c r="B4089">
        <v>0</v>
      </c>
    </row>
    <row r="4090" spans="1:2">
      <c r="A4090">
        <v>6176032</v>
      </c>
      <c r="B4090">
        <v>1</v>
      </c>
    </row>
    <row r="4091" spans="1:2">
      <c r="A4091">
        <v>1053253</v>
      </c>
      <c r="B4091">
        <v>0</v>
      </c>
    </row>
    <row r="4092" spans="1:2">
      <c r="A4092">
        <v>962746</v>
      </c>
      <c r="B4092">
        <v>0</v>
      </c>
    </row>
    <row r="4093" spans="1:2">
      <c r="A4093">
        <v>6198920</v>
      </c>
      <c r="B4093">
        <v>2</v>
      </c>
    </row>
    <row r="4094" spans="1:2">
      <c r="A4094">
        <v>6275277</v>
      </c>
      <c r="B4094">
        <v>27</v>
      </c>
    </row>
    <row r="4095" spans="1:2">
      <c r="A4095">
        <v>1251558</v>
      </c>
      <c r="B4095">
        <v>1</v>
      </c>
    </row>
    <row r="4096" spans="1:2">
      <c r="A4096">
        <v>961472</v>
      </c>
      <c r="B4096">
        <v>0</v>
      </c>
    </row>
    <row r="4097" spans="1:2">
      <c r="A4097">
        <v>6283640</v>
      </c>
      <c r="B4097">
        <v>0</v>
      </c>
    </row>
    <row r="4098" spans="1:2">
      <c r="A4098">
        <v>6270273</v>
      </c>
      <c r="B4098">
        <v>3</v>
      </c>
    </row>
    <row r="4099" spans="1:2">
      <c r="A4099">
        <v>6140472</v>
      </c>
      <c r="B4099">
        <v>0</v>
      </c>
    </row>
    <row r="4100" spans="1:2">
      <c r="A4100">
        <v>6343248</v>
      </c>
      <c r="B4100">
        <v>3</v>
      </c>
    </row>
    <row r="4101" spans="1:2">
      <c r="A4101">
        <v>6294868</v>
      </c>
      <c r="B4101">
        <v>1</v>
      </c>
    </row>
    <row r="4102" spans="1:2">
      <c r="A4102">
        <v>6215877</v>
      </c>
      <c r="B4102">
        <v>1</v>
      </c>
    </row>
    <row r="4103" spans="1:2">
      <c r="A4103">
        <v>6221652</v>
      </c>
      <c r="B4103">
        <v>2</v>
      </c>
    </row>
    <row r="4104" spans="1:2">
      <c r="A4104">
        <v>6293983</v>
      </c>
      <c r="B4104">
        <v>2</v>
      </c>
    </row>
    <row r="4105" spans="1:2">
      <c r="A4105">
        <v>1054989</v>
      </c>
      <c r="B4105">
        <v>2</v>
      </c>
    </row>
    <row r="4106" spans="1:2">
      <c r="A4106">
        <v>6259256</v>
      </c>
      <c r="B4106">
        <v>0</v>
      </c>
    </row>
    <row r="4107" spans="1:2">
      <c r="A4107">
        <v>962896</v>
      </c>
      <c r="B4107">
        <v>1</v>
      </c>
    </row>
    <row r="4108" spans="1:2">
      <c r="A4108">
        <v>957525</v>
      </c>
      <c r="B4108">
        <v>4</v>
      </c>
    </row>
    <row r="4109" spans="1:2">
      <c r="A4109">
        <v>751174</v>
      </c>
      <c r="B4109">
        <v>4</v>
      </c>
    </row>
    <row r="4110" spans="1:2">
      <c r="A4110">
        <v>6124658</v>
      </c>
      <c r="B4110">
        <v>0</v>
      </c>
    </row>
    <row r="4111" spans="1:2">
      <c r="A4111">
        <v>6119894</v>
      </c>
      <c r="B4111">
        <v>6</v>
      </c>
    </row>
    <row r="4112" spans="1:2">
      <c r="A4112">
        <v>6343251</v>
      </c>
      <c r="B4112">
        <v>1</v>
      </c>
    </row>
    <row r="4113" spans="1:2">
      <c r="A4113">
        <v>6176042</v>
      </c>
      <c r="B4113">
        <v>0</v>
      </c>
    </row>
    <row r="4114" spans="1:2">
      <c r="A4114">
        <v>965328</v>
      </c>
      <c r="B4114">
        <v>0</v>
      </c>
    </row>
    <row r="4115" spans="1:2">
      <c r="A4115">
        <v>6133395</v>
      </c>
      <c r="B4115">
        <v>2</v>
      </c>
    </row>
    <row r="4116" spans="1:2">
      <c r="A4116">
        <v>6247772</v>
      </c>
      <c r="B4116">
        <v>2</v>
      </c>
    </row>
    <row r="4117" spans="1:2">
      <c r="A4117">
        <v>6327204</v>
      </c>
      <c r="B4117">
        <v>6</v>
      </c>
    </row>
    <row r="4118" spans="1:2">
      <c r="A4118">
        <v>6326663</v>
      </c>
      <c r="B4118">
        <v>1</v>
      </c>
    </row>
    <row r="4119" spans="1:2">
      <c r="A4119">
        <v>6216431</v>
      </c>
      <c r="B4119">
        <v>1</v>
      </c>
    </row>
    <row r="4120" spans="1:2">
      <c r="A4120">
        <v>6245589</v>
      </c>
      <c r="B4120">
        <v>4</v>
      </c>
    </row>
    <row r="4121" spans="1:2">
      <c r="A4121">
        <v>6299210</v>
      </c>
      <c r="B4121">
        <v>4</v>
      </c>
    </row>
    <row r="4122" spans="1:2">
      <c r="A4122">
        <v>6324483</v>
      </c>
      <c r="B4122">
        <v>0</v>
      </c>
    </row>
    <row r="4123" spans="1:2">
      <c r="A4123">
        <v>6325414</v>
      </c>
      <c r="B4123">
        <v>0</v>
      </c>
    </row>
    <row r="4124" spans="1:2">
      <c r="A4124">
        <v>6221551</v>
      </c>
      <c r="B4124">
        <v>0</v>
      </c>
    </row>
    <row r="4125" spans="1:2">
      <c r="A4125">
        <v>6336123</v>
      </c>
      <c r="B4125">
        <v>2</v>
      </c>
    </row>
    <row r="4126" spans="1:2">
      <c r="A4126">
        <v>6263213</v>
      </c>
      <c r="B4126">
        <v>4</v>
      </c>
    </row>
    <row r="4127" spans="1:2">
      <c r="A4127">
        <v>964425</v>
      </c>
      <c r="B4127">
        <v>0</v>
      </c>
    </row>
    <row r="4128" spans="1:2">
      <c r="A4128">
        <v>1251369</v>
      </c>
      <c r="B4128">
        <v>2</v>
      </c>
    </row>
    <row r="4129" spans="1:2">
      <c r="A4129">
        <v>6321468</v>
      </c>
      <c r="B4129">
        <v>0</v>
      </c>
    </row>
    <row r="4130" spans="1:2">
      <c r="A4130">
        <v>6341336</v>
      </c>
      <c r="B4130">
        <v>0</v>
      </c>
    </row>
    <row r="4131" spans="1:2">
      <c r="A4131">
        <v>955216</v>
      </c>
      <c r="B4131">
        <v>2</v>
      </c>
    </row>
    <row r="4132" spans="1:2">
      <c r="A4132">
        <v>958582</v>
      </c>
      <c r="B4132">
        <v>1</v>
      </c>
    </row>
    <row r="4133" spans="1:2">
      <c r="A4133">
        <v>6256294</v>
      </c>
      <c r="B4133">
        <v>0</v>
      </c>
    </row>
    <row r="4134" spans="1:2">
      <c r="A4134">
        <v>6258399</v>
      </c>
      <c r="B4134">
        <v>1</v>
      </c>
    </row>
    <row r="4135" spans="1:2">
      <c r="A4135">
        <v>6250664</v>
      </c>
      <c r="B4135">
        <v>0</v>
      </c>
    </row>
    <row r="4136" spans="1:2">
      <c r="A4136">
        <v>1250489</v>
      </c>
      <c r="B4136">
        <v>0</v>
      </c>
    </row>
    <row r="4137" spans="1:2">
      <c r="A4137">
        <v>6292080</v>
      </c>
      <c r="B4137">
        <v>1</v>
      </c>
    </row>
    <row r="4138" spans="1:2">
      <c r="A4138">
        <v>6147057</v>
      </c>
      <c r="B4138">
        <v>3</v>
      </c>
    </row>
    <row r="4139" spans="1:2">
      <c r="A4139">
        <v>6296126</v>
      </c>
      <c r="B4139">
        <v>0</v>
      </c>
    </row>
    <row r="4140" spans="1:2">
      <c r="A4140">
        <v>6292773</v>
      </c>
      <c r="B4140">
        <v>0</v>
      </c>
    </row>
    <row r="4141" spans="1:2">
      <c r="A4141">
        <v>6244958</v>
      </c>
      <c r="B4141">
        <v>0</v>
      </c>
    </row>
    <row r="4142" spans="1:2">
      <c r="A4142">
        <v>6195849</v>
      </c>
      <c r="B4142">
        <v>0</v>
      </c>
    </row>
    <row r="4143" spans="1:2">
      <c r="A4143">
        <v>6124660</v>
      </c>
      <c r="B4143">
        <v>10</v>
      </c>
    </row>
    <row r="4144" spans="1:2">
      <c r="A4144">
        <v>6304412</v>
      </c>
      <c r="B4144">
        <v>0</v>
      </c>
    </row>
    <row r="4145" spans="1:2">
      <c r="A4145">
        <v>6237608</v>
      </c>
      <c r="B4145">
        <v>0</v>
      </c>
    </row>
    <row r="4146" spans="1:2">
      <c r="A4146">
        <v>6292769</v>
      </c>
      <c r="B4146">
        <v>1</v>
      </c>
    </row>
    <row r="4147" spans="1:2">
      <c r="A4147">
        <v>6248480</v>
      </c>
      <c r="B4147">
        <v>4</v>
      </c>
    </row>
    <row r="4148" spans="1:2">
      <c r="A4148">
        <v>6243673</v>
      </c>
      <c r="B4148">
        <v>0</v>
      </c>
    </row>
    <row r="4149" spans="1:2">
      <c r="A4149">
        <v>6293986</v>
      </c>
      <c r="B4149">
        <v>2</v>
      </c>
    </row>
    <row r="4150" spans="1:2">
      <c r="A4150">
        <v>6345687</v>
      </c>
      <c r="B4150">
        <v>0</v>
      </c>
    </row>
    <row r="4151" spans="1:2">
      <c r="A4151">
        <v>959570</v>
      </c>
      <c r="B4151">
        <v>0</v>
      </c>
    </row>
    <row r="4152" spans="1:2">
      <c r="A4152">
        <v>6211281</v>
      </c>
      <c r="B4152">
        <v>6</v>
      </c>
    </row>
    <row r="4153" spans="1:2">
      <c r="A4153">
        <v>750119</v>
      </c>
      <c r="B4153">
        <v>7</v>
      </c>
    </row>
    <row r="4154" spans="1:2">
      <c r="A4154">
        <v>6306419</v>
      </c>
      <c r="B4154">
        <v>0</v>
      </c>
    </row>
    <row r="4155" spans="1:2">
      <c r="A4155">
        <v>956688</v>
      </c>
      <c r="B4155">
        <v>0</v>
      </c>
    </row>
    <row r="4156" spans="1:2">
      <c r="A4156">
        <v>6271165</v>
      </c>
      <c r="B4156">
        <v>1</v>
      </c>
    </row>
    <row r="4157" spans="1:2">
      <c r="A4157">
        <v>6236350</v>
      </c>
      <c r="B4157">
        <v>2</v>
      </c>
    </row>
    <row r="4158" spans="1:2">
      <c r="A4158">
        <v>961027</v>
      </c>
      <c r="B4158">
        <v>0</v>
      </c>
    </row>
    <row r="4159" spans="1:2">
      <c r="A4159">
        <v>6215608</v>
      </c>
      <c r="B4159">
        <v>0</v>
      </c>
    </row>
    <row r="4160" spans="1:2">
      <c r="A4160">
        <v>6262191</v>
      </c>
      <c r="B4160">
        <v>1</v>
      </c>
    </row>
    <row r="4161" spans="1:2">
      <c r="A4161">
        <v>6252640</v>
      </c>
      <c r="B4161">
        <v>2</v>
      </c>
    </row>
    <row r="4162" spans="1:2">
      <c r="A4162">
        <v>6322646</v>
      </c>
      <c r="B4162">
        <v>1</v>
      </c>
    </row>
    <row r="4163" spans="1:2">
      <c r="A4163">
        <v>6263736</v>
      </c>
      <c r="B4163">
        <v>1</v>
      </c>
    </row>
    <row r="4164" spans="1:2">
      <c r="A4164">
        <v>6234578</v>
      </c>
      <c r="B4164">
        <v>1</v>
      </c>
    </row>
    <row r="4165" spans="1:2">
      <c r="A4165">
        <v>6324230</v>
      </c>
      <c r="B4165">
        <v>0</v>
      </c>
    </row>
    <row r="4166" spans="1:2">
      <c r="A4166">
        <v>6229774</v>
      </c>
      <c r="B4166">
        <v>0</v>
      </c>
    </row>
    <row r="4167" spans="1:2">
      <c r="A4167">
        <v>6246252</v>
      </c>
      <c r="B4167">
        <v>1</v>
      </c>
    </row>
    <row r="4168" spans="1:2">
      <c r="A4168">
        <v>6190631</v>
      </c>
      <c r="B4168">
        <v>0</v>
      </c>
    </row>
    <row r="4169" spans="1:2">
      <c r="A4169">
        <v>6124486</v>
      </c>
      <c r="B4169">
        <v>0</v>
      </c>
    </row>
    <row r="4170" spans="1:2">
      <c r="A4170">
        <v>554305</v>
      </c>
      <c r="B4170">
        <v>0</v>
      </c>
    </row>
    <row r="4171" spans="1:2">
      <c r="A4171">
        <v>6259253</v>
      </c>
      <c r="B4171">
        <v>0</v>
      </c>
    </row>
    <row r="4172" spans="1:2">
      <c r="A4172">
        <v>6241427</v>
      </c>
      <c r="B4172">
        <v>0</v>
      </c>
    </row>
    <row r="4173" spans="1:2">
      <c r="A4173">
        <v>6343060</v>
      </c>
      <c r="B4173">
        <v>0</v>
      </c>
    </row>
    <row r="4174" spans="1:2">
      <c r="A4174">
        <v>6339334</v>
      </c>
      <c r="B4174">
        <v>0</v>
      </c>
    </row>
    <row r="4175" spans="1:2">
      <c r="A4175">
        <v>6177715</v>
      </c>
      <c r="B4175">
        <v>0</v>
      </c>
    </row>
    <row r="4176" spans="1:2">
      <c r="A4176">
        <v>6105951</v>
      </c>
      <c r="B4176">
        <v>0</v>
      </c>
    </row>
    <row r="4177" spans="1:2">
      <c r="A4177">
        <v>6302142</v>
      </c>
      <c r="B4177">
        <v>1</v>
      </c>
    </row>
    <row r="4178" spans="1:2">
      <c r="A4178">
        <v>1055067</v>
      </c>
      <c r="B4178">
        <v>1</v>
      </c>
    </row>
    <row r="4179" spans="1:2">
      <c r="A4179">
        <v>6148874</v>
      </c>
      <c r="B4179">
        <v>0</v>
      </c>
    </row>
    <row r="4180" spans="1:2">
      <c r="A4180">
        <v>6256173</v>
      </c>
      <c r="B4180">
        <v>0</v>
      </c>
    </row>
    <row r="4181" spans="1:2">
      <c r="A4181">
        <v>6274967</v>
      </c>
      <c r="B4181">
        <v>1</v>
      </c>
    </row>
    <row r="4182" spans="1:2">
      <c r="A4182">
        <v>6254230</v>
      </c>
      <c r="B4182">
        <v>0</v>
      </c>
    </row>
    <row r="4183" spans="1:2">
      <c r="A4183">
        <v>962993</v>
      </c>
      <c r="B4183">
        <v>1</v>
      </c>
    </row>
    <row r="4184" spans="1:2">
      <c r="A4184">
        <v>6230275</v>
      </c>
      <c r="B4184">
        <v>2</v>
      </c>
    </row>
    <row r="4185" spans="1:2">
      <c r="A4185">
        <v>962531</v>
      </c>
      <c r="B4185">
        <v>3</v>
      </c>
    </row>
    <row r="4186" spans="1:2">
      <c r="A4186">
        <v>750857</v>
      </c>
      <c r="B4186">
        <v>0</v>
      </c>
    </row>
    <row r="4187" spans="1:2">
      <c r="A4187">
        <v>6115665</v>
      </c>
      <c r="B4187">
        <v>0</v>
      </c>
    </row>
    <row r="4188" spans="1:2">
      <c r="A4188">
        <v>961241</v>
      </c>
      <c r="B4188">
        <v>0</v>
      </c>
    </row>
    <row r="4189" spans="1:2">
      <c r="A4189">
        <v>6267094</v>
      </c>
      <c r="B4189">
        <v>1</v>
      </c>
    </row>
    <row r="4190" spans="1:2">
      <c r="A4190">
        <v>6248426</v>
      </c>
      <c r="B4190">
        <v>2</v>
      </c>
    </row>
    <row r="4191" spans="1:2">
      <c r="A4191">
        <v>6251755</v>
      </c>
      <c r="B4191">
        <v>1</v>
      </c>
    </row>
    <row r="4192" spans="1:2">
      <c r="A4192">
        <v>6251546</v>
      </c>
      <c r="B4192">
        <v>0</v>
      </c>
    </row>
    <row r="4193" spans="1:2">
      <c r="A4193">
        <v>6106798</v>
      </c>
      <c r="B4193">
        <v>3</v>
      </c>
    </row>
    <row r="4194" spans="1:2">
      <c r="A4194">
        <v>6232098</v>
      </c>
      <c r="B4194">
        <v>0</v>
      </c>
    </row>
    <row r="4195" spans="1:2">
      <c r="A4195">
        <v>6260319</v>
      </c>
      <c r="B4195">
        <v>3</v>
      </c>
    </row>
    <row r="4196" spans="1:2">
      <c r="A4196">
        <v>6278553</v>
      </c>
      <c r="B4196">
        <v>2</v>
      </c>
    </row>
    <row r="4197" spans="1:2">
      <c r="A4197">
        <v>6234514</v>
      </c>
      <c r="B4197">
        <v>2</v>
      </c>
    </row>
    <row r="4198" spans="1:2">
      <c r="A4198">
        <v>6127785</v>
      </c>
      <c r="B4198">
        <v>13</v>
      </c>
    </row>
    <row r="4199" spans="1:2">
      <c r="A4199">
        <v>6310260</v>
      </c>
      <c r="B4199">
        <v>1</v>
      </c>
    </row>
    <row r="4200" spans="1:2">
      <c r="A4200">
        <v>6115271</v>
      </c>
      <c r="B4200">
        <v>0</v>
      </c>
    </row>
    <row r="4201" spans="1:2">
      <c r="A4201">
        <v>6129505</v>
      </c>
      <c r="B4201">
        <v>0</v>
      </c>
    </row>
    <row r="4202" spans="1:2">
      <c r="A4202">
        <v>6247244</v>
      </c>
      <c r="B4202">
        <v>3</v>
      </c>
    </row>
    <row r="4203" spans="1:2">
      <c r="A4203">
        <v>6177787</v>
      </c>
      <c r="B4203">
        <v>3</v>
      </c>
    </row>
    <row r="4204" spans="1:2">
      <c r="A4204">
        <v>6223699</v>
      </c>
      <c r="B4204">
        <v>0</v>
      </c>
    </row>
    <row r="4205" spans="1:2">
      <c r="A4205">
        <v>6268677</v>
      </c>
      <c r="B4205">
        <v>3</v>
      </c>
    </row>
    <row r="4206" spans="1:2">
      <c r="A4206">
        <v>6299050</v>
      </c>
      <c r="B4206">
        <v>0</v>
      </c>
    </row>
    <row r="4207" spans="1:2">
      <c r="A4207">
        <v>6339758</v>
      </c>
      <c r="B4207">
        <v>0</v>
      </c>
    </row>
    <row r="4208" spans="1:2">
      <c r="A4208">
        <v>963482</v>
      </c>
      <c r="B4208">
        <v>0</v>
      </c>
    </row>
    <row r="4209" spans="1:2">
      <c r="A4209" t="s">
        <v>9664</v>
      </c>
      <c r="B4209">
        <v>0</v>
      </c>
    </row>
    <row r="4210" spans="1:2">
      <c r="A4210">
        <v>6341843</v>
      </c>
      <c r="B4210">
        <v>0</v>
      </c>
    </row>
    <row r="4211" spans="1:2">
      <c r="A4211">
        <v>6334644</v>
      </c>
      <c r="B4211">
        <v>2</v>
      </c>
    </row>
    <row r="4212" spans="1:2">
      <c r="A4212">
        <v>964919</v>
      </c>
      <c r="B4212">
        <v>2</v>
      </c>
    </row>
    <row r="4213" spans="1:2">
      <c r="A4213">
        <v>1055006</v>
      </c>
      <c r="B4213">
        <v>1</v>
      </c>
    </row>
    <row r="4214" spans="1:2">
      <c r="A4214">
        <v>1053180</v>
      </c>
      <c r="B4214">
        <v>4</v>
      </c>
    </row>
    <row r="4215" spans="1:2">
      <c r="A4215">
        <v>964674</v>
      </c>
      <c r="B4215">
        <v>1</v>
      </c>
    </row>
    <row r="4216" spans="1:2">
      <c r="A4216">
        <v>6234341</v>
      </c>
      <c r="B4216">
        <v>1</v>
      </c>
    </row>
    <row r="4217" spans="1:2">
      <c r="A4217">
        <v>6185971</v>
      </c>
      <c r="B4217">
        <v>0</v>
      </c>
    </row>
    <row r="4218" spans="1:2">
      <c r="A4218">
        <v>957554</v>
      </c>
      <c r="B4218">
        <v>2</v>
      </c>
    </row>
    <row r="4219" spans="1:2">
      <c r="A4219">
        <v>6220082</v>
      </c>
      <c r="B4219">
        <v>4</v>
      </c>
    </row>
    <row r="4220" spans="1:2">
      <c r="A4220">
        <v>6169403</v>
      </c>
      <c r="B4220">
        <v>5</v>
      </c>
    </row>
    <row r="4221" spans="1:2">
      <c r="A4221">
        <v>6250200</v>
      </c>
      <c r="B4221">
        <v>0</v>
      </c>
    </row>
    <row r="4222" spans="1:2">
      <c r="A4222">
        <v>6182211</v>
      </c>
      <c r="B4222">
        <v>0</v>
      </c>
    </row>
    <row r="4223" spans="1:2">
      <c r="A4223">
        <v>6255268</v>
      </c>
      <c r="B4223">
        <v>0</v>
      </c>
    </row>
    <row r="4224" spans="1:2">
      <c r="A4224">
        <v>6305979</v>
      </c>
      <c r="B4224">
        <v>20</v>
      </c>
    </row>
    <row r="4225" spans="1:2">
      <c r="A4225">
        <v>6236336</v>
      </c>
      <c r="B4225">
        <v>1</v>
      </c>
    </row>
    <row r="4226" spans="1:2">
      <c r="A4226">
        <v>6215622</v>
      </c>
      <c r="B4226">
        <v>0</v>
      </c>
    </row>
    <row r="4227" spans="1:2">
      <c r="A4227">
        <v>6151985</v>
      </c>
      <c r="B4227">
        <v>1</v>
      </c>
    </row>
    <row r="4228" spans="1:2">
      <c r="A4228">
        <v>6258054</v>
      </c>
      <c r="B4228">
        <v>2</v>
      </c>
    </row>
    <row r="4229" spans="1:2">
      <c r="A4229">
        <v>6310812</v>
      </c>
      <c r="B4229">
        <v>0</v>
      </c>
    </row>
    <row r="4230" spans="1:2">
      <c r="A4230">
        <v>953913</v>
      </c>
      <c r="B4230">
        <v>1</v>
      </c>
    </row>
    <row r="4231" spans="1:2">
      <c r="A4231">
        <v>6139968</v>
      </c>
      <c r="B4231">
        <v>10</v>
      </c>
    </row>
    <row r="4232" spans="1:2">
      <c r="A4232">
        <v>1053753</v>
      </c>
      <c r="B4232">
        <v>2</v>
      </c>
    </row>
    <row r="4233" spans="1:2">
      <c r="A4233">
        <v>1250941</v>
      </c>
      <c r="B4233">
        <v>8</v>
      </c>
    </row>
    <row r="4234" spans="1:2">
      <c r="A4234">
        <v>6139402</v>
      </c>
      <c r="B4234">
        <v>0</v>
      </c>
    </row>
    <row r="4235" spans="1:2">
      <c r="A4235">
        <v>6340521</v>
      </c>
      <c r="B4235">
        <v>0</v>
      </c>
    </row>
    <row r="4236" spans="1:2">
      <c r="A4236">
        <v>6240401</v>
      </c>
      <c r="B4236">
        <v>2</v>
      </c>
    </row>
    <row r="4237" spans="1:2">
      <c r="A4237">
        <v>6320253</v>
      </c>
      <c r="B4237">
        <v>10</v>
      </c>
    </row>
    <row r="4238" spans="1:2">
      <c r="A4238">
        <v>6224170</v>
      </c>
      <c r="B4238">
        <v>1</v>
      </c>
    </row>
    <row r="4239" spans="1:2">
      <c r="A4239">
        <v>6229402</v>
      </c>
      <c r="B4239">
        <v>0</v>
      </c>
    </row>
    <row r="4240" spans="1:2">
      <c r="A4240">
        <v>6216275</v>
      </c>
      <c r="B4240">
        <v>1</v>
      </c>
    </row>
    <row r="4241" spans="1:2">
      <c r="A4241">
        <v>6325535</v>
      </c>
      <c r="B4241">
        <v>0</v>
      </c>
    </row>
    <row r="4242" spans="1:2">
      <c r="A4242">
        <v>6124582</v>
      </c>
      <c r="B4242">
        <v>2</v>
      </c>
    </row>
    <row r="4243" spans="1:2">
      <c r="A4243">
        <v>6285568</v>
      </c>
      <c r="B4243">
        <v>0</v>
      </c>
    </row>
    <row r="4244" spans="1:2">
      <c r="A4244">
        <v>1350627</v>
      </c>
      <c r="B4244">
        <v>0</v>
      </c>
    </row>
    <row r="4245" spans="1:2">
      <c r="A4245">
        <v>6292796</v>
      </c>
      <c r="B4245">
        <v>0</v>
      </c>
    </row>
    <row r="4246" spans="1:2">
      <c r="A4246">
        <v>6291083</v>
      </c>
      <c r="B4246">
        <v>0</v>
      </c>
    </row>
    <row r="4247" spans="1:2">
      <c r="A4247" t="s">
        <v>9552</v>
      </c>
      <c r="B4247">
        <v>6</v>
      </c>
    </row>
    <row r="4248" spans="1:2">
      <c r="A4248">
        <v>6102213</v>
      </c>
      <c r="B4248">
        <v>0</v>
      </c>
    </row>
    <row r="4249" spans="1:2">
      <c r="A4249">
        <v>6153106</v>
      </c>
      <c r="B4249">
        <v>2</v>
      </c>
    </row>
    <row r="4250" spans="1:2">
      <c r="A4250">
        <v>6226763</v>
      </c>
      <c r="B4250">
        <v>2</v>
      </c>
    </row>
    <row r="4251" spans="1:2">
      <c r="A4251">
        <v>6169116</v>
      </c>
      <c r="B4251">
        <v>1</v>
      </c>
    </row>
    <row r="4252" spans="1:2">
      <c r="A4252">
        <v>6117737</v>
      </c>
      <c r="B4252">
        <v>0</v>
      </c>
    </row>
    <row r="4253" spans="1:2">
      <c r="A4253">
        <v>6215901</v>
      </c>
      <c r="B4253">
        <v>1</v>
      </c>
    </row>
    <row r="4254" spans="1:2">
      <c r="A4254">
        <v>6296034</v>
      </c>
      <c r="B4254">
        <v>4</v>
      </c>
    </row>
    <row r="4255" spans="1:2">
      <c r="A4255">
        <v>959505</v>
      </c>
      <c r="B4255">
        <v>2</v>
      </c>
    </row>
    <row r="4256" spans="1:2">
      <c r="A4256">
        <v>6266319</v>
      </c>
      <c r="B4256">
        <v>0</v>
      </c>
    </row>
    <row r="4257" spans="1:2">
      <c r="A4257">
        <v>6161684</v>
      </c>
      <c r="B4257">
        <v>7</v>
      </c>
    </row>
    <row r="4258" spans="1:2">
      <c r="A4258">
        <v>6125072</v>
      </c>
      <c r="B4258">
        <v>0</v>
      </c>
    </row>
    <row r="4259" spans="1:2">
      <c r="A4259">
        <v>6220133</v>
      </c>
      <c r="B4259">
        <v>4</v>
      </c>
    </row>
    <row r="4260" spans="1:2">
      <c r="A4260">
        <v>6232107</v>
      </c>
      <c r="B4260">
        <v>2</v>
      </c>
    </row>
    <row r="4261" spans="1:2">
      <c r="A4261">
        <v>6235733</v>
      </c>
      <c r="B4261">
        <v>1</v>
      </c>
    </row>
    <row r="4262" spans="1:2">
      <c r="A4262">
        <v>6343103</v>
      </c>
      <c r="B4262">
        <v>9</v>
      </c>
    </row>
    <row r="4263" spans="1:2">
      <c r="A4263">
        <v>6128256</v>
      </c>
      <c r="B4263">
        <v>2</v>
      </c>
    </row>
    <row r="4264" spans="1:2">
      <c r="A4264">
        <v>6325435</v>
      </c>
      <c r="B4264">
        <v>0</v>
      </c>
    </row>
    <row r="4265" spans="1:2">
      <c r="A4265">
        <v>6211122</v>
      </c>
      <c r="B4265">
        <v>0</v>
      </c>
    </row>
    <row r="4266" spans="1:2">
      <c r="A4266">
        <v>6122088</v>
      </c>
      <c r="B4266">
        <v>0</v>
      </c>
    </row>
    <row r="4267" spans="1:2">
      <c r="A4267">
        <v>6305286</v>
      </c>
      <c r="B4267">
        <v>0</v>
      </c>
    </row>
    <row r="4268" spans="1:2">
      <c r="A4268">
        <v>6230824</v>
      </c>
      <c r="B4268">
        <v>30</v>
      </c>
    </row>
    <row r="4269" spans="1:2">
      <c r="A4269">
        <v>6184606</v>
      </c>
      <c r="B4269">
        <v>0</v>
      </c>
    </row>
    <row r="4270" spans="1:2">
      <c r="A4270">
        <v>6210671</v>
      </c>
      <c r="B4270">
        <v>0</v>
      </c>
    </row>
    <row r="4271" spans="1:2">
      <c r="A4271">
        <v>959467</v>
      </c>
      <c r="B4271">
        <v>1</v>
      </c>
    </row>
    <row r="4272" spans="1:2">
      <c r="A4272" t="s">
        <v>9611</v>
      </c>
      <c r="B4272">
        <v>0</v>
      </c>
    </row>
    <row r="4273" spans="1:2">
      <c r="A4273">
        <v>6292776</v>
      </c>
      <c r="B4273">
        <v>0</v>
      </c>
    </row>
    <row r="4274" spans="1:2">
      <c r="A4274">
        <v>6215821</v>
      </c>
      <c r="B4274">
        <v>1</v>
      </c>
    </row>
    <row r="4275" spans="1:2">
      <c r="A4275">
        <v>6218085</v>
      </c>
      <c r="B4275">
        <v>1</v>
      </c>
    </row>
    <row r="4276" spans="1:2">
      <c r="A4276">
        <v>6215636</v>
      </c>
      <c r="B4276">
        <v>0</v>
      </c>
    </row>
    <row r="4277" spans="1:2">
      <c r="A4277">
        <v>1053332</v>
      </c>
      <c r="B4277">
        <v>2</v>
      </c>
    </row>
    <row r="4278" spans="1:2">
      <c r="A4278">
        <v>6311012</v>
      </c>
      <c r="B4278">
        <v>0</v>
      </c>
    </row>
    <row r="4279" spans="1:2">
      <c r="A4279">
        <v>6216391</v>
      </c>
      <c r="B4279">
        <v>500</v>
      </c>
    </row>
    <row r="4280" spans="1:2">
      <c r="A4280">
        <v>6338368</v>
      </c>
      <c r="B4280">
        <v>4</v>
      </c>
    </row>
    <row r="4281" spans="1:2">
      <c r="A4281">
        <v>6324887</v>
      </c>
      <c r="B4281">
        <v>0</v>
      </c>
    </row>
    <row r="4282" spans="1:2">
      <c r="A4282">
        <v>1053348</v>
      </c>
      <c r="B4282">
        <v>0</v>
      </c>
    </row>
    <row r="4283" spans="1:2">
      <c r="A4283">
        <v>6255836</v>
      </c>
      <c r="B4283">
        <v>1</v>
      </c>
    </row>
    <row r="4284" spans="1:2">
      <c r="A4284" t="s">
        <v>9606</v>
      </c>
      <c r="B4284">
        <v>0</v>
      </c>
    </row>
    <row r="4285" spans="1:2">
      <c r="A4285">
        <v>6122412</v>
      </c>
      <c r="B4285">
        <v>0</v>
      </c>
    </row>
    <row r="4286" spans="1:2">
      <c r="A4286">
        <v>6190137</v>
      </c>
      <c r="B4286">
        <v>4</v>
      </c>
    </row>
    <row r="4287" spans="1:2">
      <c r="A4287">
        <v>6107548</v>
      </c>
      <c r="B4287">
        <v>0</v>
      </c>
    </row>
    <row r="4288" spans="1:2">
      <c r="A4288">
        <v>6255600</v>
      </c>
      <c r="B4288">
        <v>0</v>
      </c>
    </row>
    <row r="4289" spans="1:2">
      <c r="A4289">
        <v>922139</v>
      </c>
      <c r="B4289">
        <v>0</v>
      </c>
    </row>
    <row r="4290" spans="1:2">
      <c r="A4290">
        <v>1250023</v>
      </c>
      <c r="B4290">
        <v>0</v>
      </c>
    </row>
    <row r="4291" spans="1:2">
      <c r="A4291">
        <v>6316889</v>
      </c>
      <c r="B4291">
        <v>3</v>
      </c>
    </row>
    <row r="4292" spans="1:2">
      <c r="A4292">
        <v>6111977</v>
      </c>
      <c r="B4292">
        <v>4</v>
      </c>
    </row>
    <row r="4293" spans="1:2">
      <c r="A4293">
        <v>6156580</v>
      </c>
      <c r="B4293">
        <v>2</v>
      </c>
    </row>
    <row r="4294" spans="1:2">
      <c r="A4294">
        <v>6269177</v>
      </c>
      <c r="B4294">
        <v>1</v>
      </c>
    </row>
    <row r="4295" spans="1:2">
      <c r="A4295">
        <v>1054942</v>
      </c>
      <c r="B4295">
        <v>0</v>
      </c>
    </row>
    <row r="4296" spans="1:2">
      <c r="A4296">
        <v>6170698</v>
      </c>
      <c r="B4296">
        <v>6</v>
      </c>
    </row>
    <row r="4297" spans="1:2">
      <c r="A4297">
        <v>6146917</v>
      </c>
      <c r="B4297">
        <v>3</v>
      </c>
    </row>
    <row r="4298" spans="1:2">
      <c r="A4298">
        <v>6315440</v>
      </c>
      <c r="B4298">
        <v>1</v>
      </c>
    </row>
    <row r="4299" spans="1:2">
      <c r="A4299">
        <v>6279954</v>
      </c>
      <c r="B4299">
        <v>0</v>
      </c>
    </row>
    <row r="4300" spans="1:2">
      <c r="A4300">
        <v>6274043</v>
      </c>
      <c r="B4300">
        <v>0</v>
      </c>
    </row>
    <row r="4301" spans="1:2">
      <c r="A4301">
        <v>6180479</v>
      </c>
      <c r="B4301">
        <v>0</v>
      </c>
    </row>
    <row r="4302" spans="1:2">
      <c r="A4302">
        <v>6148532</v>
      </c>
      <c r="B4302">
        <v>0</v>
      </c>
    </row>
    <row r="4303" spans="1:2">
      <c r="A4303">
        <v>6210448</v>
      </c>
      <c r="B4303">
        <v>5</v>
      </c>
    </row>
    <row r="4304" spans="1:2">
      <c r="A4304">
        <v>960927</v>
      </c>
      <c r="B4304">
        <v>0</v>
      </c>
    </row>
    <row r="4305" spans="1:2">
      <c r="A4305">
        <v>6133400</v>
      </c>
      <c r="B4305">
        <v>20</v>
      </c>
    </row>
    <row r="4306" spans="1:2">
      <c r="A4306">
        <v>6128664</v>
      </c>
      <c r="B4306">
        <v>0</v>
      </c>
    </row>
    <row r="4307" spans="1:2">
      <c r="A4307">
        <v>6258271</v>
      </c>
      <c r="B4307">
        <v>0</v>
      </c>
    </row>
    <row r="4308" spans="1:2">
      <c r="A4308">
        <v>6176349</v>
      </c>
      <c r="B4308">
        <v>2</v>
      </c>
    </row>
    <row r="4309" spans="1:2">
      <c r="A4309">
        <v>6324231</v>
      </c>
      <c r="B4309">
        <v>3</v>
      </c>
    </row>
    <row r="4310" spans="1:2">
      <c r="A4310">
        <v>6343325</v>
      </c>
      <c r="B4310">
        <v>2</v>
      </c>
    </row>
    <row r="4311" spans="1:2">
      <c r="A4311">
        <v>6335902</v>
      </c>
      <c r="B4311">
        <v>3</v>
      </c>
    </row>
    <row r="4312" spans="1:2">
      <c r="A4312">
        <v>6296377</v>
      </c>
      <c r="B4312">
        <v>1</v>
      </c>
    </row>
    <row r="4313" spans="1:2">
      <c r="A4313">
        <v>964703</v>
      </c>
      <c r="B4313">
        <v>0</v>
      </c>
    </row>
    <row r="4314" spans="1:2">
      <c r="A4314">
        <v>6305288</v>
      </c>
      <c r="B4314">
        <v>0</v>
      </c>
    </row>
    <row r="4315" spans="1:2">
      <c r="A4315">
        <v>6254013</v>
      </c>
      <c r="B4315">
        <v>3</v>
      </c>
    </row>
    <row r="4316" spans="1:2">
      <c r="A4316">
        <v>6248728</v>
      </c>
      <c r="B4316">
        <v>0</v>
      </c>
    </row>
    <row r="4317" spans="1:2">
      <c r="A4317">
        <v>6242905</v>
      </c>
      <c r="B4317">
        <v>20</v>
      </c>
    </row>
    <row r="4318" spans="1:2">
      <c r="A4318">
        <v>6220120</v>
      </c>
      <c r="B4318">
        <v>2</v>
      </c>
    </row>
    <row r="4319" spans="1:2">
      <c r="A4319">
        <v>6341615</v>
      </c>
      <c r="B4319">
        <v>1</v>
      </c>
    </row>
    <row r="4320" spans="1:2">
      <c r="A4320">
        <v>959506</v>
      </c>
      <c r="B4320">
        <v>4</v>
      </c>
    </row>
    <row r="4321" spans="1:2">
      <c r="A4321">
        <v>6257982</v>
      </c>
      <c r="B4321">
        <v>2</v>
      </c>
    </row>
    <row r="4322" spans="1:2">
      <c r="A4322">
        <v>6168342</v>
      </c>
      <c r="B4322">
        <v>5</v>
      </c>
    </row>
    <row r="4323" spans="1:2">
      <c r="A4323">
        <v>1054446</v>
      </c>
      <c r="B4323">
        <v>7</v>
      </c>
    </row>
    <row r="4324" spans="1:2">
      <c r="A4324">
        <v>6241419</v>
      </c>
      <c r="B4324">
        <v>1</v>
      </c>
    </row>
    <row r="4325" spans="1:2">
      <c r="A4325">
        <v>6240359</v>
      </c>
      <c r="B4325">
        <v>1</v>
      </c>
    </row>
    <row r="4326" spans="1:2">
      <c r="A4326">
        <v>6161098</v>
      </c>
      <c r="B4326">
        <v>2</v>
      </c>
    </row>
    <row r="4327" spans="1:2">
      <c r="A4327">
        <v>6177135</v>
      </c>
      <c r="B4327">
        <v>0</v>
      </c>
    </row>
    <row r="4328" spans="1:2">
      <c r="A4328">
        <v>6325378</v>
      </c>
      <c r="B4328">
        <v>0</v>
      </c>
    </row>
    <row r="4329" spans="1:2">
      <c r="A4329">
        <v>6234041</v>
      </c>
      <c r="B4329">
        <v>2</v>
      </c>
    </row>
    <row r="4330" spans="1:2">
      <c r="A4330">
        <v>6217660</v>
      </c>
      <c r="B4330">
        <v>1</v>
      </c>
    </row>
    <row r="4331" spans="1:2">
      <c r="A4331">
        <v>1351552</v>
      </c>
      <c r="B4331">
        <v>0</v>
      </c>
    </row>
    <row r="4332" spans="1:2">
      <c r="A4332">
        <v>1055033</v>
      </c>
      <c r="B4332">
        <v>4</v>
      </c>
    </row>
    <row r="4333" spans="1:2">
      <c r="A4333">
        <v>6270667</v>
      </c>
      <c r="B4333">
        <v>2</v>
      </c>
    </row>
    <row r="4334" spans="1:2">
      <c r="A4334">
        <v>750774</v>
      </c>
      <c r="B4334">
        <v>0</v>
      </c>
    </row>
    <row r="4335" spans="1:2">
      <c r="A4335">
        <v>6245230</v>
      </c>
      <c r="B4335">
        <v>0</v>
      </c>
    </row>
    <row r="4336" spans="1:2">
      <c r="A4336">
        <v>6282164</v>
      </c>
      <c r="B4336">
        <v>0</v>
      </c>
    </row>
    <row r="4337" spans="1:2">
      <c r="A4337">
        <v>6151947</v>
      </c>
      <c r="B4337">
        <v>0</v>
      </c>
    </row>
    <row r="4338" spans="1:2">
      <c r="A4338">
        <v>6260610</v>
      </c>
      <c r="B4338">
        <v>0</v>
      </c>
    </row>
    <row r="4339" spans="1:2">
      <c r="A4339">
        <v>6246254</v>
      </c>
      <c r="B4339">
        <v>1</v>
      </c>
    </row>
    <row r="4340" spans="1:2">
      <c r="A4340">
        <v>6304583</v>
      </c>
      <c r="B4340">
        <v>2</v>
      </c>
    </row>
    <row r="4341" spans="1:2">
      <c r="A4341">
        <v>6146902</v>
      </c>
      <c r="B4341">
        <v>3</v>
      </c>
    </row>
    <row r="4342" spans="1:2">
      <c r="A4342">
        <v>3439984</v>
      </c>
      <c r="B4342">
        <v>0</v>
      </c>
    </row>
    <row r="4343" spans="1:2">
      <c r="A4343">
        <v>6109609</v>
      </c>
      <c r="B4343">
        <v>0</v>
      </c>
    </row>
    <row r="4344" spans="1:2">
      <c r="A4344">
        <v>6326655</v>
      </c>
      <c r="B4344">
        <v>0</v>
      </c>
    </row>
    <row r="4345" spans="1:2">
      <c r="A4345">
        <v>1052382</v>
      </c>
      <c r="B4345">
        <v>0</v>
      </c>
    </row>
    <row r="4346" spans="1:2">
      <c r="A4346">
        <v>6118758</v>
      </c>
      <c r="B4346">
        <v>0</v>
      </c>
    </row>
    <row r="4347" spans="1:2">
      <c r="A4347">
        <v>6298233</v>
      </c>
      <c r="B4347">
        <v>2</v>
      </c>
    </row>
    <row r="4348" spans="1:2">
      <c r="A4348">
        <v>6160103</v>
      </c>
      <c r="B4348">
        <v>0</v>
      </c>
    </row>
    <row r="4349" spans="1:2">
      <c r="A4349">
        <v>6135027</v>
      </c>
      <c r="B4349">
        <v>0</v>
      </c>
    </row>
    <row r="4350" spans="1:2">
      <c r="A4350">
        <v>750449</v>
      </c>
      <c r="B4350">
        <v>0</v>
      </c>
    </row>
    <row r="4351" spans="1:2">
      <c r="A4351">
        <v>6293708</v>
      </c>
      <c r="B4351">
        <v>0</v>
      </c>
    </row>
    <row r="4352" spans="1:2">
      <c r="A4352">
        <v>6122235</v>
      </c>
      <c r="B4352">
        <v>8</v>
      </c>
    </row>
    <row r="4353" spans="1:2">
      <c r="A4353">
        <v>6271167</v>
      </c>
      <c r="B4353">
        <v>1</v>
      </c>
    </row>
    <row r="4354" spans="1:2">
      <c r="A4354">
        <v>6210164</v>
      </c>
      <c r="B4354">
        <v>0</v>
      </c>
    </row>
    <row r="4355" spans="1:2">
      <c r="A4355">
        <v>6175195</v>
      </c>
      <c r="B4355">
        <v>1</v>
      </c>
    </row>
    <row r="4356" spans="1:2">
      <c r="A4356">
        <v>6185836</v>
      </c>
      <c r="B4356">
        <v>0</v>
      </c>
    </row>
    <row r="4357" spans="1:2">
      <c r="A4357">
        <v>961614</v>
      </c>
      <c r="B4357">
        <v>100</v>
      </c>
    </row>
    <row r="4358" spans="1:2">
      <c r="A4358">
        <v>6341374</v>
      </c>
      <c r="B4358">
        <v>0</v>
      </c>
    </row>
    <row r="4359" spans="1:2">
      <c r="A4359">
        <v>6190825</v>
      </c>
      <c r="B4359">
        <v>0</v>
      </c>
    </row>
    <row r="4360" spans="1:2">
      <c r="A4360">
        <v>1251654</v>
      </c>
      <c r="B4360">
        <v>0</v>
      </c>
    </row>
    <row r="4361" spans="1:2">
      <c r="A4361">
        <v>6118847</v>
      </c>
      <c r="B4361">
        <v>0</v>
      </c>
    </row>
    <row r="4362" spans="1:2">
      <c r="A4362">
        <v>960600</v>
      </c>
      <c r="B4362">
        <v>0</v>
      </c>
    </row>
    <row r="4363" spans="1:2">
      <c r="A4363">
        <v>1052352</v>
      </c>
      <c r="B4363">
        <v>0</v>
      </c>
    </row>
    <row r="4364" spans="1:2">
      <c r="A4364" t="s">
        <v>9642</v>
      </c>
      <c r="B4364">
        <v>0</v>
      </c>
    </row>
    <row r="4365" spans="1:2">
      <c r="A4365">
        <v>6192856</v>
      </c>
      <c r="B4365">
        <v>0</v>
      </c>
    </row>
    <row r="4366" spans="1:2">
      <c r="A4366">
        <v>6301836</v>
      </c>
      <c r="B4366">
        <v>3</v>
      </c>
    </row>
    <row r="4367" spans="1:2">
      <c r="A4367">
        <v>962837</v>
      </c>
      <c r="B4367">
        <v>0</v>
      </c>
    </row>
    <row r="4368" spans="1:2">
      <c r="A4368">
        <v>960601</v>
      </c>
      <c r="B4368">
        <v>0</v>
      </c>
    </row>
    <row r="4369" spans="1:2">
      <c r="A4369">
        <v>6141254</v>
      </c>
      <c r="B4369">
        <v>0</v>
      </c>
    </row>
    <row r="4370" spans="1:2">
      <c r="A4370">
        <v>963675</v>
      </c>
      <c r="B4370">
        <v>1</v>
      </c>
    </row>
    <row r="4371" spans="1:2">
      <c r="A4371">
        <v>6158389</v>
      </c>
      <c r="B4371">
        <v>1</v>
      </c>
    </row>
    <row r="4372" spans="1:2">
      <c r="A4372">
        <v>6323823</v>
      </c>
      <c r="B4372">
        <v>0</v>
      </c>
    </row>
    <row r="4373" spans="1:2">
      <c r="A4373">
        <v>6165668</v>
      </c>
      <c r="B4373">
        <v>1</v>
      </c>
    </row>
    <row r="4374" spans="1:2">
      <c r="A4374">
        <v>6340838</v>
      </c>
      <c r="B4374">
        <v>0</v>
      </c>
    </row>
    <row r="4375" spans="1:2">
      <c r="A4375">
        <v>6275661</v>
      </c>
      <c r="B4375">
        <v>3</v>
      </c>
    </row>
    <row r="4376" spans="1:2">
      <c r="A4376">
        <v>6297628</v>
      </c>
      <c r="B4376">
        <v>0</v>
      </c>
    </row>
    <row r="4377" spans="1:2">
      <c r="A4377">
        <v>960965</v>
      </c>
      <c r="B4377">
        <v>0</v>
      </c>
    </row>
    <row r="4378" spans="1:2">
      <c r="A4378">
        <v>6239394</v>
      </c>
      <c r="B4378">
        <v>1</v>
      </c>
    </row>
    <row r="4379" spans="1:2">
      <c r="A4379">
        <v>6229397</v>
      </c>
      <c r="B4379">
        <v>1</v>
      </c>
    </row>
    <row r="4380" spans="1:2">
      <c r="A4380">
        <v>6107753</v>
      </c>
      <c r="B4380">
        <v>0</v>
      </c>
    </row>
    <row r="4381" spans="1:2">
      <c r="A4381" t="s">
        <v>9632</v>
      </c>
      <c r="B4381">
        <v>2</v>
      </c>
    </row>
    <row r="4382" spans="1:2">
      <c r="A4382">
        <v>6295554</v>
      </c>
      <c r="B4382">
        <v>1</v>
      </c>
    </row>
    <row r="4383" spans="1:2">
      <c r="A4383">
        <v>954543</v>
      </c>
      <c r="B4383">
        <v>0</v>
      </c>
    </row>
    <row r="4384" spans="1:2">
      <c r="A4384">
        <v>6278850</v>
      </c>
      <c r="B4384">
        <v>0</v>
      </c>
    </row>
    <row r="4385" spans="1:2">
      <c r="A4385">
        <v>6216091</v>
      </c>
      <c r="B4385">
        <v>1</v>
      </c>
    </row>
    <row r="4386" spans="1:2">
      <c r="A4386">
        <v>6157055</v>
      </c>
      <c r="B4386">
        <v>0</v>
      </c>
    </row>
    <row r="4387" spans="1:2">
      <c r="A4387">
        <v>6216405</v>
      </c>
      <c r="B4387">
        <v>2</v>
      </c>
    </row>
    <row r="4388" spans="1:2">
      <c r="A4388">
        <v>6188790</v>
      </c>
      <c r="B4388">
        <v>0</v>
      </c>
    </row>
    <row r="4389" spans="1:2">
      <c r="A4389">
        <v>6279971</v>
      </c>
      <c r="B4389">
        <v>1</v>
      </c>
    </row>
    <row r="4390" spans="1:2">
      <c r="A4390">
        <v>6236712</v>
      </c>
      <c r="B4390">
        <v>1</v>
      </c>
    </row>
    <row r="4391" spans="1:2">
      <c r="A4391">
        <v>6316220</v>
      </c>
      <c r="B4391">
        <v>2</v>
      </c>
    </row>
    <row r="4392" spans="1:2">
      <c r="A4392">
        <v>956173</v>
      </c>
      <c r="B4392">
        <v>0</v>
      </c>
    </row>
    <row r="4393" spans="1:2">
      <c r="A4393">
        <v>751240</v>
      </c>
      <c r="B4393">
        <v>1</v>
      </c>
    </row>
    <row r="4394" spans="1:2">
      <c r="A4394">
        <v>6326483</v>
      </c>
      <c r="B4394">
        <v>0</v>
      </c>
    </row>
    <row r="4395" spans="1:2">
      <c r="A4395">
        <v>6189129</v>
      </c>
      <c r="B4395">
        <v>1</v>
      </c>
    </row>
    <row r="4396" spans="1:2">
      <c r="A4396">
        <v>6184197</v>
      </c>
      <c r="B4396">
        <v>0</v>
      </c>
    </row>
    <row r="4397" spans="1:2">
      <c r="A4397">
        <v>6319442</v>
      </c>
      <c r="B4397">
        <v>0</v>
      </c>
    </row>
    <row r="4398" spans="1:2">
      <c r="A4398">
        <v>6275680</v>
      </c>
      <c r="B4398">
        <v>5</v>
      </c>
    </row>
    <row r="4399" spans="1:2">
      <c r="A4399">
        <v>6219669</v>
      </c>
      <c r="B4399">
        <v>4</v>
      </c>
    </row>
    <row r="4400" spans="1:2">
      <c r="A4400">
        <v>962877</v>
      </c>
      <c r="B4400">
        <v>1</v>
      </c>
    </row>
    <row r="4401" spans="1:2">
      <c r="A4401">
        <v>6256433</v>
      </c>
      <c r="B4401">
        <v>5</v>
      </c>
    </row>
    <row r="4402" spans="1:2">
      <c r="A4402">
        <v>6231279</v>
      </c>
      <c r="B4402">
        <v>10</v>
      </c>
    </row>
    <row r="4403" spans="1:2">
      <c r="A4403">
        <v>6198383</v>
      </c>
      <c r="B4403">
        <v>0</v>
      </c>
    </row>
    <row r="4404" spans="1:2">
      <c r="A4404">
        <v>6166988</v>
      </c>
      <c r="B4404">
        <v>3</v>
      </c>
    </row>
    <row r="4405" spans="1:2">
      <c r="A4405">
        <v>6291082</v>
      </c>
      <c r="B4405">
        <v>1</v>
      </c>
    </row>
    <row r="4406" spans="1:2">
      <c r="A4406">
        <v>6245514</v>
      </c>
      <c r="B4406">
        <v>2</v>
      </c>
    </row>
    <row r="4407" spans="1:2">
      <c r="A4407">
        <v>6239115</v>
      </c>
      <c r="B4407">
        <v>0</v>
      </c>
    </row>
    <row r="4408" spans="1:2">
      <c r="A4408">
        <v>6324194</v>
      </c>
      <c r="B4408">
        <v>0</v>
      </c>
    </row>
    <row r="4409" spans="1:2">
      <c r="A4409">
        <v>750824</v>
      </c>
      <c r="B4409">
        <v>3</v>
      </c>
    </row>
    <row r="4410" spans="1:2">
      <c r="A4410">
        <v>6335863</v>
      </c>
      <c r="B4410">
        <v>10</v>
      </c>
    </row>
    <row r="4411" spans="1:2">
      <c r="A4411">
        <v>1252434</v>
      </c>
      <c r="B4411">
        <v>10</v>
      </c>
    </row>
    <row r="4412" spans="1:2">
      <c r="A4412">
        <v>6338027</v>
      </c>
      <c r="B4412">
        <v>2</v>
      </c>
    </row>
    <row r="4413" spans="1:2">
      <c r="A4413">
        <v>6153036</v>
      </c>
      <c r="B4413">
        <v>1</v>
      </c>
    </row>
    <row r="4414" spans="1:2">
      <c r="A4414">
        <v>6312872</v>
      </c>
      <c r="B4414">
        <v>2</v>
      </c>
    </row>
    <row r="4415" spans="1:2">
      <c r="A4415">
        <v>6229827</v>
      </c>
      <c r="B4415">
        <v>0</v>
      </c>
    </row>
    <row r="4416" spans="1:2">
      <c r="A4416">
        <v>6241632</v>
      </c>
      <c r="B4416">
        <v>0</v>
      </c>
    </row>
    <row r="4417" spans="1:2">
      <c r="A4417">
        <v>6185973</v>
      </c>
      <c r="B4417">
        <v>11</v>
      </c>
    </row>
    <row r="4418" spans="1:2">
      <c r="A4418">
        <v>750540</v>
      </c>
      <c r="B4418">
        <v>6</v>
      </c>
    </row>
    <row r="4419" spans="1:2">
      <c r="A4419">
        <v>6297214</v>
      </c>
      <c r="B4419">
        <v>1</v>
      </c>
    </row>
    <row r="4420" spans="1:2">
      <c r="A4420">
        <v>6234528</v>
      </c>
      <c r="B4420">
        <v>0</v>
      </c>
    </row>
    <row r="4421" spans="1:2">
      <c r="A4421">
        <v>6177141</v>
      </c>
      <c r="B4421">
        <v>0</v>
      </c>
    </row>
    <row r="4422" spans="1:2">
      <c r="A4422">
        <v>6305421</v>
      </c>
      <c r="B4422">
        <v>2</v>
      </c>
    </row>
    <row r="4423" spans="1:2">
      <c r="A4423">
        <v>6324186</v>
      </c>
      <c r="B4423">
        <v>2</v>
      </c>
    </row>
    <row r="4424" spans="1:2">
      <c r="A4424">
        <v>6295059</v>
      </c>
      <c r="B4424">
        <v>5</v>
      </c>
    </row>
    <row r="4425" spans="1:2">
      <c r="A4425">
        <v>6242118</v>
      </c>
      <c r="B4425">
        <v>0</v>
      </c>
    </row>
    <row r="4426" spans="1:2">
      <c r="A4426">
        <v>950062</v>
      </c>
      <c r="B4426">
        <v>0</v>
      </c>
    </row>
    <row r="4427" spans="1:2">
      <c r="A4427">
        <v>6266516</v>
      </c>
      <c r="B4427">
        <v>0</v>
      </c>
    </row>
    <row r="4428" spans="1:2">
      <c r="A4428">
        <v>6245378</v>
      </c>
      <c r="B4428">
        <v>0</v>
      </c>
    </row>
    <row r="4429" spans="1:2">
      <c r="A4429">
        <v>963030</v>
      </c>
      <c r="B4429">
        <v>0</v>
      </c>
    </row>
    <row r="4430" spans="1:2">
      <c r="A4430">
        <v>6278524</v>
      </c>
      <c r="B4430">
        <v>0</v>
      </c>
    </row>
    <row r="4431" spans="1:2">
      <c r="A4431">
        <v>6267923</v>
      </c>
      <c r="B4431">
        <v>0</v>
      </c>
    </row>
    <row r="4432" spans="1:2">
      <c r="A4432">
        <v>6190917</v>
      </c>
      <c r="B4432">
        <v>0</v>
      </c>
    </row>
    <row r="4433" spans="1:2">
      <c r="A4433">
        <v>6303346</v>
      </c>
      <c r="B4433">
        <v>0</v>
      </c>
    </row>
    <row r="4434" spans="1:2">
      <c r="A4434">
        <v>6241604</v>
      </c>
      <c r="B4434">
        <v>2</v>
      </c>
    </row>
    <row r="4435" spans="1:2">
      <c r="A4435">
        <v>1051442</v>
      </c>
      <c r="B4435">
        <v>4</v>
      </c>
    </row>
    <row r="4436" spans="1:2">
      <c r="A4436">
        <v>6116725</v>
      </c>
      <c r="B4436">
        <v>1</v>
      </c>
    </row>
    <row r="4437" spans="1:2">
      <c r="A4437">
        <v>6158888</v>
      </c>
      <c r="B4437">
        <v>20</v>
      </c>
    </row>
    <row r="4438" spans="1:2">
      <c r="A4438">
        <v>1250447</v>
      </c>
      <c r="B4438">
        <v>0</v>
      </c>
    </row>
    <row r="4439" spans="1:2">
      <c r="A4439">
        <v>6335320</v>
      </c>
      <c r="B4439">
        <v>0</v>
      </c>
    </row>
    <row r="4440" spans="1:2">
      <c r="A4440">
        <v>6179402</v>
      </c>
      <c r="B4440">
        <v>0</v>
      </c>
    </row>
    <row r="4441" spans="1:2">
      <c r="A4441">
        <v>6217489</v>
      </c>
      <c r="B4441">
        <v>0</v>
      </c>
    </row>
    <row r="4442" spans="1:2">
      <c r="A4442">
        <v>1252169</v>
      </c>
      <c r="B4442">
        <v>14</v>
      </c>
    </row>
    <row r="4443" spans="1:2">
      <c r="A4443">
        <v>958980</v>
      </c>
      <c r="B4443">
        <v>0</v>
      </c>
    </row>
    <row r="4444" spans="1:2">
      <c r="A4444">
        <v>964938</v>
      </c>
      <c r="B4444">
        <v>0</v>
      </c>
    </row>
    <row r="4445" spans="1:2">
      <c r="A4445">
        <v>1055332</v>
      </c>
      <c r="B4445">
        <v>2</v>
      </c>
    </row>
    <row r="4446" spans="1:2">
      <c r="A4446">
        <v>6216837</v>
      </c>
      <c r="B4446">
        <v>3</v>
      </c>
    </row>
    <row r="4447" spans="1:2">
      <c r="A4447">
        <v>6177532</v>
      </c>
      <c r="B4447">
        <v>1</v>
      </c>
    </row>
    <row r="4448" spans="1:2">
      <c r="A4448">
        <v>6194598</v>
      </c>
      <c r="B4448">
        <v>0</v>
      </c>
    </row>
    <row r="4449" spans="1:2">
      <c r="A4449">
        <v>6264163</v>
      </c>
      <c r="B4449">
        <v>1</v>
      </c>
    </row>
    <row r="4450" spans="1:2">
      <c r="A4450">
        <v>6229826</v>
      </c>
      <c r="B4450">
        <v>0</v>
      </c>
    </row>
    <row r="4451" spans="1:2">
      <c r="A4451">
        <v>6251588</v>
      </c>
      <c r="B4451">
        <v>1</v>
      </c>
    </row>
    <row r="4452" spans="1:2">
      <c r="A4452">
        <v>6195429</v>
      </c>
      <c r="B4452">
        <v>5</v>
      </c>
    </row>
    <row r="4453" spans="1:2">
      <c r="A4453">
        <v>6320451</v>
      </c>
      <c r="B4453">
        <v>0</v>
      </c>
    </row>
    <row r="4454" spans="1:2">
      <c r="A4454">
        <v>6198984</v>
      </c>
      <c r="B4454">
        <v>1</v>
      </c>
    </row>
    <row r="4455" spans="1:2">
      <c r="A4455">
        <v>6257606</v>
      </c>
      <c r="B4455">
        <v>0</v>
      </c>
    </row>
    <row r="4456" spans="1:2">
      <c r="A4456">
        <v>6110634</v>
      </c>
      <c r="B4456">
        <v>0</v>
      </c>
    </row>
    <row r="4457" spans="1:2">
      <c r="A4457">
        <v>1054125</v>
      </c>
      <c r="B4457">
        <v>1</v>
      </c>
    </row>
    <row r="4458" spans="1:2">
      <c r="A4458">
        <v>6256145</v>
      </c>
      <c r="B4458">
        <v>20</v>
      </c>
    </row>
    <row r="4459" spans="1:2">
      <c r="A4459">
        <v>6277981</v>
      </c>
      <c r="B4459">
        <v>1</v>
      </c>
    </row>
    <row r="4460" spans="1:2">
      <c r="A4460">
        <v>6273976</v>
      </c>
      <c r="B4460">
        <v>2</v>
      </c>
    </row>
    <row r="4461" spans="1:2">
      <c r="A4461">
        <v>6213313</v>
      </c>
      <c r="B4461">
        <v>1</v>
      </c>
    </row>
    <row r="4462" spans="1:2">
      <c r="A4462">
        <v>6343364</v>
      </c>
      <c r="B4462">
        <v>0</v>
      </c>
    </row>
    <row r="4463" spans="1:2">
      <c r="A4463">
        <v>1055086</v>
      </c>
      <c r="B4463">
        <v>0</v>
      </c>
    </row>
    <row r="4464" spans="1:2">
      <c r="A4464">
        <v>6226097</v>
      </c>
      <c r="B4464">
        <v>0</v>
      </c>
    </row>
    <row r="4465" spans="1:2">
      <c r="A4465">
        <v>6137619</v>
      </c>
      <c r="B4465">
        <v>2</v>
      </c>
    </row>
    <row r="4466" spans="1:2">
      <c r="A4466">
        <v>6258067</v>
      </c>
      <c r="B4466">
        <v>0</v>
      </c>
    </row>
    <row r="4467" spans="1:2">
      <c r="A4467">
        <v>6231600</v>
      </c>
      <c r="B4467">
        <v>15</v>
      </c>
    </row>
    <row r="4468" spans="1:2">
      <c r="A4468">
        <v>957551</v>
      </c>
      <c r="B4468">
        <v>4</v>
      </c>
    </row>
    <row r="4469" spans="1:2">
      <c r="A4469">
        <v>6258805</v>
      </c>
      <c r="B4469">
        <v>0</v>
      </c>
    </row>
    <row r="4470" spans="1:2">
      <c r="A4470">
        <v>6183546</v>
      </c>
      <c r="B4470">
        <v>0</v>
      </c>
    </row>
    <row r="4471" spans="1:2">
      <c r="A4471">
        <v>6317743</v>
      </c>
      <c r="B4471">
        <v>0</v>
      </c>
    </row>
    <row r="4472" spans="1:2">
      <c r="A4472">
        <v>6295360</v>
      </c>
      <c r="B4472">
        <v>0</v>
      </c>
    </row>
    <row r="4473" spans="1:2">
      <c r="A4473">
        <v>6282406</v>
      </c>
      <c r="B4473">
        <v>1</v>
      </c>
    </row>
    <row r="4474" spans="1:2">
      <c r="A4474">
        <v>6125531</v>
      </c>
      <c r="B4474">
        <v>0</v>
      </c>
    </row>
    <row r="4475" spans="1:2">
      <c r="A4475">
        <v>960740</v>
      </c>
      <c r="B4475">
        <v>0</v>
      </c>
    </row>
    <row r="4476" spans="1:2">
      <c r="A4476">
        <v>6230851</v>
      </c>
      <c r="B4476">
        <v>0</v>
      </c>
    </row>
    <row r="4477" spans="1:2">
      <c r="A4477">
        <v>6114773</v>
      </c>
      <c r="B4477">
        <v>1</v>
      </c>
    </row>
    <row r="4478" spans="1:2">
      <c r="A4478">
        <v>6272908</v>
      </c>
      <c r="B4478">
        <v>2</v>
      </c>
    </row>
    <row r="4479" spans="1:2">
      <c r="A4479">
        <v>6335321</v>
      </c>
      <c r="B4479">
        <v>0</v>
      </c>
    </row>
    <row r="4480" spans="1:2">
      <c r="A4480">
        <v>6181862</v>
      </c>
      <c r="B4480">
        <v>2</v>
      </c>
    </row>
    <row r="4481" spans="1:2">
      <c r="A4481">
        <v>6314318</v>
      </c>
      <c r="B4481">
        <v>3</v>
      </c>
    </row>
    <row r="4482" spans="1:2">
      <c r="A4482">
        <v>6335182</v>
      </c>
      <c r="B4482">
        <v>2</v>
      </c>
    </row>
    <row r="4483" spans="1:2">
      <c r="A4483">
        <v>6164739</v>
      </c>
      <c r="B4483">
        <v>1</v>
      </c>
    </row>
    <row r="4484" spans="1:2">
      <c r="A4484">
        <v>958537</v>
      </c>
      <c r="B4484">
        <v>2</v>
      </c>
    </row>
    <row r="4485" spans="1:2">
      <c r="A4485">
        <v>6103419</v>
      </c>
      <c r="B4485">
        <v>0</v>
      </c>
    </row>
    <row r="4486" spans="1:2">
      <c r="A4486">
        <v>6274969</v>
      </c>
      <c r="B4486">
        <v>1</v>
      </c>
    </row>
    <row r="4487" spans="1:2">
      <c r="A4487">
        <v>6296857</v>
      </c>
      <c r="B4487">
        <v>2</v>
      </c>
    </row>
    <row r="4488" spans="1:2">
      <c r="A4488">
        <v>6130615</v>
      </c>
      <c r="B4488">
        <v>0</v>
      </c>
    </row>
    <row r="4489" spans="1:2">
      <c r="A4489">
        <v>6215813</v>
      </c>
      <c r="B4489">
        <v>1</v>
      </c>
    </row>
    <row r="4490" spans="1:2">
      <c r="A4490">
        <v>6125564</v>
      </c>
      <c r="B4490">
        <v>3</v>
      </c>
    </row>
    <row r="4491" spans="1:2">
      <c r="A4491">
        <v>964221</v>
      </c>
      <c r="B4491">
        <v>4</v>
      </c>
    </row>
    <row r="4492" spans="1:2">
      <c r="A4492">
        <v>1252282</v>
      </c>
      <c r="B4492">
        <v>0</v>
      </c>
    </row>
    <row r="4493" spans="1:2">
      <c r="A4493">
        <v>6223830</v>
      </c>
      <c r="B4493">
        <v>1</v>
      </c>
    </row>
    <row r="4494" spans="1:2">
      <c r="A4494">
        <v>6105309</v>
      </c>
      <c r="B4494">
        <v>1</v>
      </c>
    </row>
    <row r="4495" spans="1:2">
      <c r="A4495">
        <v>6114590</v>
      </c>
      <c r="B4495">
        <v>0</v>
      </c>
    </row>
    <row r="4496" spans="1:2">
      <c r="A4496">
        <v>6179668</v>
      </c>
      <c r="B4496">
        <v>3</v>
      </c>
    </row>
    <row r="4497" spans="1:2">
      <c r="A4497">
        <v>6213319</v>
      </c>
      <c r="B4497">
        <v>1</v>
      </c>
    </row>
    <row r="4498" spans="1:2">
      <c r="A4498">
        <v>6210913</v>
      </c>
      <c r="B4498">
        <v>0</v>
      </c>
    </row>
    <row r="4499" spans="1:2">
      <c r="A4499">
        <v>6322377</v>
      </c>
      <c r="B4499">
        <v>1</v>
      </c>
    </row>
    <row r="4500" spans="1:2">
      <c r="A4500">
        <v>6188810</v>
      </c>
      <c r="B4500">
        <v>0</v>
      </c>
    </row>
    <row r="4501" spans="1:2">
      <c r="A4501">
        <v>6213821</v>
      </c>
      <c r="B4501">
        <v>6</v>
      </c>
    </row>
    <row r="4502" spans="1:2">
      <c r="A4502">
        <v>6179057</v>
      </c>
      <c r="B4502">
        <v>2</v>
      </c>
    </row>
    <row r="4503" spans="1:2">
      <c r="A4503">
        <v>6130719</v>
      </c>
      <c r="B4503">
        <v>0</v>
      </c>
    </row>
    <row r="4504" spans="1:2">
      <c r="A4504">
        <v>1055164</v>
      </c>
      <c r="B4504">
        <v>2</v>
      </c>
    </row>
    <row r="4505" spans="1:2">
      <c r="A4505">
        <v>6174185</v>
      </c>
      <c r="B4505">
        <v>0</v>
      </c>
    </row>
    <row r="4506" spans="1:2">
      <c r="A4506">
        <v>963826</v>
      </c>
      <c r="B4506">
        <v>0</v>
      </c>
    </row>
    <row r="4507" spans="1:2">
      <c r="A4507">
        <v>6220126</v>
      </c>
      <c r="B4507">
        <v>1</v>
      </c>
    </row>
    <row r="4508" spans="1:2">
      <c r="A4508">
        <v>6168263</v>
      </c>
      <c r="B4508">
        <v>2</v>
      </c>
    </row>
    <row r="4509" spans="1:2">
      <c r="A4509">
        <v>961890</v>
      </c>
      <c r="B4509">
        <v>0</v>
      </c>
    </row>
    <row r="4510" spans="1:2">
      <c r="A4510">
        <v>3356966</v>
      </c>
      <c r="B4510">
        <v>0</v>
      </c>
    </row>
    <row r="4511" spans="1:2">
      <c r="A4511">
        <v>6215962</v>
      </c>
      <c r="B4511">
        <v>1</v>
      </c>
    </row>
    <row r="4512" spans="1:2">
      <c r="A4512">
        <v>959527</v>
      </c>
      <c r="B4512">
        <v>1</v>
      </c>
    </row>
    <row r="4513" spans="1:2">
      <c r="A4513">
        <v>6216055</v>
      </c>
      <c r="B4513">
        <v>1</v>
      </c>
    </row>
    <row r="4514" spans="1:2">
      <c r="A4514">
        <v>6249564</v>
      </c>
      <c r="B4514">
        <v>1</v>
      </c>
    </row>
    <row r="4515" spans="1:2">
      <c r="A4515">
        <v>6177026</v>
      </c>
      <c r="B4515">
        <v>1</v>
      </c>
    </row>
    <row r="4516" spans="1:2">
      <c r="A4516">
        <v>957959</v>
      </c>
      <c r="B4516">
        <v>8</v>
      </c>
    </row>
    <row r="4517" spans="1:2">
      <c r="A4517">
        <v>6270680</v>
      </c>
      <c r="B4517">
        <v>1</v>
      </c>
    </row>
    <row r="4518" spans="1:2">
      <c r="A4518">
        <v>6231407</v>
      </c>
      <c r="B4518">
        <v>1</v>
      </c>
    </row>
    <row r="4519" spans="1:2">
      <c r="A4519">
        <v>1351365</v>
      </c>
      <c r="B4519">
        <v>0</v>
      </c>
    </row>
    <row r="4520" spans="1:2">
      <c r="A4520">
        <v>6180401</v>
      </c>
      <c r="B4520">
        <v>0</v>
      </c>
    </row>
    <row r="4521" spans="1:2">
      <c r="A4521">
        <v>6327165</v>
      </c>
      <c r="B4521">
        <v>0</v>
      </c>
    </row>
    <row r="4522" spans="1:2">
      <c r="A4522">
        <v>6216418</v>
      </c>
      <c r="B4522">
        <v>1</v>
      </c>
    </row>
    <row r="4523" spans="1:2">
      <c r="A4523">
        <v>6258929</v>
      </c>
      <c r="B4523">
        <v>2</v>
      </c>
    </row>
    <row r="4524" spans="1:2">
      <c r="A4524">
        <v>6166795</v>
      </c>
      <c r="B4524">
        <v>0</v>
      </c>
    </row>
    <row r="4525" spans="1:2">
      <c r="A4525">
        <v>1252121</v>
      </c>
      <c r="B4525">
        <v>2</v>
      </c>
    </row>
    <row r="4526" spans="1:2">
      <c r="A4526">
        <v>6274957</v>
      </c>
      <c r="B4526">
        <v>4</v>
      </c>
    </row>
    <row r="4527" spans="1:2">
      <c r="A4527">
        <v>6253601</v>
      </c>
      <c r="B4527">
        <v>3</v>
      </c>
    </row>
    <row r="4528" spans="1:2">
      <c r="A4528">
        <v>6229398</v>
      </c>
      <c r="B4528">
        <v>3</v>
      </c>
    </row>
    <row r="4529" spans="1:2">
      <c r="A4529">
        <v>6238585</v>
      </c>
      <c r="B4529">
        <v>0</v>
      </c>
    </row>
    <row r="4530" spans="1:2">
      <c r="A4530">
        <v>6314511</v>
      </c>
      <c r="B4530">
        <v>0</v>
      </c>
    </row>
    <row r="4531" spans="1:2">
      <c r="A4531">
        <v>6343051</v>
      </c>
      <c r="B4531">
        <v>0</v>
      </c>
    </row>
    <row r="4532" spans="1:2">
      <c r="A4532">
        <v>6324195</v>
      </c>
      <c r="B4532">
        <v>2</v>
      </c>
    </row>
    <row r="4533" spans="1:2">
      <c r="A4533">
        <v>1054275</v>
      </c>
      <c r="B4533">
        <v>0</v>
      </c>
    </row>
    <row r="4534" spans="1:2">
      <c r="A4534">
        <v>6255833</v>
      </c>
      <c r="B4534">
        <v>5</v>
      </c>
    </row>
    <row r="4535" spans="1:2">
      <c r="A4535">
        <v>6337011</v>
      </c>
      <c r="B4535">
        <v>0</v>
      </c>
    </row>
    <row r="4536" spans="1:2">
      <c r="A4536">
        <v>6146844</v>
      </c>
      <c r="B4536">
        <v>4</v>
      </c>
    </row>
    <row r="4537" spans="1:2">
      <c r="A4537">
        <v>1054043</v>
      </c>
      <c r="B4537">
        <v>14</v>
      </c>
    </row>
    <row r="4538" spans="1:2">
      <c r="A4538">
        <v>6302532</v>
      </c>
      <c r="B4538">
        <v>0</v>
      </c>
    </row>
    <row r="4539" spans="1:2">
      <c r="A4539">
        <v>6235446</v>
      </c>
      <c r="B4539">
        <v>1</v>
      </c>
    </row>
    <row r="4540" spans="1:2">
      <c r="A4540">
        <v>6250891</v>
      </c>
      <c r="B4540">
        <v>2</v>
      </c>
    </row>
    <row r="4541" spans="1:2">
      <c r="A4541">
        <v>6102998</v>
      </c>
      <c r="B4541">
        <v>2</v>
      </c>
    </row>
    <row r="4542" spans="1:2">
      <c r="A4542">
        <v>6295093</v>
      </c>
      <c r="B4542">
        <v>0</v>
      </c>
    </row>
    <row r="4543" spans="1:2">
      <c r="A4543">
        <v>6274961</v>
      </c>
      <c r="B4543">
        <v>1</v>
      </c>
    </row>
    <row r="4544" spans="1:2">
      <c r="A4544">
        <v>6247890</v>
      </c>
      <c r="B4544">
        <v>1</v>
      </c>
    </row>
    <row r="4545" spans="1:2">
      <c r="A4545">
        <v>6108143</v>
      </c>
      <c r="B4545">
        <v>0</v>
      </c>
    </row>
    <row r="4546" spans="1:2">
      <c r="A4546">
        <v>6239116</v>
      </c>
      <c r="B4546">
        <v>0</v>
      </c>
    </row>
    <row r="4547" spans="1:2">
      <c r="A4547">
        <v>6193362</v>
      </c>
      <c r="B4547">
        <v>1</v>
      </c>
    </row>
    <row r="4548" spans="1:2">
      <c r="A4548">
        <v>956400</v>
      </c>
      <c r="B4548">
        <v>0</v>
      </c>
    </row>
    <row r="4549" spans="1:2">
      <c r="A4549">
        <v>6134302</v>
      </c>
      <c r="B4549">
        <v>2</v>
      </c>
    </row>
    <row r="4550" spans="1:2">
      <c r="A4550">
        <v>6229417</v>
      </c>
      <c r="B4550">
        <v>0</v>
      </c>
    </row>
    <row r="4551" spans="1:2">
      <c r="A4551">
        <v>6156026</v>
      </c>
      <c r="B4551">
        <v>5</v>
      </c>
    </row>
    <row r="4552" spans="1:2">
      <c r="A4552">
        <v>6215637</v>
      </c>
      <c r="B4552">
        <v>0</v>
      </c>
    </row>
    <row r="4553" spans="1:2">
      <c r="A4553">
        <v>1252314</v>
      </c>
      <c r="B4553">
        <v>2</v>
      </c>
    </row>
    <row r="4554" spans="1:2">
      <c r="A4554">
        <v>6319971</v>
      </c>
      <c r="B4554">
        <v>0</v>
      </c>
    </row>
    <row r="4555" spans="1:2">
      <c r="A4555">
        <v>6115006</v>
      </c>
      <c r="B4555">
        <v>0</v>
      </c>
    </row>
    <row r="4556" spans="1:2">
      <c r="A4556">
        <v>6306710</v>
      </c>
      <c r="B4556">
        <v>0</v>
      </c>
    </row>
    <row r="4557" spans="1:2">
      <c r="A4557">
        <v>6220021</v>
      </c>
      <c r="B4557">
        <v>0</v>
      </c>
    </row>
    <row r="4558" spans="1:2">
      <c r="A4558">
        <v>6302275</v>
      </c>
      <c r="B4558">
        <v>1</v>
      </c>
    </row>
    <row r="4559" spans="1:2">
      <c r="A4559">
        <v>6230016</v>
      </c>
      <c r="B4559">
        <v>0</v>
      </c>
    </row>
    <row r="4560" spans="1:2">
      <c r="A4560" t="s">
        <v>9576</v>
      </c>
      <c r="B4560">
        <v>0</v>
      </c>
    </row>
    <row r="4561" spans="1:2">
      <c r="A4561">
        <v>6252197</v>
      </c>
      <c r="B4561">
        <v>0</v>
      </c>
    </row>
    <row r="4562" spans="1:2">
      <c r="A4562">
        <v>6339592</v>
      </c>
      <c r="B4562">
        <v>1</v>
      </c>
    </row>
    <row r="4563" spans="1:2">
      <c r="A4563">
        <v>6257778</v>
      </c>
      <c r="B4563">
        <v>0</v>
      </c>
    </row>
    <row r="4564" spans="1:2">
      <c r="A4564">
        <v>6258924</v>
      </c>
      <c r="B4564">
        <v>0</v>
      </c>
    </row>
    <row r="4565" spans="1:2">
      <c r="A4565">
        <v>6139483</v>
      </c>
      <c r="B4565">
        <v>2</v>
      </c>
    </row>
    <row r="4566" spans="1:2">
      <c r="A4566">
        <v>1250950</v>
      </c>
      <c r="B4566">
        <v>0</v>
      </c>
    </row>
    <row r="4567" spans="1:2">
      <c r="A4567">
        <v>959507</v>
      </c>
      <c r="B4567">
        <v>6</v>
      </c>
    </row>
    <row r="4568" spans="1:2">
      <c r="A4568">
        <v>6250588</v>
      </c>
      <c r="B4568">
        <v>4</v>
      </c>
    </row>
    <row r="4569" spans="1:2">
      <c r="A4569">
        <v>6323965</v>
      </c>
      <c r="B4569">
        <v>3</v>
      </c>
    </row>
    <row r="4570" spans="1:2">
      <c r="A4570">
        <v>6300899</v>
      </c>
      <c r="B4570">
        <v>3</v>
      </c>
    </row>
    <row r="4571" spans="1:2">
      <c r="A4571">
        <v>959519</v>
      </c>
      <c r="B4571">
        <v>3</v>
      </c>
    </row>
    <row r="4572" spans="1:2">
      <c r="A4572">
        <v>6175912</v>
      </c>
      <c r="B4572">
        <v>1</v>
      </c>
    </row>
    <row r="4573" spans="1:2">
      <c r="A4573">
        <v>6151421</v>
      </c>
      <c r="B4573">
        <v>1</v>
      </c>
    </row>
    <row r="4574" spans="1:2">
      <c r="A4574">
        <v>6230816</v>
      </c>
      <c r="B4574">
        <v>30</v>
      </c>
    </row>
    <row r="4575" spans="1:2">
      <c r="A4575">
        <v>6330783</v>
      </c>
      <c r="B4575">
        <v>0</v>
      </c>
    </row>
    <row r="4576" spans="1:2">
      <c r="A4576">
        <v>960004</v>
      </c>
      <c r="B4576">
        <v>0</v>
      </c>
    </row>
    <row r="4577" spans="1:2">
      <c r="A4577">
        <v>6250900</v>
      </c>
      <c r="B4577">
        <v>1</v>
      </c>
    </row>
    <row r="4578" spans="1:2">
      <c r="A4578">
        <v>6248726</v>
      </c>
      <c r="B4578">
        <v>0</v>
      </c>
    </row>
    <row r="4579" spans="1:2">
      <c r="A4579">
        <v>1053107</v>
      </c>
      <c r="B4579">
        <v>1</v>
      </c>
    </row>
    <row r="4580" spans="1:2">
      <c r="A4580">
        <v>6145863</v>
      </c>
      <c r="B4580">
        <v>15</v>
      </c>
    </row>
    <row r="4581" spans="1:2">
      <c r="A4581">
        <v>6122266</v>
      </c>
      <c r="B4581">
        <v>0</v>
      </c>
    </row>
    <row r="4582" spans="1:2">
      <c r="A4582" t="s">
        <v>9590</v>
      </c>
      <c r="B4582">
        <v>0</v>
      </c>
    </row>
    <row r="4583" spans="1:2">
      <c r="A4583">
        <v>6319853</v>
      </c>
      <c r="B4583">
        <v>0</v>
      </c>
    </row>
    <row r="4584" spans="1:2">
      <c r="A4584">
        <v>6339777</v>
      </c>
      <c r="B4584">
        <v>1</v>
      </c>
    </row>
    <row r="4585" spans="1:2">
      <c r="A4585">
        <v>1053913</v>
      </c>
      <c r="B4585">
        <v>1</v>
      </c>
    </row>
    <row r="4586" spans="1:2">
      <c r="A4586">
        <v>6282739</v>
      </c>
      <c r="B4586">
        <v>1</v>
      </c>
    </row>
    <row r="4587" spans="1:2">
      <c r="A4587">
        <v>6119973</v>
      </c>
      <c r="B4587">
        <v>0</v>
      </c>
    </row>
    <row r="4588" spans="1:2">
      <c r="A4588">
        <v>6154263</v>
      </c>
      <c r="B4588">
        <v>0</v>
      </c>
    </row>
    <row r="4589" spans="1:2">
      <c r="A4589">
        <v>6133991</v>
      </c>
      <c r="B4589">
        <v>0</v>
      </c>
    </row>
    <row r="4590" spans="1:2">
      <c r="A4590">
        <v>6247980</v>
      </c>
      <c r="B4590">
        <v>0</v>
      </c>
    </row>
    <row r="4591" spans="1:2">
      <c r="A4591">
        <v>6295364</v>
      </c>
      <c r="B4591">
        <v>0</v>
      </c>
    </row>
    <row r="4592" spans="1:2">
      <c r="A4592">
        <v>6262296</v>
      </c>
      <c r="B4592">
        <v>15</v>
      </c>
    </row>
    <row r="4593" spans="1:2">
      <c r="A4593">
        <v>6217959</v>
      </c>
      <c r="B4593">
        <v>0</v>
      </c>
    </row>
    <row r="4594" spans="1:2">
      <c r="A4594">
        <v>6273977</v>
      </c>
      <c r="B4594">
        <v>1</v>
      </c>
    </row>
    <row r="4595" spans="1:2">
      <c r="A4595">
        <v>6125535</v>
      </c>
      <c r="B4595">
        <v>0</v>
      </c>
    </row>
    <row r="4596" spans="1:2">
      <c r="A4596">
        <v>6180520</v>
      </c>
      <c r="B4596">
        <v>1</v>
      </c>
    </row>
    <row r="4597" spans="1:2">
      <c r="A4597">
        <v>6298390</v>
      </c>
      <c r="B4597">
        <v>2</v>
      </c>
    </row>
    <row r="4598" spans="1:2">
      <c r="A4598">
        <v>6303430</v>
      </c>
      <c r="B4598">
        <v>0</v>
      </c>
    </row>
    <row r="4599" spans="1:2">
      <c r="A4599">
        <v>1252103</v>
      </c>
      <c r="B4599">
        <v>4</v>
      </c>
    </row>
    <row r="4600" spans="1:2">
      <c r="A4600">
        <v>6215970</v>
      </c>
      <c r="B4600">
        <v>1</v>
      </c>
    </row>
    <row r="4601" spans="1:2">
      <c r="A4601">
        <v>6217952</v>
      </c>
      <c r="B4601">
        <v>13</v>
      </c>
    </row>
    <row r="4602" spans="1:2">
      <c r="A4602">
        <v>6280518</v>
      </c>
      <c r="B4602">
        <v>0</v>
      </c>
    </row>
    <row r="4603" spans="1:2">
      <c r="A4603">
        <v>965063</v>
      </c>
      <c r="B4603">
        <v>1</v>
      </c>
    </row>
    <row r="4604" spans="1:2">
      <c r="A4604">
        <v>6258345</v>
      </c>
      <c r="B4604">
        <v>5</v>
      </c>
    </row>
    <row r="4605" spans="1:2">
      <c r="A4605">
        <v>6237303</v>
      </c>
      <c r="B4605">
        <v>3</v>
      </c>
    </row>
    <row r="4606" spans="1:2">
      <c r="A4606">
        <v>6321686</v>
      </c>
      <c r="B4606">
        <v>2</v>
      </c>
    </row>
    <row r="4607" spans="1:2">
      <c r="A4607">
        <v>6103192</v>
      </c>
      <c r="B4607">
        <v>1</v>
      </c>
    </row>
    <row r="4608" spans="1:2">
      <c r="A4608">
        <v>6167715</v>
      </c>
      <c r="B4608">
        <v>0</v>
      </c>
    </row>
    <row r="4609" spans="1:2">
      <c r="A4609">
        <v>6301513</v>
      </c>
      <c r="B4609">
        <v>10</v>
      </c>
    </row>
    <row r="4610" spans="1:2">
      <c r="A4610">
        <v>6257689</v>
      </c>
      <c r="B4610">
        <v>0</v>
      </c>
    </row>
    <row r="4611" spans="1:2">
      <c r="A4611">
        <v>6177031</v>
      </c>
      <c r="B4611">
        <v>2</v>
      </c>
    </row>
    <row r="4612" spans="1:2">
      <c r="A4612">
        <v>6281779</v>
      </c>
      <c r="B4612">
        <v>1</v>
      </c>
    </row>
    <row r="4613" spans="1:2">
      <c r="A4613">
        <v>6198913</v>
      </c>
      <c r="B4613">
        <v>2</v>
      </c>
    </row>
    <row r="4614" spans="1:2">
      <c r="A4614">
        <v>6260104</v>
      </c>
      <c r="B4614">
        <v>6</v>
      </c>
    </row>
    <row r="4615" spans="1:2">
      <c r="A4615">
        <v>1054072</v>
      </c>
      <c r="B4615">
        <v>2</v>
      </c>
    </row>
    <row r="4616" spans="1:2">
      <c r="A4616">
        <v>6236113</v>
      </c>
      <c r="B4616">
        <v>2</v>
      </c>
    </row>
    <row r="4617" spans="1:2">
      <c r="A4617">
        <v>6150198</v>
      </c>
      <c r="B4617">
        <v>0</v>
      </c>
    </row>
    <row r="4618" spans="1:2">
      <c r="A4618">
        <v>6283639</v>
      </c>
      <c r="B4618">
        <v>0</v>
      </c>
    </row>
    <row r="4619" spans="1:2">
      <c r="A4619">
        <v>6249758</v>
      </c>
      <c r="B4619">
        <v>0</v>
      </c>
    </row>
    <row r="4620" spans="1:2">
      <c r="A4620">
        <v>6312323</v>
      </c>
      <c r="B4620">
        <v>1</v>
      </c>
    </row>
    <row r="4621" spans="1:2">
      <c r="A4621">
        <v>6299414</v>
      </c>
      <c r="B4621">
        <v>5</v>
      </c>
    </row>
    <row r="4622" spans="1:2">
      <c r="A4622">
        <v>6149192</v>
      </c>
      <c r="B4622">
        <v>2</v>
      </c>
    </row>
    <row r="4623" spans="1:2">
      <c r="A4623">
        <v>6255849</v>
      </c>
      <c r="B4623">
        <v>0</v>
      </c>
    </row>
    <row r="4624" spans="1:2">
      <c r="A4624">
        <v>6237657</v>
      </c>
      <c r="B4624">
        <v>0</v>
      </c>
    </row>
    <row r="4625" spans="1:2">
      <c r="A4625">
        <v>6250191</v>
      </c>
      <c r="B4625">
        <v>0</v>
      </c>
    </row>
    <row r="4626" spans="1:2">
      <c r="A4626">
        <v>6108677</v>
      </c>
      <c r="B4626">
        <v>0</v>
      </c>
    </row>
    <row r="4627" spans="1:2">
      <c r="A4627">
        <v>6294396</v>
      </c>
      <c r="B4627">
        <v>2</v>
      </c>
    </row>
    <row r="4628" spans="1:2">
      <c r="A4628">
        <v>6345471</v>
      </c>
      <c r="B4628">
        <v>1</v>
      </c>
    </row>
    <row r="4629" spans="1:2">
      <c r="A4629">
        <v>6251876</v>
      </c>
      <c r="B4629">
        <v>0</v>
      </c>
    </row>
    <row r="4630" spans="1:2">
      <c r="A4630">
        <v>6230600</v>
      </c>
      <c r="B4630">
        <v>5</v>
      </c>
    </row>
    <row r="4631" spans="1:2">
      <c r="A4631">
        <v>6113899</v>
      </c>
      <c r="B4631">
        <v>0</v>
      </c>
    </row>
    <row r="4632" spans="1:2">
      <c r="A4632">
        <v>6304595</v>
      </c>
      <c r="B4632">
        <v>0</v>
      </c>
    </row>
    <row r="4633" spans="1:2">
      <c r="A4633">
        <v>6264139</v>
      </c>
      <c r="B4633">
        <v>0</v>
      </c>
    </row>
    <row r="4634" spans="1:2">
      <c r="A4634">
        <v>951112</v>
      </c>
      <c r="B4634">
        <v>4</v>
      </c>
    </row>
    <row r="4635" spans="1:2">
      <c r="A4635">
        <v>6286832</v>
      </c>
      <c r="B4635">
        <v>2</v>
      </c>
    </row>
    <row r="4636" spans="1:2">
      <c r="A4636">
        <v>6261417</v>
      </c>
      <c r="B4636">
        <v>2</v>
      </c>
    </row>
    <row r="4637" spans="1:2">
      <c r="A4637">
        <v>1251368</v>
      </c>
      <c r="B4637">
        <v>5</v>
      </c>
    </row>
    <row r="4638" spans="1:2">
      <c r="A4638">
        <v>6183024</v>
      </c>
      <c r="B4638">
        <v>0</v>
      </c>
    </row>
    <row r="4639" spans="1:2">
      <c r="A4639">
        <v>6248850</v>
      </c>
      <c r="B4639">
        <v>0</v>
      </c>
    </row>
    <row r="4640" spans="1:2">
      <c r="A4640">
        <v>6258467</v>
      </c>
      <c r="B4640">
        <v>5</v>
      </c>
    </row>
    <row r="4641" spans="1:2">
      <c r="A4641">
        <v>6194232</v>
      </c>
      <c r="B4641">
        <v>0</v>
      </c>
    </row>
    <row r="4642" spans="1:2">
      <c r="A4642">
        <v>6170659</v>
      </c>
      <c r="B4642">
        <v>0</v>
      </c>
    </row>
    <row r="4643" spans="1:2">
      <c r="A4643">
        <v>965342</v>
      </c>
      <c r="B4643">
        <v>0</v>
      </c>
    </row>
    <row r="4644" spans="1:2">
      <c r="A4644">
        <v>6342784</v>
      </c>
      <c r="B4644">
        <v>20</v>
      </c>
    </row>
    <row r="4645" spans="1:2">
      <c r="A4645">
        <v>6257768</v>
      </c>
      <c r="B4645">
        <v>1</v>
      </c>
    </row>
    <row r="4646" spans="1:2">
      <c r="A4646">
        <v>1054775</v>
      </c>
      <c r="B4646">
        <v>0</v>
      </c>
    </row>
    <row r="4647" spans="1:2">
      <c r="A4647">
        <v>6273529</v>
      </c>
      <c r="B4647">
        <v>2</v>
      </c>
    </row>
    <row r="4648" spans="1:2">
      <c r="A4648">
        <v>951152</v>
      </c>
      <c r="B4648">
        <v>6</v>
      </c>
    </row>
    <row r="4649" spans="1:2">
      <c r="A4649">
        <v>6272069</v>
      </c>
      <c r="B4649">
        <v>5</v>
      </c>
    </row>
    <row r="4650" spans="1:2">
      <c r="A4650">
        <v>6262076</v>
      </c>
      <c r="B4650">
        <v>3</v>
      </c>
    </row>
    <row r="4651" spans="1:2">
      <c r="A4651">
        <v>6198299</v>
      </c>
      <c r="B4651">
        <v>3</v>
      </c>
    </row>
    <row r="4652" spans="1:2">
      <c r="A4652">
        <v>6101665</v>
      </c>
      <c r="B4652">
        <v>0</v>
      </c>
    </row>
    <row r="4653" spans="1:2">
      <c r="A4653">
        <v>6304795</v>
      </c>
      <c r="B4653">
        <v>1</v>
      </c>
    </row>
    <row r="4654" spans="1:2">
      <c r="A4654">
        <v>6330901</v>
      </c>
      <c r="B4654">
        <v>0</v>
      </c>
    </row>
    <row r="4655" spans="1:2">
      <c r="A4655">
        <v>953216</v>
      </c>
      <c r="B4655">
        <v>6</v>
      </c>
    </row>
    <row r="4656" spans="1:2">
      <c r="A4656">
        <v>6324886</v>
      </c>
      <c r="B4656">
        <v>0</v>
      </c>
    </row>
    <row r="4657" spans="1:2">
      <c r="A4657">
        <v>1350905</v>
      </c>
      <c r="B4657">
        <v>0</v>
      </c>
    </row>
    <row r="4658" spans="1:2">
      <c r="A4658">
        <v>6339428</v>
      </c>
      <c r="B4658">
        <v>0</v>
      </c>
    </row>
    <row r="4659" spans="1:2">
      <c r="A4659">
        <v>6294006</v>
      </c>
      <c r="B4659">
        <v>0</v>
      </c>
    </row>
    <row r="4660" spans="1:2">
      <c r="A4660">
        <v>6195482</v>
      </c>
      <c r="B4660">
        <v>2</v>
      </c>
    </row>
    <row r="4661" spans="1:2">
      <c r="A4661">
        <v>6323381</v>
      </c>
      <c r="B4661">
        <v>0</v>
      </c>
    </row>
    <row r="4662" spans="1:2">
      <c r="A4662">
        <v>6164525</v>
      </c>
      <c r="B4662">
        <v>1</v>
      </c>
    </row>
    <row r="4663" spans="1:2">
      <c r="A4663">
        <v>6250899</v>
      </c>
      <c r="B4663">
        <v>1</v>
      </c>
    </row>
    <row r="4664" spans="1:2">
      <c r="A4664">
        <v>6210607</v>
      </c>
      <c r="B4664">
        <v>1</v>
      </c>
    </row>
    <row r="4665" spans="1:2">
      <c r="A4665">
        <v>6335520</v>
      </c>
      <c r="B4665">
        <v>0</v>
      </c>
    </row>
    <row r="4666" spans="1:2">
      <c r="A4666">
        <v>6134003</v>
      </c>
      <c r="B4666">
        <v>0</v>
      </c>
    </row>
    <row r="4667" spans="1:2">
      <c r="A4667">
        <v>6274045</v>
      </c>
      <c r="B4667">
        <v>0</v>
      </c>
    </row>
    <row r="4668" spans="1:2">
      <c r="A4668">
        <v>6248049</v>
      </c>
      <c r="B4668">
        <v>3</v>
      </c>
    </row>
    <row r="4669" spans="1:2">
      <c r="A4669">
        <v>6220755</v>
      </c>
      <c r="B4669">
        <v>9</v>
      </c>
    </row>
    <row r="4670" spans="1:2">
      <c r="A4670">
        <v>6294586</v>
      </c>
      <c r="B4670">
        <v>4</v>
      </c>
    </row>
    <row r="4671" spans="1:2">
      <c r="A4671">
        <v>6336137</v>
      </c>
      <c r="B4671">
        <v>0</v>
      </c>
    </row>
    <row r="4672" spans="1:2">
      <c r="A4672">
        <v>6191303</v>
      </c>
      <c r="B4672">
        <v>6</v>
      </c>
    </row>
    <row r="4673" spans="1:2">
      <c r="A4673">
        <v>1252287</v>
      </c>
      <c r="B4673">
        <v>1</v>
      </c>
    </row>
    <row r="4674" spans="1:2">
      <c r="A4674">
        <v>6342658</v>
      </c>
      <c r="B4674">
        <v>3</v>
      </c>
    </row>
    <row r="4675" spans="1:2">
      <c r="A4675">
        <v>6341321</v>
      </c>
      <c r="B4675">
        <v>0</v>
      </c>
    </row>
    <row r="4676" spans="1:2">
      <c r="A4676">
        <v>6335183</v>
      </c>
      <c r="B4676">
        <v>0</v>
      </c>
    </row>
    <row r="4677" spans="1:2">
      <c r="A4677">
        <v>6165844</v>
      </c>
      <c r="B4677">
        <v>0</v>
      </c>
    </row>
    <row r="4678" spans="1:2">
      <c r="A4678">
        <v>6215980</v>
      </c>
      <c r="B4678">
        <v>1</v>
      </c>
    </row>
    <row r="4679" spans="1:2">
      <c r="A4679">
        <v>6325632</v>
      </c>
      <c r="B4679">
        <v>1</v>
      </c>
    </row>
    <row r="4680" spans="1:2">
      <c r="A4680">
        <v>6255827</v>
      </c>
      <c r="B4680">
        <v>0</v>
      </c>
    </row>
    <row r="4681" spans="1:2">
      <c r="A4681">
        <v>6231693</v>
      </c>
      <c r="B4681">
        <v>0</v>
      </c>
    </row>
    <row r="4682" spans="1:2">
      <c r="A4682">
        <v>6321245</v>
      </c>
      <c r="B4682">
        <v>0</v>
      </c>
    </row>
    <row r="4683" spans="1:2">
      <c r="A4683">
        <v>6196051</v>
      </c>
      <c r="B4683">
        <v>2</v>
      </c>
    </row>
    <row r="4684" spans="1:2">
      <c r="A4684">
        <v>6257560</v>
      </c>
      <c r="B4684">
        <v>0</v>
      </c>
    </row>
    <row r="4685" spans="1:2">
      <c r="A4685">
        <v>6247386</v>
      </c>
      <c r="B4685">
        <v>0</v>
      </c>
    </row>
    <row r="4686" spans="1:2">
      <c r="A4686">
        <v>6216315</v>
      </c>
      <c r="B4686">
        <v>1</v>
      </c>
    </row>
    <row r="4687" spans="1:2">
      <c r="A4687">
        <v>1252171</v>
      </c>
      <c r="B4687">
        <v>8</v>
      </c>
    </row>
    <row r="4688" spans="1:2">
      <c r="A4688">
        <v>6152335</v>
      </c>
      <c r="B4688">
        <v>3</v>
      </c>
    </row>
    <row r="4689" spans="1:2">
      <c r="A4689">
        <v>6315226</v>
      </c>
      <c r="B4689">
        <v>2</v>
      </c>
    </row>
    <row r="4690" spans="1:2">
      <c r="A4690">
        <v>6109898</v>
      </c>
      <c r="B4690">
        <v>0</v>
      </c>
    </row>
    <row r="4691" spans="1:2">
      <c r="A4691">
        <v>6303176</v>
      </c>
      <c r="B4691">
        <v>1</v>
      </c>
    </row>
    <row r="4692" spans="1:2">
      <c r="A4692">
        <v>6324480</v>
      </c>
      <c r="B4692">
        <v>0</v>
      </c>
    </row>
    <row r="4693" spans="1:2">
      <c r="A4693">
        <v>6314276</v>
      </c>
      <c r="B4693">
        <v>6</v>
      </c>
    </row>
    <row r="4694" spans="1:2">
      <c r="A4694">
        <v>6115050</v>
      </c>
      <c r="B4694">
        <v>0</v>
      </c>
    </row>
    <row r="4695" spans="1:2">
      <c r="A4695">
        <v>6186321</v>
      </c>
      <c r="B4695">
        <v>0</v>
      </c>
    </row>
    <row r="4696" spans="1:2">
      <c r="A4696">
        <v>6270070</v>
      </c>
      <c r="B4696">
        <v>2</v>
      </c>
    </row>
    <row r="4697" spans="1:2">
      <c r="A4697">
        <v>6313441</v>
      </c>
      <c r="B4697">
        <v>2</v>
      </c>
    </row>
    <row r="4698" spans="1:2">
      <c r="A4698">
        <v>6296035</v>
      </c>
      <c r="B4698">
        <v>4</v>
      </c>
    </row>
    <row r="4699" spans="1:2">
      <c r="A4699">
        <v>6265085</v>
      </c>
      <c r="B4699">
        <v>1</v>
      </c>
    </row>
    <row r="4700" spans="1:2">
      <c r="A4700">
        <v>6257688</v>
      </c>
      <c r="B4700">
        <v>0</v>
      </c>
    </row>
    <row r="4701" spans="1:2">
      <c r="A4701">
        <v>6247085</v>
      </c>
      <c r="B4701">
        <v>1</v>
      </c>
    </row>
    <row r="4702" spans="1:2">
      <c r="A4702">
        <v>750134</v>
      </c>
      <c r="B4702">
        <v>0</v>
      </c>
    </row>
    <row r="4703" spans="1:2">
      <c r="A4703">
        <v>6145236</v>
      </c>
      <c r="B4703">
        <v>0</v>
      </c>
    </row>
    <row r="4704" spans="1:2">
      <c r="A4704">
        <v>6301892</v>
      </c>
      <c r="B4704">
        <v>0</v>
      </c>
    </row>
    <row r="4705" spans="1:2">
      <c r="A4705">
        <v>6259270</v>
      </c>
      <c r="B4705">
        <v>1</v>
      </c>
    </row>
    <row r="4706" spans="1:2">
      <c r="A4706">
        <v>6220050</v>
      </c>
      <c r="B4706">
        <v>1</v>
      </c>
    </row>
    <row r="4707" spans="1:2">
      <c r="A4707">
        <v>6157673</v>
      </c>
      <c r="B4707">
        <v>1</v>
      </c>
    </row>
    <row r="4708" spans="1:2">
      <c r="A4708">
        <v>6266513</v>
      </c>
      <c r="B4708">
        <v>2</v>
      </c>
    </row>
    <row r="4709" spans="1:2">
      <c r="A4709">
        <v>6257985</v>
      </c>
      <c r="B4709">
        <v>0</v>
      </c>
    </row>
    <row r="4710" spans="1:2">
      <c r="A4710">
        <v>6315156</v>
      </c>
      <c r="B4710">
        <v>0</v>
      </c>
    </row>
    <row r="4711" spans="1:2">
      <c r="A4711">
        <v>6236997</v>
      </c>
      <c r="B4711">
        <v>2</v>
      </c>
    </row>
    <row r="4712" spans="1:2">
      <c r="A4712">
        <v>6299081</v>
      </c>
      <c r="B4712">
        <v>4</v>
      </c>
    </row>
    <row r="4713" spans="1:2">
      <c r="A4713">
        <v>6321248</v>
      </c>
      <c r="B4713">
        <v>0</v>
      </c>
    </row>
    <row r="4714" spans="1:2">
      <c r="A4714">
        <v>6339333</v>
      </c>
      <c r="B4714">
        <v>1</v>
      </c>
    </row>
    <row r="4715" spans="1:2">
      <c r="A4715">
        <v>6341429</v>
      </c>
      <c r="B4715">
        <v>2</v>
      </c>
    </row>
    <row r="4716" spans="1:2">
      <c r="A4716">
        <v>1054496</v>
      </c>
      <c r="B4716">
        <v>0</v>
      </c>
    </row>
    <row r="4717" spans="1:2">
      <c r="A4717">
        <v>961759</v>
      </c>
      <c r="B4717">
        <v>7</v>
      </c>
    </row>
    <row r="4718" spans="1:2">
      <c r="A4718">
        <v>6151630</v>
      </c>
      <c r="B4718">
        <v>3</v>
      </c>
    </row>
    <row r="4719" spans="1:2">
      <c r="A4719">
        <v>952643</v>
      </c>
      <c r="B4719">
        <v>0</v>
      </c>
    </row>
    <row r="4720" spans="1:2">
      <c r="A4720">
        <v>6269871</v>
      </c>
      <c r="B4720">
        <v>0</v>
      </c>
    </row>
    <row r="4721" spans="1:2">
      <c r="A4721">
        <v>6235731</v>
      </c>
      <c r="B4721">
        <v>2</v>
      </c>
    </row>
    <row r="4722" spans="1:2">
      <c r="A4722">
        <v>6335823</v>
      </c>
      <c r="B4722">
        <v>0</v>
      </c>
    </row>
    <row r="4723" spans="1:2">
      <c r="A4723">
        <v>1054728</v>
      </c>
      <c r="B4723">
        <v>0</v>
      </c>
    </row>
    <row r="4724" spans="1:2">
      <c r="A4724">
        <v>6148433</v>
      </c>
      <c r="B4724">
        <v>1</v>
      </c>
    </row>
    <row r="4725" spans="1:2">
      <c r="A4725">
        <v>6302305</v>
      </c>
      <c r="B4725">
        <v>1</v>
      </c>
    </row>
    <row r="4726" spans="1:2">
      <c r="A4726">
        <v>6155195</v>
      </c>
      <c r="B4726">
        <v>0</v>
      </c>
    </row>
    <row r="4727" spans="1:2">
      <c r="A4727">
        <v>6335668</v>
      </c>
      <c r="B4727">
        <v>1</v>
      </c>
    </row>
    <row r="4728" spans="1:2">
      <c r="A4728">
        <v>6316836</v>
      </c>
      <c r="B4728">
        <v>0</v>
      </c>
    </row>
    <row r="4729" spans="1:2">
      <c r="A4729">
        <v>1053299</v>
      </c>
      <c r="B4729">
        <v>1</v>
      </c>
    </row>
    <row r="4730" spans="1:2">
      <c r="A4730">
        <v>6343077</v>
      </c>
      <c r="B4730">
        <v>10</v>
      </c>
    </row>
    <row r="4731" spans="1:2">
      <c r="A4731">
        <v>6326741</v>
      </c>
      <c r="B4731">
        <v>0</v>
      </c>
    </row>
    <row r="4732" spans="1:2">
      <c r="A4732">
        <v>6214102</v>
      </c>
      <c r="B4732">
        <v>2</v>
      </c>
    </row>
    <row r="4733" spans="1:2">
      <c r="A4733">
        <v>6218592</v>
      </c>
      <c r="B4733">
        <v>0</v>
      </c>
    </row>
    <row r="4734" spans="1:2">
      <c r="A4734">
        <v>965064</v>
      </c>
      <c r="B4734">
        <v>0</v>
      </c>
    </row>
    <row r="4735" spans="1:2">
      <c r="A4735">
        <v>6338866</v>
      </c>
      <c r="B4735">
        <v>0</v>
      </c>
    </row>
    <row r="4736" spans="1:2">
      <c r="A4736">
        <v>6245144</v>
      </c>
      <c r="B4736">
        <v>0</v>
      </c>
    </row>
    <row r="4737" spans="1:2">
      <c r="A4737">
        <v>6110506</v>
      </c>
      <c r="B4737">
        <v>2</v>
      </c>
    </row>
    <row r="4738" spans="1:2">
      <c r="A4738">
        <v>964225</v>
      </c>
      <c r="B4738">
        <v>10</v>
      </c>
    </row>
    <row r="4739" spans="1:2">
      <c r="A4739">
        <v>964181</v>
      </c>
      <c r="B4739">
        <v>2</v>
      </c>
    </row>
    <row r="4740" spans="1:2">
      <c r="A4740">
        <v>6307808</v>
      </c>
      <c r="B4740">
        <v>2</v>
      </c>
    </row>
    <row r="4741" spans="1:2">
      <c r="A4741" t="s">
        <v>9640</v>
      </c>
      <c r="B4741">
        <v>0</v>
      </c>
    </row>
    <row r="4742" spans="1:2">
      <c r="A4742">
        <v>964456</v>
      </c>
      <c r="B4742">
        <v>3</v>
      </c>
    </row>
    <row r="4743" spans="1:2">
      <c r="A4743">
        <v>6236007</v>
      </c>
      <c r="B4743">
        <v>0</v>
      </c>
    </row>
    <row r="4744" spans="1:2">
      <c r="A4744">
        <v>6239899</v>
      </c>
      <c r="B4744">
        <v>0</v>
      </c>
    </row>
    <row r="4745" spans="1:2">
      <c r="A4745">
        <v>6337012</v>
      </c>
      <c r="B4745">
        <v>2</v>
      </c>
    </row>
    <row r="4746" spans="1:2">
      <c r="A4746">
        <v>6109355</v>
      </c>
      <c r="B4746">
        <v>0</v>
      </c>
    </row>
    <row r="4747" spans="1:2">
      <c r="A4747">
        <v>6184668</v>
      </c>
      <c r="B4747">
        <v>4</v>
      </c>
    </row>
    <row r="4748" spans="1:2">
      <c r="A4748">
        <v>950861</v>
      </c>
      <c r="B4748">
        <v>0</v>
      </c>
    </row>
    <row r="4749" spans="1:2">
      <c r="A4749">
        <v>1350505</v>
      </c>
      <c r="B4749">
        <v>100</v>
      </c>
    </row>
    <row r="4750" spans="1:2">
      <c r="A4750">
        <v>6215893</v>
      </c>
      <c r="B4750">
        <v>1</v>
      </c>
    </row>
    <row r="4751" spans="1:2">
      <c r="A4751">
        <v>6166794</v>
      </c>
      <c r="B4751">
        <v>0</v>
      </c>
    </row>
    <row r="4752" spans="1:2">
      <c r="A4752">
        <v>6243507</v>
      </c>
      <c r="B4752">
        <v>0</v>
      </c>
    </row>
    <row r="4753" spans="1:2">
      <c r="A4753">
        <v>6216084</v>
      </c>
      <c r="B4753">
        <v>1</v>
      </c>
    </row>
    <row r="4754" spans="1:2">
      <c r="A4754">
        <v>954454</v>
      </c>
      <c r="B4754">
        <v>0</v>
      </c>
    </row>
    <row r="4755" spans="1:2">
      <c r="A4755">
        <v>957720</v>
      </c>
      <c r="B4755">
        <v>0</v>
      </c>
    </row>
    <row r="4756" spans="1:2">
      <c r="A4756">
        <v>1055046</v>
      </c>
      <c r="B4756">
        <v>0</v>
      </c>
    </row>
    <row r="4757" spans="1:2">
      <c r="A4757">
        <v>6272057</v>
      </c>
      <c r="B4757">
        <v>0</v>
      </c>
    </row>
    <row r="4758" spans="1:2">
      <c r="A4758">
        <v>6244133</v>
      </c>
      <c r="B4758">
        <v>1</v>
      </c>
    </row>
    <row r="4759" spans="1:2">
      <c r="A4759">
        <v>6239114</v>
      </c>
      <c r="B4759">
        <v>0</v>
      </c>
    </row>
    <row r="4760" spans="1:2">
      <c r="A4760">
        <v>6159295</v>
      </c>
      <c r="B4760">
        <v>1</v>
      </c>
    </row>
    <row r="4761" spans="1:2">
      <c r="A4761">
        <v>6242116</v>
      </c>
      <c r="B4761">
        <v>0</v>
      </c>
    </row>
    <row r="4762" spans="1:2">
      <c r="A4762">
        <v>750803</v>
      </c>
      <c r="B4762">
        <v>1</v>
      </c>
    </row>
    <row r="4763" spans="1:2">
      <c r="A4763">
        <v>964251</v>
      </c>
      <c r="B4763">
        <v>0</v>
      </c>
    </row>
    <row r="4764" spans="1:2">
      <c r="A4764">
        <v>6250432</v>
      </c>
      <c r="B4764">
        <v>1</v>
      </c>
    </row>
    <row r="4765" spans="1:2">
      <c r="A4765">
        <v>6211674</v>
      </c>
      <c r="B4765">
        <v>0</v>
      </c>
    </row>
    <row r="4766" spans="1:2">
      <c r="A4766">
        <v>6313350</v>
      </c>
      <c r="B4766">
        <v>1</v>
      </c>
    </row>
    <row r="4767" spans="1:2">
      <c r="A4767" t="s">
        <v>9581</v>
      </c>
      <c r="B4767">
        <v>1</v>
      </c>
    </row>
    <row r="4768" spans="1:2">
      <c r="A4768">
        <v>963133</v>
      </c>
      <c r="B4768">
        <v>50</v>
      </c>
    </row>
    <row r="4769" spans="1:2">
      <c r="A4769">
        <v>1054564</v>
      </c>
      <c r="B4769">
        <v>4</v>
      </c>
    </row>
    <row r="4770" spans="1:2">
      <c r="A4770">
        <v>6263740</v>
      </c>
      <c r="B4770">
        <v>0</v>
      </c>
    </row>
    <row r="4771" spans="1:2">
      <c r="A4771">
        <v>6274964</v>
      </c>
      <c r="B4771">
        <v>1</v>
      </c>
    </row>
    <row r="4772" spans="1:2">
      <c r="A4772">
        <v>6184310</v>
      </c>
      <c r="B4772">
        <v>3</v>
      </c>
    </row>
    <row r="4773" spans="1:2">
      <c r="A4773">
        <v>964412</v>
      </c>
      <c r="B4773">
        <v>0</v>
      </c>
    </row>
    <row r="4774" spans="1:2">
      <c r="A4774">
        <v>6115008</v>
      </c>
      <c r="B4774">
        <v>0</v>
      </c>
    </row>
    <row r="4775" spans="1:2">
      <c r="A4775">
        <v>6177522</v>
      </c>
      <c r="B4775">
        <v>0</v>
      </c>
    </row>
    <row r="4776" spans="1:2">
      <c r="A4776" t="s">
        <v>9688</v>
      </c>
      <c r="B4776">
        <v>0</v>
      </c>
    </row>
    <row r="4777" spans="1:2">
      <c r="A4777">
        <v>6302285</v>
      </c>
      <c r="B4777">
        <v>1</v>
      </c>
    </row>
    <row r="4778" spans="1:2">
      <c r="A4778">
        <v>750495</v>
      </c>
      <c r="B4778">
        <v>4</v>
      </c>
    </row>
    <row r="4779" spans="1:2">
      <c r="A4779">
        <v>1052350</v>
      </c>
      <c r="B4779">
        <v>0</v>
      </c>
    </row>
    <row r="4780" spans="1:2">
      <c r="A4780">
        <v>965349</v>
      </c>
      <c r="B4780">
        <v>0</v>
      </c>
    </row>
    <row r="4781" spans="1:2">
      <c r="A4781">
        <v>6217822</v>
      </c>
      <c r="B4781">
        <v>2</v>
      </c>
    </row>
    <row r="4782" spans="1:2">
      <c r="A4782">
        <v>6274954</v>
      </c>
      <c r="B4782">
        <v>1</v>
      </c>
    </row>
    <row r="4783" spans="1:2">
      <c r="A4783">
        <v>3440001</v>
      </c>
      <c r="B4783">
        <v>0</v>
      </c>
    </row>
    <row r="4784" spans="1:2">
      <c r="A4784">
        <v>1055233</v>
      </c>
      <c r="B4784">
        <v>1</v>
      </c>
    </row>
    <row r="4785" spans="1:2">
      <c r="A4785">
        <v>6234416</v>
      </c>
      <c r="B4785">
        <v>0</v>
      </c>
    </row>
    <row r="4786" spans="1:2">
      <c r="A4786">
        <v>6336548</v>
      </c>
      <c r="B4786">
        <v>5</v>
      </c>
    </row>
    <row r="4787" spans="1:2">
      <c r="A4787">
        <v>6270836</v>
      </c>
      <c r="B4787">
        <v>0</v>
      </c>
    </row>
    <row r="4788" spans="1:2">
      <c r="A4788">
        <v>6274858</v>
      </c>
      <c r="B4788">
        <v>2</v>
      </c>
    </row>
    <row r="4789" spans="1:2">
      <c r="A4789">
        <v>6183692</v>
      </c>
      <c r="B4789">
        <v>0</v>
      </c>
    </row>
    <row r="4790" spans="1:2">
      <c r="A4790">
        <v>964631</v>
      </c>
      <c r="B4790">
        <v>2</v>
      </c>
    </row>
    <row r="4791" spans="1:2">
      <c r="A4791">
        <v>6264967</v>
      </c>
      <c r="B4791">
        <v>4</v>
      </c>
    </row>
    <row r="4792" spans="1:2">
      <c r="A4792">
        <v>965243</v>
      </c>
      <c r="B4792">
        <v>0</v>
      </c>
    </row>
    <row r="4793" spans="1:2">
      <c r="A4793">
        <v>6213921</v>
      </c>
      <c r="B4793">
        <v>2</v>
      </c>
    </row>
    <row r="4794" spans="1:2">
      <c r="A4794">
        <v>750978</v>
      </c>
      <c r="B4794">
        <v>0</v>
      </c>
    </row>
    <row r="4795" spans="1:2">
      <c r="A4795">
        <v>6293959</v>
      </c>
      <c r="B4795">
        <v>0</v>
      </c>
    </row>
    <row r="4796" spans="1:2">
      <c r="A4796">
        <v>959974</v>
      </c>
      <c r="B4796">
        <v>6</v>
      </c>
    </row>
    <row r="4797" spans="1:2">
      <c r="A4797">
        <v>6230867</v>
      </c>
      <c r="B4797">
        <v>32</v>
      </c>
    </row>
    <row r="4798" spans="1:2">
      <c r="A4798">
        <v>6238546</v>
      </c>
      <c r="B4798">
        <v>0</v>
      </c>
    </row>
    <row r="4799" spans="1:2">
      <c r="A4799">
        <v>6316881</v>
      </c>
      <c r="B4799">
        <v>0</v>
      </c>
    </row>
    <row r="4800" spans="1:2">
      <c r="A4800">
        <v>6294395</v>
      </c>
      <c r="B4800">
        <v>2</v>
      </c>
    </row>
    <row r="4801" spans="1:2">
      <c r="A4801">
        <v>6256743</v>
      </c>
      <c r="B4801">
        <v>2</v>
      </c>
    </row>
    <row r="4802" spans="1:2">
      <c r="A4802">
        <v>6115002</v>
      </c>
      <c r="B4802">
        <v>0</v>
      </c>
    </row>
    <row r="4803" spans="1:2">
      <c r="A4803">
        <v>6210090</v>
      </c>
      <c r="B4803">
        <v>10</v>
      </c>
    </row>
    <row r="4804" spans="1:2">
      <c r="A4804">
        <v>6149731</v>
      </c>
      <c r="B4804">
        <v>2</v>
      </c>
    </row>
    <row r="4805" spans="1:2">
      <c r="A4805">
        <v>6320649</v>
      </c>
      <c r="B4805">
        <v>3</v>
      </c>
    </row>
    <row r="4806" spans="1:2">
      <c r="A4806">
        <v>6276209</v>
      </c>
      <c r="B4806">
        <v>1</v>
      </c>
    </row>
    <row r="4807" spans="1:2">
      <c r="A4807">
        <v>6337808</v>
      </c>
      <c r="B4807">
        <v>0</v>
      </c>
    </row>
    <row r="4808" spans="1:2">
      <c r="A4808">
        <v>6188775</v>
      </c>
      <c r="B4808">
        <v>0</v>
      </c>
    </row>
    <row r="4809" spans="1:2">
      <c r="A4809">
        <v>6216328</v>
      </c>
      <c r="B4809">
        <v>1</v>
      </c>
    </row>
    <row r="4810" spans="1:2">
      <c r="A4810">
        <v>6177716</v>
      </c>
      <c r="B4810">
        <v>2</v>
      </c>
    </row>
    <row r="4811" spans="1:2">
      <c r="A4811">
        <v>6119469</v>
      </c>
      <c r="B4811">
        <v>2</v>
      </c>
    </row>
    <row r="4812" spans="1:2">
      <c r="A4812">
        <v>6185339</v>
      </c>
      <c r="B4812">
        <v>0</v>
      </c>
    </row>
    <row r="4813" spans="1:2">
      <c r="A4813">
        <v>6213396</v>
      </c>
      <c r="B4813">
        <v>0</v>
      </c>
    </row>
    <row r="4814" spans="1:2">
      <c r="A4814">
        <v>6120751</v>
      </c>
      <c r="B4814">
        <v>1</v>
      </c>
    </row>
    <row r="4815" spans="1:2">
      <c r="A4815">
        <v>6307314</v>
      </c>
      <c r="B4815">
        <v>0</v>
      </c>
    </row>
    <row r="4816" spans="1:2">
      <c r="A4816">
        <v>1053285</v>
      </c>
      <c r="B4816">
        <v>3</v>
      </c>
    </row>
    <row r="4817" spans="1:2">
      <c r="A4817">
        <v>6278892</v>
      </c>
      <c r="B4817">
        <v>5</v>
      </c>
    </row>
    <row r="4818" spans="1:2">
      <c r="A4818">
        <v>6320340</v>
      </c>
      <c r="B4818">
        <v>0</v>
      </c>
    </row>
    <row r="4819" spans="1:2">
      <c r="A4819">
        <v>6325434</v>
      </c>
      <c r="B4819">
        <v>0</v>
      </c>
    </row>
    <row r="4820" spans="1:2">
      <c r="A4820">
        <v>6249426</v>
      </c>
      <c r="B4820">
        <v>2</v>
      </c>
    </row>
    <row r="4821" spans="1:2">
      <c r="A4821">
        <v>6219677</v>
      </c>
      <c r="B4821">
        <v>0</v>
      </c>
    </row>
    <row r="4822" spans="1:2">
      <c r="A4822">
        <v>6341773</v>
      </c>
      <c r="B4822">
        <v>8</v>
      </c>
    </row>
    <row r="4823" spans="1:2">
      <c r="A4823" t="s">
        <v>9540</v>
      </c>
      <c r="B4823">
        <v>0</v>
      </c>
    </row>
    <row r="4824" spans="1:2">
      <c r="A4824">
        <v>552232</v>
      </c>
      <c r="B4824">
        <v>13</v>
      </c>
    </row>
    <row r="4825" spans="1:2">
      <c r="A4825">
        <v>6133676</v>
      </c>
      <c r="B4825">
        <v>0</v>
      </c>
    </row>
    <row r="4826" spans="1:2">
      <c r="A4826">
        <v>6223803</v>
      </c>
      <c r="B4826">
        <v>3</v>
      </c>
    </row>
    <row r="4827" spans="1:2">
      <c r="A4827">
        <v>6180486</v>
      </c>
      <c r="B4827">
        <v>0</v>
      </c>
    </row>
    <row r="4828" spans="1:2">
      <c r="A4828">
        <v>6216098</v>
      </c>
      <c r="B4828">
        <v>1</v>
      </c>
    </row>
    <row r="4829" spans="1:2">
      <c r="A4829">
        <v>553537</v>
      </c>
      <c r="B4829">
        <v>0</v>
      </c>
    </row>
    <row r="4830" spans="1:2">
      <c r="A4830">
        <v>6117745</v>
      </c>
      <c r="B4830">
        <v>0</v>
      </c>
    </row>
    <row r="4831" spans="1:2">
      <c r="A4831">
        <v>6119920</v>
      </c>
      <c r="B4831">
        <v>0</v>
      </c>
    </row>
    <row r="4832" spans="1:2">
      <c r="A4832" t="s">
        <v>9613</v>
      </c>
      <c r="B4832">
        <v>2</v>
      </c>
    </row>
    <row r="4833" spans="1:2">
      <c r="A4833">
        <v>6343252</v>
      </c>
      <c r="B4833">
        <v>1</v>
      </c>
    </row>
    <row r="4834" spans="1:2">
      <c r="A4834">
        <v>6291190</v>
      </c>
      <c r="B4834">
        <v>1</v>
      </c>
    </row>
    <row r="4835" spans="1:2">
      <c r="A4835">
        <v>6289067</v>
      </c>
      <c r="B4835">
        <v>4</v>
      </c>
    </row>
    <row r="4836" spans="1:2">
      <c r="A4836">
        <v>6103535</v>
      </c>
      <c r="B4836">
        <v>0</v>
      </c>
    </row>
    <row r="4837" spans="1:2">
      <c r="A4837">
        <v>6156783</v>
      </c>
      <c r="B4837">
        <v>0</v>
      </c>
    </row>
    <row r="4838" spans="1:2">
      <c r="A4838">
        <v>6140624</v>
      </c>
      <c r="B4838">
        <v>2</v>
      </c>
    </row>
    <row r="4839" spans="1:2">
      <c r="A4839">
        <v>6285172</v>
      </c>
      <c r="B4839">
        <v>0</v>
      </c>
    </row>
    <row r="4840" spans="1:2">
      <c r="A4840">
        <v>963162</v>
      </c>
      <c r="B4840">
        <v>0</v>
      </c>
    </row>
    <row r="4841" spans="1:2">
      <c r="A4841">
        <v>6304415</v>
      </c>
      <c r="B4841">
        <v>5</v>
      </c>
    </row>
    <row r="4842" spans="1:2">
      <c r="A4842">
        <v>6125563</v>
      </c>
      <c r="B4842">
        <v>3</v>
      </c>
    </row>
    <row r="4843" spans="1:2">
      <c r="A4843">
        <v>6164901</v>
      </c>
      <c r="B4843">
        <v>0</v>
      </c>
    </row>
    <row r="4844" spans="1:2">
      <c r="A4844">
        <v>6231596</v>
      </c>
      <c r="B4844">
        <v>0</v>
      </c>
    </row>
    <row r="4845" spans="1:2">
      <c r="A4845">
        <v>6188938</v>
      </c>
      <c r="B4845">
        <v>0</v>
      </c>
    </row>
    <row r="4846" spans="1:2">
      <c r="A4846">
        <v>6310201</v>
      </c>
      <c r="B4846">
        <v>2</v>
      </c>
    </row>
    <row r="4847" spans="1:2">
      <c r="A4847">
        <v>6117734</v>
      </c>
      <c r="B4847">
        <v>4</v>
      </c>
    </row>
    <row r="4848" spans="1:2">
      <c r="A4848">
        <v>962498</v>
      </c>
      <c r="B4848">
        <v>2</v>
      </c>
    </row>
    <row r="4849" spans="1:2">
      <c r="A4849">
        <v>6337316</v>
      </c>
      <c r="B4849">
        <v>0</v>
      </c>
    </row>
    <row r="4850" spans="1:2">
      <c r="A4850">
        <v>6139358</v>
      </c>
      <c r="B4850">
        <v>0</v>
      </c>
    </row>
    <row r="4851" spans="1:2">
      <c r="A4851">
        <v>6286825</v>
      </c>
      <c r="B4851">
        <v>0</v>
      </c>
    </row>
    <row r="4852" spans="1:2">
      <c r="A4852">
        <v>6220398</v>
      </c>
      <c r="B4852">
        <v>0</v>
      </c>
    </row>
    <row r="4853" spans="1:2">
      <c r="A4853">
        <v>6268651</v>
      </c>
      <c r="B4853">
        <v>0</v>
      </c>
    </row>
    <row r="4854" spans="1:2">
      <c r="A4854">
        <v>6251981</v>
      </c>
      <c r="B4854">
        <v>1</v>
      </c>
    </row>
    <row r="4855" spans="1:2">
      <c r="A4855">
        <v>964139</v>
      </c>
      <c r="B4855">
        <v>0</v>
      </c>
    </row>
    <row r="4856" spans="1:2">
      <c r="A4856">
        <v>6254232</v>
      </c>
      <c r="B4856">
        <v>0</v>
      </c>
    </row>
    <row r="4857" spans="1:2">
      <c r="A4857">
        <v>1161217</v>
      </c>
      <c r="B4857">
        <v>0</v>
      </c>
    </row>
    <row r="4858" spans="1:2">
      <c r="A4858">
        <v>6345367</v>
      </c>
      <c r="B4858">
        <v>20</v>
      </c>
    </row>
    <row r="4859" spans="1:2">
      <c r="A4859">
        <v>6323411</v>
      </c>
      <c r="B4859">
        <v>2</v>
      </c>
    </row>
    <row r="4860" spans="1:2">
      <c r="A4860">
        <v>6215959</v>
      </c>
      <c r="B4860">
        <v>1</v>
      </c>
    </row>
    <row r="4861" spans="1:2">
      <c r="A4861">
        <v>6310714</v>
      </c>
      <c r="B4861">
        <v>0</v>
      </c>
    </row>
    <row r="4862" spans="1:2">
      <c r="A4862">
        <v>6128708</v>
      </c>
      <c r="B4862">
        <v>0</v>
      </c>
    </row>
    <row r="4863" spans="1:2">
      <c r="A4863">
        <v>6289060</v>
      </c>
      <c r="B4863">
        <v>1</v>
      </c>
    </row>
    <row r="4864" spans="1:2">
      <c r="A4864">
        <v>6188008</v>
      </c>
      <c r="B4864">
        <v>3</v>
      </c>
    </row>
    <row r="4865" spans="1:2">
      <c r="A4865">
        <v>6217853</v>
      </c>
      <c r="B4865">
        <v>0</v>
      </c>
    </row>
    <row r="4866" spans="1:2">
      <c r="A4866">
        <v>960861</v>
      </c>
      <c r="B4866">
        <v>0</v>
      </c>
    </row>
    <row r="4867" spans="1:2">
      <c r="A4867">
        <v>6230830</v>
      </c>
      <c r="B4867">
        <v>20</v>
      </c>
    </row>
    <row r="4868" spans="1:2">
      <c r="A4868">
        <v>964836</v>
      </c>
      <c r="B4868">
        <v>0</v>
      </c>
    </row>
    <row r="4869" spans="1:2">
      <c r="A4869">
        <v>6216348</v>
      </c>
      <c r="B4869">
        <v>1</v>
      </c>
    </row>
    <row r="4870" spans="1:2">
      <c r="A4870">
        <v>1052343</v>
      </c>
      <c r="B4870">
        <v>2</v>
      </c>
    </row>
    <row r="4871" spans="1:2">
      <c r="A4871">
        <v>6215976</v>
      </c>
      <c r="B4871">
        <v>1</v>
      </c>
    </row>
    <row r="4872" spans="1:2">
      <c r="A4872">
        <v>964912</v>
      </c>
      <c r="B4872">
        <v>1</v>
      </c>
    </row>
    <row r="4873" spans="1:2">
      <c r="A4873">
        <v>6243065</v>
      </c>
      <c r="B4873">
        <v>1</v>
      </c>
    </row>
    <row r="4874" spans="1:2">
      <c r="A4874">
        <v>1051447</v>
      </c>
      <c r="B4874">
        <v>1</v>
      </c>
    </row>
    <row r="4875" spans="1:2">
      <c r="A4875">
        <v>6266689</v>
      </c>
      <c r="B4875">
        <v>2</v>
      </c>
    </row>
    <row r="4876" spans="1:2">
      <c r="A4876">
        <v>6239856</v>
      </c>
      <c r="B4876">
        <v>1</v>
      </c>
    </row>
    <row r="4877" spans="1:2">
      <c r="A4877">
        <v>6246260</v>
      </c>
      <c r="B4877">
        <v>0</v>
      </c>
    </row>
    <row r="4878" spans="1:2">
      <c r="A4878">
        <v>958143</v>
      </c>
      <c r="B4878">
        <v>1</v>
      </c>
    </row>
    <row r="4879" spans="1:2">
      <c r="A4879">
        <v>751117</v>
      </c>
      <c r="B4879">
        <v>0</v>
      </c>
    </row>
    <row r="4880" spans="1:2">
      <c r="A4880">
        <v>6249035</v>
      </c>
      <c r="B4880">
        <v>2</v>
      </c>
    </row>
    <row r="4881" spans="1:2">
      <c r="A4881">
        <v>6148972</v>
      </c>
      <c r="B4881">
        <v>0</v>
      </c>
    </row>
    <row r="4882" spans="1:2">
      <c r="A4882">
        <v>6186967</v>
      </c>
      <c r="B4882">
        <v>1</v>
      </c>
    </row>
    <row r="4883" spans="1:2">
      <c r="A4883">
        <v>958044</v>
      </c>
      <c r="B4883">
        <v>0</v>
      </c>
    </row>
    <row r="4884" spans="1:2">
      <c r="A4884">
        <v>6334951</v>
      </c>
      <c r="B4884">
        <v>2</v>
      </c>
    </row>
    <row r="4885" spans="1:2">
      <c r="A4885">
        <v>6274046</v>
      </c>
      <c r="B4885">
        <v>0</v>
      </c>
    </row>
    <row r="4886" spans="1:2">
      <c r="A4886">
        <v>6327246</v>
      </c>
      <c r="B4886">
        <v>5</v>
      </c>
    </row>
    <row r="4887" spans="1:2">
      <c r="A4887">
        <v>1052679</v>
      </c>
      <c r="B4887">
        <v>5</v>
      </c>
    </row>
    <row r="4888" spans="1:2">
      <c r="A4888">
        <v>6220122</v>
      </c>
      <c r="B4888">
        <v>0</v>
      </c>
    </row>
    <row r="4889" spans="1:2">
      <c r="A4889">
        <v>6313836</v>
      </c>
      <c r="B4889">
        <v>0</v>
      </c>
    </row>
    <row r="4890" spans="1:2">
      <c r="A4890">
        <v>6338367</v>
      </c>
      <c r="B4890">
        <v>3</v>
      </c>
    </row>
    <row r="4891" spans="1:2">
      <c r="A4891">
        <v>6239771</v>
      </c>
      <c r="B4891">
        <v>0</v>
      </c>
    </row>
    <row r="4892" spans="1:2">
      <c r="A4892">
        <v>6184459</v>
      </c>
      <c r="B4892">
        <v>5</v>
      </c>
    </row>
    <row r="4893" spans="1:2">
      <c r="A4893">
        <v>963695</v>
      </c>
      <c r="B4893">
        <v>2</v>
      </c>
    </row>
    <row r="4894" spans="1:2">
      <c r="A4894">
        <v>6254060</v>
      </c>
      <c r="B4894">
        <v>2</v>
      </c>
    </row>
    <row r="4895" spans="1:2">
      <c r="A4895">
        <v>6314073</v>
      </c>
      <c r="B4895">
        <v>1</v>
      </c>
    </row>
    <row r="4896" spans="1:2">
      <c r="A4896">
        <v>952904</v>
      </c>
      <c r="B4896">
        <v>1</v>
      </c>
    </row>
    <row r="4897" spans="1:2">
      <c r="A4897">
        <v>957871</v>
      </c>
      <c r="B4897">
        <v>0</v>
      </c>
    </row>
    <row r="4898" spans="1:2">
      <c r="A4898">
        <v>6237270</v>
      </c>
      <c r="B4898">
        <v>0</v>
      </c>
    </row>
    <row r="4899" spans="1:2">
      <c r="A4899">
        <v>6132368</v>
      </c>
      <c r="B4899">
        <v>1</v>
      </c>
    </row>
    <row r="4900" spans="1:2">
      <c r="A4900">
        <v>6345116</v>
      </c>
      <c r="B4900">
        <v>0</v>
      </c>
    </row>
    <row r="4901" spans="1:2">
      <c r="A4901">
        <v>958160</v>
      </c>
      <c r="B4901">
        <v>8</v>
      </c>
    </row>
    <row r="4902" spans="1:2">
      <c r="A4902">
        <v>6216269</v>
      </c>
      <c r="B4902">
        <v>1</v>
      </c>
    </row>
    <row r="4903" spans="1:2">
      <c r="A4903">
        <v>6215802</v>
      </c>
      <c r="B4903">
        <v>2</v>
      </c>
    </row>
    <row r="4904" spans="1:2">
      <c r="A4904">
        <v>957661</v>
      </c>
      <c r="B4904">
        <v>0</v>
      </c>
    </row>
    <row r="4905" spans="1:2">
      <c r="A4905">
        <v>6237438</v>
      </c>
      <c r="B4905">
        <v>2</v>
      </c>
    </row>
    <row r="4906" spans="1:2">
      <c r="A4906">
        <v>6301012</v>
      </c>
      <c r="B4906">
        <v>2</v>
      </c>
    </row>
    <row r="4907" spans="1:2">
      <c r="A4907">
        <v>6314755</v>
      </c>
      <c r="B4907">
        <v>1</v>
      </c>
    </row>
    <row r="4908" spans="1:2">
      <c r="A4908">
        <v>963506</v>
      </c>
      <c r="B4908">
        <v>0</v>
      </c>
    </row>
    <row r="4909" spans="1:2">
      <c r="A4909">
        <v>1251741</v>
      </c>
      <c r="B4909">
        <v>1</v>
      </c>
    </row>
    <row r="4910" spans="1:2">
      <c r="A4910">
        <v>6305669</v>
      </c>
      <c r="B4910">
        <v>1</v>
      </c>
    </row>
    <row r="4911" spans="1:2">
      <c r="A4911">
        <v>6311662</v>
      </c>
      <c r="B4911">
        <v>1</v>
      </c>
    </row>
    <row r="4912" spans="1:2">
      <c r="A4912">
        <v>6317141</v>
      </c>
      <c r="B4912">
        <v>2</v>
      </c>
    </row>
    <row r="4913" spans="1:2">
      <c r="A4913">
        <v>6235726</v>
      </c>
      <c r="B4913">
        <v>0</v>
      </c>
    </row>
    <row r="4914" spans="1:2">
      <c r="A4914">
        <v>6334558</v>
      </c>
      <c r="B4914">
        <v>0</v>
      </c>
    </row>
    <row r="4915" spans="1:2">
      <c r="A4915">
        <v>6322188</v>
      </c>
      <c r="B4915">
        <v>0</v>
      </c>
    </row>
    <row r="4916" spans="1:2">
      <c r="A4916">
        <v>6219675</v>
      </c>
      <c r="B4916">
        <v>0</v>
      </c>
    </row>
    <row r="4917" spans="1:2">
      <c r="A4917">
        <v>6234727</v>
      </c>
      <c r="B4917">
        <v>1</v>
      </c>
    </row>
    <row r="4918" spans="1:2">
      <c r="A4918">
        <v>6292804</v>
      </c>
      <c r="B4918">
        <v>1</v>
      </c>
    </row>
    <row r="4919" spans="1:2">
      <c r="A4919">
        <v>6165512</v>
      </c>
      <c r="B4919">
        <v>1</v>
      </c>
    </row>
    <row r="4920" spans="1:2">
      <c r="A4920">
        <v>957235</v>
      </c>
      <c r="B4920">
        <v>2</v>
      </c>
    </row>
    <row r="4921" spans="1:2">
      <c r="A4921">
        <v>6215294</v>
      </c>
      <c r="B4921">
        <v>0</v>
      </c>
    </row>
    <row r="4922" spans="1:2">
      <c r="A4922">
        <v>964877</v>
      </c>
      <c r="B4922">
        <v>0</v>
      </c>
    </row>
    <row r="4923" spans="1:2">
      <c r="A4923">
        <v>6229735</v>
      </c>
      <c r="B4923">
        <v>2</v>
      </c>
    </row>
    <row r="4924" spans="1:2">
      <c r="A4924">
        <v>6215180</v>
      </c>
      <c r="B4924">
        <v>1</v>
      </c>
    </row>
    <row r="4925" spans="1:2">
      <c r="A4925">
        <v>6230825</v>
      </c>
      <c r="B4925">
        <v>30</v>
      </c>
    </row>
    <row r="4926" spans="1:2">
      <c r="A4926">
        <v>1050274</v>
      </c>
      <c r="B4926">
        <v>0</v>
      </c>
    </row>
    <row r="4927" spans="1:2">
      <c r="A4927">
        <v>6282716</v>
      </c>
      <c r="B4927">
        <v>0</v>
      </c>
    </row>
    <row r="4928" spans="1:2">
      <c r="A4928">
        <v>6323438</v>
      </c>
      <c r="B4928">
        <v>0</v>
      </c>
    </row>
    <row r="4929" spans="1:2">
      <c r="A4929">
        <v>6235732</v>
      </c>
      <c r="B4929">
        <v>2</v>
      </c>
    </row>
    <row r="4930" spans="1:2">
      <c r="A4930">
        <v>6225044</v>
      </c>
      <c r="B4930">
        <v>3</v>
      </c>
    </row>
    <row r="4931" spans="1:2">
      <c r="A4931">
        <v>6293969</v>
      </c>
      <c r="B4931">
        <v>0</v>
      </c>
    </row>
    <row r="4932" spans="1:2">
      <c r="A4932">
        <v>6173182</v>
      </c>
      <c r="B4932">
        <v>0</v>
      </c>
    </row>
    <row r="4933" spans="1:2">
      <c r="A4933">
        <v>6274656</v>
      </c>
      <c r="B4933">
        <v>23</v>
      </c>
    </row>
    <row r="4934" spans="1:2">
      <c r="A4934">
        <v>6311665</v>
      </c>
      <c r="B4934">
        <v>3</v>
      </c>
    </row>
    <row r="4935" spans="1:2">
      <c r="A4935">
        <v>6180382</v>
      </c>
      <c r="B4935">
        <v>0</v>
      </c>
    </row>
    <row r="4936" spans="1:2">
      <c r="A4936">
        <v>6133680</v>
      </c>
      <c r="B4936">
        <v>0</v>
      </c>
    </row>
    <row r="4937" spans="1:2">
      <c r="A4937">
        <v>6254522</v>
      </c>
      <c r="B4937">
        <v>1</v>
      </c>
    </row>
    <row r="4938" spans="1:2">
      <c r="A4938">
        <v>6232015</v>
      </c>
      <c r="B4938">
        <v>0</v>
      </c>
    </row>
    <row r="4939" spans="1:2">
      <c r="A4939">
        <v>6261900</v>
      </c>
      <c r="B4939">
        <v>1</v>
      </c>
    </row>
    <row r="4940" spans="1:2">
      <c r="A4940">
        <v>6256755</v>
      </c>
      <c r="B4940">
        <v>20</v>
      </c>
    </row>
    <row r="4941" spans="1:2">
      <c r="A4941">
        <v>6149336</v>
      </c>
      <c r="B4941">
        <v>1</v>
      </c>
    </row>
    <row r="4942" spans="1:2">
      <c r="A4942">
        <v>6226229</v>
      </c>
      <c r="B4942">
        <v>0</v>
      </c>
    </row>
    <row r="4943" spans="1:2">
      <c r="A4943">
        <v>6220400</v>
      </c>
      <c r="B4943">
        <v>0</v>
      </c>
    </row>
    <row r="4944" spans="1:2">
      <c r="A4944">
        <v>6270948</v>
      </c>
      <c r="B4944">
        <v>0</v>
      </c>
    </row>
    <row r="4945" spans="1:2">
      <c r="A4945">
        <v>6338872</v>
      </c>
      <c r="B4945">
        <v>0</v>
      </c>
    </row>
    <row r="4946" spans="1:2">
      <c r="A4946">
        <v>6231450</v>
      </c>
      <c r="B4946">
        <v>3</v>
      </c>
    </row>
    <row r="4947" spans="1:2">
      <c r="A4947">
        <v>964525</v>
      </c>
      <c r="B4947">
        <v>0</v>
      </c>
    </row>
    <row r="4948" spans="1:2">
      <c r="A4948">
        <v>6240098</v>
      </c>
      <c r="B4948">
        <v>2</v>
      </c>
    </row>
    <row r="4949" spans="1:2">
      <c r="A4949">
        <v>955317</v>
      </c>
      <c r="B4949">
        <v>1</v>
      </c>
    </row>
    <row r="4950" spans="1:2">
      <c r="A4950">
        <v>3439995</v>
      </c>
      <c r="B4950">
        <v>0</v>
      </c>
    </row>
    <row r="4951" spans="1:2">
      <c r="A4951">
        <v>6338454</v>
      </c>
      <c r="B4951">
        <v>1</v>
      </c>
    </row>
    <row r="4952" spans="1:2">
      <c r="A4952">
        <v>1054636</v>
      </c>
      <c r="B4952">
        <v>0</v>
      </c>
    </row>
    <row r="4953" spans="1:2">
      <c r="A4953">
        <v>6258778</v>
      </c>
      <c r="B4953">
        <v>0</v>
      </c>
    </row>
    <row r="4954" spans="1:2">
      <c r="A4954">
        <v>963277</v>
      </c>
      <c r="B4954">
        <v>0</v>
      </c>
    </row>
    <row r="4955" spans="1:2">
      <c r="A4955">
        <v>1054171</v>
      </c>
      <c r="B4955">
        <v>3</v>
      </c>
    </row>
    <row r="4956" spans="1:2">
      <c r="A4956">
        <v>6251547</v>
      </c>
      <c r="B4956">
        <v>0</v>
      </c>
    </row>
    <row r="4957" spans="1:2">
      <c r="A4957">
        <v>6187025</v>
      </c>
      <c r="B4957">
        <v>0</v>
      </c>
    </row>
    <row r="4958" spans="1:2">
      <c r="A4958">
        <v>6226222</v>
      </c>
      <c r="B4958">
        <v>0</v>
      </c>
    </row>
    <row r="4959" spans="1:2">
      <c r="A4959">
        <v>6175549</v>
      </c>
      <c r="B4959">
        <v>7</v>
      </c>
    </row>
    <row r="4960" spans="1:2">
      <c r="A4960">
        <v>6188231</v>
      </c>
      <c r="B4960">
        <v>1</v>
      </c>
    </row>
    <row r="4961" spans="1:2">
      <c r="A4961">
        <v>6175917</v>
      </c>
      <c r="B4961">
        <v>0</v>
      </c>
    </row>
    <row r="4962" spans="1:2">
      <c r="A4962">
        <v>6220485</v>
      </c>
      <c r="B4962">
        <v>2</v>
      </c>
    </row>
    <row r="4963" spans="1:2">
      <c r="A4963">
        <v>962427</v>
      </c>
      <c r="B4963">
        <v>0</v>
      </c>
    </row>
    <row r="4964" spans="1:2">
      <c r="A4964">
        <v>6147151</v>
      </c>
      <c r="B4964">
        <v>0</v>
      </c>
    </row>
    <row r="4965" spans="1:2">
      <c r="A4965">
        <v>6309763</v>
      </c>
      <c r="B4965">
        <v>1</v>
      </c>
    </row>
    <row r="4966" spans="1:2">
      <c r="A4966">
        <v>6240884</v>
      </c>
      <c r="B4966">
        <v>3</v>
      </c>
    </row>
    <row r="4967" spans="1:2">
      <c r="A4967">
        <v>6216427</v>
      </c>
      <c r="B4967">
        <v>1</v>
      </c>
    </row>
    <row r="4968" spans="1:2">
      <c r="A4968">
        <v>6140085</v>
      </c>
      <c r="B4968">
        <v>0</v>
      </c>
    </row>
    <row r="4969" spans="1:2">
      <c r="A4969">
        <v>6272863</v>
      </c>
      <c r="B4969">
        <v>1</v>
      </c>
    </row>
    <row r="4970" spans="1:2">
      <c r="A4970" t="s">
        <v>9644</v>
      </c>
      <c r="B4970">
        <v>0</v>
      </c>
    </row>
    <row r="4971" spans="1:2">
      <c r="A4971">
        <v>6325427</v>
      </c>
      <c r="B4971">
        <v>0</v>
      </c>
    </row>
    <row r="4972" spans="1:2">
      <c r="A4972">
        <v>6235644</v>
      </c>
      <c r="B4972">
        <v>1</v>
      </c>
    </row>
    <row r="4973" spans="1:2">
      <c r="A4973">
        <v>6125412</v>
      </c>
      <c r="B4973">
        <v>0</v>
      </c>
    </row>
    <row r="4974" spans="1:2">
      <c r="A4974">
        <v>6315715</v>
      </c>
      <c r="B4974">
        <v>0</v>
      </c>
    </row>
    <row r="4975" spans="1:2">
      <c r="A4975">
        <v>6319274</v>
      </c>
      <c r="B4975">
        <v>0</v>
      </c>
    </row>
    <row r="4976" spans="1:2">
      <c r="A4976">
        <v>6165796</v>
      </c>
      <c r="B4976">
        <v>0</v>
      </c>
    </row>
    <row r="4977" spans="1:2">
      <c r="A4977">
        <v>6151454</v>
      </c>
      <c r="B4977">
        <v>0</v>
      </c>
    </row>
    <row r="4978" spans="1:2">
      <c r="A4978">
        <v>6282793</v>
      </c>
      <c r="B4978">
        <v>0</v>
      </c>
    </row>
    <row r="4979" spans="1:2">
      <c r="A4979">
        <v>6246800</v>
      </c>
      <c r="B4979">
        <v>4</v>
      </c>
    </row>
    <row r="4980" spans="1:2">
      <c r="A4980">
        <v>6164362</v>
      </c>
      <c r="B4980">
        <v>8</v>
      </c>
    </row>
    <row r="4981" spans="1:2">
      <c r="A4981">
        <v>1053765</v>
      </c>
      <c r="B4981">
        <v>1</v>
      </c>
    </row>
    <row r="4982" spans="1:2">
      <c r="A4982">
        <v>6252936</v>
      </c>
      <c r="B4982">
        <v>1</v>
      </c>
    </row>
    <row r="4983" spans="1:2">
      <c r="A4983">
        <v>6173591</v>
      </c>
      <c r="B4983">
        <v>10</v>
      </c>
    </row>
    <row r="4984" spans="1:2">
      <c r="A4984">
        <v>950331</v>
      </c>
      <c r="B4984">
        <v>0</v>
      </c>
    </row>
    <row r="4985" spans="1:2">
      <c r="A4985">
        <v>6175051</v>
      </c>
      <c r="B4985">
        <v>3</v>
      </c>
    </row>
    <row r="4986" spans="1:2">
      <c r="A4986">
        <v>6279978</v>
      </c>
      <c r="B4986">
        <v>1</v>
      </c>
    </row>
    <row r="4987" spans="1:2">
      <c r="A4987">
        <v>6233895</v>
      </c>
      <c r="B4987">
        <v>0</v>
      </c>
    </row>
    <row r="4988" spans="1:2">
      <c r="A4988">
        <v>6255446</v>
      </c>
      <c r="B4988">
        <v>2</v>
      </c>
    </row>
    <row r="4989" spans="1:2">
      <c r="A4989">
        <v>6148191</v>
      </c>
      <c r="B4989">
        <v>3</v>
      </c>
    </row>
    <row r="4990" spans="1:2">
      <c r="A4990">
        <v>6293297</v>
      </c>
      <c r="B4990">
        <v>0</v>
      </c>
    </row>
    <row r="4991" spans="1:2">
      <c r="A4991">
        <v>6217196</v>
      </c>
      <c r="B4991">
        <v>0</v>
      </c>
    </row>
    <row r="4992" spans="1:2">
      <c r="A4992">
        <v>6295101</v>
      </c>
      <c r="B4992">
        <v>1</v>
      </c>
    </row>
    <row r="4993" spans="1:2">
      <c r="A4993">
        <v>6324193</v>
      </c>
      <c r="B4993">
        <v>0</v>
      </c>
    </row>
    <row r="4994" spans="1:2">
      <c r="A4994">
        <v>959495</v>
      </c>
      <c r="B4994">
        <v>4</v>
      </c>
    </row>
    <row r="4995" spans="1:2">
      <c r="A4995">
        <v>6230647</v>
      </c>
      <c r="B4995">
        <v>0</v>
      </c>
    </row>
    <row r="4996" spans="1:2">
      <c r="A4996">
        <v>6215795</v>
      </c>
      <c r="B4996">
        <v>1</v>
      </c>
    </row>
    <row r="4997" spans="1:2">
      <c r="A4997">
        <v>6183553</v>
      </c>
      <c r="B4997">
        <v>2</v>
      </c>
    </row>
    <row r="4998" spans="1:2">
      <c r="A4998">
        <v>6110918</v>
      </c>
      <c r="B4998">
        <v>0</v>
      </c>
    </row>
    <row r="4999" spans="1:2">
      <c r="A4999">
        <v>6258042</v>
      </c>
      <c r="B4999">
        <v>1</v>
      </c>
    </row>
    <row r="5000" spans="1:2">
      <c r="A5000">
        <v>959659</v>
      </c>
      <c r="B5000">
        <v>2</v>
      </c>
    </row>
    <row r="5001" spans="1:2">
      <c r="A5001">
        <v>6325433</v>
      </c>
      <c r="B5001">
        <v>0</v>
      </c>
    </row>
    <row r="5002" spans="1:2">
      <c r="A5002">
        <v>964477</v>
      </c>
      <c r="B5002">
        <v>0</v>
      </c>
    </row>
    <row r="5003" spans="1:2">
      <c r="A5003">
        <v>6330782</v>
      </c>
      <c r="B5003">
        <v>0</v>
      </c>
    </row>
    <row r="5004" spans="1:2">
      <c r="A5004">
        <v>6337026</v>
      </c>
      <c r="B5004">
        <v>0</v>
      </c>
    </row>
    <row r="5005" spans="1:2">
      <c r="A5005">
        <v>1054559</v>
      </c>
      <c r="B5005">
        <v>1</v>
      </c>
    </row>
    <row r="5006" spans="1:2">
      <c r="A5006">
        <v>6341096</v>
      </c>
      <c r="B5006">
        <v>1</v>
      </c>
    </row>
    <row r="5007" spans="1:2">
      <c r="A5007">
        <v>6119954</v>
      </c>
      <c r="B5007">
        <v>0</v>
      </c>
    </row>
    <row r="5008" spans="1:2">
      <c r="A5008">
        <v>955016</v>
      </c>
      <c r="B5008">
        <v>0</v>
      </c>
    </row>
    <row r="5009" spans="1:2">
      <c r="A5009">
        <v>6248379</v>
      </c>
      <c r="B5009">
        <v>2</v>
      </c>
    </row>
    <row r="5010" spans="1:2">
      <c r="A5010">
        <v>6259590</v>
      </c>
      <c r="B5010">
        <v>0</v>
      </c>
    </row>
    <row r="5011" spans="1:2">
      <c r="A5011">
        <v>965148</v>
      </c>
      <c r="B5011">
        <v>8</v>
      </c>
    </row>
    <row r="5012" spans="1:2">
      <c r="A5012">
        <v>6283330</v>
      </c>
      <c r="B5012">
        <v>1</v>
      </c>
    </row>
    <row r="5013" spans="1:2">
      <c r="A5013">
        <v>958027</v>
      </c>
      <c r="B5013">
        <v>1</v>
      </c>
    </row>
    <row r="5014" spans="1:2">
      <c r="A5014">
        <v>6223670</v>
      </c>
      <c r="B5014">
        <v>1</v>
      </c>
    </row>
    <row r="5015" spans="1:2">
      <c r="A5015">
        <v>960249</v>
      </c>
      <c r="B5015">
        <v>3</v>
      </c>
    </row>
    <row r="5016" spans="1:2">
      <c r="A5016">
        <v>6300545</v>
      </c>
      <c r="B5016">
        <v>1</v>
      </c>
    </row>
    <row r="5017" spans="1:2">
      <c r="A5017">
        <v>6130308</v>
      </c>
      <c r="B5017">
        <v>4</v>
      </c>
    </row>
    <row r="5018" spans="1:2">
      <c r="A5018">
        <v>1053318</v>
      </c>
      <c r="B5018">
        <v>20</v>
      </c>
    </row>
    <row r="5019" spans="1:2">
      <c r="A5019" t="s">
        <v>9546</v>
      </c>
      <c r="B5019">
        <v>0</v>
      </c>
    </row>
    <row r="5020" spans="1:2">
      <c r="A5020">
        <v>1054866</v>
      </c>
      <c r="B5020">
        <v>0</v>
      </c>
    </row>
    <row r="5021" spans="1:2">
      <c r="A5021">
        <v>965385</v>
      </c>
      <c r="B5021">
        <v>3</v>
      </c>
    </row>
    <row r="5022" spans="1:2">
      <c r="A5022">
        <v>1350480</v>
      </c>
      <c r="B5022">
        <v>5</v>
      </c>
    </row>
    <row r="5023" spans="1:2">
      <c r="A5023">
        <v>6293276</v>
      </c>
      <c r="B5023">
        <v>3</v>
      </c>
    </row>
    <row r="5024" spans="1:2">
      <c r="A5024">
        <v>6250669</v>
      </c>
      <c r="B5024">
        <v>0</v>
      </c>
    </row>
    <row r="5025" spans="1:2">
      <c r="A5025">
        <v>6319855</v>
      </c>
      <c r="B5025">
        <v>0</v>
      </c>
    </row>
    <row r="5026" spans="1:2">
      <c r="A5026">
        <v>6238704</v>
      </c>
      <c r="B5026">
        <v>0</v>
      </c>
    </row>
    <row r="5027" spans="1:2">
      <c r="A5027">
        <v>6146843</v>
      </c>
      <c r="B5027">
        <v>1</v>
      </c>
    </row>
    <row r="5028" spans="1:2">
      <c r="A5028">
        <v>6113898</v>
      </c>
      <c r="B5028">
        <v>0</v>
      </c>
    </row>
    <row r="5029" spans="1:2">
      <c r="A5029">
        <v>6263998</v>
      </c>
      <c r="B5029">
        <v>2</v>
      </c>
    </row>
    <row r="5030" spans="1:2">
      <c r="A5030">
        <v>6303177</v>
      </c>
      <c r="B5030">
        <v>0</v>
      </c>
    </row>
    <row r="5031" spans="1:2">
      <c r="A5031">
        <v>1055034</v>
      </c>
      <c r="B5031">
        <v>5</v>
      </c>
    </row>
    <row r="5032" spans="1:2">
      <c r="A5032">
        <v>6151860</v>
      </c>
      <c r="B5032">
        <v>4</v>
      </c>
    </row>
    <row r="5033" spans="1:2">
      <c r="A5033">
        <v>6130150</v>
      </c>
      <c r="B5033">
        <v>5</v>
      </c>
    </row>
    <row r="5034" spans="1:2">
      <c r="A5034">
        <v>6237033</v>
      </c>
      <c r="B5034">
        <v>0</v>
      </c>
    </row>
    <row r="5035" spans="1:2">
      <c r="A5035">
        <v>6259716</v>
      </c>
      <c r="B5035">
        <v>0</v>
      </c>
    </row>
    <row r="5036" spans="1:2">
      <c r="A5036">
        <v>1351586</v>
      </c>
      <c r="B5036">
        <v>0</v>
      </c>
    </row>
    <row r="5037" spans="1:2">
      <c r="A5037">
        <v>6326869</v>
      </c>
      <c r="B5037">
        <v>3</v>
      </c>
    </row>
    <row r="5038" spans="1:2">
      <c r="A5038">
        <v>6285670</v>
      </c>
      <c r="B5038">
        <v>10</v>
      </c>
    </row>
    <row r="5039" spans="1:2">
      <c r="A5039">
        <v>6302379</v>
      </c>
      <c r="B5039">
        <v>2</v>
      </c>
    </row>
    <row r="5040" spans="1:2">
      <c r="A5040">
        <v>6300515</v>
      </c>
      <c r="B5040">
        <v>0</v>
      </c>
    </row>
    <row r="5041" spans="1:2">
      <c r="A5041">
        <v>6280944</v>
      </c>
      <c r="B5041">
        <v>0</v>
      </c>
    </row>
    <row r="5042" spans="1:2">
      <c r="A5042">
        <v>1054732</v>
      </c>
      <c r="B5042">
        <v>1</v>
      </c>
    </row>
    <row r="5043" spans="1:2">
      <c r="A5043">
        <v>6211726</v>
      </c>
      <c r="B5043">
        <v>0</v>
      </c>
    </row>
    <row r="5044" spans="1:2">
      <c r="A5044">
        <v>6345342</v>
      </c>
      <c r="B5044">
        <v>1</v>
      </c>
    </row>
    <row r="5045" spans="1:2">
      <c r="A5045">
        <v>963697</v>
      </c>
      <c r="B5045">
        <v>2</v>
      </c>
    </row>
    <row r="5046" spans="1:2">
      <c r="A5046">
        <v>6174946</v>
      </c>
      <c r="B5046">
        <v>1</v>
      </c>
    </row>
    <row r="5047" spans="1:2">
      <c r="A5047">
        <v>6166348</v>
      </c>
      <c r="B5047">
        <v>20</v>
      </c>
    </row>
    <row r="5048" spans="1:2">
      <c r="A5048">
        <v>6310050</v>
      </c>
      <c r="B5048">
        <v>3</v>
      </c>
    </row>
    <row r="5049" spans="1:2">
      <c r="A5049">
        <v>6123881</v>
      </c>
      <c r="B5049">
        <v>0</v>
      </c>
    </row>
    <row r="5050" spans="1:2">
      <c r="A5050">
        <v>6343446</v>
      </c>
      <c r="B5050">
        <v>30</v>
      </c>
    </row>
    <row r="5051" spans="1:2">
      <c r="A5051">
        <v>962853</v>
      </c>
      <c r="B5051">
        <v>0</v>
      </c>
    </row>
    <row r="5052" spans="1:2">
      <c r="A5052">
        <v>6289085</v>
      </c>
      <c r="B5052">
        <v>7</v>
      </c>
    </row>
    <row r="5053" spans="1:2">
      <c r="A5053">
        <v>6237656</v>
      </c>
      <c r="B5053">
        <v>0</v>
      </c>
    </row>
    <row r="5054" spans="1:2">
      <c r="A5054">
        <v>6230828</v>
      </c>
      <c r="B5054">
        <v>10</v>
      </c>
    </row>
    <row r="5055" spans="1:2">
      <c r="A5055">
        <v>6258398</v>
      </c>
      <c r="B5055">
        <v>2</v>
      </c>
    </row>
    <row r="5056" spans="1:2">
      <c r="A5056">
        <v>960541</v>
      </c>
      <c r="B5056">
        <v>0</v>
      </c>
    </row>
    <row r="5057" spans="1:2">
      <c r="A5057">
        <v>6334508</v>
      </c>
      <c r="B5057">
        <v>1</v>
      </c>
    </row>
    <row r="5058" spans="1:2">
      <c r="A5058">
        <v>6195819</v>
      </c>
      <c r="B5058">
        <v>1</v>
      </c>
    </row>
    <row r="5059" spans="1:2">
      <c r="A5059">
        <v>1055331</v>
      </c>
      <c r="B5059">
        <v>2</v>
      </c>
    </row>
    <row r="5060" spans="1:2">
      <c r="A5060">
        <v>6137326</v>
      </c>
      <c r="B5060">
        <v>2</v>
      </c>
    </row>
    <row r="5061" spans="1:2">
      <c r="A5061">
        <v>956574</v>
      </c>
      <c r="B5061">
        <v>20</v>
      </c>
    </row>
    <row r="5062" spans="1:2">
      <c r="A5062">
        <v>6241918</v>
      </c>
      <c r="B5062">
        <v>0</v>
      </c>
    </row>
    <row r="5063" spans="1:2">
      <c r="A5063">
        <v>6289048</v>
      </c>
      <c r="B5063">
        <v>0</v>
      </c>
    </row>
    <row r="5064" spans="1:2">
      <c r="A5064">
        <v>959476</v>
      </c>
      <c r="B5064">
        <v>0</v>
      </c>
    </row>
    <row r="5065" spans="1:2">
      <c r="A5065">
        <v>957233</v>
      </c>
      <c r="B5065">
        <v>1</v>
      </c>
    </row>
    <row r="5066" spans="1:2">
      <c r="A5066">
        <v>6273700</v>
      </c>
      <c r="B5066">
        <v>3</v>
      </c>
    </row>
    <row r="5067" spans="1:2">
      <c r="A5067">
        <v>6194543</v>
      </c>
      <c r="B5067">
        <v>1</v>
      </c>
    </row>
    <row r="5068" spans="1:2">
      <c r="A5068">
        <v>6269877</v>
      </c>
      <c r="B5068">
        <v>0</v>
      </c>
    </row>
    <row r="5069" spans="1:2">
      <c r="A5069">
        <v>6322883</v>
      </c>
      <c r="B5069">
        <v>1</v>
      </c>
    </row>
    <row r="5070" spans="1:2">
      <c r="A5070">
        <v>6264143</v>
      </c>
      <c r="B5070">
        <v>1</v>
      </c>
    </row>
    <row r="5071" spans="1:2">
      <c r="A5071">
        <v>6285560</v>
      </c>
      <c r="B5071">
        <v>0</v>
      </c>
    </row>
    <row r="5072" spans="1:2">
      <c r="A5072">
        <v>6241405</v>
      </c>
      <c r="B5072">
        <v>0</v>
      </c>
    </row>
    <row r="5073" spans="1:2">
      <c r="A5073">
        <v>6327275</v>
      </c>
      <c r="B5073">
        <v>4</v>
      </c>
    </row>
    <row r="5074" spans="1:2">
      <c r="A5074">
        <v>958181</v>
      </c>
      <c r="B5074">
        <v>0</v>
      </c>
    </row>
    <row r="5075" spans="1:2">
      <c r="A5075">
        <v>6255844</v>
      </c>
      <c r="B5075">
        <v>2</v>
      </c>
    </row>
    <row r="5076" spans="1:2">
      <c r="A5076">
        <v>6264518</v>
      </c>
      <c r="B5076">
        <v>0</v>
      </c>
    </row>
    <row r="5077" spans="1:2">
      <c r="A5077">
        <v>1251804</v>
      </c>
      <c r="B5077">
        <v>5</v>
      </c>
    </row>
    <row r="5078" spans="1:2">
      <c r="A5078">
        <v>6287521</v>
      </c>
      <c r="B5078">
        <v>1</v>
      </c>
    </row>
    <row r="5079" spans="1:2">
      <c r="A5079">
        <v>6172093</v>
      </c>
      <c r="B5079">
        <v>1</v>
      </c>
    </row>
    <row r="5080" spans="1:2">
      <c r="A5080">
        <v>6321853</v>
      </c>
      <c r="B5080">
        <v>0</v>
      </c>
    </row>
    <row r="5081" spans="1:2">
      <c r="A5081">
        <v>6100992</v>
      </c>
      <c r="B5081">
        <v>2</v>
      </c>
    </row>
    <row r="5082" spans="1:2">
      <c r="A5082">
        <v>6177520</v>
      </c>
      <c r="B5082">
        <v>0</v>
      </c>
    </row>
    <row r="5083" spans="1:2">
      <c r="A5083">
        <v>6307319</v>
      </c>
      <c r="B5083">
        <v>0</v>
      </c>
    </row>
    <row r="5084" spans="1:2">
      <c r="A5084">
        <v>6322736</v>
      </c>
      <c r="B5084">
        <v>0</v>
      </c>
    </row>
    <row r="5085" spans="1:2">
      <c r="A5085">
        <v>6146316</v>
      </c>
      <c r="B5085">
        <v>5</v>
      </c>
    </row>
    <row r="5086" spans="1:2">
      <c r="A5086">
        <v>6274868</v>
      </c>
      <c r="B5086">
        <v>0</v>
      </c>
    </row>
    <row r="5087" spans="1:2">
      <c r="A5087">
        <v>6220010</v>
      </c>
      <c r="B5087">
        <v>0</v>
      </c>
    </row>
    <row r="5088" spans="1:2">
      <c r="A5088">
        <v>6267473</v>
      </c>
      <c r="B5088">
        <v>3</v>
      </c>
    </row>
    <row r="5089" spans="1:2">
      <c r="A5089">
        <v>6243859</v>
      </c>
      <c r="B5089">
        <v>1</v>
      </c>
    </row>
    <row r="5090" spans="1:2">
      <c r="A5090">
        <v>1252337</v>
      </c>
      <c r="B5090">
        <v>6</v>
      </c>
    </row>
    <row r="5091" spans="1:2">
      <c r="A5091">
        <v>956715</v>
      </c>
      <c r="B5091">
        <v>0</v>
      </c>
    </row>
    <row r="5092" spans="1:2">
      <c r="A5092">
        <v>6303956</v>
      </c>
      <c r="B5092">
        <v>2</v>
      </c>
    </row>
    <row r="5093" spans="1:2">
      <c r="A5093">
        <v>959304</v>
      </c>
      <c r="B5093">
        <v>1</v>
      </c>
    </row>
    <row r="5094" spans="1:2">
      <c r="A5094">
        <v>6254284</v>
      </c>
      <c r="B5094">
        <v>2</v>
      </c>
    </row>
    <row r="5095" spans="1:2">
      <c r="A5095">
        <v>6230786</v>
      </c>
      <c r="B5095">
        <v>1</v>
      </c>
    </row>
    <row r="5096" spans="1:2">
      <c r="A5096">
        <v>964178</v>
      </c>
      <c r="B5096">
        <v>2</v>
      </c>
    </row>
    <row r="5097" spans="1:2">
      <c r="A5097">
        <v>965325</v>
      </c>
      <c r="B5097">
        <v>1</v>
      </c>
    </row>
    <row r="5098" spans="1:2">
      <c r="A5098">
        <v>6238707</v>
      </c>
      <c r="B5098">
        <v>1</v>
      </c>
    </row>
    <row r="5099" spans="1:2">
      <c r="A5099">
        <v>6300904</v>
      </c>
      <c r="B5099">
        <v>100</v>
      </c>
    </row>
    <row r="5100" spans="1:2">
      <c r="A5100">
        <v>6317740</v>
      </c>
      <c r="B5100">
        <v>5</v>
      </c>
    </row>
    <row r="5101" spans="1:2">
      <c r="A5101">
        <v>6258037</v>
      </c>
      <c r="B5101">
        <v>0</v>
      </c>
    </row>
    <row r="5102" spans="1:2">
      <c r="A5102">
        <v>6310487</v>
      </c>
      <c r="B5102">
        <v>1</v>
      </c>
    </row>
    <row r="5103" spans="1:2">
      <c r="A5103" t="s">
        <v>9614</v>
      </c>
      <c r="B5103">
        <v>0</v>
      </c>
    </row>
    <row r="5104" spans="1:2">
      <c r="A5104">
        <v>6282842</v>
      </c>
      <c r="B5104">
        <v>1</v>
      </c>
    </row>
    <row r="5105" spans="1:2">
      <c r="A5105">
        <v>6254292</v>
      </c>
      <c r="B5105">
        <v>1</v>
      </c>
    </row>
    <row r="5106" spans="1:2">
      <c r="A5106">
        <v>6302417</v>
      </c>
      <c r="B5106">
        <v>3</v>
      </c>
    </row>
    <row r="5107" spans="1:2">
      <c r="A5107">
        <v>6313927</v>
      </c>
      <c r="B5107">
        <v>2</v>
      </c>
    </row>
    <row r="5108" spans="1:2">
      <c r="A5108">
        <v>6242123</v>
      </c>
      <c r="B5108">
        <v>0</v>
      </c>
    </row>
    <row r="5109" spans="1:2">
      <c r="A5109">
        <v>6271166</v>
      </c>
      <c r="B5109">
        <v>1</v>
      </c>
    </row>
    <row r="5110" spans="1:2">
      <c r="A5110">
        <v>6236384</v>
      </c>
      <c r="B5110">
        <v>0</v>
      </c>
    </row>
    <row r="5111" spans="1:2">
      <c r="A5111">
        <v>6249435</v>
      </c>
      <c r="B5111">
        <v>0</v>
      </c>
    </row>
    <row r="5112" spans="1:2">
      <c r="A5112">
        <v>6341922</v>
      </c>
      <c r="B5112">
        <v>1</v>
      </c>
    </row>
    <row r="5113" spans="1:2">
      <c r="A5113">
        <v>6187252</v>
      </c>
      <c r="B5113">
        <v>0</v>
      </c>
    </row>
    <row r="5114" spans="1:2">
      <c r="A5114">
        <v>6146045</v>
      </c>
      <c r="B5114">
        <v>0</v>
      </c>
    </row>
    <row r="5115" spans="1:2">
      <c r="A5115">
        <v>6182195</v>
      </c>
      <c r="B5115">
        <v>1</v>
      </c>
    </row>
    <row r="5116" spans="1:2">
      <c r="A5116">
        <v>1351559</v>
      </c>
      <c r="B5116">
        <v>10</v>
      </c>
    </row>
    <row r="5117" spans="1:2">
      <c r="A5117">
        <v>6320151</v>
      </c>
      <c r="B5117">
        <v>3</v>
      </c>
    </row>
    <row r="5118" spans="1:2">
      <c r="A5118">
        <v>6216409</v>
      </c>
      <c r="B5118">
        <v>1</v>
      </c>
    </row>
    <row r="5119" spans="1:2">
      <c r="A5119">
        <v>6319914</v>
      </c>
      <c r="B5119">
        <v>2</v>
      </c>
    </row>
    <row r="5120" spans="1:2">
      <c r="A5120">
        <v>6279176</v>
      </c>
      <c r="B5120">
        <v>0</v>
      </c>
    </row>
    <row r="5121" spans="1:2">
      <c r="A5121">
        <v>6275669</v>
      </c>
      <c r="B5121">
        <v>4</v>
      </c>
    </row>
    <row r="5122" spans="1:2">
      <c r="A5122">
        <v>6224105</v>
      </c>
      <c r="B5122">
        <v>3</v>
      </c>
    </row>
    <row r="5123" spans="1:2">
      <c r="A5123">
        <v>6302369</v>
      </c>
      <c r="B5123">
        <v>1</v>
      </c>
    </row>
    <row r="5124" spans="1:2">
      <c r="A5124">
        <v>6312050</v>
      </c>
      <c r="B5124">
        <v>1</v>
      </c>
    </row>
    <row r="5125" spans="1:2">
      <c r="A5125">
        <v>954862</v>
      </c>
      <c r="B5125">
        <v>0</v>
      </c>
    </row>
    <row r="5126" spans="1:2">
      <c r="A5126">
        <v>6317586</v>
      </c>
      <c r="B5126">
        <v>1</v>
      </c>
    </row>
    <row r="5127" spans="1:2">
      <c r="A5127">
        <v>6234634</v>
      </c>
      <c r="B5127">
        <v>1</v>
      </c>
    </row>
    <row r="5128" spans="1:2">
      <c r="A5128">
        <v>6277987</v>
      </c>
      <c r="B5128">
        <v>1</v>
      </c>
    </row>
    <row r="5129" spans="1:2">
      <c r="A5129">
        <v>6119895</v>
      </c>
      <c r="B5129">
        <v>6</v>
      </c>
    </row>
    <row r="5130" spans="1:2">
      <c r="A5130">
        <v>550368</v>
      </c>
      <c r="B5130">
        <v>0</v>
      </c>
    </row>
    <row r="5131" spans="1:2">
      <c r="A5131">
        <v>1055071</v>
      </c>
      <c r="B5131">
        <v>0</v>
      </c>
    </row>
    <row r="5132" spans="1:2">
      <c r="A5132">
        <v>6231599</v>
      </c>
      <c r="B5132">
        <v>2</v>
      </c>
    </row>
    <row r="5133" spans="1:2">
      <c r="A5133">
        <v>6338838</v>
      </c>
      <c r="B5133">
        <v>0</v>
      </c>
    </row>
    <row r="5134" spans="1:2">
      <c r="A5134">
        <v>953750</v>
      </c>
      <c r="B5134">
        <v>2</v>
      </c>
    </row>
    <row r="5135" spans="1:2">
      <c r="A5135">
        <v>6215932</v>
      </c>
      <c r="B5135">
        <v>1</v>
      </c>
    </row>
    <row r="5136" spans="1:2">
      <c r="A5136">
        <v>956644</v>
      </c>
      <c r="B5136">
        <v>7</v>
      </c>
    </row>
    <row r="5137" spans="1:2">
      <c r="A5137">
        <v>6278793</v>
      </c>
      <c r="B5137">
        <v>0</v>
      </c>
    </row>
    <row r="5138" spans="1:2">
      <c r="A5138">
        <v>6230743</v>
      </c>
      <c r="B5138">
        <v>0</v>
      </c>
    </row>
    <row r="5139" spans="1:2">
      <c r="A5139">
        <v>963795</v>
      </c>
      <c r="B5139">
        <v>0</v>
      </c>
    </row>
    <row r="5140" spans="1:2">
      <c r="A5140">
        <v>1054829</v>
      </c>
      <c r="B5140">
        <v>1</v>
      </c>
    </row>
    <row r="5141" spans="1:2">
      <c r="A5141">
        <v>6232019</v>
      </c>
      <c r="B5141">
        <v>0</v>
      </c>
    </row>
    <row r="5142" spans="1:2">
      <c r="A5142">
        <v>6184644</v>
      </c>
      <c r="B5142">
        <v>3</v>
      </c>
    </row>
    <row r="5143" spans="1:2">
      <c r="A5143">
        <v>6278788</v>
      </c>
      <c r="B5143">
        <v>1</v>
      </c>
    </row>
    <row r="5144" spans="1:2">
      <c r="A5144">
        <v>1251211</v>
      </c>
      <c r="B5144">
        <v>10</v>
      </c>
    </row>
    <row r="5145" spans="1:2">
      <c r="A5145">
        <v>6165326</v>
      </c>
      <c r="B5145">
        <v>1</v>
      </c>
    </row>
    <row r="5146" spans="1:2">
      <c r="A5146">
        <v>954536</v>
      </c>
      <c r="B5146">
        <v>23</v>
      </c>
    </row>
    <row r="5147" spans="1:2">
      <c r="A5147">
        <v>6281771</v>
      </c>
      <c r="B5147">
        <v>0</v>
      </c>
    </row>
    <row r="5148" spans="1:2">
      <c r="A5148">
        <v>6262997</v>
      </c>
      <c r="B5148">
        <v>0</v>
      </c>
    </row>
    <row r="5149" spans="1:2">
      <c r="A5149">
        <v>6247950</v>
      </c>
      <c r="B5149">
        <v>2</v>
      </c>
    </row>
    <row r="5150" spans="1:2">
      <c r="A5150">
        <v>954321</v>
      </c>
      <c r="B5150">
        <v>0</v>
      </c>
    </row>
    <row r="5151" spans="1:2">
      <c r="A5151">
        <v>963191</v>
      </c>
      <c r="B5151">
        <v>0</v>
      </c>
    </row>
    <row r="5152" spans="1:2">
      <c r="A5152">
        <v>6216330</v>
      </c>
      <c r="B5152">
        <v>1</v>
      </c>
    </row>
    <row r="5153" spans="1:2">
      <c r="A5153">
        <v>6339339</v>
      </c>
      <c r="B5153">
        <v>0</v>
      </c>
    </row>
    <row r="5154" spans="1:2">
      <c r="A5154">
        <v>958861</v>
      </c>
      <c r="B5154">
        <v>2</v>
      </c>
    </row>
    <row r="5155" spans="1:2">
      <c r="A5155">
        <v>1054330</v>
      </c>
      <c r="B5155">
        <v>2</v>
      </c>
    </row>
    <row r="5156" spans="1:2">
      <c r="A5156">
        <v>6247370</v>
      </c>
      <c r="B5156">
        <v>1</v>
      </c>
    </row>
    <row r="5157" spans="1:2">
      <c r="A5157">
        <v>1053822</v>
      </c>
      <c r="B5157">
        <v>1</v>
      </c>
    </row>
    <row r="5158" spans="1:2">
      <c r="A5158">
        <v>6302803</v>
      </c>
      <c r="B5158">
        <v>0</v>
      </c>
    </row>
    <row r="5159" spans="1:2">
      <c r="A5159">
        <v>1053118</v>
      </c>
      <c r="B5159">
        <v>0</v>
      </c>
    </row>
    <row r="5160" spans="1:2">
      <c r="A5160">
        <v>6124581</v>
      </c>
      <c r="B5160">
        <v>1</v>
      </c>
    </row>
    <row r="5161" spans="1:2">
      <c r="A5161">
        <v>6221657</v>
      </c>
      <c r="B5161">
        <v>1</v>
      </c>
    </row>
    <row r="5162" spans="1:2">
      <c r="A5162">
        <v>6291870</v>
      </c>
      <c r="B5162">
        <v>0</v>
      </c>
    </row>
    <row r="5163" spans="1:2">
      <c r="A5163">
        <v>6229689</v>
      </c>
      <c r="B5163">
        <v>0</v>
      </c>
    </row>
    <row r="5164" spans="1:2">
      <c r="A5164">
        <v>6294523</v>
      </c>
      <c r="B5164">
        <v>2</v>
      </c>
    </row>
    <row r="5165" spans="1:2">
      <c r="A5165">
        <v>6246435</v>
      </c>
      <c r="B5165">
        <v>0</v>
      </c>
    </row>
    <row r="5166" spans="1:2">
      <c r="A5166">
        <v>962994</v>
      </c>
      <c r="B5166">
        <v>1</v>
      </c>
    </row>
    <row r="5167" spans="1:2">
      <c r="A5167">
        <v>6309413</v>
      </c>
      <c r="B5167">
        <v>1</v>
      </c>
    </row>
    <row r="5168" spans="1:2">
      <c r="A5168">
        <v>6220001</v>
      </c>
      <c r="B5168">
        <v>1</v>
      </c>
    </row>
    <row r="5169" spans="1:2">
      <c r="A5169">
        <v>6262298</v>
      </c>
      <c r="B5169">
        <v>20</v>
      </c>
    </row>
    <row r="5170" spans="1:2">
      <c r="A5170">
        <v>6210280</v>
      </c>
      <c r="B5170">
        <v>2</v>
      </c>
    </row>
    <row r="5171" spans="1:2">
      <c r="A5171">
        <v>6160088</v>
      </c>
      <c r="B5171">
        <v>2</v>
      </c>
    </row>
    <row r="5172" spans="1:2">
      <c r="A5172">
        <v>6150844</v>
      </c>
      <c r="B5172">
        <v>0</v>
      </c>
    </row>
    <row r="5173" spans="1:2">
      <c r="A5173">
        <v>957879</v>
      </c>
      <c r="B5173">
        <v>0</v>
      </c>
    </row>
    <row r="5174" spans="1:2">
      <c r="A5174">
        <v>6186613</v>
      </c>
      <c r="B5174">
        <v>0</v>
      </c>
    </row>
    <row r="5175" spans="1:2">
      <c r="A5175">
        <v>6115084</v>
      </c>
      <c r="B5175">
        <v>0</v>
      </c>
    </row>
    <row r="5176" spans="1:2">
      <c r="A5176">
        <v>6251223</v>
      </c>
      <c r="B5176">
        <v>0</v>
      </c>
    </row>
    <row r="5177" spans="1:2">
      <c r="A5177">
        <v>6104153</v>
      </c>
      <c r="B5177">
        <v>2</v>
      </c>
    </row>
    <row r="5178" spans="1:2">
      <c r="A5178">
        <v>6166957</v>
      </c>
      <c r="B5178">
        <v>0</v>
      </c>
    </row>
    <row r="5179" spans="1:2">
      <c r="A5179">
        <v>6256832</v>
      </c>
      <c r="B5179">
        <v>0</v>
      </c>
    </row>
    <row r="5180" spans="1:2">
      <c r="A5180">
        <v>6247850</v>
      </c>
      <c r="B5180">
        <v>2</v>
      </c>
    </row>
    <row r="5181" spans="1:2">
      <c r="A5181">
        <v>6223488</v>
      </c>
      <c r="B5181">
        <v>1</v>
      </c>
    </row>
    <row r="5182" spans="1:2">
      <c r="A5182">
        <v>6220596</v>
      </c>
      <c r="B5182">
        <v>0</v>
      </c>
    </row>
    <row r="5183" spans="1:2">
      <c r="A5183">
        <v>6279964</v>
      </c>
      <c r="B5183">
        <v>1</v>
      </c>
    </row>
    <row r="5184" spans="1:2">
      <c r="A5184">
        <v>6313426</v>
      </c>
      <c r="B5184">
        <v>0</v>
      </c>
    </row>
    <row r="5185" spans="1:2">
      <c r="A5185">
        <v>6220685</v>
      </c>
      <c r="B5185">
        <v>2</v>
      </c>
    </row>
    <row r="5186" spans="1:2">
      <c r="A5186">
        <v>6210672</v>
      </c>
      <c r="B5186">
        <v>13</v>
      </c>
    </row>
    <row r="5187" spans="1:2">
      <c r="A5187">
        <v>6278542</v>
      </c>
      <c r="B5187">
        <v>0</v>
      </c>
    </row>
    <row r="5188" spans="1:2">
      <c r="A5188">
        <v>1052727</v>
      </c>
      <c r="B5188">
        <v>2</v>
      </c>
    </row>
    <row r="5189" spans="1:2">
      <c r="A5189">
        <v>6319915</v>
      </c>
      <c r="B5189">
        <v>0</v>
      </c>
    </row>
    <row r="5190" spans="1:2">
      <c r="A5190">
        <v>1054128</v>
      </c>
      <c r="B5190">
        <v>1</v>
      </c>
    </row>
    <row r="5191" spans="1:2">
      <c r="A5191">
        <v>6149056</v>
      </c>
      <c r="B5191">
        <v>24</v>
      </c>
    </row>
    <row r="5192" spans="1:2">
      <c r="A5192">
        <v>6229724</v>
      </c>
      <c r="B5192">
        <v>2</v>
      </c>
    </row>
    <row r="5193" spans="1:2">
      <c r="A5193">
        <v>6276737</v>
      </c>
      <c r="B5193">
        <v>1</v>
      </c>
    </row>
    <row r="5194" spans="1:2">
      <c r="A5194">
        <v>1250705</v>
      </c>
      <c r="B5194">
        <v>0</v>
      </c>
    </row>
    <row r="5195" spans="1:2">
      <c r="A5195">
        <v>1055041</v>
      </c>
      <c r="B5195">
        <v>0</v>
      </c>
    </row>
    <row r="5196" spans="1:2">
      <c r="A5196">
        <v>6229421</v>
      </c>
      <c r="B5196">
        <v>0</v>
      </c>
    </row>
    <row r="5197" spans="1:2">
      <c r="A5197">
        <v>6308273</v>
      </c>
      <c r="B5197">
        <v>0</v>
      </c>
    </row>
    <row r="5198" spans="1:2">
      <c r="A5198">
        <v>6215842</v>
      </c>
      <c r="B5198">
        <v>1</v>
      </c>
    </row>
    <row r="5199" spans="1:2">
      <c r="A5199">
        <v>1350057</v>
      </c>
      <c r="B5199">
        <v>0</v>
      </c>
    </row>
    <row r="5200" spans="1:2">
      <c r="A5200">
        <v>6150527</v>
      </c>
      <c r="B5200">
        <v>0</v>
      </c>
    </row>
    <row r="5201" spans="1:2">
      <c r="A5201">
        <v>6215096</v>
      </c>
      <c r="B5201">
        <v>5</v>
      </c>
    </row>
    <row r="5202" spans="1:2">
      <c r="A5202">
        <v>957821</v>
      </c>
      <c r="B5202">
        <v>0</v>
      </c>
    </row>
    <row r="5203" spans="1:2">
      <c r="A5203">
        <v>6215916</v>
      </c>
      <c r="B5203">
        <v>2</v>
      </c>
    </row>
    <row r="5204" spans="1:2">
      <c r="A5204">
        <v>6188791</v>
      </c>
      <c r="B5204">
        <v>0</v>
      </c>
    </row>
    <row r="5205" spans="1:2">
      <c r="A5205">
        <v>6269403</v>
      </c>
      <c r="B5205">
        <v>0</v>
      </c>
    </row>
    <row r="5206" spans="1:2">
      <c r="A5206">
        <v>6156398</v>
      </c>
      <c r="B5206">
        <v>0</v>
      </c>
    </row>
    <row r="5207" spans="1:2">
      <c r="A5207">
        <v>6251842</v>
      </c>
      <c r="B5207">
        <v>1</v>
      </c>
    </row>
    <row r="5208" spans="1:2">
      <c r="A5208">
        <v>6337997</v>
      </c>
      <c r="B5208">
        <v>0</v>
      </c>
    </row>
    <row r="5209" spans="1:2">
      <c r="A5209">
        <v>1351446</v>
      </c>
      <c r="B5209">
        <v>2</v>
      </c>
    </row>
    <row r="5210" spans="1:2">
      <c r="A5210">
        <v>958175</v>
      </c>
      <c r="B5210">
        <v>0</v>
      </c>
    </row>
    <row r="5211" spans="1:2">
      <c r="A5211">
        <v>6291098</v>
      </c>
      <c r="B5211">
        <v>2</v>
      </c>
    </row>
    <row r="5212" spans="1:2">
      <c r="A5212">
        <v>963751</v>
      </c>
      <c r="B5212">
        <v>0</v>
      </c>
    </row>
    <row r="5213" spans="1:2">
      <c r="A5213">
        <v>751104</v>
      </c>
      <c r="B5213">
        <v>0</v>
      </c>
    </row>
    <row r="5214" spans="1:2">
      <c r="A5214">
        <v>6216067</v>
      </c>
      <c r="B5214">
        <v>1</v>
      </c>
    </row>
    <row r="5215" spans="1:2">
      <c r="A5215">
        <v>6168188</v>
      </c>
      <c r="B5215">
        <v>0</v>
      </c>
    </row>
    <row r="5216" spans="1:2">
      <c r="A5216">
        <v>964830</v>
      </c>
      <c r="B5216">
        <v>4</v>
      </c>
    </row>
    <row r="5217" spans="1:2">
      <c r="A5217">
        <v>6215855</v>
      </c>
      <c r="B5217">
        <v>1</v>
      </c>
    </row>
    <row r="5218" spans="1:2">
      <c r="A5218">
        <v>6130720</v>
      </c>
      <c r="B5218">
        <v>0</v>
      </c>
    </row>
    <row r="5219" spans="1:2">
      <c r="A5219">
        <v>6321622</v>
      </c>
      <c r="B5219">
        <v>2</v>
      </c>
    </row>
    <row r="5220" spans="1:2">
      <c r="A5220">
        <v>6141524</v>
      </c>
      <c r="B5220">
        <v>1</v>
      </c>
    </row>
    <row r="5221" spans="1:2">
      <c r="A5221">
        <v>6261535</v>
      </c>
      <c r="B5221">
        <v>1</v>
      </c>
    </row>
    <row r="5222" spans="1:2">
      <c r="A5222">
        <v>6240031</v>
      </c>
      <c r="B5222">
        <v>0</v>
      </c>
    </row>
    <row r="5223" spans="1:2">
      <c r="A5223">
        <v>1252131</v>
      </c>
      <c r="B5223">
        <v>0</v>
      </c>
    </row>
    <row r="5224" spans="1:2">
      <c r="A5224">
        <v>6258804</v>
      </c>
      <c r="B5224">
        <v>0</v>
      </c>
    </row>
    <row r="5225" spans="1:2">
      <c r="A5225">
        <v>6106298</v>
      </c>
      <c r="B5225">
        <v>1</v>
      </c>
    </row>
    <row r="5226" spans="1:2">
      <c r="A5226">
        <v>3356954</v>
      </c>
      <c r="B5226">
        <v>0</v>
      </c>
    </row>
    <row r="5227" spans="1:2">
      <c r="A5227">
        <v>6306413</v>
      </c>
      <c r="B5227">
        <v>0</v>
      </c>
    </row>
    <row r="5228" spans="1:2">
      <c r="A5228">
        <v>1251953</v>
      </c>
      <c r="B5228">
        <v>1</v>
      </c>
    </row>
    <row r="5229" spans="1:2">
      <c r="A5229">
        <v>6263538</v>
      </c>
      <c r="B5229">
        <v>6</v>
      </c>
    </row>
    <row r="5230" spans="1:2">
      <c r="A5230">
        <v>6220023</v>
      </c>
      <c r="B5230">
        <v>0</v>
      </c>
    </row>
    <row r="5231" spans="1:2">
      <c r="A5231">
        <v>6279972</v>
      </c>
      <c r="B5231">
        <v>1</v>
      </c>
    </row>
    <row r="5232" spans="1:2">
      <c r="A5232">
        <v>956290</v>
      </c>
      <c r="B5232">
        <v>0</v>
      </c>
    </row>
    <row r="5233" spans="1:2">
      <c r="A5233">
        <v>6180545</v>
      </c>
      <c r="B5233">
        <v>0</v>
      </c>
    </row>
    <row r="5234" spans="1:2">
      <c r="A5234">
        <v>1251427</v>
      </c>
      <c r="B5234">
        <v>0</v>
      </c>
    </row>
    <row r="5235" spans="1:2">
      <c r="A5235">
        <v>6263249</v>
      </c>
      <c r="B5235">
        <v>2</v>
      </c>
    </row>
    <row r="5236" spans="1:2">
      <c r="A5236">
        <v>6279502</v>
      </c>
      <c r="B5236">
        <v>2</v>
      </c>
    </row>
    <row r="5237" spans="1:2">
      <c r="A5237">
        <v>6247071</v>
      </c>
      <c r="B5237">
        <v>0</v>
      </c>
    </row>
    <row r="5238" spans="1:2">
      <c r="A5238">
        <v>6149848</v>
      </c>
      <c r="B5238">
        <v>2</v>
      </c>
    </row>
    <row r="5239" spans="1:2">
      <c r="A5239">
        <v>1054789</v>
      </c>
      <c r="B5239">
        <v>0</v>
      </c>
    </row>
    <row r="5240" spans="1:2">
      <c r="A5240">
        <v>6306317</v>
      </c>
      <c r="B5240">
        <v>2</v>
      </c>
    </row>
    <row r="5241" spans="1:2">
      <c r="A5241">
        <v>6305889</v>
      </c>
      <c r="B5241">
        <v>20</v>
      </c>
    </row>
    <row r="5242" spans="1:2">
      <c r="A5242">
        <v>6244596</v>
      </c>
      <c r="B5242">
        <v>1</v>
      </c>
    </row>
    <row r="5243" spans="1:2">
      <c r="A5243">
        <v>6247737</v>
      </c>
      <c r="B5243">
        <v>0</v>
      </c>
    </row>
    <row r="5244" spans="1:2">
      <c r="A5244">
        <v>6255443</v>
      </c>
      <c r="B5244">
        <v>0</v>
      </c>
    </row>
    <row r="5245" spans="1:2">
      <c r="A5245">
        <v>6246384</v>
      </c>
      <c r="B5245">
        <v>12</v>
      </c>
    </row>
    <row r="5246" spans="1:2">
      <c r="A5246">
        <v>6110629</v>
      </c>
      <c r="B5246">
        <v>0</v>
      </c>
    </row>
    <row r="5247" spans="1:2">
      <c r="A5247">
        <v>6245383</v>
      </c>
      <c r="B5247">
        <v>0</v>
      </c>
    </row>
    <row r="5248" spans="1:2">
      <c r="A5248">
        <v>6151847</v>
      </c>
      <c r="B5248">
        <v>8</v>
      </c>
    </row>
    <row r="5249" spans="1:2">
      <c r="A5249">
        <v>6219673</v>
      </c>
      <c r="B5249">
        <v>0</v>
      </c>
    </row>
    <row r="5250" spans="1:2">
      <c r="A5250">
        <v>6271179</v>
      </c>
      <c r="B5250">
        <v>0</v>
      </c>
    </row>
    <row r="5251" spans="1:2">
      <c r="A5251">
        <v>956098</v>
      </c>
      <c r="B5251">
        <v>0</v>
      </c>
    </row>
    <row r="5252" spans="1:2">
      <c r="A5252">
        <v>6319552</v>
      </c>
      <c r="B5252">
        <v>0</v>
      </c>
    </row>
    <row r="5253" spans="1:2">
      <c r="A5253">
        <v>964882</v>
      </c>
      <c r="B5253">
        <v>2</v>
      </c>
    </row>
    <row r="5254" spans="1:2">
      <c r="A5254">
        <v>6135749</v>
      </c>
      <c r="B5254">
        <v>0</v>
      </c>
    </row>
    <row r="5255" spans="1:2">
      <c r="A5255">
        <v>6341774</v>
      </c>
      <c r="B5255">
        <v>8</v>
      </c>
    </row>
    <row r="5256" spans="1:2">
      <c r="A5256">
        <v>6264668</v>
      </c>
      <c r="B5256">
        <v>1</v>
      </c>
    </row>
    <row r="5257" spans="1:2">
      <c r="A5257">
        <v>6107073</v>
      </c>
      <c r="B5257">
        <v>2</v>
      </c>
    </row>
    <row r="5258" spans="1:2">
      <c r="A5258">
        <v>6246735</v>
      </c>
      <c r="B5258">
        <v>1</v>
      </c>
    </row>
    <row r="5259" spans="1:2">
      <c r="A5259">
        <v>6187020</v>
      </c>
      <c r="B5259">
        <v>0</v>
      </c>
    </row>
    <row r="5260" spans="1:2">
      <c r="A5260">
        <v>1051467</v>
      </c>
      <c r="B5260">
        <v>0</v>
      </c>
    </row>
    <row r="5261" spans="1:2">
      <c r="A5261">
        <v>6130133</v>
      </c>
      <c r="B5261">
        <v>0</v>
      </c>
    </row>
    <row r="5262" spans="1:2">
      <c r="A5262">
        <v>6110322</v>
      </c>
      <c r="B5262">
        <v>2</v>
      </c>
    </row>
    <row r="5263" spans="1:2">
      <c r="A5263">
        <v>6322784</v>
      </c>
      <c r="B5263">
        <v>1</v>
      </c>
    </row>
    <row r="5264" spans="1:2">
      <c r="A5264">
        <v>6231638</v>
      </c>
      <c r="B5264">
        <v>1</v>
      </c>
    </row>
    <row r="5265" spans="1:2">
      <c r="A5265">
        <v>6250201</v>
      </c>
      <c r="B5265">
        <v>0</v>
      </c>
    </row>
    <row r="5266" spans="1:2">
      <c r="A5266">
        <v>957249</v>
      </c>
      <c r="B5266">
        <v>6</v>
      </c>
    </row>
    <row r="5267" spans="1:2">
      <c r="A5267">
        <v>6234327</v>
      </c>
      <c r="B5267">
        <v>3</v>
      </c>
    </row>
    <row r="5268" spans="1:2">
      <c r="A5268">
        <v>6323959</v>
      </c>
      <c r="B5268">
        <v>1</v>
      </c>
    </row>
    <row r="5269" spans="1:2">
      <c r="A5269">
        <v>6215615</v>
      </c>
      <c r="B5269">
        <v>0</v>
      </c>
    </row>
    <row r="5270" spans="1:2">
      <c r="A5270">
        <v>6196048</v>
      </c>
      <c r="B5270">
        <v>1</v>
      </c>
    </row>
    <row r="5271" spans="1:2">
      <c r="A5271">
        <v>6110749</v>
      </c>
      <c r="B5271">
        <v>0</v>
      </c>
    </row>
    <row r="5272" spans="1:2">
      <c r="A5272">
        <v>6174292</v>
      </c>
      <c r="B5272">
        <v>1</v>
      </c>
    </row>
    <row r="5273" spans="1:2">
      <c r="A5273">
        <v>6297223</v>
      </c>
      <c r="B5273">
        <v>2</v>
      </c>
    </row>
    <row r="5274" spans="1:2">
      <c r="A5274">
        <v>6187795</v>
      </c>
      <c r="B5274">
        <v>2</v>
      </c>
    </row>
    <row r="5275" spans="1:2">
      <c r="A5275">
        <v>6235691</v>
      </c>
      <c r="B5275">
        <v>3</v>
      </c>
    </row>
    <row r="5276" spans="1:2">
      <c r="A5276">
        <v>1053910</v>
      </c>
      <c r="B5276">
        <v>2</v>
      </c>
    </row>
    <row r="5277" spans="1:2">
      <c r="A5277">
        <v>6256748</v>
      </c>
      <c r="B5277">
        <v>0</v>
      </c>
    </row>
    <row r="5278" spans="1:2">
      <c r="A5278">
        <v>6282165</v>
      </c>
      <c r="B5278">
        <v>0</v>
      </c>
    </row>
    <row r="5279" spans="1:2">
      <c r="A5279">
        <v>6343350</v>
      </c>
      <c r="B5279">
        <v>0</v>
      </c>
    </row>
    <row r="5280" spans="1:2">
      <c r="A5280">
        <v>6231156</v>
      </c>
      <c r="B5280">
        <v>1</v>
      </c>
    </row>
    <row r="5281" spans="1:2">
      <c r="A5281">
        <v>6234819</v>
      </c>
      <c r="B5281">
        <v>0</v>
      </c>
    </row>
    <row r="5282" spans="1:2">
      <c r="A5282">
        <v>6135368</v>
      </c>
      <c r="B5282">
        <v>2</v>
      </c>
    </row>
    <row r="5283" spans="1:2">
      <c r="A5283">
        <v>6216083</v>
      </c>
      <c r="B5283">
        <v>1</v>
      </c>
    </row>
    <row r="5284" spans="1:2">
      <c r="A5284">
        <v>6327249</v>
      </c>
      <c r="B5284">
        <v>2</v>
      </c>
    </row>
    <row r="5285" spans="1:2">
      <c r="A5285">
        <v>6230268</v>
      </c>
      <c r="B5285">
        <v>0</v>
      </c>
    </row>
    <row r="5286" spans="1:2">
      <c r="A5286">
        <v>6230804</v>
      </c>
      <c r="B5286">
        <v>4</v>
      </c>
    </row>
    <row r="5287" spans="1:2">
      <c r="A5287">
        <v>6259402</v>
      </c>
      <c r="B5287">
        <v>1</v>
      </c>
    </row>
    <row r="5288" spans="1:2">
      <c r="A5288">
        <v>954724</v>
      </c>
      <c r="B5288">
        <v>4</v>
      </c>
    </row>
    <row r="5289" spans="1:2">
      <c r="A5289">
        <v>6298866</v>
      </c>
      <c r="B5289">
        <v>2</v>
      </c>
    </row>
    <row r="5290" spans="1:2">
      <c r="A5290">
        <v>1054584</v>
      </c>
      <c r="B5290">
        <v>5</v>
      </c>
    </row>
    <row r="5291" spans="1:2">
      <c r="A5291">
        <v>6246523</v>
      </c>
      <c r="B5291">
        <v>2</v>
      </c>
    </row>
    <row r="5292" spans="1:2">
      <c r="A5292">
        <v>960770</v>
      </c>
      <c r="B5292">
        <v>0</v>
      </c>
    </row>
    <row r="5293" spans="1:2">
      <c r="A5293">
        <v>6294389</v>
      </c>
      <c r="B5293">
        <v>4</v>
      </c>
    </row>
    <row r="5294" spans="1:2">
      <c r="A5294">
        <v>951104</v>
      </c>
      <c r="B5294">
        <v>0</v>
      </c>
    </row>
    <row r="5295" spans="1:2">
      <c r="A5295">
        <v>1055245</v>
      </c>
      <c r="B5295">
        <v>2</v>
      </c>
    </row>
    <row r="5296" spans="1:2">
      <c r="A5296">
        <v>6342992</v>
      </c>
      <c r="B5296">
        <v>0</v>
      </c>
    </row>
    <row r="5297" spans="1:2">
      <c r="A5297">
        <v>6159294</v>
      </c>
      <c r="B5297">
        <v>0</v>
      </c>
    </row>
    <row r="5298" spans="1:2">
      <c r="A5298">
        <v>6306282</v>
      </c>
      <c r="B5298">
        <v>1</v>
      </c>
    </row>
    <row r="5299" spans="1:2">
      <c r="A5299">
        <v>6242794</v>
      </c>
      <c r="B5299">
        <v>0</v>
      </c>
    </row>
    <row r="5300" spans="1:2">
      <c r="A5300">
        <v>959482</v>
      </c>
      <c r="B5300">
        <v>1</v>
      </c>
    </row>
    <row r="5301" spans="1:2">
      <c r="A5301">
        <v>6243914</v>
      </c>
      <c r="B5301">
        <v>0</v>
      </c>
    </row>
    <row r="5302" spans="1:2">
      <c r="A5302">
        <v>6277569</v>
      </c>
      <c r="B5302">
        <v>2</v>
      </c>
    </row>
    <row r="5303" spans="1:2">
      <c r="A5303">
        <v>6274703</v>
      </c>
      <c r="B5303">
        <v>4</v>
      </c>
    </row>
    <row r="5304" spans="1:2">
      <c r="A5304">
        <v>6169301</v>
      </c>
      <c r="B5304">
        <v>5</v>
      </c>
    </row>
    <row r="5305" spans="1:2">
      <c r="A5305">
        <v>3356956</v>
      </c>
      <c r="B5305">
        <v>0</v>
      </c>
    </row>
    <row r="5306" spans="1:2">
      <c r="A5306">
        <v>6216472</v>
      </c>
      <c r="B5306">
        <v>2</v>
      </c>
    </row>
    <row r="5307" spans="1:2">
      <c r="A5307">
        <v>6266906</v>
      </c>
      <c r="B5307">
        <v>2</v>
      </c>
    </row>
    <row r="5308" spans="1:2">
      <c r="A5308">
        <v>6210281</v>
      </c>
      <c r="B5308">
        <v>2</v>
      </c>
    </row>
    <row r="5309" spans="1:2">
      <c r="A5309">
        <v>1252274</v>
      </c>
      <c r="B5309">
        <v>1</v>
      </c>
    </row>
    <row r="5310" spans="1:2">
      <c r="A5310">
        <v>6268206</v>
      </c>
      <c r="B5310">
        <v>4</v>
      </c>
    </row>
    <row r="5311" spans="1:2">
      <c r="A5311">
        <v>6110227</v>
      </c>
      <c r="B5311">
        <v>1</v>
      </c>
    </row>
    <row r="5312" spans="1:2">
      <c r="A5312">
        <v>6254287</v>
      </c>
      <c r="B5312">
        <v>2</v>
      </c>
    </row>
    <row r="5313" spans="1:2">
      <c r="A5313">
        <v>6257707</v>
      </c>
      <c r="B5313">
        <v>0</v>
      </c>
    </row>
    <row r="5314" spans="1:2">
      <c r="A5314">
        <v>6106315</v>
      </c>
      <c r="B5314">
        <v>2</v>
      </c>
    </row>
    <row r="5315" spans="1:2">
      <c r="A5315">
        <v>6293245</v>
      </c>
      <c r="B5315">
        <v>0</v>
      </c>
    </row>
    <row r="5316" spans="1:2">
      <c r="A5316">
        <v>6237462</v>
      </c>
      <c r="B5316">
        <v>0</v>
      </c>
    </row>
    <row r="5317" spans="1:2">
      <c r="A5317">
        <v>6343058</v>
      </c>
      <c r="B5317">
        <v>1</v>
      </c>
    </row>
    <row r="5318" spans="1:2">
      <c r="A5318">
        <v>960381</v>
      </c>
      <c r="B5318">
        <v>0</v>
      </c>
    </row>
    <row r="5319" spans="1:2">
      <c r="A5319">
        <v>6279969</v>
      </c>
      <c r="B5319">
        <v>1</v>
      </c>
    </row>
    <row r="5320" spans="1:2">
      <c r="A5320">
        <v>1252090</v>
      </c>
      <c r="B5320">
        <v>1</v>
      </c>
    </row>
    <row r="5321" spans="1:2">
      <c r="A5321">
        <v>6320379</v>
      </c>
      <c r="B5321">
        <v>0</v>
      </c>
    </row>
    <row r="5322" spans="1:2">
      <c r="A5322">
        <v>6180416</v>
      </c>
      <c r="B5322">
        <v>2</v>
      </c>
    </row>
    <row r="5323" spans="1:2">
      <c r="A5323">
        <v>6124612</v>
      </c>
      <c r="B5323">
        <v>2</v>
      </c>
    </row>
    <row r="5324" spans="1:2">
      <c r="A5324">
        <v>6173023</v>
      </c>
      <c r="B5324">
        <v>0</v>
      </c>
    </row>
    <row r="5325" spans="1:2">
      <c r="A5325">
        <v>6211438</v>
      </c>
      <c r="B5325">
        <v>0</v>
      </c>
    </row>
    <row r="5326" spans="1:2">
      <c r="A5326">
        <v>951865</v>
      </c>
      <c r="B5326">
        <v>5</v>
      </c>
    </row>
    <row r="5327" spans="1:2">
      <c r="A5327">
        <v>6301934</v>
      </c>
      <c r="B5327">
        <v>28</v>
      </c>
    </row>
    <row r="5328" spans="1:2">
      <c r="A5328">
        <v>960258</v>
      </c>
      <c r="B5328">
        <v>0</v>
      </c>
    </row>
    <row r="5329" spans="1:2">
      <c r="A5329">
        <v>6272444</v>
      </c>
      <c r="B5329">
        <v>0</v>
      </c>
    </row>
    <row r="5330" spans="1:2">
      <c r="A5330">
        <v>963053</v>
      </c>
      <c r="B5330">
        <v>0</v>
      </c>
    </row>
    <row r="5331" spans="1:2">
      <c r="A5331">
        <v>956929</v>
      </c>
      <c r="B5331">
        <v>0</v>
      </c>
    </row>
    <row r="5332" spans="1:2">
      <c r="A5332">
        <v>6251507</v>
      </c>
      <c r="B5332">
        <v>2</v>
      </c>
    </row>
    <row r="5333" spans="1:2">
      <c r="A5333">
        <v>6296851</v>
      </c>
      <c r="B5333">
        <v>5</v>
      </c>
    </row>
    <row r="5334" spans="1:2">
      <c r="A5334">
        <v>1051397</v>
      </c>
      <c r="B5334">
        <v>0</v>
      </c>
    </row>
    <row r="5335" spans="1:2">
      <c r="A5335">
        <v>1054514</v>
      </c>
      <c r="B5335">
        <v>5</v>
      </c>
    </row>
    <row r="5336" spans="1:2">
      <c r="A5336">
        <v>6199453</v>
      </c>
      <c r="B5336">
        <v>1</v>
      </c>
    </row>
    <row r="5337" spans="1:2">
      <c r="A5337">
        <v>6251462</v>
      </c>
      <c r="B5337">
        <v>4</v>
      </c>
    </row>
    <row r="5338" spans="1:2">
      <c r="A5338">
        <v>6159236</v>
      </c>
      <c r="B5338">
        <v>1</v>
      </c>
    </row>
    <row r="5339" spans="1:2">
      <c r="A5339">
        <v>6216314</v>
      </c>
      <c r="B5339">
        <v>3</v>
      </c>
    </row>
    <row r="5340" spans="1:2">
      <c r="A5340">
        <v>6216004</v>
      </c>
      <c r="B5340">
        <v>1</v>
      </c>
    </row>
    <row r="5341" spans="1:2">
      <c r="A5341">
        <v>1055010</v>
      </c>
      <c r="B5341">
        <v>8</v>
      </c>
    </row>
    <row r="5342" spans="1:2">
      <c r="A5342">
        <v>952615</v>
      </c>
      <c r="B5342">
        <v>0</v>
      </c>
    </row>
    <row r="5343" spans="1:2">
      <c r="A5343">
        <v>1055263</v>
      </c>
      <c r="B5343">
        <v>2</v>
      </c>
    </row>
    <row r="5344" spans="1:2">
      <c r="A5344">
        <v>6233754</v>
      </c>
      <c r="B5344">
        <v>1</v>
      </c>
    </row>
    <row r="5345" spans="1:2">
      <c r="A5345">
        <v>6285156</v>
      </c>
      <c r="B5345">
        <v>0</v>
      </c>
    </row>
    <row r="5346" spans="1:2">
      <c r="A5346">
        <v>6265534</v>
      </c>
      <c r="B5346">
        <v>0</v>
      </c>
    </row>
    <row r="5347" spans="1:2">
      <c r="A5347">
        <v>6305873</v>
      </c>
      <c r="B5347">
        <v>0</v>
      </c>
    </row>
    <row r="5348" spans="1:2">
      <c r="A5348">
        <v>6230194</v>
      </c>
      <c r="B5348">
        <v>0</v>
      </c>
    </row>
    <row r="5349" spans="1:2">
      <c r="A5349">
        <v>6334696</v>
      </c>
      <c r="B5349">
        <v>5</v>
      </c>
    </row>
    <row r="5350" spans="1:2">
      <c r="A5350">
        <v>552941</v>
      </c>
      <c r="B5350">
        <v>0</v>
      </c>
    </row>
    <row r="5351" spans="1:2">
      <c r="A5351">
        <v>6338511</v>
      </c>
      <c r="B5351">
        <v>0</v>
      </c>
    </row>
    <row r="5352" spans="1:2">
      <c r="A5352">
        <v>6312191</v>
      </c>
      <c r="B5352">
        <v>3</v>
      </c>
    </row>
    <row r="5353" spans="1:2">
      <c r="A5353">
        <v>6317168</v>
      </c>
      <c r="B5353">
        <v>3</v>
      </c>
    </row>
    <row r="5354" spans="1:2">
      <c r="A5354">
        <v>6275280</v>
      </c>
      <c r="B5354">
        <v>10</v>
      </c>
    </row>
    <row r="5355" spans="1:2">
      <c r="A5355">
        <v>953838</v>
      </c>
      <c r="B5355">
        <v>3</v>
      </c>
    </row>
    <row r="5356" spans="1:2">
      <c r="A5356">
        <v>6188776</v>
      </c>
      <c r="B5356">
        <v>1</v>
      </c>
    </row>
    <row r="5357" spans="1:2">
      <c r="A5357">
        <v>6290225</v>
      </c>
      <c r="B5357">
        <v>4</v>
      </c>
    </row>
    <row r="5358" spans="1:2">
      <c r="A5358">
        <v>6266782</v>
      </c>
      <c r="B5358">
        <v>3</v>
      </c>
    </row>
    <row r="5359" spans="1:2">
      <c r="A5359">
        <v>1053575</v>
      </c>
      <c r="B5359">
        <v>0</v>
      </c>
    </row>
    <row r="5360" spans="1:2">
      <c r="A5360">
        <v>6256756</v>
      </c>
      <c r="B5360">
        <v>0</v>
      </c>
    </row>
    <row r="5361" spans="1:2">
      <c r="A5361">
        <v>6319289</v>
      </c>
      <c r="B5361">
        <v>0</v>
      </c>
    </row>
    <row r="5362" spans="1:2">
      <c r="A5362">
        <v>6316726</v>
      </c>
      <c r="B5362">
        <v>1</v>
      </c>
    </row>
    <row r="5363" spans="1:2">
      <c r="A5363">
        <v>6121451</v>
      </c>
      <c r="B5363">
        <v>19</v>
      </c>
    </row>
    <row r="5364" spans="1:2">
      <c r="A5364">
        <v>6306709</v>
      </c>
      <c r="B5364">
        <v>4</v>
      </c>
    </row>
    <row r="5365" spans="1:2">
      <c r="A5365">
        <v>6197969</v>
      </c>
      <c r="B5365">
        <v>3</v>
      </c>
    </row>
    <row r="5366" spans="1:2">
      <c r="A5366">
        <v>6272577</v>
      </c>
      <c r="B5366">
        <v>0</v>
      </c>
    </row>
    <row r="5367" spans="1:2">
      <c r="A5367">
        <v>6315410</v>
      </c>
      <c r="B5367">
        <v>0</v>
      </c>
    </row>
    <row r="5368" spans="1:2">
      <c r="A5368">
        <v>6242087</v>
      </c>
      <c r="B5368">
        <v>0</v>
      </c>
    </row>
    <row r="5369" spans="1:2">
      <c r="A5369">
        <v>6337212</v>
      </c>
      <c r="B5369">
        <v>0</v>
      </c>
    </row>
    <row r="5370" spans="1:2">
      <c r="A5370">
        <v>6317505</v>
      </c>
      <c r="B5370">
        <v>7</v>
      </c>
    </row>
    <row r="5371" spans="1:2">
      <c r="A5371">
        <v>6264723</v>
      </c>
      <c r="B5371">
        <v>0</v>
      </c>
    </row>
    <row r="5372" spans="1:2">
      <c r="A5372">
        <v>6262192</v>
      </c>
      <c r="B5372">
        <v>1</v>
      </c>
    </row>
    <row r="5373" spans="1:2">
      <c r="A5373">
        <v>6248916</v>
      </c>
      <c r="B5373">
        <v>0</v>
      </c>
    </row>
    <row r="5374" spans="1:2">
      <c r="A5374">
        <v>6339588</v>
      </c>
      <c r="B5374">
        <v>2</v>
      </c>
    </row>
    <row r="5375" spans="1:2">
      <c r="A5375">
        <v>6195817</v>
      </c>
      <c r="B5375">
        <v>2</v>
      </c>
    </row>
    <row r="5376" spans="1:2">
      <c r="A5376">
        <v>6266273</v>
      </c>
      <c r="B5376">
        <v>0</v>
      </c>
    </row>
    <row r="5377" spans="1:2">
      <c r="A5377">
        <v>6317111</v>
      </c>
      <c r="B5377">
        <v>0</v>
      </c>
    </row>
    <row r="5378" spans="1:2">
      <c r="A5378">
        <v>6192633</v>
      </c>
      <c r="B5378">
        <v>0</v>
      </c>
    </row>
    <row r="5379" spans="1:2">
      <c r="A5379">
        <v>6341769</v>
      </c>
      <c r="B5379">
        <v>8</v>
      </c>
    </row>
    <row r="5380" spans="1:2">
      <c r="A5380">
        <v>6340939</v>
      </c>
      <c r="B5380">
        <v>1</v>
      </c>
    </row>
    <row r="5381" spans="1:2">
      <c r="A5381">
        <v>6248637</v>
      </c>
      <c r="B5381">
        <v>1</v>
      </c>
    </row>
    <row r="5382" spans="1:2">
      <c r="A5382">
        <v>963914</v>
      </c>
      <c r="B5382">
        <v>0</v>
      </c>
    </row>
    <row r="5383" spans="1:2">
      <c r="A5383">
        <v>6238630</v>
      </c>
      <c r="B5383">
        <v>0</v>
      </c>
    </row>
    <row r="5384" spans="1:2">
      <c r="A5384">
        <v>6192392</v>
      </c>
      <c r="B5384">
        <v>0</v>
      </c>
    </row>
    <row r="5385" spans="1:2">
      <c r="A5385">
        <v>960576</v>
      </c>
      <c r="B5385">
        <v>1</v>
      </c>
    </row>
    <row r="5386" spans="1:2">
      <c r="A5386">
        <v>6301903</v>
      </c>
      <c r="B5386">
        <v>10</v>
      </c>
    </row>
    <row r="5387" spans="1:2">
      <c r="A5387">
        <v>6294758</v>
      </c>
      <c r="B5387">
        <v>1</v>
      </c>
    </row>
    <row r="5388" spans="1:2">
      <c r="A5388">
        <v>6217878</v>
      </c>
      <c r="B5388">
        <v>0</v>
      </c>
    </row>
    <row r="5389" spans="1:2">
      <c r="A5389">
        <v>956265</v>
      </c>
      <c r="B5389">
        <v>0</v>
      </c>
    </row>
    <row r="5390" spans="1:2">
      <c r="A5390">
        <v>6311751</v>
      </c>
      <c r="B5390">
        <v>0</v>
      </c>
    </row>
    <row r="5391" spans="1:2">
      <c r="A5391">
        <v>6216394</v>
      </c>
      <c r="B5391">
        <v>18</v>
      </c>
    </row>
    <row r="5392" spans="1:2">
      <c r="A5392">
        <v>6334631</v>
      </c>
      <c r="B5392">
        <v>0</v>
      </c>
    </row>
    <row r="5393" spans="1:2">
      <c r="A5393">
        <v>6313484</v>
      </c>
      <c r="B5393">
        <v>2</v>
      </c>
    </row>
    <row r="5394" spans="1:2">
      <c r="A5394">
        <v>6270677</v>
      </c>
      <c r="B5394">
        <v>0</v>
      </c>
    </row>
    <row r="5395" spans="1:2">
      <c r="A5395">
        <v>6317772</v>
      </c>
      <c r="B5395">
        <v>4</v>
      </c>
    </row>
    <row r="5396" spans="1:2">
      <c r="A5396">
        <v>6231900</v>
      </c>
      <c r="B5396">
        <v>2</v>
      </c>
    </row>
    <row r="5397" spans="1:2">
      <c r="A5397">
        <v>6238545</v>
      </c>
      <c r="B5397">
        <v>2</v>
      </c>
    </row>
    <row r="5398" spans="1:2">
      <c r="A5398">
        <v>957536</v>
      </c>
      <c r="B5398">
        <v>0</v>
      </c>
    </row>
    <row r="5399" spans="1:2">
      <c r="A5399">
        <v>6256435</v>
      </c>
      <c r="B5399">
        <v>2</v>
      </c>
    </row>
    <row r="5400" spans="1:2">
      <c r="A5400">
        <v>6240399</v>
      </c>
      <c r="B5400">
        <v>0</v>
      </c>
    </row>
    <row r="5401" spans="1:2">
      <c r="A5401">
        <v>6217490</v>
      </c>
      <c r="B5401">
        <v>3</v>
      </c>
    </row>
    <row r="5402" spans="1:2">
      <c r="A5402">
        <v>6298416</v>
      </c>
      <c r="B5402">
        <v>0</v>
      </c>
    </row>
    <row r="5403" spans="1:2">
      <c r="A5403">
        <v>6279984</v>
      </c>
      <c r="B5403">
        <v>1</v>
      </c>
    </row>
    <row r="5404" spans="1:2">
      <c r="A5404">
        <v>1051923</v>
      </c>
      <c r="B5404">
        <v>0</v>
      </c>
    </row>
    <row r="5405" spans="1:2">
      <c r="A5405">
        <v>6303933</v>
      </c>
      <c r="B5405">
        <v>1</v>
      </c>
    </row>
    <row r="5406" spans="1:2">
      <c r="A5406">
        <v>6146848</v>
      </c>
      <c r="B5406">
        <v>31</v>
      </c>
    </row>
    <row r="5407" spans="1:2">
      <c r="A5407">
        <v>550572</v>
      </c>
      <c r="B5407">
        <v>0</v>
      </c>
    </row>
    <row r="5408" spans="1:2">
      <c r="A5408">
        <v>6160124</v>
      </c>
      <c r="B5408">
        <v>0</v>
      </c>
    </row>
    <row r="5409" spans="1:2">
      <c r="A5409">
        <v>6256647</v>
      </c>
      <c r="B5409">
        <v>0</v>
      </c>
    </row>
    <row r="5410" spans="1:2">
      <c r="A5410">
        <v>6107459</v>
      </c>
      <c r="B5410">
        <v>0</v>
      </c>
    </row>
    <row r="5411" spans="1:2">
      <c r="A5411">
        <v>6189991</v>
      </c>
      <c r="B5411">
        <v>0</v>
      </c>
    </row>
    <row r="5412" spans="1:2">
      <c r="A5412">
        <v>6300214</v>
      </c>
      <c r="B5412">
        <v>0</v>
      </c>
    </row>
    <row r="5413" spans="1:2">
      <c r="A5413">
        <v>6216254</v>
      </c>
      <c r="B5413">
        <v>0</v>
      </c>
    </row>
    <row r="5414" spans="1:2">
      <c r="A5414">
        <v>6343057</v>
      </c>
      <c r="B5414">
        <v>1</v>
      </c>
    </row>
    <row r="5415" spans="1:2">
      <c r="A5415">
        <v>6270873</v>
      </c>
      <c r="B5415">
        <v>2</v>
      </c>
    </row>
    <row r="5416" spans="1:2">
      <c r="A5416">
        <v>6305787</v>
      </c>
      <c r="B5416">
        <v>3</v>
      </c>
    </row>
    <row r="5417" spans="1:2">
      <c r="A5417">
        <v>6134583</v>
      </c>
      <c r="B5417">
        <v>0</v>
      </c>
    </row>
    <row r="5418" spans="1:2">
      <c r="A5418">
        <v>6224583</v>
      </c>
      <c r="B5418">
        <v>1</v>
      </c>
    </row>
    <row r="5419" spans="1:2">
      <c r="A5419">
        <v>953356</v>
      </c>
      <c r="B5419">
        <v>0</v>
      </c>
    </row>
    <row r="5420" spans="1:2">
      <c r="A5420">
        <v>1054076</v>
      </c>
      <c r="B5420">
        <v>7</v>
      </c>
    </row>
    <row r="5421" spans="1:2">
      <c r="A5421">
        <v>6336129</v>
      </c>
      <c r="B5421">
        <v>0</v>
      </c>
    </row>
    <row r="5422" spans="1:2">
      <c r="A5422">
        <v>6183038</v>
      </c>
      <c r="B5422">
        <v>0</v>
      </c>
    </row>
    <row r="5423" spans="1:2">
      <c r="A5423">
        <v>6237067</v>
      </c>
      <c r="B5423">
        <v>3</v>
      </c>
    </row>
    <row r="5424" spans="1:2">
      <c r="A5424">
        <v>6265620</v>
      </c>
      <c r="B5424">
        <v>2</v>
      </c>
    </row>
    <row r="5425" spans="1:2">
      <c r="A5425">
        <v>6229355</v>
      </c>
      <c r="B5425">
        <v>0</v>
      </c>
    </row>
    <row r="5426" spans="1:2">
      <c r="A5426">
        <v>1055240</v>
      </c>
      <c r="B5426">
        <v>0</v>
      </c>
    </row>
    <row r="5427" spans="1:2">
      <c r="A5427">
        <v>750780</v>
      </c>
      <c r="B5427">
        <v>4</v>
      </c>
    </row>
    <row r="5428" spans="1:2">
      <c r="A5428">
        <v>751004</v>
      </c>
      <c r="B5428">
        <v>6</v>
      </c>
    </row>
    <row r="5429" spans="1:2">
      <c r="A5429">
        <v>6170405</v>
      </c>
      <c r="B5429">
        <v>3</v>
      </c>
    </row>
    <row r="5430" spans="1:2">
      <c r="A5430">
        <v>6117736</v>
      </c>
      <c r="B5430">
        <v>0</v>
      </c>
    </row>
    <row r="5431" spans="1:2">
      <c r="A5431">
        <v>6140580</v>
      </c>
      <c r="B5431">
        <v>2</v>
      </c>
    </row>
    <row r="5432" spans="1:2">
      <c r="A5432">
        <v>6215304</v>
      </c>
      <c r="B5432">
        <v>4</v>
      </c>
    </row>
    <row r="5433" spans="1:2">
      <c r="A5433">
        <v>6320333</v>
      </c>
      <c r="B5433">
        <v>1</v>
      </c>
    </row>
    <row r="5434" spans="1:2">
      <c r="A5434">
        <v>964349</v>
      </c>
      <c r="B5434">
        <v>0</v>
      </c>
    </row>
    <row r="5435" spans="1:2">
      <c r="A5435">
        <v>6297653</v>
      </c>
      <c r="B5435">
        <v>0</v>
      </c>
    </row>
    <row r="5436" spans="1:2">
      <c r="A5436">
        <v>956915</v>
      </c>
      <c r="B5436">
        <v>3</v>
      </c>
    </row>
    <row r="5437" spans="1:2">
      <c r="A5437">
        <v>6119875</v>
      </c>
      <c r="B5437">
        <v>2</v>
      </c>
    </row>
    <row r="5438" spans="1:2">
      <c r="A5438">
        <v>964538</v>
      </c>
      <c r="B5438">
        <v>0</v>
      </c>
    </row>
    <row r="5439" spans="1:2">
      <c r="A5439">
        <v>6220760</v>
      </c>
      <c r="B5439">
        <v>0</v>
      </c>
    </row>
    <row r="5440" spans="1:2">
      <c r="A5440">
        <v>6321932</v>
      </c>
      <c r="B5440">
        <v>0</v>
      </c>
    </row>
    <row r="5441" spans="1:2">
      <c r="A5441">
        <v>1252178</v>
      </c>
      <c r="B5441">
        <v>0</v>
      </c>
    </row>
    <row r="5442" spans="1:2">
      <c r="A5442">
        <v>6215804</v>
      </c>
      <c r="B5442">
        <v>3</v>
      </c>
    </row>
    <row r="5443" spans="1:2">
      <c r="A5443">
        <v>6215838</v>
      </c>
      <c r="B5443">
        <v>1</v>
      </c>
    </row>
    <row r="5444" spans="1:2">
      <c r="A5444">
        <v>6281595</v>
      </c>
      <c r="B5444">
        <v>0</v>
      </c>
    </row>
    <row r="5445" spans="1:2">
      <c r="A5445">
        <v>6224050</v>
      </c>
      <c r="B5445">
        <v>0</v>
      </c>
    </row>
    <row r="5446" spans="1:2">
      <c r="A5446">
        <v>6105778</v>
      </c>
      <c r="B5446">
        <v>0</v>
      </c>
    </row>
    <row r="5447" spans="1:2">
      <c r="A5447">
        <v>6324233</v>
      </c>
      <c r="B5447">
        <v>1</v>
      </c>
    </row>
    <row r="5448" spans="1:2">
      <c r="A5448">
        <v>6149533</v>
      </c>
      <c r="B5448">
        <v>0</v>
      </c>
    </row>
    <row r="5449" spans="1:2">
      <c r="A5449">
        <v>6284451</v>
      </c>
      <c r="B5449">
        <v>1</v>
      </c>
    </row>
    <row r="5450" spans="1:2">
      <c r="A5450">
        <v>6103990</v>
      </c>
      <c r="B5450">
        <v>1</v>
      </c>
    </row>
    <row r="5451" spans="1:2">
      <c r="A5451">
        <v>1050047</v>
      </c>
      <c r="B5451">
        <v>0</v>
      </c>
    </row>
    <row r="5452" spans="1:2">
      <c r="A5452">
        <v>6179664</v>
      </c>
      <c r="B5452">
        <v>0</v>
      </c>
    </row>
    <row r="5453" spans="1:2">
      <c r="A5453">
        <v>6219461</v>
      </c>
      <c r="B5453">
        <v>0</v>
      </c>
    </row>
    <row r="5454" spans="1:2">
      <c r="A5454">
        <v>6224079</v>
      </c>
      <c r="B5454">
        <v>0</v>
      </c>
    </row>
    <row r="5455" spans="1:2">
      <c r="A5455">
        <v>6152643</v>
      </c>
      <c r="B5455">
        <v>0</v>
      </c>
    </row>
    <row r="5456" spans="1:2">
      <c r="A5456">
        <v>6335851</v>
      </c>
      <c r="B5456">
        <v>0</v>
      </c>
    </row>
    <row r="5457" spans="1:2">
      <c r="A5457">
        <v>959168</v>
      </c>
      <c r="B5457">
        <v>1</v>
      </c>
    </row>
    <row r="5458" spans="1:2">
      <c r="A5458">
        <v>6325532</v>
      </c>
      <c r="B5458">
        <v>0</v>
      </c>
    </row>
    <row r="5459" spans="1:2">
      <c r="A5459">
        <v>963420</v>
      </c>
      <c r="B5459">
        <v>1</v>
      </c>
    </row>
    <row r="5460" spans="1:2">
      <c r="A5460">
        <v>1350962</v>
      </c>
      <c r="B5460">
        <v>0</v>
      </c>
    </row>
    <row r="5461" spans="1:2">
      <c r="A5461">
        <v>956641</v>
      </c>
      <c r="B5461">
        <v>15</v>
      </c>
    </row>
    <row r="5462" spans="1:2">
      <c r="A5462">
        <v>6150086</v>
      </c>
      <c r="B5462">
        <v>0</v>
      </c>
    </row>
    <row r="5463" spans="1:2">
      <c r="A5463">
        <v>6257781</v>
      </c>
      <c r="B5463">
        <v>0</v>
      </c>
    </row>
    <row r="5464" spans="1:2">
      <c r="A5464">
        <v>751228</v>
      </c>
      <c r="B5464">
        <v>0</v>
      </c>
    </row>
    <row r="5465" spans="1:2">
      <c r="A5465">
        <v>1053021</v>
      </c>
      <c r="B5465">
        <v>4</v>
      </c>
    </row>
    <row r="5466" spans="1:2">
      <c r="A5466">
        <v>960334</v>
      </c>
      <c r="B5466">
        <v>0</v>
      </c>
    </row>
    <row r="5467" spans="1:2">
      <c r="A5467">
        <v>6215981</v>
      </c>
      <c r="B5467">
        <v>1</v>
      </c>
    </row>
    <row r="5468" spans="1:2">
      <c r="A5468">
        <v>6242907</v>
      </c>
      <c r="B5468">
        <v>10</v>
      </c>
    </row>
    <row r="5469" spans="1:2">
      <c r="A5469">
        <v>962641</v>
      </c>
      <c r="B5469">
        <v>1</v>
      </c>
    </row>
    <row r="5470" spans="1:2">
      <c r="A5470">
        <v>6146553</v>
      </c>
      <c r="B5470">
        <v>4</v>
      </c>
    </row>
    <row r="5471" spans="1:2">
      <c r="A5471">
        <v>6245140</v>
      </c>
      <c r="B5471">
        <v>0</v>
      </c>
    </row>
    <row r="5472" spans="1:2">
      <c r="A5472">
        <v>6102461</v>
      </c>
      <c r="B5472">
        <v>0</v>
      </c>
    </row>
    <row r="5473" spans="1:2">
      <c r="A5473">
        <v>6230273</v>
      </c>
      <c r="B5473">
        <v>0</v>
      </c>
    </row>
    <row r="5474" spans="1:2">
      <c r="A5474">
        <v>6293310</v>
      </c>
      <c r="B5474">
        <v>1</v>
      </c>
    </row>
    <row r="5475" spans="1:2">
      <c r="A5475">
        <v>6321878</v>
      </c>
      <c r="B5475">
        <v>0</v>
      </c>
    </row>
    <row r="5476" spans="1:2">
      <c r="A5476">
        <v>6251883</v>
      </c>
      <c r="B5476">
        <v>0</v>
      </c>
    </row>
    <row r="5477" spans="1:2">
      <c r="A5477">
        <v>6289241</v>
      </c>
      <c r="B5477">
        <v>4</v>
      </c>
    </row>
    <row r="5478" spans="1:2">
      <c r="A5478">
        <v>6343353</v>
      </c>
      <c r="B5478">
        <v>0</v>
      </c>
    </row>
    <row r="5479" spans="1:2">
      <c r="A5479">
        <v>6213307</v>
      </c>
      <c r="B5479">
        <v>2</v>
      </c>
    </row>
    <row r="5480" spans="1:2">
      <c r="A5480">
        <v>6249560</v>
      </c>
      <c r="B5480">
        <v>1</v>
      </c>
    </row>
    <row r="5481" spans="1:2">
      <c r="A5481">
        <v>6345251</v>
      </c>
      <c r="B5481">
        <v>3</v>
      </c>
    </row>
    <row r="5482" spans="1:2">
      <c r="A5482">
        <v>6172352</v>
      </c>
      <c r="B5482">
        <v>0</v>
      </c>
    </row>
    <row r="5483" spans="1:2">
      <c r="A5483">
        <v>6187552</v>
      </c>
      <c r="B5483">
        <v>0</v>
      </c>
    </row>
    <row r="5484" spans="1:2">
      <c r="A5484">
        <v>6216053</v>
      </c>
      <c r="B5484">
        <v>1</v>
      </c>
    </row>
    <row r="5485" spans="1:2">
      <c r="A5485">
        <v>6286167</v>
      </c>
      <c r="B5485">
        <v>0</v>
      </c>
    </row>
    <row r="5486" spans="1:2">
      <c r="A5486">
        <v>6322715</v>
      </c>
      <c r="B5486">
        <v>0</v>
      </c>
    </row>
    <row r="5487" spans="1:2">
      <c r="A5487">
        <v>960658</v>
      </c>
      <c r="B5487">
        <v>10</v>
      </c>
    </row>
    <row r="5488" spans="1:2">
      <c r="A5488">
        <v>6309677</v>
      </c>
      <c r="B5488">
        <v>1</v>
      </c>
    </row>
    <row r="5489" spans="1:2">
      <c r="A5489">
        <v>6326618</v>
      </c>
      <c r="B5489">
        <v>1</v>
      </c>
    </row>
    <row r="5490" spans="1:2">
      <c r="A5490">
        <v>6310518</v>
      </c>
      <c r="B5490">
        <v>0</v>
      </c>
    </row>
    <row r="5491" spans="1:2">
      <c r="A5491">
        <v>6167335</v>
      </c>
      <c r="B5491">
        <v>1</v>
      </c>
    </row>
    <row r="5492" spans="1:2">
      <c r="A5492">
        <v>1054109</v>
      </c>
      <c r="B5492">
        <v>1</v>
      </c>
    </row>
    <row r="5493" spans="1:2">
      <c r="A5493">
        <v>6335156</v>
      </c>
      <c r="B5493">
        <v>0</v>
      </c>
    </row>
    <row r="5494" spans="1:2">
      <c r="A5494">
        <v>6326470</v>
      </c>
      <c r="B5494">
        <v>1</v>
      </c>
    </row>
    <row r="5495" spans="1:2">
      <c r="A5495">
        <v>6243066</v>
      </c>
      <c r="B5495">
        <v>1</v>
      </c>
    </row>
    <row r="5496" spans="1:2">
      <c r="A5496">
        <v>955057</v>
      </c>
      <c r="B5496">
        <v>0</v>
      </c>
    </row>
    <row r="5497" spans="1:2">
      <c r="A5497">
        <v>6193371</v>
      </c>
      <c r="B5497">
        <v>0</v>
      </c>
    </row>
    <row r="5498" spans="1:2">
      <c r="A5498">
        <v>6251875</v>
      </c>
      <c r="B5498">
        <v>0</v>
      </c>
    </row>
    <row r="5499" spans="1:2">
      <c r="A5499">
        <v>6247940</v>
      </c>
      <c r="B5499">
        <v>0</v>
      </c>
    </row>
    <row r="5500" spans="1:2">
      <c r="A5500">
        <v>6216464</v>
      </c>
      <c r="B5500">
        <v>0</v>
      </c>
    </row>
    <row r="5501" spans="1:2">
      <c r="A5501">
        <v>6240898</v>
      </c>
      <c r="B5501">
        <v>1</v>
      </c>
    </row>
    <row r="5502" spans="1:2">
      <c r="A5502">
        <v>1054622</v>
      </c>
      <c r="B5502">
        <v>0</v>
      </c>
    </row>
    <row r="5503" spans="1:2">
      <c r="A5503">
        <v>6237659</v>
      </c>
      <c r="B5503">
        <v>0</v>
      </c>
    </row>
    <row r="5504" spans="1:2">
      <c r="A5504">
        <v>6321574</v>
      </c>
      <c r="B5504">
        <v>0</v>
      </c>
    </row>
    <row r="5505" spans="1:2">
      <c r="A5505">
        <v>6326867</v>
      </c>
      <c r="B5505">
        <v>1</v>
      </c>
    </row>
    <row r="5506" spans="1:2">
      <c r="A5506">
        <v>6256439</v>
      </c>
      <c r="B5506">
        <v>8</v>
      </c>
    </row>
    <row r="5507" spans="1:2">
      <c r="A5507">
        <v>6233821</v>
      </c>
      <c r="B5507">
        <v>0</v>
      </c>
    </row>
    <row r="5508" spans="1:2">
      <c r="A5508">
        <v>6198924</v>
      </c>
      <c r="B5508">
        <v>0</v>
      </c>
    </row>
    <row r="5509" spans="1:2">
      <c r="A5509">
        <v>6336889</v>
      </c>
      <c r="B5509">
        <v>0</v>
      </c>
    </row>
    <row r="5510" spans="1:2">
      <c r="A5510">
        <v>6223618</v>
      </c>
      <c r="B5510">
        <v>0</v>
      </c>
    </row>
    <row r="5511" spans="1:2">
      <c r="A5511">
        <v>6312861</v>
      </c>
      <c r="B5511">
        <v>2</v>
      </c>
    </row>
    <row r="5512" spans="1:2">
      <c r="A5512">
        <v>6173772</v>
      </c>
      <c r="B5512">
        <v>2</v>
      </c>
    </row>
    <row r="5513" spans="1:2">
      <c r="A5513">
        <v>750433</v>
      </c>
      <c r="B5513">
        <v>40</v>
      </c>
    </row>
    <row r="5514" spans="1:2">
      <c r="A5514">
        <v>955646</v>
      </c>
      <c r="B5514">
        <v>1</v>
      </c>
    </row>
    <row r="5515" spans="1:2">
      <c r="A5515">
        <v>6244239</v>
      </c>
      <c r="B5515">
        <v>3</v>
      </c>
    </row>
    <row r="5516" spans="1:2">
      <c r="A5516">
        <v>6283632</v>
      </c>
      <c r="B5516">
        <v>0</v>
      </c>
    </row>
    <row r="5517" spans="1:2">
      <c r="A5517">
        <v>6177796</v>
      </c>
      <c r="B5517">
        <v>0</v>
      </c>
    </row>
    <row r="5518" spans="1:2">
      <c r="A5518">
        <v>1251963</v>
      </c>
      <c r="B5518">
        <v>1</v>
      </c>
    </row>
    <row r="5519" spans="1:2">
      <c r="A5519">
        <v>6269861</v>
      </c>
      <c r="B5519">
        <v>0</v>
      </c>
    </row>
    <row r="5520" spans="1:2">
      <c r="A5520">
        <v>6134002</v>
      </c>
      <c r="B5520">
        <v>0</v>
      </c>
    </row>
    <row r="5521" spans="1:2">
      <c r="A5521">
        <v>6283366</v>
      </c>
      <c r="B5521">
        <v>3</v>
      </c>
    </row>
    <row r="5522" spans="1:2">
      <c r="A5522">
        <v>6134149</v>
      </c>
      <c r="B5522">
        <v>0</v>
      </c>
    </row>
    <row r="5523" spans="1:2">
      <c r="A5523">
        <v>6237838</v>
      </c>
      <c r="B5523">
        <v>4</v>
      </c>
    </row>
    <row r="5524" spans="1:2">
      <c r="A5524">
        <v>956792</v>
      </c>
      <c r="B5524">
        <v>10</v>
      </c>
    </row>
    <row r="5525" spans="1:2">
      <c r="A5525">
        <v>6342806</v>
      </c>
      <c r="B5525">
        <v>2</v>
      </c>
    </row>
    <row r="5526" spans="1:2">
      <c r="A5526">
        <v>1251404</v>
      </c>
      <c r="B5526">
        <v>0</v>
      </c>
    </row>
    <row r="5527" spans="1:2">
      <c r="A5527">
        <v>956510</v>
      </c>
      <c r="B5527">
        <v>0</v>
      </c>
    </row>
    <row r="5528" spans="1:2">
      <c r="A5528">
        <v>3356948</v>
      </c>
      <c r="B5528">
        <v>0</v>
      </c>
    </row>
    <row r="5529" spans="1:2">
      <c r="A5529">
        <v>6220003</v>
      </c>
      <c r="B5529">
        <v>0</v>
      </c>
    </row>
    <row r="5530" spans="1:2">
      <c r="A5530" t="s">
        <v>9681</v>
      </c>
      <c r="B5530">
        <v>2</v>
      </c>
    </row>
    <row r="5531" spans="1:2">
      <c r="A5531">
        <v>6216389</v>
      </c>
      <c r="B5531">
        <v>450</v>
      </c>
    </row>
    <row r="5532" spans="1:2">
      <c r="A5532">
        <v>955654</v>
      </c>
      <c r="B5532">
        <v>0</v>
      </c>
    </row>
    <row r="5533" spans="1:2">
      <c r="A5533">
        <v>6215639</v>
      </c>
      <c r="B5533">
        <v>1</v>
      </c>
    </row>
    <row r="5534" spans="1:2">
      <c r="A5534">
        <v>6175199</v>
      </c>
      <c r="B5534">
        <v>0</v>
      </c>
    </row>
    <row r="5535" spans="1:2">
      <c r="A5535">
        <v>954477</v>
      </c>
      <c r="B5535">
        <v>1</v>
      </c>
    </row>
    <row r="5536" spans="1:2">
      <c r="A5536">
        <v>6282836</v>
      </c>
      <c r="B5536">
        <v>1</v>
      </c>
    </row>
    <row r="5537" spans="1:2">
      <c r="A5537">
        <v>6329846</v>
      </c>
      <c r="B5537">
        <v>0</v>
      </c>
    </row>
    <row r="5538" spans="1:2">
      <c r="A5538">
        <v>6343243</v>
      </c>
      <c r="B5538">
        <v>1</v>
      </c>
    </row>
    <row r="5539" spans="1:2">
      <c r="A5539">
        <v>6240439</v>
      </c>
      <c r="B5539">
        <v>1</v>
      </c>
    </row>
    <row r="5540" spans="1:2">
      <c r="A5540">
        <v>6295371</v>
      </c>
      <c r="B5540">
        <v>1</v>
      </c>
    </row>
    <row r="5541" spans="1:2">
      <c r="A5541">
        <v>1250240</v>
      </c>
      <c r="B5541">
        <v>0</v>
      </c>
    </row>
    <row r="5542" spans="1:2">
      <c r="A5542">
        <v>6253413</v>
      </c>
      <c r="B5542">
        <v>4</v>
      </c>
    </row>
    <row r="5543" spans="1:2">
      <c r="A5543">
        <v>1053709</v>
      </c>
      <c r="B5543">
        <v>0</v>
      </c>
    </row>
    <row r="5544" spans="1:2">
      <c r="A5544">
        <v>6216406</v>
      </c>
      <c r="B5544">
        <v>1</v>
      </c>
    </row>
    <row r="5545" spans="1:2">
      <c r="A5545">
        <v>6225005</v>
      </c>
      <c r="B5545">
        <v>0</v>
      </c>
    </row>
    <row r="5546" spans="1:2">
      <c r="A5546">
        <v>6309412</v>
      </c>
      <c r="B5546">
        <v>1</v>
      </c>
    </row>
    <row r="5547" spans="1:2">
      <c r="A5547">
        <v>6180519</v>
      </c>
      <c r="B5547">
        <v>0</v>
      </c>
    </row>
    <row r="5548" spans="1:2">
      <c r="A5548">
        <v>6345343</v>
      </c>
      <c r="B5548">
        <v>1</v>
      </c>
    </row>
    <row r="5549" spans="1:2">
      <c r="A5549">
        <v>6216290</v>
      </c>
      <c r="B5549">
        <v>100</v>
      </c>
    </row>
    <row r="5550" spans="1:2">
      <c r="A5550">
        <v>6197232</v>
      </c>
      <c r="B5550">
        <v>5</v>
      </c>
    </row>
    <row r="5551" spans="1:2">
      <c r="A5551">
        <v>6273536</v>
      </c>
      <c r="B5551">
        <v>100</v>
      </c>
    </row>
    <row r="5552" spans="1:2">
      <c r="A5552">
        <v>6255853</v>
      </c>
      <c r="B5552">
        <v>2</v>
      </c>
    </row>
    <row r="5553" spans="1:2">
      <c r="A5553">
        <v>959675</v>
      </c>
      <c r="B5553">
        <v>6</v>
      </c>
    </row>
    <row r="5554" spans="1:2">
      <c r="A5554">
        <v>3356957</v>
      </c>
      <c r="B5554">
        <v>0</v>
      </c>
    </row>
    <row r="5555" spans="1:2">
      <c r="A5555">
        <v>6166666</v>
      </c>
      <c r="B5555">
        <v>0</v>
      </c>
    </row>
    <row r="5556" spans="1:2">
      <c r="A5556">
        <v>6101660</v>
      </c>
      <c r="B5556">
        <v>0</v>
      </c>
    </row>
    <row r="5557" spans="1:2">
      <c r="A5557">
        <v>6165835</v>
      </c>
      <c r="B5557">
        <v>0</v>
      </c>
    </row>
    <row r="5558" spans="1:2">
      <c r="A5558">
        <v>962180</v>
      </c>
      <c r="B5558">
        <v>4</v>
      </c>
    </row>
    <row r="5559" spans="1:2">
      <c r="A5559">
        <v>6250184</v>
      </c>
      <c r="B5559">
        <v>0</v>
      </c>
    </row>
    <row r="5560" spans="1:2">
      <c r="A5560">
        <v>6195019</v>
      </c>
      <c r="B5560">
        <v>0</v>
      </c>
    </row>
    <row r="5561" spans="1:2">
      <c r="A5561">
        <v>6110155</v>
      </c>
      <c r="B5561">
        <v>0</v>
      </c>
    </row>
    <row r="5562" spans="1:2">
      <c r="A5562">
        <v>6274655</v>
      </c>
      <c r="B5562">
        <v>6</v>
      </c>
    </row>
    <row r="5563" spans="1:2">
      <c r="A5563">
        <v>6166288</v>
      </c>
      <c r="B5563">
        <v>3</v>
      </c>
    </row>
    <row r="5564" spans="1:2">
      <c r="A5564">
        <v>6119897</v>
      </c>
      <c r="B5564">
        <v>10</v>
      </c>
    </row>
    <row r="5565" spans="1:2">
      <c r="A5565">
        <v>6107904</v>
      </c>
      <c r="B5565">
        <v>2</v>
      </c>
    </row>
    <row r="5566" spans="1:2">
      <c r="A5566">
        <v>6216467</v>
      </c>
      <c r="B5566">
        <v>1</v>
      </c>
    </row>
    <row r="5567" spans="1:2">
      <c r="A5567">
        <v>554392</v>
      </c>
      <c r="B5567">
        <v>0</v>
      </c>
    </row>
    <row r="5568" spans="1:2">
      <c r="A5568">
        <v>6250075</v>
      </c>
      <c r="B5568">
        <v>0</v>
      </c>
    </row>
    <row r="5569" spans="1:2">
      <c r="A5569">
        <v>6184199</v>
      </c>
      <c r="B5569">
        <v>0</v>
      </c>
    </row>
    <row r="5570" spans="1:2">
      <c r="A5570">
        <v>6237801</v>
      </c>
      <c r="B5570">
        <v>0</v>
      </c>
    </row>
    <row r="5571" spans="1:2">
      <c r="A5571">
        <v>6177142</v>
      </c>
      <c r="B5571">
        <v>0</v>
      </c>
    </row>
    <row r="5572" spans="1:2">
      <c r="A5572">
        <v>6215930</v>
      </c>
      <c r="B5572">
        <v>1</v>
      </c>
    </row>
    <row r="5573" spans="1:2">
      <c r="A5573">
        <v>961222</v>
      </c>
      <c r="B5573">
        <v>1</v>
      </c>
    </row>
    <row r="5574" spans="1:2">
      <c r="A5574">
        <v>6242105</v>
      </c>
      <c r="B5574">
        <v>0</v>
      </c>
    </row>
    <row r="5575" spans="1:2">
      <c r="A5575">
        <v>6235709</v>
      </c>
      <c r="B5575">
        <v>0</v>
      </c>
    </row>
    <row r="5576" spans="1:2">
      <c r="A5576">
        <v>6218392</v>
      </c>
      <c r="B5576">
        <v>4</v>
      </c>
    </row>
    <row r="5577" spans="1:2">
      <c r="A5577">
        <v>6320454</v>
      </c>
      <c r="B5577">
        <v>15</v>
      </c>
    </row>
    <row r="5578" spans="1:2">
      <c r="A5578">
        <v>6327156</v>
      </c>
      <c r="B5578">
        <v>5</v>
      </c>
    </row>
    <row r="5579" spans="1:2">
      <c r="A5579">
        <v>6245791</v>
      </c>
      <c r="B5579">
        <v>0</v>
      </c>
    </row>
    <row r="5580" spans="1:2">
      <c r="A5580">
        <v>6192988</v>
      </c>
      <c r="B5580">
        <v>1</v>
      </c>
    </row>
    <row r="5581" spans="1:2">
      <c r="A5581">
        <v>6231982</v>
      </c>
      <c r="B5581">
        <v>0</v>
      </c>
    </row>
    <row r="5582" spans="1:2">
      <c r="A5582">
        <v>6301930</v>
      </c>
      <c r="B5582">
        <v>28</v>
      </c>
    </row>
    <row r="5583" spans="1:2">
      <c r="A5583">
        <v>3356951</v>
      </c>
      <c r="B5583">
        <v>0</v>
      </c>
    </row>
    <row r="5584" spans="1:2">
      <c r="A5584">
        <v>6297650</v>
      </c>
      <c r="B5584">
        <v>0</v>
      </c>
    </row>
    <row r="5585" spans="1:2">
      <c r="A5585">
        <v>1252075</v>
      </c>
      <c r="B5585">
        <v>2</v>
      </c>
    </row>
    <row r="5586" spans="1:2">
      <c r="A5586">
        <v>6252946</v>
      </c>
      <c r="B5586">
        <v>2</v>
      </c>
    </row>
    <row r="5587" spans="1:2">
      <c r="A5587">
        <v>6165239</v>
      </c>
      <c r="B5587">
        <v>2</v>
      </c>
    </row>
    <row r="5588" spans="1:2">
      <c r="A5588">
        <v>6223344</v>
      </c>
      <c r="B5588">
        <v>2</v>
      </c>
    </row>
    <row r="5589" spans="1:2">
      <c r="A5589">
        <v>6242068</v>
      </c>
      <c r="B5589">
        <v>1</v>
      </c>
    </row>
    <row r="5590" spans="1:2">
      <c r="A5590">
        <v>6118090</v>
      </c>
      <c r="B5590">
        <v>2</v>
      </c>
    </row>
    <row r="5591" spans="1:2">
      <c r="A5591">
        <v>6137671</v>
      </c>
      <c r="B5591">
        <v>0</v>
      </c>
    </row>
    <row r="5592" spans="1:2">
      <c r="A5592">
        <v>6175245</v>
      </c>
      <c r="B5592">
        <v>4</v>
      </c>
    </row>
    <row r="5593" spans="1:2">
      <c r="A5593">
        <v>6189988</v>
      </c>
      <c r="B5593">
        <v>0</v>
      </c>
    </row>
    <row r="5594" spans="1:2">
      <c r="A5594">
        <v>1052359</v>
      </c>
      <c r="B5594">
        <v>0</v>
      </c>
    </row>
    <row r="5595" spans="1:2">
      <c r="A5595">
        <v>1055121</v>
      </c>
      <c r="B5595">
        <v>0</v>
      </c>
    </row>
    <row r="5596" spans="1:2">
      <c r="A5596">
        <v>6270862</v>
      </c>
      <c r="B5596">
        <v>0</v>
      </c>
    </row>
    <row r="5597" spans="1:2">
      <c r="A5597">
        <v>6230250</v>
      </c>
      <c r="B5597">
        <v>6</v>
      </c>
    </row>
    <row r="5598" spans="1:2">
      <c r="A5598">
        <v>6314899</v>
      </c>
      <c r="B5598">
        <v>0</v>
      </c>
    </row>
    <row r="5599" spans="1:2">
      <c r="A5599">
        <v>6305876</v>
      </c>
      <c r="B5599">
        <v>0</v>
      </c>
    </row>
    <row r="5600" spans="1:2">
      <c r="A5600">
        <v>6314803</v>
      </c>
      <c r="B5600">
        <v>1</v>
      </c>
    </row>
    <row r="5601" spans="1:2">
      <c r="A5601">
        <v>959863</v>
      </c>
      <c r="B5601">
        <v>0</v>
      </c>
    </row>
    <row r="5602" spans="1:2">
      <c r="A5602">
        <v>6248737</v>
      </c>
      <c r="B5602">
        <v>0</v>
      </c>
    </row>
    <row r="5603" spans="1:2">
      <c r="A5603">
        <v>6192955</v>
      </c>
      <c r="B5603">
        <v>1</v>
      </c>
    </row>
    <row r="5604" spans="1:2">
      <c r="A5604">
        <v>1252234</v>
      </c>
      <c r="B5604">
        <v>10</v>
      </c>
    </row>
    <row r="5605" spans="1:2">
      <c r="A5605">
        <v>6216362</v>
      </c>
      <c r="B5605">
        <v>1</v>
      </c>
    </row>
    <row r="5606" spans="1:2">
      <c r="A5606">
        <v>6236458</v>
      </c>
      <c r="B5606">
        <v>0</v>
      </c>
    </row>
    <row r="5607" spans="1:2">
      <c r="A5607">
        <v>6168696</v>
      </c>
      <c r="B5607">
        <v>9</v>
      </c>
    </row>
    <row r="5608" spans="1:2">
      <c r="A5608">
        <v>6317765</v>
      </c>
      <c r="B5608">
        <v>4</v>
      </c>
    </row>
    <row r="5609" spans="1:2">
      <c r="A5609">
        <v>6296383</v>
      </c>
      <c r="B5609">
        <v>2</v>
      </c>
    </row>
    <row r="5610" spans="1:2">
      <c r="A5610">
        <v>960788</v>
      </c>
      <c r="B5610">
        <v>0</v>
      </c>
    </row>
    <row r="5611" spans="1:2">
      <c r="A5611">
        <v>964298</v>
      </c>
      <c r="B5611">
        <v>0</v>
      </c>
    </row>
    <row r="5612" spans="1:2">
      <c r="A5612">
        <v>1251731</v>
      </c>
      <c r="B5612">
        <v>4</v>
      </c>
    </row>
    <row r="5613" spans="1:2">
      <c r="A5613">
        <v>6229796</v>
      </c>
      <c r="B5613">
        <v>2</v>
      </c>
    </row>
    <row r="5614" spans="1:2">
      <c r="A5614">
        <v>6145693</v>
      </c>
      <c r="B5614">
        <v>1</v>
      </c>
    </row>
    <row r="5615" spans="1:2">
      <c r="A5615">
        <v>6231332</v>
      </c>
      <c r="B5615">
        <v>0</v>
      </c>
    </row>
    <row r="5616" spans="1:2">
      <c r="A5616">
        <v>6282027</v>
      </c>
      <c r="B5616">
        <v>1</v>
      </c>
    </row>
    <row r="5617" spans="1:2">
      <c r="A5617">
        <v>6176044</v>
      </c>
      <c r="B5617">
        <v>0</v>
      </c>
    </row>
    <row r="5618" spans="1:2">
      <c r="A5618">
        <v>6325542</v>
      </c>
      <c r="B5618">
        <v>2</v>
      </c>
    </row>
    <row r="5619" spans="1:2">
      <c r="A5619">
        <v>6150180</v>
      </c>
      <c r="B5619">
        <v>0</v>
      </c>
    </row>
    <row r="5620" spans="1:2">
      <c r="A5620">
        <v>6243098</v>
      </c>
      <c r="B5620">
        <v>2</v>
      </c>
    </row>
    <row r="5621" spans="1:2">
      <c r="A5621">
        <v>6334239</v>
      </c>
      <c r="B5621">
        <v>1</v>
      </c>
    </row>
    <row r="5622" spans="1:2">
      <c r="A5622">
        <v>750339</v>
      </c>
      <c r="B5622">
        <v>0</v>
      </c>
    </row>
    <row r="5623" spans="1:2">
      <c r="A5623">
        <v>6311010</v>
      </c>
      <c r="B5623">
        <v>0</v>
      </c>
    </row>
    <row r="5624" spans="1:2">
      <c r="A5624">
        <v>1252386</v>
      </c>
      <c r="B5624">
        <v>0</v>
      </c>
    </row>
    <row r="5625" spans="1:2">
      <c r="A5625">
        <v>6322717</v>
      </c>
      <c r="B5625">
        <v>0</v>
      </c>
    </row>
    <row r="5626" spans="1:2">
      <c r="A5626">
        <v>6320251</v>
      </c>
      <c r="B5626">
        <v>19</v>
      </c>
    </row>
    <row r="5627" spans="1:2">
      <c r="A5627">
        <v>6313612</v>
      </c>
      <c r="B5627">
        <v>0</v>
      </c>
    </row>
    <row r="5628" spans="1:2">
      <c r="A5628">
        <v>6320497</v>
      </c>
      <c r="B5628">
        <v>0</v>
      </c>
    </row>
    <row r="5629" spans="1:2">
      <c r="A5629">
        <v>6250995</v>
      </c>
      <c r="B5629">
        <v>4</v>
      </c>
    </row>
    <row r="5630" spans="1:2">
      <c r="A5630">
        <v>6218898</v>
      </c>
      <c r="B5630">
        <v>2</v>
      </c>
    </row>
    <row r="5631" spans="1:2">
      <c r="A5631">
        <v>6246321</v>
      </c>
      <c r="B5631">
        <v>0</v>
      </c>
    </row>
    <row r="5632" spans="1:2">
      <c r="A5632">
        <v>6290064</v>
      </c>
      <c r="B5632">
        <v>0</v>
      </c>
    </row>
    <row r="5633" spans="1:2">
      <c r="A5633">
        <v>6299083</v>
      </c>
      <c r="B5633">
        <v>2</v>
      </c>
    </row>
    <row r="5634" spans="1:2">
      <c r="A5634">
        <v>1055087</v>
      </c>
      <c r="B5634">
        <v>0</v>
      </c>
    </row>
    <row r="5635" spans="1:2">
      <c r="A5635">
        <v>6101266</v>
      </c>
      <c r="B5635">
        <v>0</v>
      </c>
    </row>
    <row r="5636" spans="1:2">
      <c r="A5636">
        <v>6146872</v>
      </c>
      <c r="B5636">
        <v>10</v>
      </c>
    </row>
    <row r="5637" spans="1:2">
      <c r="A5637">
        <v>554390</v>
      </c>
      <c r="B5637">
        <v>0</v>
      </c>
    </row>
    <row r="5638" spans="1:2">
      <c r="A5638">
        <v>6158006</v>
      </c>
      <c r="B5638">
        <v>2</v>
      </c>
    </row>
    <row r="5639" spans="1:2">
      <c r="A5639">
        <v>6285481</v>
      </c>
      <c r="B5639">
        <v>1</v>
      </c>
    </row>
    <row r="5640" spans="1:2">
      <c r="A5640">
        <v>6297103</v>
      </c>
      <c r="B5640">
        <v>0</v>
      </c>
    </row>
    <row r="5641" spans="1:2">
      <c r="A5641">
        <v>6314314</v>
      </c>
      <c r="B5641">
        <v>0</v>
      </c>
    </row>
    <row r="5642" spans="1:2">
      <c r="A5642">
        <v>961021</v>
      </c>
      <c r="B5642">
        <v>2</v>
      </c>
    </row>
    <row r="5643" spans="1:2">
      <c r="A5643">
        <v>1052830</v>
      </c>
      <c r="B5643">
        <v>2</v>
      </c>
    </row>
    <row r="5644" spans="1:2">
      <c r="A5644">
        <v>6217854</v>
      </c>
      <c r="B5644">
        <v>0</v>
      </c>
    </row>
    <row r="5645" spans="1:2">
      <c r="A5645">
        <v>6320619</v>
      </c>
      <c r="B5645">
        <v>0</v>
      </c>
    </row>
    <row r="5646" spans="1:2">
      <c r="A5646">
        <v>6113900</v>
      </c>
      <c r="B5646">
        <v>1</v>
      </c>
    </row>
    <row r="5647" spans="1:2">
      <c r="A5647">
        <v>6105542</v>
      </c>
      <c r="B5647">
        <v>0</v>
      </c>
    </row>
    <row r="5648" spans="1:2">
      <c r="A5648">
        <v>963104</v>
      </c>
      <c r="B5648">
        <v>0</v>
      </c>
    </row>
    <row r="5649" spans="1:2">
      <c r="A5649">
        <v>6127505</v>
      </c>
      <c r="B5649">
        <v>0</v>
      </c>
    </row>
    <row r="5650" spans="1:2">
      <c r="A5650">
        <v>6190123</v>
      </c>
      <c r="B5650">
        <v>2</v>
      </c>
    </row>
    <row r="5651" spans="1:2">
      <c r="A5651">
        <v>750353</v>
      </c>
      <c r="B5651">
        <v>0</v>
      </c>
    </row>
    <row r="5652" spans="1:2">
      <c r="A5652">
        <v>1054161</v>
      </c>
      <c r="B5652">
        <v>1</v>
      </c>
    </row>
    <row r="5653" spans="1:2">
      <c r="A5653">
        <v>961845</v>
      </c>
      <c r="B5653">
        <v>1</v>
      </c>
    </row>
    <row r="5654" spans="1:2">
      <c r="A5654">
        <v>6218129</v>
      </c>
      <c r="B5654">
        <v>0</v>
      </c>
    </row>
    <row r="5655" spans="1:2">
      <c r="A5655">
        <v>6157152</v>
      </c>
      <c r="B5655">
        <v>0</v>
      </c>
    </row>
    <row r="5656" spans="1:2">
      <c r="A5656">
        <v>6109698</v>
      </c>
      <c r="B5656">
        <v>0</v>
      </c>
    </row>
    <row r="5657" spans="1:2">
      <c r="A5657">
        <v>6293538</v>
      </c>
      <c r="B5657">
        <v>0</v>
      </c>
    </row>
    <row r="5658" spans="1:2">
      <c r="A5658">
        <v>6175402</v>
      </c>
      <c r="B5658">
        <v>6</v>
      </c>
    </row>
    <row r="5659" spans="1:2">
      <c r="A5659">
        <v>965053</v>
      </c>
      <c r="B5659">
        <v>20</v>
      </c>
    </row>
    <row r="5660" spans="1:2">
      <c r="A5660">
        <v>6248891</v>
      </c>
      <c r="B5660">
        <v>0</v>
      </c>
    </row>
    <row r="5661" spans="1:2">
      <c r="A5661">
        <v>6275964</v>
      </c>
      <c r="B5661">
        <v>0</v>
      </c>
    </row>
    <row r="5662" spans="1:2">
      <c r="A5662">
        <v>6325634</v>
      </c>
      <c r="B5662">
        <v>0</v>
      </c>
    </row>
    <row r="5663" spans="1:2">
      <c r="A5663">
        <v>6224117</v>
      </c>
      <c r="B5663">
        <v>0</v>
      </c>
    </row>
    <row r="5664" spans="1:2">
      <c r="A5664">
        <v>6304785</v>
      </c>
      <c r="B5664">
        <v>3</v>
      </c>
    </row>
    <row r="5665" spans="1:2">
      <c r="A5665">
        <v>6320496</v>
      </c>
      <c r="B5665">
        <v>0</v>
      </c>
    </row>
    <row r="5666" spans="1:2">
      <c r="A5666">
        <v>1053688</v>
      </c>
      <c r="B5666">
        <v>11</v>
      </c>
    </row>
    <row r="5667" spans="1:2">
      <c r="A5667">
        <v>6129661</v>
      </c>
      <c r="B5667">
        <v>7</v>
      </c>
    </row>
    <row r="5668" spans="1:2">
      <c r="A5668">
        <v>958976</v>
      </c>
      <c r="B5668">
        <v>0</v>
      </c>
    </row>
    <row r="5669" spans="1:2">
      <c r="A5669">
        <v>957203</v>
      </c>
      <c r="B5669">
        <v>4</v>
      </c>
    </row>
    <row r="5670" spans="1:2">
      <c r="A5670">
        <v>6237460</v>
      </c>
      <c r="B5670">
        <v>1</v>
      </c>
    </row>
    <row r="5671" spans="1:2">
      <c r="A5671">
        <v>6226576</v>
      </c>
      <c r="B5671">
        <v>0</v>
      </c>
    </row>
    <row r="5672" spans="1:2">
      <c r="A5672">
        <v>1054579</v>
      </c>
      <c r="B5672">
        <v>0</v>
      </c>
    </row>
    <row r="5673" spans="1:2">
      <c r="A5673">
        <v>6251468</v>
      </c>
      <c r="B5673">
        <v>0</v>
      </c>
    </row>
    <row r="5674" spans="1:2">
      <c r="A5674">
        <v>6182257</v>
      </c>
      <c r="B5674">
        <v>0</v>
      </c>
    </row>
    <row r="5675" spans="1:2">
      <c r="A5675">
        <v>6215941</v>
      </c>
      <c r="B5675">
        <v>1</v>
      </c>
    </row>
    <row r="5676" spans="1:2">
      <c r="A5676">
        <v>6225089</v>
      </c>
      <c r="B5676">
        <v>0</v>
      </c>
    </row>
    <row r="5677" spans="1:2">
      <c r="A5677">
        <v>1054178</v>
      </c>
      <c r="B5677">
        <v>5</v>
      </c>
    </row>
    <row r="5678" spans="1:2">
      <c r="A5678">
        <v>6118539</v>
      </c>
      <c r="B5678">
        <v>0</v>
      </c>
    </row>
    <row r="5679" spans="1:2">
      <c r="A5679">
        <v>6342664</v>
      </c>
      <c r="B5679">
        <v>1</v>
      </c>
    </row>
    <row r="5680" spans="1:2">
      <c r="A5680">
        <v>6161676</v>
      </c>
      <c r="B5680">
        <v>2</v>
      </c>
    </row>
    <row r="5681" spans="1:2">
      <c r="A5681">
        <v>6258468</v>
      </c>
      <c r="B5681">
        <v>0</v>
      </c>
    </row>
    <row r="5682" spans="1:2">
      <c r="A5682">
        <v>6276488</v>
      </c>
      <c r="B5682">
        <v>0</v>
      </c>
    </row>
    <row r="5683" spans="1:2">
      <c r="A5683">
        <v>6340944</v>
      </c>
      <c r="B5683">
        <v>4</v>
      </c>
    </row>
    <row r="5684" spans="1:2">
      <c r="A5684">
        <v>1252173</v>
      </c>
      <c r="B5684">
        <v>2</v>
      </c>
    </row>
    <row r="5685" spans="1:2">
      <c r="A5685">
        <v>6317164</v>
      </c>
      <c r="B5685">
        <v>3</v>
      </c>
    </row>
    <row r="5686" spans="1:2">
      <c r="A5686">
        <v>6301532</v>
      </c>
      <c r="B5686">
        <v>0</v>
      </c>
    </row>
    <row r="5687" spans="1:2">
      <c r="A5687">
        <v>6298230</v>
      </c>
      <c r="B5687">
        <v>3</v>
      </c>
    </row>
    <row r="5688" spans="1:2">
      <c r="A5688">
        <v>6173643</v>
      </c>
      <c r="B5688">
        <v>0</v>
      </c>
    </row>
    <row r="5689" spans="1:2">
      <c r="A5689">
        <v>6219756</v>
      </c>
      <c r="B5689">
        <v>0</v>
      </c>
    </row>
    <row r="5690" spans="1:2">
      <c r="A5690">
        <v>6303932</v>
      </c>
      <c r="B5690">
        <v>1</v>
      </c>
    </row>
    <row r="5691" spans="1:2">
      <c r="A5691">
        <v>956147</v>
      </c>
      <c r="B5691">
        <v>0</v>
      </c>
    </row>
    <row r="5692" spans="1:2">
      <c r="A5692">
        <v>7150245</v>
      </c>
      <c r="B5692">
        <v>0</v>
      </c>
    </row>
    <row r="5693" spans="1:2">
      <c r="A5693">
        <v>6343351</v>
      </c>
      <c r="B5693">
        <v>99</v>
      </c>
    </row>
    <row r="5694" spans="1:2">
      <c r="A5694">
        <v>6230265</v>
      </c>
      <c r="B5694">
        <v>0</v>
      </c>
    </row>
    <row r="5695" spans="1:2">
      <c r="A5695">
        <v>6274406</v>
      </c>
      <c r="B5695">
        <v>1</v>
      </c>
    </row>
    <row r="5696" spans="1:2">
      <c r="A5696">
        <v>6289070</v>
      </c>
      <c r="B5696">
        <v>4</v>
      </c>
    </row>
    <row r="5697" spans="1:2">
      <c r="A5697">
        <v>6180378</v>
      </c>
      <c r="B5697">
        <v>2</v>
      </c>
    </row>
    <row r="5698" spans="1:2">
      <c r="A5698">
        <v>1055227</v>
      </c>
      <c r="B5698">
        <v>0</v>
      </c>
    </row>
    <row r="5699" spans="1:2">
      <c r="A5699">
        <v>6154159</v>
      </c>
      <c r="B5699">
        <v>0</v>
      </c>
    </row>
    <row r="5700" spans="1:2">
      <c r="A5700">
        <v>6329942</v>
      </c>
      <c r="B5700">
        <v>0</v>
      </c>
    </row>
    <row r="5701" spans="1:2">
      <c r="A5701">
        <v>6278525</v>
      </c>
      <c r="B5701">
        <v>0</v>
      </c>
    </row>
    <row r="5702" spans="1:2">
      <c r="A5702">
        <v>6224778</v>
      </c>
      <c r="B5702">
        <v>0</v>
      </c>
    </row>
    <row r="5703" spans="1:2">
      <c r="A5703">
        <v>6169701</v>
      </c>
      <c r="B5703">
        <v>1</v>
      </c>
    </row>
    <row r="5704" spans="1:2">
      <c r="A5704">
        <v>6260717</v>
      </c>
      <c r="B5704">
        <v>1</v>
      </c>
    </row>
    <row r="5705" spans="1:2">
      <c r="A5705">
        <v>960786</v>
      </c>
      <c r="B5705">
        <v>0</v>
      </c>
    </row>
    <row r="5706" spans="1:2">
      <c r="A5706">
        <v>6265991</v>
      </c>
      <c r="B5706">
        <v>2</v>
      </c>
    </row>
    <row r="5707" spans="1:2">
      <c r="A5707">
        <v>6275468</v>
      </c>
      <c r="B5707">
        <v>1</v>
      </c>
    </row>
    <row r="5708" spans="1:2">
      <c r="A5708">
        <v>6272190</v>
      </c>
      <c r="B5708">
        <v>1</v>
      </c>
    </row>
    <row r="5709" spans="1:2">
      <c r="A5709">
        <v>6145688</v>
      </c>
      <c r="B5709">
        <v>2</v>
      </c>
    </row>
    <row r="5710" spans="1:2">
      <c r="A5710">
        <v>6252850</v>
      </c>
      <c r="B5710">
        <v>2</v>
      </c>
    </row>
    <row r="5711" spans="1:2">
      <c r="A5711">
        <v>7550111</v>
      </c>
      <c r="B5711">
        <v>0</v>
      </c>
    </row>
    <row r="5712" spans="1:2">
      <c r="A5712">
        <v>6217079</v>
      </c>
      <c r="B5712">
        <v>0</v>
      </c>
    </row>
    <row r="5713" spans="1:2">
      <c r="A5713">
        <v>6175011</v>
      </c>
      <c r="B5713">
        <v>84</v>
      </c>
    </row>
    <row r="5714" spans="1:2">
      <c r="A5714">
        <v>6247855</v>
      </c>
      <c r="B5714">
        <v>1</v>
      </c>
    </row>
    <row r="5715" spans="1:2">
      <c r="A5715">
        <v>6219814</v>
      </c>
      <c r="B5715">
        <v>2</v>
      </c>
    </row>
    <row r="5716" spans="1:2">
      <c r="A5716">
        <v>750823</v>
      </c>
      <c r="B5716">
        <v>1</v>
      </c>
    </row>
    <row r="5717" spans="1:2">
      <c r="A5717">
        <v>6218538</v>
      </c>
      <c r="B5717">
        <v>24</v>
      </c>
    </row>
    <row r="5718" spans="1:2">
      <c r="A5718">
        <v>6238387</v>
      </c>
      <c r="B5718">
        <v>1</v>
      </c>
    </row>
    <row r="5719" spans="1:2">
      <c r="A5719">
        <v>6263226</v>
      </c>
      <c r="B5719">
        <v>1</v>
      </c>
    </row>
    <row r="5720" spans="1:2">
      <c r="A5720">
        <v>6319856</v>
      </c>
      <c r="B5720">
        <v>0</v>
      </c>
    </row>
    <row r="5721" spans="1:2">
      <c r="A5721">
        <v>1055032</v>
      </c>
      <c r="B5721">
        <v>6</v>
      </c>
    </row>
    <row r="5722" spans="1:2">
      <c r="A5722">
        <v>6236461</v>
      </c>
      <c r="B5722">
        <v>0</v>
      </c>
    </row>
    <row r="5723" spans="1:2">
      <c r="A5723">
        <v>6156367</v>
      </c>
      <c r="B5723">
        <v>0</v>
      </c>
    </row>
    <row r="5724" spans="1:2">
      <c r="A5724">
        <v>6262493</v>
      </c>
      <c r="B5724">
        <v>1</v>
      </c>
    </row>
    <row r="5725" spans="1:2">
      <c r="A5725">
        <v>6342831</v>
      </c>
      <c r="B5725">
        <v>4</v>
      </c>
    </row>
    <row r="5726" spans="1:2">
      <c r="A5726">
        <v>1054175</v>
      </c>
      <c r="B5726">
        <v>9</v>
      </c>
    </row>
    <row r="5727" spans="1:2">
      <c r="A5727">
        <v>1252239</v>
      </c>
      <c r="B5727">
        <v>0</v>
      </c>
    </row>
    <row r="5728" spans="1:2">
      <c r="A5728">
        <v>6283656</v>
      </c>
      <c r="B5728">
        <v>0</v>
      </c>
    </row>
    <row r="5729" spans="1:2">
      <c r="A5729">
        <v>6172655</v>
      </c>
      <c r="B5729">
        <v>6</v>
      </c>
    </row>
    <row r="5730" spans="1:2">
      <c r="A5730">
        <v>6274981</v>
      </c>
      <c r="B5730">
        <v>61</v>
      </c>
    </row>
    <row r="5731" spans="1:2">
      <c r="A5731">
        <v>6122453</v>
      </c>
      <c r="B5731">
        <v>0</v>
      </c>
    </row>
    <row r="5732" spans="1:2">
      <c r="A5732">
        <v>6257986</v>
      </c>
      <c r="B5732">
        <v>0</v>
      </c>
    </row>
    <row r="5733" spans="1:2">
      <c r="A5733">
        <v>6317770</v>
      </c>
      <c r="B5733">
        <v>0</v>
      </c>
    </row>
    <row r="5734" spans="1:2">
      <c r="A5734">
        <v>6279960</v>
      </c>
      <c r="B5734">
        <v>2</v>
      </c>
    </row>
    <row r="5735" spans="1:2">
      <c r="A5735">
        <v>6133695</v>
      </c>
      <c r="B5735">
        <v>2</v>
      </c>
    </row>
    <row r="5736" spans="1:2">
      <c r="A5736">
        <v>1252362</v>
      </c>
      <c r="B5736">
        <v>13</v>
      </c>
    </row>
    <row r="5737" spans="1:2">
      <c r="A5737">
        <v>6313419</v>
      </c>
      <c r="B5737">
        <v>0</v>
      </c>
    </row>
    <row r="5738" spans="1:2">
      <c r="A5738">
        <v>6111964</v>
      </c>
      <c r="B5738">
        <v>1</v>
      </c>
    </row>
    <row r="5739" spans="1:2">
      <c r="A5739">
        <v>6324235</v>
      </c>
      <c r="B5739">
        <v>1</v>
      </c>
    </row>
    <row r="5740" spans="1:2">
      <c r="A5740">
        <v>6235719</v>
      </c>
      <c r="B5740">
        <v>0</v>
      </c>
    </row>
    <row r="5741" spans="1:2">
      <c r="A5741">
        <v>6282831</v>
      </c>
      <c r="B5741">
        <v>1</v>
      </c>
    </row>
    <row r="5742" spans="1:2">
      <c r="A5742">
        <v>6137324</v>
      </c>
      <c r="B5742">
        <v>5</v>
      </c>
    </row>
    <row r="5743" spans="1:2">
      <c r="A5743">
        <v>6115445</v>
      </c>
      <c r="B5743">
        <v>2</v>
      </c>
    </row>
    <row r="5744" spans="1:2">
      <c r="A5744">
        <v>6269043</v>
      </c>
      <c r="B5744">
        <v>0</v>
      </c>
    </row>
    <row r="5745" spans="1:2">
      <c r="A5745">
        <v>6263370</v>
      </c>
      <c r="B5745">
        <v>3</v>
      </c>
    </row>
    <row r="5746" spans="1:2">
      <c r="A5746">
        <v>3440002</v>
      </c>
      <c r="B5746">
        <v>0</v>
      </c>
    </row>
    <row r="5747" spans="1:2">
      <c r="A5747">
        <v>6245290</v>
      </c>
      <c r="B5747">
        <v>0</v>
      </c>
    </row>
    <row r="5748" spans="1:2">
      <c r="A5748">
        <v>952371</v>
      </c>
      <c r="B5748">
        <v>0</v>
      </c>
    </row>
    <row r="5749" spans="1:2">
      <c r="A5749">
        <v>956054</v>
      </c>
      <c r="B5749">
        <v>27</v>
      </c>
    </row>
    <row r="5750" spans="1:2">
      <c r="A5750">
        <v>6327158</v>
      </c>
      <c r="B5750">
        <v>0</v>
      </c>
    </row>
    <row r="5751" spans="1:2">
      <c r="A5751">
        <v>6273045</v>
      </c>
      <c r="B5751">
        <v>0</v>
      </c>
    </row>
    <row r="5752" spans="1:2">
      <c r="A5752">
        <v>6213587</v>
      </c>
      <c r="B5752">
        <v>0</v>
      </c>
    </row>
    <row r="5753" spans="1:2">
      <c r="A5753">
        <v>6241777</v>
      </c>
      <c r="B5753">
        <v>1</v>
      </c>
    </row>
    <row r="5754" spans="1:2">
      <c r="A5754">
        <v>6341924</v>
      </c>
      <c r="B5754">
        <v>2</v>
      </c>
    </row>
    <row r="5755" spans="1:2">
      <c r="A5755">
        <v>6278018</v>
      </c>
      <c r="B5755">
        <v>1</v>
      </c>
    </row>
    <row r="5756" spans="1:2">
      <c r="A5756">
        <v>6264308</v>
      </c>
      <c r="B5756">
        <v>0</v>
      </c>
    </row>
    <row r="5757" spans="1:2">
      <c r="A5757">
        <v>6341613</v>
      </c>
      <c r="B5757">
        <v>0</v>
      </c>
    </row>
    <row r="5758" spans="1:2">
      <c r="A5758">
        <v>6319992</v>
      </c>
      <c r="B5758">
        <v>1</v>
      </c>
    </row>
    <row r="5759" spans="1:2">
      <c r="A5759">
        <v>6300507</v>
      </c>
      <c r="B5759">
        <v>2</v>
      </c>
    </row>
    <row r="5760" spans="1:2">
      <c r="A5760">
        <v>6103982</v>
      </c>
      <c r="B5760">
        <v>1</v>
      </c>
    </row>
    <row r="5761" spans="1:2">
      <c r="A5761">
        <v>6327159</v>
      </c>
      <c r="B5761">
        <v>0</v>
      </c>
    </row>
    <row r="5762" spans="1:2">
      <c r="A5762">
        <v>6258301</v>
      </c>
      <c r="B5762">
        <v>20</v>
      </c>
    </row>
    <row r="5763" spans="1:2">
      <c r="A5763">
        <v>6339072</v>
      </c>
      <c r="B5763">
        <v>0</v>
      </c>
    </row>
    <row r="5764" spans="1:2">
      <c r="A5764">
        <v>6260213</v>
      </c>
      <c r="B5764">
        <v>0</v>
      </c>
    </row>
    <row r="5765" spans="1:2">
      <c r="A5765">
        <v>6243064</v>
      </c>
      <c r="B5765">
        <v>2</v>
      </c>
    </row>
    <row r="5766" spans="1:2">
      <c r="A5766">
        <v>6315180</v>
      </c>
      <c r="B5766">
        <v>0</v>
      </c>
    </row>
    <row r="5767" spans="1:2">
      <c r="A5767">
        <v>1252351</v>
      </c>
      <c r="B5767">
        <v>4</v>
      </c>
    </row>
    <row r="5768" spans="1:2">
      <c r="A5768">
        <v>6338309</v>
      </c>
      <c r="B5768">
        <v>0</v>
      </c>
    </row>
    <row r="5769" spans="1:2">
      <c r="A5769">
        <v>6315859</v>
      </c>
      <c r="B5769">
        <v>39</v>
      </c>
    </row>
    <row r="5770" spans="1:2">
      <c r="A5770">
        <v>6339774</v>
      </c>
      <c r="B5770">
        <v>0</v>
      </c>
    </row>
    <row r="5771" spans="1:2">
      <c r="A5771">
        <v>3356964</v>
      </c>
      <c r="B5771">
        <v>0</v>
      </c>
    </row>
    <row r="5772" spans="1:2">
      <c r="A5772">
        <v>6244573</v>
      </c>
      <c r="B5772">
        <v>0</v>
      </c>
    </row>
    <row r="5773" spans="1:2">
      <c r="A5773">
        <v>1252225</v>
      </c>
      <c r="B5773">
        <v>0</v>
      </c>
    </row>
    <row r="5774" spans="1:2">
      <c r="A5774">
        <v>6151463</v>
      </c>
      <c r="B5774">
        <v>0</v>
      </c>
    </row>
    <row r="5775" spans="1:2">
      <c r="A5775">
        <v>950327</v>
      </c>
      <c r="B5775">
        <v>0</v>
      </c>
    </row>
    <row r="5776" spans="1:2">
      <c r="A5776">
        <v>6109917</v>
      </c>
      <c r="B5776">
        <v>0</v>
      </c>
    </row>
    <row r="5777" spans="1:2">
      <c r="A5777">
        <v>1052456</v>
      </c>
      <c r="B5777">
        <v>6</v>
      </c>
    </row>
    <row r="5778" spans="1:2">
      <c r="A5778">
        <v>6187705</v>
      </c>
      <c r="B5778">
        <v>0</v>
      </c>
    </row>
    <row r="5779" spans="1:2">
      <c r="A5779">
        <v>6215827</v>
      </c>
      <c r="B5779">
        <v>3</v>
      </c>
    </row>
    <row r="5780" spans="1:2">
      <c r="A5780">
        <v>1054122</v>
      </c>
      <c r="B5780">
        <v>2</v>
      </c>
    </row>
    <row r="5781" spans="1:2">
      <c r="A5781">
        <v>6189378</v>
      </c>
      <c r="B5781">
        <v>1</v>
      </c>
    </row>
    <row r="5782" spans="1:2">
      <c r="A5782">
        <v>6218838</v>
      </c>
      <c r="B5782">
        <v>0</v>
      </c>
    </row>
    <row r="5783" spans="1:2">
      <c r="A5783">
        <v>957719</v>
      </c>
      <c r="B5783">
        <v>0</v>
      </c>
    </row>
    <row r="5784" spans="1:2">
      <c r="A5784">
        <v>6318102</v>
      </c>
      <c r="B5784">
        <v>0</v>
      </c>
    </row>
    <row r="5785" spans="1:2">
      <c r="A5785">
        <v>6294010</v>
      </c>
      <c r="B5785">
        <v>0</v>
      </c>
    </row>
    <row r="5786" spans="1:2">
      <c r="A5786">
        <v>6182254</v>
      </c>
      <c r="B5786">
        <v>1</v>
      </c>
    </row>
    <row r="5787" spans="1:2">
      <c r="A5787">
        <v>6237280</v>
      </c>
      <c r="B5787">
        <v>0</v>
      </c>
    </row>
    <row r="5788" spans="1:2">
      <c r="A5788">
        <v>6241682</v>
      </c>
      <c r="B5788">
        <v>2</v>
      </c>
    </row>
    <row r="5789" spans="1:2">
      <c r="A5789">
        <v>6244582</v>
      </c>
      <c r="B5789">
        <v>2</v>
      </c>
    </row>
    <row r="5790" spans="1:2">
      <c r="A5790">
        <v>6216072</v>
      </c>
      <c r="B5790">
        <v>1</v>
      </c>
    </row>
    <row r="5791" spans="1:2">
      <c r="A5791">
        <v>6322529</v>
      </c>
      <c r="B5791">
        <v>3</v>
      </c>
    </row>
    <row r="5792" spans="1:2">
      <c r="A5792">
        <v>6278699</v>
      </c>
      <c r="B5792">
        <v>1</v>
      </c>
    </row>
    <row r="5793" spans="1:2">
      <c r="A5793">
        <v>6270877</v>
      </c>
      <c r="B5793">
        <v>2</v>
      </c>
    </row>
    <row r="5794" spans="1:2">
      <c r="A5794">
        <v>6336682</v>
      </c>
      <c r="B5794">
        <v>0</v>
      </c>
    </row>
    <row r="5795" spans="1:2">
      <c r="A5795">
        <v>6251979</v>
      </c>
      <c r="B5795">
        <v>0</v>
      </c>
    </row>
    <row r="5796" spans="1:2">
      <c r="A5796">
        <v>6275478</v>
      </c>
      <c r="B5796">
        <v>1</v>
      </c>
    </row>
    <row r="5797" spans="1:2">
      <c r="A5797">
        <v>960942</v>
      </c>
      <c r="B5797">
        <v>10</v>
      </c>
    </row>
    <row r="5798" spans="1:2">
      <c r="A5798">
        <v>1051681</v>
      </c>
      <c r="B5798">
        <v>0</v>
      </c>
    </row>
    <row r="5799" spans="1:2">
      <c r="A5799">
        <v>6339340</v>
      </c>
      <c r="B5799">
        <v>1</v>
      </c>
    </row>
    <row r="5800" spans="1:2">
      <c r="A5800">
        <v>6293816</v>
      </c>
      <c r="B5800">
        <v>1</v>
      </c>
    </row>
    <row r="5801" spans="1:2">
      <c r="A5801">
        <v>6215807</v>
      </c>
      <c r="B5801">
        <v>2</v>
      </c>
    </row>
    <row r="5802" spans="1:2">
      <c r="A5802">
        <v>6224093</v>
      </c>
      <c r="B5802">
        <v>1</v>
      </c>
    </row>
    <row r="5803" spans="1:2">
      <c r="A5803">
        <v>6341619</v>
      </c>
      <c r="B5803">
        <v>2</v>
      </c>
    </row>
    <row r="5804" spans="1:2">
      <c r="A5804">
        <v>6252954</v>
      </c>
      <c r="B5804">
        <v>1</v>
      </c>
    </row>
    <row r="5805" spans="1:2">
      <c r="A5805">
        <v>960086</v>
      </c>
      <c r="B5805">
        <v>0</v>
      </c>
    </row>
    <row r="5806" spans="1:2">
      <c r="A5806">
        <v>6110232</v>
      </c>
      <c r="B5806">
        <v>0</v>
      </c>
    </row>
    <row r="5807" spans="1:2">
      <c r="A5807">
        <v>6223694</v>
      </c>
      <c r="B5807">
        <v>1</v>
      </c>
    </row>
    <row r="5808" spans="1:2">
      <c r="A5808">
        <v>1054822</v>
      </c>
      <c r="B5808">
        <v>5</v>
      </c>
    </row>
    <row r="5809" spans="1:2">
      <c r="A5809">
        <v>6321827</v>
      </c>
      <c r="B5809">
        <v>0</v>
      </c>
    </row>
    <row r="5810" spans="1:2">
      <c r="A5810">
        <v>6223055</v>
      </c>
      <c r="B5810">
        <v>0</v>
      </c>
    </row>
    <row r="5811" spans="1:2">
      <c r="A5811">
        <v>6140291</v>
      </c>
      <c r="B5811">
        <v>1</v>
      </c>
    </row>
    <row r="5812" spans="1:2">
      <c r="A5812">
        <v>1055007</v>
      </c>
      <c r="B5812">
        <v>4</v>
      </c>
    </row>
    <row r="5813" spans="1:2">
      <c r="A5813">
        <v>6187167</v>
      </c>
      <c r="B5813">
        <v>1</v>
      </c>
    </row>
    <row r="5814" spans="1:2">
      <c r="A5814">
        <v>6297013</v>
      </c>
      <c r="B5814">
        <v>0.3</v>
      </c>
    </row>
    <row r="5815" spans="1:2">
      <c r="A5815">
        <v>6125477</v>
      </c>
      <c r="B5815">
        <v>0</v>
      </c>
    </row>
    <row r="5816" spans="1:2">
      <c r="A5816">
        <v>6140313</v>
      </c>
      <c r="B5816">
        <v>1</v>
      </c>
    </row>
    <row r="5817" spans="1:2">
      <c r="A5817">
        <v>6229359</v>
      </c>
      <c r="B5817">
        <v>0</v>
      </c>
    </row>
    <row r="5818" spans="1:2">
      <c r="A5818">
        <v>6337211</v>
      </c>
      <c r="B5818">
        <v>1</v>
      </c>
    </row>
    <row r="5819" spans="1:2">
      <c r="A5819">
        <v>6210407</v>
      </c>
      <c r="B5819">
        <v>2</v>
      </c>
    </row>
    <row r="5820" spans="1:2">
      <c r="A5820">
        <v>1252312</v>
      </c>
      <c r="B5820">
        <v>10</v>
      </c>
    </row>
    <row r="5821" spans="1:2">
      <c r="A5821">
        <v>6255599</v>
      </c>
      <c r="B5821">
        <v>0</v>
      </c>
    </row>
    <row r="5822" spans="1:2">
      <c r="A5822">
        <v>956765</v>
      </c>
      <c r="B5822">
        <v>0</v>
      </c>
    </row>
    <row r="5823" spans="1:2">
      <c r="A5823">
        <v>960822</v>
      </c>
      <c r="B5823">
        <v>0</v>
      </c>
    </row>
    <row r="5824" spans="1:2">
      <c r="A5824">
        <v>6296781</v>
      </c>
      <c r="B5824">
        <v>0</v>
      </c>
    </row>
    <row r="5825" spans="1:2">
      <c r="A5825">
        <v>6302258</v>
      </c>
      <c r="B5825">
        <v>28</v>
      </c>
    </row>
    <row r="5826" spans="1:2">
      <c r="A5826">
        <v>6267327</v>
      </c>
      <c r="B5826">
        <v>1</v>
      </c>
    </row>
    <row r="5827" spans="1:2">
      <c r="A5827">
        <v>959277</v>
      </c>
      <c r="B5827">
        <v>8</v>
      </c>
    </row>
    <row r="5828" spans="1:2">
      <c r="A5828">
        <v>6176350</v>
      </c>
      <c r="B5828">
        <v>1</v>
      </c>
    </row>
    <row r="5829" spans="1:2">
      <c r="A5829">
        <v>6265638</v>
      </c>
      <c r="B5829">
        <v>4</v>
      </c>
    </row>
    <row r="5830" spans="1:2">
      <c r="A5830">
        <v>6336153</v>
      </c>
      <c r="B5830">
        <v>3</v>
      </c>
    </row>
    <row r="5831" spans="1:2">
      <c r="A5831">
        <v>6311756</v>
      </c>
      <c r="B5831">
        <v>5</v>
      </c>
    </row>
    <row r="5832" spans="1:2">
      <c r="A5832">
        <v>962970</v>
      </c>
      <c r="B5832">
        <v>6</v>
      </c>
    </row>
    <row r="5833" spans="1:2">
      <c r="A5833">
        <v>6236460</v>
      </c>
      <c r="B5833">
        <v>0</v>
      </c>
    </row>
    <row r="5834" spans="1:2">
      <c r="A5834">
        <v>6254290</v>
      </c>
      <c r="B5834">
        <v>4</v>
      </c>
    </row>
    <row r="5835" spans="1:2">
      <c r="A5835">
        <v>6215826</v>
      </c>
      <c r="B5835">
        <v>1</v>
      </c>
    </row>
    <row r="5836" spans="1:2">
      <c r="A5836">
        <v>6266785</v>
      </c>
      <c r="B5836">
        <v>3</v>
      </c>
    </row>
    <row r="5837" spans="1:2">
      <c r="A5837">
        <v>1252072</v>
      </c>
      <c r="B5837">
        <v>3</v>
      </c>
    </row>
    <row r="5838" spans="1:2">
      <c r="A5838">
        <v>1054944</v>
      </c>
      <c r="B5838">
        <v>0</v>
      </c>
    </row>
    <row r="5839" spans="1:2">
      <c r="A5839">
        <v>6286456</v>
      </c>
      <c r="B5839">
        <v>0</v>
      </c>
    </row>
    <row r="5840" spans="1:2">
      <c r="A5840">
        <v>1050304</v>
      </c>
      <c r="B5840">
        <v>0</v>
      </c>
    </row>
    <row r="5841" spans="1:2">
      <c r="A5841">
        <v>6142274</v>
      </c>
      <c r="B5841">
        <v>10</v>
      </c>
    </row>
    <row r="5842" spans="1:2">
      <c r="A5842">
        <v>6106381</v>
      </c>
      <c r="B5842">
        <v>0</v>
      </c>
    </row>
    <row r="5843" spans="1:2">
      <c r="A5843">
        <v>6213180</v>
      </c>
      <c r="B5843">
        <v>6</v>
      </c>
    </row>
    <row r="5844" spans="1:2">
      <c r="A5844">
        <v>6274970</v>
      </c>
      <c r="B5844">
        <v>1</v>
      </c>
    </row>
    <row r="5845" spans="1:2">
      <c r="A5845">
        <v>6321620</v>
      </c>
      <c r="B5845">
        <v>2</v>
      </c>
    </row>
    <row r="5846" spans="1:2">
      <c r="A5846">
        <v>6294756</v>
      </c>
      <c r="B5846">
        <v>1</v>
      </c>
    </row>
    <row r="5847" spans="1:2">
      <c r="A5847">
        <v>6165273</v>
      </c>
      <c r="B5847">
        <v>0</v>
      </c>
    </row>
    <row r="5848" spans="1:2">
      <c r="A5848">
        <v>6338740</v>
      </c>
      <c r="B5848">
        <v>2</v>
      </c>
    </row>
    <row r="5849" spans="1:2">
      <c r="A5849">
        <v>1252387</v>
      </c>
      <c r="B5849">
        <v>0</v>
      </c>
    </row>
    <row r="5850" spans="1:2">
      <c r="A5850">
        <v>1054598</v>
      </c>
      <c r="B5850">
        <v>0</v>
      </c>
    </row>
    <row r="5851" spans="1:2">
      <c r="A5851">
        <v>6269316</v>
      </c>
      <c r="B5851">
        <v>2</v>
      </c>
    </row>
    <row r="5852" spans="1:2">
      <c r="A5852">
        <v>6247083</v>
      </c>
      <c r="B5852">
        <v>0</v>
      </c>
    </row>
    <row r="5853" spans="1:2">
      <c r="A5853">
        <v>6149044</v>
      </c>
      <c r="B5853">
        <v>3</v>
      </c>
    </row>
    <row r="5854" spans="1:2">
      <c r="A5854">
        <v>1251603</v>
      </c>
      <c r="B5854">
        <v>4</v>
      </c>
    </row>
    <row r="5855" spans="1:2">
      <c r="A5855">
        <v>6230795</v>
      </c>
      <c r="B5855">
        <v>1</v>
      </c>
    </row>
    <row r="5856" spans="1:2">
      <c r="A5856">
        <v>1053758</v>
      </c>
      <c r="B5856">
        <v>0</v>
      </c>
    </row>
    <row r="5857" spans="1:2">
      <c r="A5857">
        <v>6317157</v>
      </c>
      <c r="B5857">
        <v>0</v>
      </c>
    </row>
    <row r="5858" spans="1:2">
      <c r="A5858">
        <v>6240034</v>
      </c>
      <c r="B5858">
        <v>1</v>
      </c>
    </row>
    <row r="5859" spans="1:2">
      <c r="A5859">
        <v>6106319</v>
      </c>
      <c r="B5859">
        <v>1</v>
      </c>
    </row>
    <row r="5860" spans="1:2">
      <c r="A5860">
        <v>6241687</v>
      </c>
      <c r="B5860">
        <v>0</v>
      </c>
    </row>
    <row r="5861" spans="1:2">
      <c r="A5861">
        <v>960030</v>
      </c>
      <c r="B5861">
        <v>16</v>
      </c>
    </row>
    <row r="5862" spans="1:2">
      <c r="A5862">
        <v>6232766</v>
      </c>
      <c r="B5862">
        <v>1</v>
      </c>
    </row>
    <row r="5863" spans="1:2">
      <c r="A5863">
        <v>1054387</v>
      </c>
      <c r="B5863">
        <v>3</v>
      </c>
    </row>
    <row r="5864" spans="1:2">
      <c r="A5864">
        <v>957867</v>
      </c>
      <c r="B5864">
        <v>0</v>
      </c>
    </row>
    <row r="5865" spans="1:2">
      <c r="A5865">
        <v>6275496</v>
      </c>
      <c r="B5865">
        <v>0</v>
      </c>
    </row>
    <row r="5866" spans="1:2">
      <c r="A5866">
        <v>964747</v>
      </c>
      <c r="B5866">
        <v>0</v>
      </c>
    </row>
    <row r="5867" spans="1:2">
      <c r="A5867">
        <v>6287243</v>
      </c>
      <c r="B5867">
        <v>1</v>
      </c>
    </row>
    <row r="5868" spans="1:2">
      <c r="A5868">
        <v>6267922</v>
      </c>
      <c r="B5868">
        <v>0</v>
      </c>
    </row>
    <row r="5869" spans="1:2">
      <c r="A5869">
        <v>963591</v>
      </c>
      <c r="B5869">
        <v>3</v>
      </c>
    </row>
    <row r="5870" spans="1:2">
      <c r="A5870">
        <v>963013</v>
      </c>
      <c r="B5870">
        <v>0</v>
      </c>
    </row>
    <row r="5871" spans="1:2">
      <c r="A5871">
        <v>6305819</v>
      </c>
      <c r="B5871">
        <v>0</v>
      </c>
    </row>
    <row r="5872" spans="1:2">
      <c r="A5872">
        <v>6167287</v>
      </c>
      <c r="B5872">
        <v>0</v>
      </c>
    </row>
    <row r="5873" spans="1:2">
      <c r="A5873">
        <v>6241014</v>
      </c>
      <c r="B5873">
        <v>1</v>
      </c>
    </row>
    <row r="5874" spans="1:2">
      <c r="A5874">
        <v>6224777</v>
      </c>
      <c r="B5874">
        <v>0</v>
      </c>
    </row>
    <row r="5875" spans="1:2">
      <c r="A5875">
        <v>6280515</v>
      </c>
      <c r="B5875">
        <v>0</v>
      </c>
    </row>
    <row r="5876" spans="1:2">
      <c r="A5876">
        <v>6308026</v>
      </c>
      <c r="B5876">
        <v>3</v>
      </c>
    </row>
    <row r="5877" spans="1:2">
      <c r="A5877">
        <v>6217647</v>
      </c>
      <c r="B5877">
        <v>0</v>
      </c>
    </row>
    <row r="5878" spans="1:2">
      <c r="A5878">
        <v>6259463</v>
      </c>
      <c r="B5878">
        <v>0</v>
      </c>
    </row>
    <row r="5879" spans="1:2">
      <c r="A5879">
        <v>6274005</v>
      </c>
      <c r="B5879">
        <v>0</v>
      </c>
    </row>
    <row r="5880" spans="1:2">
      <c r="A5880">
        <v>6270044</v>
      </c>
      <c r="B5880">
        <v>0</v>
      </c>
    </row>
    <row r="5881" spans="1:2">
      <c r="A5881">
        <v>6269318</v>
      </c>
      <c r="B5881">
        <v>1</v>
      </c>
    </row>
    <row r="5882" spans="1:2">
      <c r="A5882">
        <v>6325328</v>
      </c>
      <c r="B5882">
        <v>1</v>
      </c>
    </row>
    <row r="5883" spans="1:2">
      <c r="A5883">
        <v>6343132</v>
      </c>
      <c r="B5883">
        <v>1</v>
      </c>
    </row>
    <row r="5884" spans="1:2">
      <c r="A5884">
        <v>6281296</v>
      </c>
      <c r="B5884">
        <v>0</v>
      </c>
    </row>
    <row r="5885" spans="1:2">
      <c r="A5885">
        <v>6261606</v>
      </c>
      <c r="B5885">
        <v>9</v>
      </c>
    </row>
    <row r="5886" spans="1:2">
      <c r="A5886">
        <v>964656</v>
      </c>
      <c r="B5886">
        <v>10</v>
      </c>
    </row>
    <row r="5887" spans="1:2">
      <c r="A5887">
        <v>6125413</v>
      </c>
      <c r="B5887">
        <v>0</v>
      </c>
    </row>
    <row r="5888" spans="1:2">
      <c r="A5888">
        <v>6132051</v>
      </c>
      <c r="B5888">
        <v>0</v>
      </c>
    </row>
    <row r="5889" spans="1:2">
      <c r="A5889">
        <v>1052519</v>
      </c>
      <c r="B5889">
        <v>0</v>
      </c>
    </row>
    <row r="5890" spans="1:2">
      <c r="A5890">
        <v>6139361</v>
      </c>
      <c r="B5890">
        <v>0</v>
      </c>
    </row>
    <row r="5891" spans="1:2">
      <c r="A5891">
        <v>6250594</v>
      </c>
      <c r="B5891">
        <v>1</v>
      </c>
    </row>
    <row r="5892" spans="1:2">
      <c r="A5892">
        <v>961914</v>
      </c>
      <c r="B5892">
        <v>0</v>
      </c>
    </row>
    <row r="5893" spans="1:2">
      <c r="A5893">
        <v>6248838</v>
      </c>
      <c r="B5893">
        <v>2</v>
      </c>
    </row>
    <row r="5894" spans="1:2">
      <c r="A5894">
        <v>6177258</v>
      </c>
      <c r="B5894">
        <v>1</v>
      </c>
    </row>
    <row r="5895" spans="1:2">
      <c r="A5895">
        <v>6306280</v>
      </c>
      <c r="B5895">
        <v>1</v>
      </c>
    </row>
    <row r="5896" spans="1:2">
      <c r="A5896">
        <v>1350849</v>
      </c>
      <c r="B5896">
        <v>4</v>
      </c>
    </row>
    <row r="5897" spans="1:2">
      <c r="A5897">
        <v>6319534</v>
      </c>
      <c r="B5897">
        <v>0</v>
      </c>
    </row>
    <row r="5898" spans="1:2">
      <c r="A5898">
        <v>1052298</v>
      </c>
      <c r="B5898">
        <v>0</v>
      </c>
    </row>
    <row r="5899" spans="1:2">
      <c r="A5899">
        <v>6184180</v>
      </c>
      <c r="B5899">
        <v>3</v>
      </c>
    </row>
    <row r="5900" spans="1:2">
      <c r="A5900">
        <v>6223639</v>
      </c>
      <c r="B5900">
        <v>4</v>
      </c>
    </row>
    <row r="5901" spans="1:2">
      <c r="A5901">
        <v>6215947</v>
      </c>
      <c r="B5901">
        <v>4</v>
      </c>
    </row>
    <row r="5902" spans="1:2">
      <c r="A5902">
        <v>6266270</v>
      </c>
      <c r="B5902">
        <v>1</v>
      </c>
    </row>
    <row r="5903" spans="1:2">
      <c r="A5903">
        <v>1053587</v>
      </c>
      <c r="B5903">
        <v>2</v>
      </c>
    </row>
    <row r="5904" spans="1:2">
      <c r="A5904">
        <v>6241023</v>
      </c>
      <c r="B5904">
        <v>1</v>
      </c>
    </row>
    <row r="5905" spans="1:2">
      <c r="A5905">
        <v>6230436</v>
      </c>
      <c r="B5905">
        <v>0</v>
      </c>
    </row>
    <row r="5906" spans="1:2">
      <c r="A5906">
        <v>6164907</v>
      </c>
      <c r="B5906">
        <v>4</v>
      </c>
    </row>
    <row r="5907" spans="1:2">
      <c r="A5907">
        <v>6245381</v>
      </c>
      <c r="B5907">
        <v>0</v>
      </c>
    </row>
    <row r="5908" spans="1:2">
      <c r="A5908">
        <v>6181858</v>
      </c>
      <c r="B5908">
        <v>0</v>
      </c>
    </row>
    <row r="5909" spans="1:2">
      <c r="A5909">
        <v>6215924</v>
      </c>
      <c r="B5909">
        <v>32.28</v>
      </c>
    </row>
    <row r="5910" spans="1:2">
      <c r="A5910">
        <v>6210022</v>
      </c>
      <c r="B5910">
        <v>0</v>
      </c>
    </row>
    <row r="5911" spans="1:2">
      <c r="A5911">
        <v>6323958</v>
      </c>
      <c r="B5911">
        <v>1</v>
      </c>
    </row>
    <row r="5912" spans="1:2">
      <c r="A5912">
        <v>6289029</v>
      </c>
      <c r="B5912">
        <v>2</v>
      </c>
    </row>
    <row r="5913" spans="1:2">
      <c r="A5913">
        <v>6319626</v>
      </c>
      <c r="B5913">
        <v>0</v>
      </c>
    </row>
    <row r="5914" spans="1:2">
      <c r="A5914">
        <v>6184647</v>
      </c>
      <c r="B5914">
        <v>2</v>
      </c>
    </row>
    <row r="5915" spans="1:2">
      <c r="A5915">
        <v>6252049</v>
      </c>
      <c r="B5915">
        <v>10</v>
      </c>
    </row>
    <row r="5916" spans="1:2">
      <c r="A5916">
        <v>6215954</v>
      </c>
      <c r="B5916">
        <v>1</v>
      </c>
    </row>
    <row r="5917" spans="1:2">
      <c r="A5917">
        <v>6184307</v>
      </c>
      <c r="B5917">
        <v>3</v>
      </c>
    </row>
    <row r="5918" spans="1:2">
      <c r="A5918">
        <v>6146005</v>
      </c>
      <c r="B5918">
        <v>3</v>
      </c>
    </row>
    <row r="5919" spans="1:2">
      <c r="A5919">
        <v>1054976</v>
      </c>
      <c r="B5919">
        <v>0</v>
      </c>
    </row>
    <row r="5920" spans="1:2">
      <c r="A5920">
        <v>6225090</v>
      </c>
      <c r="B5920">
        <v>0</v>
      </c>
    </row>
    <row r="5921" spans="1:2">
      <c r="A5921">
        <v>6312863</v>
      </c>
      <c r="B5921">
        <v>0</v>
      </c>
    </row>
    <row r="5922" spans="1:2">
      <c r="A5922">
        <v>6269301</v>
      </c>
      <c r="B5922">
        <v>0</v>
      </c>
    </row>
    <row r="5923" spans="1:2">
      <c r="A5923">
        <v>6261244</v>
      </c>
      <c r="B5923">
        <v>0</v>
      </c>
    </row>
    <row r="5924" spans="1:2">
      <c r="A5924">
        <v>6195872</v>
      </c>
      <c r="B5924">
        <v>3</v>
      </c>
    </row>
    <row r="5925" spans="1:2">
      <c r="A5925">
        <v>6152366</v>
      </c>
      <c r="B5925">
        <v>7</v>
      </c>
    </row>
    <row r="5926" spans="1:2">
      <c r="A5926">
        <v>6269317</v>
      </c>
      <c r="B5926">
        <v>1</v>
      </c>
    </row>
    <row r="5927" spans="1:2">
      <c r="A5927">
        <v>1054108</v>
      </c>
      <c r="B5927">
        <v>5</v>
      </c>
    </row>
    <row r="5928" spans="1:2">
      <c r="A5928">
        <v>1252302</v>
      </c>
      <c r="B5928">
        <v>0</v>
      </c>
    </row>
    <row r="5929" spans="1:2">
      <c r="A5929">
        <v>6280517</v>
      </c>
      <c r="B5929">
        <v>0</v>
      </c>
    </row>
    <row r="5930" spans="1:2">
      <c r="A5930">
        <v>6134295</v>
      </c>
      <c r="B5930">
        <v>1</v>
      </c>
    </row>
    <row r="5931" spans="1:2">
      <c r="A5931">
        <v>6220238</v>
      </c>
      <c r="B5931">
        <v>0</v>
      </c>
    </row>
    <row r="5932" spans="1:2">
      <c r="A5932">
        <v>6114978</v>
      </c>
      <c r="B5932">
        <v>0</v>
      </c>
    </row>
    <row r="5933" spans="1:2">
      <c r="A5933">
        <v>6146916</v>
      </c>
      <c r="B5933">
        <v>1</v>
      </c>
    </row>
    <row r="5934" spans="1:2">
      <c r="A5934">
        <v>6129176</v>
      </c>
      <c r="B5934">
        <v>0</v>
      </c>
    </row>
    <row r="5935" spans="1:2">
      <c r="A5935">
        <v>1351371</v>
      </c>
      <c r="B5935">
        <v>1</v>
      </c>
    </row>
    <row r="5936" spans="1:2">
      <c r="A5936">
        <v>6271162</v>
      </c>
      <c r="B5936">
        <v>1</v>
      </c>
    </row>
    <row r="5937" spans="1:2">
      <c r="A5937">
        <v>957420</v>
      </c>
      <c r="B5937">
        <v>2</v>
      </c>
    </row>
    <row r="5938" spans="1:2">
      <c r="A5938">
        <v>6250193</v>
      </c>
      <c r="B5938">
        <v>0</v>
      </c>
    </row>
    <row r="5939" spans="1:2">
      <c r="A5939">
        <v>6175049</v>
      </c>
      <c r="B5939">
        <v>0</v>
      </c>
    </row>
    <row r="5940" spans="1:2">
      <c r="A5940">
        <v>6216293</v>
      </c>
      <c r="B5940">
        <v>1</v>
      </c>
    </row>
    <row r="5941" spans="1:2">
      <c r="A5941">
        <v>3439983</v>
      </c>
      <c r="B5941">
        <v>0</v>
      </c>
    </row>
    <row r="5942" spans="1:2">
      <c r="A5942">
        <v>6281927</v>
      </c>
      <c r="B5942">
        <v>0</v>
      </c>
    </row>
    <row r="5943" spans="1:2">
      <c r="A5943">
        <v>6338318</v>
      </c>
      <c r="B5943">
        <v>0</v>
      </c>
    </row>
    <row r="5944" spans="1:2">
      <c r="A5944">
        <v>6215632</v>
      </c>
      <c r="B5944">
        <v>1</v>
      </c>
    </row>
    <row r="5945" spans="1:2">
      <c r="A5945">
        <v>6301512</v>
      </c>
      <c r="B5945">
        <v>0</v>
      </c>
    </row>
    <row r="5946" spans="1:2">
      <c r="A5946">
        <v>1250544</v>
      </c>
      <c r="B5946">
        <v>0</v>
      </c>
    </row>
    <row r="5947" spans="1:2">
      <c r="A5947">
        <v>6253048</v>
      </c>
      <c r="B5947">
        <v>4</v>
      </c>
    </row>
    <row r="5948" spans="1:2">
      <c r="A5948">
        <v>6235930</v>
      </c>
      <c r="B5948">
        <v>1</v>
      </c>
    </row>
    <row r="5949" spans="1:2">
      <c r="A5949">
        <v>6182744</v>
      </c>
      <c r="B5949">
        <v>2</v>
      </c>
    </row>
    <row r="5950" spans="1:2">
      <c r="A5950">
        <v>956575</v>
      </c>
      <c r="B5950">
        <v>0</v>
      </c>
    </row>
    <row r="5951" spans="1:2">
      <c r="A5951">
        <v>6130132</v>
      </c>
      <c r="B5951">
        <v>0</v>
      </c>
    </row>
    <row r="5952" spans="1:2">
      <c r="A5952">
        <v>6175315</v>
      </c>
      <c r="B5952">
        <v>0</v>
      </c>
    </row>
    <row r="5953" spans="1:2">
      <c r="A5953">
        <v>6129949</v>
      </c>
      <c r="B5953">
        <v>0</v>
      </c>
    </row>
    <row r="5954" spans="1:2">
      <c r="A5954">
        <v>6334560</v>
      </c>
      <c r="B5954">
        <v>0</v>
      </c>
    </row>
    <row r="5955" spans="1:2">
      <c r="A5955">
        <v>6277978</v>
      </c>
      <c r="B5955">
        <v>0</v>
      </c>
    </row>
    <row r="5956" spans="1:2">
      <c r="A5956">
        <v>6304516</v>
      </c>
      <c r="B5956">
        <v>1</v>
      </c>
    </row>
    <row r="5957" spans="1:2">
      <c r="A5957">
        <v>6128331</v>
      </c>
      <c r="B5957">
        <v>0</v>
      </c>
    </row>
    <row r="5958" spans="1:2">
      <c r="A5958">
        <v>6274657</v>
      </c>
      <c r="B5958">
        <v>15</v>
      </c>
    </row>
    <row r="5959" spans="1:2">
      <c r="A5959">
        <v>6110817</v>
      </c>
      <c r="B5959">
        <v>0</v>
      </c>
    </row>
    <row r="5960" spans="1:2">
      <c r="A5960">
        <v>6229692</v>
      </c>
      <c r="B5960">
        <v>0</v>
      </c>
    </row>
    <row r="5961" spans="1:2">
      <c r="A5961">
        <v>6245520</v>
      </c>
      <c r="B5961">
        <v>4</v>
      </c>
    </row>
    <row r="5962" spans="1:2">
      <c r="A5962">
        <v>6304518</v>
      </c>
      <c r="B5962">
        <v>0</v>
      </c>
    </row>
    <row r="5963" spans="1:2">
      <c r="A5963">
        <v>3480153</v>
      </c>
      <c r="B5963">
        <v>1</v>
      </c>
    </row>
    <row r="5964" spans="1:2">
      <c r="A5964">
        <v>6106909</v>
      </c>
      <c r="B5964">
        <v>0</v>
      </c>
    </row>
    <row r="5965" spans="1:2">
      <c r="A5965">
        <v>6244606</v>
      </c>
      <c r="B5965">
        <v>0</v>
      </c>
    </row>
    <row r="5966" spans="1:2">
      <c r="A5966">
        <v>6131153</v>
      </c>
      <c r="B5966">
        <v>1</v>
      </c>
    </row>
    <row r="5967" spans="1:2">
      <c r="A5967">
        <v>1053995</v>
      </c>
      <c r="B5967">
        <v>0</v>
      </c>
    </row>
    <row r="5968" spans="1:2">
      <c r="A5968">
        <v>6264002</v>
      </c>
      <c r="B5968">
        <v>0</v>
      </c>
    </row>
    <row r="5969" spans="1:2">
      <c r="A5969">
        <v>6126471</v>
      </c>
      <c r="B5969">
        <v>0</v>
      </c>
    </row>
    <row r="5970" spans="1:2">
      <c r="A5970">
        <v>6310262</v>
      </c>
      <c r="B5970">
        <v>1</v>
      </c>
    </row>
    <row r="5971" spans="1:2">
      <c r="A5971">
        <v>6323972</v>
      </c>
      <c r="B5971">
        <v>0</v>
      </c>
    </row>
    <row r="5972" spans="1:2">
      <c r="A5972">
        <v>6132295</v>
      </c>
      <c r="B5972">
        <v>0</v>
      </c>
    </row>
    <row r="5973" spans="1:2">
      <c r="A5973">
        <v>6229364</v>
      </c>
      <c r="B5973">
        <v>4</v>
      </c>
    </row>
    <row r="5974" spans="1:2">
      <c r="A5974">
        <v>6221719</v>
      </c>
      <c r="B5974">
        <v>6</v>
      </c>
    </row>
    <row r="5975" spans="1:2">
      <c r="A5975">
        <v>961701</v>
      </c>
      <c r="B5975">
        <v>0</v>
      </c>
    </row>
    <row r="5976" spans="1:2">
      <c r="A5976">
        <v>6215880</v>
      </c>
      <c r="B5976">
        <v>1</v>
      </c>
    </row>
    <row r="5977" spans="1:2">
      <c r="A5977">
        <v>959473</v>
      </c>
      <c r="B5977">
        <v>1</v>
      </c>
    </row>
    <row r="5978" spans="1:2">
      <c r="A5978">
        <v>6319989</v>
      </c>
      <c r="B5978">
        <v>0</v>
      </c>
    </row>
    <row r="5979" spans="1:2">
      <c r="A5979">
        <v>6299150</v>
      </c>
      <c r="B5979">
        <v>0</v>
      </c>
    </row>
    <row r="5980" spans="1:2">
      <c r="A5980">
        <v>6277670</v>
      </c>
      <c r="B5980">
        <v>2</v>
      </c>
    </row>
    <row r="5981" spans="1:2">
      <c r="A5981" t="s">
        <v>9573</v>
      </c>
      <c r="B5981">
        <v>0</v>
      </c>
    </row>
    <row r="5982" spans="1:2">
      <c r="A5982">
        <v>6298767</v>
      </c>
      <c r="B5982">
        <v>4</v>
      </c>
    </row>
    <row r="5983" spans="1:2">
      <c r="A5983">
        <v>961176</v>
      </c>
      <c r="B5983">
        <v>3</v>
      </c>
    </row>
    <row r="5984" spans="1:2">
      <c r="A5984">
        <v>958130</v>
      </c>
      <c r="B5984">
        <v>0</v>
      </c>
    </row>
    <row r="5985" spans="1:2">
      <c r="A5985">
        <v>6242125</v>
      </c>
      <c r="B5985">
        <v>0</v>
      </c>
    </row>
    <row r="5986" spans="1:2">
      <c r="A5986">
        <v>6134708</v>
      </c>
      <c r="B5986">
        <v>0</v>
      </c>
    </row>
    <row r="5987" spans="1:2">
      <c r="A5987">
        <v>6213973</v>
      </c>
      <c r="B5987">
        <v>100</v>
      </c>
    </row>
    <row r="5988" spans="1:2">
      <c r="A5988">
        <v>1251754</v>
      </c>
      <c r="B5988">
        <v>0</v>
      </c>
    </row>
    <row r="5989" spans="1:2">
      <c r="A5989">
        <v>6238586</v>
      </c>
      <c r="B5989">
        <v>1</v>
      </c>
    </row>
    <row r="5990" spans="1:2">
      <c r="A5990">
        <v>6219993</v>
      </c>
      <c r="B5990">
        <v>2</v>
      </c>
    </row>
    <row r="5991" spans="1:2">
      <c r="A5991">
        <v>6276093</v>
      </c>
      <c r="B5991">
        <v>0</v>
      </c>
    </row>
    <row r="5992" spans="1:2">
      <c r="A5992">
        <v>6235692</v>
      </c>
      <c r="B5992">
        <v>1</v>
      </c>
    </row>
    <row r="5993" spans="1:2">
      <c r="A5993">
        <v>6293535</v>
      </c>
      <c r="B5993">
        <v>1</v>
      </c>
    </row>
    <row r="5994" spans="1:2">
      <c r="A5994">
        <v>6213747</v>
      </c>
      <c r="B5994">
        <v>0</v>
      </c>
    </row>
    <row r="5995" spans="1:2">
      <c r="A5995">
        <v>6246267</v>
      </c>
      <c r="B5995">
        <v>1</v>
      </c>
    </row>
    <row r="5996" spans="1:2">
      <c r="A5996">
        <v>6280343</v>
      </c>
      <c r="B5996">
        <v>3</v>
      </c>
    </row>
    <row r="5997" spans="1:2">
      <c r="A5997">
        <v>1251839</v>
      </c>
      <c r="B5997">
        <v>0</v>
      </c>
    </row>
    <row r="5998" spans="1:2">
      <c r="A5998">
        <v>6254076</v>
      </c>
      <c r="B5998">
        <v>0</v>
      </c>
    </row>
    <row r="5999" spans="1:2">
      <c r="A5999">
        <v>6258851</v>
      </c>
      <c r="B5999">
        <v>4</v>
      </c>
    </row>
    <row r="6000" spans="1:2">
      <c r="A6000">
        <v>6336845</v>
      </c>
      <c r="B6000">
        <v>1</v>
      </c>
    </row>
    <row r="6001" spans="1:2">
      <c r="A6001">
        <v>6246434</v>
      </c>
      <c r="B6001">
        <v>0</v>
      </c>
    </row>
    <row r="6002" spans="1:2">
      <c r="A6002">
        <v>6274393</v>
      </c>
      <c r="B6002">
        <v>0</v>
      </c>
    </row>
    <row r="6003" spans="1:2">
      <c r="A6003">
        <v>957881</v>
      </c>
      <c r="B6003">
        <v>0</v>
      </c>
    </row>
    <row r="6004" spans="1:2">
      <c r="A6004">
        <v>957666</v>
      </c>
      <c r="B6004">
        <v>0</v>
      </c>
    </row>
    <row r="6005" spans="1:2">
      <c r="A6005">
        <v>6158361</v>
      </c>
      <c r="B6005">
        <v>10</v>
      </c>
    </row>
    <row r="6006" spans="1:2">
      <c r="A6006">
        <v>6178204</v>
      </c>
      <c r="B6006">
        <v>0</v>
      </c>
    </row>
    <row r="6007" spans="1:2">
      <c r="A6007">
        <v>6259120</v>
      </c>
      <c r="B6007">
        <v>3</v>
      </c>
    </row>
    <row r="6008" spans="1:2">
      <c r="A6008">
        <v>6286251</v>
      </c>
      <c r="B6008">
        <v>0</v>
      </c>
    </row>
    <row r="6009" spans="1:2">
      <c r="A6009">
        <v>6264158</v>
      </c>
      <c r="B6009">
        <v>3</v>
      </c>
    </row>
    <row r="6010" spans="1:2">
      <c r="A6010">
        <v>6230797</v>
      </c>
      <c r="B6010">
        <v>2</v>
      </c>
    </row>
    <row r="6011" spans="1:2">
      <c r="A6011">
        <v>750827</v>
      </c>
      <c r="B6011">
        <v>2</v>
      </c>
    </row>
    <row r="6012" spans="1:2">
      <c r="A6012">
        <v>6294151</v>
      </c>
      <c r="B6012">
        <v>1</v>
      </c>
    </row>
    <row r="6013" spans="1:2">
      <c r="A6013">
        <v>6166340</v>
      </c>
      <c r="B6013">
        <v>0</v>
      </c>
    </row>
    <row r="6014" spans="1:2">
      <c r="A6014">
        <v>6160452</v>
      </c>
      <c r="B6014">
        <v>0</v>
      </c>
    </row>
    <row r="6015" spans="1:2">
      <c r="A6015">
        <v>6342189</v>
      </c>
      <c r="B6015">
        <v>0</v>
      </c>
    </row>
    <row r="6016" spans="1:2">
      <c r="A6016">
        <v>6317721</v>
      </c>
      <c r="B6016">
        <v>0</v>
      </c>
    </row>
    <row r="6017" spans="1:2">
      <c r="A6017">
        <v>6216028</v>
      </c>
      <c r="B6017">
        <v>1</v>
      </c>
    </row>
    <row r="6018" spans="1:2">
      <c r="A6018">
        <v>963085</v>
      </c>
      <c r="B6018">
        <v>0</v>
      </c>
    </row>
    <row r="6019" spans="1:2">
      <c r="A6019">
        <v>6241202</v>
      </c>
      <c r="B6019">
        <v>0</v>
      </c>
    </row>
    <row r="6020" spans="1:2">
      <c r="A6020">
        <v>958370</v>
      </c>
      <c r="B6020">
        <v>1</v>
      </c>
    </row>
    <row r="6021" spans="1:2">
      <c r="A6021">
        <v>6343101</v>
      </c>
      <c r="B6021">
        <v>2</v>
      </c>
    </row>
    <row r="6022" spans="1:2">
      <c r="A6022">
        <v>6281455</v>
      </c>
      <c r="B6022">
        <v>0</v>
      </c>
    </row>
    <row r="6023" spans="1:2">
      <c r="A6023">
        <v>6175311</v>
      </c>
      <c r="B6023">
        <v>0</v>
      </c>
    </row>
    <row r="6024" spans="1:2">
      <c r="A6024">
        <v>1054626</v>
      </c>
      <c r="B6024">
        <v>0</v>
      </c>
    </row>
    <row r="6025" spans="1:2">
      <c r="A6025">
        <v>6320238</v>
      </c>
      <c r="B6025">
        <v>1</v>
      </c>
    </row>
    <row r="6026" spans="1:2">
      <c r="A6026">
        <v>964301</v>
      </c>
      <c r="B6026">
        <v>0</v>
      </c>
    </row>
    <row r="6027" spans="1:2">
      <c r="A6027">
        <v>1053837</v>
      </c>
      <c r="B6027">
        <v>0</v>
      </c>
    </row>
    <row r="6028" spans="1:2">
      <c r="A6028">
        <v>6231176</v>
      </c>
      <c r="B6028">
        <v>0</v>
      </c>
    </row>
    <row r="6029" spans="1:2">
      <c r="A6029">
        <v>6245377</v>
      </c>
      <c r="B6029">
        <v>0</v>
      </c>
    </row>
    <row r="6030" spans="1:2">
      <c r="A6030">
        <v>6157537</v>
      </c>
      <c r="B6030">
        <v>2</v>
      </c>
    </row>
    <row r="6031" spans="1:2">
      <c r="A6031">
        <v>6231719</v>
      </c>
      <c r="B6031">
        <v>1</v>
      </c>
    </row>
    <row r="6032" spans="1:2">
      <c r="A6032">
        <v>6160100</v>
      </c>
      <c r="B6032">
        <v>0</v>
      </c>
    </row>
    <row r="6033" spans="1:2">
      <c r="A6033">
        <v>6215899</v>
      </c>
      <c r="B6033">
        <v>1</v>
      </c>
    </row>
    <row r="6034" spans="1:2">
      <c r="A6034">
        <v>6140582</v>
      </c>
      <c r="B6034">
        <v>0</v>
      </c>
    </row>
    <row r="6035" spans="1:2">
      <c r="A6035">
        <v>6242806</v>
      </c>
      <c r="B6035">
        <v>2</v>
      </c>
    </row>
    <row r="6036" spans="1:2">
      <c r="A6036">
        <v>6217865</v>
      </c>
      <c r="B6036">
        <v>0</v>
      </c>
    </row>
    <row r="6037" spans="1:2">
      <c r="A6037">
        <v>6185835</v>
      </c>
      <c r="B6037">
        <v>0</v>
      </c>
    </row>
    <row r="6038" spans="1:2">
      <c r="A6038">
        <v>6310663</v>
      </c>
      <c r="B6038">
        <v>1</v>
      </c>
    </row>
    <row r="6039" spans="1:2">
      <c r="A6039">
        <v>6210109</v>
      </c>
      <c r="B6039">
        <v>2</v>
      </c>
    </row>
    <row r="6040" spans="1:2">
      <c r="A6040">
        <v>956451</v>
      </c>
      <c r="B6040">
        <v>0</v>
      </c>
    </row>
    <row r="6041" spans="1:2">
      <c r="A6041">
        <v>1051603</v>
      </c>
      <c r="B6041">
        <v>0</v>
      </c>
    </row>
    <row r="6042" spans="1:2">
      <c r="A6042">
        <v>958188</v>
      </c>
      <c r="B6042">
        <v>0</v>
      </c>
    </row>
    <row r="6043" spans="1:2">
      <c r="A6043">
        <v>750775</v>
      </c>
      <c r="B6043">
        <v>0</v>
      </c>
    </row>
    <row r="6044" spans="1:2">
      <c r="A6044">
        <v>6107552</v>
      </c>
      <c r="B6044">
        <v>9</v>
      </c>
    </row>
    <row r="6045" spans="1:2">
      <c r="A6045">
        <v>960568</v>
      </c>
      <c r="B6045">
        <v>2</v>
      </c>
    </row>
    <row r="6046" spans="1:2">
      <c r="A6046">
        <v>6114769</v>
      </c>
      <c r="B6046">
        <v>1</v>
      </c>
    </row>
    <row r="6047" spans="1:2">
      <c r="A6047">
        <v>6216396</v>
      </c>
      <c r="B6047">
        <v>1</v>
      </c>
    </row>
    <row r="6048" spans="1:2">
      <c r="A6048">
        <v>6226093</v>
      </c>
      <c r="B6048">
        <v>0</v>
      </c>
    </row>
    <row r="6049" spans="1:2">
      <c r="A6049">
        <v>1051465</v>
      </c>
      <c r="B6049">
        <v>6</v>
      </c>
    </row>
    <row r="6050" spans="1:2">
      <c r="A6050">
        <v>959117</v>
      </c>
      <c r="B6050">
        <v>0</v>
      </c>
    </row>
    <row r="6051" spans="1:2">
      <c r="A6051">
        <v>6199410</v>
      </c>
      <c r="B6051">
        <v>0</v>
      </c>
    </row>
    <row r="6052" spans="1:2">
      <c r="A6052">
        <v>960043</v>
      </c>
      <c r="B6052">
        <v>0</v>
      </c>
    </row>
    <row r="6053" spans="1:2">
      <c r="A6053">
        <v>6220452</v>
      </c>
      <c r="B6053">
        <v>3</v>
      </c>
    </row>
    <row r="6054" spans="1:2">
      <c r="A6054">
        <v>6243666</v>
      </c>
      <c r="B6054">
        <v>2</v>
      </c>
    </row>
    <row r="6055" spans="1:2">
      <c r="A6055">
        <v>950337</v>
      </c>
      <c r="B6055">
        <v>2</v>
      </c>
    </row>
    <row r="6056" spans="1:2">
      <c r="A6056">
        <v>6261534</v>
      </c>
      <c r="B6056">
        <v>0</v>
      </c>
    </row>
    <row r="6057" spans="1:2">
      <c r="A6057">
        <v>961670</v>
      </c>
      <c r="B6057">
        <v>0</v>
      </c>
    </row>
    <row r="6058" spans="1:2">
      <c r="A6058">
        <v>6105689</v>
      </c>
      <c r="B6058">
        <v>0</v>
      </c>
    </row>
    <row r="6059" spans="1:2">
      <c r="A6059">
        <v>6134072</v>
      </c>
      <c r="B6059">
        <v>0</v>
      </c>
    </row>
    <row r="6060" spans="1:2">
      <c r="A6060">
        <v>6231339</v>
      </c>
      <c r="B6060">
        <v>0</v>
      </c>
    </row>
    <row r="6061" spans="1:2">
      <c r="A6061">
        <v>6335324</v>
      </c>
      <c r="B6061">
        <v>0</v>
      </c>
    </row>
    <row r="6062" spans="1:2">
      <c r="A6062">
        <v>6286697</v>
      </c>
      <c r="B6062">
        <v>0</v>
      </c>
    </row>
    <row r="6063" spans="1:2">
      <c r="A6063">
        <v>6323004</v>
      </c>
      <c r="B6063">
        <v>0</v>
      </c>
    </row>
    <row r="6064" spans="1:2">
      <c r="A6064">
        <v>6275894</v>
      </c>
      <c r="B6064">
        <v>3</v>
      </c>
    </row>
    <row r="6065" spans="1:2">
      <c r="A6065">
        <v>960776</v>
      </c>
      <c r="B6065">
        <v>1</v>
      </c>
    </row>
    <row r="6066" spans="1:2">
      <c r="A6066">
        <v>6264729</v>
      </c>
      <c r="B6066">
        <v>1</v>
      </c>
    </row>
    <row r="6067" spans="1:2">
      <c r="A6067">
        <v>6291541</v>
      </c>
      <c r="B6067">
        <v>2</v>
      </c>
    </row>
    <row r="6068" spans="1:2">
      <c r="A6068">
        <v>6231126</v>
      </c>
      <c r="B6068">
        <v>3</v>
      </c>
    </row>
    <row r="6069" spans="1:2">
      <c r="A6069">
        <v>6216325</v>
      </c>
      <c r="B6069">
        <v>2</v>
      </c>
    </row>
    <row r="6070" spans="1:2">
      <c r="A6070">
        <v>1252278</v>
      </c>
      <c r="B6070">
        <v>3</v>
      </c>
    </row>
    <row r="6071" spans="1:2">
      <c r="A6071">
        <v>6147172</v>
      </c>
      <c r="B6071">
        <v>1</v>
      </c>
    </row>
    <row r="6072" spans="1:2">
      <c r="A6072">
        <v>959986</v>
      </c>
      <c r="B6072">
        <v>0</v>
      </c>
    </row>
    <row r="6073" spans="1:2">
      <c r="A6073">
        <v>961503</v>
      </c>
      <c r="B6073">
        <v>0</v>
      </c>
    </row>
    <row r="6074" spans="1:2">
      <c r="A6074">
        <v>1050306</v>
      </c>
      <c r="B6074">
        <v>5</v>
      </c>
    </row>
    <row r="6075" spans="1:2">
      <c r="A6075">
        <v>750116</v>
      </c>
      <c r="B6075">
        <v>9</v>
      </c>
    </row>
    <row r="6076" spans="1:2">
      <c r="A6076">
        <v>6100989</v>
      </c>
      <c r="B6076">
        <v>2</v>
      </c>
    </row>
    <row r="6077" spans="1:2">
      <c r="A6077">
        <v>6317269</v>
      </c>
      <c r="B6077">
        <v>1</v>
      </c>
    </row>
    <row r="6078" spans="1:2">
      <c r="A6078">
        <v>1054787</v>
      </c>
      <c r="B6078">
        <v>1</v>
      </c>
    </row>
    <row r="6079" spans="1:2">
      <c r="A6079">
        <v>6189669</v>
      </c>
      <c r="B6079">
        <v>0</v>
      </c>
    </row>
    <row r="6080" spans="1:2">
      <c r="A6080">
        <v>6158499</v>
      </c>
      <c r="B6080">
        <v>1</v>
      </c>
    </row>
    <row r="6081" spans="1:2">
      <c r="A6081">
        <v>6218856</v>
      </c>
      <c r="B6081">
        <v>3</v>
      </c>
    </row>
    <row r="6082" spans="1:2">
      <c r="A6082">
        <v>6156784</v>
      </c>
      <c r="B6082">
        <v>0</v>
      </c>
    </row>
    <row r="6083" spans="1:2">
      <c r="A6083">
        <v>6296381</v>
      </c>
      <c r="B6083">
        <v>2</v>
      </c>
    </row>
    <row r="6084" spans="1:2">
      <c r="A6084">
        <v>6166770</v>
      </c>
      <c r="B6084">
        <v>0</v>
      </c>
    </row>
    <row r="6085" spans="1:2">
      <c r="A6085">
        <v>961822</v>
      </c>
      <c r="B6085">
        <v>2</v>
      </c>
    </row>
    <row r="6086" spans="1:2">
      <c r="A6086">
        <v>6287037</v>
      </c>
      <c r="B6086">
        <v>2</v>
      </c>
    </row>
    <row r="6087" spans="1:2">
      <c r="A6087">
        <v>6254317</v>
      </c>
      <c r="B6087">
        <v>3</v>
      </c>
    </row>
    <row r="6088" spans="1:2">
      <c r="A6088">
        <v>6244607</v>
      </c>
      <c r="B6088">
        <v>0</v>
      </c>
    </row>
    <row r="6089" spans="1:2">
      <c r="A6089">
        <v>6218441</v>
      </c>
      <c r="B6089">
        <v>0</v>
      </c>
    </row>
    <row r="6090" spans="1:2">
      <c r="A6090">
        <v>961525</v>
      </c>
      <c r="B6090">
        <v>0</v>
      </c>
    </row>
    <row r="6091" spans="1:2">
      <c r="A6091">
        <v>6339091</v>
      </c>
      <c r="B6091">
        <v>0</v>
      </c>
    </row>
    <row r="6092" spans="1:2">
      <c r="A6092">
        <v>6111987</v>
      </c>
      <c r="B6092">
        <v>0</v>
      </c>
    </row>
    <row r="6093" spans="1:2">
      <c r="A6093">
        <v>6236074</v>
      </c>
      <c r="B6093">
        <v>1</v>
      </c>
    </row>
    <row r="6094" spans="1:2">
      <c r="A6094">
        <v>6257602</v>
      </c>
      <c r="B6094">
        <v>0</v>
      </c>
    </row>
    <row r="6095" spans="1:2">
      <c r="A6095">
        <v>1053329</v>
      </c>
      <c r="B6095">
        <v>0</v>
      </c>
    </row>
    <row r="6096" spans="1:2">
      <c r="A6096">
        <v>6245142</v>
      </c>
      <c r="B6096">
        <v>2</v>
      </c>
    </row>
    <row r="6097" spans="1:2">
      <c r="A6097">
        <v>960678</v>
      </c>
      <c r="B6097">
        <v>2</v>
      </c>
    </row>
    <row r="6098" spans="1:2">
      <c r="A6098">
        <v>6172964</v>
      </c>
      <c r="B6098">
        <v>0</v>
      </c>
    </row>
    <row r="6099" spans="1:2">
      <c r="A6099">
        <v>6239181</v>
      </c>
      <c r="B6099">
        <v>1</v>
      </c>
    </row>
    <row r="6100" spans="1:2">
      <c r="A6100">
        <v>6230780</v>
      </c>
      <c r="B6100">
        <v>2</v>
      </c>
    </row>
    <row r="6101" spans="1:2">
      <c r="A6101">
        <v>6303954</v>
      </c>
      <c r="B6101">
        <v>4</v>
      </c>
    </row>
    <row r="6102" spans="1:2">
      <c r="A6102">
        <v>6218759</v>
      </c>
      <c r="B6102">
        <v>3</v>
      </c>
    </row>
    <row r="6103" spans="1:2">
      <c r="A6103">
        <v>6341426</v>
      </c>
      <c r="B6103">
        <v>2</v>
      </c>
    </row>
    <row r="6104" spans="1:2">
      <c r="A6104">
        <v>6296858</v>
      </c>
      <c r="B6104">
        <v>3</v>
      </c>
    </row>
    <row r="6105" spans="1:2">
      <c r="A6105">
        <v>6218855</v>
      </c>
      <c r="B6105">
        <v>6</v>
      </c>
    </row>
    <row r="6106" spans="1:2">
      <c r="A6106">
        <v>1252222</v>
      </c>
      <c r="B6106">
        <v>2</v>
      </c>
    </row>
    <row r="6107" spans="1:2">
      <c r="A6107">
        <v>961477</v>
      </c>
      <c r="B6107">
        <v>0</v>
      </c>
    </row>
    <row r="6108" spans="1:2">
      <c r="A6108">
        <v>6270578</v>
      </c>
      <c r="B6108">
        <v>0</v>
      </c>
    </row>
    <row r="6109" spans="1:2">
      <c r="A6109">
        <v>6265889</v>
      </c>
      <c r="B6109">
        <v>0</v>
      </c>
    </row>
    <row r="6110" spans="1:2">
      <c r="A6110">
        <v>6186955</v>
      </c>
      <c r="B6110">
        <v>1</v>
      </c>
    </row>
    <row r="6111" spans="1:2">
      <c r="A6111">
        <v>1053017</v>
      </c>
      <c r="B6111">
        <v>1</v>
      </c>
    </row>
    <row r="6112" spans="1:2">
      <c r="A6112">
        <v>965139</v>
      </c>
      <c r="B6112">
        <v>4</v>
      </c>
    </row>
    <row r="6113" spans="1:2">
      <c r="A6113">
        <v>6164742</v>
      </c>
      <c r="B6113">
        <v>2</v>
      </c>
    </row>
    <row r="6114" spans="1:2">
      <c r="A6114">
        <v>6335888</v>
      </c>
      <c r="B6114">
        <v>0</v>
      </c>
    </row>
    <row r="6115" spans="1:2">
      <c r="A6115">
        <v>6309441</v>
      </c>
      <c r="B6115">
        <v>7</v>
      </c>
    </row>
    <row r="6116" spans="1:2">
      <c r="A6116">
        <v>6255922</v>
      </c>
      <c r="B6116">
        <v>1</v>
      </c>
    </row>
    <row r="6117" spans="1:2">
      <c r="A6117">
        <v>6226089</v>
      </c>
      <c r="B6117">
        <v>2</v>
      </c>
    </row>
    <row r="6118" spans="1:2">
      <c r="A6118">
        <v>6119968</v>
      </c>
      <c r="B6118">
        <v>0</v>
      </c>
    </row>
    <row r="6119" spans="1:2">
      <c r="A6119">
        <v>6281469</v>
      </c>
      <c r="B6119">
        <v>1</v>
      </c>
    </row>
    <row r="6120" spans="1:2">
      <c r="A6120">
        <v>850427</v>
      </c>
      <c r="B6120">
        <v>0</v>
      </c>
    </row>
    <row r="6121" spans="1:2">
      <c r="A6121">
        <v>1054862</v>
      </c>
      <c r="B6121">
        <v>1</v>
      </c>
    </row>
    <row r="6122" spans="1:2">
      <c r="A6122">
        <v>6239395</v>
      </c>
      <c r="B6122">
        <v>0</v>
      </c>
    </row>
    <row r="6123" spans="1:2">
      <c r="A6123">
        <v>6171137</v>
      </c>
      <c r="B6123">
        <v>3</v>
      </c>
    </row>
    <row r="6124" spans="1:2">
      <c r="A6124">
        <v>6289047</v>
      </c>
      <c r="B6124">
        <v>0</v>
      </c>
    </row>
    <row r="6125" spans="1:2">
      <c r="A6125">
        <v>6309178</v>
      </c>
      <c r="B6125">
        <v>0</v>
      </c>
    </row>
    <row r="6126" spans="1:2">
      <c r="A6126">
        <v>1055279</v>
      </c>
      <c r="B6126">
        <v>2</v>
      </c>
    </row>
    <row r="6127" spans="1:2">
      <c r="A6127">
        <v>6322781</v>
      </c>
      <c r="B6127">
        <v>0</v>
      </c>
    </row>
    <row r="6128" spans="1:2">
      <c r="A6128">
        <v>6247087</v>
      </c>
      <c r="B6128">
        <v>2</v>
      </c>
    </row>
    <row r="6129" spans="1:2">
      <c r="A6129">
        <v>6336668</v>
      </c>
      <c r="B6129">
        <v>1</v>
      </c>
    </row>
    <row r="6130" spans="1:2">
      <c r="A6130">
        <v>6131069</v>
      </c>
      <c r="B6130">
        <v>3</v>
      </c>
    </row>
    <row r="6131" spans="1:2">
      <c r="A6131">
        <v>6317719</v>
      </c>
      <c r="B6131">
        <v>0</v>
      </c>
    </row>
    <row r="6132" spans="1:2">
      <c r="A6132">
        <v>1054103</v>
      </c>
      <c r="B6132">
        <v>3</v>
      </c>
    </row>
    <row r="6133" spans="1:2">
      <c r="A6133">
        <v>6293378</v>
      </c>
      <c r="B6133">
        <v>0</v>
      </c>
    </row>
    <row r="6134" spans="1:2">
      <c r="A6134">
        <v>6130919</v>
      </c>
      <c r="B6134">
        <v>1</v>
      </c>
    </row>
    <row r="6135" spans="1:2">
      <c r="A6135">
        <v>6215923</v>
      </c>
      <c r="B6135">
        <v>28.26</v>
      </c>
    </row>
    <row r="6136" spans="1:2">
      <c r="A6136">
        <v>6292795</v>
      </c>
      <c r="B6136">
        <v>0</v>
      </c>
    </row>
    <row r="6137" spans="1:2">
      <c r="A6137">
        <v>6266161</v>
      </c>
      <c r="B6137">
        <v>0</v>
      </c>
    </row>
    <row r="6138" spans="1:2">
      <c r="A6138">
        <v>959486</v>
      </c>
      <c r="B6138">
        <v>1</v>
      </c>
    </row>
    <row r="6139" spans="1:2">
      <c r="A6139">
        <v>1054585</v>
      </c>
      <c r="B6139">
        <v>0</v>
      </c>
    </row>
    <row r="6140" spans="1:2">
      <c r="A6140">
        <v>955730</v>
      </c>
      <c r="B6140">
        <v>3</v>
      </c>
    </row>
    <row r="6141" spans="1:2">
      <c r="A6141">
        <v>6220391</v>
      </c>
      <c r="B6141">
        <v>0</v>
      </c>
    </row>
    <row r="6142" spans="1:2">
      <c r="A6142">
        <v>960895</v>
      </c>
      <c r="B6142">
        <v>5</v>
      </c>
    </row>
    <row r="6143" spans="1:2">
      <c r="A6143">
        <v>6160105</v>
      </c>
      <c r="B6143">
        <v>0</v>
      </c>
    </row>
    <row r="6144" spans="1:2">
      <c r="A6144">
        <v>6102932</v>
      </c>
      <c r="B6144">
        <v>2</v>
      </c>
    </row>
    <row r="6145" spans="1:2">
      <c r="A6145">
        <v>6195555</v>
      </c>
      <c r="B6145">
        <v>1</v>
      </c>
    </row>
    <row r="6146" spans="1:2">
      <c r="A6146">
        <v>6216407</v>
      </c>
      <c r="B6146">
        <v>1</v>
      </c>
    </row>
    <row r="6147" spans="1:2">
      <c r="A6147">
        <v>6250799</v>
      </c>
      <c r="B6147">
        <v>0</v>
      </c>
    </row>
    <row r="6148" spans="1:2">
      <c r="A6148">
        <v>6166793</v>
      </c>
      <c r="B6148">
        <v>0</v>
      </c>
    </row>
    <row r="6149" spans="1:2">
      <c r="A6149">
        <v>6324437</v>
      </c>
      <c r="B6149">
        <v>1</v>
      </c>
    </row>
    <row r="6150" spans="1:2">
      <c r="A6150">
        <v>6311196</v>
      </c>
      <c r="B6150">
        <v>1</v>
      </c>
    </row>
    <row r="6151" spans="1:2">
      <c r="A6151">
        <v>6220008</v>
      </c>
      <c r="B6151">
        <v>50</v>
      </c>
    </row>
    <row r="6152" spans="1:2">
      <c r="A6152">
        <v>6173786</v>
      </c>
      <c r="B6152">
        <v>1</v>
      </c>
    </row>
    <row r="6153" spans="1:2">
      <c r="A6153">
        <v>6217953</v>
      </c>
      <c r="B6153">
        <v>5</v>
      </c>
    </row>
    <row r="6154" spans="1:2">
      <c r="A6154">
        <v>6258728</v>
      </c>
      <c r="B6154">
        <v>2</v>
      </c>
    </row>
    <row r="6155" spans="1:2">
      <c r="A6155">
        <v>6184174</v>
      </c>
      <c r="B6155">
        <v>0</v>
      </c>
    </row>
    <row r="6156" spans="1:2">
      <c r="A6156">
        <v>6242112</v>
      </c>
      <c r="B6156">
        <v>2</v>
      </c>
    </row>
    <row r="6157" spans="1:2">
      <c r="A6157">
        <v>963696</v>
      </c>
      <c r="B6157">
        <v>1</v>
      </c>
    </row>
    <row r="6158" spans="1:2">
      <c r="A6158">
        <v>6313547</v>
      </c>
      <c r="B6158">
        <v>0</v>
      </c>
    </row>
    <row r="6159" spans="1:2">
      <c r="A6159">
        <v>6307498</v>
      </c>
      <c r="B6159">
        <v>1</v>
      </c>
    </row>
    <row r="6160" spans="1:2">
      <c r="A6160">
        <v>750681</v>
      </c>
      <c r="B6160">
        <v>0</v>
      </c>
    </row>
    <row r="6161" spans="1:2">
      <c r="A6161">
        <v>6340529</v>
      </c>
      <c r="B6161">
        <v>1</v>
      </c>
    </row>
    <row r="6162" spans="1:2">
      <c r="A6162">
        <v>6345117</v>
      </c>
      <c r="B6162">
        <v>1</v>
      </c>
    </row>
    <row r="6163" spans="1:2">
      <c r="A6163">
        <v>6197431</v>
      </c>
      <c r="B6163">
        <v>0</v>
      </c>
    </row>
    <row r="6164" spans="1:2">
      <c r="A6164">
        <v>6262506</v>
      </c>
      <c r="B6164">
        <v>2</v>
      </c>
    </row>
    <row r="6165" spans="1:2">
      <c r="A6165">
        <v>6214273</v>
      </c>
      <c r="B6165">
        <v>4</v>
      </c>
    </row>
    <row r="6166" spans="1:2">
      <c r="A6166">
        <v>6215955</v>
      </c>
      <c r="B6166">
        <v>1</v>
      </c>
    </row>
    <row r="6167" spans="1:2">
      <c r="A6167">
        <v>1054706</v>
      </c>
      <c r="B6167">
        <v>0</v>
      </c>
    </row>
    <row r="6168" spans="1:2">
      <c r="A6168">
        <v>964057</v>
      </c>
      <c r="B6168">
        <v>0</v>
      </c>
    </row>
    <row r="6169" spans="1:2">
      <c r="A6169">
        <v>6179244</v>
      </c>
      <c r="B6169">
        <v>0</v>
      </c>
    </row>
    <row r="6170" spans="1:2">
      <c r="A6170">
        <v>956935</v>
      </c>
      <c r="B6170">
        <v>0</v>
      </c>
    </row>
    <row r="6171" spans="1:2">
      <c r="A6171">
        <v>6231173</v>
      </c>
      <c r="B6171">
        <v>0</v>
      </c>
    </row>
    <row r="6172" spans="1:2">
      <c r="A6172">
        <v>1251332</v>
      </c>
      <c r="B6172">
        <v>10</v>
      </c>
    </row>
    <row r="6173" spans="1:2">
      <c r="A6173">
        <v>1052166</v>
      </c>
      <c r="B6173">
        <v>8</v>
      </c>
    </row>
    <row r="6174" spans="1:2">
      <c r="A6174">
        <v>6310811</v>
      </c>
      <c r="B6174">
        <v>0</v>
      </c>
    </row>
    <row r="6175" spans="1:2">
      <c r="A6175">
        <v>6265603</v>
      </c>
      <c r="B6175">
        <v>9</v>
      </c>
    </row>
    <row r="6176" spans="1:2">
      <c r="A6176">
        <v>963027</v>
      </c>
      <c r="B6176">
        <v>0</v>
      </c>
    </row>
    <row r="6177" spans="1:2">
      <c r="A6177">
        <v>6240403</v>
      </c>
      <c r="B6177">
        <v>9</v>
      </c>
    </row>
    <row r="6178" spans="1:2">
      <c r="A6178">
        <v>6182733</v>
      </c>
      <c r="B6178">
        <v>0</v>
      </c>
    </row>
    <row r="6179" spans="1:2">
      <c r="A6179">
        <v>6216048</v>
      </c>
      <c r="B6179">
        <v>2</v>
      </c>
    </row>
    <row r="6180" spans="1:2">
      <c r="A6180">
        <v>6250187</v>
      </c>
      <c r="B6180">
        <v>0</v>
      </c>
    </row>
    <row r="6181" spans="1:2">
      <c r="A6181">
        <v>6177873</v>
      </c>
      <c r="B6181">
        <v>0</v>
      </c>
    </row>
    <row r="6182" spans="1:2">
      <c r="A6182">
        <v>6183412</v>
      </c>
      <c r="B6182">
        <v>0</v>
      </c>
    </row>
    <row r="6183" spans="1:2">
      <c r="A6183">
        <v>6334315</v>
      </c>
      <c r="B6183">
        <v>5</v>
      </c>
    </row>
    <row r="6184" spans="1:2">
      <c r="A6184">
        <v>6146046</v>
      </c>
      <c r="B6184">
        <v>0</v>
      </c>
    </row>
    <row r="6185" spans="1:2">
      <c r="A6185">
        <v>964615</v>
      </c>
      <c r="B6185">
        <v>0</v>
      </c>
    </row>
    <row r="6186" spans="1:2">
      <c r="A6186">
        <v>6308277</v>
      </c>
      <c r="B6186">
        <v>0</v>
      </c>
    </row>
    <row r="6187" spans="1:2">
      <c r="A6187">
        <v>551141</v>
      </c>
      <c r="B6187">
        <v>0</v>
      </c>
    </row>
    <row r="6188" spans="1:2">
      <c r="A6188">
        <v>963676</v>
      </c>
      <c r="B6188">
        <v>2</v>
      </c>
    </row>
    <row r="6189" spans="1:2">
      <c r="A6189">
        <v>6337804</v>
      </c>
      <c r="B6189">
        <v>0</v>
      </c>
    </row>
    <row r="6190" spans="1:2">
      <c r="A6190">
        <v>6249989</v>
      </c>
      <c r="B6190">
        <v>1</v>
      </c>
    </row>
    <row r="6191" spans="1:2">
      <c r="A6191">
        <v>6272637</v>
      </c>
      <c r="B6191">
        <v>1</v>
      </c>
    </row>
    <row r="6192" spans="1:2">
      <c r="A6192">
        <v>964046</v>
      </c>
      <c r="B6192">
        <v>0</v>
      </c>
    </row>
    <row r="6193" spans="1:2">
      <c r="A6193">
        <v>1052797</v>
      </c>
      <c r="B6193">
        <v>0</v>
      </c>
    </row>
    <row r="6194" spans="1:2">
      <c r="A6194">
        <v>6194223</v>
      </c>
      <c r="B6194">
        <v>1</v>
      </c>
    </row>
    <row r="6195" spans="1:2">
      <c r="A6195">
        <v>6152651</v>
      </c>
      <c r="B6195">
        <v>1</v>
      </c>
    </row>
    <row r="6196" spans="1:2">
      <c r="A6196">
        <v>954793</v>
      </c>
      <c r="B6196">
        <v>0</v>
      </c>
    </row>
    <row r="6197" spans="1:2">
      <c r="A6197">
        <v>6260098</v>
      </c>
      <c r="B6197">
        <v>4</v>
      </c>
    </row>
    <row r="6198" spans="1:2">
      <c r="A6198">
        <v>6335115</v>
      </c>
      <c r="B6198">
        <v>1</v>
      </c>
    </row>
    <row r="6199" spans="1:2">
      <c r="A6199">
        <v>1054139</v>
      </c>
      <c r="B6199">
        <v>0</v>
      </c>
    </row>
    <row r="6200" spans="1:2">
      <c r="A6200">
        <v>6304629</v>
      </c>
      <c r="B6200">
        <v>2</v>
      </c>
    </row>
    <row r="6201" spans="1:2">
      <c r="A6201">
        <v>6220022</v>
      </c>
      <c r="B6201">
        <v>0</v>
      </c>
    </row>
    <row r="6202" spans="1:2">
      <c r="A6202">
        <v>6213342</v>
      </c>
      <c r="B6202">
        <v>0</v>
      </c>
    </row>
    <row r="6203" spans="1:2">
      <c r="A6203">
        <v>6283641</v>
      </c>
      <c r="B6203">
        <v>0</v>
      </c>
    </row>
    <row r="6204" spans="1:2">
      <c r="A6204">
        <v>6135498</v>
      </c>
      <c r="B6204">
        <v>10</v>
      </c>
    </row>
    <row r="6205" spans="1:2">
      <c r="A6205">
        <v>6231083</v>
      </c>
      <c r="B6205">
        <v>1</v>
      </c>
    </row>
    <row r="6206" spans="1:2">
      <c r="A6206">
        <v>6341575</v>
      </c>
      <c r="B6206">
        <v>0</v>
      </c>
    </row>
    <row r="6207" spans="1:2">
      <c r="A6207">
        <v>6161366</v>
      </c>
      <c r="B6207">
        <v>2</v>
      </c>
    </row>
    <row r="6208" spans="1:2">
      <c r="A6208">
        <v>6225010</v>
      </c>
      <c r="B6208">
        <v>1</v>
      </c>
    </row>
    <row r="6209" spans="1:2">
      <c r="A6209">
        <v>6152505</v>
      </c>
      <c r="B6209">
        <v>0</v>
      </c>
    </row>
    <row r="6210" spans="1:2">
      <c r="A6210">
        <v>1052057</v>
      </c>
      <c r="B6210">
        <v>0</v>
      </c>
    </row>
    <row r="6211" spans="1:2">
      <c r="A6211">
        <v>6165845</v>
      </c>
      <c r="B6211">
        <v>1</v>
      </c>
    </row>
    <row r="6212" spans="1:2">
      <c r="A6212">
        <v>6198280</v>
      </c>
      <c r="B6212">
        <v>4</v>
      </c>
    </row>
    <row r="6213" spans="1:2">
      <c r="A6213">
        <v>6337460</v>
      </c>
      <c r="B6213">
        <v>0</v>
      </c>
    </row>
    <row r="6214" spans="1:2">
      <c r="A6214">
        <v>6224879</v>
      </c>
      <c r="B6214">
        <v>2</v>
      </c>
    </row>
    <row r="6215" spans="1:2">
      <c r="A6215">
        <v>6141131</v>
      </c>
      <c r="B6215">
        <v>2</v>
      </c>
    </row>
    <row r="6216" spans="1:2">
      <c r="A6216">
        <v>6229691</v>
      </c>
      <c r="B6216">
        <v>0</v>
      </c>
    </row>
    <row r="6217" spans="1:2">
      <c r="A6217">
        <v>6146198</v>
      </c>
      <c r="B6217">
        <v>1</v>
      </c>
    </row>
    <row r="6218" spans="1:2">
      <c r="A6218">
        <v>1052566</v>
      </c>
      <c r="B6218">
        <v>0</v>
      </c>
    </row>
    <row r="6219" spans="1:2">
      <c r="A6219">
        <v>6303299</v>
      </c>
      <c r="B6219">
        <v>2</v>
      </c>
    </row>
    <row r="6220" spans="1:2">
      <c r="A6220">
        <v>6270879</v>
      </c>
      <c r="B6220">
        <v>1</v>
      </c>
    </row>
    <row r="6221" spans="1:2">
      <c r="A6221">
        <v>6231158</v>
      </c>
      <c r="B6221">
        <v>7</v>
      </c>
    </row>
    <row r="6222" spans="1:2">
      <c r="A6222">
        <v>6244240</v>
      </c>
      <c r="B6222">
        <v>2</v>
      </c>
    </row>
    <row r="6223" spans="1:2">
      <c r="A6223">
        <v>6343206</v>
      </c>
      <c r="B6223">
        <v>1</v>
      </c>
    </row>
    <row r="6224" spans="1:2">
      <c r="A6224">
        <v>6215843</v>
      </c>
      <c r="B6224">
        <v>1</v>
      </c>
    </row>
    <row r="6225" spans="1:2">
      <c r="A6225">
        <v>6249669</v>
      </c>
      <c r="B6225">
        <v>1</v>
      </c>
    </row>
    <row r="6226" spans="1:2">
      <c r="A6226">
        <v>6142305</v>
      </c>
      <c r="B6226">
        <v>0</v>
      </c>
    </row>
    <row r="6227" spans="1:2">
      <c r="A6227">
        <v>6260057</v>
      </c>
      <c r="B6227">
        <v>1</v>
      </c>
    </row>
    <row r="6228" spans="1:2">
      <c r="A6228">
        <v>6179068</v>
      </c>
      <c r="B6228">
        <v>6</v>
      </c>
    </row>
    <row r="6229" spans="1:2">
      <c r="A6229">
        <v>952741</v>
      </c>
      <c r="B6229">
        <v>4</v>
      </c>
    </row>
    <row r="6230" spans="1:2">
      <c r="A6230">
        <v>6302337</v>
      </c>
      <c r="B6230">
        <v>0</v>
      </c>
    </row>
    <row r="6231" spans="1:2">
      <c r="A6231">
        <v>6294587</v>
      </c>
      <c r="B6231">
        <v>12</v>
      </c>
    </row>
    <row r="6232" spans="1:2">
      <c r="A6232">
        <v>6150084</v>
      </c>
      <c r="B6232">
        <v>0</v>
      </c>
    </row>
    <row r="6233" spans="1:2">
      <c r="A6233">
        <v>6165870</v>
      </c>
      <c r="B6233">
        <v>20</v>
      </c>
    </row>
    <row r="6234" spans="1:2">
      <c r="A6234">
        <v>6250062</v>
      </c>
      <c r="B6234">
        <v>0</v>
      </c>
    </row>
    <row r="6235" spans="1:2">
      <c r="A6235">
        <v>1054160</v>
      </c>
      <c r="B6235">
        <v>1</v>
      </c>
    </row>
    <row r="6236" spans="1:2">
      <c r="A6236">
        <v>6179069</v>
      </c>
      <c r="B6236">
        <v>4</v>
      </c>
    </row>
    <row r="6237" spans="1:2">
      <c r="A6237">
        <v>6216099</v>
      </c>
      <c r="B6237">
        <v>2</v>
      </c>
    </row>
    <row r="6238" spans="1:2">
      <c r="A6238">
        <v>6341576</v>
      </c>
      <c r="B6238">
        <v>0</v>
      </c>
    </row>
    <row r="6239" spans="1:2">
      <c r="A6239">
        <v>6250147</v>
      </c>
      <c r="B6239">
        <v>2</v>
      </c>
    </row>
    <row r="6240" spans="1:2">
      <c r="A6240">
        <v>1054533</v>
      </c>
      <c r="B6240">
        <v>0</v>
      </c>
    </row>
    <row r="6241" spans="1:2">
      <c r="A6241">
        <v>6101661</v>
      </c>
      <c r="B6241">
        <v>0</v>
      </c>
    </row>
    <row r="6242" spans="1:2">
      <c r="A6242">
        <v>6285655</v>
      </c>
      <c r="B6242">
        <v>4</v>
      </c>
    </row>
    <row r="6243" spans="1:2">
      <c r="A6243">
        <v>956890</v>
      </c>
      <c r="B6243">
        <v>2</v>
      </c>
    </row>
    <row r="6244" spans="1:2">
      <c r="A6244">
        <v>6251984</v>
      </c>
      <c r="B6244">
        <v>2</v>
      </c>
    </row>
    <row r="6245" spans="1:2">
      <c r="A6245">
        <v>956448</v>
      </c>
      <c r="B6245">
        <v>0</v>
      </c>
    </row>
    <row r="6246" spans="1:2">
      <c r="A6246">
        <v>6165285</v>
      </c>
      <c r="B6246">
        <v>2</v>
      </c>
    </row>
    <row r="6247" spans="1:2">
      <c r="A6247">
        <v>6107203</v>
      </c>
      <c r="B6247">
        <v>0</v>
      </c>
    </row>
    <row r="6248" spans="1:2">
      <c r="A6248">
        <v>6169700</v>
      </c>
      <c r="B6248">
        <v>2</v>
      </c>
    </row>
    <row r="6249" spans="1:2">
      <c r="A6249">
        <v>6336116</v>
      </c>
      <c r="B6249">
        <v>9</v>
      </c>
    </row>
    <row r="6250" spans="1:2">
      <c r="A6250">
        <v>6128722</v>
      </c>
      <c r="B6250">
        <v>1</v>
      </c>
    </row>
    <row r="6251" spans="1:2">
      <c r="A6251">
        <v>6343121</v>
      </c>
      <c r="B6251">
        <v>1</v>
      </c>
    </row>
    <row r="6252" spans="1:2">
      <c r="A6252">
        <v>951110</v>
      </c>
      <c r="B6252">
        <v>2</v>
      </c>
    </row>
    <row r="6253" spans="1:2">
      <c r="A6253">
        <v>6243621</v>
      </c>
      <c r="B6253">
        <v>0</v>
      </c>
    </row>
    <row r="6254" spans="1:2">
      <c r="A6254">
        <v>6223144</v>
      </c>
      <c r="B6254">
        <v>0</v>
      </c>
    </row>
    <row r="6255" spans="1:2">
      <c r="A6255">
        <v>957408</v>
      </c>
      <c r="B6255">
        <v>2</v>
      </c>
    </row>
    <row r="6256" spans="1:2">
      <c r="A6256">
        <v>6265899</v>
      </c>
      <c r="B6256">
        <v>0</v>
      </c>
    </row>
    <row r="6257" spans="1:2">
      <c r="A6257">
        <v>6239777</v>
      </c>
      <c r="B6257">
        <v>2</v>
      </c>
    </row>
    <row r="6258" spans="1:2">
      <c r="A6258">
        <v>6192953</v>
      </c>
      <c r="B6258">
        <v>1</v>
      </c>
    </row>
    <row r="6259" spans="1:2">
      <c r="A6259">
        <v>6186587</v>
      </c>
      <c r="B6259">
        <v>1</v>
      </c>
    </row>
    <row r="6260" spans="1:2">
      <c r="A6260">
        <v>963641</v>
      </c>
      <c r="B6260">
        <v>3</v>
      </c>
    </row>
    <row r="6261" spans="1:2">
      <c r="A6261">
        <v>6321828</v>
      </c>
      <c r="B6261">
        <v>1</v>
      </c>
    </row>
    <row r="6262" spans="1:2">
      <c r="A6262">
        <v>6295404</v>
      </c>
      <c r="B6262">
        <v>1</v>
      </c>
    </row>
    <row r="6263" spans="1:2">
      <c r="A6263">
        <v>6312192</v>
      </c>
      <c r="B6263">
        <v>3</v>
      </c>
    </row>
    <row r="6264" spans="1:2">
      <c r="A6264">
        <v>6275670</v>
      </c>
      <c r="B6264">
        <v>0</v>
      </c>
    </row>
    <row r="6265" spans="1:2">
      <c r="A6265">
        <v>6150200</v>
      </c>
      <c r="B6265">
        <v>0</v>
      </c>
    </row>
    <row r="6266" spans="1:2">
      <c r="A6266">
        <v>6249759</v>
      </c>
      <c r="B6266">
        <v>1</v>
      </c>
    </row>
    <row r="6267" spans="1:2">
      <c r="A6267">
        <v>6299070</v>
      </c>
      <c r="B6267">
        <v>1</v>
      </c>
    </row>
    <row r="6268" spans="1:2">
      <c r="A6268">
        <v>6187019</v>
      </c>
      <c r="B6268">
        <v>0</v>
      </c>
    </row>
    <row r="6269" spans="1:2">
      <c r="A6269">
        <v>1351369</v>
      </c>
      <c r="B6269">
        <v>1</v>
      </c>
    </row>
    <row r="6270" spans="1:2">
      <c r="A6270">
        <v>1252457</v>
      </c>
      <c r="B6270">
        <v>3</v>
      </c>
    </row>
    <row r="6271" spans="1:2">
      <c r="A6271">
        <v>6241552</v>
      </c>
      <c r="B6271">
        <v>0</v>
      </c>
    </row>
    <row r="6272" spans="1:2">
      <c r="A6272">
        <v>6291039</v>
      </c>
      <c r="B6272">
        <v>0</v>
      </c>
    </row>
    <row r="6273" spans="1:2">
      <c r="A6273">
        <v>1054102</v>
      </c>
      <c r="B6273">
        <v>0</v>
      </c>
    </row>
    <row r="6274" spans="1:2">
      <c r="A6274">
        <v>1054087</v>
      </c>
      <c r="B6274">
        <v>1</v>
      </c>
    </row>
    <row r="6275" spans="1:2">
      <c r="A6275">
        <v>6119899</v>
      </c>
      <c r="B6275">
        <v>1</v>
      </c>
    </row>
    <row r="6276" spans="1:2">
      <c r="A6276">
        <v>6324236</v>
      </c>
      <c r="B6276">
        <v>10</v>
      </c>
    </row>
    <row r="6277" spans="1:2">
      <c r="A6277">
        <v>6269045</v>
      </c>
      <c r="B6277">
        <v>0</v>
      </c>
    </row>
    <row r="6278" spans="1:2">
      <c r="A6278">
        <v>6260097</v>
      </c>
      <c r="B6278">
        <v>4</v>
      </c>
    </row>
    <row r="6279" spans="1:2">
      <c r="A6279">
        <v>6300512</v>
      </c>
      <c r="B6279">
        <v>0</v>
      </c>
    </row>
    <row r="6280" spans="1:2">
      <c r="A6280">
        <v>6234458</v>
      </c>
      <c r="B6280">
        <v>0</v>
      </c>
    </row>
    <row r="6281" spans="1:2">
      <c r="A6281">
        <v>6177034</v>
      </c>
      <c r="B6281">
        <v>0</v>
      </c>
    </row>
    <row r="6282" spans="1:2">
      <c r="A6282">
        <v>6244955</v>
      </c>
      <c r="B6282">
        <v>0</v>
      </c>
    </row>
    <row r="6283" spans="1:2">
      <c r="A6283">
        <v>6229800</v>
      </c>
      <c r="B6283">
        <v>1</v>
      </c>
    </row>
    <row r="6284" spans="1:2">
      <c r="A6284">
        <v>959162</v>
      </c>
      <c r="B6284">
        <v>2</v>
      </c>
    </row>
    <row r="6285" spans="1:2">
      <c r="A6285">
        <v>1054394</v>
      </c>
      <c r="B6285">
        <v>1</v>
      </c>
    </row>
    <row r="6286" spans="1:2">
      <c r="A6286">
        <v>6250208</v>
      </c>
      <c r="B6286">
        <v>9</v>
      </c>
    </row>
    <row r="6287" spans="1:2">
      <c r="A6287">
        <v>6215966</v>
      </c>
      <c r="B6287">
        <v>1</v>
      </c>
    </row>
    <row r="6288" spans="1:2">
      <c r="A6288">
        <v>6326549</v>
      </c>
      <c r="B6288">
        <v>2</v>
      </c>
    </row>
    <row r="6289" spans="1:2">
      <c r="A6289">
        <v>6178037</v>
      </c>
      <c r="B6289">
        <v>0</v>
      </c>
    </row>
    <row r="6290" spans="1:2">
      <c r="A6290">
        <v>6249705</v>
      </c>
      <c r="B6290">
        <v>0</v>
      </c>
    </row>
    <row r="6291" spans="1:2">
      <c r="A6291">
        <v>6276950</v>
      </c>
      <c r="B6291">
        <v>1</v>
      </c>
    </row>
    <row r="6292" spans="1:2">
      <c r="A6292">
        <v>1251370</v>
      </c>
      <c r="B6292">
        <v>10</v>
      </c>
    </row>
    <row r="6293" spans="1:2">
      <c r="A6293">
        <v>6213360</v>
      </c>
      <c r="B6293">
        <v>2</v>
      </c>
    </row>
    <row r="6294" spans="1:2">
      <c r="A6294">
        <v>6182761</v>
      </c>
      <c r="B6294">
        <v>2</v>
      </c>
    </row>
    <row r="6295" spans="1:2">
      <c r="A6295">
        <v>958584</v>
      </c>
      <c r="B6295">
        <v>0</v>
      </c>
    </row>
    <row r="6296" spans="1:2">
      <c r="A6296">
        <v>6269332</v>
      </c>
      <c r="B6296">
        <v>0</v>
      </c>
    </row>
    <row r="6297" spans="1:2">
      <c r="A6297">
        <v>6245384</v>
      </c>
      <c r="B6297">
        <v>4</v>
      </c>
    </row>
    <row r="6298" spans="1:2">
      <c r="A6298">
        <v>1252195</v>
      </c>
      <c r="B6298">
        <v>0</v>
      </c>
    </row>
    <row r="6299" spans="1:2">
      <c r="A6299">
        <v>6267287</v>
      </c>
      <c r="B6299">
        <v>2</v>
      </c>
    </row>
    <row r="6300" spans="1:2">
      <c r="A6300">
        <v>6215819</v>
      </c>
      <c r="B6300">
        <v>1</v>
      </c>
    </row>
    <row r="6301" spans="1:2">
      <c r="A6301">
        <v>6313687</v>
      </c>
      <c r="B6301">
        <v>15</v>
      </c>
    </row>
    <row r="6302" spans="1:2">
      <c r="A6302">
        <v>1052688</v>
      </c>
      <c r="B6302">
        <v>3</v>
      </c>
    </row>
    <row r="6303" spans="1:2">
      <c r="A6303">
        <v>6272878</v>
      </c>
      <c r="B6303">
        <v>2</v>
      </c>
    </row>
    <row r="6304" spans="1:2">
      <c r="A6304">
        <v>963733</v>
      </c>
      <c r="B6304">
        <v>0</v>
      </c>
    </row>
    <row r="6305" spans="1:2">
      <c r="A6305">
        <v>964768</v>
      </c>
      <c r="B6305">
        <v>0</v>
      </c>
    </row>
    <row r="6306" spans="1:2">
      <c r="A6306">
        <v>6121098</v>
      </c>
      <c r="B6306">
        <v>0</v>
      </c>
    </row>
    <row r="6307" spans="1:2">
      <c r="A6307">
        <v>1351376</v>
      </c>
      <c r="B6307">
        <v>1</v>
      </c>
    </row>
    <row r="6308" spans="1:2">
      <c r="A6308">
        <v>6302088</v>
      </c>
      <c r="B6308">
        <v>1</v>
      </c>
    </row>
    <row r="6309" spans="1:2">
      <c r="A6309">
        <v>6260109</v>
      </c>
      <c r="B6309">
        <v>6</v>
      </c>
    </row>
    <row r="6310" spans="1:2">
      <c r="A6310">
        <v>6245361</v>
      </c>
      <c r="B6310">
        <v>10</v>
      </c>
    </row>
    <row r="6311" spans="1:2">
      <c r="A6311">
        <v>6339611</v>
      </c>
      <c r="B6311">
        <v>0</v>
      </c>
    </row>
    <row r="6312" spans="1:2">
      <c r="A6312">
        <v>6292110</v>
      </c>
      <c r="B6312">
        <v>1</v>
      </c>
    </row>
    <row r="6313" spans="1:2">
      <c r="A6313">
        <v>1350716</v>
      </c>
      <c r="B6313">
        <v>0</v>
      </c>
    </row>
    <row r="6314" spans="1:2">
      <c r="A6314">
        <v>965069</v>
      </c>
      <c r="B6314">
        <v>0</v>
      </c>
    </row>
    <row r="6315" spans="1:2">
      <c r="A6315">
        <v>7152571</v>
      </c>
      <c r="B6315">
        <v>0</v>
      </c>
    </row>
    <row r="6316" spans="1:2">
      <c r="A6316">
        <v>6339612</v>
      </c>
      <c r="B6316">
        <v>1</v>
      </c>
    </row>
    <row r="6317" spans="1:2">
      <c r="A6317" t="s">
        <v>9551</v>
      </c>
      <c r="B6317">
        <v>0</v>
      </c>
    </row>
    <row r="6318" spans="1:2">
      <c r="A6318">
        <v>6252593</v>
      </c>
      <c r="B6318">
        <v>0</v>
      </c>
    </row>
    <row r="6319" spans="1:2">
      <c r="A6319">
        <v>6237381</v>
      </c>
      <c r="B6319">
        <v>0</v>
      </c>
    </row>
    <row r="6320" spans="1:2">
      <c r="A6320">
        <v>6193145</v>
      </c>
      <c r="B6320">
        <v>0</v>
      </c>
    </row>
    <row r="6321" spans="1:2">
      <c r="A6321">
        <v>6330858</v>
      </c>
      <c r="B6321">
        <v>1</v>
      </c>
    </row>
    <row r="6322" spans="1:2">
      <c r="A6322">
        <v>965476</v>
      </c>
      <c r="B6322">
        <v>0</v>
      </c>
    </row>
    <row r="6323" spans="1:2">
      <c r="A6323">
        <v>963840</v>
      </c>
      <c r="B6323">
        <v>2</v>
      </c>
    </row>
    <row r="6324" spans="1:2">
      <c r="A6324">
        <v>6251843</v>
      </c>
      <c r="B6324">
        <v>2</v>
      </c>
    </row>
    <row r="6325" spans="1:2">
      <c r="A6325">
        <v>6300513</v>
      </c>
      <c r="B6325">
        <v>0</v>
      </c>
    </row>
    <row r="6326" spans="1:2">
      <c r="A6326">
        <v>6319301</v>
      </c>
      <c r="B6326">
        <v>3</v>
      </c>
    </row>
    <row r="6327" spans="1:2">
      <c r="A6327">
        <v>6341382</v>
      </c>
      <c r="B6327">
        <v>0</v>
      </c>
    </row>
    <row r="6328" spans="1:2">
      <c r="A6328">
        <v>750880</v>
      </c>
      <c r="B6328">
        <v>8</v>
      </c>
    </row>
    <row r="6329" spans="1:2">
      <c r="A6329">
        <v>6327181</v>
      </c>
      <c r="B6329">
        <v>0</v>
      </c>
    </row>
    <row r="6330" spans="1:2">
      <c r="A6330">
        <v>962070</v>
      </c>
      <c r="B6330">
        <v>0</v>
      </c>
    </row>
    <row r="6331" spans="1:2">
      <c r="A6331">
        <v>6157574</v>
      </c>
      <c r="B6331">
        <v>1</v>
      </c>
    </row>
    <row r="6332" spans="1:2">
      <c r="A6332">
        <v>6271569</v>
      </c>
      <c r="B6332">
        <v>2</v>
      </c>
    </row>
    <row r="6333" spans="1:2">
      <c r="A6333">
        <v>6235514</v>
      </c>
      <c r="B6333">
        <v>2</v>
      </c>
    </row>
    <row r="6334" spans="1:2">
      <c r="A6334">
        <v>958481</v>
      </c>
      <c r="B6334">
        <v>1</v>
      </c>
    </row>
    <row r="6335" spans="1:2">
      <c r="A6335">
        <v>1055000</v>
      </c>
      <c r="B6335">
        <v>0</v>
      </c>
    </row>
    <row r="6336" spans="1:2">
      <c r="A6336">
        <v>6305877</v>
      </c>
      <c r="B6336">
        <v>1</v>
      </c>
    </row>
    <row r="6337" spans="1:2">
      <c r="A6337">
        <v>6125670</v>
      </c>
      <c r="B6337">
        <v>1</v>
      </c>
    </row>
    <row r="6338" spans="1:2">
      <c r="A6338">
        <v>1055125</v>
      </c>
      <c r="B6338">
        <v>1</v>
      </c>
    </row>
    <row r="6339" spans="1:2">
      <c r="A6339">
        <v>6326665</v>
      </c>
      <c r="B6339">
        <v>2</v>
      </c>
    </row>
    <row r="6340" spans="1:2">
      <c r="A6340">
        <v>6216397</v>
      </c>
      <c r="B6340">
        <v>1</v>
      </c>
    </row>
    <row r="6341" spans="1:2">
      <c r="A6341">
        <v>6317339</v>
      </c>
      <c r="B6341">
        <v>7</v>
      </c>
    </row>
    <row r="6342" spans="1:2">
      <c r="A6342">
        <v>6236977</v>
      </c>
      <c r="B6342">
        <v>3</v>
      </c>
    </row>
    <row r="6343" spans="1:2">
      <c r="A6343">
        <v>6279948</v>
      </c>
      <c r="B6343">
        <v>1</v>
      </c>
    </row>
    <row r="6344" spans="1:2">
      <c r="A6344">
        <v>6230254</v>
      </c>
      <c r="B6344">
        <v>1</v>
      </c>
    </row>
    <row r="6345" spans="1:2">
      <c r="A6345">
        <v>1053016</v>
      </c>
      <c r="B6345">
        <v>4</v>
      </c>
    </row>
    <row r="6346" spans="1:2">
      <c r="A6346">
        <v>6334534</v>
      </c>
      <c r="B6346">
        <v>2</v>
      </c>
    </row>
    <row r="6347" spans="1:2">
      <c r="A6347">
        <v>6120484</v>
      </c>
      <c r="B6347">
        <v>0</v>
      </c>
    </row>
    <row r="6348" spans="1:2">
      <c r="A6348">
        <v>1053631</v>
      </c>
      <c r="B6348">
        <v>0</v>
      </c>
    </row>
    <row r="6349" spans="1:2">
      <c r="A6349">
        <v>6168182</v>
      </c>
      <c r="B6349">
        <v>3</v>
      </c>
    </row>
    <row r="6350" spans="1:2">
      <c r="A6350">
        <v>6337459</v>
      </c>
      <c r="B6350">
        <v>2</v>
      </c>
    </row>
    <row r="6351" spans="1:2">
      <c r="A6351">
        <v>6334635</v>
      </c>
      <c r="B6351">
        <v>1</v>
      </c>
    </row>
    <row r="6352" spans="1:2">
      <c r="A6352">
        <v>6339338</v>
      </c>
      <c r="B6352">
        <v>0</v>
      </c>
    </row>
    <row r="6353" spans="1:2">
      <c r="A6353">
        <v>6298398</v>
      </c>
      <c r="B6353">
        <v>2</v>
      </c>
    </row>
    <row r="6354" spans="1:2">
      <c r="A6354">
        <v>6175723</v>
      </c>
      <c r="B6354">
        <v>5</v>
      </c>
    </row>
    <row r="6355" spans="1:2">
      <c r="A6355">
        <v>751265</v>
      </c>
      <c r="B6355">
        <v>17</v>
      </c>
    </row>
    <row r="6356" spans="1:2">
      <c r="A6356">
        <v>6183554</v>
      </c>
      <c r="B6356">
        <v>4</v>
      </c>
    </row>
    <row r="6357" spans="1:2">
      <c r="A6357">
        <v>6343066</v>
      </c>
      <c r="B6357">
        <v>0</v>
      </c>
    </row>
    <row r="6358" spans="1:2">
      <c r="A6358">
        <v>6336672</v>
      </c>
      <c r="B6358">
        <v>0</v>
      </c>
    </row>
    <row r="6359" spans="1:2">
      <c r="A6359">
        <v>6199459</v>
      </c>
      <c r="B6359">
        <v>0</v>
      </c>
    </row>
    <row r="6360" spans="1:2">
      <c r="A6360">
        <v>957939</v>
      </c>
      <c r="B6360">
        <v>2</v>
      </c>
    </row>
    <row r="6361" spans="1:2">
      <c r="A6361">
        <v>1252421</v>
      </c>
      <c r="B6361">
        <v>1</v>
      </c>
    </row>
    <row r="6362" spans="1:2">
      <c r="A6362">
        <v>6274971</v>
      </c>
      <c r="B6362">
        <v>1</v>
      </c>
    </row>
    <row r="6363" spans="1:2">
      <c r="A6363">
        <v>6215927</v>
      </c>
      <c r="B6363">
        <v>4</v>
      </c>
    </row>
    <row r="6364" spans="1:2">
      <c r="A6364">
        <v>6290068</v>
      </c>
      <c r="B6364">
        <v>0</v>
      </c>
    </row>
    <row r="6365" spans="1:2">
      <c r="A6365">
        <v>6259475</v>
      </c>
      <c r="B6365">
        <v>0</v>
      </c>
    </row>
    <row r="6366" spans="1:2">
      <c r="A6366">
        <v>6244999</v>
      </c>
      <c r="B6366">
        <v>0</v>
      </c>
    </row>
    <row r="6367" spans="1:2">
      <c r="A6367">
        <v>6215991</v>
      </c>
      <c r="B6367">
        <v>1</v>
      </c>
    </row>
    <row r="6368" spans="1:2">
      <c r="A6368">
        <v>6183407</v>
      </c>
      <c r="B6368">
        <v>1</v>
      </c>
    </row>
    <row r="6369" spans="1:2">
      <c r="A6369">
        <v>6323380</v>
      </c>
      <c r="B6369">
        <v>2</v>
      </c>
    </row>
    <row r="6370" spans="1:2">
      <c r="A6370">
        <v>6264260</v>
      </c>
      <c r="B6370">
        <v>0</v>
      </c>
    </row>
    <row r="6371" spans="1:2">
      <c r="A6371">
        <v>6321167</v>
      </c>
      <c r="B6371">
        <v>1</v>
      </c>
    </row>
    <row r="6372" spans="1:2">
      <c r="A6372">
        <v>6102453</v>
      </c>
      <c r="B6372">
        <v>0</v>
      </c>
    </row>
    <row r="6373" spans="1:2">
      <c r="A6373">
        <v>6186315</v>
      </c>
      <c r="B6373">
        <v>1</v>
      </c>
    </row>
    <row r="6374" spans="1:2">
      <c r="A6374">
        <v>750697</v>
      </c>
      <c r="B6374">
        <v>3</v>
      </c>
    </row>
    <row r="6375" spans="1:2">
      <c r="A6375">
        <v>6230403</v>
      </c>
      <c r="B6375">
        <v>1</v>
      </c>
    </row>
    <row r="6376" spans="1:2">
      <c r="A6376">
        <v>6114213</v>
      </c>
      <c r="B6376">
        <v>0</v>
      </c>
    </row>
    <row r="6377" spans="1:2">
      <c r="A6377">
        <v>6260005</v>
      </c>
      <c r="B6377">
        <v>0</v>
      </c>
    </row>
    <row r="6378" spans="1:2">
      <c r="A6378">
        <v>6192956</v>
      </c>
      <c r="B6378">
        <v>1</v>
      </c>
    </row>
    <row r="6379" spans="1:2">
      <c r="A6379">
        <v>964949</v>
      </c>
      <c r="B6379">
        <v>2</v>
      </c>
    </row>
    <row r="6380" spans="1:2">
      <c r="A6380">
        <v>6286843</v>
      </c>
      <c r="B6380">
        <v>0</v>
      </c>
    </row>
    <row r="6381" spans="1:2">
      <c r="A6381">
        <v>6309275</v>
      </c>
      <c r="B6381">
        <v>0</v>
      </c>
    </row>
    <row r="6382" spans="1:2">
      <c r="A6382">
        <v>6195853</v>
      </c>
      <c r="B6382">
        <v>10</v>
      </c>
    </row>
    <row r="6383" spans="1:2">
      <c r="A6383">
        <v>6304565</v>
      </c>
      <c r="B6383">
        <v>2</v>
      </c>
    </row>
    <row r="6384" spans="1:2">
      <c r="A6384">
        <v>6229695</v>
      </c>
      <c r="B6384">
        <v>0</v>
      </c>
    </row>
    <row r="6385" spans="1:2">
      <c r="A6385">
        <v>6161679</v>
      </c>
      <c r="B6385">
        <v>2</v>
      </c>
    </row>
    <row r="6386" spans="1:2">
      <c r="A6386">
        <v>6339775</v>
      </c>
      <c r="B6386">
        <v>1</v>
      </c>
    </row>
    <row r="6387" spans="1:2">
      <c r="A6387">
        <v>6102726</v>
      </c>
      <c r="B6387">
        <v>13</v>
      </c>
    </row>
    <row r="6388" spans="1:2">
      <c r="A6388">
        <v>6123150</v>
      </c>
      <c r="B6388">
        <v>10</v>
      </c>
    </row>
    <row r="6389" spans="1:2">
      <c r="A6389">
        <v>6217667</v>
      </c>
      <c r="B6389">
        <v>0</v>
      </c>
    </row>
    <row r="6390" spans="1:2">
      <c r="A6390">
        <v>965317</v>
      </c>
      <c r="B6390">
        <v>0</v>
      </c>
    </row>
    <row r="6391" spans="1:2">
      <c r="A6391">
        <v>6241073</v>
      </c>
      <c r="B6391">
        <v>2</v>
      </c>
    </row>
    <row r="6392" spans="1:2">
      <c r="A6392">
        <v>6297344</v>
      </c>
      <c r="B6392">
        <v>6</v>
      </c>
    </row>
    <row r="6393" spans="1:2">
      <c r="A6393">
        <v>6250125</v>
      </c>
      <c r="B6393">
        <v>2</v>
      </c>
    </row>
    <row r="6394" spans="1:2">
      <c r="A6394">
        <v>6330681</v>
      </c>
      <c r="B6394">
        <v>10</v>
      </c>
    </row>
    <row r="6395" spans="1:2">
      <c r="A6395">
        <v>6283329</v>
      </c>
      <c r="B6395">
        <v>1</v>
      </c>
    </row>
    <row r="6396" spans="1:2">
      <c r="A6396">
        <v>958100</v>
      </c>
      <c r="B6396">
        <v>0</v>
      </c>
    </row>
    <row r="6397" spans="1:2">
      <c r="A6397">
        <v>6180155</v>
      </c>
      <c r="B6397">
        <v>3</v>
      </c>
    </row>
    <row r="6398" spans="1:2">
      <c r="A6398">
        <v>959516</v>
      </c>
      <c r="B6398">
        <v>1</v>
      </c>
    </row>
    <row r="6399" spans="1:2">
      <c r="A6399">
        <v>6221553</v>
      </c>
      <c r="B6399">
        <v>2</v>
      </c>
    </row>
    <row r="6400" spans="1:2">
      <c r="A6400">
        <v>6214284</v>
      </c>
      <c r="B6400">
        <v>0</v>
      </c>
    </row>
    <row r="6401" spans="1:2">
      <c r="A6401">
        <v>6234021</v>
      </c>
      <c r="B6401">
        <v>1</v>
      </c>
    </row>
    <row r="6402" spans="1:2">
      <c r="A6402">
        <v>6142551</v>
      </c>
      <c r="B6402">
        <v>3</v>
      </c>
    </row>
    <row r="6403" spans="1:2">
      <c r="A6403">
        <v>950836</v>
      </c>
      <c r="B6403">
        <v>0</v>
      </c>
    </row>
    <row r="6404" spans="1:2">
      <c r="A6404">
        <v>6224159</v>
      </c>
      <c r="B6404">
        <v>10</v>
      </c>
    </row>
    <row r="6405" spans="1:2">
      <c r="A6405">
        <v>6129668</v>
      </c>
      <c r="B6405">
        <v>0</v>
      </c>
    </row>
    <row r="6406" spans="1:2">
      <c r="A6406">
        <v>6285654</v>
      </c>
      <c r="B6406">
        <v>6</v>
      </c>
    </row>
    <row r="6407" spans="1:2">
      <c r="A6407">
        <v>6325409</v>
      </c>
      <c r="B6407">
        <v>0</v>
      </c>
    </row>
    <row r="6408" spans="1:2">
      <c r="A6408">
        <v>1252370</v>
      </c>
      <c r="B6408">
        <v>3</v>
      </c>
    </row>
    <row r="6409" spans="1:2">
      <c r="A6409">
        <v>6335824</v>
      </c>
      <c r="B6409">
        <v>0</v>
      </c>
    </row>
    <row r="6410" spans="1:2">
      <c r="A6410">
        <v>6325419</v>
      </c>
      <c r="B6410">
        <v>0</v>
      </c>
    </row>
    <row r="6411" spans="1:2">
      <c r="A6411">
        <v>6268668</v>
      </c>
      <c r="B6411">
        <v>2</v>
      </c>
    </row>
    <row r="6412" spans="1:2">
      <c r="A6412">
        <v>6233756</v>
      </c>
      <c r="B6412">
        <v>1</v>
      </c>
    </row>
    <row r="6413" spans="1:2">
      <c r="A6413">
        <v>965323</v>
      </c>
      <c r="B6413">
        <v>1</v>
      </c>
    </row>
    <row r="6414" spans="1:2">
      <c r="A6414">
        <v>6286165</v>
      </c>
      <c r="B6414">
        <v>0</v>
      </c>
    </row>
    <row r="6415" spans="1:2">
      <c r="A6415">
        <v>6112731</v>
      </c>
      <c r="B6415">
        <v>1</v>
      </c>
    </row>
    <row r="6416" spans="1:2">
      <c r="A6416">
        <v>6164496</v>
      </c>
      <c r="B6416">
        <v>4</v>
      </c>
    </row>
    <row r="6417" spans="1:2">
      <c r="A6417">
        <v>6264165</v>
      </c>
      <c r="B6417">
        <v>2</v>
      </c>
    </row>
    <row r="6418" spans="1:2">
      <c r="A6418">
        <v>1052486</v>
      </c>
      <c r="B6418">
        <v>0</v>
      </c>
    </row>
    <row r="6419" spans="1:2">
      <c r="A6419">
        <v>6245949</v>
      </c>
      <c r="B6419">
        <v>2</v>
      </c>
    </row>
    <row r="6420" spans="1:2">
      <c r="A6420">
        <v>6319304</v>
      </c>
      <c r="B6420">
        <v>0</v>
      </c>
    </row>
    <row r="6421" spans="1:2">
      <c r="A6421">
        <v>6264981</v>
      </c>
      <c r="B6421">
        <v>5</v>
      </c>
    </row>
    <row r="6422" spans="1:2">
      <c r="A6422">
        <v>6310189</v>
      </c>
      <c r="B6422">
        <v>0</v>
      </c>
    </row>
    <row r="6423" spans="1:2">
      <c r="A6423">
        <v>6129961</v>
      </c>
      <c r="B6423">
        <v>0</v>
      </c>
    </row>
    <row r="6424" spans="1:2">
      <c r="A6424">
        <v>6330521</v>
      </c>
      <c r="B6424">
        <v>0</v>
      </c>
    </row>
    <row r="6425" spans="1:2">
      <c r="A6425">
        <v>6211516</v>
      </c>
      <c r="B6425">
        <v>0</v>
      </c>
    </row>
    <row r="6426" spans="1:2">
      <c r="A6426">
        <v>6153570</v>
      </c>
      <c r="B6426">
        <v>1</v>
      </c>
    </row>
    <row r="6427" spans="1:2">
      <c r="A6427">
        <v>965182</v>
      </c>
      <c r="B6427">
        <v>3</v>
      </c>
    </row>
    <row r="6428" spans="1:2">
      <c r="A6428">
        <v>3356987</v>
      </c>
      <c r="B6428">
        <v>0</v>
      </c>
    </row>
    <row r="6429" spans="1:2">
      <c r="A6429">
        <v>960113</v>
      </c>
      <c r="B6429">
        <v>0</v>
      </c>
    </row>
    <row r="6430" spans="1:2">
      <c r="A6430">
        <v>6102012</v>
      </c>
      <c r="B6430">
        <v>2</v>
      </c>
    </row>
    <row r="6431" spans="1:2">
      <c r="A6431">
        <v>6280154</v>
      </c>
      <c r="B6431">
        <v>1</v>
      </c>
    </row>
    <row r="6432" spans="1:2">
      <c r="A6432" t="s">
        <v>9603</v>
      </c>
      <c r="B6432">
        <v>0</v>
      </c>
    </row>
    <row r="6433" spans="1:2">
      <c r="A6433">
        <v>6106903</v>
      </c>
      <c r="B6433">
        <v>1</v>
      </c>
    </row>
    <row r="6434" spans="1:2">
      <c r="A6434">
        <v>6260705</v>
      </c>
      <c r="B6434">
        <v>13</v>
      </c>
    </row>
    <row r="6435" spans="1:2">
      <c r="A6435">
        <v>6343237</v>
      </c>
      <c r="B6435">
        <v>1</v>
      </c>
    </row>
    <row r="6436" spans="1:2">
      <c r="A6436">
        <v>6335326</v>
      </c>
      <c r="B6436">
        <v>0</v>
      </c>
    </row>
    <row r="6437" spans="1:2">
      <c r="A6437">
        <v>6316903</v>
      </c>
      <c r="B6437">
        <v>0</v>
      </c>
    </row>
    <row r="6438" spans="1:2">
      <c r="A6438">
        <v>6109699</v>
      </c>
      <c r="B6438">
        <v>0</v>
      </c>
    </row>
    <row r="6439" spans="1:2">
      <c r="A6439">
        <v>6234635</v>
      </c>
      <c r="B6439">
        <v>1</v>
      </c>
    </row>
    <row r="6440" spans="1:2">
      <c r="A6440">
        <v>6233755</v>
      </c>
      <c r="B6440">
        <v>0</v>
      </c>
    </row>
    <row r="6441" spans="1:2">
      <c r="A6441">
        <v>6165387</v>
      </c>
      <c r="B6441">
        <v>0</v>
      </c>
    </row>
    <row r="6442" spans="1:2">
      <c r="A6442">
        <v>6112733</v>
      </c>
      <c r="B6442">
        <v>1</v>
      </c>
    </row>
    <row r="6443" spans="1:2">
      <c r="A6443">
        <v>6233819</v>
      </c>
      <c r="B6443">
        <v>2</v>
      </c>
    </row>
    <row r="6444" spans="1:2">
      <c r="A6444">
        <v>6149190</v>
      </c>
      <c r="B6444">
        <v>1</v>
      </c>
    </row>
    <row r="6445" spans="1:2">
      <c r="A6445">
        <v>6243868</v>
      </c>
      <c r="B6445">
        <v>1</v>
      </c>
    </row>
    <row r="6446" spans="1:2">
      <c r="A6446">
        <v>6156826</v>
      </c>
      <c r="B6446">
        <v>0</v>
      </c>
    </row>
    <row r="6447" spans="1:2">
      <c r="A6447">
        <v>1055289</v>
      </c>
      <c r="B6447">
        <v>9</v>
      </c>
    </row>
    <row r="6448" spans="1:2">
      <c r="A6448">
        <v>964158</v>
      </c>
      <c r="B6448">
        <v>0</v>
      </c>
    </row>
    <row r="6449" spans="1:2">
      <c r="A6449">
        <v>6215895</v>
      </c>
      <c r="B6449">
        <v>1</v>
      </c>
    </row>
    <row r="6450" spans="1:2">
      <c r="A6450">
        <v>6339335</v>
      </c>
      <c r="B6450">
        <v>0</v>
      </c>
    </row>
    <row r="6451" spans="1:2">
      <c r="A6451">
        <v>962530</v>
      </c>
      <c r="B6451">
        <v>2</v>
      </c>
    </row>
    <row r="6452" spans="1:2">
      <c r="A6452">
        <v>6166236</v>
      </c>
      <c r="B6452">
        <v>0</v>
      </c>
    </row>
    <row r="6453" spans="1:2">
      <c r="A6453">
        <v>6341743</v>
      </c>
      <c r="B6453">
        <v>0</v>
      </c>
    </row>
    <row r="6454" spans="1:2">
      <c r="A6454">
        <v>6257780</v>
      </c>
      <c r="B6454">
        <v>0</v>
      </c>
    </row>
    <row r="6455" spans="1:2">
      <c r="A6455">
        <v>957766</v>
      </c>
      <c r="B6455">
        <v>15</v>
      </c>
    </row>
    <row r="6456" spans="1:2">
      <c r="A6456">
        <v>1252241</v>
      </c>
      <c r="B6456">
        <v>20</v>
      </c>
    </row>
    <row r="6457" spans="1:2">
      <c r="A6457">
        <v>6263598</v>
      </c>
      <c r="B6457">
        <v>2</v>
      </c>
    </row>
    <row r="6458" spans="1:2">
      <c r="A6458">
        <v>6216942</v>
      </c>
      <c r="B6458">
        <v>0</v>
      </c>
    </row>
    <row r="6459" spans="1:2">
      <c r="A6459">
        <v>6178862</v>
      </c>
      <c r="B6459">
        <v>2</v>
      </c>
    </row>
    <row r="6460" spans="1:2">
      <c r="A6460">
        <v>6343137</v>
      </c>
      <c r="B6460">
        <v>0</v>
      </c>
    </row>
    <row r="6461" spans="1:2">
      <c r="A6461">
        <v>6172745</v>
      </c>
      <c r="B6461">
        <v>0</v>
      </c>
    </row>
    <row r="6462" spans="1:2">
      <c r="A6462">
        <v>6164737</v>
      </c>
      <c r="B6462">
        <v>0</v>
      </c>
    </row>
    <row r="6463" spans="1:2">
      <c r="A6463">
        <v>6220401</v>
      </c>
      <c r="B6463">
        <v>0</v>
      </c>
    </row>
    <row r="6464" spans="1:2">
      <c r="A6464">
        <v>1053830</v>
      </c>
      <c r="B6464">
        <v>2</v>
      </c>
    </row>
    <row r="6465" spans="1:2">
      <c r="A6465">
        <v>6263595</v>
      </c>
      <c r="B6465">
        <v>2</v>
      </c>
    </row>
    <row r="6466" spans="1:2">
      <c r="A6466">
        <v>955846</v>
      </c>
      <c r="B6466">
        <v>1</v>
      </c>
    </row>
    <row r="6467" spans="1:2">
      <c r="A6467">
        <v>957638</v>
      </c>
      <c r="B6467">
        <v>3</v>
      </c>
    </row>
    <row r="6468" spans="1:2">
      <c r="A6468">
        <v>955319</v>
      </c>
      <c r="B6468">
        <v>2</v>
      </c>
    </row>
    <row r="6469" spans="1:2">
      <c r="A6469">
        <v>6279861</v>
      </c>
      <c r="B6469">
        <v>0</v>
      </c>
    </row>
    <row r="6470" spans="1:2">
      <c r="A6470">
        <v>6179404</v>
      </c>
      <c r="B6470">
        <v>3</v>
      </c>
    </row>
    <row r="6471" spans="1:2">
      <c r="A6471">
        <v>6184210</v>
      </c>
      <c r="B6471">
        <v>0</v>
      </c>
    </row>
    <row r="6472" spans="1:2">
      <c r="A6472">
        <v>6216318</v>
      </c>
      <c r="B6472">
        <v>10</v>
      </c>
    </row>
    <row r="6473" spans="1:2">
      <c r="A6473">
        <v>958746</v>
      </c>
      <c r="B6473">
        <v>18</v>
      </c>
    </row>
    <row r="6474" spans="1:2">
      <c r="A6474">
        <v>959412</v>
      </c>
      <c r="B6474">
        <v>0</v>
      </c>
    </row>
    <row r="6475" spans="1:2">
      <c r="A6475">
        <v>954803</v>
      </c>
      <c r="B6475">
        <v>1</v>
      </c>
    </row>
    <row r="6476" spans="1:2">
      <c r="A6476">
        <v>6119989</v>
      </c>
      <c r="B6476">
        <v>1</v>
      </c>
    </row>
    <row r="6477" spans="1:2">
      <c r="A6477">
        <v>6183052</v>
      </c>
      <c r="B6477">
        <v>0</v>
      </c>
    </row>
    <row r="6478" spans="1:2">
      <c r="A6478">
        <v>6152882</v>
      </c>
      <c r="B6478">
        <v>0</v>
      </c>
    </row>
    <row r="6479" spans="1:2">
      <c r="A6479">
        <v>6334311</v>
      </c>
      <c r="B6479">
        <v>0</v>
      </c>
    </row>
    <row r="6480" spans="1:2">
      <c r="A6480">
        <v>6124749</v>
      </c>
      <c r="B6480">
        <v>3</v>
      </c>
    </row>
    <row r="6481" spans="1:2">
      <c r="A6481">
        <v>956637</v>
      </c>
      <c r="B6481">
        <v>0</v>
      </c>
    </row>
    <row r="6482" spans="1:2">
      <c r="A6482">
        <v>750668</v>
      </c>
      <c r="B6482">
        <v>8</v>
      </c>
    </row>
    <row r="6483" spans="1:2">
      <c r="A6483">
        <v>1252034</v>
      </c>
      <c r="B6483">
        <v>0</v>
      </c>
    </row>
    <row r="6484" spans="1:2">
      <c r="A6484">
        <v>6133678</v>
      </c>
      <c r="B6484">
        <v>0</v>
      </c>
    </row>
    <row r="6485" spans="1:2">
      <c r="A6485">
        <v>6320641</v>
      </c>
      <c r="B6485">
        <v>0</v>
      </c>
    </row>
    <row r="6486" spans="1:2">
      <c r="A6486">
        <v>6121496</v>
      </c>
      <c r="B6486">
        <v>1</v>
      </c>
    </row>
    <row r="6487" spans="1:2">
      <c r="A6487">
        <v>6282600</v>
      </c>
      <c r="B6487">
        <v>0</v>
      </c>
    </row>
    <row r="6488" spans="1:2">
      <c r="A6488">
        <v>6259275</v>
      </c>
      <c r="B6488">
        <v>0</v>
      </c>
    </row>
    <row r="6489" spans="1:2">
      <c r="A6489">
        <v>6255983</v>
      </c>
      <c r="B6489">
        <v>12</v>
      </c>
    </row>
    <row r="6490" spans="1:2">
      <c r="A6490">
        <v>1053873</v>
      </c>
      <c r="B6490">
        <v>0</v>
      </c>
    </row>
    <row r="6491" spans="1:2">
      <c r="A6491">
        <v>6237664</v>
      </c>
      <c r="B6491">
        <v>8</v>
      </c>
    </row>
    <row r="6492" spans="1:2">
      <c r="A6492">
        <v>6314317</v>
      </c>
      <c r="B6492">
        <v>3</v>
      </c>
    </row>
    <row r="6493" spans="1:2">
      <c r="A6493">
        <v>6109996</v>
      </c>
      <c r="B6493">
        <v>10</v>
      </c>
    </row>
    <row r="6494" spans="1:2">
      <c r="A6494">
        <v>6195436</v>
      </c>
      <c r="B6494">
        <v>0</v>
      </c>
    </row>
    <row r="6495" spans="1:2">
      <c r="A6495">
        <v>6285137</v>
      </c>
      <c r="B6495">
        <v>3</v>
      </c>
    </row>
    <row r="6496" spans="1:2">
      <c r="A6496">
        <v>6129395</v>
      </c>
      <c r="B6496">
        <v>1</v>
      </c>
    </row>
    <row r="6497" spans="1:2">
      <c r="A6497">
        <v>6319282</v>
      </c>
      <c r="B6497">
        <v>0</v>
      </c>
    </row>
    <row r="6498" spans="1:2">
      <c r="A6498">
        <v>6309276</v>
      </c>
      <c r="B6498">
        <v>0</v>
      </c>
    </row>
    <row r="6499" spans="1:2">
      <c r="A6499">
        <v>6170180</v>
      </c>
      <c r="B6499">
        <v>0</v>
      </c>
    </row>
    <row r="6500" spans="1:2">
      <c r="A6500">
        <v>6242078</v>
      </c>
      <c r="B6500">
        <v>0</v>
      </c>
    </row>
    <row r="6501" spans="1:2">
      <c r="A6501">
        <v>6190044</v>
      </c>
      <c r="B6501">
        <v>0</v>
      </c>
    </row>
    <row r="6502" spans="1:2">
      <c r="A6502">
        <v>6185728</v>
      </c>
      <c r="B6502">
        <v>1</v>
      </c>
    </row>
    <row r="6503" spans="1:2">
      <c r="A6503">
        <v>6230267</v>
      </c>
      <c r="B6503">
        <v>0</v>
      </c>
    </row>
    <row r="6504" spans="1:2">
      <c r="A6504">
        <v>6291036</v>
      </c>
      <c r="B6504">
        <v>0</v>
      </c>
    </row>
    <row r="6505" spans="1:2">
      <c r="A6505">
        <v>963048</v>
      </c>
      <c r="B6505">
        <v>0</v>
      </c>
    </row>
    <row r="6506" spans="1:2">
      <c r="A6506">
        <v>960363</v>
      </c>
      <c r="B6506">
        <v>1</v>
      </c>
    </row>
    <row r="6507" spans="1:2">
      <c r="A6507">
        <v>6343346</v>
      </c>
      <c r="B6507">
        <v>0</v>
      </c>
    </row>
    <row r="6508" spans="1:2">
      <c r="A6508">
        <v>6139939</v>
      </c>
      <c r="B6508">
        <v>5</v>
      </c>
    </row>
    <row r="6509" spans="1:2">
      <c r="A6509">
        <v>6195823</v>
      </c>
      <c r="B6509">
        <v>1</v>
      </c>
    </row>
    <row r="6510" spans="1:2">
      <c r="A6510">
        <v>6232006</v>
      </c>
      <c r="B6510">
        <v>0</v>
      </c>
    </row>
    <row r="6511" spans="1:2">
      <c r="A6511">
        <v>6330780</v>
      </c>
      <c r="B6511">
        <v>0</v>
      </c>
    </row>
    <row r="6512" spans="1:2">
      <c r="A6512">
        <v>6274955</v>
      </c>
      <c r="B6512">
        <v>4</v>
      </c>
    </row>
    <row r="6513" spans="1:2">
      <c r="A6513">
        <v>1252118</v>
      </c>
      <c r="B6513">
        <v>10</v>
      </c>
    </row>
    <row r="6514" spans="1:2">
      <c r="A6514">
        <v>964194</v>
      </c>
      <c r="B6514">
        <v>0</v>
      </c>
    </row>
    <row r="6515" spans="1:2">
      <c r="A6515">
        <v>6324885</v>
      </c>
      <c r="B6515">
        <v>0</v>
      </c>
    </row>
    <row r="6516" spans="1:2">
      <c r="A6516">
        <v>6119878</v>
      </c>
      <c r="B6516">
        <v>0</v>
      </c>
    </row>
    <row r="6517" spans="1:2">
      <c r="A6517">
        <v>6231085</v>
      </c>
      <c r="B6517">
        <v>1</v>
      </c>
    </row>
    <row r="6518" spans="1:2">
      <c r="A6518">
        <v>6166077</v>
      </c>
      <c r="B6518">
        <v>2</v>
      </c>
    </row>
    <row r="6519" spans="1:2">
      <c r="A6519">
        <v>6260317</v>
      </c>
      <c r="B6519">
        <v>0</v>
      </c>
    </row>
    <row r="6520" spans="1:2">
      <c r="A6520">
        <v>6121436</v>
      </c>
      <c r="B6520">
        <v>0</v>
      </c>
    </row>
    <row r="6521" spans="1:2">
      <c r="A6521">
        <v>965254</v>
      </c>
      <c r="B6521">
        <v>12</v>
      </c>
    </row>
    <row r="6522" spans="1:2">
      <c r="A6522">
        <v>6106904</v>
      </c>
      <c r="B6522">
        <v>1</v>
      </c>
    </row>
    <row r="6523" spans="1:2">
      <c r="A6523">
        <v>6278317</v>
      </c>
      <c r="B6523">
        <v>1</v>
      </c>
    </row>
    <row r="6524" spans="1:2">
      <c r="A6524">
        <v>1351118</v>
      </c>
      <c r="B6524">
        <v>8</v>
      </c>
    </row>
    <row r="6525" spans="1:2">
      <c r="A6525">
        <v>6297215</v>
      </c>
      <c r="B6525">
        <v>3</v>
      </c>
    </row>
    <row r="6526" spans="1:2">
      <c r="A6526">
        <v>6310486</v>
      </c>
      <c r="B6526">
        <v>1</v>
      </c>
    </row>
    <row r="6527" spans="1:2">
      <c r="A6527">
        <v>6198303</v>
      </c>
      <c r="B6527">
        <v>2</v>
      </c>
    </row>
    <row r="6528" spans="1:2">
      <c r="A6528">
        <v>6165799</v>
      </c>
      <c r="B6528">
        <v>1</v>
      </c>
    </row>
    <row r="6529" spans="1:2">
      <c r="A6529">
        <v>6215870</v>
      </c>
      <c r="B6529">
        <v>2</v>
      </c>
    </row>
    <row r="6530" spans="1:2">
      <c r="A6530">
        <v>6199418</v>
      </c>
      <c r="B6530">
        <v>0</v>
      </c>
    </row>
    <row r="6531" spans="1:2">
      <c r="A6531">
        <v>6215856</v>
      </c>
      <c r="B6531">
        <v>1</v>
      </c>
    </row>
    <row r="6532" spans="1:2">
      <c r="A6532">
        <v>6147264</v>
      </c>
      <c r="B6532">
        <v>0</v>
      </c>
    </row>
    <row r="6533" spans="1:2">
      <c r="A6533">
        <v>6146846</v>
      </c>
      <c r="B6533">
        <v>4</v>
      </c>
    </row>
    <row r="6534" spans="1:2">
      <c r="A6534">
        <v>6195450</v>
      </c>
      <c r="B6534">
        <v>0</v>
      </c>
    </row>
    <row r="6535" spans="1:2">
      <c r="A6535">
        <v>6146047</v>
      </c>
      <c r="B6535">
        <v>0</v>
      </c>
    </row>
    <row r="6536" spans="1:2">
      <c r="A6536">
        <v>750886</v>
      </c>
      <c r="B6536">
        <v>2</v>
      </c>
    </row>
    <row r="6537" spans="1:2">
      <c r="A6537">
        <v>6342283</v>
      </c>
      <c r="B6537">
        <v>2</v>
      </c>
    </row>
    <row r="6538" spans="1:2">
      <c r="A6538">
        <v>6215948</v>
      </c>
      <c r="B6538">
        <v>1</v>
      </c>
    </row>
    <row r="6539" spans="1:2">
      <c r="A6539">
        <v>1055274</v>
      </c>
      <c r="B6539">
        <v>5</v>
      </c>
    </row>
    <row r="6540" spans="1:2">
      <c r="A6540">
        <v>6236965</v>
      </c>
      <c r="B6540">
        <v>25</v>
      </c>
    </row>
    <row r="6541" spans="1:2">
      <c r="A6541">
        <v>6138595</v>
      </c>
      <c r="B6541">
        <v>0</v>
      </c>
    </row>
    <row r="6542" spans="1:2">
      <c r="A6542">
        <v>6270117</v>
      </c>
      <c r="B6542">
        <v>1</v>
      </c>
    </row>
    <row r="6543" spans="1:2">
      <c r="A6543">
        <v>6263738</v>
      </c>
      <c r="B6543">
        <v>0</v>
      </c>
    </row>
    <row r="6544" spans="1:2">
      <c r="A6544">
        <v>959398</v>
      </c>
      <c r="B6544">
        <v>6</v>
      </c>
    </row>
    <row r="6545" spans="1:2">
      <c r="A6545">
        <v>6242904</v>
      </c>
      <c r="B6545">
        <v>0</v>
      </c>
    </row>
    <row r="6546" spans="1:2">
      <c r="A6546">
        <v>6119069</v>
      </c>
      <c r="B6546">
        <v>0</v>
      </c>
    </row>
    <row r="6547" spans="1:2">
      <c r="A6547">
        <v>6220754</v>
      </c>
      <c r="B6547">
        <v>1</v>
      </c>
    </row>
    <row r="6548" spans="1:2">
      <c r="A6548">
        <v>6216432</v>
      </c>
      <c r="B6548">
        <v>1</v>
      </c>
    </row>
    <row r="6549" spans="1:2">
      <c r="A6549" t="s">
        <v>9135</v>
      </c>
      <c r="B6549">
        <v>1</v>
      </c>
    </row>
    <row r="6550" spans="1:2">
      <c r="A6550">
        <v>6191585</v>
      </c>
      <c r="B6550">
        <v>0</v>
      </c>
    </row>
    <row r="6551" spans="1:2">
      <c r="A6551">
        <v>953164</v>
      </c>
      <c r="B6551">
        <v>0</v>
      </c>
    </row>
    <row r="6552" spans="1:2">
      <c r="A6552">
        <v>6255595</v>
      </c>
      <c r="B6552">
        <v>0</v>
      </c>
    </row>
    <row r="6553" spans="1:2">
      <c r="A6553">
        <v>6255625</v>
      </c>
      <c r="B6553">
        <v>11</v>
      </c>
    </row>
    <row r="6554" spans="1:2">
      <c r="A6554">
        <v>6274831</v>
      </c>
      <c r="B6554">
        <v>3</v>
      </c>
    </row>
    <row r="6555" spans="1:2">
      <c r="A6555">
        <v>6140765</v>
      </c>
      <c r="B6555">
        <v>0</v>
      </c>
    </row>
    <row r="6556" spans="1:2">
      <c r="A6556">
        <v>6104947</v>
      </c>
      <c r="B6556">
        <v>1</v>
      </c>
    </row>
    <row r="6557" spans="1:2">
      <c r="A6557">
        <v>3356977</v>
      </c>
      <c r="B6557">
        <v>0</v>
      </c>
    </row>
    <row r="6558" spans="1:2">
      <c r="A6558">
        <v>6345113</v>
      </c>
      <c r="B6558">
        <v>0</v>
      </c>
    </row>
    <row r="6559" spans="1:2">
      <c r="A6559">
        <v>6282151</v>
      </c>
      <c r="B6559">
        <v>1</v>
      </c>
    </row>
    <row r="6560" spans="1:2">
      <c r="A6560">
        <v>6219678</v>
      </c>
      <c r="B6560">
        <v>0</v>
      </c>
    </row>
    <row r="6561" spans="1:2">
      <c r="A6561">
        <v>6187643</v>
      </c>
      <c r="B6561">
        <v>0</v>
      </c>
    </row>
    <row r="6562" spans="1:2">
      <c r="A6562">
        <v>957423</v>
      </c>
      <c r="B6562">
        <v>0</v>
      </c>
    </row>
    <row r="6563" spans="1:2">
      <c r="A6563">
        <v>6314312</v>
      </c>
      <c r="B6563">
        <v>0</v>
      </c>
    </row>
    <row r="6564" spans="1:2">
      <c r="A6564">
        <v>965161</v>
      </c>
      <c r="B6564">
        <v>2</v>
      </c>
    </row>
    <row r="6565" spans="1:2">
      <c r="A6565" t="s">
        <v>9615</v>
      </c>
      <c r="B6565">
        <v>2</v>
      </c>
    </row>
    <row r="6566" spans="1:2">
      <c r="A6566">
        <v>250008</v>
      </c>
      <c r="B6566">
        <v>0</v>
      </c>
    </row>
    <row r="6567" spans="1:2">
      <c r="A6567">
        <v>6107206</v>
      </c>
      <c r="B6567">
        <v>0</v>
      </c>
    </row>
    <row r="6568" spans="1:2">
      <c r="A6568">
        <v>1052915</v>
      </c>
      <c r="B6568">
        <v>2</v>
      </c>
    </row>
    <row r="6569" spans="1:2">
      <c r="A6569">
        <v>6336326</v>
      </c>
      <c r="B6569">
        <v>0</v>
      </c>
    </row>
    <row r="6570" spans="1:2">
      <c r="A6570">
        <v>6210020</v>
      </c>
      <c r="B6570">
        <v>2</v>
      </c>
    </row>
    <row r="6571" spans="1:2">
      <c r="A6571">
        <v>6337809</v>
      </c>
      <c r="B6571">
        <v>1</v>
      </c>
    </row>
    <row r="6572" spans="1:2">
      <c r="A6572">
        <v>6293978</v>
      </c>
      <c r="B6572">
        <v>3</v>
      </c>
    </row>
    <row r="6573" spans="1:2">
      <c r="A6573">
        <v>1055273</v>
      </c>
      <c r="B6573">
        <v>0</v>
      </c>
    </row>
    <row r="6574" spans="1:2">
      <c r="A6574">
        <v>6340702</v>
      </c>
      <c r="B6574">
        <v>1</v>
      </c>
    </row>
    <row r="6575" spans="1:2">
      <c r="A6575">
        <v>961714</v>
      </c>
      <c r="B6575">
        <v>0</v>
      </c>
    </row>
    <row r="6576" spans="1:2">
      <c r="A6576">
        <v>963933</v>
      </c>
      <c r="B6576">
        <v>3</v>
      </c>
    </row>
    <row r="6577" spans="1:2">
      <c r="A6577">
        <v>6239797</v>
      </c>
      <c r="B6577">
        <v>0</v>
      </c>
    </row>
    <row r="6578" spans="1:2">
      <c r="A6578">
        <v>6249986</v>
      </c>
      <c r="B6578">
        <v>1</v>
      </c>
    </row>
    <row r="6579" spans="1:2">
      <c r="A6579">
        <v>6230814</v>
      </c>
      <c r="B6579">
        <v>1</v>
      </c>
    </row>
    <row r="6580" spans="1:2">
      <c r="A6580">
        <v>6215974</v>
      </c>
      <c r="B6580">
        <v>1</v>
      </c>
    </row>
    <row r="6581" spans="1:2">
      <c r="A6581">
        <v>6276592</v>
      </c>
      <c r="B6581">
        <v>0</v>
      </c>
    </row>
    <row r="6582" spans="1:2">
      <c r="A6582">
        <v>1054331</v>
      </c>
      <c r="B6582">
        <v>1</v>
      </c>
    </row>
    <row r="6583" spans="1:2">
      <c r="A6583">
        <v>6180247</v>
      </c>
      <c r="B6583">
        <v>0</v>
      </c>
    </row>
    <row r="6584" spans="1:2">
      <c r="A6584">
        <v>6304985</v>
      </c>
      <c r="B6584">
        <v>6</v>
      </c>
    </row>
    <row r="6585" spans="1:2">
      <c r="A6585">
        <v>6223048</v>
      </c>
      <c r="B6585">
        <v>0</v>
      </c>
    </row>
    <row r="6586" spans="1:2">
      <c r="A6586">
        <v>6163970</v>
      </c>
      <c r="B6586">
        <v>0</v>
      </c>
    </row>
    <row r="6587" spans="1:2">
      <c r="A6587">
        <v>6257529</v>
      </c>
      <c r="B6587">
        <v>2</v>
      </c>
    </row>
    <row r="6588" spans="1:2">
      <c r="A6588">
        <v>6300075</v>
      </c>
      <c r="B6588">
        <v>0</v>
      </c>
    </row>
    <row r="6589" spans="1:2">
      <c r="A6589">
        <v>1250834</v>
      </c>
      <c r="B6589">
        <v>0</v>
      </c>
    </row>
    <row r="6590" spans="1:2">
      <c r="A6590">
        <v>954449</v>
      </c>
      <c r="B6590">
        <v>1</v>
      </c>
    </row>
    <row r="6591" spans="1:2">
      <c r="A6591">
        <v>960071</v>
      </c>
      <c r="B6591">
        <v>0</v>
      </c>
    </row>
    <row r="6592" spans="1:2">
      <c r="A6592">
        <v>751149</v>
      </c>
      <c r="B6592">
        <v>0</v>
      </c>
    </row>
    <row r="6593" spans="1:2">
      <c r="A6593">
        <v>6265944</v>
      </c>
      <c r="B6593">
        <v>8</v>
      </c>
    </row>
    <row r="6594" spans="1:2">
      <c r="A6594">
        <v>6292779</v>
      </c>
      <c r="B6594">
        <v>0</v>
      </c>
    </row>
    <row r="6595" spans="1:2">
      <c r="A6595">
        <v>6215869</v>
      </c>
      <c r="B6595">
        <v>1</v>
      </c>
    </row>
    <row r="6596" spans="1:2">
      <c r="A6596">
        <v>6215056</v>
      </c>
      <c r="B6596">
        <v>2</v>
      </c>
    </row>
    <row r="6597" spans="1:2">
      <c r="A6597">
        <v>6112045</v>
      </c>
      <c r="B6597">
        <v>3</v>
      </c>
    </row>
    <row r="6598" spans="1:2">
      <c r="A6598">
        <v>3439998</v>
      </c>
      <c r="B6598">
        <v>0</v>
      </c>
    </row>
    <row r="6599" spans="1:2">
      <c r="A6599">
        <v>6108766</v>
      </c>
      <c r="B6599">
        <v>0</v>
      </c>
    </row>
    <row r="6600" spans="1:2">
      <c r="A6600">
        <v>6231402</v>
      </c>
      <c r="B6600">
        <v>0</v>
      </c>
    </row>
    <row r="6601" spans="1:2">
      <c r="A6601">
        <v>6174293</v>
      </c>
      <c r="B6601">
        <v>0</v>
      </c>
    </row>
    <row r="6602" spans="1:2">
      <c r="A6602">
        <v>6291556</v>
      </c>
      <c r="B6602">
        <v>2</v>
      </c>
    </row>
    <row r="6603" spans="1:2">
      <c r="A6603">
        <v>6231559</v>
      </c>
      <c r="B6603">
        <v>0</v>
      </c>
    </row>
    <row r="6604" spans="1:2">
      <c r="A6604">
        <v>6109947</v>
      </c>
      <c r="B6604">
        <v>4</v>
      </c>
    </row>
    <row r="6605" spans="1:2">
      <c r="A6605">
        <v>6216386</v>
      </c>
      <c r="B6605">
        <v>1</v>
      </c>
    </row>
    <row r="6606" spans="1:2">
      <c r="A6606">
        <v>6216304</v>
      </c>
      <c r="B6606">
        <v>4</v>
      </c>
    </row>
    <row r="6607" spans="1:2">
      <c r="A6607">
        <v>6240434</v>
      </c>
      <c r="B6607">
        <v>2</v>
      </c>
    </row>
    <row r="6608" spans="1:2">
      <c r="A6608">
        <v>6279935</v>
      </c>
      <c r="B6608">
        <v>1</v>
      </c>
    </row>
    <row r="6609" spans="1:2">
      <c r="A6609">
        <v>3356940</v>
      </c>
      <c r="B6609">
        <v>0</v>
      </c>
    </row>
    <row r="6610" spans="1:2">
      <c r="A6610">
        <v>6176347</v>
      </c>
      <c r="B6610">
        <v>1</v>
      </c>
    </row>
    <row r="6611" spans="1:2">
      <c r="A6611">
        <v>6243216</v>
      </c>
      <c r="B6611">
        <v>0</v>
      </c>
    </row>
    <row r="6612" spans="1:2">
      <c r="A6612">
        <v>6190048</v>
      </c>
      <c r="B6612">
        <v>0</v>
      </c>
    </row>
    <row r="6613" spans="1:2">
      <c r="A6613">
        <v>6256746</v>
      </c>
      <c r="B6613">
        <v>3</v>
      </c>
    </row>
    <row r="6614" spans="1:2">
      <c r="A6614">
        <v>6342994</v>
      </c>
      <c r="B6614">
        <v>0</v>
      </c>
    </row>
    <row r="6615" spans="1:2">
      <c r="A6615">
        <v>955580</v>
      </c>
      <c r="B6615">
        <v>13</v>
      </c>
    </row>
    <row r="6616" spans="1:2">
      <c r="A6616">
        <v>6239769</v>
      </c>
      <c r="B6616">
        <v>0</v>
      </c>
    </row>
    <row r="6617" spans="1:2">
      <c r="A6617">
        <v>1351546</v>
      </c>
      <c r="B6617">
        <v>4</v>
      </c>
    </row>
    <row r="6618" spans="1:2">
      <c r="A6618">
        <v>6176770</v>
      </c>
      <c r="B6618">
        <v>1</v>
      </c>
    </row>
    <row r="6619" spans="1:2">
      <c r="A6619">
        <v>6340662</v>
      </c>
      <c r="B6619">
        <v>1</v>
      </c>
    </row>
    <row r="6620" spans="1:2">
      <c r="A6620">
        <v>958374</v>
      </c>
      <c r="B6620">
        <v>7</v>
      </c>
    </row>
    <row r="6621" spans="1:2">
      <c r="A6621">
        <v>6216387</v>
      </c>
      <c r="B6621">
        <v>2</v>
      </c>
    </row>
    <row r="6622" spans="1:2">
      <c r="A6622">
        <v>1054336</v>
      </c>
      <c r="B6622">
        <v>0</v>
      </c>
    </row>
    <row r="6623" spans="1:2">
      <c r="A6623">
        <v>6277977</v>
      </c>
      <c r="B6623">
        <v>0</v>
      </c>
    </row>
    <row r="6624" spans="1:2">
      <c r="A6624">
        <v>6132049</v>
      </c>
      <c r="B6624">
        <v>0</v>
      </c>
    </row>
    <row r="6625" spans="1:2">
      <c r="A6625">
        <v>6320519</v>
      </c>
      <c r="B6625">
        <v>0</v>
      </c>
    </row>
    <row r="6626" spans="1:2">
      <c r="A6626">
        <v>6330853</v>
      </c>
      <c r="B6626">
        <v>1</v>
      </c>
    </row>
    <row r="6627" spans="1:2">
      <c r="A6627">
        <v>750127</v>
      </c>
      <c r="B6627">
        <v>3</v>
      </c>
    </row>
    <row r="6628" spans="1:2">
      <c r="A6628">
        <v>6234576</v>
      </c>
      <c r="B6628">
        <v>1</v>
      </c>
    </row>
    <row r="6629" spans="1:2">
      <c r="A6629">
        <v>6133399</v>
      </c>
      <c r="B6629">
        <v>0</v>
      </c>
    </row>
    <row r="6630" spans="1:2">
      <c r="A6630">
        <v>1052912</v>
      </c>
      <c r="B6630">
        <v>2</v>
      </c>
    </row>
    <row r="6631" spans="1:2">
      <c r="A6631">
        <v>6242802</v>
      </c>
      <c r="B6631">
        <v>0</v>
      </c>
    </row>
    <row r="6632" spans="1:2">
      <c r="A6632">
        <v>6250508</v>
      </c>
      <c r="B6632">
        <v>0</v>
      </c>
    </row>
    <row r="6633" spans="1:2">
      <c r="A6633">
        <v>6264978</v>
      </c>
      <c r="B6633">
        <v>0</v>
      </c>
    </row>
    <row r="6634" spans="1:2">
      <c r="A6634">
        <v>6310188</v>
      </c>
      <c r="B6634">
        <v>0</v>
      </c>
    </row>
    <row r="6635" spans="1:2">
      <c r="A6635">
        <v>6302306</v>
      </c>
      <c r="B6635">
        <v>2</v>
      </c>
    </row>
    <row r="6636" spans="1:2">
      <c r="A6636">
        <v>6343590</v>
      </c>
      <c r="B6636">
        <v>0</v>
      </c>
    </row>
    <row r="6637" spans="1:2">
      <c r="A6637">
        <v>6324234</v>
      </c>
      <c r="B6637">
        <v>1</v>
      </c>
    </row>
    <row r="6638" spans="1:2">
      <c r="A6638">
        <v>6121961</v>
      </c>
      <c r="B6638">
        <v>0</v>
      </c>
    </row>
    <row r="6639" spans="1:2">
      <c r="A6639">
        <v>6279199</v>
      </c>
      <c r="B6639">
        <v>0</v>
      </c>
    </row>
    <row r="6640" spans="1:2">
      <c r="A6640">
        <v>957874</v>
      </c>
      <c r="B6640">
        <v>0</v>
      </c>
    </row>
    <row r="6641" spans="1:2">
      <c r="A6641">
        <v>6215840</v>
      </c>
      <c r="B6641">
        <v>2</v>
      </c>
    </row>
    <row r="6642" spans="1:2">
      <c r="A6642">
        <v>1054389</v>
      </c>
      <c r="B6642">
        <v>2</v>
      </c>
    </row>
    <row r="6643" spans="1:2">
      <c r="A6643">
        <v>951682</v>
      </c>
      <c r="B6643">
        <v>2</v>
      </c>
    </row>
    <row r="6644" spans="1:2">
      <c r="A6644">
        <v>6149007</v>
      </c>
      <c r="B6644">
        <v>0</v>
      </c>
    </row>
    <row r="6645" spans="1:2">
      <c r="A6645">
        <v>6264968</v>
      </c>
      <c r="B6645">
        <v>4</v>
      </c>
    </row>
    <row r="6646" spans="1:2">
      <c r="A6646">
        <v>6234577</v>
      </c>
      <c r="B6646">
        <v>4</v>
      </c>
    </row>
    <row r="6647" spans="1:2">
      <c r="A6647">
        <v>6324741</v>
      </c>
      <c r="B6647">
        <v>0</v>
      </c>
    </row>
    <row r="6648" spans="1:2">
      <c r="A6648">
        <v>951796</v>
      </c>
      <c r="B6648">
        <v>101</v>
      </c>
    </row>
    <row r="6649" spans="1:2">
      <c r="A6649">
        <v>6259257</v>
      </c>
      <c r="B6649">
        <v>0</v>
      </c>
    </row>
    <row r="6650" spans="1:2">
      <c r="A6650">
        <v>6124504</v>
      </c>
      <c r="B6650">
        <v>0</v>
      </c>
    </row>
    <row r="6651" spans="1:2">
      <c r="A6651">
        <v>750744</v>
      </c>
      <c r="B6651">
        <v>10</v>
      </c>
    </row>
    <row r="6652" spans="1:2">
      <c r="A6652">
        <v>6216011</v>
      </c>
      <c r="B6652">
        <v>1</v>
      </c>
    </row>
    <row r="6653" spans="1:2">
      <c r="A6653">
        <v>6264001</v>
      </c>
      <c r="B6653">
        <v>0</v>
      </c>
    </row>
    <row r="6654" spans="1:2">
      <c r="A6654">
        <v>6245385</v>
      </c>
      <c r="B6654">
        <v>6</v>
      </c>
    </row>
    <row r="6655" spans="1:2">
      <c r="A6655">
        <v>6219823</v>
      </c>
      <c r="B6655">
        <v>2</v>
      </c>
    </row>
    <row r="6656" spans="1:2">
      <c r="A6656">
        <v>6324188</v>
      </c>
      <c r="B6656">
        <v>2</v>
      </c>
    </row>
    <row r="6657" spans="1:2">
      <c r="A6657">
        <v>6148971</v>
      </c>
      <c r="B6657">
        <v>6</v>
      </c>
    </row>
    <row r="6658" spans="1:2">
      <c r="A6658">
        <v>1251822</v>
      </c>
      <c r="B6658">
        <v>1</v>
      </c>
    </row>
    <row r="6659" spans="1:2">
      <c r="A6659">
        <v>6336744</v>
      </c>
      <c r="B6659">
        <v>0</v>
      </c>
    </row>
    <row r="6660" spans="1:2">
      <c r="A6660">
        <v>6280337</v>
      </c>
      <c r="B6660">
        <v>0</v>
      </c>
    </row>
    <row r="6661" spans="1:2">
      <c r="A6661">
        <v>6252956</v>
      </c>
      <c r="B6661">
        <v>1</v>
      </c>
    </row>
    <row r="6662" spans="1:2">
      <c r="A6662">
        <v>6216016</v>
      </c>
      <c r="B6662">
        <v>1</v>
      </c>
    </row>
    <row r="6663" spans="1:2">
      <c r="A6663">
        <v>6294585</v>
      </c>
      <c r="B6663">
        <v>2</v>
      </c>
    </row>
    <row r="6664" spans="1:2">
      <c r="A6664">
        <v>6132050</v>
      </c>
      <c r="B6664">
        <v>0</v>
      </c>
    </row>
    <row r="6665" spans="1:2">
      <c r="A6665">
        <v>6187579</v>
      </c>
      <c r="B6665">
        <v>2</v>
      </c>
    </row>
    <row r="6666" spans="1:2">
      <c r="A6666">
        <v>6249637</v>
      </c>
      <c r="B6666">
        <v>5</v>
      </c>
    </row>
    <row r="6667" spans="1:2">
      <c r="A6667">
        <v>1054845</v>
      </c>
      <c r="B6667">
        <v>0</v>
      </c>
    </row>
    <row r="6668" spans="1:2">
      <c r="A6668">
        <v>6260911</v>
      </c>
      <c r="B6668">
        <v>2</v>
      </c>
    </row>
    <row r="6669" spans="1:2">
      <c r="A6669">
        <v>1251325</v>
      </c>
      <c r="B6669">
        <v>0</v>
      </c>
    </row>
    <row r="6670" spans="1:2">
      <c r="A6670">
        <v>6247765</v>
      </c>
      <c r="B6670">
        <v>10</v>
      </c>
    </row>
    <row r="6671" spans="1:2">
      <c r="A6671">
        <v>960402</v>
      </c>
      <c r="B6671">
        <v>1</v>
      </c>
    </row>
    <row r="6672" spans="1:2">
      <c r="A6672">
        <v>6241680</v>
      </c>
      <c r="B6672">
        <v>1</v>
      </c>
    </row>
    <row r="6673" spans="1:2">
      <c r="A6673">
        <v>6317690</v>
      </c>
      <c r="B6673">
        <v>0</v>
      </c>
    </row>
    <row r="6674" spans="1:2">
      <c r="A6674">
        <v>6216059</v>
      </c>
      <c r="B6674">
        <v>1</v>
      </c>
    </row>
    <row r="6675" spans="1:2">
      <c r="A6675">
        <v>6229352</v>
      </c>
      <c r="B6675">
        <v>0</v>
      </c>
    </row>
    <row r="6676" spans="1:2">
      <c r="A6676">
        <v>6216317</v>
      </c>
      <c r="B6676">
        <v>1</v>
      </c>
    </row>
    <row r="6677" spans="1:2">
      <c r="A6677">
        <v>6335762</v>
      </c>
      <c r="B6677">
        <v>0</v>
      </c>
    </row>
    <row r="6678" spans="1:2">
      <c r="A6678">
        <v>6284065</v>
      </c>
      <c r="B6678">
        <v>0</v>
      </c>
    </row>
    <row r="6679" spans="1:2">
      <c r="A6679">
        <v>750873</v>
      </c>
      <c r="B6679">
        <v>2</v>
      </c>
    </row>
    <row r="6680" spans="1:2">
      <c r="A6680">
        <v>6132024</v>
      </c>
      <c r="B6680">
        <v>0</v>
      </c>
    </row>
    <row r="6681" spans="1:2">
      <c r="A6681">
        <v>6216046</v>
      </c>
      <c r="B6681">
        <v>1</v>
      </c>
    </row>
    <row r="6682" spans="1:2">
      <c r="A6682">
        <v>963843</v>
      </c>
      <c r="B6682">
        <v>0</v>
      </c>
    </row>
    <row r="6683" spans="1:2">
      <c r="A6683">
        <v>6276207</v>
      </c>
      <c r="B6683">
        <v>1</v>
      </c>
    </row>
    <row r="6684" spans="1:2">
      <c r="A6684">
        <v>6319633</v>
      </c>
      <c r="B6684">
        <v>0</v>
      </c>
    </row>
    <row r="6685" spans="1:2">
      <c r="A6685">
        <v>6230779</v>
      </c>
      <c r="B6685">
        <v>3</v>
      </c>
    </row>
    <row r="6686" spans="1:2">
      <c r="A6686">
        <v>951868</v>
      </c>
      <c r="B6686">
        <v>3</v>
      </c>
    </row>
    <row r="6687" spans="1:2">
      <c r="A6687">
        <v>6179556</v>
      </c>
      <c r="B6687">
        <v>1</v>
      </c>
    </row>
    <row r="6688" spans="1:2">
      <c r="A6688">
        <v>6326078</v>
      </c>
      <c r="B6688">
        <v>0</v>
      </c>
    </row>
    <row r="6689" spans="1:2">
      <c r="A6689">
        <v>6104772</v>
      </c>
      <c r="B6689">
        <v>1</v>
      </c>
    </row>
    <row r="6690" spans="1:2">
      <c r="A6690">
        <v>6216019</v>
      </c>
      <c r="B6690">
        <v>2</v>
      </c>
    </row>
    <row r="6691" spans="1:2">
      <c r="A6691">
        <v>1052914</v>
      </c>
      <c r="B6691">
        <v>2</v>
      </c>
    </row>
    <row r="6692" spans="1:2">
      <c r="A6692">
        <v>6320851</v>
      </c>
      <c r="B6692">
        <v>0</v>
      </c>
    </row>
    <row r="6693" spans="1:2">
      <c r="A6693">
        <v>6231153</v>
      </c>
      <c r="B6693">
        <v>3</v>
      </c>
    </row>
    <row r="6694" spans="1:2">
      <c r="A6694">
        <v>6322692</v>
      </c>
      <c r="B6694">
        <v>0</v>
      </c>
    </row>
    <row r="6695" spans="1:2">
      <c r="A6695">
        <v>6245941</v>
      </c>
      <c r="B6695">
        <v>1</v>
      </c>
    </row>
    <row r="6696" spans="1:2">
      <c r="A6696">
        <v>964623</v>
      </c>
      <c r="B6696">
        <v>0</v>
      </c>
    </row>
    <row r="6697" spans="1:2">
      <c r="A6697">
        <v>6191029</v>
      </c>
      <c r="B6697">
        <v>0</v>
      </c>
    </row>
    <row r="6698" spans="1:2">
      <c r="A6698">
        <v>6224156</v>
      </c>
      <c r="B6698">
        <v>1</v>
      </c>
    </row>
    <row r="6699" spans="1:2">
      <c r="A6699">
        <v>6220034</v>
      </c>
      <c r="B6699">
        <v>0</v>
      </c>
    </row>
    <row r="6700" spans="1:2">
      <c r="A6700">
        <v>6218333</v>
      </c>
      <c r="B6700">
        <v>0</v>
      </c>
    </row>
    <row r="6701" spans="1:2">
      <c r="A6701">
        <v>963770</v>
      </c>
      <c r="B6701">
        <v>0</v>
      </c>
    </row>
    <row r="6702" spans="1:2">
      <c r="A6702">
        <v>1252139</v>
      </c>
      <c r="B6702">
        <v>1</v>
      </c>
    </row>
    <row r="6703" spans="1:2">
      <c r="A6703">
        <v>960265</v>
      </c>
      <c r="B6703">
        <v>0</v>
      </c>
    </row>
    <row r="6704" spans="1:2">
      <c r="A6704">
        <v>6304902</v>
      </c>
      <c r="B6704">
        <v>0</v>
      </c>
    </row>
    <row r="6705" spans="1:2">
      <c r="A6705">
        <v>6267631</v>
      </c>
      <c r="B6705">
        <v>0</v>
      </c>
    </row>
    <row r="6706" spans="1:2">
      <c r="A6706">
        <v>6275282</v>
      </c>
      <c r="B6706">
        <v>80</v>
      </c>
    </row>
    <row r="6707" spans="1:2">
      <c r="A6707">
        <v>1050310</v>
      </c>
      <c r="B6707">
        <v>0</v>
      </c>
    </row>
    <row r="6708" spans="1:2">
      <c r="A6708">
        <v>6345817</v>
      </c>
      <c r="B6708">
        <v>2</v>
      </c>
    </row>
    <row r="6709" spans="1:2">
      <c r="A6709">
        <v>6273636</v>
      </c>
      <c r="B6709">
        <v>1</v>
      </c>
    </row>
    <row r="6710" spans="1:2">
      <c r="A6710">
        <v>6251887</v>
      </c>
      <c r="B6710">
        <v>0</v>
      </c>
    </row>
    <row r="6711" spans="1:2">
      <c r="A6711">
        <v>6174849</v>
      </c>
      <c r="B6711">
        <v>1</v>
      </c>
    </row>
    <row r="6712" spans="1:2">
      <c r="A6712">
        <v>957831</v>
      </c>
      <c r="B6712">
        <v>0</v>
      </c>
    </row>
    <row r="6713" spans="1:2">
      <c r="A6713">
        <v>6186595</v>
      </c>
      <c r="B6713">
        <v>0</v>
      </c>
    </row>
    <row r="6714" spans="1:2">
      <c r="A6714">
        <v>960017</v>
      </c>
      <c r="B6714">
        <v>0</v>
      </c>
    </row>
    <row r="6715" spans="1:2">
      <c r="A6715">
        <v>6283756</v>
      </c>
      <c r="B6715">
        <v>1</v>
      </c>
    </row>
    <row r="6716" spans="1:2">
      <c r="A6716">
        <v>6215836</v>
      </c>
      <c r="B6716">
        <v>1</v>
      </c>
    </row>
    <row r="6717" spans="1:2">
      <c r="A6717">
        <v>960442</v>
      </c>
      <c r="B6717">
        <v>3</v>
      </c>
    </row>
    <row r="6718" spans="1:2">
      <c r="A6718">
        <v>6291720</v>
      </c>
      <c r="B6718">
        <v>0</v>
      </c>
    </row>
    <row r="6719" spans="1:2">
      <c r="A6719">
        <v>6237660</v>
      </c>
      <c r="B6719">
        <v>0</v>
      </c>
    </row>
    <row r="6720" spans="1:2">
      <c r="A6720">
        <v>6220318</v>
      </c>
      <c r="B6720">
        <v>1</v>
      </c>
    </row>
    <row r="6721" spans="1:2">
      <c r="A6721">
        <v>6223346</v>
      </c>
      <c r="B6721">
        <v>0</v>
      </c>
    </row>
    <row r="6722" spans="1:2">
      <c r="A6722">
        <v>6314758</v>
      </c>
      <c r="B6722">
        <v>1</v>
      </c>
    </row>
    <row r="6723" spans="1:2">
      <c r="A6723">
        <v>6265615</v>
      </c>
      <c r="B6723">
        <v>2</v>
      </c>
    </row>
    <row r="6724" spans="1:2">
      <c r="A6724">
        <v>6158939</v>
      </c>
      <c r="B6724">
        <v>4</v>
      </c>
    </row>
    <row r="6725" spans="1:2">
      <c r="A6725">
        <v>960375</v>
      </c>
      <c r="B6725">
        <v>2</v>
      </c>
    </row>
    <row r="6726" spans="1:2">
      <c r="A6726">
        <v>959383</v>
      </c>
      <c r="B6726">
        <v>1</v>
      </c>
    </row>
    <row r="6727" spans="1:2">
      <c r="A6727">
        <v>961537</v>
      </c>
      <c r="B6727">
        <v>10</v>
      </c>
    </row>
    <row r="6728" spans="1:2">
      <c r="A6728">
        <v>6302072</v>
      </c>
      <c r="B6728">
        <v>1</v>
      </c>
    </row>
    <row r="6729" spans="1:2">
      <c r="A6729">
        <v>6272742</v>
      </c>
      <c r="B6729">
        <v>0</v>
      </c>
    </row>
    <row r="6730" spans="1:2">
      <c r="A6730">
        <v>6249567</v>
      </c>
      <c r="B6730">
        <v>4</v>
      </c>
    </row>
    <row r="6731" spans="1:2">
      <c r="A6731">
        <v>953497</v>
      </c>
      <c r="B6731">
        <v>1</v>
      </c>
    </row>
    <row r="6732" spans="1:2">
      <c r="A6732">
        <v>952800</v>
      </c>
      <c r="B6732">
        <v>4</v>
      </c>
    </row>
    <row r="6733" spans="1:2">
      <c r="A6733">
        <v>6125558</v>
      </c>
      <c r="B6733">
        <v>1</v>
      </c>
    </row>
    <row r="6734" spans="1:2">
      <c r="A6734">
        <v>1053389</v>
      </c>
      <c r="B6734">
        <v>0</v>
      </c>
    </row>
    <row r="6735" spans="1:2">
      <c r="A6735">
        <v>6226210</v>
      </c>
      <c r="B6735">
        <v>0</v>
      </c>
    </row>
    <row r="6736" spans="1:2">
      <c r="A6736">
        <v>956449</v>
      </c>
      <c r="B6736">
        <v>0</v>
      </c>
    </row>
    <row r="6737" spans="1:2">
      <c r="A6737">
        <v>6226103</v>
      </c>
      <c r="B6737">
        <v>12</v>
      </c>
    </row>
    <row r="6738" spans="1:2">
      <c r="A6738">
        <v>6295584</v>
      </c>
      <c r="B6738">
        <v>4</v>
      </c>
    </row>
    <row r="6739" spans="1:2">
      <c r="A6739">
        <v>6343114</v>
      </c>
      <c r="B6739">
        <v>4</v>
      </c>
    </row>
    <row r="6740" spans="1:2">
      <c r="A6740">
        <v>965320</v>
      </c>
      <c r="B6740">
        <v>2</v>
      </c>
    </row>
    <row r="6741" spans="1:2">
      <c r="A6741">
        <v>6293958</v>
      </c>
      <c r="B6741">
        <v>2</v>
      </c>
    </row>
    <row r="6742" spans="1:2">
      <c r="A6742">
        <v>6246251</v>
      </c>
      <c r="B6742">
        <v>0</v>
      </c>
    </row>
    <row r="6743" spans="1:2">
      <c r="A6743">
        <v>6172345</v>
      </c>
      <c r="B6743">
        <v>1</v>
      </c>
    </row>
    <row r="6744" spans="1:2">
      <c r="A6744">
        <v>1052544</v>
      </c>
      <c r="B6744">
        <v>0</v>
      </c>
    </row>
    <row r="6745" spans="1:2">
      <c r="A6745">
        <v>6133549</v>
      </c>
      <c r="B6745">
        <v>0</v>
      </c>
    </row>
    <row r="6746" spans="1:2">
      <c r="A6746">
        <v>6106897</v>
      </c>
      <c r="B6746">
        <v>0</v>
      </c>
    </row>
    <row r="6747" spans="1:2">
      <c r="A6747">
        <v>6241983</v>
      </c>
      <c r="B6747">
        <v>1</v>
      </c>
    </row>
    <row r="6748" spans="1:2">
      <c r="A6748">
        <v>6238218</v>
      </c>
      <c r="B6748">
        <v>0</v>
      </c>
    </row>
    <row r="6749" spans="1:2">
      <c r="A6749">
        <v>6114035</v>
      </c>
      <c r="B6749">
        <v>0</v>
      </c>
    </row>
    <row r="6750" spans="1:2">
      <c r="A6750">
        <v>6187583</v>
      </c>
      <c r="B6750">
        <v>0</v>
      </c>
    </row>
    <row r="6751" spans="1:2">
      <c r="A6751">
        <v>6122747</v>
      </c>
      <c r="B6751">
        <v>2</v>
      </c>
    </row>
    <row r="6752" spans="1:2">
      <c r="A6752">
        <v>6136068</v>
      </c>
      <c r="B6752">
        <v>0</v>
      </c>
    </row>
    <row r="6753" spans="1:2">
      <c r="A6753">
        <v>6278792</v>
      </c>
      <c r="B6753">
        <v>1</v>
      </c>
    </row>
    <row r="6754" spans="1:2">
      <c r="A6754">
        <v>6237663</v>
      </c>
      <c r="B6754">
        <v>10</v>
      </c>
    </row>
    <row r="6755" spans="1:2">
      <c r="A6755">
        <v>6210318</v>
      </c>
      <c r="B6755">
        <v>4</v>
      </c>
    </row>
    <row r="6756" spans="1:2">
      <c r="A6756">
        <v>6221515</v>
      </c>
      <c r="B6756">
        <v>3</v>
      </c>
    </row>
    <row r="6757" spans="1:2">
      <c r="A6757">
        <v>1350671</v>
      </c>
      <c r="B6757">
        <v>5</v>
      </c>
    </row>
    <row r="6758" spans="1:2">
      <c r="A6758">
        <v>6270853</v>
      </c>
      <c r="B6758">
        <v>0</v>
      </c>
    </row>
    <row r="6759" spans="1:2">
      <c r="A6759">
        <v>6234724</v>
      </c>
      <c r="B6759">
        <v>2</v>
      </c>
    </row>
    <row r="6760" spans="1:2">
      <c r="A6760">
        <v>6269299</v>
      </c>
      <c r="B6760">
        <v>2</v>
      </c>
    </row>
    <row r="6761" spans="1:2">
      <c r="A6761">
        <v>6250198</v>
      </c>
      <c r="B6761">
        <v>0</v>
      </c>
    </row>
    <row r="6762" spans="1:2">
      <c r="A6762">
        <v>6183037</v>
      </c>
      <c r="B6762">
        <v>1</v>
      </c>
    </row>
    <row r="6763" spans="1:2">
      <c r="A6763">
        <v>6181867</v>
      </c>
      <c r="B6763">
        <v>12</v>
      </c>
    </row>
    <row r="6764" spans="1:2">
      <c r="A6764">
        <v>6322185</v>
      </c>
      <c r="B6764">
        <v>2</v>
      </c>
    </row>
    <row r="6765" spans="1:2">
      <c r="A6765">
        <v>6136569</v>
      </c>
      <c r="B6765">
        <v>0</v>
      </c>
    </row>
    <row r="6766" spans="1:2">
      <c r="A6766">
        <v>6216465</v>
      </c>
      <c r="B6766">
        <v>0</v>
      </c>
    </row>
    <row r="6767" spans="1:2">
      <c r="A6767">
        <v>1055106</v>
      </c>
      <c r="B6767">
        <v>0</v>
      </c>
    </row>
    <row r="6768" spans="1:2">
      <c r="A6768">
        <v>6253064</v>
      </c>
      <c r="B6768">
        <v>0</v>
      </c>
    </row>
    <row r="6769" spans="1:2">
      <c r="A6769">
        <v>6313840</v>
      </c>
      <c r="B6769">
        <v>0</v>
      </c>
    </row>
    <row r="6770" spans="1:2">
      <c r="A6770">
        <v>6281681</v>
      </c>
      <c r="B6770">
        <v>0</v>
      </c>
    </row>
    <row r="6771" spans="1:2">
      <c r="A6771">
        <v>6218571</v>
      </c>
      <c r="B6771">
        <v>1</v>
      </c>
    </row>
    <row r="6772" spans="1:2">
      <c r="A6772">
        <v>6215629</v>
      </c>
      <c r="B6772">
        <v>0</v>
      </c>
    </row>
    <row r="6773" spans="1:2">
      <c r="A6773">
        <v>6233565</v>
      </c>
      <c r="B6773">
        <v>2</v>
      </c>
    </row>
    <row r="6774" spans="1:2">
      <c r="A6774">
        <v>6231451</v>
      </c>
      <c r="B6774">
        <v>4</v>
      </c>
    </row>
    <row r="6775" spans="1:2">
      <c r="A6775">
        <v>6301523</v>
      </c>
      <c r="B6775">
        <v>2</v>
      </c>
    </row>
    <row r="6776" spans="1:2">
      <c r="A6776">
        <v>6307118</v>
      </c>
      <c r="B6776">
        <v>1</v>
      </c>
    </row>
    <row r="6777" spans="1:2">
      <c r="A6777">
        <v>1054257</v>
      </c>
      <c r="B6777">
        <v>1</v>
      </c>
    </row>
    <row r="6778" spans="1:2">
      <c r="A6778">
        <v>6336680</v>
      </c>
      <c r="B6778">
        <v>2</v>
      </c>
    </row>
    <row r="6779" spans="1:2">
      <c r="A6779">
        <v>6256907</v>
      </c>
      <c r="B6779">
        <v>0</v>
      </c>
    </row>
    <row r="6780" spans="1:2">
      <c r="A6780">
        <v>6224086</v>
      </c>
      <c r="B6780">
        <v>5</v>
      </c>
    </row>
    <row r="6781" spans="1:2">
      <c r="A6781">
        <v>6179882</v>
      </c>
      <c r="B6781">
        <v>1</v>
      </c>
    </row>
    <row r="6782" spans="1:2">
      <c r="A6782">
        <v>6284531</v>
      </c>
      <c r="B6782">
        <v>0</v>
      </c>
    </row>
    <row r="6783" spans="1:2">
      <c r="A6783">
        <v>964111</v>
      </c>
      <c r="B6783">
        <v>0</v>
      </c>
    </row>
    <row r="6784" spans="1:2">
      <c r="A6784">
        <v>1055322</v>
      </c>
      <c r="B6784">
        <v>1</v>
      </c>
    </row>
    <row r="6785" spans="1:2">
      <c r="A6785">
        <v>6138033</v>
      </c>
      <c r="B6785">
        <v>1</v>
      </c>
    </row>
    <row r="6786" spans="1:2">
      <c r="A6786">
        <v>957192</v>
      </c>
      <c r="B6786">
        <v>1</v>
      </c>
    </row>
    <row r="6787" spans="1:2">
      <c r="A6787">
        <v>6241978</v>
      </c>
      <c r="B6787">
        <v>0</v>
      </c>
    </row>
    <row r="6788" spans="1:2">
      <c r="A6788">
        <v>6341742</v>
      </c>
      <c r="B6788">
        <v>4</v>
      </c>
    </row>
    <row r="6789" spans="1:2">
      <c r="A6789">
        <v>6320131</v>
      </c>
      <c r="B6789">
        <v>4</v>
      </c>
    </row>
    <row r="6790" spans="1:2">
      <c r="A6790">
        <v>1351565</v>
      </c>
      <c r="B6790">
        <v>0</v>
      </c>
    </row>
    <row r="6791" spans="1:2">
      <c r="A6791">
        <v>6243913</v>
      </c>
      <c r="B6791">
        <v>0</v>
      </c>
    </row>
    <row r="6792" spans="1:2">
      <c r="A6792">
        <v>6218899</v>
      </c>
      <c r="B6792">
        <v>0</v>
      </c>
    </row>
    <row r="6793" spans="1:2">
      <c r="A6793">
        <v>6270115</v>
      </c>
      <c r="B6793">
        <v>0</v>
      </c>
    </row>
    <row r="6794" spans="1:2">
      <c r="A6794">
        <v>1251951</v>
      </c>
      <c r="B6794">
        <v>1</v>
      </c>
    </row>
    <row r="6795" spans="1:2">
      <c r="A6795">
        <v>6311092</v>
      </c>
      <c r="B6795">
        <v>0</v>
      </c>
    </row>
    <row r="6796" spans="1:2">
      <c r="A6796">
        <v>6249158</v>
      </c>
      <c r="B6796">
        <v>1</v>
      </c>
    </row>
    <row r="6797" spans="1:2">
      <c r="A6797">
        <v>6245367</v>
      </c>
      <c r="B6797">
        <v>2</v>
      </c>
    </row>
    <row r="6798" spans="1:2">
      <c r="A6798">
        <v>6111976</v>
      </c>
      <c r="B6798">
        <v>0</v>
      </c>
    </row>
    <row r="6799" spans="1:2">
      <c r="A6799">
        <v>6270269</v>
      </c>
      <c r="B6799">
        <v>0</v>
      </c>
    </row>
    <row r="6800" spans="1:2">
      <c r="A6800">
        <v>6309193</v>
      </c>
      <c r="B6800">
        <v>3</v>
      </c>
    </row>
    <row r="6801" spans="1:2">
      <c r="A6801">
        <v>962976</v>
      </c>
      <c r="B6801">
        <v>1</v>
      </c>
    </row>
    <row r="6802" spans="1:2">
      <c r="A6802">
        <v>7150739</v>
      </c>
      <c r="B6802">
        <v>0</v>
      </c>
    </row>
    <row r="6803" spans="1:2">
      <c r="A6803">
        <v>6245362</v>
      </c>
      <c r="B6803">
        <v>10</v>
      </c>
    </row>
    <row r="6804" spans="1:2">
      <c r="A6804">
        <v>6210552</v>
      </c>
      <c r="B6804">
        <v>0</v>
      </c>
    </row>
    <row r="6805" spans="1:2">
      <c r="A6805">
        <v>6265092</v>
      </c>
      <c r="B6805">
        <v>0</v>
      </c>
    </row>
    <row r="6806" spans="1:2">
      <c r="A6806">
        <v>552706</v>
      </c>
      <c r="B6806">
        <v>10</v>
      </c>
    </row>
    <row r="6807" spans="1:2">
      <c r="A6807">
        <v>6230784</v>
      </c>
      <c r="B6807">
        <v>2</v>
      </c>
    </row>
    <row r="6808" spans="1:2">
      <c r="A6808">
        <v>6175248</v>
      </c>
      <c r="B6808">
        <v>3</v>
      </c>
    </row>
    <row r="6809" spans="1:2">
      <c r="A6809">
        <v>6174280</v>
      </c>
      <c r="B6809">
        <v>0</v>
      </c>
    </row>
    <row r="6810" spans="1:2">
      <c r="A6810">
        <v>6313733</v>
      </c>
      <c r="B6810">
        <v>0</v>
      </c>
    </row>
    <row r="6811" spans="1:2">
      <c r="A6811">
        <v>1054110</v>
      </c>
      <c r="B6811">
        <v>1</v>
      </c>
    </row>
    <row r="6812" spans="1:2">
      <c r="A6812">
        <v>6172657</v>
      </c>
      <c r="B6812">
        <v>6</v>
      </c>
    </row>
    <row r="6813" spans="1:2">
      <c r="A6813">
        <v>6148811</v>
      </c>
      <c r="B6813">
        <v>0</v>
      </c>
    </row>
    <row r="6814" spans="1:2">
      <c r="A6814">
        <v>6308365</v>
      </c>
      <c r="B6814">
        <v>2</v>
      </c>
    </row>
    <row r="6815" spans="1:2">
      <c r="A6815">
        <v>1251402</v>
      </c>
      <c r="B6815">
        <v>0</v>
      </c>
    </row>
    <row r="6816" spans="1:2">
      <c r="A6816">
        <v>6331053</v>
      </c>
      <c r="B6816">
        <v>1</v>
      </c>
    </row>
    <row r="6817" spans="1:2">
      <c r="A6817">
        <v>6250196</v>
      </c>
      <c r="B6817">
        <v>0</v>
      </c>
    </row>
    <row r="6818" spans="1:2">
      <c r="A6818">
        <v>6285954</v>
      </c>
      <c r="B6818">
        <v>5</v>
      </c>
    </row>
    <row r="6819" spans="1:2">
      <c r="A6819">
        <v>6262087</v>
      </c>
      <c r="B6819">
        <v>0</v>
      </c>
    </row>
    <row r="6820" spans="1:2">
      <c r="A6820">
        <v>6261605</v>
      </c>
      <c r="B6820">
        <v>2</v>
      </c>
    </row>
    <row r="6821" spans="1:2">
      <c r="A6821">
        <v>6281768</v>
      </c>
      <c r="B6821">
        <v>1</v>
      </c>
    </row>
    <row r="6822" spans="1:2">
      <c r="A6822">
        <v>6327182</v>
      </c>
      <c r="B6822">
        <v>0</v>
      </c>
    </row>
    <row r="6823" spans="1:2">
      <c r="A6823" t="s">
        <v>9578</v>
      </c>
      <c r="B6823">
        <v>4</v>
      </c>
    </row>
    <row r="6824" spans="1:2">
      <c r="A6824">
        <v>6267334</v>
      </c>
      <c r="B6824">
        <v>0</v>
      </c>
    </row>
    <row r="6825" spans="1:2">
      <c r="A6825">
        <v>6240352</v>
      </c>
      <c r="B6825">
        <v>0</v>
      </c>
    </row>
    <row r="6826" spans="1:2">
      <c r="A6826">
        <v>6304791</v>
      </c>
      <c r="B6826">
        <v>2</v>
      </c>
    </row>
    <row r="6827" spans="1:2">
      <c r="A6827">
        <v>6250910</v>
      </c>
      <c r="B6827">
        <v>0</v>
      </c>
    </row>
    <row r="6828" spans="1:2">
      <c r="A6828">
        <v>6322039</v>
      </c>
      <c r="B6828">
        <v>2</v>
      </c>
    </row>
    <row r="6829" spans="1:2">
      <c r="A6829">
        <v>6286628</v>
      </c>
      <c r="B6829">
        <v>1</v>
      </c>
    </row>
    <row r="6830" spans="1:2">
      <c r="A6830">
        <v>1054854</v>
      </c>
      <c r="B6830">
        <v>2</v>
      </c>
    </row>
    <row r="6831" spans="1:2">
      <c r="A6831">
        <v>6236178</v>
      </c>
      <c r="B6831">
        <v>0</v>
      </c>
    </row>
    <row r="6832" spans="1:2">
      <c r="A6832">
        <v>6124790</v>
      </c>
      <c r="B6832">
        <v>0</v>
      </c>
    </row>
    <row r="6833" spans="1:2">
      <c r="A6833">
        <v>6111015</v>
      </c>
      <c r="B6833">
        <v>1</v>
      </c>
    </row>
    <row r="6834" spans="1:2">
      <c r="A6834">
        <v>6218107</v>
      </c>
      <c r="B6834">
        <v>2</v>
      </c>
    </row>
    <row r="6835" spans="1:2">
      <c r="A6835">
        <v>962029</v>
      </c>
      <c r="B6835">
        <v>0</v>
      </c>
    </row>
    <row r="6836" spans="1:2">
      <c r="A6836">
        <v>964308</v>
      </c>
      <c r="B6836">
        <v>11</v>
      </c>
    </row>
    <row r="6837" spans="1:2">
      <c r="A6837">
        <v>965391</v>
      </c>
      <c r="B6837">
        <v>0</v>
      </c>
    </row>
    <row r="6838" spans="1:2">
      <c r="A6838">
        <v>6156759</v>
      </c>
      <c r="B6838">
        <v>1</v>
      </c>
    </row>
    <row r="6839" spans="1:2">
      <c r="A6839">
        <v>6242075</v>
      </c>
      <c r="B6839">
        <v>0</v>
      </c>
    </row>
    <row r="6840" spans="1:2">
      <c r="A6840">
        <v>6249052</v>
      </c>
      <c r="B6840">
        <v>0</v>
      </c>
    </row>
    <row r="6841" spans="1:2">
      <c r="A6841">
        <v>6334238</v>
      </c>
      <c r="B6841">
        <v>0</v>
      </c>
    </row>
    <row r="6842" spans="1:2">
      <c r="A6842">
        <v>6299086</v>
      </c>
      <c r="B6842">
        <v>2</v>
      </c>
    </row>
    <row r="6843" spans="1:2">
      <c r="A6843">
        <v>6230789</v>
      </c>
      <c r="B6843">
        <v>1</v>
      </c>
    </row>
    <row r="6844" spans="1:2">
      <c r="A6844">
        <v>6242881</v>
      </c>
      <c r="B6844">
        <v>0</v>
      </c>
    </row>
    <row r="6845" spans="1:2">
      <c r="A6845">
        <v>1053423</v>
      </c>
      <c r="B6845">
        <v>6</v>
      </c>
    </row>
    <row r="6846" spans="1:2">
      <c r="A6846">
        <v>961263</v>
      </c>
      <c r="B6846">
        <v>0</v>
      </c>
    </row>
    <row r="6847" spans="1:2">
      <c r="A6847">
        <v>6179118</v>
      </c>
      <c r="B6847">
        <v>0</v>
      </c>
    </row>
    <row r="6848" spans="1:2">
      <c r="A6848">
        <v>1054447</v>
      </c>
      <c r="B6848">
        <v>2</v>
      </c>
    </row>
    <row r="6849" spans="1:2">
      <c r="A6849">
        <v>6188552</v>
      </c>
      <c r="B6849">
        <v>0</v>
      </c>
    </row>
    <row r="6850" spans="1:2">
      <c r="A6850">
        <v>963762</v>
      </c>
      <c r="B6850">
        <v>0</v>
      </c>
    </row>
    <row r="6851" spans="1:2">
      <c r="A6851">
        <v>6341370</v>
      </c>
      <c r="B6851">
        <v>0</v>
      </c>
    </row>
    <row r="6852" spans="1:2">
      <c r="A6852">
        <v>6283655</v>
      </c>
      <c r="B6852">
        <v>0</v>
      </c>
    </row>
    <row r="6853" spans="1:2">
      <c r="A6853">
        <v>750138</v>
      </c>
      <c r="B6853">
        <v>2</v>
      </c>
    </row>
    <row r="6854" spans="1:2">
      <c r="A6854">
        <v>6190288</v>
      </c>
      <c r="B6854">
        <v>6</v>
      </c>
    </row>
    <row r="6855" spans="1:2">
      <c r="A6855">
        <v>6249964</v>
      </c>
      <c r="B6855">
        <v>2</v>
      </c>
    </row>
    <row r="6856" spans="1:2">
      <c r="A6856">
        <v>6173933</v>
      </c>
      <c r="B6856">
        <v>0</v>
      </c>
    </row>
    <row r="6857" spans="1:2">
      <c r="A6857">
        <v>952565</v>
      </c>
      <c r="B6857">
        <v>0</v>
      </c>
    </row>
    <row r="6858" spans="1:2">
      <c r="A6858" t="s">
        <v>9595</v>
      </c>
      <c r="B6858">
        <v>3</v>
      </c>
    </row>
    <row r="6859" spans="1:2">
      <c r="A6859">
        <v>957938</v>
      </c>
      <c r="B6859">
        <v>2</v>
      </c>
    </row>
    <row r="6860" spans="1:2">
      <c r="A6860">
        <v>6104168</v>
      </c>
      <c r="B6860">
        <v>2</v>
      </c>
    </row>
    <row r="6861" spans="1:2">
      <c r="A6861">
        <v>6318189</v>
      </c>
      <c r="B6861">
        <v>2</v>
      </c>
    </row>
    <row r="6862" spans="1:2">
      <c r="A6862">
        <v>1054678</v>
      </c>
      <c r="B6862">
        <v>0</v>
      </c>
    </row>
    <row r="6863" spans="1:2">
      <c r="A6863">
        <v>6238777</v>
      </c>
      <c r="B6863">
        <v>3</v>
      </c>
    </row>
    <row r="6864" spans="1:2">
      <c r="A6864">
        <v>750121</v>
      </c>
      <c r="B6864">
        <v>2</v>
      </c>
    </row>
    <row r="6865" spans="1:2">
      <c r="A6865">
        <v>6138666</v>
      </c>
      <c r="B6865">
        <v>0</v>
      </c>
    </row>
    <row r="6866" spans="1:2">
      <c r="A6866">
        <v>6270684</v>
      </c>
      <c r="B6866">
        <v>1</v>
      </c>
    </row>
    <row r="6867" spans="1:2">
      <c r="A6867">
        <v>6320279</v>
      </c>
      <c r="B6867">
        <v>2</v>
      </c>
    </row>
    <row r="6868" spans="1:2">
      <c r="A6868">
        <v>6289071</v>
      </c>
      <c r="B6868">
        <v>12</v>
      </c>
    </row>
    <row r="6869" spans="1:2">
      <c r="A6869">
        <v>6256228</v>
      </c>
      <c r="B6869">
        <v>4</v>
      </c>
    </row>
    <row r="6870" spans="1:2">
      <c r="A6870">
        <v>6301506</v>
      </c>
      <c r="B6870">
        <v>1</v>
      </c>
    </row>
    <row r="6871" spans="1:2">
      <c r="A6871">
        <v>6261228</v>
      </c>
      <c r="B6871">
        <v>20</v>
      </c>
    </row>
    <row r="6872" spans="1:2">
      <c r="A6872">
        <v>6343104</v>
      </c>
      <c r="B6872">
        <v>19</v>
      </c>
    </row>
    <row r="6873" spans="1:2">
      <c r="A6873">
        <v>961645</v>
      </c>
      <c r="B6873">
        <v>0</v>
      </c>
    </row>
    <row r="6874" spans="1:2">
      <c r="A6874">
        <v>6320285</v>
      </c>
      <c r="B6874">
        <v>0</v>
      </c>
    </row>
    <row r="6875" spans="1:2">
      <c r="A6875">
        <v>6216367</v>
      </c>
      <c r="B6875">
        <v>1</v>
      </c>
    </row>
    <row r="6876" spans="1:2">
      <c r="A6876">
        <v>751129</v>
      </c>
      <c r="B6876">
        <v>1</v>
      </c>
    </row>
    <row r="6877" spans="1:2">
      <c r="A6877">
        <v>6232016</v>
      </c>
      <c r="B6877">
        <v>0</v>
      </c>
    </row>
    <row r="6878" spans="1:2">
      <c r="A6878">
        <v>6230783</v>
      </c>
      <c r="B6878">
        <v>1</v>
      </c>
    </row>
    <row r="6879" spans="1:2">
      <c r="A6879">
        <v>1054491</v>
      </c>
      <c r="B6879">
        <v>0</v>
      </c>
    </row>
    <row r="6880" spans="1:2">
      <c r="A6880">
        <v>6197516</v>
      </c>
      <c r="B6880">
        <v>18</v>
      </c>
    </row>
    <row r="6881" spans="1:2">
      <c r="A6881">
        <v>6251663</v>
      </c>
      <c r="B6881">
        <v>2</v>
      </c>
    </row>
    <row r="6882" spans="1:2">
      <c r="A6882">
        <v>6128317</v>
      </c>
      <c r="B6882">
        <v>0</v>
      </c>
    </row>
    <row r="6883" spans="1:2">
      <c r="A6883">
        <v>963592</v>
      </c>
      <c r="B6883">
        <v>6</v>
      </c>
    </row>
    <row r="6884" spans="1:2">
      <c r="A6884">
        <v>958379</v>
      </c>
      <c r="B6884">
        <v>3</v>
      </c>
    </row>
    <row r="6885" spans="1:2">
      <c r="A6885">
        <v>6165198</v>
      </c>
      <c r="B6885">
        <v>0</v>
      </c>
    </row>
    <row r="6886" spans="1:2">
      <c r="A6886">
        <v>6131558</v>
      </c>
      <c r="B6886">
        <v>0</v>
      </c>
    </row>
    <row r="6887" spans="1:2">
      <c r="A6887">
        <v>6138164</v>
      </c>
      <c r="B6887">
        <v>3</v>
      </c>
    </row>
    <row r="6888" spans="1:2">
      <c r="A6888">
        <v>6104151</v>
      </c>
      <c r="B6888">
        <v>0</v>
      </c>
    </row>
    <row r="6889" spans="1:2">
      <c r="A6889">
        <v>964333</v>
      </c>
      <c r="B6889">
        <v>0</v>
      </c>
    </row>
    <row r="6890" spans="1:2">
      <c r="A6890">
        <v>6252226</v>
      </c>
      <c r="B6890">
        <v>0</v>
      </c>
    </row>
    <row r="6891" spans="1:2">
      <c r="A6891">
        <v>1053315</v>
      </c>
      <c r="B6891">
        <v>4</v>
      </c>
    </row>
    <row r="6892" spans="1:2">
      <c r="A6892">
        <v>6243871</v>
      </c>
      <c r="B6892">
        <v>1</v>
      </c>
    </row>
    <row r="6893" spans="1:2">
      <c r="A6893">
        <v>6250423</v>
      </c>
      <c r="B6893">
        <v>0</v>
      </c>
    </row>
    <row r="6894" spans="1:2">
      <c r="A6894">
        <v>6133684</v>
      </c>
      <c r="B6894">
        <v>0</v>
      </c>
    </row>
    <row r="6895" spans="1:2">
      <c r="A6895">
        <v>6246460</v>
      </c>
      <c r="B6895">
        <v>0</v>
      </c>
    </row>
    <row r="6896" spans="1:2">
      <c r="A6896">
        <v>1054256</v>
      </c>
      <c r="B6896">
        <v>0</v>
      </c>
    </row>
    <row r="6897" spans="1:2">
      <c r="A6897">
        <v>6158146</v>
      </c>
      <c r="B6897">
        <v>0</v>
      </c>
    </row>
    <row r="6898" spans="1:2">
      <c r="A6898">
        <v>6286696</v>
      </c>
      <c r="B6898">
        <v>0</v>
      </c>
    </row>
    <row r="6899" spans="1:2">
      <c r="A6899">
        <v>6326572</v>
      </c>
      <c r="B6899">
        <v>1</v>
      </c>
    </row>
    <row r="6900" spans="1:2">
      <c r="A6900">
        <v>6226206</v>
      </c>
      <c r="B6900">
        <v>2</v>
      </c>
    </row>
    <row r="6901" spans="1:2">
      <c r="A6901">
        <v>1053502</v>
      </c>
      <c r="B6901">
        <v>0</v>
      </c>
    </row>
    <row r="6902" spans="1:2">
      <c r="A6902">
        <v>1054121</v>
      </c>
      <c r="B6902">
        <v>1</v>
      </c>
    </row>
    <row r="6903" spans="1:2">
      <c r="A6903">
        <v>6337810</v>
      </c>
      <c r="B6903">
        <v>2</v>
      </c>
    </row>
    <row r="6904" spans="1:2">
      <c r="A6904">
        <v>6326144</v>
      </c>
      <c r="B6904">
        <v>6</v>
      </c>
    </row>
    <row r="6905" spans="1:2">
      <c r="A6905">
        <v>3700999</v>
      </c>
      <c r="B6905">
        <v>0</v>
      </c>
    </row>
    <row r="6906" spans="1:2">
      <c r="A6906">
        <v>750828</v>
      </c>
      <c r="B6906">
        <v>2</v>
      </c>
    </row>
    <row r="6907" spans="1:2">
      <c r="A6907">
        <v>6230471</v>
      </c>
      <c r="B6907">
        <v>0</v>
      </c>
    </row>
    <row r="6908" spans="1:2">
      <c r="A6908">
        <v>6162890</v>
      </c>
      <c r="B6908">
        <v>3</v>
      </c>
    </row>
    <row r="6909" spans="1:2">
      <c r="A6909">
        <v>6345154</v>
      </c>
      <c r="B6909">
        <v>1</v>
      </c>
    </row>
    <row r="6910" spans="1:2">
      <c r="A6910">
        <v>6292794</v>
      </c>
      <c r="B6910">
        <v>0</v>
      </c>
    </row>
    <row r="6911" spans="1:2">
      <c r="A6911">
        <v>6233625</v>
      </c>
      <c r="B6911">
        <v>10</v>
      </c>
    </row>
    <row r="6912" spans="1:2">
      <c r="A6912">
        <v>6110633</v>
      </c>
      <c r="B6912">
        <v>0</v>
      </c>
    </row>
    <row r="6913" spans="1:2">
      <c r="A6913">
        <v>6176771</v>
      </c>
      <c r="B6913">
        <v>1</v>
      </c>
    </row>
    <row r="6914" spans="1:2">
      <c r="A6914">
        <v>6317722</v>
      </c>
      <c r="B6914">
        <v>0</v>
      </c>
    </row>
    <row r="6915" spans="1:2">
      <c r="A6915">
        <v>6283635</v>
      </c>
      <c r="B6915">
        <v>0</v>
      </c>
    </row>
    <row r="6916" spans="1:2">
      <c r="A6916">
        <v>6120939</v>
      </c>
      <c r="B6916">
        <v>0</v>
      </c>
    </row>
    <row r="6917" spans="1:2">
      <c r="A6917">
        <v>6327270</v>
      </c>
      <c r="B6917">
        <v>2</v>
      </c>
    </row>
    <row r="6918" spans="1:2">
      <c r="A6918">
        <v>6176039</v>
      </c>
      <c r="B6918">
        <v>0</v>
      </c>
    </row>
    <row r="6919" spans="1:2">
      <c r="A6919">
        <v>6179883</v>
      </c>
      <c r="B6919">
        <v>0</v>
      </c>
    </row>
    <row r="6920" spans="1:2">
      <c r="A6920">
        <v>6250243</v>
      </c>
      <c r="B6920">
        <v>0</v>
      </c>
    </row>
    <row r="6921" spans="1:2">
      <c r="A6921" t="s">
        <v>9593</v>
      </c>
      <c r="B6921">
        <v>1</v>
      </c>
    </row>
    <row r="6922" spans="1:2">
      <c r="A6922">
        <v>6192857</v>
      </c>
      <c r="B6922">
        <v>11</v>
      </c>
    </row>
    <row r="6923" spans="1:2">
      <c r="A6923">
        <v>6240903</v>
      </c>
      <c r="B6923">
        <v>1</v>
      </c>
    </row>
    <row r="6924" spans="1:2">
      <c r="A6924">
        <v>6338771</v>
      </c>
      <c r="B6924">
        <v>0</v>
      </c>
    </row>
    <row r="6925" spans="1:2">
      <c r="A6925">
        <v>6149726</v>
      </c>
      <c r="B6925">
        <v>0</v>
      </c>
    </row>
    <row r="6926" spans="1:2">
      <c r="A6926">
        <v>6304594</v>
      </c>
      <c r="B6926">
        <v>2</v>
      </c>
    </row>
    <row r="6927" spans="1:2">
      <c r="A6927">
        <v>6123889</v>
      </c>
      <c r="B6927">
        <v>61</v>
      </c>
    </row>
    <row r="6928" spans="1:2">
      <c r="A6928">
        <v>6240033</v>
      </c>
      <c r="B6928">
        <v>0</v>
      </c>
    </row>
    <row r="6929" spans="1:2">
      <c r="A6929">
        <v>6179240</v>
      </c>
      <c r="B6929">
        <v>3</v>
      </c>
    </row>
    <row r="6930" spans="1:2">
      <c r="A6930">
        <v>3394069</v>
      </c>
      <c r="B6930">
        <v>0</v>
      </c>
    </row>
    <row r="6931" spans="1:2">
      <c r="A6931">
        <v>6276492</v>
      </c>
      <c r="B6931">
        <v>1</v>
      </c>
    </row>
    <row r="6932" spans="1:2">
      <c r="A6932">
        <v>6336596</v>
      </c>
      <c r="B6932">
        <v>5</v>
      </c>
    </row>
    <row r="6933" spans="1:2">
      <c r="A6933">
        <v>6335876</v>
      </c>
      <c r="B6933">
        <v>70</v>
      </c>
    </row>
    <row r="6934" spans="1:2">
      <c r="A6934">
        <v>6149851</v>
      </c>
      <c r="B6934">
        <v>0</v>
      </c>
    </row>
    <row r="6935" spans="1:2">
      <c r="A6935">
        <v>6152655</v>
      </c>
      <c r="B6935">
        <v>0</v>
      </c>
    </row>
    <row r="6936" spans="1:2">
      <c r="A6936">
        <v>6250663</v>
      </c>
      <c r="B6936">
        <v>0</v>
      </c>
    </row>
    <row r="6937" spans="1:2">
      <c r="A6937">
        <v>6303434</v>
      </c>
      <c r="B6937">
        <v>1</v>
      </c>
    </row>
    <row r="6938" spans="1:2">
      <c r="A6938">
        <v>6295369</v>
      </c>
      <c r="B6938">
        <v>1</v>
      </c>
    </row>
    <row r="6939" spans="1:2">
      <c r="A6939">
        <v>6252920</v>
      </c>
      <c r="B6939">
        <v>2</v>
      </c>
    </row>
    <row r="6940" spans="1:2">
      <c r="A6940">
        <v>1252451</v>
      </c>
      <c r="B6940">
        <v>1</v>
      </c>
    </row>
    <row r="6941" spans="1:2">
      <c r="A6941">
        <v>6313344</v>
      </c>
      <c r="B6941">
        <v>0</v>
      </c>
    </row>
    <row r="6942" spans="1:2">
      <c r="A6942">
        <v>6165238</v>
      </c>
      <c r="B6942">
        <v>0</v>
      </c>
    </row>
    <row r="6943" spans="1:2">
      <c r="A6943">
        <v>954306</v>
      </c>
      <c r="B6943">
        <v>0</v>
      </c>
    </row>
    <row r="6944" spans="1:2">
      <c r="A6944">
        <v>964220</v>
      </c>
      <c r="B6944">
        <v>2</v>
      </c>
    </row>
    <row r="6945" spans="1:2">
      <c r="A6945">
        <v>6258268</v>
      </c>
      <c r="B6945">
        <v>0</v>
      </c>
    </row>
    <row r="6946" spans="1:2">
      <c r="A6946">
        <v>1351547</v>
      </c>
      <c r="B6946">
        <v>0</v>
      </c>
    </row>
    <row r="6947" spans="1:2">
      <c r="A6947">
        <v>6278534</v>
      </c>
      <c r="B6947">
        <v>0</v>
      </c>
    </row>
    <row r="6948" spans="1:2">
      <c r="A6948">
        <v>6258300</v>
      </c>
      <c r="B6948">
        <v>10</v>
      </c>
    </row>
    <row r="6949" spans="1:2">
      <c r="A6949">
        <v>6242092</v>
      </c>
      <c r="B6949">
        <v>2</v>
      </c>
    </row>
    <row r="6950" spans="1:2">
      <c r="A6950">
        <v>6215917</v>
      </c>
      <c r="B6950">
        <v>1</v>
      </c>
    </row>
    <row r="6951" spans="1:2">
      <c r="A6951">
        <v>6294148</v>
      </c>
      <c r="B6951">
        <v>2</v>
      </c>
    </row>
    <row r="6952" spans="1:2">
      <c r="A6952">
        <v>6210675</v>
      </c>
      <c r="B6952">
        <v>0</v>
      </c>
    </row>
    <row r="6953" spans="1:2">
      <c r="A6953">
        <v>6150434</v>
      </c>
      <c r="B6953">
        <v>2</v>
      </c>
    </row>
    <row r="6954" spans="1:2">
      <c r="A6954">
        <v>6322227</v>
      </c>
      <c r="B6954">
        <v>1</v>
      </c>
    </row>
    <row r="6955" spans="1:2">
      <c r="A6955">
        <v>6286830</v>
      </c>
      <c r="B6955">
        <v>2</v>
      </c>
    </row>
    <row r="6956" spans="1:2">
      <c r="A6956">
        <v>6216058</v>
      </c>
      <c r="B6956">
        <v>4</v>
      </c>
    </row>
    <row r="6957" spans="1:2">
      <c r="A6957">
        <v>6157340</v>
      </c>
      <c r="B6957">
        <v>3</v>
      </c>
    </row>
    <row r="6958" spans="1:2">
      <c r="A6958">
        <v>6324229</v>
      </c>
      <c r="B6958">
        <v>0</v>
      </c>
    </row>
    <row r="6959" spans="1:2">
      <c r="A6959">
        <v>6255279</v>
      </c>
      <c r="B6959">
        <v>0</v>
      </c>
    </row>
    <row r="6960" spans="1:2">
      <c r="A6960">
        <v>954533</v>
      </c>
      <c r="B6960">
        <v>30</v>
      </c>
    </row>
    <row r="6961" spans="1:2">
      <c r="A6961">
        <v>6336597</v>
      </c>
      <c r="B6961">
        <v>6</v>
      </c>
    </row>
    <row r="6962" spans="1:2">
      <c r="A6962">
        <v>6318230</v>
      </c>
      <c r="B6962">
        <v>2</v>
      </c>
    </row>
    <row r="6963" spans="1:2">
      <c r="A6963">
        <v>6218843</v>
      </c>
      <c r="B6963">
        <v>0</v>
      </c>
    </row>
    <row r="6964" spans="1:2">
      <c r="A6964">
        <v>6316218</v>
      </c>
      <c r="B6964">
        <v>0</v>
      </c>
    </row>
    <row r="6965" spans="1:2">
      <c r="A6965">
        <v>6279676</v>
      </c>
      <c r="B6965">
        <v>1</v>
      </c>
    </row>
    <row r="6966" spans="1:2">
      <c r="A6966">
        <v>6230858</v>
      </c>
      <c r="B6966">
        <v>2</v>
      </c>
    </row>
    <row r="6967" spans="1:2">
      <c r="A6967">
        <v>6338842</v>
      </c>
      <c r="B6967">
        <v>5</v>
      </c>
    </row>
    <row r="6968" spans="1:2">
      <c r="A6968">
        <v>6199486</v>
      </c>
      <c r="B6968">
        <v>0</v>
      </c>
    </row>
    <row r="6969" spans="1:2">
      <c r="A6969">
        <v>6237718</v>
      </c>
      <c r="B6969">
        <v>1</v>
      </c>
    </row>
    <row r="6970" spans="1:2">
      <c r="A6970">
        <v>6180478</v>
      </c>
      <c r="B6970">
        <v>0</v>
      </c>
    </row>
    <row r="6971" spans="1:2">
      <c r="A6971">
        <v>6119901</v>
      </c>
      <c r="B6971">
        <v>0</v>
      </c>
    </row>
    <row r="6972" spans="1:2">
      <c r="A6972">
        <v>6225011</v>
      </c>
      <c r="B6972">
        <v>1</v>
      </c>
    </row>
    <row r="6973" spans="1:2">
      <c r="A6973">
        <v>6270279</v>
      </c>
      <c r="B6973">
        <v>2</v>
      </c>
    </row>
    <row r="6974" spans="1:2">
      <c r="A6974">
        <v>6314279</v>
      </c>
      <c r="B6974">
        <v>6</v>
      </c>
    </row>
    <row r="6975" spans="1:2">
      <c r="A6975">
        <v>6216278</v>
      </c>
      <c r="B6975">
        <v>1</v>
      </c>
    </row>
    <row r="6976" spans="1:2">
      <c r="A6976">
        <v>6168591</v>
      </c>
      <c r="B6976">
        <v>0</v>
      </c>
    </row>
    <row r="6977" spans="1:2">
      <c r="A6977">
        <v>6233969</v>
      </c>
      <c r="B6977">
        <v>6</v>
      </c>
    </row>
    <row r="6978" spans="1:2">
      <c r="A6978">
        <v>6298607</v>
      </c>
      <c r="B6978">
        <v>3</v>
      </c>
    </row>
    <row r="6979" spans="1:2">
      <c r="A6979">
        <v>6215937</v>
      </c>
      <c r="B6979">
        <v>1</v>
      </c>
    </row>
    <row r="6980" spans="1:2">
      <c r="A6980">
        <v>6230776</v>
      </c>
      <c r="B6980">
        <v>1</v>
      </c>
    </row>
    <row r="6981" spans="1:2">
      <c r="A6981">
        <v>6281861</v>
      </c>
      <c r="B6981">
        <v>3</v>
      </c>
    </row>
    <row r="6982" spans="1:2">
      <c r="A6982">
        <v>6186119</v>
      </c>
      <c r="B6982">
        <v>3</v>
      </c>
    </row>
    <row r="6983" spans="1:2">
      <c r="A6983">
        <v>6260079</v>
      </c>
      <c r="B6983">
        <v>0</v>
      </c>
    </row>
    <row r="6984" spans="1:2">
      <c r="A6984">
        <v>6324187</v>
      </c>
      <c r="B6984">
        <v>2</v>
      </c>
    </row>
    <row r="6985" spans="1:2">
      <c r="A6985">
        <v>6342830</v>
      </c>
      <c r="B6985">
        <v>1</v>
      </c>
    </row>
    <row r="6986" spans="1:2">
      <c r="A6986">
        <v>6323393</v>
      </c>
      <c r="B6986">
        <v>1</v>
      </c>
    </row>
    <row r="6987" spans="1:2">
      <c r="A6987">
        <v>962214</v>
      </c>
      <c r="B6987">
        <v>6</v>
      </c>
    </row>
    <row r="6988" spans="1:2">
      <c r="A6988">
        <v>6263741</v>
      </c>
      <c r="B6988">
        <v>0</v>
      </c>
    </row>
    <row r="6989" spans="1:2">
      <c r="A6989">
        <v>6272064</v>
      </c>
      <c r="B6989">
        <v>4</v>
      </c>
    </row>
    <row r="6990" spans="1:2">
      <c r="A6990">
        <v>6318361</v>
      </c>
      <c r="B6990">
        <v>0</v>
      </c>
    </row>
    <row r="6991" spans="1:2">
      <c r="A6991">
        <v>6231674</v>
      </c>
      <c r="B6991">
        <v>0</v>
      </c>
    </row>
    <row r="6992" spans="1:2">
      <c r="A6992">
        <v>6103988</v>
      </c>
      <c r="B6992">
        <v>0</v>
      </c>
    </row>
    <row r="6993" spans="1:2">
      <c r="A6993">
        <v>6172962</v>
      </c>
      <c r="B6993">
        <v>0</v>
      </c>
    </row>
    <row r="6994" spans="1:2">
      <c r="A6994">
        <v>6188773</v>
      </c>
      <c r="B6994">
        <v>0</v>
      </c>
    </row>
    <row r="6995" spans="1:2">
      <c r="A6995">
        <v>6252033</v>
      </c>
      <c r="B6995">
        <v>0</v>
      </c>
    </row>
    <row r="6996" spans="1:2">
      <c r="A6996">
        <v>6161675</v>
      </c>
      <c r="B6996">
        <v>2</v>
      </c>
    </row>
    <row r="6997" spans="1:2">
      <c r="A6997">
        <v>6236337</v>
      </c>
      <c r="B6997">
        <v>0</v>
      </c>
    </row>
    <row r="6998" spans="1:2">
      <c r="A6998">
        <v>6218216</v>
      </c>
      <c r="B6998">
        <v>3</v>
      </c>
    </row>
    <row r="6999" spans="1:2">
      <c r="A6999">
        <v>6266087</v>
      </c>
      <c r="B6999">
        <v>1</v>
      </c>
    </row>
    <row r="7000" spans="1:2">
      <c r="A7000">
        <v>6291562</v>
      </c>
      <c r="B7000">
        <v>4</v>
      </c>
    </row>
    <row r="7001" spans="1:2">
      <c r="A7001">
        <v>6245958</v>
      </c>
      <c r="B7001">
        <v>0</v>
      </c>
    </row>
    <row r="7002" spans="1:2">
      <c r="A7002">
        <v>959729</v>
      </c>
      <c r="B7002">
        <v>1</v>
      </c>
    </row>
    <row r="7003" spans="1:2">
      <c r="A7003">
        <v>6128325</v>
      </c>
      <c r="B7003">
        <v>0</v>
      </c>
    </row>
    <row r="7004" spans="1:2">
      <c r="A7004">
        <v>6251757</v>
      </c>
      <c r="B7004">
        <v>5</v>
      </c>
    </row>
    <row r="7005" spans="1:2">
      <c r="A7005">
        <v>6152656</v>
      </c>
      <c r="B7005">
        <v>0</v>
      </c>
    </row>
    <row r="7006" spans="1:2">
      <c r="A7006">
        <v>6180411</v>
      </c>
      <c r="B7006">
        <v>3</v>
      </c>
    </row>
    <row r="7007" spans="1:2">
      <c r="A7007">
        <v>1055180</v>
      </c>
      <c r="B7007">
        <v>0</v>
      </c>
    </row>
    <row r="7008" spans="1:2">
      <c r="A7008">
        <v>6275963</v>
      </c>
      <c r="B7008">
        <v>2</v>
      </c>
    </row>
    <row r="7009" spans="1:2">
      <c r="A7009">
        <v>6248559</v>
      </c>
      <c r="B7009">
        <v>4</v>
      </c>
    </row>
    <row r="7010" spans="1:2">
      <c r="A7010">
        <v>6265519</v>
      </c>
      <c r="B7010">
        <v>2</v>
      </c>
    </row>
    <row r="7011" spans="1:2">
      <c r="A7011">
        <v>6343138</v>
      </c>
      <c r="B7011">
        <v>0</v>
      </c>
    </row>
    <row r="7012" spans="1:2">
      <c r="A7012">
        <v>6258347</v>
      </c>
      <c r="B7012">
        <v>1</v>
      </c>
    </row>
    <row r="7013" spans="1:2">
      <c r="A7013">
        <v>6317504</v>
      </c>
      <c r="B7013">
        <v>2</v>
      </c>
    </row>
    <row r="7014" spans="1:2">
      <c r="A7014">
        <v>6219665</v>
      </c>
      <c r="B7014">
        <v>2</v>
      </c>
    </row>
    <row r="7015" spans="1:2">
      <c r="A7015">
        <v>6285170</v>
      </c>
      <c r="B7015">
        <v>2</v>
      </c>
    </row>
    <row r="7016" spans="1:2">
      <c r="A7016">
        <v>6235689</v>
      </c>
      <c r="B7016">
        <v>2</v>
      </c>
    </row>
    <row r="7017" spans="1:2">
      <c r="A7017" t="s">
        <v>9599</v>
      </c>
      <c r="B7017">
        <v>5</v>
      </c>
    </row>
    <row r="7018" spans="1:2">
      <c r="A7018">
        <v>957914</v>
      </c>
      <c r="B7018">
        <v>1</v>
      </c>
    </row>
    <row r="7019" spans="1:2">
      <c r="A7019">
        <v>1054055</v>
      </c>
      <c r="B7019">
        <v>4</v>
      </c>
    </row>
    <row r="7020" spans="1:2">
      <c r="A7020">
        <v>6220656</v>
      </c>
      <c r="B7020">
        <v>5</v>
      </c>
    </row>
    <row r="7021" spans="1:2">
      <c r="A7021">
        <v>6230855</v>
      </c>
      <c r="B7021">
        <v>4</v>
      </c>
    </row>
    <row r="7022" spans="1:2">
      <c r="A7022">
        <v>6216301</v>
      </c>
      <c r="B7022">
        <v>1</v>
      </c>
    </row>
    <row r="7023" spans="1:2">
      <c r="A7023">
        <v>6280218</v>
      </c>
      <c r="B7023">
        <v>0</v>
      </c>
    </row>
    <row r="7024" spans="1:2">
      <c r="A7024">
        <v>6342799</v>
      </c>
      <c r="B7024">
        <v>1</v>
      </c>
    </row>
    <row r="7025" spans="1:2">
      <c r="A7025">
        <v>963033</v>
      </c>
      <c r="B7025">
        <v>2</v>
      </c>
    </row>
    <row r="7026" spans="1:2">
      <c r="A7026">
        <v>6186966</v>
      </c>
      <c r="B7026">
        <v>1</v>
      </c>
    </row>
    <row r="7027" spans="1:2">
      <c r="A7027">
        <v>6261932</v>
      </c>
      <c r="B7027">
        <v>1</v>
      </c>
    </row>
    <row r="7028" spans="1:2">
      <c r="A7028">
        <v>6324168</v>
      </c>
      <c r="B7028">
        <v>0</v>
      </c>
    </row>
    <row r="7029" spans="1:2">
      <c r="A7029">
        <v>965353</v>
      </c>
      <c r="B7029">
        <v>0</v>
      </c>
    </row>
    <row r="7030" spans="1:2">
      <c r="A7030">
        <v>958041</v>
      </c>
      <c r="B7030">
        <v>0</v>
      </c>
    </row>
    <row r="7031" spans="1:2">
      <c r="A7031">
        <v>6121183</v>
      </c>
      <c r="B7031">
        <v>0</v>
      </c>
    </row>
    <row r="7032" spans="1:2">
      <c r="A7032">
        <v>1054981</v>
      </c>
      <c r="B7032">
        <v>4</v>
      </c>
    </row>
    <row r="7033" spans="1:2">
      <c r="A7033">
        <v>6337805</v>
      </c>
      <c r="B7033">
        <v>0</v>
      </c>
    </row>
    <row r="7034" spans="1:2">
      <c r="A7034">
        <v>6149051</v>
      </c>
      <c r="B7034">
        <v>0</v>
      </c>
    </row>
    <row r="7035" spans="1:2">
      <c r="A7035">
        <v>6281792</v>
      </c>
      <c r="B7035">
        <v>0</v>
      </c>
    </row>
    <row r="7036" spans="1:2">
      <c r="A7036">
        <v>6216246</v>
      </c>
      <c r="B7036">
        <v>2</v>
      </c>
    </row>
    <row r="7037" spans="1:2">
      <c r="A7037">
        <v>959963</v>
      </c>
      <c r="B7037">
        <v>0</v>
      </c>
    </row>
    <row r="7038" spans="1:2">
      <c r="A7038">
        <v>6120547</v>
      </c>
      <c r="B7038">
        <v>0</v>
      </c>
    </row>
    <row r="7039" spans="1:2">
      <c r="A7039">
        <v>6235517</v>
      </c>
      <c r="B7039">
        <v>0</v>
      </c>
    </row>
    <row r="7040" spans="1:2">
      <c r="A7040">
        <v>6313368</v>
      </c>
      <c r="B7040">
        <v>0</v>
      </c>
    </row>
    <row r="7041" spans="1:2">
      <c r="A7041">
        <v>6294153</v>
      </c>
      <c r="B7041">
        <v>2</v>
      </c>
    </row>
    <row r="7042" spans="1:2">
      <c r="A7042">
        <v>6259471</v>
      </c>
      <c r="B7042">
        <v>0</v>
      </c>
    </row>
    <row r="7043" spans="1:2">
      <c r="A7043">
        <v>6180415</v>
      </c>
      <c r="B7043">
        <v>3</v>
      </c>
    </row>
    <row r="7044" spans="1:2">
      <c r="A7044">
        <v>6241683</v>
      </c>
      <c r="B7044">
        <v>2</v>
      </c>
    </row>
    <row r="7045" spans="1:2">
      <c r="A7045">
        <v>6266325</v>
      </c>
      <c r="B7045">
        <v>1</v>
      </c>
    </row>
    <row r="7046" spans="1:2">
      <c r="A7046">
        <v>6261668</v>
      </c>
      <c r="B7046">
        <v>2</v>
      </c>
    </row>
    <row r="7047" spans="1:2">
      <c r="A7047">
        <v>6181874</v>
      </c>
      <c r="B7047">
        <v>0</v>
      </c>
    </row>
    <row r="7048" spans="1:2">
      <c r="A7048">
        <v>6267494</v>
      </c>
      <c r="B7048">
        <v>0</v>
      </c>
    </row>
    <row r="7049" spans="1:2">
      <c r="A7049">
        <v>6272877</v>
      </c>
      <c r="B7049">
        <v>2</v>
      </c>
    </row>
    <row r="7050" spans="1:2">
      <c r="A7050">
        <v>6245136</v>
      </c>
      <c r="B7050">
        <v>1</v>
      </c>
    </row>
    <row r="7051" spans="1:2">
      <c r="A7051">
        <v>6166470</v>
      </c>
      <c r="B7051">
        <v>1</v>
      </c>
    </row>
    <row r="7052" spans="1:2">
      <c r="A7052">
        <v>1351381</v>
      </c>
      <c r="B7052">
        <v>30</v>
      </c>
    </row>
    <row r="7053" spans="1:2">
      <c r="A7053">
        <v>6310075</v>
      </c>
      <c r="B7053">
        <v>2</v>
      </c>
    </row>
    <row r="7054" spans="1:2">
      <c r="A7054">
        <v>6198152</v>
      </c>
      <c r="B7054">
        <v>1</v>
      </c>
    </row>
    <row r="7055" spans="1:2">
      <c r="A7055">
        <v>6295561</v>
      </c>
      <c r="B7055">
        <v>2</v>
      </c>
    </row>
    <row r="7056" spans="1:2">
      <c r="A7056">
        <v>6325700</v>
      </c>
      <c r="B7056">
        <v>2</v>
      </c>
    </row>
    <row r="7057" spans="1:2">
      <c r="A7057">
        <v>6341499</v>
      </c>
      <c r="B7057">
        <v>10</v>
      </c>
    </row>
    <row r="7058" spans="1:2">
      <c r="A7058">
        <v>6247888</v>
      </c>
      <c r="B7058">
        <v>1</v>
      </c>
    </row>
    <row r="7059" spans="1:2">
      <c r="A7059">
        <v>6216305</v>
      </c>
      <c r="B7059">
        <v>9</v>
      </c>
    </row>
    <row r="7060" spans="1:2">
      <c r="A7060">
        <v>1050709</v>
      </c>
      <c r="B7060">
        <v>2</v>
      </c>
    </row>
    <row r="7061" spans="1:2">
      <c r="A7061">
        <v>6121777</v>
      </c>
      <c r="B7061">
        <v>10</v>
      </c>
    </row>
    <row r="7062" spans="1:2">
      <c r="A7062">
        <v>6159383</v>
      </c>
      <c r="B7062">
        <v>0</v>
      </c>
    </row>
    <row r="7063" spans="1:2">
      <c r="A7063">
        <v>6179117</v>
      </c>
      <c r="B7063">
        <v>0</v>
      </c>
    </row>
    <row r="7064" spans="1:2">
      <c r="A7064">
        <v>6191162</v>
      </c>
      <c r="B7064">
        <v>0</v>
      </c>
    </row>
    <row r="7065" spans="1:2">
      <c r="A7065">
        <v>6293235</v>
      </c>
      <c r="B7065">
        <v>1</v>
      </c>
    </row>
    <row r="7066" spans="1:2">
      <c r="A7066">
        <v>6323392</v>
      </c>
      <c r="B7066">
        <v>0</v>
      </c>
    </row>
    <row r="7067" spans="1:2">
      <c r="A7067">
        <v>550031</v>
      </c>
      <c r="B7067">
        <v>0</v>
      </c>
    </row>
    <row r="7068" spans="1:2">
      <c r="A7068">
        <v>6256388</v>
      </c>
      <c r="B7068">
        <v>1</v>
      </c>
    </row>
    <row r="7069" spans="1:2">
      <c r="A7069">
        <v>959471</v>
      </c>
      <c r="B7069">
        <v>2</v>
      </c>
    </row>
    <row r="7070" spans="1:2">
      <c r="A7070">
        <v>6261227</v>
      </c>
      <c r="B7070">
        <v>50</v>
      </c>
    </row>
    <row r="7071" spans="1:2">
      <c r="A7071">
        <v>6293274</v>
      </c>
      <c r="B7071">
        <v>4</v>
      </c>
    </row>
    <row r="7072" spans="1:2">
      <c r="A7072">
        <v>6281297</v>
      </c>
      <c r="B7072">
        <v>0</v>
      </c>
    </row>
    <row r="7073" spans="1:2">
      <c r="A7073">
        <v>750136</v>
      </c>
      <c r="B7073">
        <v>0</v>
      </c>
    </row>
    <row r="7074" spans="1:2">
      <c r="A7074">
        <v>6319349</v>
      </c>
      <c r="B7074">
        <v>2</v>
      </c>
    </row>
    <row r="7075" spans="1:2">
      <c r="A7075">
        <v>6283311</v>
      </c>
      <c r="B7075">
        <v>1</v>
      </c>
    </row>
    <row r="7076" spans="1:2">
      <c r="A7076">
        <v>964491</v>
      </c>
      <c r="B7076">
        <v>4</v>
      </c>
    </row>
    <row r="7077" spans="1:2">
      <c r="A7077">
        <v>6277137</v>
      </c>
      <c r="B7077">
        <v>0</v>
      </c>
    </row>
    <row r="7078" spans="1:2">
      <c r="A7078">
        <v>6223387</v>
      </c>
      <c r="B7078">
        <v>1</v>
      </c>
    </row>
    <row r="7079" spans="1:2">
      <c r="A7079">
        <v>6326472</v>
      </c>
      <c r="B7079">
        <v>2</v>
      </c>
    </row>
    <row r="7080" spans="1:2">
      <c r="A7080">
        <v>6252916</v>
      </c>
      <c r="B7080">
        <v>0</v>
      </c>
    </row>
    <row r="7081" spans="1:2">
      <c r="A7081">
        <v>1053041</v>
      </c>
      <c r="B7081">
        <v>0</v>
      </c>
    </row>
    <row r="7082" spans="1:2">
      <c r="A7082">
        <v>6121778</v>
      </c>
      <c r="B7082">
        <v>0</v>
      </c>
    </row>
    <row r="7083" spans="1:2">
      <c r="A7083">
        <v>6325298</v>
      </c>
      <c r="B7083">
        <v>10</v>
      </c>
    </row>
    <row r="7084" spans="1:2">
      <c r="A7084">
        <v>6100998</v>
      </c>
      <c r="B7084">
        <v>3</v>
      </c>
    </row>
    <row r="7085" spans="1:2">
      <c r="A7085">
        <v>6134001</v>
      </c>
      <c r="B7085">
        <v>0</v>
      </c>
    </row>
    <row r="7086" spans="1:2">
      <c r="A7086">
        <v>965004</v>
      </c>
      <c r="B7086">
        <v>0</v>
      </c>
    </row>
    <row r="7087" spans="1:2">
      <c r="A7087">
        <v>6103645</v>
      </c>
      <c r="B7087">
        <v>0</v>
      </c>
    </row>
    <row r="7088" spans="1:2">
      <c r="A7088">
        <v>6345579</v>
      </c>
      <c r="B7088">
        <v>1</v>
      </c>
    </row>
    <row r="7089" spans="1:2">
      <c r="A7089">
        <v>6247489</v>
      </c>
      <c r="B7089">
        <v>0</v>
      </c>
    </row>
    <row r="7090" spans="1:2">
      <c r="A7090">
        <v>6258787</v>
      </c>
      <c r="B7090">
        <v>2</v>
      </c>
    </row>
    <row r="7091" spans="1:2">
      <c r="A7091">
        <v>6301931</v>
      </c>
      <c r="B7091">
        <v>28</v>
      </c>
    </row>
    <row r="7092" spans="1:2">
      <c r="A7092">
        <v>6243990</v>
      </c>
      <c r="B7092">
        <v>2</v>
      </c>
    </row>
    <row r="7093" spans="1:2">
      <c r="A7093">
        <v>6266086</v>
      </c>
      <c r="B7093">
        <v>1</v>
      </c>
    </row>
    <row r="7094" spans="1:2">
      <c r="A7094">
        <v>959494</v>
      </c>
      <c r="B7094">
        <v>1</v>
      </c>
    </row>
    <row r="7095" spans="1:2">
      <c r="A7095">
        <v>6192985</v>
      </c>
      <c r="B7095">
        <v>1</v>
      </c>
    </row>
    <row r="7096" spans="1:2">
      <c r="A7096">
        <v>963650</v>
      </c>
      <c r="B7096">
        <v>0</v>
      </c>
    </row>
    <row r="7097" spans="1:2">
      <c r="A7097">
        <v>6303946</v>
      </c>
      <c r="B7097">
        <v>0</v>
      </c>
    </row>
    <row r="7098" spans="1:2">
      <c r="A7098">
        <v>6103005</v>
      </c>
      <c r="B7098">
        <v>0</v>
      </c>
    </row>
    <row r="7099" spans="1:2">
      <c r="A7099">
        <v>6324624</v>
      </c>
      <c r="B7099">
        <v>0</v>
      </c>
    </row>
    <row r="7100" spans="1:2">
      <c r="A7100">
        <v>964269</v>
      </c>
      <c r="B7100">
        <v>0</v>
      </c>
    </row>
    <row r="7101" spans="1:2">
      <c r="A7101">
        <v>6309195</v>
      </c>
      <c r="B7101">
        <v>2</v>
      </c>
    </row>
    <row r="7102" spans="1:2">
      <c r="A7102">
        <v>6162947</v>
      </c>
      <c r="B7102">
        <v>2</v>
      </c>
    </row>
    <row r="7103" spans="1:2">
      <c r="A7103">
        <v>6260552</v>
      </c>
      <c r="B7103">
        <v>0</v>
      </c>
    </row>
    <row r="7104" spans="1:2">
      <c r="A7104">
        <v>6213394</v>
      </c>
      <c r="B7104">
        <v>0</v>
      </c>
    </row>
    <row r="7105" spans="1:2">
      <c r="A7105">
        <v>6296033</v>
      </c>
      <c r="B7105">
        <v>1</v>
      </c>
    </row>
    <row r="7106" spans="1:2">
      <c r="A7106">
        <v>6280364</v>
      </c>
      <c r="B7106">
        <v>1</v>
      </c>
    </row>
    <row r="7107" spans="1:2">
      <c r="A7107">
        <v>6130688</v>
      </c>
      <c r="B7107">
        <v>0</v>
      </c>
    </row>
    <row r="7108" spans="1:2">
      <c r="A7108">
        <v>6252919</v>
      </c>
      <c r="B7108">
        <v>2</v>
      </c>
    </row>
    <row r="7109" spans="1:2">
      <c r="A7109" t="s">
        <v>9607</v>
      </c>
      <c r="B7109">
        <v>0</v>
      </c>
    </row>
    <row r="7110" spans="1:2">
      <c r="A7110">
        <v>6179607</v>
      </c>
      <c r="B7110">
        <v>0</v>
      </c>
    </row>
    <row r="7111" spans="1:2">
      <c r="A7111">
        <v>1251004</v>
      </c>
      <c r="B7111">
        <v>0</v>
      </c>
    </row>
    <row r="7112" spans="1:2">
      <c r="A7112">
        <v>957238</v>
      </c>
      <c r="B7112">
        <v>1</v>
      </c>
    </row>
    <row r="7113" spans="1:2">
      <c r="A7113">
        <v>6343063</v>
      </c>
      <c r="B7113">
        <v>1</v>
      </c>
    </row>
    <row r="7114" spans="1:2">
      <c r="A7114">
        <v>6152609</v>
      </c>
      <c r="B7114">
        <v>2</v>
      </c>
    </row>
    <row r="7115" spans="1:2">
      <c r="A7115">
        <v>6218453</v>
      </c>
      <c r="B7115">
        <v>0</v>
      </c>
    </row>
    <row r="7116" spans="1:2">
      <c r="A7116">
        <v>6230842</v>
      </c>
      <c r="B7116">
        <v>21</v>
      </c>
    </row>
    <row r="7117" spans="1:2">
      <c r="A7117">
        <v>1054395</v>
      </c>
      <c r="B7117">
        <v>0</v>
      </c>
    </row>
    <row r="7118" spans="1:2">
      <c r="A7118">
        <v>6270454</v>
      </c>
      <c r="B7118">
        <v>1</v>
      </c>
    </row>
    <row r="7119" spans="1:2">
      <c r="A7119">
        <v>6172488</v>
      </c>
      <c r="B7119">
        <v>14</v>
      </c>
    </row>
    <row r="7120" spans="1:2">
      <c r="A7120">
        <v>956284</v>
      </c>
      <c r="B7120">
        <v>2</v>
      </c>
    </row>
    <row r="7121" spans="1:2">
      <c r="A7121">
        <v>6215892</v>
      </c>
      <c r="B7121">
        <v>1</v>
      </c>
    </row>
    <row r="7122" spans="1:2">
      <c r="A7122">
        <v>6265456</v>
      </c>
      <c r="B7122">
        <v>1</v>
      </c>
    </row>
    <row r="7123" spans="1:2">
      <c r="A7123">
        <v>6242094</v>
      </c>
      <c r="B7123">
        <v>0</v>
      </c>
    </row>
    <row r="7124" spans="1:2">
      <c r="A7124">
        <v>1054164</v>
      </c>
      <c r="B7124">
        <v>1</v>
      </c>
    </row>
    <row r="7125" spans="1:2">
      <c r="A7125">
        <v>6273154</v>
      </c>
      <c r="B7125">
        <v>1</v>
      </c>
    </row>
    <row r="7126" spans="1:2">
      <c r="A7126">
        <v>6320648</v>
      </c>
      <c r="B7126">
        <v>0</v>
      </c>
    </row>
    <row r="7127" spans="1:2">
      <c r="A7127">
        <v>6264147</v>
      </c>
      <c r="B7127">
        <v>5</v>
      </c>
    </row>
    <row r="7128" spans="1:2">
      <c r="A7128">
        <v>6198834</v>
      </c>
      <c r="B7128">
        <v>0</v>
      </c>
    </row>
    <row r="7129" spans="1:2">
      <c r="A7129">
        <v>6127922</v>
      </c>
      <c r="B7129">
        <v>2</v>
      </c>
    </row>
    <row r="7130" spans="1:2">
      <c r="A7130">
        <v>6239105</v>
      </c>
      <c r="B7130">
        <v>0</v>
      </c>
    </row>
    <row r="7131" spans="1:2">
      <c r="A7131">
        <v>6270422</v>
      </c>
      <c r="B7131">
        <v>0</v>
      </c>
    </row>
    <row r="7132" spans="1:2">
      <c r="A7132">
        <v>6317693</v>
      </c>
      <c r="B7132">
        <v>0</v>
      </c>
    </row>
    <row r="7133" spans="1:2">
      <c r="A7133">
        <v>963126</v>
      </c>
      <c r="B7133">
        <v>0</v>
      </c>
    </row>
    <row r="7134" spans="1:2">
      <c r="A7134">
        <v>6257983</v>
      </c>
      <c r="B7134">
        <v>0</v>
      </c>
    </row>
    <row r="7135" spans="1:2">
      <c r="A7135">
        <v>6247895</v>
      </c>
      <c r="B7135">
        <v>2</v>
      </c>
    </row>
    <row r="7136" spans="1:2">
      <c r="A7136">
        <v>6215296</v>
      </c>
      <c r="B7136">
        <v>0</v>
      </c>
    </row>
    <row r="7137" spans="1:2">
      <c r="A7137">
        <v>6256904</v>
      </c>
      <c r="B7137">
        <v>0</v>
      </c>
    </row>
    <row r="7138" spans="1:2">
      <c r="A7138">
        <v>6133997</v>
      </c>
      <c r="B7138">
        <v>0</v>
      </c>
    </row>
    <row r="7139" spans="1:2">
      <c r="A7139">
        <v>6250210</v>
      </c>
      <c r="B7139">
        <v>1</v>
      </c>
    </row>
    <row r="7140" spans="1:2">
      <c r="A7140">
        <v>954205</v>
      </c>
      <c r="B7140">
        <v>0</v>
      </c>
    </row>
    <row r="7141" spans="1:2">
      <c r="A7141">
        <v>1350548</v>
      </c>
      <c r="B7141">
        <v>4</v>
      </c>
    </row>
    <row r="7142" spans="1:2">
      <c r="A7142">
        <v>6291193</v>
      </c>
      <c r="B7142">
        <v>1</v>
      </c>
    </row>
    <row r="7143" spans="1:2">
      <c r="A7143">
        <v>6325539</v>
      </c>
      <c r="B7143">
        <v>2</v>
      </c>
    </row>
    <row r="7144" spans="1:2">
      <c r="A7144">
        <v>6245149</v>
      </c>
      <c r="B7144">
        <v>2</v>
      </c>
    </row>
    <row r="7145" spans="1:2">
      <c r="A7145">
        <v>6192853</v>
      </c>
      <c r="B7145">
        <v>4</v>
      </c>
    </row>
    <row r="7146" spans="1:2">
      <c r="A7146">
        <v>750368</v>
      </c>
      <c r="B7146">
        <v>2</v>
      </c>
    </row>
    <row r="7147" spans="1:2">
      <c r="A7147">
        <v>6340804</v>
      </c>
      <c r="B7147">
        <v>0</v>
      </c>
    </row>
    <row r="7148" spans="1:2">
      <c r="A7148">
        <v>6240360</v>
      </c>
      <c r="B7148">
        <v>1</v>
      </c>
    </row>
    <row r="7149" spans="1:2">
      <c r="A7149">
        <v>1054905</v>
      </c>
      <c r="B7149">
        <v>8</v>
      </c>
    </row>
    <row r="7150" spans="1:2">
      <c r="A7150">
        <v>6289227</v>
      </c>
      <c r="B7150">
        <v>0</v>
      </c>
    </row>
    <row r="7151" spans="1:2">
      <c r="A7151">
        <v>6254233</v>
      </c>
      <c r="B7151">
        <v>1</v>
      </c>
    </row>
    <row r="7152" spans="1:2">
      <c r="A7152">
        <v>6303163</v>
      </c>
      <c r="B7152">
        <v>0</v>
      </c>
    </row>
    <row r="7153" spans="1:2">
      <c r="A7153">
        <v>6314277</v>
      </c>
      <c r="B7153">
        <v>6</v>
      </c>
    </row>
    <row r="7154" spans="1:2">
      <c r="A7154">
        <v>6337021</v>
      </c>
      <c r="B7154">
        <v>0</v>
      </c>
    </row>
    <row r="7155" spans="1:2">
      <c r="A7155">
        <v>751182</v>
      </c>
      <c r="B7155">
        <v>3</v>
      </c>
    </row>
    <row r="7156" spans="1:2">
      <c r="A7156">
        <v>6245948</v>
      </c>
      <c r="B7156">
        <v>2</v>
      </c>
    </row>
    <row r="7157" spans="1:2">
      <c r="A7157">
        <v>6304783</v>
      </c>
      <c r="B7157">
        <v>0</v>
      </c>
    </row>
    <row r="7158" spans="1:2">
      <c r="A7158">
        <v>6236187</v>
      </c>
      <c r="B7158">
        <v>0</v>
      </c>
    </row>
    <row r="7159" spans="1:2">
      <c r="A7159">
        <v>6290065</v>
      </c>
      <c r="B7159">
        <v>0</v>
      </c>
    </row>
    <row r="7160" spans="1:2">
      <c r="A7160">
        <v>6279970</v>
      </c>
      <c r="B7160">
        <v>1</v>
      </c>
    </row>
    <row r="7161" spans="1:2">
      <c r="A7161">
        <v>6188455</v>
      </c>
      <c r="B7161">
        <v>1</v>
      </c>
    </row>
    <row r="7162" spans="1:2">
      <c r="A7162">
        <v>6224526</v>
      </c>
      <c r="B7162">
        <v>2</v>
      </c>
    </row>
    <row r="7163" spans="1:2">
      <c r="A7163">
        <v>6175541</v>
      </c>
      <c r="B7163">
        <v>0</v>
      </c>
    </row>
    <row r="7164" spans="1:2">
      <c r="A7164">
        <v>6320614</v>
      </c>
      <c r="B7164">
        <v>0</v>
      </c>
    </row>
    <row r="7165" spans="1:2">
      <c r="A7165">
        <v>6267486</v>
      </c>
      <c r="B7165">
        <v>0</v>
      </c>
    </row>
    <row r="7166" spans="1:2">
      <c r="A7166">
        <v>6237662</v>
      </c>
      <c r="B7166">
        <v>0</v>
      </c>
    </row>
    <row r="7167" spans="1:2">
      <c r="A7167">
        <v>3356958</v>
      </c>
      <c r="B7167">
        <v>0</v>
      </c>
    </row>
    <row r="7168" spans="1:2">
      <c r="A7168">
        <v>6210315</v>
      </c>
      <c r="B7168">
        <v>1</v>
      </c>
    </row>
    <row r="7169" spans="1:2">
      <c r="A7169">
        <v>6191596</v>
      </c>
      <c r="B7169">
        <v>0</v>
      </c>
    </row>
    <row r="7170" spans="1:2">
      <c r="A7170" t="s">
        <v>9129</v>
      </c>
      <c r="B7170">
        <v>2</v>
      </c>
    </row>
    <row r="7171" spans="1:2">
      <c r="A7171">
        <v>6231692</v>
      </c>
      <c r="B7171">
        <v>0</v>
      </c>
    </row>
    <row r="7172" spans="1:2">
      <c r="A7172">
        <v>6216277</v>
      </c>
      <c r="B7172">
        <v>1</v>
      </c>
    </row>
    <row r="7173" spans="1:2">
      <c r="A7173">
        <v>6235976</v>
      </c>
      <c r="B7173">
        <v>0</v>
      </c>
    </row>
    <row r="7174" spans="1:2">
      <c r="A7174">
        <v>6315162</v>
      </c>
      <c r="B7174">
        <v>0</v>
      </c>
    </row>
    <row r="7175" spans="1:2">
      <c r="A7175">
        <v>6238703</v>
      </c>
      <c r="B7175">
        <v>1</v>
      </c>
    </row>
    <row r="7176" spans="1:2">
      <c r="A7176">
        <v>6147171</v>
      </c>
      <c r="B7176">
        <v>0</v>
      </c>
    </row>
    <row r="7177" spans="1:2">
      <c r="A7177">
        <v>963851</v>
      </c>
      <c r="B7177">
        <v>1</v>
      </c>
    </row>
    <row r="7178" spans="1:2">
      <c r="A7178">
        <v>6270529</v>
      </c>
      <c r="B7178">
        <v>24</v>
      </c>
    </row>
    <row r="7179" spans="1:2">
      <c r="A7179">
        <v>6264162</v>
      </c>
      <c r="B7179">
        <v>2</v>
      </c>
    </row>
    <row r="7180" spans="1:2">
      <c r="A7180">
        <v>6240354</v>
      </c>
      <c r="B7180">
        <v>1</v>
      </c>
    </row>
    <row r="7181" spans="1:2">
      <c r="A7181">
        <v>6342808</v>
      </c>
      <c r="B7181">
        <v>2</v>
      </c>
    </row>
    <row r="7182" spans="1:2">
      <c r="A7182">
        <v>6343105</v>
      </c>
      <c r="B7182">
        <v>12</v>
      </c>
    </row>
    <row r="7183" spans="1:2">
      <c r="A7183">
        <v>6107131</v>
      </c>
      <c r="B7183">
        <v>1</v>
      </c>
    </row>
    <row r="7184" spans="1:2">
      <c r="A7184">
        <v>6248974</v>
      </c>
      <c r="B7184">
        <v>5</v>
      </c>
    </row>
    <row r="7185" spans="1:2">
      <c r="A7185">
        <v>6339243</v>
      </c>
      <c r="B7185">
        <v>0</v>
      </c>
    </row>
    <row r="7186" spans="1:2">
      <c r="A7186">
        <v>955133</v>
      </c>
      <c r="B7186">
        <v>0</v>
      </c>
    </row>
    <row r="7187" spans="1:2">
      <c r="A7187">
        <v>6319278</v>
      </c>
      <c r="B7187">
        <v>0</v>
      </c>
    </row>
    <row r="7188" spans="1:2">
      <c r="A7188">
        <v>956645</v>
      </c>
      <c r="B7188">
        <v>0</v>
      </c>
    </row>
    <row r="7189" spans="1:2">
      <c r="A7189">
        <v>6259163</v>
      </c>
      <c r="B7189">
        <v>1</v>
      </c>
    </row>
    <row r="7190" spans="1:2">
      <c r="A7190">
        <v>6254282</v>
      </c>
      <c r="B7190">
        <v>1</v>
      </c>
    </row>
    <row r="7191" spans="1:2">
      <c r="A7191">
        <v>6235936</v>
      </c>
      <c r="B7191">
        <v>0</v>
      </c>
    </row>
    <row r="7192" spans="1:2">
      <c r="A7192">
        <v>6279496</v>
      </c>
      <c r="B7192">
        <v>0</v>
      </c>
    </row>
    <row r="7193" spans="1:2">
      <c r="A7193">
        <v>965135</v>
      </c>
      <c r="B7193">
        <v>0</v>
      </c>
    </row>
    <row r="7194" spans="1:2">
      <c r="A7194">
        <v>6232005</v>
      </c>
      <c r="B7194">
        <v>0</v>
      </c>
    </row>
    <row r="7195" spans="1:2">
      <c r="A7195">
        <v>6254521</v>
      </c>
      <c r="B7195">
        <v>1</v>
      </c>
    </row>
    <row r="7196" spans="1:2">
      <c r="A7196">
        <v>955731</v>
      </c>
      <c r="B7196">
        <v>3</v>
      </c>
    </row>
    <row r="7197" spans="1:2">
      <c r="A7197">
        <v>6151697</v>
      </c>
      <c r="B7197">
        <v>0</v>
      </c>
    </row>
    <row r="7198" spans="1:2">
      <c r="A7198">
        <v>6182691</v>
      </c>
      <c r="B7198">
        <v>0</v>
      </c>
    </row>
    <row r="7199" spans="1:2">
      <c r="A7199">
        <v>6154001</v>
      </c>
      <c r="B7199">
        <v>2</v>
      </c>
    </row>
    <row r="7200" spans="1:2">
      <c r="A7200">
        <v>953280</v>
      </c>
      <c r="B7200">
        <v>2</v>
      </c>
    </row>
    <row r="7201" spans="1:2">
      <c r="A7201">
        <v>6321879</v>
      </c>
      <c r="B7201">
        <v>0</v>
      </c>
    </row>
    <row r="7202" spans="1:2">
      <c r="A7202">
        <v>6257702</v>
      </c>
      <c r="B7202">
        <v>0</v>
      </c>
    </row>
    <row r="7203" spans="1:2">
      <c r="A7203">
        <v>6243867</v>
      </c>
      <c r="B7203">
        <v>0</v>
      </c>
    </row>
    <row r="7204" spans="1:2">
      <c r="A7204">
        <v>6256183</v>
      </c>
      <c r="B7204">
        <v>5</v>
      </c>
    </row>
    <row r="7205" spans="1:2">
      <c r="A7205">
        <v>6192577</v>
      </c>
      <c r="B7205">
        <v>0</v>
      </c>
    </row>
    <row r="7206" spans="1:2">
      <c r="A7206">
        <v>6156032</v>
      </c>
      <c r="B7206">
        <v>10</v>
      </c>
    </row>
    <row r="7207" spans="1:2">
      <c r="A7207">
        <v>1252430</v>
      </c>
      <c r="B7207">
        <v>1</v>
      </c>
    </row>
    <row r="7208" spans="1:2">
      <c r="A7208">
        <v>1054625</v>
      </c>
      <c r="B7208">
        <v>1</v>
      </c>
    </row>
    <row r="7209" spans="1:2">
      <c r="A7209">
        <v>6215969</v>
      </c>
      <c r="B7209">
        <v>1</v>
      </c>
    </row>
    <row r="7210" spans="1:2">
      <c r="A7210">
        <v>6111675</v>
      </c>
      <c r="B7210">
        <v>2</v>
      </c>
    </row>
    <row r="7211" spans="1:2">
      <c r="A7211">
        <v>957682</v>
      </c>
      <c r="B7211">
        <v>0</v>
      </c>
    </row>
    <row r="7212" spans="1:2">
      <c r="A7212">
        <v>6319281</v>
      </c>
      <c r="B7212">
        <v>0</v>
      </c>
    </row>
    <row r="7213" spans="1:2">
      <c r="A7213">
        <v>6173771</v>
      </c>
      <c r="B7213">
        <v>2</v>
      </c>
    </row>
    <row r="7214" spans="1:2">
      <c r="A7214">
        <v>1054711</v>
      </c>
      <c r="B7214">
        <v>0</v>
      </c>
    </row>
    <row r="7215" spans="1:2">
      <c r="A7215">
        <v>6307317</v>
      </c>
      <c r="B7215">
        <v>0</v>
      </c>
    </row>
    <row r="7216" spans="1:2">
      <c r="A7216">
        <v>6266543</v>
      </c>
      <c r="B7216">
        <v>0</v>
      </c>
    </row>
    <row r="7217" spans="1:2">
      <c r="A7217">
        <v>6338370</v>
      </c>
      <c r="B7217">
        <v>2</v>
      </c>
    </row>
    <row r="7218" spans="1:2">
      <c r="A7218">
        <v>6256339</v>
      </c>
      <c r="B7218">
        <v>2</v>
      </c>
    </row>
    <row r="7219" spans="1:2">
      <c r="A7219">
        <v>1055314</v>
      </c>
      <c r="B7219">
        <v>0</v>
      </c>
    </row>
    <row r="7220" spans="1:2">
      <c r="A7220">
        <v>6281790</v>
      </c>
      <c r="B7220">
        <v>0</v>
      </c>
    </row>
    <row r="7221" spans="1:2">
      <c r="A7221">
        <v>6215824</v>
      </c>
      <c r="B7221">
        <v>1</v>
      </c>
    </row>
    <row r="7222" spans="1:2">
      <c r="A7222">
        <v>6241013</v>
      </c>
      <c r="B7222">
        <v>1</v>
      </c>
    </row>
    <row r="7223" spans="1:2">
      <c r="A7223">
        <v>6280338</v>
      </c>
      <c r="B7223">
        <v>0</v>
      </c>
    </row>
    <row r="7224" spans="1:2">
      <c r="A7224">
        <v>6273719</v>
      </c>
      <c r="B7224">
        <v>1</v>
      </c>
    </row>
    <row r="7225" spans="1:2">
      <c r="A7225">
        <v>6169293</v>
      </c>
      <c r="B7225">
        <v>2</v>
      </c>
    </row>
    <row r="7226" spans="1:2">
      <c r="A7226">
        <v>964140</v>
      </c>
      <c r="B7226">
        <v>0</v>
      </c>
    </row>
    <row r="7227" spans="1:2">
      <c r="A7227">
        <v>6142300</v>
      </c>
      <c r="B7227">
        <v>0</v>
      </c>
    </row>
    <row r="7228" spans="1:2">
      <c r="A7228">
        <v>6190926</v>
      </c>
      <c r="B7228">
        <v>0</v>
      </c>
    </row>
    <row r="7229" spans="1:2">
      <c r="A7229">
        <v>960775</v>
      </c>
      <c r="B7229">
        <v>2</v>
      </c>
    </row>
    <row r="7230" spans="1:2">
      <c r="A7230">
        <v>6320632</v>
      </c>
      <c r="B7230">
        <v>0</v>
      </c>
    </row>
    <row r="7231" spans="1:2">
      <c r="A7231">
        <v>1252425</v>
      </c>
      <c r="B7231">
        <v>2</v>
      </c>
    </row>
    <row r="7232" spans="1:2">
      <c r="A7232">
        <v>1350590</v>
      </c>
      <c r="B7232">
        <v>10</v>
      </c>
    </row>
    <row r="7233" spans="1:2">
      <c r="A7233">
        <v>751232</v>
      </c>
      <c r="B7233">
        <v>8</v>
      </c>
    </row>
    <row r="7234" spans="1:2">
      <c r="A7234">
        <v>6291093</v>
      </c>
      <c r="B7234">
        <v>0</v>
      </c>
    </row>
    <row r="7235" spans="1:2">
      <c r="A7235">
        <v>6210568</v>
      </c>
      <c r="B7235">
        <v>0</v>
      </c>
    </row>
    <row r="7236" spans="1:2">
      <c r="A7236">
        <v>6166177</v>
      </c>
      <c r="B7236">
        <v>2</v>
      </c>
    </row>
    <row r="7237" spans="1:2">
      <c r="A7237">
        <v>6231401</v>
      </c>
      <c r="B7237">
        <v>0</v>
      </c>
    </row>
    <row r="7238" spans="1:2">
      <c r="A7238">
        <v>551410</v>
      </c>
      <c r="B7238">
        <v>0</v>
      </c>
    </row>
    <row r="7239" spans="1:2">
      <c r="A7239">
        <v>6284520</v>
      </c>
      <c r="B7239">
        <v>0</v>
      </c>
    </row>
    <row r="7240" spans="1:2">
      <c r="A7240">
        <v>6138061</v>
      </c>
      <c r="B7240">
        <v>0</v>
      </c>
    </row>
    <row r="7241" spans="1:2">
      <c r="A7241">
        <v>6197212</v>
      </c>
      <c r="B7241">
        <v>2</v>
      </c>
    </row>
    <row r="7242" spans="1:2">
      <c r="A7242">
        <v>1053216</v>
      </c>
      <c r="B7242">
        <v>0</v>
      </c>
    </row>
    <row r="7243" spans="1:2">
      <c r="A7243">
        <v>6342843</v>
      </c>
      <c r="B7243">
        <v>2</v>
      </c>
    </row>
    <row r="7244" spans="1:2">
      <c r="A7244">
        <v>551196</v>
      </c>
      <c r="B7244">
        <v>0</v>
      </c>
    </row>
    <row r="7245" spans="1:2">
      <c r="A7245">
        <v>1054141</v>
      </c>
      <c r="B7245">
        <v>2</v>
      </c>
    </row>
    <row r="7246" spans="1:2">
      <c r="A7246">
        <v>953266</v>
      </c>
      <c r="B7246">
        <v>4</v>
      </c>
    </row>
    <row r="7247" spans="1:2">
      <c r="A7247">
        <v>6247076</v>
      </c>
      <c r="B7247">
        <v>0</v>
      </c>
    </row>
    <row r="7248" spans="1:2">
      <c r="A7248">
        <v>961202</v>
      </c>
      <c r="B7248">
        <v>0</v>
      </c>
    </row>
    <row r="7249" spans="1:2">
      <c r="A7249">
        <v>6136557</v>
      </c>
      <c r="B7249">
        <v>0</v>
      </c>
    </row>
    <row r="7250" spans="1:2">
      <c r="A7250">
        <v>6283314</v>
      </c>
      <c r="B7250">
        <v>2</v>
      </c>
    </row>
    <row r="7251" spans="1:2">
      <c r="A7251">
        <v>961081</v>
      </c>
      <c r="B7251">
        <v>0</v>
      </c>
    </row>
    <row r="7252" spans="1:2">
      <c r="A7252">
        <v>6236314</v>
      </c>
      <c r="B7252">
        <v>4</v>
      </c>
    </row>
    <row r="7253" spans="1:2">
      <c r="A7253">
        <v>6285978</v>
      </c>
      <c r="B7253">
        <v>1</v>
      </c>
    </row>
    <row r="7254" spans="1:2">
      <c r="A7254">
        <v>1055288</v>
      </c>
      <c r="B7254">
        <v>4</v>
      </c>
    </row>
    <row r="7255" spans="1:2">
      <c r="A7255">
        <v>6342801</v>
      </c>
      <c r="B7255">
        <v>0</v>
      </c>
    </row>
    <row r="7256" spans="1:2">
      <c r="A7256">
        <v>6322155</v>
      </c>
      <c r="B7256">
        <v>1</v>
      </c>
    </row>
    <row r="7257" spans="1:2">
      <c r="A7257">
        <v>6190283</v>
      </c>
      <c r="B7257">
        <v>1</v>
      </c>
    </row>
    <row r="7258" spans="1:2">
      <c r="A7258">
        <v>958152</v>
      </c>
      <c r="B7258">
        <v>0</v>
      </c>
    </row>
    <row r="7259" spans="1:2">
      <c r="A7259">
        <v>1251148</v>
      </c>
      <c r="B7259">
        <v>3</v>
      </c>
    </row>
    <row r="7260" spans="1:2">
      <c r="A7260">
        <v>6210314</v>
      </c>
      <c r="B7260">
        <v>1</v>
      </c>
    </row>
    <row r="7261" spans="1:2">
      <c r="A7261">
        <v>6263420</v>
      </c>
      <c r="B7261">
        <v>1</v>
      </c>
    </row>
    <row r="7262" spans="1:2">
      <c r="A7262">
        <v>6240775</v>
      </c>
      <c r="B7262">
        <v>0</v>
      </c>
    </row>
    <row r="7263" spans="1:2">
      <c r="A7263">
        <v>951786</v>
      </c>
      <c r="B7263">
        <v>5</v>
      </c>
    </row>
    <row r="7264" spans="1:2">
      <c r="A7264">
        <v>6247892</v>
      </c>
      <c r="B7264">
        <v>1</v>
      </c>
    </row>
    <row r="7265" spans="1:2">
      <c r="A7265">
        <v>6245156</v>
      </c>
      <c r="B7265">
        <v>0</v>
      </c>
    </row>
    <row r="7266" spans="1:2">
      <c r="A7266">
        <v>6159085</v>
      </c>
      <c r="B7266">
        <v>5</v>
      </c>
    </row>
    <row r="7267" spans="1:2">
      <c r="A7267">
        <v>6183683</v>
      </c>
      <c r="B7267">
        <v>0</v>
      </c>
    </row>
    <row r="7268" spans="1:2">
      <c r="A7268">
        <v>6275429</v>
      </c>
      <c r="B7268">
        <v>2</v>
      </c>
    </row>
    <row r="7269" spans="1:2">
      <c r="A7269">
        <v>6188209</v>
      </c>
      <c r="B7269">
        <v>1</v>
      </c>
    </row>
    <row r="7270" spans="1:2">
      <c r="A7270">
        <v>6240400</v>
      </c>
      <c r="B7270">
        <v>0</v>
      </c>
    </row>
    <row r="7271" spans="1:2">
      <c r="A7271">
        <v>1251941</v>
      </c>
      <c r="B7271">
        <v>0</v>
      </c>
    </row>
    <row r="7272" spans="1:2">
      <c r="A7272">
        <v>6278552</v>
      </c>
      <c r="B7272">
        <v>8</v>
      </c>
    </row>
    <row r="7273" spans="1:2">
      <c r="A7273">
        <v>6276324</v>
      </c>
      <c r="B7273">
        <v>0</v>
      </c>
    </row>
    <row r="7274" spans="1:2">
      <c r="A7274">
        <v>6257525</v>
      </c>
      <c r="B7274">
        <v>4</v>
      </c>
    </row>
    <row r="7275" spans="1:2">
      <c r="A7275">
        <v>6314512</v>
      </c>
      <c r="B7275">
        <v>4</v>
      </c>
    </row>
    <row r="7276" spans="1:2">
      <c r="A7276">
        <v>6155049</v>
      </c>
      <c r="B7276">
        <v>1</v>
      </c>
    </row>
    <row r="7277" spans="1:2">
      <c r="A7277">
        <v>6319859</v>
      </c>
      <c r="B7277">
        <v>0</v>
      </c>
    </row>
    <row r="7278" spans="1:2">
      <c r="A7278">
        <v>553295</v>
      </c>
      <c r="B7278">
        <v>0</v>
      </c>
    </row>
    <row r="7279" spans="1:2">
      <c r="A7279">
        <v>751176</v>
      </c>
      <c r="B7279">
        <v>4</v>
      </c>
    </row>
    <row r="7280" spans="1:2">
      <c r="A7280" t="s">
        <v>9585</v>
      </c>
      <c r="B7280">
        <v>2</v>
      </c>
    </row>
    <row r="7281" spans="1:2">
      <c r="A7281">
        <v>959472</v>
      </c>
      <c r="B7281">
        <v>2</v>
      </c>
    </row>
    <row r="7282" spans="1:2">
      <c r="A7282">
        <v>6146920</v>
      </c>
      <c r="B7282">
        <v>1</v>
      </c>
    </row>
    <row r="7283" spans="1:2">
      <c r="A7283">
        <v>6337160</v>
      </c>
      <c r="B7283">
        <v>0</v>
      </c>
    </row>
    <row r="7284" spans="1:2">
      <c r="A7284">
        <v>6334704</v>
      </c>
      <c r="B7284">
        <v>0</v>
      </c>
    </row>
    <row r="7285" spans="1:2">
      <c r="A7285">
        <v>1054777</v>
      </c>
      <c r="B7285">
        <v>0</v>
      </c>
    </row>
    <row r="7286" spans="1:2">
      <c r="A7286">
        <v>964607</v>
      </c>
      <c r="B7286">
        <v>0</v>
      </c>
    </row>
    <row r="7287" spans="1:2">
      <c r="A7287">
        <v>6274860</v>
      </c>
      <c r="B7287">
        <v>5</v>
      </c>
    </row>
    <row r="7288" spans="1:2">
      <c r="A7288">
        <v>964177</v>
      </c>
      <c r="B7288">
        <v>0</v>
      </c>
    </row>
    <row r="7289" spans="1:2">
      <c r="A7289">
        <v>6196033</v>
      </c>
      <c r="B7289">
        <v>1</v>
      </c>
    </row>
    <row r="7290" spans="1:2">
      <c r="A7290">
        <v>956847</v>
      </c>
      <c r="B7290">
        <v>2</v>
      </c>
    </row>
    <row r="7291" spans="1:2">
      <c r="A7291">
        <v>6176957</v>
      </c>
      <c r="B7291">
        <v>4</v>
      </c>
    </row>
    <row r="7292" spans="1:2">
      <c r="A7292">
        <v>6250273</v>
      </c>
      <c r="B7292">
        <v>0</v>
      </c>
    </row>
    <row r="7293" spans="1:2">
      <c r="A7293">
        <v>6223348</v>
      </c>
      <c r="B7293">
        <v>2</v>
      </c>
    </row>
    <row r="7294" spans="1:2">
      <c r="A7294">
        <v>957763</v>
      </c>
      <c r="B7294">
        <v>0</v>
      </c>
    </row>
    <row r="7295" spans="1:2">
      <c r="A7295">
        <v>6341406</v>
      </c>
      <c r="B7295">
        <v>0</v>
      </c>
    </row>
    <row r="7296" spans="1:2">
      <c r="A7296">
        <v>6303160</v>
      </c>
      <c r="B7296">
        <v>1</v>
      </c>
    </row>
    <row r="7297" spans="1:2">
      <c r="A7297">
        <v>1053495</v>
      </c>
      <c r="B7297">
        <v>0</v>
      </c>
    </row>
    <row r="7298" spans="1:2">
      <c r="A7298">
        <v>6264451</v>
      </c>
      <c r="B7298">
        <v>2</v>
      </c>
    </row>
    <row r="7299" spans="1:2">
      <c r="A7299">
        <v>6262617</v>
      </c>
      <c r="B7299">
        <v>3</v>
      </c>
    </row>
    <row r="7300" spans="1:2">
      <c r="A7300">
        <v>6148647</v>
      </c>
      <c r="B7300">
        <v>0</v>
      </c>
    </row>
    <row r="7301" spans="1:2">
      <c r="A7301">
        <v>6326534</v>
      </c>
      <c r="B7301">
        <v>40</v>
      </c>
    </row>
    <row r="7302" spans="1:2">
      <c r="A7302">
        <v>6188788</v>
      </c>
      <c r="B7302">
        <v>0</v>
      </c>
    </row>
    <row r="7303" spans="1:2">
      <c r="A7303">
        <v>6215883</v>
      </c>
      <c r="B7303">
        <v>1</v>
      </c>
    </row>
    <row r="7304" spans="1:2">
      <c r="A7304">
        <v>961678</v>
      </c>
      <c r="B7304">
        <v>1</v>
      </c>
    </row>
    <row r="7305" spans="1:2">
      <c r="A7305">
        <v>6341428</v>
      </c>
      <c r="B7305">
        <v>2</v>
      </c>
    </row>
    <row r="7306" spans="1:2">
      <c r="A7306">
        <v>6274708</v>
      </c>
      <c r="B7306">
        <v>2</v>
      </c>
    </row>
    <row r="7307" spans="1:2">
      <c r="A7307">
        <v>956948</v>
      </c>
      <c r="B7307">
        <v>3</v>
      </c>
    </row>
    <row r="7308" spans="1:2">
      <c r="A7308">
        <v>6241400</v>
      </c>
      <c r="B7308">
        <v>13</v>
      </c>
    </row>
    <row r="7309" spans="1:2">
      <c r="A7309">
        <v>1054463</v>
      </c>
      <c r="B7309">
        <v>0</v>
      </c>
    </row>
    <row r="7310" spans="1:2">
      <c r="A7310">
        <v>6345591</v>
      </c>
      <c r="B7310">
        <v>2</v>
      </c>
    </row>
    <row r="7311" spans="1:2">
      <c r="A7311">
        <v>6322379</v>
      </c>
      <c r="B7311">
        <v>0</v>
      </c>
    </row>
    <row r="7312" spans="1:2">
      <c r="A7312">
        <v>6198910</v>
      </c>
      <c r="B7312">
        <v>4</v>
      </c>
    </row>
    <row r="7313" spans="1:2">
      <c r="A7313">
        <v>6297222</v>
      </c>
      <c r="B7313">
        <v>2</v>
      </c>
    </row>
    <row r="7314" spans="1:2">
      <c r="A7314">
        <v>6233816</v>
      </c>
      <c r="B7314">
        <v>1</v>
      </c>
    </row>
    <row r="7315" spans="1:2">
      <c r="A7315">
        <v>1054853</v>
      </c>
      <c r="B7315">
        <v>2</v>
      </c>
    </row>
    <row r="7316" spans="1:2">
      <c r="A7316">
        <v>6219887</v>
      </c>
      <c r="B7316">
        <v>3</v>
      </c>
    </row>
    <row r="7317" spans="1:2">
      <c r="A7317">
        <v>957701</v>
      </c>
      <c r="B7317">
        <v>0</v>
      </c>
    </row>
    <row r="7318" spans="1:2">
      <c r="A7318">
        <v>959110</v>
      </c>
      <c r="B7318">
        <v>2</v>
      </c>
    </row>
    <row r="7319" spans="1:2">
      <c r="A7319">
        <v>6293968</v>
      </c>
      <c r="B7319">
        <v>1</v>
      </c>
    </row>
    <row r="7320" spans="1:2">
      <c r="A7320">
        <v>6146762</v>
      </c>
      <c r="B7320">
        <v>0</v>
      </c>
    </row>
    <row r="7321" spans="1:2">
      <c r="A7321">
        <v>6294385</v>
      </c>
      <c r="B7321">
        <v>11</v>
      </c>
    </row>
    <row r="7322" spans="1:2">
      <c r="A7322">
        <v>6230844</v>
      </c>
      <c r="B7322">
        <v>4</v>
      </c>
    </row>
    <row r="7323" spans="1:2">
      <c r="A7323">
        <v>6210743</v>
      </c>
      <c r="B7323">
        <v>0</v>
      </c>
    </row>
    <row r="7324" spans="1:2">
      <c r="A7324">
        <v>6128881</v>
      </c>
      <c r="B7324">
        <v>1</v>
      </c>
    </row>
    <row r="7325" spans="1:2">
      <c r="A7325">
        <v>1054133</v>
      </c>
      <c r="B7325">
        <v>3</v>
      </c>
    </row>
    <row r="7326" spans="1:2">
      <c r="A7326">
        <v>6180413</v>
      </c>
      <c r="B7326">
        <v>1</v>
      </c>
    </row>
    <row r="7327" spans="1:2">
      <c r="A7327">
        <v>1052958</v>
      </c>
      <c r="B7327">
        <v>0</v>
      </c>
    </row>
    <row r="7328" spans="1:2">
      <c r="A7328">
        <v>955059</v>
      </c>
      <c r="B7328">
        <v>0</v>
      </c>
    </row>
    <row r="7329" spans="1:2">
      <c r="A7329">
        <v>6298208</v>
      </c>
      <c r="B7329">
        <v>3</v>
      </c>
    </row>
    <row r="7330" spans="1:2">
      <c r="A7330">
        <v>6170120</v>
      </c>
      <c r="B7330">
        <v>1</v>
      </c>
    </row>
    <row r="7331" spans="1:2">
      <c r="A7331">
        <v>6265573</v>
      </c>
      <c r="B7331">
        <v>1</v>
      </c>
    </row>
    <row r="7332" spans="1:2">
      <c r="A7332" t="s">
        <v>9626</v>
      </c>
      <c r="B7332">
        <v>0</v>
      </c>
    </row>
    <row r="7333" spans="1:2">
      <c r="A7333">
        <v>6300504</v>
      </c>
      <c r="B7333">
        <v>2</v>
      </c>
    </row>
    <row r="7334" spans="1:2">
      <c r="A7334">
        <v>6215867</v>
      </c>
      <c r="B7334">
        <v>2</v>
      </c>
    </row>
    <row r="7335" spans="1:2">
      <c r="A7335">
        <v>6256510</v>
      </c>
      <c r="B7335">
        <v>0</v>
      </c>
    </row>
    <row r="7336" spans="1:2">
      <c r="A7336">
        <v>960276</v>
      </c>
      <c r="B7336">
        <v>10</v>
      </c>
    </row>
    <row r="7337" spans="1:2">
      <c r="A7337">
        <v>959196</v>
      </c>
      <c r="B7337">
        <v>0</v>
      </c>
    </row>
    <row r="7338" spans="1:2">
      <c r="A7338">
        <v>6317718</v>
      </c>
      <c r="B7338">
        <v>0</v>
      </c>
    </row>
    <row r="7339" spans="1:2">
      <c r="A7339">
        <v>957918</v>
      </c>
      <c r="B7339">
        <v>200</v>
      </c>
    </row>
    <row r="7340" spans="1:2">
      <c r="A7340">
        <v>1350562</v>
      </c>
      <c r="B7340">
        <v>4</v>
      </c>
    </row>
    <row r="7341" spans="1:2">
      <c r="A7341">
        <v>962785</v>
      </c>
      <c r="B7341">
        <v>0</v>
      </c>
    </row>
    <row r="7342" spans="1:2">
      <c r="A7342">
        <v>6308369</v>
      </c>
      <c r="B7342">
        <v>3</v>
      </c>
    </row>
    <row r="7343" spans="1:2">
      <c r="A7343">
        <v>6215607</v>
      </c>
      <c r="B7343">
        <v>2</v>
      </c>
    </row>
    <row r="7344" spans="1:2">
      <c r="A7344">
        <v>6133724</v>
      </c>
      <c r="B7344">
        <v>2</v>
      </c>
    </row>
    <row r="7345" spans="1:2">
      <c r="A7345">
        <v>6120333</v>
      </c>
      <c r="B7345">
        <v>0</v>
      </c>
    </row>
    <row r="7346" spans="1:2">
      <c r="A7346">
        <v>6302816</v>
      </c>
      <c r="B7346">
        <v>0</v>
      </c>
    </row>
    <row r="7347" spans="1:2">
      <c r="A7347">
        <v>6230609</v>
      </c>
      <c r="B7347">
        <v>1</v>
      </c>
    </row>
    <row r="7348" spans="1:2">
      <c r="A7348">
        <v>6230849</v>
      </c>
      <c r="B7348">
        <v>4</v>
      </c>
    </row>
    <row r="7349" spans="1:2">
      <c r="A7349">
        <v>6293137</v>
      </c>
      <c r="B7349">
        <v>1</v>
      </c>
    </row>
    <row r="7350" spans="1:2">
      <c r="A7350">
        <v>6141060</v>
      </c>
      <c r="B7350">
        <v>0</v>
      </c>
    </row>
    <row r="7351" spans="1:2">
      <c r="A7351">
        <v>6249243</v>
      </c>
      <c r="B7351">
        <v>0</v>
      </c>
    </row>
    <row r="7352" spans="1:2">
      <c r="A7352" t="s">
        <v>9682</v>
      </c>
      <c r="B7352">
        <v>0</v>
      </c>
    </row>
    <row r="7353" spans="1:2">
      <c r="A7353" t="s">
        <v>9618</v>
      </c>
      <c r="B7353">
        <v>4</v>
      </c>
    </row>
    <row r="7354" spans="1:2">
      <c r="A7354">
        <v>6242962</v>
      </c>
      <c r="B7354">
        <v>1</v>
      </c>
    </row>
    <row r="7355" spans="1:2">
      <c r="A7355">
        <v>6335218</v>
      </c>
      <c r="B7355">
        <v>3</v>
      </c>
    </row>
    <row r="7356" spans="1:2">
      <c r="A7356">
        <v>6199457</v>
      </c>
      <c r="B7356">
        <v>1</v>
      </c>
    </row>
    <row r="7357" spans="1:2">
      <c r="A7357">
        <v>6273634</v>
      </c>
      <c r="B7357">
        <v>2</v>
      </c>
    </row>
    <row r="7358" spans="1:2">
      <c r="A7358">
        <v>6255602</v>
      </c>
      <c r="B7358">
        <v>0</v>
      </c>
    </row>
    <row r="7359" spans="1:2">
      <c r="A7359">
        <v>6319651</v>
      </c>
      <c r="B7359">
        <v>0</v>
      </c>
    </row>
    <row r="7360" spans="1:2">
      <c r="A7360">
        <v>6245354</v>
      </c>
      <c r="B7360">
        <v>1</v>
      </c>
    </row>
    <row r="7361" spans="1:2">
      <c r="A7361">
        <v>6241712</v>
      </c>
      <c r="B7361">
        <v>2</v>
      </c>
    </row>
    <row r="7362" spans="1:2">
      <c r="A7362">
        <v>6149822</v>
      </c>
      <c r="B7362">
        <v>2</v>
      </c>
    </row>
    <row r="7363" spans="1:2">
      <c r="A7363">
        <v>6342782</v>
      </c>
      <c r="B7363">
        <v>2</v>
      </c>
    </row>
    <row r="7364" spans="1:2">
      <c r="A7364">
        <v>6299208</v>
      </c>
      <c r="B7364">
        <v>1</v>
      </c>
    </row>
    <row r="7365" spans="1:2">
      <c r="A7365">
        <v>6345344</v>
      </c>
      <c r="B7365">
        <v>1</v>
      </c>
    </row>
    <row r="7366" spans="1:2">
      <c r="A7366">
        <v>6252791</v>
      </c>
      <c r="B7366">
        <v>0</v>
      </c>
    </row>
    <row r="7367" spans="1:2">
      <c r="A7367">
        <v>1251563</v>
      </c>
      <c r="B7367">
        <v>0</v>
      </c>
    </row>
    <row r="7368" spans="1:2">
      <c r="A7368">
        <v>6326644</v>
      </c>
      <c r="B7368">
        <v>6</v>
      </c>
    </row>
    <row r="7369" spans="1:2">
      <c r="A7369">
        <v>6263197</v>
      </c>
      <c r="B7369">
        <v>1</v>
      </c>
    </row>
    <row r="7370" spans="1:2">
      <c r="A7370">
        <v>953442</v>
      </c>
      <c r="B7370">
        <v>0</v>
      </c>
    </row>
    <row r="7371" spans="1:2">
      <c r="A7371">
        <v>6248172</v>
      </c>
      <c r="B7371">
        <v>1</v>
      </c>
    </row>
    <row r="7372" spans="1:2">
      <c r="A7372">
        <v>6136165</v>
      </c>
      <c r="B7372">
        <v>0</v>
      </c>
    </row>
    <row r="7373" spans="1:2">
      <c r="A7373">
        <v>1351135</v>
      </c>
      <c r="B7373">
        <v>9</v>
      </c>
    </row>
    <row r="7374" spans="1:2">
      <c r="A7374">
        <v>6187535</v>
      </c>
      <c r="B7374">
        <v>0</v>
      </c>
    </row>
    <row r="7375" spans="1:2">
      <c r="A7375">
        <v>6219917</v>
      </c>
      <c r="B7375">
        <v>2</v>
      </c>
    </row>
    <row r="7376" spans="1:2">
      <c r="A7376">
        <v>6320861</v>
      </c>
      <c r="B7376">
        <v>0</v>
      </c>
    </row>
    <row r="7377" spans="1:2">
      <c r="A7377">
        <v>6177397</v>
      </c>
      <c r="B7377">
        <v>0</v>
      </c>
    </row>
    <row r="7378" spans="1:2">
      <c r="A7378">
        <v>6158504</v>
      </c>
      <c r="B7378">
        <v>6</v>
      </c>
    </row>
    <row r="7379" spans="1:2">
      <c r="A7379">
        <v>6217658</v>
      </c>
      <c r="B7379">
        <v>10</v>
      </c>
    </row>
    <row r="7380" spans="1:2">
      <c r="A7380">
        <v>6257782</v>
      </c>
      <c r="B7380">
        <v>1</v>
      </c>
    </row>
    <row r="7381" spans="1:2">
      <c r="A7381">
        <v>961292</v>
      </c>
      <c r="B7381">
        <v>0</v>
      </c>
    </row>
    <row r="7382" spans="1:2">
      <c r="A7382">
        <v>6326533</v>
      </c>
      <c r="B7382">
        <v>0</v>
      </c>
    </row>
    <row r="7383" spans="1:2">
      <c r="A7383">
        <v>1054718</v>
      </c>
      <c r="B7383">
        <v>0</v>
      </c>
    </row>
    <row r="7384" spans="1:2">
      <c r="A7384">
        <v>6216438</v>
      </c>
      <c r="B7384">
        <v>1</v>
      </c>
    </row>
    <row r="7385" spans="1:2">
      <c r="A7385">
        <v>961844</v>
      </c>
      <c r="B7385">
        <v>1</v>
      </c>
    </row>
    <row r="7386" spans="1:2">
      <c r="A7386">
        <v>6265613</v>
      </c>
      <c r="B7386">
        <v>0</v>
      </c>
    </row>
    <row r="7387" spans="1:2">
      <c r="A7387">
        <v>6279967</v>
      </c>
      <c r="B7387">
        <v>1</v>
      </c>
    </row>
    <row r="7388" spans="1:2">
      <c r="A7388">
        <v>6323720</v>
      </c>
      <c r="B7388">
        <v>0</v>
      </c>
    </row>
    <row r="7389" spans="1:2">
      <c r="A7389">
        <v>964029</v>
      </c>
      <c r="B7389">
        <v>1</v>
      </c>
    </row>
    <row r="7390" spans="1:2">
      <c r="A7390">
        <v>6342937</v>
      </c>
      <c r="B7390">
        <v>1</v>
      </c>
    </row>
    <row r="7391" spans="1:2">
      <c r="A7391">
        <v>6322801</v>
      </c>
      <c r="B7391">
        <v>0</v>
      </c>
    </row>
    <row r="7392" spans="1:2">
      <c r="A7392">
        <v>6264698</v>
      </c>
      <c r="B7392">
        <v>4</v>
      </c>
    </row>
    <row r="7393" spans="1:2">
      <c r="A7393">
        <v>6170430</v>
      </c>
      <c r="B7393">
        <v>0</v>
      </c>
    </row>
    <row r="7394" spans="1:2">
      <c r="A7394">
        <v>6270172</v>
      </c>
      <c r="B7394">
        <v>0</v>
      </c>
    </row>
    <row r="7395" spans="1:2">
      <c r="A7395">
        <v>6232844</v>
      </c>
      <c r="B7395">
        <v>3</v>
      </c>
    </row>
    <row r="7396" spans="1:2">
      <c r="A7396">
        <v>6261898</v>
      </c>
      <c r="B7396">
        <v>1</v>
      </c>
    </row>
    <row r="7397" spans="1:2">
      <c r="A7397">
        <v>6237670</v>
      </c>
      <c r="B7397">
        <v>0</v>
      </c>
    </row>
    <row r="7398" spans="1:2">
      <c r="A7398">
        <v>6230807</v>
      </c>
      <c r="B7398">
        <v>1</v>
      </c>
    </row>
    <row r="7399" spans="1:2">
      <c r="A7399">
        <v>6107927</v>
      </c>
      <c r="B7399">
        <v>0</v>
      </c>
    </row>
    <row r="7400" spans="1:2">
      <c r="A7400">
        <v>6265001</v>
      </c>
      <c r="B7400">
        <v>0</v>
      </c>
    </row>
    <row r="7401" spans="1:2">
      <c r="A7401">
        <v>6306281</v>
      </c>
      <c r="B7401">
        <v>1</v>
      </c>
    </row>
    <row r="7402" spans="1:2">
      <c r="A7402">
        <v>6185872</v>
      </c>
      <c r="B7402">
        <v>9</v>
      </c>
    </row>
    <row r="7403" spans="1:2">
      <c r="A7403">
        <v>1251711</v>
      </c>
      <c r="B7403">
        <v>3</v>
      </c>
    </row>
    <row r="7404" spans="1:2">
      <c r="A7404">
        <v>6262085</v>
      </c>
      <c r="B7404">
        <v>1</v>
      </c>
    </row>
    <row r="7405" spans="1:2">
      <c r="A7405">
        <v>6161373</v>
      </c>
      <c r="B7405">
        <v>0</v>
      </c>
    </row>
    <row r="7406" spans="1:2">
      <c r="A7406">
        <v>958585</v>
      </c>
      <c r="B7406">
        <v>6</v>
      </c>
    </row>
    <row r="7407" spans="1:2">
      <c r="A7407">
        <v>6121959</v>
      </c>
      <c r="B7407">
        <v>0</v>
      </c>
    </row>
    <row r="7408" spans="1:2">
      <c r="A7408">
        <v>6239950</v>
      </c>
      <c r="B7408">
        <v>3</v>
      </c>
    </row>
    <row r="7409" spans="1:2">
      <c r="A7409">
        <v>1053557</v>
      </c>
      <c r="B7409">
        <v>2</v>
      </c>
    </row>
    <row r="7410" spans="1:2">
      <c r="A7410">
        <v>6252000</v>
      </c>
      <c r="B7410">
        <v>1</v>
      </c>
    </row>
    <row r="7411" spans="1:2">
      <c r="A7411">
        <v>6230812</v>
      </c>
      <c r="B7411">
        <v>1</v>
      </c>
    </row>
    <row r="7412" spans="1:2">
      <c r="A7412">
        <v>6125547</v>
      </c>
      <c r="B7412">
        <v>0</v>
      </c>
    </row>
    <row r="7413" spans="1:2">
      <c r="A7413">
        <v>6188561</v>
      </c>
      <c r="B7413">
        <v>0</v>
      </c>
    </row>
    <row r="7414" spans="1:2">
      <c r="A7414">
        <v>6303944</v>
      </c>
      <c r="B7414">
        <v>0</v>
      </c>
    </row>
    <row r="7415" spans="1:2">
      <c r="A7415">
        <v>6248082</v>
      </c>
      <c r="B7415">
        <v>1</v>
      </c>
    </row>
    <row r="7416" spans="1:2">
      <c r="A7416">
        <v>1054543</v>
      </c>
      <c r="B7416">
        <v>1</v>
      </c>
    </row>
    <row r="7417" spans="1:2">
      <c r="A7417">
        <v>6341101</v>
      </c>
      <c r="B7417">
        <v>1</v>
      </c>
    </row>
    <row r="7418" spans="1:2">
      <c r="A7418">
        <v>750135</v>
      </c>
      <c r="B7418">
        <v>12</v>
      </c>
    </row>
    <row r="7419" spans="1:2">
      <c r="A7419">
        <v>6284056</v>
      </c>
      <c r="B7419">
        <v>0</v>
      </c>
    </row>
    <row r="7420" spans="1:2">
      <c r="A7420">
        <v>6221564</v>
      </c>
      <c r="B7420">
        <v>0</v>
      </c>
    </row>
    <row r="7421" spans="1:2">
      <c r="A7421">
        <v>6234110</v>
      </c>
      <c r="B7421">
        <v>2</v>
      </c>
    </row>
    <row r="7422" spans="1:2">
      <c r="A7422">
        <v>6244985</v>
      </c>
      <c r="B7422">
        <v>0</v>
      </c>
    </row>
    <row r="7423" spans="1:2">
      <c r="A7423">
        <v>1252389</v>
      </c>
      <c r="B7423">
        <v>0</v>
      </c>
    </row>
    <row r="7424" spans="1:2">
      <c r="A7424">
        <v>1055218</v>
      </c>
      <c r="B7424">
        <v>6</v>
      </c>
    </row>
    <row r="7425" spans="1:2">
      <c r="A7425">
        <v>6236996</v>
      </c>
      <c r="B7425">
        <v>3</v>
      </c>
    </row>
    <row r="7426" spans="1:2">
      <c r="A7426">
        <v>750875</v>
      </c>
      <c r="B7426">
        <v>3</v>
      </c>
    </row>
    <row r="7427" spans="1:2">
      <c r="A7427">
        <v>6223388</v>
      </c>
      <c r="B7427">
        <v>2</v>
      </c>
    </row>
    <row r="7428" spans="1:2">
      <c r="A7428">
        <v>6177139</v>
      </c>
      <c r="B7428">
        <v>0</v>
      </c>
    </row>
    <row r="7429" spans="1:2">
      <c r="A7429">
        <v>6142291</v>
      </c>
      <c r="B7429">
        <v>0</v>
      </c>
    </row>
    <row r="7430" spans="1:2">
      <c r="A7430">
        <v>6278020</v>
      </c>
      <c r="B7430">
        <v>1</v>
      </c>
    </row>
    <row r="7431" spans="1:2">
      <c r="A7431">
        <v>6217045</v>
      </c>
      <c r="B7431">
        <v>3</v>
      </c>
    </row>
    <row r="7432" spans="1:2">
      <c r="A7432">
        <v>6198914</v>
      </c>
      <c r="B7432">
        <v>4</v>
      </c>
    </row>
    <row r="7433" spans="1:2">
      <c r="A7433">
        <v>1252224</v>
      </c>
      <c r="B7433">
        <v>0</v>
      </c>
    </row>
    <row r="7434" spans="1:2">
      <c r="A7434">
        <v>6269860</v>
      </c>
      <c r="B7434">
        <v>0</v>
      </c>
    </row>
    <row r="7435" spans="1:2">
      <c r="A7435">
        <v>750020</v>
      </c>
      <c r="B7435">
        <v>0</v>
      </c>
    </row>
    <row r="7436" spans="1:2">
      <c r="A7436">
        <v>6294232</v>
      </c>
      <c r="B7436">
        <v>1</v>
      </c>
    </row>
    <row r="7437" spans="1:2">
      <c r="A7437">
        <v>6216049</v>
      </c>
      <c r="B7437">
        <v>1</v>
      </c>
    </row>
    <row r="7438" spans="1:2">
      <c r="A7438">
        <v>1054983</v>
      </c>
      <c r="B7438">
        <v>0</v>
      </c>
    </row>
    <row r="7439" spans="1:2">
      <c r="A7439">
        <v>6132021</v>
      </c>
      <c r="B7439">
        <v>0</v>
      </c>
    </row>
    <row r="7440" spans="1:2">
      <c r="A7440">
        <v>6239770</v>
      </c>
      <c r="B7440">
        <v>0</v>
      </c>
    </row>
    <row r="7441" spans="1:2">
      <c r="A7441">
        <v>6187577</v>
      </c>
      <c r="B7441">
        <v>1</v>
      </c>
    </row>
    <row r="7442" spans="1:2">
      <c r="A7442">
        <v>6319285</v>
      </c>
      <c r="B7442">
        <v>0</v>
      </c>
    </row>
    <row r="7443" spans="1:2">
      <c r="A7443">
        <v>6345670</v>
      </c>
      <c r="B7443">
        <v>0</v>
      </c>
    </row>
    <row r="7444" spans="1:2">
      <c r="A7444">
        <v>1350536</v>
      </c>
      <c r="B7444">
        <v>5</v>
      </c>
    </row>
    <row r="7445" spans="1:2">
      <c r="A7445">
        <v>6190846</v>
      </c>
      <c r="B7445">
        <v>0</v>
      </c>
    </row>
    <row r="7446" spans="1:2">
      <c r="A7446">
        <v>6231084</v>
      </c>
      <c r="B7446">
        <v>0</v>
      </c>
    </row>
    <row r="7447" spans="1:2">
      <c r="A7447">
        <v>6215975</v>
      </c>
      <c r="B7447">
        <v>1</v>
      </c>
    </row>
    <row r="7448" spans="1:2">
      <c r="A7448">
        <v>6246516</v>
      </c>
      <c r="B7448">
        <v>10</v>
      </c>
    </row>
    <row r="7449" spans="1:2">
      <c r="A7449">
        <v>6151936</v>
      </c>
      <c r="B7449">
        <v>0</v>
      </c>
    </row>
    <row r="7450" spans="1:2">
      <c r="A7450">
        <v>1055319</v>
      </c>
      <c r="B7450">
        <v>2</v>
      </c>
    </row>
    <row r="7451" spans="1:2">
      <c r="A7451">
        <v>6322926</v>
      </c>
      <c r="B7451">
        <v>2</v>
      </c>
    </row>
    <row r="7452" spans="1:2">
      <c r="A7452">
        <v>6278429</v>
      </c>
      <c r="B7452">
        <v>0</v>
      </c>
    </row>
    <row r="7453" spans="1:2">
      <c r="A7453">
        <v>1055161</v>
      </c>
      <c r="B7453">
        <v>0</v>
      </c>
    </row>
    <row r="7454" spans="1:2">
      <c r="A7454" t="s">
        <v>9654</v>
      </c>
      <c r="B7454">
        <v>0</v>
      </c>
    </row>
    <row r="7455" spans="1:2">
      <c r="A7455">
        <v>6247609</v>
      </c>
      <c r="B7455">
        <v>0</v>
      </c>
    </row>
    <row r="7456" spans="1:2">
      <c r="A7456">
        <v>6160125</v>
      </c>
      <c r="B7456">
        <v>0</v>
      </c>
    </row>
    <row r="7457" spans="1:2">
      <c r="A7457">
        <v>957872</v>
      </c>
      <c r="B7457">
        <v>0</v>
      </c>
    </row>
    <row r="7458" spans="1:2">
      <c r="A7458">
        <v>964888</v>
      </c>
      <c r="B7458">
        <v>2</v>
      </c>
    </row>
    <row r="7459" spans="1:2">
      <c r="A7459">
        <v>6191121</v>
      </c>
      <c r="B7459">
        <v>1</v>
      </c>
    </row>
    <row r="7460" spans="1:2">
      <c r="A7460">
        <v>6286826</v>
      </c>
      <c r="B7460">
        <v>6</v>
      </c>
    </row>
    <row r="7461" spans="1:2">
      <c r="A7461">
        <v>6321474</v>
      </c>
      <c r="B7461">
        <v>0</v>
      </c>
    </row>
    <row r="7462" spans="1:2">
      <c r="A7462">
        <v>954532</v>
      </c>
      <c r="B7462">
        <v>4</v>
      </c>
    </row>
    <row r="7463" spans="1:2">
      <c r="A7463">
        <v>6231592</v>
      </c>
      <c r="B7463">
        <v>1</v>
      </c>
    </row>
    <row r="7464" spans="1:2">
      <c r="A7464">
        <v>6224095</v>
      </c>
      <c r="B7464">
        <v>1</v>
      </c>
    </row>
    <row r="7465" spans="1:2">
      <c r="A7465">
        <v>6241686</v>
      </c>
      <c r="B7465">
        <v>2</v>
      </c>
    </row>
    <row r="7466" spans="1:2">
      <c r="A7466">
        <v>6318107</v>
      </c>
      <c r="B7466">
        <v>0</v>
      </c>
    </row>
    <row r="7467" spans="1:2">
      <c r="A7467">
        <v>6251940</v>
      </c>
      <c r="B7467">
        <v>2</v>
      </c>
    </row>
    <row r="7468" spans="1:2">
      <c r="A7468">
        <v>6129381</v>
      </c>
      <c r="B7468">
        <v>0</v>
      </c>
    </row>
    <row r="7469" spans="1:2">
      <c r="A7469">
        <v>6230601</v>
      </c>
      <c r="B7469">
        <v>0</v>
      </c>
    </row>
    <row r="7470" spans="1:2">
      <c r="A7470">
        <v>6186970</v>
      </c>
      <c r="B7470">
        <v>0</v>
      </c>
    </row>
    <row r="7471" spans="1:2">
      <c r="A7471">
        <v>6199261</v>
      </c>
      <c r="B7471">
        <v>0</v>
      </c>
    </row>
    <row r="7472" spans="1:2">
      <c r="A7472">
        <v>964101</v>
      </c>
      <c r="B7472">
        <v>8</v>
      </c>
    </row>
    <row r="7473" spans="1:2">
      <c r="A7473">
        <v>6160570</v>
      </c>
      <c r="B7473">
        <v>0</v>
      </c>
    </row>
    <row r="7474" spans="1:2">
      <c r="A7474">
        <v>6284453</v>
      </c>
      <c r="B7474">
        <v>4</v>
      </c>
    </row>
    <row r="7475" spans="1:2">
      <c r="A7475">
        <v>6229350</v>
      </c>
      <c r="B7475">
        <v>0</v>
      </c>
    </row>
    <row r="7476" spans="1:2">
      <c r="A7476">
        <v>6216082</v>
      </c>
      <c r="B7476">
        <v>1</v>
      </c>
    </row>
    <row r="7477" spans="1:2">
      <c r="A7477">
        <v>6119643</v>
      </c>
      <c r="B7477">
        <v>0</v>
      </c>
    </row>
    <row r="7478" spans="1:2">
      <c r="A7478">
        <v>6313734</v>
      </c>
      <c r="B7478">
        <v>0</v>
      </c>
    </row>
    <row r="7479" spans="1:2">
      <c r="A7479">
        <v>6232102</v>
      </c>
      <c r="B7479">
        <v>0</v>
      </c>
    </row>
    <row r="7480" spans="1:2">
      <c r="A7480">
        <v>6250898</v>
      </c>
      <c r="B7480">
        <v>1</v>
      </c>
    </row>
    <row r="7481" spans="1:2">
      <c r="A7481">
        <v>6238629</v>
      </c>
      <c r="B7481">
        <v>0</v>
      </c>
    </row>
    <row r="7482" spans="1:2">
      <c r="A7482">
        <v>6230787</v>
      </c>
      <c r="B7482">
        <v>2</v>
      </c>
    </row>
    <row r="7483" spans="1:2">
      <c r="A7483">
        <v>6183096</v>
      </c>
      <c r="B7483">
        <v>0</v>
      </c>
    </row>
    <row r="7484" spans="1:2">
      <c r="A7484">
        <v>6151601</v>
      </c>
      <c r="B7484">
        <v>1</v>
      </c>
    </row>
    <row r="7485" spans="1:2">
      <c r="A7485">
        <v>6176456</v>
      </c>
      <c r="B7485">
        <v>0</v>
      </c>
    </row>
    <row r="7486" spans="1:2">
      <c r="A7486" t="s">
        <v>9625</v>
      </c>
      <c r="B7486">
        <v>0</v>
      </c>
    </row>
    <row r="7487" spans="1:2">
      <c r="A7487">
        <v>6220237</v>
      </c>
      <c r="B7487">
        <v>0</v>
      </c>
    </row>
    <row r="7488" spans="1:2">
      <c r="A7488">
        <v>6259255</v>
      </c>
      <c r="B7488">
        <v>0</v>
      </c>
    </row>
    <row r="7489" spans="1:2">
      <c r="A7489">
        <v>6245978</v>
      </c>
      <c r="B7489">
        <v>0</v>
      </c>
    </row>
    <row r="7490" spans="1:2">
      <c r="A7490">
        <v>6310259</v>
      </c>
      <c r="B7490">
        <v>1</v>
      </c>
    </row>
    <row r="7491" spans="1:2">
      <c r="A7491">
        <v>6256429</v>
      </c>
      <c r="B7491">
        <v>5</v>
      </c>
    </row>
    <row r="7492" spans="1:2">
      <c r="A7492">
        <v>6132209</v>
      </c>
      <c r="B7492">
        <v>0</v>
      </c>
    </row>
    <row r="7493" spans="1:2">
      <c r="A7493">
        <v>6338392</v>
      </c>
      <c r="B7493">
        <v>0</v>
      </c>
    </row>
    <row r="7494" spans="1:2">
      <c r="A7494">
        <v>6226586</v>
      </c>
      <c r="B7494">
        <v>3</v>
      </c>
    </row>
    <row r="7495" spans="1:2">
      <c r="A7495">
        <v>6180399</v>
      </c>
      <c r="B7495">
        <v>0</v>
      </c>
    </row>
    <row r="7496" spans="1:2">
      <c r="A7496">
        <v>963702</v>
      </c>
      <c r="B7496">
        <v>0</v>
      </c>
    </row>
    <row r="7497" spans="1:2">
      <c r="A7497">
        <v>6104956</v>
      </c>
      <c r="B7497">
        <v>1</v>
      </c>
    </row>
    <row r="7498" spans="1:2">
      <c r="A7498">
        <v>957608</v>
      </c>
      <c r="B7498">
        <v>6</v>
      </c>
    </row>
    <row r="7499" spans="1:2">
      <c r="A7499">
        <v>6215619</v>
      </c>
      <c r="B7499">
        <v>1</v>
      </c>
    </row>
    <row r="7500" spans="1:2">
      <c r="A7500">
        <v>6260928</v>
      </c>
      <c r="B7500">
        <v>0</v>
      </c>
    </row>
    <row r="7501" spans="1:2">
      <c r="A7501">
        <v>6321467</v>
      </c>
      <c r="B7501">
        <v>0</v>
      </c>
    </row>
    <row r="7502" spans="1:2">
      <c r="A7502">
        <v>6255574</v>
      </c>
      <c r="B7502">
        <v>1</v>
      </c>
    </row>
    <row r="7503" spans="1:2">
      <c r="A7503">
        <v>6213906</v>
      </c>
      <c r="B7503">
        <v>0</v>
      </c>
    </row>
    <row r="7504" spans="1:2">
      <c r="A7504">
        <v>6115671</v>
      </c>
      <c r="B7504">
        <v>0</v>
      </c>
    </row>
    <row r="7505" spans="1:2">
      <c r="A7505">
        <v>6126171</v>
      </c>
      <c r="B7505">
        <v>2</v>
      </c>
    </row>
    <row r="7506" spans="1:2">
      <c r="A7506">
        <v>6148965</v>
      </c>
      <c r="B7506">
        <v>6</v>
      </c>
    </row>
    <row r="7507" spans="1:2">
      <c r="A7507">
        <v>6150842</v>
      </c>
      <c r="B7507">
        <v>0</v>
      </c>
    </row>
    <row r="7508" spans="1:2">
      <c r="A7508" t="s">
        <v>9586</v>
      </c>
      <c r="B7508">
        <v>5</v>
      </c>
    </row>
    <row r="7509" spans="1:2">
      <c r="A7509">
        <v>6338741</v>
      </c>
      <c r="B7509">
        <v>2</v>
      </c>
    </row>
    <row r="7510" spans="1:2">
      <c r="A7510">
        <v>6319644</v>
      </c>
      <c r="B7510">
        <v>2</v>
      </c>
    </row>
    <row r="7511" spans="1:2">
      <c r="A7511">
        <v>1054459</v>
      </c>
      <c r="B7511">
        <v>0</v>
      </c>
    </row>
    <row r="7512" spans="1:2">
      <c r="A7512">
        <v>6263737</v>
      </c>
      <c r="B7512">
        <v>1</v>
      </c>
    </row>
    <row r="7513" spans="1:2">
      <c r="A7513">
        <v>951134</v>
      </c>
      <c r="B7513">
        <v>12</v>
      </c>
    </row>
    <row r="7514" spans="1:2">
      <c r="A7514">
        <v>6247898</v>
      </c>
      <c r="B7514">
        <v>1</v>
      </c>
    </row>
    <row r="7515" spans="1:2">
      <c r="A7515">
        <v>6263392</v>
      </c>
      <c r="B7515">
        <v>0</v>
      </c>
    </row>
    <row r="7516" spans="1:2">
      <c r="A7516">
        <v>6117377</v>
      </c>
      <c r="B7516">
        <v>0</v>
      </c>
    </row>
    <row r="7517" spans="1:2">
      <c r="A7517">
        <v>6111643</v>
      </c>
      <c r="B7517">
        <v>5</v>
      </c>
    </row>
    <row r="7518" spans="1:2">
      <c r="A7518">
        <v>6239291</v>
      </c>
      <c r="B7518">
        <v>1</v>
      </c>
    </row>
    <row r="7519" spans="1:2">
      <c r="A7519">
        <v>6216338</v>
      </c>
      <c r="B7519">
        <v>3</v>
      </c>
    </row>
    <row r="7520" spans="1:2">
      <c r="A7520">
        <v>6224773</v>
      </c>
      <c r="B7520">
        <v>1</v>
      </c>
    </row>
    <row r="7521" spans="1:2">
      <c r="A7521">
        <v>6295355</v>
      </c>
      <c r="B7521">
        <v>0</v>
      </c>
    </row>
    <row r="7522" spans="1:2">
      <c r="A7522">
        <v>960774</v>
      </c>
      <c r="B7522">
        <v>0</v>
      </c>
    </row>
    <row r="7523" spans="1:2">
      <c r="A7523">
        <v>1053772</v>
      </c>
      <c r="B7523">
        <v>1</v>
      </c>
    </row>
    <row r="7524" spans="1:2">
      <c r="A7524">
        <v>6270426</v>
      </c>
      <c r="B7524">
        <v>0</v>
      </c>
    </row>
    <row r="7525" spans="1:2">
      <c r="A7525">
        <v>6246067</v>
      </c>
      <c r="B7525">
        <v>4</v>
      </c>
    </row>
    <row r="7526" spans="1:2">
      <c r="A7526">
        <v>6236245</v>
      </c>
      <c r="B7526">
        <v>1</v>
      </c>
    </row>
    <row r="7527" spans="1:2">
      <c r="A7527">
        <v>1350421</v>
      </c>
      <c r="B7527">
        <v>0</v>
      </c>
    </row>
    <row r="7528" spans="1:2">
      <c r="A7528">
        <v>6199314</v>
      </c>
      <c r="B7528">
        <v>6</v>
      </c>
    </row>
    <row r="7529" spans="1:2">
      <c r="A7529">
        <v>6258858</v>
      </c>
      <c r="B7529">
        <v>0</v>
      </c>
    </row>
    <row r="7530" spans="1:2">
      <c r="A7530">
        <v>6255834</v>
      </c>
      <c r="B7530">
        <v>2</v>
      </c>
    </row>
    <row r="7531" spans="1:2">
      <c r="A7531">
        <v>6160126</v>
      </c>
      <c r="B7531">
        <v>0</v>
      </c>
    </row>
    <row r="7532" spans="1:2">
      <c r="A7532">
        <v>6172095</v>
      </c>
      <c r="B7532">
        <v>2</v>
      </c>
    </row>
    <row r="7533" spans="1:2">
      <c r="A7533">
        <v>963531</v>
      </c>
      <c r="B7533">
        <v>1</v>
      </c>
    </row>
    <row r="7534" spans="1:2">
      <c r="A7534">
        <v>6158892</v>
      </c>
      <c r="B7534">
        <v>0</v>
      </c>
    </row>
    <row r="7535" spans="1:2">
      <c r="A7535">
        <v>6215999</v>
      </c>
      <c r="B7535">
        <v>1</v>
      </c>
    </row>
    <row r="7536" spans="1:2">
      <c r="A7536" t="s">
        <v>9583</v>
      </c>
      <c r="B7536">
        <v>0</v>
      </c>
    </row>
    <row r="7537" spans="1:2">
      <c r="A7537">
        <v>1351430</v>
      </c>
      <c r="B7537">
        <v>18</v>
      </c>
    </row>
    <row r="7538" spans="1:2">
      <c r="A7538">
        <v>1055124</v>
      </c>
      <c r="B7538">
        <v>0</v>
      </c>
    </row>
    <row r="7539" spans="1:2">
      <c r="A7539">
        <v>6315080</v>
      </c>
      <c r="B7539">
        <v>0</v>
      </c>
    </row>
    <row r="7540" spans="1:2">
      <c r="A7540">
        <v>1054901</v>
      </c>
      <c r="B7540">
        <v>5</v>
      </c>
    </row>
    <row r="7541" spans="1:2">
      <c r="A7541">
        <v>6267341</v>
      </c>
      <c r="B7541">
        <v>0</v>
      </c>
    </row>
    <row r="7542" spans="1:2">
      <c r="A7542">
        <v>6330669</v>
      </c>
      <c r="B7542">
        <v>0</v>
      </c>
    </row>
    <row r="7543" spans="1:2">
      <c r="A7543">
        <v>6267921</v>
      </c>
      <c r="B7543">
        <v>0</v>
      </c>
    </row>
    <row r="7544" spans="1:2">
      <c r="A7544">
        <v>6240438</v>
      </c>
      <c r="B7544">
        <v>4</v>
      </c>
    </row>
    <row r="7545" spans="1:2">
      <c r="A7545">
        <v>6125414</v>
      </c>
      <c r="B7545">
        <v>0</v>
      </c>
    </row>
    <row r="7546" spans="1:2">
      <c r="A7546">
        <v>6343363</v>
      </c>
      <c r="B7546">
        <v>0</v>
      </c>
    </row>
    <row r="7547" spans="1:2">
      <c r="A7547">
        <v>6302368</v>
      </c>
      <c r="B7547">
        <v>2</v>
      </c>
    </row>
    <row r="7548" spans="1:2">
      <c r="A7548">
        <v>6259097</v>
      </c>
      <c r="B7548">
        <v>6</v>
      </c>
    </row>
    <row r="7549" spans="1:2">
      <c r="A7549">
        <v>1162199</v>
      </c>
      <c r="B7549">
        <v>0</v>
      </c>
    </row>
    <row r="7550" spans="1:2">
      <c r="A7550">
        <v>6258261</v>
      </c>
      <c r="B7550">
        <v>0</v>
      </c>
    </row>
    <row r="7551" spans="1:2">
      <c r="A7551">
        <v>6248907</v>
      </c>
      <c r="B7551">
        <v>3</v>
      </c>
    </row>
    <row r="7552" spans="1:2">
      <c r="A7552">
        <v>6307316</v>
      </c>
      <c r="B7552">
        <v>0</v>
      </c>
    </row>
    <row r="7553" spans="1:2">
      <c r="A7553">
        <v>6313730</v>
      </c>
      <c r="B7553">
        <v>3</v>
      </c>
    </row>
    <row r="7554" spans="1:2">
      <c r="A7554">
        <v>6215822</v>
      </c>
      <c r="B7554">
        <v>2</v>
      </c>
    </row>
    <row r="7555" spans="1:2">
      <c r="A7555">
        <v>6158899</v>
      </c>
      <c r="B7555">
        <v>0</v>
      </c>
    </row>
    <row r="7556" spans="1:2">
      <c r="A7556">
        <v>6294870</v>
      </c>
      <c r="B7556">
        <v>1</v>
      </c>
    </row>
    <row r="7557" spans="1:2">
      <c r="A7557">
        <v>1052725</v>
      </c>
      <c r="B7557">
        <v>0</v>
      </c>
    </row>
    <row r="7558" spans="1:2">
      <c r="A7558">
        <v>1050685</v>
      </c>
      <c r="B7558">
        <v>3</v>
      </c>
    </row>
    <row r="7559" spans="1:2">
      <c r="A7559">
        <v>6295362</v>
      </c>
      <c r="B7559">
        <v>0</v>
      </c>
    </row>
    <row r="7560" spans="1:2">
      <c r="A7560">
        <v>1054429</v>
      </c>
      <c r="B7560">
        <v>0</v>
      </c>
    </row>
    <row r="7561" spans="1:2">
      <c r="A7561">
        <v>6241191</v>
      </c>
      <c r="B7561">
        <v>1</v>
      </c>
    </row>
    <row r="7562" spans="1:2">
      <c r="A7562">
        <v>6175247</v>
      </c>
      <c r="B7562">
        <v>3</v>
      </c>
    </row>
    <row r="7563" spans="1:2">
      <c r="A7563">
        <v>1055069</v>
      </c>
      <c r="B7563">
        <v>0</v>
      </c>
    </row>
    <row r="7564" spans="1:2">
      <c r="A7564">
        <v>750133</v>
      </c>
      <c r="B7564">
        <v>5</v>
      </c>
    </row>
    <row r="7565" spans="1:2">
      <c r="A7565">
        <v>6253416</v>
      </c>
      <c r="B7565">
        <v>0</v>
      </c>
    </row>
    <row r="7566" spans="1:2">
      <c r="A7566">
        <v>1053770</v>
      </c>
      <c r="B7566">
        <v>4</v>
      </c>
    </row>
    <row r="7567" spans="1:2">
      <c r="A7567">
        <v>6270576</v>
      </c>
      <c r="B7567">
        <v>1</v>
      </c>
    </row>
    <row r="7568" spans="1:2">
      <c r="A7568">
        <v>6243069</v>
      </c>
      <c r="B7568">
        <v>0</v>
      </c>
    </row>
    <row r="7569" spans="1:2">
      <c r="A7569">
        <v>6239923</v>
      </c>
      <c r="B7569">
        <v>0</v>
      </c>
    </row>
    <row r="7570" spans="1:2">
      <c r="A7570">
        <v>6189443</v>
      </c>
      <c r="B7570">
        <v>2</v>
      </c>
    </row>
    <row r="7571" spans="1:2">
      <c r="A7571">
        <v>6279947</v>
      </c>
      <c r="B7571">
        <v>2</v>
      </c>
    </row>
    <row r="7572" spans="1:2">
      <c r="A7572">
        <v>6257698</v>
      </c>
      <c r="B7572">
        <v>0</v>
      </c>
    </row>
    <row r="7573" spans="1:2">
      <c r="A7573">
        <v>6180159</v>
      </c>
      <c r="B7573">
        <v>0</v>
      </c>
    </row>
    <row r="7574" spans="1:2">
      <c r="A7574">
        <v>6111056</v>
      </c>
      <c r="B7574">
        <v>0</v>
      </c>
    </row>
    <row r="7575" spans="1:2">
      <c r="A7575">
        <v>6236190</v>
      </c>
      <c r="B7575">
        <v>1</v>
      </c>
    </row>
    <row r="7576" spans="1:2">
      <c r="A7576">
        <v>6230249</v>
      </c>
      <c r="B7576">
        <v>0</v>
      </c>
    </row>
    <row r="7577" spans="1:2">
      <c r="A7577">
        <v>6261471</v>
      </c>
      <c r="B7577">
        <v>12</v>
      </c>
    </row>
    <row r="7578" spans="1:2">
      <c r="A7578">
        <v>6145373</v>
      </c>
      <c r="B7578">
        <v>0</v>
      </c>
    </row>
    <row r="7579" spans="1:2">
      <c r="A7579">
        <v>1054785</v>
      </c>
      <c r="B7579">
        <v>2</v>
      </c>
    </row>
    <row r="7580" spans="1:2">
      <c r="A7580">
        <v>6239922</v>
      </c>
      <c r="B7580">
        <v>0</v>
      </c>
    </row>
    <row r="7581" spans="1:2">
      <c r="A7581">
        <v>6161584</v>
      </c>
      <c r="B7581">
        <v>10</v>
      </c>
    </row>
    <row r="7582" spans="1:2">
      <c r="A7582">
        <v>6249993</v>
      </c>
      <c r="B7582">
        <v>4</v>
      </c>
    </row>
    <row r="7583" spans="1:2">
      <c r="A7583">
        <v>6262852</v>
      </c>
      <c r="B7583">
        <v>1</v>
      </c>
    </row>
    <row r="7584" spans="1:2">
      <c r="A7584">
        <v>6255590</v>
      </c>
      <c r="B7584">
        <v>0</v>
      </c>
    </row>
    <row r="7585" spans="1:2">
      <c r="A7585">
        <v>750379</v>
      </c>
      <c r="B7585">
        <v>0</v>
      </c>
    </row>
    <row r="7586" spans="1:2">
      <c r="A7586">
        <v>6264690</v>
      </c>
      <c r="B7586">
        <v>3</v>
      </c>
    </row>
    <row r="7587" spans="1:2">
      <c r="A7587">
        <v>6297652</v>
      </c>
      <c r="B7587">
        <v>0</v>
      </c>
    </row>
    <row r="7588" spans="1:2">
      <c r="A7588">
        <v>6226265</v>
      </c>
      <c r="B7588">
        <v>0</v>
      </c>
    </row>
    <row r="7589" spans="1:2">
      <c r="A7589">
        <v>6323144</v>
      </c>
      <c r="B7589">
        <v>5</v>
      </c>
    </row>
    <row r="7590" spans="1:2">
      <c r="A7590">
        <v>6150113</v>
      </c>
      <c r="B7590">
        <v>0</v>
      </c>
    </row>
    <row r="7591" spans="1:2">
      <c r="A7591">
        <v>6326011</v>
      </c>
      <c r="B7591">
        <v>4</v>
      </c>
    </row>
    <row r="7592" spans="1:2">
      <c r="A7592">
        <v>6295366</v>
      </c>
      <c r="B7592">
        <v>2</v>
      </c>
    </row>
    <row r="7593" spans="1:2">
      <c r="A7593">
        <v>6220081</v>
      </c>
      <c r="B7593">
        <v>1</v>
      </c>
    </row>
    <row r="7594" spans="1:2">
      <c r="A7594">
        <v>6254291</v>
      </c>
      <c r="B7594">
        <v>1</v>
      </c>
    </row>
    <row r="7595" spans="1:2">
      <c r="A7595">
        <v>6258383</v>
      </c>
      <c r="B7595">
        <v>0</v>
      </c>
    </row>
    <row r="7596" spans="1:2">
      <c r="A7596">
        <v>6216340</v>
      </c>
      <c r="B7596">
        <v>6</v>
      </c>
    </row>
    <row r="7597" spans="1:2">
      <c r="A7597">
        <v>6238781</v>
      </c>
      <c r="B7597">
        <v>2</v>
      </c>
    </row>
    <row r="7598" spans="1:2">
      <c r="A7598">
        <v>6267949</v>
      </c>
      <c r="B7598">
        <v>2</v>
      </c>
    </row>
    <row r="7599" spans="1:2">
      <c r="A7599">
        <v>6186585</v>
      </c>
      <c r="B7599">
        <v>10</v>
      </c>
    </row>
    <row r="7600" spans="1:2">
      <c r="A7600">
        <v>6336027</v>
      </c>
      <c r="B7600">
        <v>0</v>
      </c>
    </row>
    <row r="7601" spans="1:2">
      <c r="A7601">
        <v>6180541</v>
      </c>
      <c r="B7601">
        <v>0</v>
      </c>
    </row>
    <row r="7602" spans="1:2">
      <c r="A7602">
        <v>6192989</v>
      </c>
      <c r="B7602">
        <v>1</v>
      </c>
    </row>
    <row r="7603" spans="1:2">
      <c r="A7603">
        <v>6132371</v>
      </c>
      <c r="B7603">
        <v>2</v>
      </c>
    </row>
    <row r="7604" spans="1:2">
      <c r="A7604">
        <v>6304988</v>
      </c>
      <c r="B7604">
        <v>0</v>
      </c>
    </row>
    <row r="7605" spans="1:2">
      <c r="A7605">
        <v>6164360</v>
      </c>
      <c r="B7605">
        <v>0</v>
      </c>
    </row>
    <row r="7606" spans="1:2">
      <c r="A7606">
        <v>6146563</v>
      </c>
      <c r="B7606">
        <v>6</v>
      </c>
    </row>
    <row r="7607" spans="1:2">
      <c r="A7607">
        <v>6144908</v>
      </c>
      <c r="B7607">
        <v>1</v>
      </c>
    </row>
    <row r="7608" spans="1:2">
      <c r="A7608">
        <v>6262841</v>
      </c>
      <c r="B7608">
        <v>2</v>
      </c>
    </row>
    <row r="7609" spans="1:2">
      <c r="A7609">
        <v>6292771</v>
      </c>
      <c r="B7609">
        <v>0</v>
      </c>
    </row>
    <row r="7610" spans="1:2">
      <c r="A7610">
        <v>6215928</v>
      </c>
      <c r="B7610">
        <v>1</v>
      </c>
    </row>
    <row r="7611" spans="1:2">
      <c r="A7611">
        <v>6280460</v>
      </c>
      <c r="B7611">
        <v>0</v>
      </c>
    </row>
    <row r="7612" spans="1:2">
      <c r="A7612">
        <v>6190134</v>
      </c>
      <c r="B7612">
        <v>0</v>
      </c>
    </row>
    <row r="7613" spans="1:2">
      <c r="A7613">
        <v>957315</v>
      </c>
      <c r="B7613">
        <v>2</v>
      </c>
    </row>
    <row r="7614" spans="1:2">
      <c r="A7614">
        <v>6254298</v>
      </c>
      <c r="B7614">
        <v>0</v>
      </c>
    </row>
    <row r="7615" spans="1:2">
      <c r="A7615" t="s">
        <v>9549</v>
      </c>
      <c r="B7615">
        <v>2</v>
      </c>
    </row>
    <row r="7616" spans="1:2">
      <c r="A7616">
        <v>6198386</v>
      </c>
      <c r="B7616">
        <v>1</v>
      </c>
    </row>
    <row r="7617" spans="1:2">
      <c r="A7617">
        <v>964716</v>
      </c>
      <c r="B7617">
        <v>0</v>
      </c>
    </row>
    <row r="7618" spans="1:2">
      <c r="A7618">
        <v>954043</v>
      </c>
      <c r="B7618">
        <v>15</v>
      </c>
    </row>
    <row r="7619" spans="1:2">
      <c r="A7619">
        <v>6313731</v>
      </c>
      <c r="B7619">
        <v>0</v>
      </c>
    </row>
    <row r="7620" spans="1:2">
      <c r="A7620">
        <v>6133681</v>
      </c>
      <c r="B7620">
        <v>0</v>
      </c>
    </row>
    <row r="7621" spans="1:2">
      <c r="A7621">
        <v>6242910</v>
      </c>
      <c r="B7621">
        <v>0</v>
      </c>
    </row>
    <row r="7622" spans="1:2">
      <c r="A7622">
        <v>6106694</v>
      </c>
      <c r="B7622">
        <v>0</v>
      </c>
    </row>
    <row r="7623" spans="1:2">
      <c r="A7623">
        <v>6299087</v>
      </c>
      <c r="B7623">
        <v>2</v>
      </c>
    </row>
    <row r="7624" spans="1:2">
      <c r="A7624">
        <v>6223495</v>
      </c>
      <c r="B7624">
        <v>6</v>
      </c>
    </row>
    <row r="7625" spans="1:2">
      <c r="A7625">
        <v>6281280</v>
      </c>
      <c r="B7625">
        <v>0</v>
      </c>
    </row>
    <row r="7626" spans="1:2">
      <c r="A7626">
        <v>6199133</v>
      </c>
      <c r="B7626">
        <v>1</v>
      </c>
    </row>
    <row r="7627" spans="1:2">
      <c r="A7627">
        <v>6163976</v>
      </c>
      <c r="B7627">
        <v>0</v>
      </c>
    </row>
    <row r="7628" spans="1:2">
      <c r="A7628">
        <v>964524</v>
      </c>
      <c r="B7628">
        <v>0</v>
      </c>
    </row>
    <row r="7629" spans="1:2">
      <c r="A7629">
        <v>6294099</v>
      </c>
      <c r="B7629">
        <v>26</v>
      </c>
    </row>
    <row r="7630" spans="1:2">
      <c r="A7630">
        <v>1053852</v>
      </c>
      <c r="B7630">
        <v>5</v>
      </c>
    </row>
    <row r="7631" spans="1:2">
      <c r="A7631">
        <v>6284068</v>
      </c>
      <c r="B7631">
        <v>3</v>
      </c>
    </row>
    <row r="7632" spans="1:2">
      <c r="A7632">
        <v>6282149</v>
      </c>
      <c r="B7632">
        <v>1</v>
      </c>
    </row>
    <row r="7633" spans="1:2">
      <c r="A7633">
        <v>6265000</v>
      </c>
      <c r="B7633">
        <v>0</v>
      </c>
    </row>
    <row r="7634" spans="1:2">
      <c r="A7634">
        <v>6255982</v>
      </c>
      <c r="B7634">
        <v>20</v>
      </c>
    </row>
    <row r="7635" spans="1:2">
      <c r="A7635">
        <v>962990</v>
      </c>
      <c r="B7635">
        <v>0</v>
      </c>
    </row>
    <row r="7636" spans="1:2">
      <c r="A7636">
        <v>6193358</v>
      </c>
      <c r="B7636">
        <v>1</v>
      </c>
    </row>
    <row r="7637" spans="1:2">
      <c r="A7637">
        <v>6243622</v>
      </c>
      <c r="B7637">
        <v>1</v>
      </c>
    </row>
    <row r="7638" spans="1:2">
      <c r="A7638">
        <v>6197468</v>
      </c>
      <c r="B7638">
        <v>0</v>
      </c>
    </row>
    <row r="7639" spans="1:2">
      <c r="A7639">
        <v>6317282</v>
      </c>
      <c r="B7639">
        <v>0</v>
      </c>
    </row>
    <row r="7640" spans="1:2">
      <c r="A7640">
        <v>6103390</v>
      </c>
      <c r="B7640">
        <v>1</v>
      </c>
    </row>
    <row r="7641" spans="1:2">
      <c r="A7641">
        <v>6114999</v>
      </c>
      <c r="B7641">
        <v>0</v>
      </c>
    </row>
    <row r="7642" spans="1:2">
      <c r="A7642">
        <v>1252334</v>
      </c>
      <c r="B7642">
        <v>0</v>
      </c>
    </row>
    <row r="7643" spans="1:2">
      <c r="A7643">
        <v>6342802</v>
      </c>
      <c r="B7643">
        <v>2</v>
      </c>
    </row>
    <row r="7644" spans="1:2">
      <c r="A7644">
        <v>1053863</v>
      </c>
      <c r="B7644">
        <v>1</v>
      </c>
    </row>
    <row r="7645" spans="1:2">
      <c r="A7645">
        <v>6219400</v>
      </c>
      <c r="B7645">
        <v>0</v>
      </c>
    </row>
    <row r="7646" spans="1:2">
      <c r="A7646">
        <v>6236843</v>
      </c>
      <c r="B7646">
        <v>200</v>
      </c>
    </row>
    <row r="7647" spans="1:2">
      <c r="A7647">
        <v>6272046</v>
      </c>
      <c r="B7647">
        <v>0</v>
      </c>
    </row>
    <row r="7648" spans="1:2">
      <c r="A7648">
        <v>6104474</v>
      </c>
      <c r="B7648">
        <v>2</v>
      </c>
    </row>
    <row r="7649" spans="1:2">
      <c r="A7649">
        <v>954042</v>
      </c>
      <c r="B7649">
        <v>9</v>
      </c>
    </row>
    <row r="7650" spans="1:2">
      <c r="A7650">
        <v>6270178</v>
      </c>
      <c r="B7650">
        <v>2</v>
      </c>
    </row>
    <row r="7651" spans="1:2">
      <c r="A7651">
        <v>6224176</v>
      </c>
      <c r="B7651">
        <v>0</v>
      </c>
    </row>
    <row r="7652" spans="1:2">
      <c r="A7652">
        <v>6229690</v>
      </c>
      <c r="B7652">
        <v>0</v>
      </c>
    </row>
    <row r="7653" spans="1:2">
      <c r="A7653">
        <v>6173642</v>
      </c>
      <c r="B7653">
        <v>0</v>
      </c>
    </row>
    <row r="7654" spans="1:2">
      <c r="A7654">
        <v>6248068</v>
      </c>
      <c r="B7654">
        <v>1</v>
      </c>
    </row>
    <row r="7655" spans="1:2">
      <c r="A7655">
        <v>6231345</v>
      </c>
      <c r="B7655">
        <v>1</v>
      </c>
    </row>
    <row r="7656" spans="1:2">
      <c r="A7656">
        <v>6166333</v>
      </c>
      <c r="B7656">
        <v>0</v>
      </c>
    </row>
    <row r="7657" spans="1:2">
      <c r="A7657">
        <v>6116738</v>
      </c>
      <c r="B7657">
        <v>0</v>
      </c>
    </row>
    <row r="7658" spans="1:2">
      <c r="A7658">
        <v>6230805</v>
      </c>
      <c r="B7658">
        <v>20</v>
      </c>
    </row>
    <row r="7659" spans="1:2">
      <c r="A7659">
        <v>1055212</v>
      </c>
      <c r="B7659">
        <v>4</v>
      </c>
    </row>
    <row r="7660" spans="1:2">
      <c r="A7660">
        <v>6176346</v>
      </c>
      <c r="B7660">
        <v>1</v>
      </c>
    </row>
    <row r="7661" spans="1:2">
      <c r="A7661">
        <v>6246250</v>
      </c>
      <c r="B7661">
        <v>0</v>
      </c>
    </row>
    <row r="7662" spans="1:2">
      <c r="A7662">
        <v>751266</v>
      </c>
      <c r="B7662">
        <v>6</v>
      </c>
    </row>
    <row r="7663" spans="1:2">
      <c r="A7663">
        <v>6291191</v>
      </c>
      <c r="B7663">
        <v>1</v>
      </c>
    </row>
    <row r="7664" spans="1:2">
      <c r="A7664">
        <v>6303068</v>
      </c>
      <c r="B7664">
        <v>0</v>
      </c>
    </row>
    <row r="7665" spans="1:2">
      <c r="A7665">
        <v>6191598</v>
      </c>
      <c r="B7665">
        <v>0</v>
      </c>
    </row>
    <row r="7666" spans="1:2">
      <c r="A7666">
        <v>959128</v>
      </c>
      <c r="B7666">
        <v>0</v>
      </c>
    </row>
    <row r="7667" spans="1:2">
      <c r="A7667">
        <v>960843</v>
      </c>
      <c r="B7667">
        <v>1</v>
      </c>
    </row>
    <row r="7668" spans="1:2">
      <c r="A7668">
        <v>1252508</v>
      </c>
      <c r="B7668">
        <v>0</v>
      </c>
    </row>
    <row r="7669" spans="1:2">
      <c r="A7669">
        <v>958506</v>
      </c>
      <c r="B7669">
        <v>3</v>
      </c>
    </row>
    <row r="7670" spans="1:2">
      <c r="A7670">
        <v>6269305</v>
      </c>
      <c r="B7670">
        <v>0</v>
      </c>
    </row>
    <row r="7671" spans="1:2">
      <c r="A7671">
        <v>1350749</v>
      </c>
      <c r="B7671">
        <v>3</v>
      </c>
    </row>
    <row r="7672" spans="1:2">
      <c r="A7672">
        <v>6249589</v>
      </c>
      <c r="B7672">
        <v>0</v>
      </c>
    </row>
    <row r="7673" spans="1:2">
      <c r="A7673">
        <v>6128249</v>
      </c>
      <c r="B7673">
        <v>1</v>
      </c>
    </row>
    <row r="7674" spans="1:2">
      <c r="A7674">
        <v>6266891</v>
      </c>
      <c r="B7674">
        <v>0</v>
      </c>
    </row>
    <row r="7675" spans="1:2">
      <c r="A7675">
        <v>6223629</v>
      </c>
      <c r="B7675">
        <v>0</v>
      </c>
    </row>
    <row r="7676" spans="1:2">
      <c r="A7676">
        <v>956636</v>
      </c>
      <c r="B7676">
        <v>0</v>
      </c>
    </row>
    <row r="7677" spans="1:2">
      <c r="A7677">
        <v>6320125</v>
      </c>
      <c r="B7677">
        <v>0</v>
      </c>
    </row>
    <row r="7678" spans="1:2">
      <c r="A7678">
        <v>6320288</v>
      </c>
      <c r="B7678">
        <v>1</v>
      </c>
    </row>
    <row r="7679" spans="1:2">
      <c r="A7679">
        <v>6156761</v>
      </c>
      <c r="B7679">
        <v>0</v>
      </c>
    </row>
    <row r="7680" spans="1:2">
      <c r="A7680">
        <v>963887</v>
      </c>
      <c r="B7680">
        <v>0</v>
      </c>
    </row>
    <row r="7681" spans="1:2">
      <c r="A7681">
        <v>6345258</v>
      </c>
      <c r="B7681">
        <v>0</v>
      </c>
    </row>
    <row r="7682" spans="1:2">
      <c r="A7682">
        <v>963208</v>
      </c>
      <c r="B7682">
        <v>6</v>
      </c>
    </row>
    <row r="7683" spans="1:2">
      <c r="A7683">
        <v>6320453</v>
      </c>
      <c r="B7683">
        <v>26</v>
      </c>
    </row>
    <row r="7684" spans="1:2">
      <c r="A7684">
        <v>6190862</v>
      </c>
      <c r="B7684">
        <v>0</v>
      </c>
    </row>
    <row r="7685" spans="1:2">
      <c r="A7685">
        <v>965446</v>
      </c>
      <c r="B7685">
        <v>0</v>
      </c>
    </row>
    <row r="7686" spans="1:2">
      <c r="A7686">
        <v>6130143</v>
      </c>
      <c r="B7686">
        <v>1</v>
      </c>
    </row>
    <row r="7687" spans="1:2">
      <c r="A7687">
        <v>960362</v>
      </c>
      <c r="B7687">
        <v>2</v>
      </c>
    </row>
    <row r="7688" spans="1:2">
      <c r="A7688">
        <v>6215030</v>
      </c>
      <c r="B7688">
        <v>0</v>
      </c>
    </row>
    <row r="7689" spans="1:2">
      <c r="A7689">
        <v>1052916</v>
      </c>
      <c r="B7689">
        <v>1</v>
      </c>
    </row>
    <row r="7690" spans="1:2">
      <c r="A7690">
        <v>6124801</v>
      </c>
      <c r="B7690">
        <v>0</v>
      </c>
    </row>
    <row r="7691" spans="1:2">
      <c r="A7691">
        <v>6242104</v>
      </c>
      <c r="B7691">
        <v>2</v>
      </c>
    </row>
    <row r="7692" spans="1:2">
      <c r="A7692">
        <v>6317506</v>
      </c>
      <c r="B7692">
        <v>7</v>
      </c>
    </row>
    <row r="7693" spans="1:2">
      <c r="A7693">
        <v>1251877</v>
      </c>
      <c r="B7693">
        <v>0</v>
      </c>
    </row>
    <row r="7694" spans="1:2">
      <c r="A7694">
        <v>6252826</v>
      </c>
      <c r="B7694">
        <v>0</v>
      </c>
    </row>
    <row r="7695" spans="1:2">
      <c r="A7695">
        <v>6324541</v>
      </c>
      <c r="B7695">
        <v>2</v>
      </c>
    </row>
    <row r="7696" spans="1:2">
      <c r="A7696">
        <v>1351372</v>
      </c>
      <c r="B7696">
        <v>1</v>
      </c>
    </row>
    <row r="7697" spans="1:2">
      <c r="A7697">
        <v>6327174</v>
      </c>
      <c r="B7697">
        <v>0</v>
      </c>
    </row>
    <row r="7698" spans="1:2">
      <c r="A7698">
        <v>6310488</v>
      </c>
      <c r="B7698">
        <v>1</v>
      </c>
    </row>
    <row r="7699" spans="1:2">
      <c r="A7699">
        <v>6278527</v>
      </c>
      <c r="B7699">
        <v>0</v>
      </c>
    </row>
    <row r="7700" spans="1:2">
      <c r="A7700">
        <v>957475</v>
      </c>
      <c r="B7700">
        <v>0</v>
      </c>
    </row>
    <row r="7701" spans="1:2">
      <c r="A7701">
        <v>6335370</v>
      </c>
      <c r="B7701">
        <v>3</v>
      </c>
    </row>
    <row r="7702" spans="1:2">
      <c r="A7702">
        <v>965183</v>
      </c>
      <c r="B7702">
        <v>2</v>
      </c>
    </row>
    <row r="7703" spans="1:2">
      <c r="A7703">
        <v>950705</v>
      </c>
      <c r="B7703">
        <v>2</v>
      </c>
    </row>
    <row r="7704" spans="1:2">
      <c r="A7704">
        <v>6137317</v>
      </c>
      <c r="B7704">
        <v>14</v>
      </c>
    </row>
    <row r="7705" spans="1:2">
      <c r="A7705">
        <v>6216009</v>
      </c>
      <c r="B7705">
        <v>2</v>
      </c>
    </row>
    <row r="7706" spans="1:2">
      <c r="A7706">
        <v>6187582</v>
      </c>
      <c r="B7706">
        <v>0</v>
      </c>
    </row>
    <row r="7707" spans="1:2">
      <c r="A7707">
        <v>6336944</v>
      </c>
      <c r="B7707">
        <v>0</v>
      </c>
    </row>
    <row r="7708" spans="1:2">
      <c r="A7708">
        <v>6308301</v>
      </c>
      <c r="B7708">
        <v>1</v>
      </c>
    </row>
    <row r="7709" spans="1:2">
      <c r="A7709">
        <v>961354</v>
      </c>
      <c r="B7709">
        <v>0</v>
      </c>
    </row>
    <row r="7710" spans="1:2">
      <c r="A7710">
        <v>6335462</v>
      </c>
      <c r="B7710">
        <v>0</v>
      </c>
    </row>
    <row r="7711" spans="1:2">
      <c r="A7711">
        <v>6241055</v>
      </c>
      <c r="B7711">
        <v>3</v>
      </c>
    </row>
    <row r="7712" spans="1:2">
      <c r="A7712">
        <v>6198148</v>
      </c>
      <c r="B7712">
        <v>1</v>
      </c>
    </row>
    <row r="7713" spans="1:2">
      <c r="A7713">
        <v>1054819</v>
      </c>
      <c r="B7713">
        <v>2</v>
      </c>
    </row>
    <row r="7714" spans="1:2">
      <c r="A7714">
        <v>952520</v>
      </c>
      <c r="B7714">
        <v>1</v>
      </c>
    </row>
    <row r="7715" spans="1:2">
      <c r="A7715">
        <v>6218729</v>
      </c>
      <c r="B7715">
        <v>1</v>
      </c>
    </row>
    <row r="7716" spans="1:2">
      <c r="A7716">
        <v>6338336</v>
      </c>
      <c r="B7716">
        <v>1</v>
      </c>
    </row>
    <row r="7717" spans="1:2">
      <c r="A7717">
        <v>6178904</v>
      </c>
      <c r="B7717">
        <v>0</v>
      </c>
    </row>
    <row r="7718" spans="1:2">
      <c r="A7718">
        <v>6217669</v>
      </c>
      <c r="B7718">
        <v>2</v>
      </c>
    </row>
    <row r="7719" spans="1:2">
      <c r="A7719">
        <v>6292770</v>
      </c>
      <c r="B7719">
        <v>0</v>
      </c>
    </row>
    <row r="7720" spans="1:2">
      <c r="A7720">
        <v>6248170</v>
      </c>
      <c r="B7720">
        <v>1</v>
      </c>
    </row>
    <row r="7721" spans="1:2">
      <c r="A7721">
        <v>6266524</v>
      </c>
      <c r="B7721">
        <v>0</v>
      </c>
    </row>
    <row r="7722" spans="1:2">
      <c r="A7722">
        <v>964330</v>
      </c>
      <c r="B7722">
        <v>0</v>
      </c>
    </row>
    <row r="7723" spans="1:2">
      <c r="A7723">
        <v>3439986</v>
      </c>
      <c r="B7723">
        <v>0</v>
      </c>
    </row>
    <row r="7724" spans="1:2">
      <c r="A7724">
        <v>1054914</v>
      </c>
      <c r="B7724">
        <v>4</v>
      </c>
    </row>
    <row r="7725" spans="1:2">
      <c r="A7725">
        <v>6185017</v>
      </c>
      <c r="B7725">
        <v>0</v>
      </c>
    </row>
    <row r="7726" spans="1:2">
      <c r="A7726">
        <v>6135233</v>
      </c>
      <c r="B7726">
        <v>1</v>
      </c>
    </row>
    <row r="7727" spans="1:2">
      <c r="A7727">
        <v>6152605</v>
      </c>
      <c r="B7727">
        <v>12</v>
      </c>
    </row>
    <row r="7728" spans="1:2">
      <c r="A7728">
        <v>6216408</v>
      </c>
      <c r="B7728">
        <v>10</v>
      </c>
    </row>
    <row r="7729" spans="1:2">
      <c r="A7729">
        <v>6256022</v>
      </c>
      <c r="B7729">
        <v>0</v>
      </c>
    </row>
    <row r="7730" spans="1:2">
      <c r="A7730">
        <v>6184846</v>
      </c>
      <c r="B7730">
        <v>1</v>
      </c>
    </row>
    <row r="7731" spans="1:2">
      <c r="A7731">
        <v>3095582</v>
      </c>
      <c r="B7731">
        <v>0</v>
      </c>
    </row>
    <row r="7732" spans="1:2">
      <c r="A7732">
        <v>6283542</v>
      </c>
      <c r="B7732">
        <v>5</v>
      </c>
    </row>
    <row r="7733" spans="1:2">
      <c r="A7733">
        <v>1055061</v>
      </c>
      <c r="B7733">
        <v>5</v>
      </c>
    </row>
    <row r="7734" spans="1:2">
      <c r="A7734">
        <v>6281285</v>
      </c>
      <c r="B7734">
        <v>0</v>
      </c>
    </row>
    <row r="7735" spans="1:2">
      <c r="A7735">
        <v>6224160</v>
      </c>
      <c r="B7735">
        <v>14</v>
      </c>
    </row>
    <row r="7736" spans="1:2">
      <c r="A7736">
        <v>6326077</v>
      </c>
      <c r="B7736">
        <v>0</v>
      </c>
    </row>
    <row r="7737" spans="1:2">
      <c r="A7737">
        <v>6171140</v>
      </c>
      <c r="B7737">
        <v>4</v>
      </c>
    </row>
    <row r="7738" spans="1:2">
      <c r="A7738">
        <v>6215953</v>
      </c>
      <c r="B7738">
        <v>2</v>
      </c>
    </row>
    <row r="7739" spans="1:2">
      <c r="A7739">
        <v>6230155</v>
      </c>
      <c r="B7739">
        <v>1</v>
      </c>
    </row>
    <row r="7740" spans="1:2">
      <c r="A7740">
        <v>6265618</v>
      </c>
      <c r="B7740">
        <v>2</v>
      </c>
    </row>
    <row r="7741" spans="1:2">
      <c r="A7741">
        <v>6334310</v>
      </c>
      <c r="B7741">
        <v>0</v>
      </c>
    </row>
    <row r="7742" spans="1:2">
      <c r="A7742">
        <v>964715</v>
      </c>
      <c r="B7742">
        <v>0</v>
      </c>
    </row>
    <row r="7743" spans="1:2">
      <c r="A7743">
        <v>6184845</v>
      </c>
      <c r="B7743">
        <v>0</v>
      </c>
    </row>
    <row r="7744" spans="1:2">
      <c r="A7744">
        <v>6247243</v>
      </c>
      <c r="B7744">
        <v>4</v>
      </c>
    </row>
    <row r="7745" spans="1:2">
      <c r="A7745">
        <v>6321824</v>
      </c>
      <c r="B7745">
        <v>0</v>
      </c>
    </row>
    <row r="7746" spans="1:2">
      <c r="A7746">
        <v>6175030</v>
      </c>
      <c r="B7746">
        <v>3</v>
      </c>
    </row>
    <row r="7747" spans="1:2">
      <c r="A7747">
        <v>6192986</v>
      </c>
      <c r="B7747">
        <v>2</v>
      </c>
    </row>
    <row r="7748" spans="1:2">
      <c r="A7748">
        <v>550377</v>
      </c>
      <c r="B7748">
        <v>0</v>
      </c>
    </row>
    <row r="7749" spans="1:2">
      <c r="A7749">
        <v>6148531</v>
      </c>
      <c r="B7749">
        <v>0</v>
      </c>
    </row>
    <row r="7750" spans="1:2">
      <c r="A7750">
        <v>6244336</v>
      </c>
      <c r="B7750">
        <v>1</v>
      </c>
    </row>
    <row r="7751" spans="1:2">
      <c r="A7751">
        <v>6118843</v>
      </c>
      <c r="B7751">
        <v>0</v>
      </c>
    </row>
    <row r="7752" spans="1:2">
      <c r="A7752">
        <v>6236386</v>
      </c>
      <c r="B7752">
        <v>1</v>
      </c>
    </row>
    <row r="7753" spans="1:2">
      <c r="A7753">
        <v>6256295</v>
      </c>
      <c r="B7753">
        <v>0</v>
      </c>
    </row>
    <row r="7754" spans="1:2">
      <c r="A7754">
        <v>961962</v>
      </c>
      <c r="B7754">
        <v>0</v>
      </c>
    </row>
    <row r="7755" spans="1:2">
      <c r="A7755">
        <v>6315228</v>
      </c>
      <c r="B7755">
        <v>1</v>
      </c>
    </row>
    <row r="7756" spans="1:2">
      <c r="A7756">
        <v>6305885</v>
      </c>
      <c r="B7756">
        <v>2</v>
      </c>
    </row>
    <row r="7757" spans="1:2">
      <c r="A7757">
        <v>6309240</v>
      </c>
      <c r="B7757">
        <v>0</v>
      </c>
    </row>
    <row r="7758" spans="1:2">
      <c r="A7758">
        <v>6319988</v>
      </c>
      <c r="B7758">
        <v>0</v>
      </c>
    </row>
    <row r="7759" spans="1:2">
      <c r="A7759">
        <v>6238160</v>
      </c>
      <c r="B7759">
        <v>4</v>
      </c>
    </row>
    <row r="7760" spans="1:2">
      <c r="A7760">
        <v>6213745</v>
      </c>
      <c r="B7760">
        <v>0</v>
      </c>
    </row>
    <row r="7761" spans="1:2">
      <c r="A7761">
        <v>6216079</v>
      </c>
      <c r="B7761">
        <v>1</v>
      </c>
    </row>
    <row r="7762" spans="1:2">
      <c r="A7762">
        <v>6283323</v>
      </c>
      <c r="B7762">
        <v>1</v>
      </c>
    </row>
    <row r="7763" spans="1:2">
      <c r="A7763">
        <v>6158932</v>
      </c>
      <c r="B7763">
        <v>0</v>
      </c>
    </row>
    <row r="7764" spans="1:2">
      <c r="A7764">
        <v>6323968</v>
      </c>
      <c r="B7764">
        <v>0</v>
      </c>
    </row>
    <row r="7765" spans="1:2">
      <c r="A7765">
        <v>6116464</v>
      </c>
      <c r="B7765">
        <v>1</v>
      </c>
    </row>
    <row r="7766" spans="1:2">
      <c r="A7766">
        <v>6319860</v>
      </c>
      <c r="B7766">
        <v>3</v>
      </c>
    </row>
    <row r="7767" spans="1:2">
      <c r="A7767">
        <v>958275</v>
      </c>
      <c r="B7767">
        <v>0</v>
      </c>
    </row>
    <row r="7768" spans="1:2">
      <c r="A7768">
        <v>6148186</v>
      </c>
      <c r="B7768">
        <v>4</v>
      </c>
    </row>
    <row r="7769" spans="1:2">
      <c r="A7769">
        <v>960985</v>
      </c>
      <c r="B7769">
        <v>3</v>
      </c>
    </row>
    <row r="7770" spans="1:2">
      <c r="A7770">
        <v>6103324</v>
      </c>
      <c r="B7770">
        <v>2</v>
      </c>
    </row>
    <row r="7771" spans="1:2">
      <c r="A7771">
        <v>6268745</v>
      </c>
      <c r="B7771">
        <v>0</v>
      </c>
    </row>
    <row r="7772" spans="1:2">
      <c r="A7772">
        <v>965195</v>
      </c>
      <c r="B7772">
        <v>2</v>
      </c>
    </row>
    <row r="7773" spans="1:2">
      <c r="A7773" t="s">
        <v>9571</v>
      </c>
      <c r="B7773">
        <v>0</v>
      </c>
    </row>
    <row r="7774" spans="1:2">
      <c r="A7774">
        <v>6272443</v>
      </c>
      <c r="B7774">
        <v>0</v>
      </c>
    </row>
    <row r="7775" spans="1:2">
      <c r="A7775">
        <v>1053422</v>
      </c>
      <c r="B7775">
        <v>6</v>
      </c>
    </row>
    <row r="7776" spans="1:2">
      <c r="A7776">
        <v>6326550</v>
      </c>
      <c r="B7776">
        <v>1</v>
      </c>
    </row>
    <row r="7777" spans="1:2">
      <c r="A7777">
        <v>6294007</v>
      </c>
      <c r="B7777">
        <v>0</v>
      </c>
    </row>
    <row r="7778" spans="1:2">
      <c r="A7778">
        <v>6256021</v>
      </c>
      <c r="B7778">
        <v>0</v>
      </c>
    </row>
    <row r="7779" spans="1:2">
      <c r="A7779">
        <v>6292053</v>
      </c>
      <c r="B7779">
        <v>1</v>
      </c>
    </row>
    <row r="7780" spans="1:2">
      <c r="A7780">
        <v>6289050</v>
      </c>
      <c r="B7780">
        <v>0</v>
      </c>
    </row>
    <row r="7781" spans="1:2">
      <c r="A7781">
        <v>6185016</v>
      </c>
      <c r="B7781">
        <v>0</v>
      </c>
    </row>
    <row r="7782" spans="1:2">
      <c r="A7782">
        <v>6291189</v>
      </c>
      <c r="B7782">
        <v>2</v>
      </c>
    </row>
    <row r="7783" spans="1:2">
      <c r="A7783">
        <v>1054159</v>
      </c>
      <c r="B7783">
        <v>0</v>
      </c>
    </row>
    <row r="7784" spans="1:2">
      <c r="A7784">
        <v>6337025</v>
      </c>
      <c r="B7784">
        <v>0</v>
      </c>
    </row>
    <row r="7785" spans="1:2">
      <c r="A7785">
        <v>6339431</v>
      </c>
      <c r="B7785">
        <v>18</v>
      </c>
    </row>
    <row r="7786" spans="1:2">
      <c r="A7786">
        <v>6257605</v>
      </c>
      <c r="B7786">
        <v>3</v>
      </c>
    </row>
    <row r="7787" spans="1:2">
      <c r="A7787">
        <v>6322880</v>
      </c>
      <c r="B7787">
        <v>3</v>
      </c>
    </row>
    <row r="7788" spans="1:2">
      <c r="A7788">
        <v>1251825</v>
      </c>
      <c r="B7788">
        <v>0</v>
      </c>
    </row>
    <row r="7789" spans="1:2">
      <c r="A7789">
        <v>6244605</v>
      </c>
      <c r="B7789">
        <v>1</v>
      </c>
    </row>
    <row r="7790" spans="1:2">
      <c r="A7790">
        <v>6299079</v>
      </c>
      <c r="B7790">
        <v>1</v>
      </c>
    </row>
    <row r="7791" spans="1:2">
      <c r="A7791">
        <v>955473</v>
      </c>
      <c r="B7791">
        <v>1</v>
      </c>
    </row>
    <row r="7792" spans="1:2">
      <c r="A7792">
        <v>6241628</v>
      </c>
      <c r="B7792">
        <v>0</v>
      </c>
    </row>
    <row r="7793" spans="1:2">
      <c r="A7793">
        <v>6158649</v>
      </c>
      <c r="B7793">
        <v>1</v>
      </c>
    </row>
    <row r="7794" spans="1:2">
      <c r="A7794">
        <v>964224</v>
      </c>
      <c r="B7794">
        <v>0</v>
      </c>
    </row>
    <row r="7795" spans="1:2">
      <c r="A7795">
        <v>6335369</v>
      </c>
      <c r="B7795">
        <v>5</v>
      </c>
    </row>
    <row r="7796" spans="1:2">
      <c r="A7796">
        <v>6343250</v>
      </c>
      <c r="B7796">
        <v>0</v>
      </c>
    </row>
    <row r="7797" spans="1:2">
      <c r="A7797">
        <v>959886</v>
      </c>
      <c r="B7797">
        <v>0</v>
      </c>
    </row>
    <row r="7798" spans="1:2">
      <c r="A7798">
        <v>6230785</v>
      </c>
      <c r="B7798">
        <v>2</v>
      </c>
    </row>
    <row r="7799" spans="1:2">
      <c r="A7799">
        <v>6274048</v>
      </c>
      <c r="B7799">
        <v>0</v>
      </c>
    </row>
    <row r="7800" spans="1:2">
      <c r="A7800">
        <v>6321160</v>
      </c>
      <c r="B7800">
        <v>1</v>
      </c>
    </row>
    <row r="7801" spans="1:2">
      <c r="A7801">
        <v>6224162</v>
      </c>
      <c r="B7801">
        <v>1</v>
      </c>
    </row>
    <row r="7802" spans="1:2">
      <c r="A7802">
        <v>751234</v>
      </c>
      <c r="B7802">
        <v>4</v>
      </c>
    </row>
    <row r="7803" spans="1:2">
      <c r="A7803">
        <v>6225009</v>
      </c>
      <c r="B7803">
        <v>1</v>
      </c>
    </row>
    <row r="7804" spans="1:2">
      <c r="A7804">
        <v>957550</v>
      </c>
      <c r="B7804">
        <v>3</v>
      </c>
    </row>
    <row r="7805" spans="1:2">
      <c r="A7805">
        <v>6295062</v>
      </c>
      <c r="B7805">
        <v>2</v>
      </c>
    </row>
    <row r="7806" spans="1:2">
      <c r="A7806">
        <v>1164051</v>
      </c>
      <c r="B7806">
        <v>0</v>
      </c>
    </row>
    <row r="7807" spans="1:2">
      <c r="A7807">
        <v>6140960</v>
      </c>
      <c r="B7807">
        <v>1</v>
      </c>
    </row>
    <row r="7808" spans="1:2">
      <c r="A7808">
        <v>6248462</v>
      </c>
      <c r="B7808">
        <v>0</v>
      </c>
    </row>
    <row r="7809" spans="1:2">
      <c r="A7809">
        <v>6232025</v>
      </c>
      <c r="B7809">
        <v>6</v>
      </c>
    </row>
    <row r="7810" spans="1:2">
      <c r="A7810">
        <v>6256432</v>
      </c>
      <c r="B7810">
        <v>3</v>
      </c>
    </row>
    <row r="7811" spans="1:2">
      <c r="A7811">
        <v>6343201</v>
      </c>
      <c r="B7811">
        <v>0</v>
      </c>
    </row>
    <row r="7812" spans="1:2">
      <c r="A7812">
        <v>6105683</v>
      </c>
      <c r="B7812">
        <v>0</v>
      </c>
    </row>
    <row r="7813" spans="1:2">
      <c r="A7813">
        <v>953789</v>
      </c>
      <c r="B7813">
        <v>0</v>
      </c>
    </row>
    <row r="7814" spans="1:2">
      <c r="A7814">
        <v>1054851</v>
      </c>
      <c r="B7814">
        <v>2</v>
      </c>
    </row>
    <row r="7815" spans="1:2">
      <c r="A7815">
        <v>6293717</v>
      </c>
      <c r="B7815">
        <v>0</v>
      </c>
    </row>
    <row r="7816" spans="1:2">
      <c r="A7816">
        <v>6251881</v>
      </c>
      <c r="B7816">
        <v>0</v>
      </c>
    </row>
    <row r="7817" spans="1:2">
      <c r="A7817">
        <v>961963</v>
      </c>
      <c r="B7817">
        <v>4</v>
      </c>
    </row>
    <row r="7818" spans="1:2">
      <c r="A7818">
        <v>6274979</v>
      </c>
      <c r="B7818">
        <v>4</v>
      </c>
    </row>
    <row r="7819" spans="1:2">
      <c r="A7819">
        <v>6240362</v>
      </c>
      <c r="B7819">
        <v>2</v>
      </c>
    </row>
    <row r="7820" spans="1:2">
      <c r="A7820">
        <v>6168693</v>
      </c>
      <c r="B7820">
        <v>0</v>
      </c>
    </row>
    <row r="7821" spans="1:2">
      <c r="A7821">
        <v>6216358</v>
      </c>
      <c r="B7821">
        <v>1</v>
      </c>
    </row>
    <row r="7822" spans="1:2">
      <c r="A7822">
        <v>6115670</v>
      </c>
      <c r="B7822">
        <v>0</v>
      </c>
    </row>
    <row r="7823" spans="1:2">
      <c r="A7823">
        <v>6251985</v>
      </c>
      <c r="B7823">
        <v>3</v>
      </c>
    </row>
    <row r="7824" spans="1:2">
      <c r="A7824">
        <v>6225096</v>
      </c>
      <c r="B7824">
        <v>2</v>
      </c>
    </row>
    <row r="7825" spans="1:2">
      <c r="A7825">
        <v>6232843</v>
      </c>
      <c r="B7825">
        <v>8</v>
      </c>
    </row>
    <row r="7826" spans="1:2">
      <c r="A7826">
        <v>6166599</v>
      </c>
      <c r="B7826">
        <v>2</v>
      </c>
    </row>
    <row r="7827" spans="1:2">
      <c r="A7827">
        <v>6291040</v>
      </c>
      <c r="B7827">
        <v>0</v>
      </c>
    </row>
    <row r="7828" spans="1:2">
      <c r="A7828">
        <v>6244997</v>
      </c>
      <c r="B7828">
        <v>0</v>
      </c>
    </row>
    <row r="7829" spans="1:2">
      <c r="A7829">
        <v>6247889</v>
      </c>
      <c r="B7829">
        <v>2</v>
      </c>
    </row>
    <row r="7830" spans="1:2">
      <c r="A7830">
        <v>6327299</v>
      </c>
      <c r="B7830">
        <v>1</v>
      </c>
    </row>
    <row r="7831" spans="1:2">
      <c r="A7831">
        <v>1054107</v>
      </c>
      <c r="B7831">
        <v>3</v>
      </c>
    </row>
    <row r="7832" spans="1:2">
      <c r="A7832">
        <v>1053567</v>
      </c>
      <c r="B7832">
        <v>0</v>
      </c>
    </row>
    <row r="7833" spans="1:2">
      <c r="A7833">
        <v>6214103</v>
      </c>
      <c r="B7833">
        <v>2</v>
      </c>
    </row>
    <row r="7834" spans="1:2">
      <c r="A7834">
        <v>6192551</v>
      </c>
      <c r="B7834">
        <v>0</v>
      </c>
    </row>
    <row r="7835" spans="1:2">
      <c r="A7835">
        <v>751248</v>
      </c>
      <c r="B7835">
        <v>0</v>
      </c>
    </row>
    <row r="7836" spans="1:2">
      <c r="A7836">
        <v>6230156</v>
      </c>
      <c r="B7836">
        <v>0</v>
      </c>
    </row>
    <row r="7837" spans="1:2">
      <c r="A7837">
        <v>1054170</v>
      </c>
      <c r="B7837">
        <v>10</v>
      </c>
    </row>
    <row r="7838" spans="1:2">
      <c r="A7838">
        <v>6250668</v>
      </c>
      <c r="B7838">
        <v>0</v>
      </c>
    </row>
    <row r="7839" spans="1:2">
      <c r="A7839">
        <v>6263325</v>
      </c>
      <c r="B7839">
        <v>1</v>
      </c>
    </row>
    <row r="7840" spans="1:2">
      <c r="A7840">
        <v>1054162</v>
      </c>
      <c r="B7840">
        <v>1</v>
      </c>
    </row>
    <row r="7841" spans="1:2">
      <c r="A7841">
        <v>6199296</v>
      </c>
      <c r="B7841">
        <v>0</v>
      </c>
    </row>
    <row r="7842" spans="1:2">
      <c r="A7842">
        <v>6234628</v>
      </c>
      <c r="B7842">
        <v>2</v>
      </c>
    </row>
    <row r="7843" spans="1:2">
      <c r="A7843">
        <v>6118844</v>
      </c>
      <c r="B7843">
        <v>0</v>
      </c>
    </row>
    <row r="7844" spans="1:2">
      <c r="A7844">
        <v>6252774</v>
      </c>
      <c r="B7844">
        <v>0</v>
      </c>
    </row>
    <row r="7845" spans="1:2">
      <c r="A7845">
        <v>6311470</v>
      </c>
      <c r="B7845">
        <v>2</v>
      </c>
    </row>
    <row r="7846" spans="1:2">
      <c r="A7846">
        <v>952503</v>
      </c>
      <c r="B7846">
        <v>8</v>
      </c>
    </row>
    <row r="7847" spans="1:2">
      <c r="A7847">
        <v>963891</v>
      </c>
      <c r="B7847">
        <v>0</v>
      </c>
    </row>
    <row r="7848" spans="1:2">
      <c r="A7848">
        <v>6318231</v>
      </c>
      <c r="B7848">
        <v>2</v>
      </c>
    </row>
    <row r="7849" spans="1:2">
      <c r="A7849">
        <v>6335766</v>
      </c>
      <c r="B7849">
        <v>0</v>
      </c>
    </row>
    <row r="7850" spans="1:2">
      <c r="A7850">
        <v>958454</v>
      </c>
      <c r="B7850">
        <v>0</v>
      </c>
    </row>
    <row r="7851" spans="1:2">
      <c r="A7851">
        <v>6281769</v>
      </c>
      <c r="B7851">
        <v>0</v>
      </c>
    </row>
    <row r="7852" spans="1:2">
      <c r="A7852">
        <v>6117104</v>
      </c>
      <c r="B7852">
        <v>0</v>
      </c>
    </row>
    <row r="7853" spans="1:2">
      <c r="A7853" t="s">
        <v>9679</v>
      </c>
      <c r="B7853">
        <v>0</v>
      </c>
    </row>
    <row r="7854" spans="1:2">
      <c r="A7854">
        <v>959831</v>
      </c>
      <c r="B7854">
        <v>2</v>
      </c>
    </row>
    <row r="7855" spans="1:2">
      <c r="A7855">
        <v>954322</v>
      </c>
      <c r="B7855">
        <v>0</v>
      </c>
    </row>
    <row r="7856" spans="1:2">
      <c r="A7856">
        <v>1054916</v>
      </c>
      <c r="B7856">
        <v>0</v>
      </c>
    </row>
    <row r="7857" spans="1:2">
      <c r="A7857">
        <v>6260735</v>
      </c>
      <c r="B7857">
        <v>0</v>
      </c>
    </row>
    <row r="7858" spans="1:2">
      <c r="A7858">
        <v>6130914</v>
      </c>
      <c r="B7858">
        <v>0</v>
      </c>
    </row>
    <row r="7859" spans="1:2">
      <c r="A7859">
        <v>962749</v>
      </c>
      <c r="B7859">
        <v>20</v>
      </c>
    </row>
    <row r="7860" spans="1:2">
      <c r="A7860">
        <v>6194233</v>
      </c>
      <c r="B7860">
        <v>1</v>
      </c>
    </row>
    <row r="7861" spans="1:2">
      <c r="A7861">
        <v>6167428</v>
      </c>
      <c r="B7861">
        <v>3</v>
      </c>
    </row>
    <row r="7862" spans="1:2">
      <c r="A7862">
        <v>6255847</v>
      </c>
      <c r="B7862">
        <v>0</v>
      </c>
    </row>
    <row r="7863" spans="1:2">
      <c r="A7863">
        <v>6136751</v>
      </c>
      <c r="B7863">
        <v>0</v>
      </c>
    </row>
    <row r="7864" spans="1:2">
      <c r="A7864">
        <v>750327</v>
      </c>
      <c r="B7864">
        <v>4</v>
      </c>
    </row>
    <row r="7865" spans="1:2">
      <c r="A7865">
        <v>6302345</v>
      </c>
      <c r="B7865">
        <v>0</v>
      </c>
    </row>
    <row r="7866" spans="1:2">
      <c r="A7866">
        <v>6325640</v>
      </c>
      <c r="B7866">
        <v>7</v>
      </c>
    </row>
    <row r="7867" spans="1:2">
      <c r="A7867">
        <v>1252119</v>
      </c>
      <c r="B7867">
        <v>3</v>
      </c>
    </row>
    <row r="7868" spans="1:2">
      <c r="A7868">
        <v>963723</v>
      </c>
      <c r="B7868">
        <v>0</v>
      </c>
    </row>
    <row r="7869" spans="1:2">
      <c r="A7869">
        <v>6293427</v>
      </c>
      <c r="B7869">
        <v>0</v>
      </c>
    </row>
    <row r="7870" spans="1:2">
      <c r="A7870">
        <v>1054558</v>
      </c>
      <c r="B7870">
        <v>1</v>
      </c>
    </row>
    <row r="7871" spans="1:2">
      <c r="A7871">
        <v>6315688</v>
      </c>
      <c r="B7871">
        <v>3</v>
      </c>
    </row>
    <row r="7872" spans="1:2">
      <c r="A7872">
        <v>6220004</v>
      </c>
      <c r="B7872">
        <v>0</v>
      </c>
    </row>
    <row r="7873" spans="1:2">
      <c r="A7873">
        <v>6338724</v>
      </c>
      <c r="B7873">
        <v>0</v>
      </c>
    </row>
    <row r="7874" spans="1:2">
      <c r="A7874">
        <v>6278176</v>
      </c>
      <c r="B7874">
        <v>2</v>
      </c>
    </row>
    <row r="7875" spans="1:2">
      <c r="A7875">
        <v>963824</v>
      </c>
      <c r="B7875">
        <v>1</v>
      </c>
    </row>
    <row r="7876" spans="1:2">
      <c r="A7876">
        <v>1054903</v>
      </c>
      <c r="B7876">
        <v>3</v>
      </c>
    </row>
    <row r="7877" spans="1:2">
      <c r="A7877">
        <v>1054078</v>
      </c>
      <c r="B7877">
        <v>1</v>
      </c>
    </row>
    <row r="7878" spans="1:2">
      <c r="A7878">
        <v>6289052</v>
      </c>
      <c r="B7878">
        <v>0</v>
      </c>
    </row>
    <row r="7879" spans="1:2">
      <c r="A7879">
        <v>6261170</v>
      </c>
      <c r="B7879">
        <v>2</v>
      </c>
    </row>
    <row r="7880" spans="1:2">
      <c r="A7880">
        <v>6249636</v>
      </c>
      <c r="B7880">
        <v>8</v>
      </c>
    </row>
    <row r="7881" spans="1:2">
      <c r="A7881">
        <v>1351571</v>
      </c>
      <c r="B7881">
        <v>3</v>
      </c>
    </row>
    <row r="7882" spans="1:2">
      <c r="A7882">
        <v>6158940</v>
      </c>
      <c r="B7882">
        <v>0</v>
      </c>
    </row>
    <row r="7883" spans="1:2">
      <c r="A7883">
        <v>6248738</v>
      </c>
      <c r="B7883">
        <v>2</v>
      </c>
    </row>
    <row r="7884" spans="1:2">
      <c r="A7884">
        <v>6242100</v>
      </c>
      <c r="B7884">
        <v>0</v>
      </c>
    </row>
    <row r="7885" spans="1:2">
      <c r="A7885">
        <v>6230014</v>
      </c>
      <c r="B7885">
        <v>0</v>
      </c>
    </row>
    <row r="7886" spans="1:2">
      <c r="A7886">
        <v>6241076</v>
      </c>
      <c r="B7886">
        <v>0</v>
      </c>
    </row>
    <row r="7887" spans="1:2">
      <c r="A7887">
        <v>6186402</v>
      </c>
      <c r="B7887">
        <v>1</v>
      </c>
    </row>
    <row r="7888" spans="1:2">
      <c r="A7888">
        <v>6345633</v>
      </c>
      <c r="B7888">
        <v>0</v>
      </c>
    </row>
    <row r="7889" spans="1:2">
      <c r="A7889">
        <v>1052913</v>
      </c>
      <c r="B7889">
        <v>2</v>
      </c>
    </row>
    <row r="7890" spans="1:2">
      <c r="A7890">
        <v>6151941</v>
      </c>
      <c r="B7890">
        <v>0</v>
      </c>
    </row>
    <row r="7891" spans="1:2">
      <c r="A7891">
        <v>6139400</v>
      </c>
      <c r="B7891">
        <v>1</v>
      </c>
    </row>
    <row r="7892" spans="1:2">
      <c r="A7892">
        <v>6152365</v>
      </c>
      <c r="B7892">
        <v>5</v>
      </c>
    </row>
    <row r="7893" spans="1:2">
      <c r="A7893">
        <v>6339089</v>
      </c>
      <c r="B7893">
        <v>1</v>
      </c>
    </row>
    <row r="7894" spans="1:2">
      <c r="A7894">
        <v>1052591</v>
      </c>
      <c r="B7894">
        <v>10</v>
      </c>
    </row>
    <row r="7895" spans="1:2">
      <c r="A7895">
        <v>6248636</v>
      </c>
      <c r="B7895">
        <v>2</v>
      </c>
    </row>
    <row r="7896" spans="1:2">
      <c r="A7896">
        <v>6229711</v>
      </c>
      <c r="B7896">
        <v>0</v>
      </c>
    </row>
    <row r="7897" spans="1:2">
      <c r="A7897">
        <v>6247563</v>
      </c>
      <c r="B7897">
        <v>7</v>
      </c>
    </row>
    <row r="7898" spans="1:2">
      <c r="A7898">
        <v>960003</v>
      </c>
      <c r="B7898">
        <v>0</v>
      </c>
    </row>
    <row r="7899" spans="1:2">
      <c r="A7899">
        <v>6257978</v>
      </c>
      <c r="B7899">
        <v>1</v>
      </c>
    </row>
    <row r="7900" spans="1:2">
      <c r="A7900">
        <v>6181864</v>
      </c>
      <c r="B7900">
        <v>2</v>
      </c>
    </row>
    <row r="7901" spans="1:2">
      <c r="A7901">
        <v>6251509</v>
      </c>
      <c r="B7901">
        <v>2</v>
      </c>
    </row>
    <row r="7902" spans="1:2">
      <c r="A7902">
        <v>6279956</v>
      </c>
      <c r="B7902">
        <v>2</v>
      </c>
    </row>
    <row r="7903" spans="1:2">
      <c r="A7903">
        <v>6305872</v>
      </c>
      <c r="B7903">
        <v>0</v>
      </c>
    </row>
    <row r="7904" spans="1:2">
      <c r="A7904">
        <v>6219460</v>
      </c>
      <c r="B7904">
        <v>0</v>
      </c>
    </row>
    <row r="7905" spans="1:2">
      <c r="A7905">
        <v>6230781</v>
      </c>
      <c r="B7905">
        <v>1</v>
      </c>
    </row>
    <row r="7906" spans="1:2">
      <c r="A7906">
        <v>6275271</v>
      </c>
      <c r="B7906">
        <v>0</v>
      </c>
    </row>
    <row r="7907" spans="1:2">
      <c r="A7907">
        <v>6114605</v>
      </c>
      <c r="B7907">
        <v>30</v>
      </c>
    </row>
    <row r="7908" spans="1:2">
      <c r="A7908">
        <v>553819</v>
      </c>
      <c r="B7908">
        <v>0</v>
      </c>
    </row>
    <row r="7909" spans="1:2">
      <c r="A7909">
        <v>1252315</v>
      </c>
      <c r="B7909">
        <v>1</v>
      </c>
    </row>
    <row r="7910" spans="1:2">
      <c r="A7910">
        <v>6148717</v>
      </c>
      <c r="B7910">
        <v>0</v>
      </c>
    </row>
    <row r="7911" spans="1:2">
      <c r="A7911">
        <v>6236221</v>
      </c>
      <c r="B7911">
        <v>0</v>
      </c>
    </row>
    <row r="7912" spans="1:2">
      <c r="A7912">
        <v>6165391</v>
      </c>
      <c r="B7912">
        <v>0</v>
      </c>
    </row>
    <row r="7913" spans="1:2">
      <c r="A7913">
        <v>6240398</v>
      </c>
      <c r="B7913">
        <v>0</v>
      </c>
    </row>
    <row r="7914" spans="1:2">
      <c r="A7914">
        <v>1054865</v>
      </c>
      <c r="B7914">
        <v>0</v>
      </c>
    </row>
    <row r="7915" spans="1:2">
      <c r="A7915">
        <v>6256140</v>
      </c>
      <c r="B7915">
        <v>20</v>
      </c>
    </row>
    <row r="7916" spans="1:2">
      <c r="A7916">
        <v>6253635</v>
      </c>
      <c r="B7916">
        <v>1</v>
      </c>
    </row>
    <row r="7917" spans="1:2">
      <c r="A7917">
        <v>6177132</v>
      </c>
      <c r="B7917">
        <v>0</v>
      </c>
    </row>
    <row r="7918" spans="1:2">
      <c r="A7918">
        <v>964634</v>
      </c>
      <c r="B7918">
        <v>4</v>
      </c>
    </row>
    <row r="7919" spans="1:2">
      <c r="A7919">
        <v>6322019</v>
      </c>
      <c r="B7919">
        <v>1</v>
      </c>
    </row>
    <row r="7920" spans="1:2">
      <c r="A7920">
        <v>6265316</v>
      </c>
      <c r="B7920">
        <v>2</v>
      </c>
    </row>
    <row r="7921" spans="1:2">
      <c r="A7921">
        <v>6342796</v>
      </c>
      <c r="B7921">
        <v>1</v>
      </c>
    </row>
    <row r="7922" spans="1:2">
      <c r="A7922">
        <v>1054376</v>
      </c>
      <c r="B7922">
        <v>0</v>
      </c>
    </row>
    <row r="7923" spans="1:2">
      <c r="A7923">
        <v>6247943</v>
      </c>
      <c r="B7923">
        <v>1</v>
      </c>
    </row>
    <row r="7924" spans="1:2">
      <c r="A7924">
        <v>1054165</v>
      </c>
      <c r="B7924">
        <v>1</v>
      </c>
    </row>
    <row r="7925" spans="1:2">
      <c r="A7925">
        <v>6221586</v>
      </c>
      <c r="B7925">
        <v>4</v>
      </c>
    </row>
    <row r="7926" spans="1:2">
      <c r="A7926">
        <v>6266159</v>
      </c>
      <c r="B7926">
        <v>0</v>
      </c>
    </row>
    <row r="7927" spans="1:2">
      <c r="A7927">
        <v>6290912</v>
      </c>
      <c r="B7927">
        <v>0</v>
      </c>
    </row>
    <row r="7928" spans="1:2">
      <c r="A7928">
        <v>6215876</v>
      </c>
      <c r="B7928">
        <v>1</v>
      </c>
    </row>
    <row r="7929" spans="1:2">
      <c r="A7929">
        <v>6327250</v>
      </c>
      <c r="B7929">
        <v>2</v>
      </c>
    </row>
    <row r="7930" spans="1:2">
      <c r="A7930">
        <v>6102222</v>
      </c>
      <c r="B7930">
        <v>0</v>
      </c>
    </row>
    <row r="7931" spans="1:2">
      <c r="A7931">
        <v>6299154</v>
      </c>
      <c r="B7931">
        <v>0</v>
      </c>
    </row>
    <row r="7932" spans="1:2">
      <c r="A7932">
        <v>6218017</v>
      </c>
      <c r="B7932">
        <v>0</v>
      </c>
    </row>
    <row r="7933" spans="1:2">
      <c r="A7933">
        <v>6264694</v>
      </c>
      <c r="B7933">
        <v>0</v>
      </c>
    </row>
    <row r="7934" spans="1:2">
      <c r="A7934">
        <v>6325426</v>
      </c>
      <c r="B7934">
        <v>0</v>
      </c>
    </row>
    <row r="7935" spans="1:2">
      <c r="A7935">
        <v>6159180</v>
      </c>
      <c r="B7935">
        <v>3</v>
      </c>
    </row>
    <row r="7936" spans="1:2">
      <c r="A7936">
        <v>6242101</v>
      </c>
      <c r="B7936">
        <v>0</v>
      </c>
    </row>
    <row r="7937" spans="1:2">
      <c r="A7937">
        <v>6119892</v>
      </c>
      <c r="B7937">
        <v>0</v>
      </c>
    </row>
    <row r="7938" spans="1:2">
      <c r="A7938">
        <v>6157579</v>
      </c>
      <c r="B7938">
        <v>0</v>
      </c>
    </row>
    <row r="7939" spans="1:2">
      <c r="A7939">
        <v>960602</v>
      </c>
      <c r="B7939">
        <v>0</v>
      </c>
    </row>
    <row r="7940" spans="1:2">
      <c r="A7940">
        <v>1055207</v>
      </c>
      <c r="B7940">
        <v>10</v>
      </c>
    </row>
    <row r="7941" spans="1:2">
      <c r="A7941">
        <v>6119972</v>
      </c>
      <c r="B7941">
        <v>0</v>
      </c>
    </row>
    <row r="7942" spans="1:2">
      <c r="A7942">
        <v>6256431</v>
      </c>
      <c r="B7942">
        <v>2</v>
      </c>
    </row>
    <row r="7943" spans="1:2">
      <c r="A7943">
        <v>6189126</v>
      </c>
      <c r="B7943">
        <v>0</v>
      </c>
    </row>
    <row r="7944" spans="1:2">
      <c r="A7944">
        <v>6230871</v>
      </c>
      <c r="B7944">
        <v>4</v>
      </c>
    </row>
    <row r="7945" spans="1:2">
      <c r="A7945">
        <v>6246427</v>
      </c>
      <c r="B7945">
        <v>0</v>
      </c>
    </row>
    <row r="7946" spans="1:2">
      <c r="A7946">
        <v>6260704</v>
      </c>
      <c r="B7946">
        <v>13</v>
      </c>
    </row>
    <row r="7947" spans="1:2">
      <c r="A7947">
        <v>6241402</v>
      </c>
      <c r="B7947">
        <v>17</v>
      </c>
    </row>
    <row r="7948" spans="1:2">
      <c r="A7948">
        <v>6111583</v>
      </c>
      <c r="B7948">
        <v>0</v>
      </c>
    </row>
    <row r="7949" spans="1:2">
      <c r="A7949">
        <v>1054766</v>
      </c>
      <c r="B7949">
        <v>0</v>
      </c>
    </row>
    <row r="7950" spans="1:2">
      <c r="A7950">
        <v>960179</v>
      </c>
      <c r="B7950">
        <v>6</v>
      </c>
    </row>
    <row r="7951" spans="1:2">
      <c r="A7951">
        <v>6230863</v>
      </c>
      <c r="B7951">
        <v>2</v>
      </c>
    </row>
    <row r="7952" spans="1:2">
      <c r="A7952">
        <v>6230788</v>
      </c>
      <c r="B7952">
        <v>2</v>
      </c>
    </row>
    <row r="7953" spans="1:2">
      <c r="A7953">
        <v>6226226</v>
      </c>
      <c r="B7953">
        <v>1</v>
      </c>
    </row>
    <row r="7954" spans="1:2">
      <c r="A7954">
        <v>6261795</v>
      </c>
      <c r="B7954">
        <v>4</v>
      </c>
    </row>
    <row r="7955" spans="1:2">
      <c r="A7955">
        <v>6230777</v>
      </c>
      <c r="B7955">
        <v>1</v>
      </c>
    </row>
    <row r="7956" spans="1:2">
      <c r="A7956">
        <v>6275276</v>
      </c>
      <c r="B7956">
        <v>40</v>
      </c>
    </row>
    <row r="7957" spans="1:2">
      <c r="A7957">
        <v>6180383</v>
      </c>
      <c r="B7957">
        <v>0</v>
      </c>
    </row>
    <row r="7958" spans="1:2">
      <c r="A7958">
        <v>6334639</v>
      </c>
      <c r="B7958">
        <v>0</v>
      </c>
    </row>
    <row r="7959" spans="1:2">
      <c r="A7959">
        <v>6277982</v>
      </c>
      <c r="B7959">
        <v>2</v>
      </c>
    </row>
    <row r="7960" spans="1:2">
      <c r="A7960">
        <v>6265943</v>
      </c>
      <c r="B7960">
        <v>20</v>
      </c>
    </row>
    <row r="7961" spans="1:2">
      <c r="A7961">
        <v>6259261</v>
      </c>
      <c r="B7961">
        <v>1</v>
      </c>
    </row>
    <row r="7962" spans="1:2">
      <c r="A7962">
        <v>6240426</v>
      </c>
      <c r="B7962">
        <v>4</v>
      </c>
    </row>
    <row r="7963" spans="1:2">
      <c r="A7963">
        <v>750737</v>
      </c>
      <c r="B7963">
        <v>4</v>
      </c>
    </row>
    <row r="7964" spans="1:2">
      <c r="A7964">
        <v>6292105</v>
      </c>
      <c r="B7964">
        <v>2</v>
      </c>
    </row>
    <row r="7965" spans="1:2">
      <c r="A7965">
        <v>6230874</v>
      </c>
      <c r="B7965">
        <v>4</v>
      </c>
    </row>
    <row r="7966" spans="1:2">
      <c r="A7966">
        <v>6237661</v>
      </c>
      <c r="B7966">
        <v>0</v>
      </c>
    </row>
    <row r="7967" spans="1:2">
      <c r="A7967">
        <v>6108428</v>
      </c>
      <c r="B7967">
        <v>0</v>
      </c>
    </row>
    <row r="7968" spans="1:2">
      <c r="A7968">
        <v>955322</v>
      </c>
      <c r="B7968">
        <v>0</v>
      </c>
    </row>
    <row r="7969" spans="1:2">
      <c r="A7969">
        <v>6187221</v>
      </c>
      <c r="B7969">
        <v>0</v>
      </c>
    </row>
    <row r="7970" spans="1:2">
      <c r="A7970">
        <v>6195835</v>
      </c>
      <c r="B7970">
        <v>0</v>
      </c>
    </row>
    <row r="7971" spans="1:2">
      <c r="A7971">
        <v>6334987</v>
      </c>
      <c r="B7971">
        <v>0</v>
      </c>
    </row>
    <row r="7972" spans="1:2">
      <c r="A7972">
        <v>6185933</v>
      </c>
      <c r="B7972">
        <v>1</v>
      </c>
    </row>
    <row r="7973" spans="1:2">
      <c r="A7973">
        <v>750420</v>
      </c>
      <c r="B7973">
        <v>0</v>
      </c>
    </row>
    <row r="7974" spans="1:2">
      <c r="A7974">
        <v>6218561</v>
      </c>
      <c r="B7974">
        <v>0</v>
      </c>
    </row>
    <row r="7975" spans="1:2">
      <c r="A7975">
        <v>6264515</v>
      </c>
      <c r="B7975">
        <v>0</v>
      </c>
    </row>
    <row r="7976" spans="1:2">
      <c r="A7976">
        <v>961161</v>
      </c>
      <c r="B7976">
        <v>2</v>
      </c>
    </row>
    <row r="7977" spans="1:2">
      <c r="A7977" t="s">
        <v>9647</v>
      </c>
      <c r="B7977">
        <v>0</v>
      </c>
    </row>
    <row r="7978" spans="1:2">
      <c r="A7978">
        <v>6335903</v>
      </c>
      <c r="B7978">
        <v>0</v>
      </c>
    </row>
    <row r="7979" spans="1:2">
      <c r="A7979">
        <v>6317796</v>
      </c>
      <c r="B7979">
        <v>0</v>
      </c>
    </row>
    <row r="7980" spans="1:2">
      <c r="A7980">
        <v>6281788</v>
      </c>
      <c r="B7980">
        <v>0</v>
      </c>
    </row>
    <row r="7981" spans="1:2">
      <c r="A7981">
        <v>6246741</v>
      </c>
      <c r="B7981">
        <v>0</v>
      </c>
    </row>
    <row r="7982" spans="1:2">
      <c r="A7982">
        <v>958315</v>
      </c>
      <c r="B7982">
        <v>0</v>
      </c>
    </row>
    <row r="7983" spans="1:2">
      <c r="A7983">
        <v>6239406</v>
      </c>
      <c r="B7983">
        <v>2</v>
      </c>
    </row>
    <row r="7984" spans="1:2">
      <c r="A7984">
        <v>6237561</v>
      </c>
      <c r="B7984">
        <v>1</v>
      </c>
    </row>
    <row r="7985" spans="1:2">
      <c r="A7985">
        <v>6310054</v>
      </c>
      <c r="B7985">
        <v>0</v>
      </c>
    </row>
    <row r="7986" spans="1:2">
      <c r="A7986">
        <v>1054682</v>
      </c>
      <c r="B7986">
        <v>0</v>
      </c>
    </row>
    <row r="7987" spans="1:2">
      <c r="A7987">
        <v>6229360</v>
      </c>
      <c r="B7987">
        <v>3</v>
      </c>
    </row>
    <row r="7988" spans="1:2">
      <c r="A7988">
        <v>1053435</v>
      </c>
      <c r="B7988">
        <v>2</v>
      </c>
    </row>
    <row r="7989" spans="1:2">
      <c r="A7989">
        <v>6189673</v>
      </c>
      <c r="B7989">
        <v>1</v>
      </c>
    </row>
    <row r="7990" spans="1:2">
      <c r="A7990">
        <v>6263596</v>
      </c>
      <c r="B7990">
        <v>0</v>
      </c>
    </row>
    <row r="7991" spans="1:2">
      <c r="A7991">
        <v>6236752</v>
      </c>
      <c r="B7991">
        <v>2</v>
      </c>
    </row>
    <row r="7992" spans="1:2">
      <c r="A7992">
        <v>6256742</v>
      </c>
      <c r="B7992">
        <v>1</v>
      </c>
    </row>
    <row r="7993" spans="1:2">
      <c r="A7993">
        <v>6230794</v>
      </c>
      <c r="B7993">
        <v>1</v>
      </c>
    </row>
    <row r="7994" spans="1:2">
      <c r="A7994">
        <v>6140779</v>
      </c>
      <c r="B7994">
        <v>0</v>
      </c>
    </row>
    <row r="7995" spans="1:2">
      <c r="A7995">
        <v>964629</v>
      </c>
      <c r="B7995">
        <v>0</v>
      </c>
    </row>
    <row r="7996" spans="1:2">
      <c r="A7996">
        <v>6278849</v>
      </c>
      <c r="B7996">
        <v>0</v>
      </c>
    </row>
    <row r="7997" spans="1:2">
      <c r="A7997">
        <v>6175034</v>
      </c>
      <c r="B7997">
        <v>4</v>
      </c>
    </row>
    <row r="7998" spans="1:2">
      <c r="A7998">
        <v>6112046</v>
      </c>
      <c r="B7998">
        <v>3</v>
      </c>
    </row>
    <row r="7999" spans="1:2">
      <c r="A7999">
        <v>6283642</v>
      </c>
      <c r="B7999">
        <v>0</v>
      </c>
    </row>
    <row r="8000" spans="1:2">
      <c r="A8000">
        <v>950874</v>
      </c>
      <c r="B8000">
        <v>0</v>
      </c>
    </row>
    <row r="8001" spans="1:2">
      <c r="A8001">
        <v>1051428</v>
      </c>
      <c r="B8001">
        <v>0</v>
      </c>
    </row>
    <row r="8002" spans="1:2">
      <c r="A8002">
        <v>6156920</v>
      </c>
      <c r="B8002">
        <v>0</v>
      </c>
    </row>
    <row r="8003" spans="1:2">
      <c r="A8003">
        <v>6250881</v>
      </c>
      <c r="B8003">
        <v>1</v>
      </c>
    </row>
    <row r="8004" spans="1:2">
      <c r="A8004">
        <v>960100</v>
      </c>
      <c r="B8004">
        <v>0</v>
      </c>
    </row>
    <row r="8005" spans="1:2">
      <c r="A8005">
        <v>6184645</v>
      </c>
      <c r="B8005">
        <v>1</v>
      </c>
    </row>
    <row r="8006" spans="1:2">
      <c r="A8006">
        <v>6283648</v>
      </c>
      <c r="B8006">
        <v>0</v>
      </c>
    </row>
    <row r="8007" spans="1:2">
      <c r="A8007" t="s">
        <v>9579</v>
      </c>
      <c r="B8007">
        <v>0</v>
      </c>
    </row>
    <row r="8008" spans="1:2">
      <c r="A8008">
        <v>6281586</v>
      </c>
      <c r="B8008">
        <v>0</v>
      </c>
    </row>
    <row r="8009" spans="1:2">
      <c r="A8009">
        <v>6102934</v>
      </c>
      <c r="B8009">
        <v>0</v>
      </c>
    </row>
    <row r="8010" spans="1:2">
      <c r="A8010">
        <v>6275275</v>
      </c>
      <c r="B8010">
        <v>10</v>
      </c>
    </row>
    <row r="8011" spans="1:2">
      <c r="A8011">
        <v>6305890</v>
      </c>
      <c r="B8011">
        <v>8</v>
      </c>
    </row>
    <row r="8012" spans="1:2">
      <c r="A8012">
        <v>751184</v>
      </c>
      <c r="B8012">
        <v>2</v>
      </c>
    </row>
    <row r="8013" spans="1:2">
      <c r="A8013">
        <v>6287051</v>
      </c>
      <c r="B8013">
        <v>0</v>
      </c>
    </row>
    <row r="8014" spans="1:2">
      <c r="A8014">
        <v>6257526</v>
      </c>
      <c r="B8014">
        <v>2</v>
      </c>
    </row>
    <row r="8015" spans="1:2">
      <c r="A8015">
        <v>6337317</v>
      </c>
      <c r="B8015">
        <v>0</v>
      </c>
    </row>
    <row r="8016" spans="1:2">
      <c r="A8016">
        <v>951132</v>
      </c>
      <c r="B8016">
        <v>0</v>
      </c>
    </row>
    <row r="8017" spans="1:2">
      <c r="A8017">
        <v>6342256</v>
      </c>
      <c r="B8017">
        <v>0</v>
      </c>
    </row>
    <row r="8018" spans="1:2">
      <c r="A8018">
        <v>6190149</v>
      </c>
      <c r="B8018">
        <v>0</v>
      </c>
    </row>
    <row r="8019" spans="1:2">
      <c r="A8019">
        <v>1054322</v>
      </c>
      <c r="B8019">
        <v>4</v>
      </c>
    </row>
    <row r="8020" spans="1:2">
      <c r="A8020">
        <v>6151008</v>
      </c>
      <c r="B8020">
        <v>1</v>
      </c>
    </row>
    <row r="8021" spans="1:2">
      <c r="A8021">
        <v>6257784</v>
      </c>
      <c r="B8021">
        <v>0</v>
      </c>
    </row>
    <row r="8022" spans="1:2">
      <c r="A8022">
        <v>3356947</v>
      </c>
      <c r="B8022">
        <v>0</v>
      </c>
    </row>
    <row r="8023" spans="1:2">
      <c r="A8023">
        <v>6217249</v>
      </c>
      <c r="B8023">
        <v>1</v>
      </c>
    </row>
    <row r="8024" spans="1:2">
      <c r="A8024">
        <v>6247084</v>
      </c>
      <c r="B8024">
        <v>2</v>
      </c>
    </row>
    <row r="8025" spans="1:2">
      <c r="A8025">
        <v>6156574</v>
      </c>
      <c r="B8025">
        <v>1</v>
      </c>
    </row>
    <row r="8026" spans="1:2">
      <c r="A8026">
        <v>6264144</v>
      </c>
      <c r="B8026">
        <v>1</v>
      </c>
    </row>
    <row r="8027" spans="1:2">
      <c r="A8027">
        <v>6184770</v>
      </c>
      <c r="B8027">
        <v>0</v>
      </c>
    </row>
    <row r="8028" spans="1:2">
      <c r="A8028">
        <v>6285135</v>
      </c>
      <c r="B8028">
        <v>2</v>
      </c>
    </row>
    <row r="8029" spans="1:2">
      <c r="A8029">
        <v>6243306</v>
      </c>
      <c r="B8029">
        <v>1</v>
      </c>
    </row>
    <row r="8030" spans="1:2">
      <c r="A8030">
        <v>6210992</v>
      </c>
      <c r="B8030">
        <v>0</v>
      </c>
    </row>
    <row r="8031" spans="1:2">
      <c r="A8031">
        <v>6237295</v>
      </c>
      <c r="B8031">
        <v>4</v>
      </c>
    </row>
    <row r="8032" spans="1:2">
      <c r="A8032">
        <v>6119963</v>
      </c>
      <c r="B8032">
        <v>0</v>
      </c>
    </row>
    <row r="8033" spans="1:2">
      <c r="A8033">
        <v>6243960</v>
      </c>
      <c r="B8033">
        <v>0</v>
      </c>
    </row>
    <row r="8034" spans="1:2">
      <c r="A8034">
        <v>6338238</v>
      </c>
      <c r="B8034">
        <v>0</v>
      </c>
    </row>
    <row r="8035" spans="1:2">
      <c r="A8035">
        <v>6102089</v>
      </c>
      <c r="B8035">
        <v>0</v>
      </c>
    </row>
    <row r="8036" spans="1:2">
      <c r="A8036">
        <v>6179410</v>
      </c>
      <c r="B8036">
        <v>0</v>
      </c>
    </row>
    <row r="8037" spans="1:2">
      <c r="A8037">
        <v>6155216</v>
      </c>
      <c r="B8037">
        <v>0</v>
      </c>
    </row>
    <row r="8038" spans="1:2">
      <c r="A8038">
        <v>959485</v>
      </c>
      <c r="B8038">
        <v>1</v>
      </c>
    </row>
    <row r="8039" spans="1:2">
      <c r="A8039">
        <v>6239788</v>
      </c>
      <c r="B8039">
        <v>1</v>
      </c>
    </row>
    <row r="8040" spans="1:2">
      <c r="A8040">
        <v>6229731</v>
      </c>
      <c r="B8040">
        <v>1</v>
      </c>
    </row>
    <row r="8041" spans="1:2">
      <c r="A8041">
        <v>6121775</v>
      </c>
      <c r="B8041">
        <v>0</v>
      </c>
    </row>
    <row r="8042" spans="1:2">
      <c r="A8042">
        <v>6116288</v>
      </c>
      <c r="B8042">
        <v>1</v>
      </c>
    </row>
    <row r="8043" spans="1:2">
      <c r="A8043">
        <v>6149004</v>
      </c>
      <c r="B8043">
        <v>8</v>
      </c>
    </row>
    <row r="8044" spans="1:2">
      <c r="A8044">
        <v>6295100</v>
      </c>
      <c r="B8044">
        <v>0</v>
      </c>
    </row>
    <row r="8045" spans="1:2">
      <c r="A8045">
        <v>6243671</v>
      </c>
      <c r="B8045">
        <v>2</v>
      </c>
    </row>
    <row r="8046" spans="1:2">
      <c r="A8046">
        <v>6321151</v>
      </c>
      <c r="B8046">
        <v>0</v>
      </c>
    </row>
    <row r="8047" spans="1:2">
      <c r="A8047">
        <v>6142513</v>
      </c>
      <c r="B8047">
        <v>0</v>
      </c>
    </row>
    <row r="8048" spans="1:2">
      <c r="A8048">
        <v>1054038</v>
      </c>
      <c r="B8048">
        <v>2</v>
      </c>
    </row>
    <row r="8049" spans="1:2">
      <c r="A8049">
        <v>6197464</v>
      </c>
      <c r="B8049">
        <v>0</v>
      </c>
    </row>
    <row r="8050" spans="1:2">
      <c r="A8050">
        <v>6264472</v>
      </c>
      <c r="B8050">
        <v>0</v>
      </c>
    </row>
    <row r="8051" spans="1:2">
      <c r="A8051">
        <v>6335864</v>
      </c>
      <c r="B8051">
        <v>0</v>
      </c>
    </row>
    <row r="8052" spans="1:2">
      <c r="A8052">
        <v>6198075</v>
      </c>
      <c r="B8052">
        <v>0</v>
      </c>
    </row>
    <row r="8053" spans="1:2">
      <c r="A8053">
        <v>6304788</v>
      </c>
      <c r="B8053">
        <v>10</v>
      </c>
    </row>
    <row r="8054" spans="1:2">
      <c r="A8054">
        <v>6239565</v>
      </c>
      <c r="B8054">
        <v>1</v>
      </c>
    </row>
    <row r="8055" spans="1:2">
      <c r="A8055">
        <v>6112582</v>
      </c>
      <c r="B8055">
        <v>10</v>
      </c>
    </row>
    <row r="8056" spans="1:2">
      <c r="A8056">
        <v>6215242</v>
      </c>
      <c r="B8056">
        <v>0</v>
      </c>
    </row>
    <row r="8057" spans="1:2">
      <c r="A8057">
        <v>6109994</v>
      </c>
      <c r="B8057">
        <v>10</v>
      </c>
    </row>
    <row r="8058" spans="1:2">
      <c r="A8058">
        <v>1054149</v>
      </c>
      <c r="B8058">
        <v>1</v>
      </c>
    </row>
    <row r="8059" spans="1:2">
      <c r="A8059">
        <v>6139403</v>
      </c>
      <c r="B8059">
        <v>0</v>
      </c>
    </row>
    <row r="8060" spans="1:2">
      <c r="A8060">
        <v>6216027</v>
      </c>
      <c r="B8060">
        <v>2</v>
      </c>
    </row>
    <row r="8061" spans="1:2">
      <c r="A8061">
        <v>963948</v>
      </c>
      <c r="B8061">
        <v>0</v>
      </c>
    </row>
    <row r="8062" spans="1:2">
      <c r="A8062">
        <v>6338021</v>
      </c>
      <c r="B8062">
        <v>0</v>
      </c>
    </row>
    <row r="8063" spans="1:2">
      <c r="A8063">
        <v>6316984</v>
      </c>
      <c r="B8063">
        <v>3</v>
      </c>
    </row>
    <row r="8064" spans="1:2">
      <c r="A8064">
        <v>6317503</v>
      </c>
      <c r="B8064">
        <v>4</v>
      </c>
    </row>
    <row r="8065" spans="1:2">
      <c r="A8065">
        <v>957878</v>
      </c>
      <c r="B8065">
        <v>0</v>
      </c>
    </row>
    <row r="8066" spans="1:2">
      <c r="A8066">
        <v>6315229</v>
      </c>
      <c r="B8066">
        <v>20</v>
      </c>
    </row>
    <row r="8067" spans="1:2">
      <c r="A8067">
        <v>6296374</v>
      </c>
      <c r="B8067">
        <v>2</v>
      </c>
    </row>
    <row r="8068" spans="1:2">
      <c r="A8068">
        <v>6110987</v>
      </c>
      <c r="B8068">
        <v>4</v>
      </c>
    </row>
    <row r="8069" spans="1:2">
      <c r="A8069">
        <v>6150391</v>
      </c>
      <c r="B8069">
        <v>3</v>
      </c>
    </row>
    <row r="8070" spans="1:2">
      <c r="A8070">
        <v>6183767</v>
      </c>
      <c r="B8070">
        <v>0</v>
      </c>
    </row>
    <row r="8071" spans="1:2">
      <c r="A8071">
        <v>6295061</v>
      </c>
      <c r="B8071">
        <v>2</v>
      </c>
    </row>
    <row r="8072" spans="1:2">
      <c r="A8072">
        <v>6126451</v>
      </c>
      <c r="B8072">
        <v>2</v>
      </c>
    </row>
    <row r="8073" spans="1:2">
      <c r="A8073">
        <v>1055210</v>
      </c>
      <c r="B8073">
        <v>0</v>
      </c>
    </row>
    <row r="8074" spans="1:2">
      <c r="A8074">
        <v>6278360</v>
      </c>
      <c r="B8074">
        <v>0</v>
      </c>
    </row>
    <row r="8075" spans="1:2">
      <c r="A8075">
        <v>6102931</v>
      </c>
      <c r="B8075">
        <v>2</v>
      </c>
    </row>
    <row r="8076" spans="1:2">
      <c r="A8076">
        <v>6339516</v>
      </c>
      <c r="B8076">
        <v>40</v>
      </c>
    </row>
    <row r="8077" spans="1:2">
      <c r="A8077">
        <v>6261640</v>
      </c>
      <c r="B8077">
        <v>1</v>
      </c>
    </row>
    <row r="8078" spans="1:2">
      <c r="A8078">
        <v>6137333</v>
      </c>
      <c r="B8078">
        <v>2</v>
      </c>
    </row>
    <row r="8079" spans="1:2">
      <c r="A8079">
        <v>6255278</v>
      </c>
      <c r="B8079">
        <v>0</v>
      </c>
    </row>
    <row r="8080" spans="1:2">
      <c r="A8080">
        <v>6345586</v>
      </c>
      <c r="B8080">
        <v>0</v>
      </c>
    </row>
    <row r="8081" spans="1:2">
      <c r="A8081">
        <v>960784</v>
      </c>
      <c r="B8081">
        <v>0</v>
      </c>
    </row>
    <row r="8082" spans="1:2">
      <c r="A8082">
        <v>6251999</v>
      </c>
      <c r="B8082">
        <v>1</v>
      </c>
    </row>
    <row r="8083" spans="1:2">
      <c r="A8083">
        <v>6100031</v>
      </c>
      <c r="B8083">
        <v>9</v>
      </c>
    </row>
    <row r="8084" spans="1:2">
      <c r="A8084">
        <v>6217046</v>
      </c>
      <c r="B8084">
        <v>1</v>
      </c>
    </row>
    <row r="8085" spans="1:2">
      <c r="A8085">
        <v>6145853</v>
      </c>
      <c r="B8085">
        <v>6</v>
      </c>
    </row>
    <row r="8086" spans="1:2">
      <c r="A8086">
        <v>6319354</v>
      </c>
      <c r="B8086">
        <v>32</v>
      </c>
    </row>
    <row r="8087" spans="1:2">
      <c r="A8087">
        <v>964117</v>
      </c>
      <c r="B8087">
        <v>0</v>
      </c>
    </row>
    <row r="8088" spans="1:2">
      <c r="A8088">
        <v>6157341</v>
      </c>
      <c r="B8088">
        <v>1</v>
      </c>
    </row>
    <row r="8089" spans="1:2">
      <c r="A8089">
        <v>6215896</v>
      </c>
      <c r="B8089">
        <v>1</v>
      </c>
    </row>
    <row r="8090" spans="1:2">
      <c r="A8090">
        <v>6159980</v>
      </c>
      <c r="B8090">
        <v>1</v>
      </c>
    </row>
    <row r="8091" spans="1:2">
      <c r="A8091">
        <v>1054762</v>
      </c>
      <c r="B8091">
        <v>0</v>
      </c>
    </row>
    <row r="8092" spans="1:2">
      <c r="A8092">
        <v>6324172</v>
      </c>
      <c r="B8092">
        <v>0</v>
      </c>
    </row>
    <row r="8093" spans="1:2">
      <c r="A8093">
        <v>6233751</v>
      </c>
      <c r="B8093">
        <v>0</v>
      </c>
    </row>
    <row r="8094" spans="1:2">
      <c r="A8094">
        <v>6336677</v>
      </c>
      <c r="B8094">
        <v>2</v>
      </c>
    </row>
    <row r="8095" spans="1:2">
      <c r="A8095">
        <v>6175360</v>
      </c>
      <c r="B8095">
        <v>4</v>
      </c>
    </row>
    <row r="8096" spans="1:2">
      <c r="A8096">
        <v>6242885</v>
      </c>
      <c r="B8096">
        <v>2</v>
      </c>
    </row>
    <row r="8097" spans="1:2">
      <c r="A8097">
        <v>6218454</v>
      </c>
      <c r="B8097">
        <v>0</v>
      </c>
    </row>
    <row r="8098" spans="1:2">
      <c r="A8098">
        <v>6270072</v>
      </c>
      <c r="B8098">
        <v>2</v>
      </c>
    </row>
    <row r="8099" spans="1:2">
      <c r="A8099">
        <v>1054770</v>
      </c>
      <c r="B8099">
        <v>0</v>
      </c>
    </row>
    <row r="8100" spans="1:2">
      <c r="A8100">
        <v>6283571</v>
      </c>
      <c r="B8100">
        <v>1</v>
      </c>
    </row>
    <row r="8101" spans="1:2">
      <c r="A8101">
        <v>6334958</v>
      </c>
      <c r="B8101">
        <v>2</v>
      </c>
    </row>
    <row r="8102" spans="1:2">
      <c r="A8102">
        <v>6259267</v>
      </c>
      <c r="B8102">
        <v>1</v>
      </c>
    </row>
    <row r="8103" spans="1:2">
      <c r="A8103">
        <v>6260004</v>
      </c>
      <c r="B8103">
        <v>0</v>
      </c>
    </row>
    <row r="8104" spans="1:2">
      <c r="A8104" t="s">
        <v>9545</v>
      </c>
      <c r="B8104">
        <v>0</v>
      </c>
    </row>
    <row r="8105" spans="1:2">
      <c r="A8105">
        <v>6270860</v>
      </c>
      <c r="B8105">
        <v>3</v>
      </c>
    </row>
    <row r="8106" spans="1:2">
      <c r="A8106">
        <v>6190818</v>
      </c>
      <c r="B8106">
        <v>1</v>
      </c>
    </row>
    <row r="8107" spans="1:2">
      <c r="A8107">
        <v>6240902</v>
      </c>
      <c r="B8107">
        <v>0</v>
      </c>
    </row>
    <row r="8108" spans="1:2">
      <c r="A8108">
        <v>1055035</v>
      </c>
      <c r="B8108">
        <v>5</v>
      </c>
    </row>
    <row r="8109" spans="1:2">
      <c r="A8109">
        <v>6268000</v>
      </c>
      <c r="B8109">
        <v>1</v>
      </c>
    </row>
    <row r="8110" spans="1:2">
      <c r="A8110">
        <v>6266477</v>
      </c>
      <c r="B8110">
        <v>2</v>
      </c>
    </row>
    <row r="8111" spans="1:2">
      <c r="A8111">
        <v>6294869</v>
      </c>
      <c r="B8111">
        <v>1</v>
      </c>
    </row>
    <row r="8112" spans="1:2">
      <c r="A8112">
        <v>6139823</v>
      </c>
      <c r="B8112">
        <v>0</v>
      </c>
    </row>
    <row r="8113" spans="1:2">
      <c r="A8113">
        <v>6119943</v>
      </c>
      <c r="B8113">
        <v>0</v>
      </c>
    </row>
    <row r="8114" spans="1:2">
      <c r="A8114">
        <v>1351374</v>
      </c>
      <c r="B8114">
        <v>1</v>
      </c>
    </row>
    <row r="8115" spans="1:2">
      <c r="A8115">
        <v>6250195</v>
      </c>
      <c r="B8115">
        <v>0</v>
      </c>
    </row>
    <row r="8116" spans="1:2">
      <c r="A8116">
        <v>6307606</v>
      </c>
      <c r="B8116">
        <v>1</v>
      </c>
    </row>
    <row r="8117" spans="1:2">
      <c r="A8117">
        <v>6256386</v>
      </c>
      <c r="B8117">
        <v>2</v>
      </c>
    </row>
    <row r="8118" spans="1:2">
      <c r="A8118">
        <v>6156172</v>
      </c>
      <c r="B8118">
        <v>0</v>
      </c>
    </row>
    <row r="8119" spans="1:2">
      <c r="A8119">
        <v>554304</v>
      </c>
      <c r="B8119">
        <v>0</v>
      </c>
    </row>
    <row r="8120" spans="1:2">
      <c r="A8120">
        <v>1251712</v>
      </c>
      <c r="B8120">
        <v>0</v>
      </c>
    </row>
    <row r="8121" spans="1:2">
      <c r="A8121">
        <v>6177523</v>
      </c>
      <c r="B8121">
        <v>0</v>
      </c>
    </row>
    <row r="8122" spans="1:2">
      <c r="A8122">
        <v>959722</v>
      </c>
      <c r="B8122">
        <v>1</v>
      </c>
    </row>
    <row r="8123" spans="1:2">
      <c r="A8123">
        <v>1054090</v>
      </c>
      <c r="B8123">
        <v>1</v>
      </c>
    </row>
    <row r="8124" spans="1:2">
      <c r="A8124">
        <v>6164966</v>
      </c>
      <c r="B8124">
        <v>1</v>
      </c>
    </row>
    <row r="8125" spans="1:2">
      <c r="A8125">
        <v>6321434</v>
      </c>
      <c r="B8125">
        <v>0</v>
      </c>
    </row>
    <row r="8126" spans="1:2">
      <c r="A8126">
        <v>6236842</v>
      </c>
      <c r="B8126">
        <v>0</v>
      </c>
    </row>
    <row r="8127" spans="1:2">
      <c r="A8127">
        <v>6155192</v>
      </c>
      <c r="B8127">
        <v>5</v>
      </c>
    </row>
    <row r="8128" spans="1:2">
      <c r="A8128">
        <v>965400</v>
      </c>
      <c r="B8128">
        <v>0</v>
      </c>
    </row>
    <row r="8129" spans="1:2">
      <c r="A8129">
        <v>1053818</v>
      </c>
      <c r="B8129">
        <v>1</v>
      </c>
    </row>
    <row r="8130" spans="1:2">
      <c r="A8130">
        <v>6266522</v>
      </c>
      <c r="B8130">
        <v>0</v>
      </c>
    </row>
    <row r="8131" spans="1:2">
      <c r="A8131">
        <v>958987</v>
      </c>
      <c r="B8131">
        <v>6</v>
      </c>
    </row>
    <row r="8132" spans="1:2">
      <c r="A8132">
        <v>6218732</v>
      </c>
      <c r="B8132">
        <v>0</v>
      </c>
    </row>
    <row r="8133" spans="1:2">
      <c r="A8133">
        <v>1051682</v>
      </c>
      <c r="B8133">
        <v>0</v>
      </c>
    </row>
    <row r="8134" spans="1:2">
      <c r="A8134">
        <v>1055043</v>
      </c>
      <c r="B8134">
        <v>1</v>
      </c>
    </row>
    <row r="8135" spans="1:2">
      <c r="A8135">
        <v>6345257</v>
      </c>
      <c r="B8135">
        <v>0</v>
      </c>
    </row>
    <row r="8136" spans="1:2">
      <c r="A8136">
        <v>6259585</v>
      </c>
      <c r="B8136">
        <v>2</v>
      </c>
    </row>
    <row r="8137" spans="1:2">
      <c r="A8137">
        <v>6321621</v>
      </c>
      <c r="B8137">
        <v>2</v>
      </c>
    </row>
    <row r="8138" spans="1:2">
      <c r="A8138">
        <v>6284450</v>
      </c>
      <c r="B8138">
        <v>0</v>
      </c>
    </row>
    <row r="8139" spans="1:2">
      <c r="A8139">
        <v>6125418</v>
      </c>
      <c r="B8139">
        <v>0</v>
      </c>
    </row>
    <row r="8140" spans="1:2">
      <c r="A8140">
        <v>6122824</v>
      </c>
      <c r="B8140">
        <v>0</v>
      </c>
    </row>
    <row r="8141" spans="1:2">
      <c r="A8141">
        <v>6339354</v>
      </c>
      <c r="B8141">
        <v>3</v>
      </c>
    </row>
    <row r="8142" spans="1:2">
      <c r="A8142">
        <v>6337817</v>
      </c>
      <c r="B8142">
        <v>0</v>
      </c>
    </row>
    <row r="8143" spans="1:2">
      <c r="A8143">
        <v>6297011</v>
      </c>
      <c r="B8143">
        <v>1</v>
      </c>
    </row>
    <row r="8144" spans="1:2">
      <c r="A8144">
        <v>960859</v>
      </c>
      <c r="B8144">
        <v>0</v>
      </c>
    </row>
    <row r="8145" spans="1:2">
      <c r="A8145">
        <v>6169315</v>
      </c>
      <c r="B8145">
        <v>0</v>
      </c>
    </row>
    <row r="8146" spans="1:2">
      <c r="A8146">
        <v>6315157</v>
      </c>
      <c r="B8146">
        <v>0</v>
      </c>
    </row>
    <row r="8147" spans="1:2">
      <c r="A8147">
        <v>6277568</v>
      </c>
      <c r="B8147">
        <v>3</v>
      </c>
    </row>
    <row r="8148" spans="1:2">
      <c r="A8148">
        <v>963050</v>
      </c>
      <c r="B8148">
        <v>0</v>
      </c>
    </row>
    <row r="8149" spans="1:2">
      <c r="A8149">
        <v>6158898</v>
      </c>
      <c r="B8149">
        <v>0</v>
      </c>
    </row>
    <row r="8150" spans="1:2">
      <c r="A8150">
        <v>1350117</v>
      </c>
      <c r="B8150">
        <v>26</v>
      </c>
    </row>
    <row r="8151" spans="1:2">
      <c r="A8151">
        <v>6254308</v>
      </c>
      <c r="B8151">
        <v>2</v>
      </c>
    </row>
    <row r="8152" spans="1:2">
      <c r="A8152">
        <v>6215957</v>
      </c>
      <c r="B8152">
        <v>2</v>
      </c>
    </row>
    <row r="8153" spans="1:2">
      <c r="A8153">
        <v>6316225</v>
      </c>
      <c r="B8153">
        <v>2</v>
      </c>
    </row>
    <row r="8154" spans="1:2">
      <c r="A8154">
        <v>6106318</v>
      </c>
      <c r="B8154">
        <v>2</v>
      </c>
    </row>
    <row r="8155" spans="1:2">
      <c r="A8155">
        <v>6307322</v>
      </c>
      <c r="B8155">
        <v>0</v>
      </c>
    </row>
    <row r="8156" spans="1:2">
      <c r="A8156">
        <v>1052204</v>
      </c>
      <c r="B8156">
        <v>0</v>
      </c>
    </row>
    <row r="8157" spans="1:2">
      <c r="A8157">
        <v>750488</v>
      </c>
      <c r="B8157">
        <v>0</v>
      </c>
    </row>
    <row r="8158" spans="1:2">
      <c r="A8158">
        <v>957620</v>
      </c>
      <c r="B8158">
        <v>2</v>
      </c>
    </row>
    <row r="8159" spans="1:2">
      <c r="A8159">
        <v>6216782</v>
      </c>
      <c r="B8159">
        <v>1</v>
      </c>
    </row>
    <row r="8160" spans="1:2">
      <c r="A8160">
        <v>6109925</v>
      </c>
      <c r="B8160">
        <v>0</v>
      </c>
    </row>
    <row r="8161" spans="1:2">
      <c r="A8161">
        <v>6237568</v>
      </c>
      <c r="B8161">
        <v>0</v>
      </c>
    </row>
    <row r="8162" spans="1:2">
      <c r="A8162">
        <v>1050556</v>
      </c>
      <c r="B8162">
        <v>0</v>
      </c>
    </row>
    <row r="8163" spans="1:2">
      <c r="A8163">
        <v>1055271</v>
      </c>
      <c r="B8163">
        <v>0</v>
      </c>
    </row>
    <row r="8164" spans="1:2">
      <c r="A8164">
        <v>6215887</v>
      </c>
      <c r="B8164">
        <v>1</v>
      </c>
    </row>
    <row r="8165" spans="1:2">
      <c r="A8165">
        <v>6148778</v>
      </c>
      <c r="B8165">
        <v>1</v>
      </c>
    </row>
    <row r="8166" spans="1:2">
      <c r="A8166">
        <v>1251597</v>
      </c>
      <c r="B8166">
        <v>6</v>
      </c>
    </row>
    <row r="8167" spans="1:2">
      <c r="A8167">
        <v>6245943</v>
      </c>
      <c r="B8167">
        <v>0</v>
      </c>
    </row>
    <row r="8168" spans="1:2">
      <c r="A8168">
        <v>6314761</v>
      </c>
      <c r="B8168">
        <v>0</v>
      </c>
    </row>
    <row r="8169" spans="1:2">
      <c r="A8169">
        <v>1051663</v>
      </c>
      <c r="B8169">
        <v>1</v>
      </c>
    </row>
    <row r="8170" spans="1:2">
      <c r="A8170">
        <v>6197984</v>
      </c>
      <c r="B8170">
        <v>96</v>
      </c>
    </row>
    <row r="8171" spans="1:2">
      <c r="A8171">
        <v>6217377</v>
      </c>
      <c r="B8171">
        <v>1</v>
      </c>
    </row>
    <row r="8172" spans="1:2">
      <c r="A8172" t="s">
        <v>9634</v>
      </c>
      <c r="B8172">
        <v>0</v>
      </c>
    </row>
    <row r="8173" spans="1:2">
      <c r="A8173">
        <v>6149048</v>
      </c>
      <c r="B8173">
        <v>0</v>
      </c>
    </row>
    <row r="8174" spans="1:2">
      <c r="A8174">
        <v>6216092</v>
      </c>
      <c r="B8174">
        <v>1</v>
      </c>
    </row>
    <row r="8175" spans="1:2">
      <c r="A8175">
        <v>6274056</v>
      </c>
      <c r="B8175">
        <v>0</v>
      </c>
    </row>
    <row r="8176" spans="1:2">
      <c r="A8176">
        <v>6255624</v>
      </c>
      <c r="B8176">
        <v>0</v>
      </c>
    </row>
    <row r="8177" spans="1:2">
      <c r="A8177">
        <v>1053790</v>
      </c>
      <c r="B8177">
        <v>6</v>
      </c>
    </row>
    <row r="8178" spans="1:2">
      <c r="A8178">
        <v>960660</v>
      </c>
      <c r="B8178">
        <v>10</v>
      </c>
    </row>
    <row r="8179" spans="1:2">
      <c r="A8179">
        <v>6263409</v>
      </c>
      <c r="B8179">
        <v>0</v>
      </c>
    </row>
    <row r="8180" spans="1:2">
      <c r="A8180">
        <v>6237719</v>
      </c>
      <c r="B8180">
        <v>1</v>
      </c>
    </row>
    <row r="8181" spans="1:2">
      <c r="A8181">
        <v>6244578</v>
      </c>
      <c r="B8181">
        <v>1</v>
      </c>
    </row>
    <row r="8182" spans="1:2">
      <c r="A8182">
        <v>1053288</v>
      </c>
      <c r="B8182">
        <v>1</v>
      </c>
    </row>
    <row r="8183" spans="1:2">
      <c r="A8183">
        <v>6146861</v>
      </c>
      <c r="B8183">
        <v>2</v>
      </c>
    </row>
    <row r="8184" spans="1:2">
      <c r="A8184">
        <v>6231089</v>
      </c>
      <c r="B8184">
        <v>1</v>
      </c>
    </row>
    <row r="8185" spans="1:2">
      <c r="A8185">
        <v>3356982</v>
      </c>
      <c r="B8185">
        <v>0</v>
      </c>
    </row>
    <row r="8186" spans="1:2">
      <c r="A8186">
        <v>6321647</v>
      </c>
      <c r="B8186">
        <v>0</v>
      </c>
    </row>
    <row r="8187" spans="1:2">
      <c r="A8187">
        <v>6120355</v>
      </c>
      <c r="B8187">
        <v>4</v>
      </c>
    </row>
    <row r="8188" spans="1:2">
      <c r="A8188">
        <v>6168178</v>
      </c>
      <c r="B8188">
        <v>3</v>
      </c>
    </row>
    <row r="8189" spans="1:2">
      <c r="A8189">
        <v>6172005</v>
      </c>
      <c r="B8189">
        <v>1</v>
      </c>
    </row>
    <row r="8190" spans="1:2">
      <c r="A8190">
        <v>1054570</v>
      </c>
      <c r="B8190">
        <v>10</v>
      </c>
    </row>
    <row r="8191" spans="1:2">
      <c r="A8191">
        <v>959913</v>
      </c>
      <c r="B8191">
        <v>0</v>
      </c>
    </row>
    <row r="8192" spans="1:2">
      <c r="A8192">
        <v>6246917</v>
      </c>
      <c r="B8192">
        <v>0</v>
      </c>
    </row>
    <row r="8193" spans="1:2">
      <c r="A8193">
        <v>6253424</v>
      </c>
      <c r="B8193">
        <v>2</v>
      </c>
    </row>
    <row r="8194" spans="1:2">
      <c r="A8194">
        <v>6266792</v>
      </c>
      <c r="B8194">
        <v>0</v>
      </c>
    </row>
    <row r="8195" spans="1:2">
      <c r="A8195">
        <v>6263117</v>
      </c>
      <c r="B8195">
        <v>5</v>
      </c>
    </row>
    <row r="8196" spans="1:2">
      <c r="A8196">
        <v>6319622</v>
      </c>
      <c r="B8196">
        <v>5</v>
      </c>
    </row>
    <row r="8197" spans="1:2">
      <c r="A8197">
        <v>6238705</v>
      </c>
      <c r="B8197">
        <v>0</v>
      </c>
    </row>
    <row r="8198" spans="1:2">
      <c r="A8198">
        <v>6345153</v>
      </c>
      <c r="B8198">
        <v>1</v>
      </c>
    </row>
    <row r="8199" spans="1:2">
      <c r="A8199">
        <v>6299413</v>
      </c>
      <c r="B8199">
        <v>3</v>
      </c>
    </row>
    <row r="8200" spans="1:2">
      <c r="A8200">
        <v>6274016</v>
      </c>
      <c r="B8200">
        <v>0</v>
      </c>
    </row>
    <row r="8201" spans="1:2">
      <c r="A8201">
        <v>960661</v>
      </c>
      <c r="B8201">
        <v>10</v>
      </c>
    </row>
    <row r="8202" spans="1:2">
      <c r="A8202">
        <v>6302308</v>
      </c>
      <c r="B8202">
        <v>4</v>
      </c>
    </row>
    <row r="8203" spans="1:2">
      <c r="A8203">
        <v>6318194</v>
      </c>
      <c r="B8203">
        <v>15</v>
      </c>
    </row>
    <row r="8204" spans="1:2">
      <c r="A8204">
        <v>6188808</v>
      </c>
      <c r="B8204">
        <v>2</v>
      </c>
    </row>
    <row r="8205" spans="1:2">
      <c r="A8205">
        <v>6215301</v>
      </c>
      <c r="B8205">
        <v>0</v>
      </c>
    </row>
    <row r="8206" spans="1:2">
      <c r="A8206">
        <v>750885</v>
      </c>
      <c r="B8206">
        <v>2</v>
      </c>
    </row>
    <row r="8207" spans="1:2">
      <c r="A8207">
        <v>6260913</v>
      </c>
      <c r="B8207">
        <v>1</v>
      </c>
    </row>
    <row r="8208" spans="1:2">
      <c r="A8208">
        <v>6341377</v>
      </c>
      <c r="B8208">
        <v>0</v>
      </c>
    </row>
    <row r="8209" spans="1:2">
      <c r="A8209">
        <v>6118510</v>
      </c>
      <c r="B8209">
        <v>3</v>
      </c>
    </row>
    <row r="8210" spans="1:2">
      <c r="A8210">
        <v>6216056</v>
      </c>
      <c r="B8210">
        <v>1</v>
      </c>
    </row>
    <row r="8211" spans="1:2">
      <c r="A8211">
        <v>6265102</v>
      </c>
      <c r="B8211">
        <v>0</v>
      </c>
    </row>
    <row r="8212" spans="1:2">
      <c r="A8212">
        <v>6232021</v>
      </c>
      <c r="B8212">
        <v>0</v>
      </c>
    </row>
    <row r="8213" spans="1:2">
      <c r="A8213">
        <v>1251710</v>
      </c>
      <c r="B8213">
        <v>1</v>
      </c>
    </row>
    <row r="8214" spans="1:2">
      <c r="A8214">
        <v>6325420</v>
      </c>
      <c r="B8214">
        <v>0</v>
      </c>
    </row>
    <row r="8215" spans="1:2">
      <c r="A8215">
        <v>6137334</v>
      </c>
      <c r="B8215">
        <v>0</v>
      </c>
    </row>
    <row r="8216" spans="1:2">
      <c r="A8216">
        <v>6197210</v>
      </c>
      <c r="B8216">
        <v>0</v>
      </c>
    </row>
    <row r="8217" spans="1:2">
      <c r="A8217">
        <v>6251222</v>
      </c>
      <c r="B8217">
        <v>0</v>
      </c>
    </row>
    <row r="8218" spans="1:2">
      <c r="A8218">
        <v>750760</v>
      </c>
      <c r="B8218">
        <v>3</v>
      </c>
    </row>
    <row r="8219" spans="1:2">
      <c r="A8219">
        <v>6283337</v>
      </c>
      <c r="B8219">
        <v>1</v>
      </c>
    </row>
    <row r="8220" spans="1:2">
      <c r="A8220">
        <v>6230428</v>
      </c>
      <c r="B8220">
        <v>1</v>
      </c>
    </row>
    <row r="8221" spans="1:2">
      <c r="A8221">
        <v>950058</v>
      </c>
      <c r="B8221">
        <v>0</v>
      </c>
    </row>
    <row r="8222" spans="1:2">
      <c r="A8222">
        <v>965439</v>
      </c>
      <c r="B8222">
        <v>2</v>
      </c>
    </row>
    <row r="8223" spans="1:2">
      <c r="A8223">
        <v>6229361</v>
      </c>
      <c r="B8223">
        <v>3</v>
      </c>
    </row>
    <row r="8224" spans="1:2">
      <c r="A8224">
        <v>6234735</v>
      </c>
      <c r="B8224">
        <v>0</v>
      </c>
    </row>
    <row r="8225" spans="1:2">
      <c r="A8225">
        <v>6153038</v>
      </c>
      <c r="B8225">
        <v>2</v>
      </c>
    </row>
    <row r="8226" spans="1:2">
      <c r="A8226">
        <v>6194110</v>
      </c>
      <c r="B8226">
        <v>0</v>
      </c>
    </row>
    <row r="8227" spans="1:2">
      <c r="A8227">
        <v>6291529</v>
      </c>
      <c r="B8227">
        <v>0</v>
      </c>
    </row>
    <row r="8228" spans="1:2">
      <c r="A8228">
        <v>6215910</v>
      </c>
      <c r="B8228">
        <v>1</v>
      </c>
    </row>
    <row r="8229" spans="1:2">
      <c r="A8229">
        <v>6282599</v>
      </c>
      <c r="B8229">
        <v>0</v>
      </c>
    </row>
    <row r="8230" spans="1:2">
      <c r="A8230">
        <v>6256184</v>
      </c>
      <c r="B8230">
        <v>2</v>
      </c>
    </row>
    <row r="8231" spans="1:2">
      <c r="A8231">
        <v>6125411</v>
      </c>
      <c r="B8231">
        <v>0</v>
      </c>
    </row>
    <row r="8232" spans="1:2">
      <c r="A8232">
        <v>6210104</v>
      </c>
      <c r="B8232">
        <v>0</v>
      </c>
    </row>
    <row r="8233" spans="1:2">
      <c r="A8233">
        <v>1055076</v>
      </c>
      <c r="B8233">
        <v>0</v>
      </c>
    </row>
    <row r="8234" spans="1:2">
      <c r="A8234">
        <v>1351570</v>
      </c>
      <c r="B8234">
        <v>0</v>
      </c>
    </row>
    <row r="8235" spans="1:2">
      <c r="A8235">
        <v>6325417</v>
      </c>
      <c r="B8235">
        <v>0</v>
      </c>
    </row>
    <row r="8236" spans="1:2">
      <c r="A8236">
        <v>6275479</v>
      </c>
      <c r="B8236">
        <v>1</v>
      </c>
    </row>
    <row r="8237" spans="1:2">
      <c r="A8237">
        <v>1351378</v>
      </c>
      <c r="B8237">
        <v>89</v>
      </c>
    </row>
    <row r="8238" spans="1:2">
      <c r="A8238">
        <v>6246065</v>
      </c>
      <c r="B8238">
        <v>1</v>
      </c>
    </row>
    <row r="8239" spans="1:2">
      <c r="A8239">
        <v>6198400</v>
      </c>
      <c r="B8239">
        <v>1</v>
      </c>
    </row>
    <row r="8240" spans="1:2">
      <c r="A8240">
        <v>6224096</v>
      </c>
      <c r="B8240">
        <v>0</v>
      </c>
    </row>
    <row r="8241" spans="1:2">
      <c r="A8241">
        <v>964174</v>
      </c>
      <c r="B8241">
        <v>0</v>
      </c>
    </row>
    <row r="8242" spans="1:2">
      <c r="A8242" t="s">
        <v>9566</v>
      </c>
      <c r="B8242">
        <v>2</v>
      </c>
    </row>
    <row r="8243" spans="1:2">
      <c r="A8243">
        <v>1055066</v>
      </c>
      <c r="B8243">
        <v>0</v>
      </c>
    </row>
    <row r="8244" spans="1:2">
      <c r="A8244">
        <v>6258029</v>
      </c>
      <c r="B8244">
        <v>1</v>
      </c>
    </row>
    <row r="8245" spans="1:2">
      <c r="A8245">
        <v>750870</v>
      </c>
      <c r="B8245">
        <v>0</v>
      </c>
    </row>
    <row r="8246" spans="1:2">
      <c r="A8246">
        <v>6110983</v>
      </c>
      <c r="B8246">
        <v>0</v>
      </c>
    </row>
    <row r="8247" spans="1:2">
      <c r="A8247">
        <v>6195423</v>
      </c>
      <c r="B8247">
        <v>2</v>
      </c>
    </row>
    <row r="8248" spans="1:2">
      <c r="A8248">
        <v>1055116</v>
      </c>
      <c r="B8248">
        <v>1</v>
      </c>
    </row>
    <row r="8249" spans="1:2">
      <c r="A8249">
        <v>6234168</v>
      </c>
      <c r="B8249">
        <v>1</v>
      </c>
    </row>
    <row r="8250" spans="1:2">
      <c r="A8250">
        <v>1053534</v>
      </c>
      <c r="B8250">
        <v>4</v>
      </c>
    </row>
    <row r="8251" spans="1:2">
      <c r="A8251">
        <v>957477</v>
      </c>
      <c r="B8251">
        <v>0</v>
      </c>
    </row>
    <row r="8252" spans="1:2">
      <c r="A8252">
        <v>6216333</v>
      </c>
      <c r="B8252">
        <v>1</v>
      </c>
    </row>
    <row r="8253" spans="1:2">
      <c r="A8253">
        <v>7550361</v>
      </c>
      <c r="B8253">
        <v>0</v>
      </c>
    </row>
    <row r="8254" spans="1:2">
      <c r="A8254">
        <v>6166595</v>
      </c>
      <c r="B8254">
        <v>0</v>
      </c>
    </row>
    <row r="8255" spans="1:2">
      <c r="A8255">
        <v>6197588</v>
      </c>
      <c r="B8255">
        <v>0</v>
      </c>
    </row>
    <row r="8256" spans="1:2">
      <c r="A8256">
        <v>1052196</v>
      </c>
      <c r="B8256">
        <v>6</v>
      </c>
    </row>
    <row r="8257" spans="1:2">
      <c r="A8257">
        <v>6314661</v>
      </c>
      <c r="B8257">
        <v>2</v>
      </c>
    </row>
    <row r="8258" spans="1:2">
      <c r="A8258">
        <v>6325412</v>
      </c>
      <c r="B8258">
        <v>0</v>
      </c>
    </row>
    <row r="8259" spans="1:2">
      <c r="A8259">
        <v>3356980</v>
      </c>
      <c r="B8259">
        <v>0</v>
      </c>
    </row>
    <row r="8260" spans="1:2">
      <c r="A8260">
        <v>6185780</v>
      </c>
      <c r="B8260">
        <v>0</v>
      </c>
    </row>
    <row r="8261" spans="1:2">
      <c r="A8261">
        <v>6125422</v>
      </c>
      <c r="B8261">
        <v>2</v>
      </c>
    </row>
    <row r="8262" spans="1:2">
      <c r="A8262">
        <v>6278268</v>
      </c>
      <c r="B8262">
        <v>0</v>
      </c>
    </row>
    <row r="8263" spans="1:2">
      <c r="A8263">
        <v>6215989</v>
      </c>
      <c r="B8263">
        <v>1</v>
      </c>
    </row>
    <row r="8264" spans="1:2">
      <c r="A8264">
        <v>6130653</v>
      </c>
      <c r="B8264">
        <v>5</v>
      </c>
    </row>
    <row r="8265" spans="1:2">
      <c r="A8265">
        <v>6345252</v>
      </c>
      <c r="B8265">
        <v>0</v>
      </c>
    </row>
    <row r="8266" spans="1:2">
      <c r="A8266">
        <v>6343266</v>
      </c>
      <c r="B8266">
        <v>2</v>
      </c>
    </row>
    <row r="8267" spans="1:2">
      <c r="A8267">
        <v>6125567</v>
      </c>
      <c r="B8267">
        <v>0</v>
      </c>
    </row>
    <row r="8268" spans="1:2">
      <c r="A8268">
        <v>6296367</v>
      </c>
      <c r="B8268">
        <v>2</v>
      </c>
    </row>
    <row r="8269" spans="1:2">
      <c r="A8269">
        <v>6119941</v>
      </c>
      <c r="B8269">
        <v>0</v>
      </c>
    </row>
    <row r="8270" spans="1:2">
      <c r="A8270">
        <v>1054549</v>
      </c>
      <c r="B8270">
        <v>0</v>
      </c>
    </row>
    <row r="8271" spans="1:2">
      <c r="A8271">
        <v>750204</v>
      </c>
      <c r="B8271">
        <v>20</v>
      </c>
    </row>
    <row r="8272" spans="1:2">
      <c r="A8272">
        <v>6275667</v>
      </c>
      <c r="B8272">
        <v>2</v>
      </c>
    </row>
    <row r="8273" spans="1:2">
      <c r="A8273">
        <v>6336328</v>
      </c>
      <c r="B8273">
        <v>1</v>
      </c>
    </row>
    <row r="8274" spans="1:2">
      <c r="A8274">
        <v>955272</v>
      </c>
      <c r="B8274">
        <v>3</v>
      </c>
    </row>
    <row r="8275" spans="1:2">
      <c r="A8275">
        <v>6251893</v>
      </c>
      <c r="B8275">
        <v>2</v>
      </c>
    </row>
    <row r="8276" spans="1:2">
      <c r="A8276">
        <v>1054101</v>
      </c>
      <c r="B8276">
        <v>2</v>
      </c>
    </row>
    <row r="8277" spans="1:2">
      <c r="A8277">
        <v>6172487</v>
      </c>
      <c r="B8277">
        <v>0</v>
      </c>
    </row>
    <row r="8278" spans="1:2">
      <c r="A8278">
        <v>6278544</v>
      </c>
      <c r="B8278">
        <v>5</v>
      </c>
    </row>
    <row r="8279" spans="1:2">
      <c r="A8279">
        <v>6220275</v>
      </c>
      <c r="B8279">
        <v>0</v>
      </c>
    </row>
    <row r="8280" spans="1:2">
      <c r="A8280">
        <v>6345338</v>
      </c>
      <c r="B8280">
        <v>1</v>
      </c>
    </row>
    <row r="8281" spans="1:2">
      <c r="A8281">
        <v>6198917</v>
      </c>
      <c r="B8281">
        <v>1</v>
      </c>
    </row>
    <row r="8282" spans="1:2">
      <c r="A8282">
        <v>956432</v>
      </c>
      <c r="B8282">
        <v>2</v>
      </c>
    </row>
    <row r="8283" spans="1:2">
      <c r="A8283">
        <v>1055151</v>
      </c>
      <c r="B8283">
        <v>0</v>
      </c>
    </row>
    <row r="8284" spans="1:2">
      <c r="A8284">
        <v>6255984</v>
      </c>
      <c r="B8284">
        <v>40</v>
      </c>
    </row>
    <row r="8285" spans="1:2">
      <c r="A8285">
        <v>6218752</v>
      </c>
      <c r="B8285">
        <v>1</v>
      </c>
    </row>
    <row r="8286" spans="1:2">
      <c r="A8286">
        <v>1351390</v>
      </c>
      <c r="B8286">
        <v>8</v>
      </c>
    </row>
    <row r="8287" spans="1:2">
      <c r="A8287">
        <v>6106695</v>
      </c>
      <c r="B8287">
        <v>0</v>
      </c>
    </row>
    <row r="8288" spans="1:2">
      <c r="A8288">
        <v>6322034</v>
      </c>
      <c r="B8288">
        <v>0</v>
      </c>
    </row>
    <row r="8289" spans="1:2">
      <c r="A8289">
        <v>751198</v>
      </c>
      <c r="B8289">
        <v>2</v>
      </c>
    </row>
    <row r="8290" spans="1:2">
      <c r="A8290">
        <v>1351551</v>
      </c>
      <c r="B8290">
        <v>0</v>
      </c>
    </row>
    <row r="8291" spans="1:2">
      <c r="A8291">
        <v>1050387</v>
      </c>
      <c r="B8291">
        <v>4</v>
      </c>
    </row>
    <row r="8292" spans="1:2">
      <c r="A8292">
        <v>6318112</v>
      </c>
      <c r="B8292">
        <v>2</v>
      </c>
    </row>
    <row r="8293" spans="1:2">
      <c r="A8293">
        <v>6343131</v>
      </c>
      <c r="B8293">
        <v>0</v>
      </c>
    </row>
    <row r="8294" spans="1:2">
      <c r="A8294">
        <v>6251188</v>
      </c>
      <c r="B8294">
        <v>2</v>
      </c>
    </row>
    <row r="8295" spans="1:2">
      <c r="A8295">
        <v>963940</v>
      </c>
      <c r="B8295">
        <v>12</v>
      </c>
    </row>
    <row r="8296" spans="1:2">
      <c r="A8296">
        <v>6235467</v>
      </c>
      <c r="B8296">
        <v>1</v>
      </c>
    </row>
    <row r="8297" spans="1:2">
      <c r="A8297">
        <v>964579</v>
      </c>
      <c r="B8297">
        <v>0</v>
      </c>
    </row>
    <row r="8298" spans="1:2">
      <c r="A8298">
        <v>6231640</v>
      </c>
      <c r="B8298">
        <v>1</v>
      </c>
    </row>
    <row r="8299" spans="1:2">
      <c r="A8299">
        <v>6300074</v>
      </c>
      <c r="B8299">
        <v>0</v>
      </c>
    </row>
    <row r="8300" spans="1:2">
      <c r="A8300">
        <v>1054881</v>
      </c>
      <c r="B8300">
        <v>0</v>
      </c>
    </row>
    <row r="8301" spans="1:2">
      <c r="A8301">
        <v>959265</v>
      </c>
      <c r="B8301">
        <v>1</v>
      </c>
    </row>
    <row r="8302" spans="1:2">
      <c r="A8302">
        <v>6265611</v>
      </c>
      <c r="B8302">
        <v>0</v>
      </c>
    </row>
    <row r="8303" spans="1:2">
      <c r="A8303" t="s">
        <v>9588</v>
      </c>
      <c r="B8303">
        <v>5</v>
      </c>
    </row>
    <row r="8304" spans="1:2">
      <c r="A8304">
        <v>6153653</v>
      </c>
      <c r="B8304">
        <v>0</v>
      </c>
    </row>
    <row r="8305" spans="1:2">
      <c r="A8305">
        <v>6236841</v>
      </c>
      <c r="B8305">
        <v>2</v>
      </c>
    </row>
    <row r="8306" spans="1:2">
      <c r="A8306">
        <v>6264697</v>
      </c>
      <c r="B8306">
        <v>4</v>
      </c>
    </row>
    <row r="8307" spans="1:2">
      <c r="A8307">
        <v>6221717</v>
      </c>
      <c r="B8307">
        <v>1</v>
      </c>
    </row>
    <row r="8308" spans="1:2">
      <c r="A8308">
        <v>6117093</v>
      </c>
      <c r="B8308">
        <v>0</v>
      </c>
    </row>
    <row r="8309" spans="1:2">
      <c r="A8309">
        <v>6335372</v>
      </c>
      <c r="B8309">
        <v>0</v>
      </c>
    </row>
    <row r="8310" spans="1:2">
      <c r="A8310">
        <v>6330615</v>
      </c>
      <c r="B8310">
        <v>1</v>
      </c>
    </row>
    <row r="8311" spans="1:2">
      <c r="A8311">
        <v>6210910</v>
      </c>
      <c r="B8311">
        <v>0</v>
      </c>
    </row>
    <row r="8312" spans="1:2">
      <c r="A8312">
        <v>6307102</v>
      </c>
      <c r="B8312">
        <v>10</v>
      </c>
    </row>
    <row r="8313" spans="1:2">
      <c r="A8313">
        <v>6292767</v>
      </c>
      <c r="B8313">
        <v>2</v>
      </c>
    </row>
    <row r="8314" spans="1:2">
      <c r="A8314">
        <v>1055287</v>
      </c>
      <c r="B8314">
        <v>0</v>
      </c>
    </row>
    <row r="8315" spans="1:2">
      <c r="A8315">
        <v>6216688</v>
      </c>
      <c r="B8315">
        <v>0</v>
      </c>
    </row>
    <row r="8316" spans="1:2">
      <c r="A8316">
        <v>6265328</v>
      </c>
      <c r="B8316">
        <v>1</v>
      </c>
    </row>
    <row r="8317" spans="1:2">
      <c r="A8317">
        <v>964410</v>
      </c>
      <c r="B8317">
        <v>0</v>
      </c>
    </row>
    <row r="8318" spans="1:2">
      <c r="A8318">
        <v>952564</v>
      </c>
      <c r="B8318">
        <v>0</v>
      </c>
    </row>
    <row r="8319" spans="1:2">
      <c r="A8319">
        <v>6318115</v>
      </c>
      <c r="B8319">
        <v>0</v>
      </c>
    </row>
    <row r="8320" spans="1:2">
      <c r="A8320">
        <v>6317257</v>
      </c>
      <c r="B8320">
        <v>0</v>
      </c>
    </row>
    <row r="8321" spans="1:2">
      <c r="A8321">
        <v>6336731</v>
      </c>
      <c r="B8321">
        <v>1</v>
      </c>
    </row>
    <row r="8322" spans="1:2">
      <c r="A8322">
        <v>6323426</v>
      </c>
      <c r="B8322">
        <v>0</v>
      </c>
    </row>
    <row r="8323" spans="1:2">
      <c r="A8323">
        <v>963932</v>
      </c>
      <c r="B8323">
        <v>1</v>
      </c>
    </row>
    <row r="8324" spans="1:2">
      <c r="A8324">
        <v>6325413</v>
      </c>
      <c r="B8324">
        <v>0</v>
      </c>
    </row>
    <row r="8325" spans="1:2">
      <c r="A8325">
        <v>6237839</v>
      </c>
      <c r="B8325">
        <v>2</v>
      </c>
    </row>
    <row r="8326" spans="1:2">
      <c r="A8326">
        <v>6277053</v>
      </c>
      <c r="B8326">
        <v>0</v>
      </c>
    </row>
    <row r="8327" spans="1:2">
      <c r="A8327">
        <v>551720</v>
      </c>
      <c r="B8327">
        <v>0</v>
      </c>
    </row>
    <row r="8328" spans="1:2">
      <c r="A8328">
        <v>6263964</v>
      </c>
      <c r="B8328">
        <v>3</v>
      </c>
    </row>
    <row r="8329" spans="1:2">
      <c r="A8329">
        <v>6157336</v>
      </c>
      <c r="B8329">
        <v>1</v>
      </c>
    </row>
    <row r="8330" spans="1:2">
      <c r="A8330">
        <v>6258130</v>
      </c>
      <c r="B8330">
        <v>1</v>
      </c>
    </row>
    <row r="8331" spans="1:2">
      <c r="A8331">
        <v>6302791</v>
      </c>
      <c r="B8331">
        <v>0</v>
      </c>
    </row>
    <row r="8332" spans="1:2">
      <c r="A8332">
        <v>954065</v>
      </c>
      <c r="B8332">
        <v>0</v>
      </c>
    </row>
    <row r="8333" spans="1:2">
      <c r="A8333">
        <v>6280929</v>
      </c>
      <c r="B8333">
        <v>0</v>
      </c>
    </row>
    <row r="8334" spans="1:2">
      <c r="A8334">
        <v>6109220</v>
      </c>
      <c r="B8334">
        <v>0</v>
      </c>
    </row>
    <row r="8335" spans="1:2">
      <c r="A8335" t="s">
        <v>9649</v>
      </c>
      <c r="B8335">
        <v>0</v>
      </c>
    </row>
    <row r="8336" spans="1:2">
      <c r="A8336">
        <v>6229684</v>
      </c>
      <c r="B8336">
        <v>0</v>
      </c>
    </row>
    <row r="8337" spans="1:2">
      <c r="A8337">
        <v>6233531</v>
      </c>
      <c r="B8337">
        <v>1</v>
      </c>
    </row>
    <row r="8338" spans="1:2">
      <c r="A8338">
        <v>1055127</v>
      </c>
      <c r="B8338">
        <v>1</v>
      </c>
    </row>
    <row r="8339" spans="1:2">
      <c r="A8339">
        <v>1054156</v>
      </c>
      <c r="B8339">
        <v>2</v>
      </c>
    </row>
    <row r="8340" spans="1:2">
      <c r="A8340">
        <v>6216825</v>
      </c>
      <c r="B8340">
        <v>4</v>
      </c>
    </row>
    <row r="8341" spans="1:2">
      <c r="A8341">
        <v>6336325</v>
      </c>
      <c r="B8341">
        <v>0</v>
      </c>
    </row>
    <row r="8342" spans="1:2">
      <c r="A8342">
        <v>6165052</v>
      </c>
      <c r="B8342">
        <v>10</v>
      </c>
    </row>
    <row r="8343" spans="1:2">
      <c r="A8343">
        <v>6342837</v>
      </c>
      <c r="B8343">
        <v>2</v>
      </c>
    </row>
    <row r="8344" spans="1:2">
      <c r="A8344">
        <v>6335368</v>
      </c>
      <c r="B8344">
        <v>30</v>
      </c>
    </row>
    <row r="8345" spans="1:2">
      <c r="A8345">
        <v>6226090</v>
      </c>
      <c r="B8345">
        <v>0</v>
      </c>
    </row>
    <row r="8346" spans="1:2">
      <c r="A8346">
        <v>6246007</v>
      </c>
      <c r="B8346">
        <v>0</v>
      </c>
    </row>
    <row r="8347" spans="1:2">
      <c r="A8347">
        <v>6322177</v>
      </c>
      <c r="B8347">
        <v>0</v>
      </c>
    </row>
    <row r="8348" spans="1:2">
      <c r="A8348">
        <v>6322800</v>
      </c>
      <c r="B8348">
        <v>0</v>
      </c>
    </row>
    <row r="8349" spans="1:2">
      <c r="A8349">
        <v>6277085</v>
      </c>
      <c r="B8349">
        <v>1</v>
      </c>
    </row>
    <row r="8350" spans="1:2">
      <c r="A8350">
        <v>6119900</v>
      </c>
      <c r="B8350">
        <v>0</v>
      </c>
    </row>
    <row r="8351" spans="1:2">
      <c r="A8351">
        <v>6236008</v>
      </c>
      <c r="B8351">
        <v>0</v>
      </c>
    </row>
    <row r="8352" spans="1:2">
      <c r="A8352">
        <v>961084</v>
      </c>
      <c r="B8352">
        <v>0</v>
      </c>
    </row>
    <row r="8353" spans="1:2">
      <c r="A8353">
        <v>6223669</v>
      </c>
      <c r="B8353">
        <v>0</v>
      </c>
    </row>
    <row r="8354" spans="1:2">
      <c r="A8354">
        <v>6183359</v>
      </c>
      <c r="B8354">
        <v>0</v>
      </c>
    </row>
    <row r="8355" spans="1:2">
      <c r="A8355">
        <v>7701052</v>
      </c>
      <c r="B8355">
        <v>0</v>
      </c>
    </row>
    <row r="8356" spans="1:2">
      <c r="A8356">
        <v>6276208</v>
      </c>
      <c r="B8356">
        <v>1</v>
      </c>
    </row>
    <row r="8357" spans="1:2">
      <c r="A8357">
        <v>6160106</v>
      </c>
      <c r="B8357">
        <v>0</v>
      </c>
    </row>
    <row r="8358" spans="1:2">
      <c r="A8358">
        <v>6213589</v>
      </c>
      <c r="B8358">
        <v>0</v>
      </c>
    </row>
    <row r="8359" spans="1:2">
      <c r="A8359">
        <v>6258071</v>
      </c>
      <c r="B8359">
        <v>2</v>
      </c>
    </row>
    <row r="8360" spans="1:2">
      <c r="A8360">
        <v>6299051</v>
      </c>
      <c r="B8360">
        <v>0</v>
      </c>
    </row>
    <row r="8361" spans="1:2">
      <c r="A8361">
        <v>6278269</v>
      </c>
      <c r="B8361">
        <v>1</v>
      </c>
    </row>
    <row r="8362" spans="1:2">
      <c r="A8362">
        <v>1054370</v>
      </c>
      <c r="B8362">
        <v>0</v>
      </c>
    </row>
    <row r="8363" spans="1:2">
      <c r="A8363">
        <v>6230850</v>
      </c>
      <c r="B8363">
        <v>1</v>
      </c>
    </row>
    <row r="8364" spans="1:2">
      <c r="A8364">
        <v>6339741</v>
      </c>
      <c r="B8364">
        <v>0</v>
      </c>
    </row>
    <row r="8365" spans="1:2">
      <c r="A8365">
        <v>6249639</v>
      </c>
      <c r="B8365">
        <v>0</v>
      </c>
    </row>
    <row r="8366" spans="1:2">
      <c r="A8366">
        <v>6247734</v>
      </c>
      <c r="B8366">
        <v>1</v>
      </c>
    </row>
    <row r="8367" spans="1:2">
      <c r="A8367">
        <v>6330672</v>
      </c>
      <c r="B8367">
        <v>50</v>
      </c>
    </row>
    <row r="8368" spans="1:2">
      <c r="A8368">
        <v>6260891</v>
      </c>
      <c r="B8368">
        <v>1</v>
      </c>
    </row>
    <row r="8369" spans="1:2">
      <c r="A8369">
        <v>6150114</v>
      </c>
      <c r="B8369">
        <v>0</v>
      </c>
    </row>
    <row r="8370" spans="1:2">
      <c r="A8370">
        <v>1351519</v>
      </c>
      <c r="B8370">
        <v>0</v>
      </c>
    </row>
    <row r="8371" spans="1:2">
      <c r="A8371">
        <v>6229703</v>
      </c>
      <c r="B8371">
        <v>1</v>
      </c>
    </row>
    <row r="8372" spans="1:2">
      <c r="A8372">
        <v>6322593</v>
      </c>
      <c r="B8372">
        <v>0</v>
      </c>
    </row>
    <row r="8373" spans="1:2">
      <c r="A8373">
        <v>6268645</v>
      </c>
      <c r="B8373">
        <v>0</v>
      </c>
    </row>
    <row r="8374" spans="1:2">
      <c r="A8374">
        <v>954739</v>
      </c>
      <c r="B8374">
        <v>18</v>
      </c>
    </row>
    <row r="8375" spans="1:2">
      <c r="A8375">
        <v>6244566</v>
      </c>
      <c r="B8375">
        <v>0</v>
      </c>
    </row>
    <row r="8376" spans="1:2">
      <c r="A8376">
        <v>6314690</v>
      </c>
      <c r="B8376">
        <v>10</v>
      </c>
    </row>
    <row r="8377" spans="1:2">
      <c r="A8377">
        <v>6230343</v>
      </c>
      <c r="B8377">
        <v>1</v>
      </c>
    </row>
    <row r="8378" spans="1:2">
      <c r="A8378">
        <v>6223385</v>
      </c>
      <c r="B8378">
        <v>1</v>
      </c>
    </row>
    <row r="8379" spans="1:2">
      <c r="A8379">
        <v>6269858</v>
      </c>
      <c r="B8379">
        <v>0</v>
      </c>
    </row>
    <row r="8380" spans="1:2">
      <c r="A8380">
        <v>6249708</v>
      </c>
      <c r="B8380">
        <v>0</v>
      </c>
    </row>
    <row r="8381" spans="1:2">
      <c r="A8381">
        <v>6230800</v>
      </c>
      <c r="B8381">
        <v>1</v>
      </c>
    </row>
    <row r="8382" spans="1:2">
      <c r="A8382">
        <v>6313385</v>
      </c>
      <c r="B8382">
        <v>1</v>
      </c>
    </row>
    <row r="8383" spans="1:2">
      <c r="A8383">
        <v>6169197</v>
      </c>
      <c r="B8383">
        <v>0</v>
      </c>
    </row>
    <row r="8384" spans="1:2">
      <c r="A8384">
        <v>6254299</v>
      </c>
      <c r="B8384">
        <v>3</v>
      </c>
    </row>
    <row r="8385" spans="1:2">
      <c r="A8385">
        <v>750628</v>
      </c>
      <c r="B8385">
        <v>0</v>
      </c>
    </row>
    <row r="8386" spans="1:2">
      <c r="A8386">
        <v>6262280</v>
      </c>
      <c r="B8386">
        <v>0</v>
      </c>
    </row>
    <row r="8387" spans="1:2">
      <c r="A8387">
        <v>6250245</v>
      </c>
      <c r="B8387">
        <v>0</v>
      </c>
    </row>
    <row r="8388" spans="1:2">
      <c r="A8388">
        <v>6152606</v>
      </c>
      <c r="B8388">
        <v>12</v>
      </c>
    </row>
    <row r="8389" spans="1:2">
      <c r="A8389">
        <v>6305880</v>
      </c>
      <c r="B8389">
        <v>0</v>
      </c>
    </row>
    <row r="8390" spans="1:2">
      <c r="A8390">
        <v>6283334</v>
      </c>
      <c r="B8390">
        <v>1</v>
      </c>
    </row>
    <row r="8391" spans="1:2">
      <c r="A8391">
        <v>6317692</v>
      </c>
      <c r="B8391">
        <v>0</v>
      </c>
    </row>
    <row r="8392" spans="1:2">
      <c r="A8392">
        <v>6282175</v>
      </c>
      <c r="B8392">
        <v>0</v>
      </c>
    </row>
    <row r="8393" spans="1:2">
      <c r="A8393">
        <v>6321450</v>
      </c>
      <c r="B8393">
        <v>4</v>
      </c>
    </row>
    <row r="8394" spans="1:2">
      <c r="A8394">
        <v>6311007</v>
      </c>
      <c r="B8394">
        <v>2</v>
      </c>
    </row>
    <row r="8395" spans="1:2">
      <c r="A8395">
        <v>1252361</v>
      </c>
      <c r="B8395">
        <v>0</v>
      </c>
    </row>
    <row r="8396" spans="1:2">
      <c r="A8396">
        <v>6164738</v>
      </c>
      <c r="B8396">
        <v>1</v>
      </c>
    </row>
    <row r="8397" spans="1:2">
      <c r="A8397">
        <v>6217257</v>
      </c>
      <c r="B8397">
        <v>4</v>
      </c>
    </row>
    <row r="8398" spans="1:2">
      <c r="A8398">
        <v>6216370</v>
      </c>
      <c r="B8398">
        <v>10</v>
      </c>
    </row>
    <row r="8399" spans="1:2">
      <c r="A8399">
        <v>6335185</v>
      </c>
      <c r="B8399">
        <v>0</v>
      </c>
    </row>
    <row r="8400" spans="1:2">
      <c r="A8400">
        <v>6274421</v>
      </c>
      <c r="B8400">
        <v>3</v>
      </c>
    </row>
    <row r="8401" spans="1:2">
      <c r="A8401">
        <v>6256940</v>
      </c>
      <c r="B8401">
        <v>0</v>
      </c>
    </row>
    <row r="8402" spans="1:2">
      <c r="A8402">
        <v>6245523</v>
      </c>
      <c r="B8402">
        <v>0</v>
      </c>
    </row>
    <row r="8403" spans="1:2">
      <c r="A8403">
        <v>6128335</v>
      </c>
      <c r="B8403">
        <v>0</v>
      </c>
    </row>
    <row r="8404" spans="1:2">
      <c r="A8404">
        <v>6213741</v>
      </c>
      <c r="B8404">
        <v>0</v>
      </c>
    </row>
    <row r="8405" spans="1:2">
      <c r="A8405">
        <v>1051407</v>
      </c>
      <c r="B8405">
        <v>10</v>
      </c>
    </row>
    <row r="8406" spans="1:2">
      <c r="A8406">
        <v>1251534</v>
      </c>
      <c r="B8406">
        <v>0</v>
      </c>
    </row>
    <row r="8407" spans="1:2">
      <c r="A8407">
        <v>6216428</v>
      </c>
      <c r="B8407">
        <v>1</v>
      </c>
    </row>
    <row r="8408" spans="1:2">
      <c r="A8408">
        <v>750319</v>
      </c>
      <c r="B8408">
        <v>4</v>
      </c>
    </row>
    <row r="8409" spans="1:2">
      <c r="A8409">
        <v>6236358</v>
      </c>
      <c r="B8409">
        <v>1</v>
      </c>
    </row>
    <row r="8410" spans="1:2">
      <c r="A8410">
        <v>6224620</v>
      </c>
      <c r="B8410">
        <v>0</v>
      </c>
    </row>
    <row r="8411" spans="1:2">
      <c r="A8411">
        <v>6187644</v>
      </c>
      <c r="B8411">
        <v>2</v>
      </c>
    </row>
    <row r="8412" spans="1:2">
      <c r="A8412">
        <v>6210105</v>
      </c>
      <c r="B8412">
        <v>4</v>
      </c>
    </row>
    <row r="8413" spans="1:2">
      <c r="A8413">
        <v>6311003</v>
      </c>
      <c r="B8413">
        <v>1</v>
      </c>
    </row>
    <row r="8414" spans="1:2">
      <c r="A8414">
        <v>6254002</v>
      </c>
      <c r="B8414">
        <v>0</v>
      </c>
    </row>
    <row r="8415" spans="1:2">
      <c r="A8415">
        <v>6247097</v>
      </c>
      <c r="B8415">
        <v>10</v>
      </c>
    </row>
    <row r="8416" spans="1:2">
      <c r="A8416">
        <v>959514</v>
      </c>
      <c r="B8416">
        <v>4</v>
      </c>
    </row>
    <row r="8417" spans="1:2">
      <c r="A8417">
        <v>6214286</v>
      </c>
      <c r="B8417">
        <v>0</v>
      </c>
    </row>
    <row r="8418" spans="1:2">
      <c r="A8418">
        <v>3356986</v>
      </c>
      <c r="B8418">
        <v>0</v>
      </c>
    </row>
    <row r="8419" spans="1:2">
      <c r="A8419">
        <v>6338397</v>
      </c>
      <c r="B8419">
        <v>0</v>
      </c>
    </row>
    <row r="8420" spans="1:2">
      <c r="A8420">
        <v>6110984</v>
      </c>
      <c r="B8420">
        <v>0</v>
      </c>
    </row>
    <row r="8421" spans="1:2">
      <c r="A8421">
        <v>1252562</v>
      </c>
      <c r="B8421">
        <v>3</v>
      </c>
    </row>
    <row r="8422" spans="1:2">
      <c r="A8422">
        <v>6159395</v>
      </c>
      <c r="B8422">
        <v>0</v>
      </c>
    </row>
    <row r="8423" spans="1:2">
      <c r="A8423">
        <v>6270370</v>
      </c>
      <c r="B8423">
        <v>2</v>
      </c>
    </row>
    <row r="8424" spans="1:2">
      <c r="A8424">
        <v>6274044</v>
      </c>
      <c r="B8424">
        <v>0</v>
      </c>
    </row>
    <row r="8425" spans="1:2">
      <c r="A8425">
        <v>957167</v>
      </c>
      <c r="B8425">
        <v>2</v>
      </c>
    </row>
    <row r="8426" spans="1:2">
      <c r="A8426">
        <v>6149019</v>
      </c>
      <c r="B8426">
        <v>4</v>
      </c>
    </row>
    <row r="8427" spans="1:2">
      <c r="A8427">
        <v>6218029</v>
      </c>
      <c r="B8427">
        <v>0</v>
      </c>
    </row>
    <row r="8428" spans="1:2">
      <c r="A8428">
        <v>6293530</v>
      </c>
      <c r="B8428">
        <v>3</v>
      </c>
    </row>
    <row r="8429" spans="1:2">
      <c r="A8429">
        <v>1055285</v>
      </c>
      <c r="B8429">
        <v>4</v>
      </c>
    </row>
    <row r="8430" spans="1:2">
      <c r="A8430">
        <v>6247454</v>
      </c>
      <c r="B8430">
        <v>3</v>
      </c>
    </row>
    <row r="8431" spans="1:2">
      <c r="A8431">
        <v>1054163</v>
      </c>
      <c r="B8431">
        <v>2</v>
      </c>
    </row>
    <row r="8432" spans="1:2">
      <c r="A8432">
        <v>6338745</v>
      </c>
      <c r="B8432">
        <v>3</v>
      </c>
    </row>
    <row r="8433" spans="1:2">
      <c r="A8433">
        <v>6103000</v>
      </c>
      <c r="B8433">
        <v>2</v>
      </c>
    </row>
    <row r="8434" spans="1:2">
      <c r="A8434">
        <v>1054426</v>
      </c>
      <c r="B8434">
        <v>0</v>
      </c>
    </row>
    <row r="8435" spans="1:2">
      <c r="A8435">
        <v>6232845</v>
      </c>
      <c r="B8435">
        <v>2</v>
      </c>
    </row>
    <row r="8436" spans="1:2">
      <c r="A8436">
        <v>6324642</v>
      </c>
      <c r="B8436">
        <v>1</v>
      </c>
    </row>
    <row r="8437" spans="1:2">
      <c r="A8437">
        <v>6283634</v>
      </c>
      <c r="B8437">
        <v>0</v>
      </c>
    </row>
    <row r="8438" spans="1:2">
      <c r="A8438">
        <v>1351131</v>
      </c>
      <c r="B8438">
        <v>1</v>
      </c>
    </row>
    <row r="8439" spans="1:2">
      <c r="A8439">
        <v>6218839</v>
      </c>
      <c r="B8439">
        <v>0</v>
      </c>
    </row>
    <row r="8440" spans="1:2">
      <c r="A8440">
        <v>6231636</v>
      </c>
      <c r="B8440">
        <v>3</v>
      </c>
    </row>
    <row r="8441" spans="1:2">
      <c r="A8441">
        <v>6295352</v>
      </c>
      <c r="B8441">
        <v>0</v>
      </c>
    </row>
    <row r="8442" spans="1:2">
      <c r="A8442">
        <v>6240424</v>
      </c>
      <c r="B8442">
        <v>0</v>
      </c>
    </row>
    <row r="8443" spans="1:2">
      <c r="A8443">
        <v>6310594</v>
      </c>
      <c r="B8443">
        <v>1</v>
      </c>
    </row>
    <row r="8444" spans="1:2">
      <c r="A8444">
        <v>6254565</v>
      </c>
      <c r="B8444">
        <v>4</v>
      </c>
    </row>
    <row r="8445" spans="1:2">
      <c r="A8445">
        <v>6186980</v>
      </c>
      <c r="B8445">
        <v>0</v>
      </c>
    </row>
    <row r="8446" spans="1:2">
      <c r="A8446">
        <v>6282795</v>
      </c>
      <c r="B8446">
        <v>0</v>
      </c>
    </row>
    <row r="8447" spans="1:2">
      <c r="A8447">
        <v>6217774</v>
      </c>
      <c r="B8447">
        <v>0</v>
      </c>
    </row>
    <row r="8448" spans="1:2">
      <c r="A8448">
        <v>6115664</v>
      </c>
      <c r="B8448">
        <v>0</v>
      </c>
    </row>
    <row r="8449" spans="1:2">
      <c r="A8449">
        <v>6339336</v>
      </c>
      <c r="B8449">
        <v>0</v>
      </c>
    </row>
    <row r="8450" spans="1:2">
      <c r="A8450">
        <v>6305868</v>
      </c>
      <c r="B8450">
        <v>0</v>
      </c>
    </row>
    <row r="8451" spans="1:2">
      <c r="A8451">
        <v>6313418</v>
      </c>
      <c r="B8451">
        <v>0</v>
      </c>
    </row>
    <row r="8452" spans="1:2">
      <c r="A8452">
        <v>1053573</v>
      </c>
      <c r="B8452">
        <v>0</v>
      </c>
    </row>
    <row r="8453" spans="1:2">
      <c r="A8453">
        <v>6102997</v>
      </c>
      <c r="B8453">
        <v>1</v>
      </c>
    </row>
    <row r="8454" spans="1:2">
      <c r="A8454">
        <v>6249433</v>
      </c>
      <c r="B8454">
        <v>0</v>
      </c>
    </row>
    <row r="8455" spans="1:2">
      <c r="A8455">
        <v>750131</v>
      </c>
      <c r="B8455">
        <v>9</v>
      </c>
    </row>
    <row r="8456" spans="1:2">
      <c r="A8456">
        <v>6118845</v>
      </c>
      <c r="B8456">
        <v>0</v>
      </c>
    </row>
    <row r="8457" spans="1:2">
      <c r="A8457">
        <v>963748</v>
      </c>
      <c r="B8457">
        <v>5</v>
      </c>
    </row>
    <row r="8458" spans="1:2">
      <c r="A8458">
        <v>959826</v>
      </c>
      <c r="B8458">
        <v>0</v>
      </c>
    </row>
    <row r="8459" spans="1:2">
      <c r="A8459">
        <v>6334542</v>
      </c>
      <c r="B8459">
        <v>1</v>
      </c>
    </row>
    <row r="8460" spans="1:2">
      <c r="A8460">
        <v>964123</v>
      </c>
      <c r="B8460">
        <v>3</v>
      </c>
    </row>
    <row r="8461" spans="1:2">
      <c r="A8461">
        <v>6195820</v>
      </c>
      <c r="B8461">
        <v>5</v>
      </c>
    </row>
    <row r="8462" spans="1:2">
      <c r="A8462">
        <v>1251946</v>
      </c>
      <c r="B8462">
        <v>1</v>
      </c>
    </row>
    <row r="8463" spans="1:2">
      <c r="A8463">
        <v>6252922</v>
      </c>
      <c r="B8463">
        <v>0</v>
      </c>
    </row>
    <row r="8464" spans="1:2">
      <c r="A8464">
        <v>6157346</v>
      </c>
      <c r="B8464">
        <v>0</v>
      </c>
    </row>
    <row r="8465" spans="1:2">
      <c r="A8465">
        <v>961179</v>
      </c>
      <c r="B8465">
        <v>31</v>
      </c>
    </row>
    <row r="8466" spans="1:2">
      <c r="A8466">
        <v>6141036</v>
      </c>
      <c r="B8466">
        <v>0</v>
      </c>
    </row>
    <row r="8467" spans="1:2">
      <c r="A8467">
        <v>6322840</v>
      </c>
      <c r="B8467">
        <v>0</v>
      </c>
    </row>
    <row r="8468" spans="1:2">
      <c r="A8468">
        <v>6166180</v>
      </c>
      <c r="B8468">
        <v>0</v>
      </c>
    </row>
    <row r="8469" spans="1:2">
      <c r="A8469">
        <v>750634</v>
      </c>
      <c r="B8469">
        <v>5</v>
      </c>
    </row>
    <row r="8470" spans="1:2">
      <c r="A8470">
        <v>951137</v>
      </c>
      <c r="B8470">
        <v>3</v>
      </c>
    </row>
    <row r="8471" spans="1:2">
      <c r="A8471">
        <v>750845</v>
      </c>
      <c r="B8471">
        <v>0</v>
      </c>
    </row>
    <row r="8472" spans="1:2">
      <c r="A8472">
        <v>6281145</v>
      </c>
      <c r="B8472">
        <v>1</v>
      </c>
    </row>
    <row r="8473" spans="1:2">
      <c r="A8473">
        <v>1350061</v>
      </c>
      <c r="B8473">
        <v>0</v>
      </c>
    </row>
    <row r="8474" spans="1:2">
      <c r="A8474">
        <v>6127513</v>
      </c>
      <c r="B8474">
        <v>2</v>
      </c>
    </row>
    <row r="8475" spans="1:2">
      <c r="A8475">
        <v>6281772</v>
      </c>
      <c r="B8475">
        <v>1</v>
      </c>
    </row>
    <row r="8476" spans="1:2">
      <c r="A8476">
        <v>1252172</v>
      </c>
      <c r="B8476">
        <v>2</v>
      </c>
    </row>
    <row r="8477" spans="1:2">
      <c r="A8477">
        <v>6258286</v>
      </c>
      <c r="B8477">
        <v>0</v>
      </c>
    </row>
    <row r="8478" spans="1:2">
      <c r="A8478">
        <v>6314201</v>
      </c>
      <c r="B8478">
        <v>0</v>
      </c>
    </row>
    <row r="8479" spans="1:2">
      <c r="A8479">
        <v>6112167</v>
      </c>
      <c r="B8479">
        <v>0</v>
      </c>
    </row>
    <row r="8480" spans="1:2">
      <c r="A8480">
        <v>962221</v>
      </c>
      <c r="B8480">
        <v>0</v>
      </c>
    </row>
    <row r="8481" spans="1:2">
      <c r="A8481">
        <v>6146873</v>
      </c>
      <c r="B8481">
        <v>1</v>
      </c>
    </row>
    <row r="8482" spans="1:2">
      <c r="A8482">
        <v>6303739</v>
      </c>
      <c r="B8482">
        <v>0</v>
      </c>
    </row>
    <row r="8483" spans="1:2">
      <c r="A8483">
        <v>6260712</v>
      </c>
      <c r="B8483">
        <v>0</v>
      </c>
    </row>
    <row r="8484" spans="1:2">
      <c r="A8484">
        <v>955131</v>
      </c>
      <c r="B8484">
        <v>1</v>
      </c>
    </row>
    <row r="8485" spans="1:2">
      <c r="A8485">
        <v>6335121</v>
      </c>
      <c r="B8485">
        <v>0</v>
      </c>
    </row>
    <row r="8486" spans="1:2">
      <c r="A8486">
        <v>6338960</v>
      </c>
      <c r="B8486">
        <v>0</v>
      </c>
    </row>
    <row r="8487" spans="1:2">
      <c r="A8487">
        <v>6292113</v>
      </c>
      <c r="B8487">
        <v>0</v>
      </c>
    </row>
    <row r="8488" spans="1:2">
      <c r="A8488">
        <v>6301013</v>
      </c>
      <c r="B8488">
        <v>2</v>
      </c>
    </row>
    <row r="8489" spans="1:2">
      <c r="A8489">
        <v>963934</v>
      </c>
      <c r="B8489">
        <v>0</v>
      </c>
    </row>
    <row r="8490" spans="1:2">
      <c r="A8490">
        <v>6238673</v>
      </c>
      <c r="B8490">
        <v>1</v>
      </c>
    </row>
    <row r="8491" spans="1:2">
      <c r="A8491">
        <v>964622</v>
      </c>
      <c r="B8491">
        <v>0</v>
      </c>
    </row>
    <row r="8492" spans="1:2">
      <c r="A8492">
        <v>6324543</v>
      </c>
      <c r="B8492">
        <v>2</v>
      </c>
    </row>
    <row r="8493" spans="1:2">
      <c r="A8493">
        <v>6270071</v>
      </c>
      <c r="B8493">
        <v>2</v>
      </c>
    </row>
    <row r="8494" spans="1:2">
      <c r="A8494">
        <v>6183001</v>
      </c>
      <c r="B8494">
        <v>0</v>
      </c>
    </row>
    <row r="8495" spans="1:2">
      <c r="A8495">
        <v>6316234</v>
      </c>
      <c r="B8495">
        <v>20</v>
      </c>
    </row>
    <row r="8496" spans="1:2">
      <c r="A8496">
        <v>1052096</v>
      </c>
      <c r="B8496">
        <v>0</v>
      </c>
    </row>
    <row r="8497" spans="1:2">
      <c r="A8497">
        <v>6176123</v>
      </c>
      <c r="B8497">
        <v>1</v>
      </c>
    </row>
    <row r="8498" spans="1:2">
      <c r="A8498">
        <v>6296876</v>
      </c>
      <c r="B8498">
        <v>2</v>
      </c>
    </row>
    <row r="8499" spans="1:2">
      <c r="A8499">
        <v>6236979</v>
      </c>
      <c r="B8499">
        <v>0</v>
      </c>
    </row>
    <row r="8500" spans="1:2">
      <c r="A8500">
        <v>960400</v>
      </c>
      <c r="B8500">
        <v>2</v>
      </c>
    </row>
    <row r="8501" spans="1:2">
      <c r="A8501">
        <v>6242097</v>
      </c>
      <c r="B8501">
        <v>0</v>
      </c>
    </row>
    <row r="8502" spans="1:2">
      <c r="A8502">
        <v>6237788</v>
      </c>
      <c r="B8502">
        <v>1</v>
      </c>
    </row>
    <row r="8503" spans="1:2">
      <c r="A8503">
        <v>6335510</v>
      </c>
      <c r="B8503">
        <v>1</v>
      </c>
    </row>
    <row r="8504" spans="1:2">
      <c r="A8504">
        <v>1053146</v>
      </c>
      <c r="B8504">
        <v>0</v>
      </c>
    </row>
    <row r="8505" spans="1:2">
      <c r="A8505">
        <v>552949</v>
      </c>
      <c r="B8505">
        <v>0</v>
      </c>
    </row>
    <row r="8506" spans="1:2">
      <c r="A8506">
        <v>6221563</v>
      </c>
      <c r="B8506">
        <v>0</v>
      </c>
    </row>
    <row r="8507" spans="1:2">
      <c r="A8507">
        <v>6264448</v>
      </c>
      <c r="B8507">
        <v>2</v>
      </c>
    </row>
    <row r="8508" spans="1:2">
      <c r="A8508">
        <v>6277986</v>
      </c>
      <c r="B8508">
        <v>0</v>
      </c>
    </row>
    <row r="8509" spans="1:2">
      <c r="A8509">
        <v>961064</v>
      </c>
      <c r="B8509">
        <v>0</v>
      </c>
    </row>
    <row r="8510" spans="1:2">
      <c r="A8510">
        <v>6148789</v>
      </c>
      <c r="B8510">
        <v>0</v>
      </c>
    </row>
    <row r="8511" spans="1:2">
      <c r="A8511">
        <v>6319864</v>
      </c>
      <c r="B8511">
        <v>0</v>
      </c>
    </row>
    <row r="8512" spans="1:2">
      <c r="A8512">
        <v>6184597</v>
      </c>
      <c r="B8512">
        <v>0</v>
      </c>
    </row>
    <row r="8513" spans="1:2">
      <c r="A8513">
        <v>6183693</v>
      </c>
      <c r="B8513">
        <v>0</v>
      </c>
    </row>
    <row r="8514" spans="1:2">
      <c r="A8514">
        <v>964511</v>
      </c>
      <c r="B8514">
        <v>0</v>
      </c>
    </row>
    <row r="8515" spans="1:2">
      <c r="A8515">
        <v>961360</v>
      </c>
      <c r="B8515">
        <v>0</v>
      </c>
    </row>
    <row r="8516" spans="1:2">
      <c r="A8516">
        <v>6335161</v>
      </c>
      <c r="B8516">
        <v>0</v>
      </c>
    </row>
    <row r="8517" spans="1:2">
      <c r="A8517">
        <v>6112021</v>
      </c>
      <c r="B8517">
        <v>0</v>
      </c>
    </row>
    <row r="8518" spans="1:2">
      <c r="A8518">
        <v>958123</v>
      </c>
      <c r="B8518">
        <v>3</v>
      </c>
    </row>
    <row r="8519" spans="1:2">
      <c r="A8519">
        <v>750106</v>
      </c>
      <c r="B8519">
        <v>7</v>
      </c>
    </row>
    <row r="8520" spans="1:2">
      <c r="A8520">
        <v>6286560</v>
      </c>
      <c r="B8520">
        <v>3</v>
      </c>
    </row>
    <row r="8521" spans="1:2">
      <c r="A8521">
        <v>6279195</v>
      </c>
      <c r="B8521">
        <v>3</v>
      </c>
    </row>
    <row r="8522" spans="1:2">
      <c r="A8522">
        <v>6290067</v>
      </c>
      <c r="B8522">
        <v>0</v>
      </c>
    </row>
    <row r="8523" spans="1:2">
      <c r="A8523">
        <v>6230808</v>
      </c>
      <c r="B8523">
        <v>2</v>
      </c>
    </row>
    <row r="8524" spans="1:2">
      <c r="A8524">
        <v>6123668</v>
      </c>
      <c r="B8524">
        <v>0</v>
      </c>
    </row>
    <row r="8525" spans="1:2">
      <c r="A8525">
        <v>6153803</v>
      </c>
      <c r="B8525">
        <v>0</v>
      </c>
    </row>
    <row r="8526" spans="1:2">
      <c r="A8526">
        <v>6290255</v>
      </c>
      <c r="B8526">
        <v>1</v>
      </c>
    </row>
    <row r="8527" spans="1:2">
      <c r="A8527">
        <v>951142</v>
      </c>
      <c r="B8527">
        <v>11</v>
      </c>
    </row>
    <row r="8528" spans="1:2">
      <c r="A8528">
        <v>6325643</v>
      </c>
      <c r="B8528">
        <v>0</v>
      </c>
    </row>
    <row r="8529" spans="1:2">
      <c r="A8529">
        <v>6265605</v>
      </c>
      <c r="B8529">
        <v>0</v>
      </c>
    </row>
    <row r="8530" spans="1:2">
      <c r="A8530">
        <v>6229815</v>
      </c>
      <c r="B8530">
        <v>0</v>
      </c>
    </row>
    <row r="8531" spans="1:2">
      <c r="A8531">
        <v>6301351</v>
      </c>
      <c r="B8531">
        <v>0</v>
      </c>
    </row>
    <row r="8532" spans="1:2">
      <c r="A8532">
        <v>965350</v>
      </c>
      <c r="B8532">
        <v>0</v>
      </c>
    </row>
    <row r="8533" spans="1:2">
      <c r="A8533">
        <v>1053642</v>
      </c>
      <c r="B8533">
        <v>2</v>
      </c>
    </row>
    <row r="8534" spans="1:2">
      <c r="A8534">
        <v>6220402</v>
      </c>
      <c r="B8534">
        <v>0</v>
      </c>
    </row>
    <row r="8535" spans="1:2">
      <c r="A8535">
        <v>6294387</v>
      </c>
      <c r="B8535">
        <v>2</v>
      </c>
    </row>
    <row r="8536" spans="1:2">
      <c r="A8536">
        <v>6197515</v>
      </c>
      <c r="B8536">
        <v>0</v>
      </c>
    </row>
    <row r="8537" spans="1:2">
      <c r="A8537">
        <v>6317763</v>
      </c>
      <c r="B8537">
        <v>0</v>
      </c>
    </row>
    <row r="8538" spans="1:2">
      <c r="A8538">
        <v>6276994</v>
      </c>
      <c r="B8538">
        <v>1</v>
      </c>
    </row>
    <row r="8539" spans="1:2">
      <c r="A8539">
        <v>6156821</v>
      </c>
      <c r="B8539">
        <v>0</v>
      </c>
    </row>
    <row r="8540" spans="1:2">
      <c r="A8540">
        <v>6190284</v>
      </c>
      <c r="B8540">
        <v>1</v>
      </c>
    </row>
    <row r="8541" spans="1:2">
      <c r="A8541">
        <v>6264730</v>
      </c>
      <c r="B8541">
        <v>2</v>
      </c>
    </row>
    <row r="8542" spans="1:2">
      <c r="A8542">
        <v>957262</v>
      </c>
      <c r="B8542">
        <v>0</v>
      </c>
    </row>
    <row r="8543" spans="1:2">
      <c r="A8543">
        <v>6293823</v>
      </c>
      <c r="B8543">
        <v>2</v>
      </c>
    </row>
    <row r="8544" spans="1:2">
      <c r="A8544">
        <v>6215921</v>
      </c>
      <c r="B8544">
        <v>0</v>
      </c>
    </row>
    <row r="8545" spans="1:2">
      <c r="A8545">
        <v>957702</v>
      </c>
      <c r="B8545">
        <v>2</v>
      </c>
    </row>
    <row r="8546" spans="1:2">
      <c r="A8546">
        <v>6235706</v>
      </c>
      <c r="B8546">
        <v>10</v>
      </c>
    </row>
    <row r="8547" spans="1:2">
      <c r="A8547">
        <v>1250236</v>
      </c>
      <c r="B8547">
        <v>0</v>
      </c>
    </row>
    <row r="8548" spans="1:2">
      <c r="A8548">
        <v>963524</v>
      </c>
      <c r="B8548">
        <v>2</v>
      </c>
    </row>
    <row r="8549" spans="1:2">
      <c r="A8549">
        <v>6239109</v>
      </c>
      <c r="B8549">
        <v>0</v>
      </c>
    </row>
    <row r="8550" spans="1:2">
      <c r="A8550">
        <v>6310491</v>
      </c>
      <c r="B8550">
        <v>0</v>
      </c>
    </row>
    <row r="8551" spans="1:2">
      <c r="A8551">
        <v>1055146</v>
      </c>
      <c r="B8551">
        <v>1</v>
      </c>
    </row>
    <row r="8552" spans="1:2">
      <c r="A8552">
        <v>6326953</v>
      </c>
      <c r="B8552">
        <v>0</v>
      </c>
    </row>
    <row r="8553" spans="1:2">
      <c r="A8553">
        <v>1055141</v>
      </c>
      <c r="B8553">
        <v>1</v>
      </c>
    </row>
    <row r="8554" spans="1:2">
      <c r="A8554">
        <v>6173929</v>
      </c>
      <c r="B8554">
        <v>0</v>
      </c>
    </row>
    <row r="8555" spans="1:2">
      <c r="A8555">
        <v>6264549</v>
      </c>
      <c r="B8555">
        <v>1</v>
      </c>
    </row>
    <row r="8556" spans="1:2">
      <c r="A8556">
        <v>963615</v>
      </c>
      <c r="B8556">
        <v>0</v>
      </c>
    </row>
    <row r="8557" spans="1:2">
      <c r="A8557">
        <v>6324197</v>
      </c>
      <c r="B8557">
        <v>1</v>
      </c>
    </row>
    <row r="8558" spans="1:2">
      <c r="A8558">
        <v>6270876</v>
      </c>
      <c r="B8558">
        <v>2</v>
      </c>
    </row>
    <row r="8559" spans="1:2">
      <c r="A8559">
        <v>6220031</v>
      </c>
      <c r="B8559">
        <v>0</v>
      </c>
    </row>
    <row r="8560" spans="1:2">
      <c r="A8560">
        <v>6108451</v>
      </c>
      <c r="B8560">
        <v>0</v>
      </c>
    </row>
    <row r="8561" spans="1:2">
      <c r="A8561" t="s">
        <v>9660</v>
      </c>
      <c r="B8561">
        <v>5</v>
      </c>
    </row>
    <row r="8562" spans="1:2">
      <c r="A8562">
        <v>1252489</v>
      </c>
      <c r="B8562">
        <v>0</v>
      </c>
    </row>
    <row r="8563" spans="1:2">
      <c r="A8563">
        <v>6320643</v>
      </c>
      <c r="B8563">
        <v>0</v>
      </c>
    </row>
    <row r="8564" spans="1:2">
      <c r="A8564">
        <v>6319555</v>
      </c>
      <c r="B8564">
        <v>1</v>
      </c>
    </row>
    <row r="8565" spans="1:2">
      <c r="A8565">
        <v>955746</v>
      </c>
      <c r="B8565">
        <v>0</v>
      </c>
    </row>
    <row r="8566" spans="1:2">
      <c r="A8566">
        <v>6215848</v>
      </c>
      <c r="B8566">
        <v>1</v>
      </c>
    </row>
    <row r="8567" spans="1:2">
      <c r="A8567">
        <v>6338510</v>
      </c>
      <c r="B8567">
        <v>4</v>
      </c>
    </row>
    <row r="8568" spans="1:2">
      <c r="A8568">
        <v>1052399</v>
      </c>
      <c r="B8568">
        <v>0</v>
      </c>
    </row>
    <row r="8569" spans="1:2">
      <c r="A8569">
        <v>6243502</v>
      </c>
      <c r="B8569">
        <v>0</v>
      </c>
    </row>
    <row r="8570" spans="1:2">
      <c r="A8570">
        <v>6149564</v>
      </c>
      <c r="B8570">
        <v>0</v>
      </c>
    </row>
    <row r="8571" spans="1:2">
      <c r="A8571">
        <v>6248464</v>
      </c>
      <c r="B8571">
        <v>0</v>
      </c>
    </row>
    <row r="8572" spans="1:2">
      <c r="A8572">
        <v>958348</v>
      </c>
      <c r="B8572">
        <v>0</v>
      </c>
    </row>
    <row r="8573" spans="1:2">
      <c r="A8573">
        <v>3356941</v>
      </c>
      <c r="B8573">
        <v>0</v>
      </c>
    </row>
    <row r="8574" spans="1:2">
      <c r="A8574">
        <v>962094</v>
      </c>
      <c r="B8574">
        <v>1</v>
      </c>
    </row>
    <row r="8575" spans="1:2">
      <c r="A8575">
        <v>6252194</v>
      </c>
      <c r="B8575">
        <v>0</v>
      </c>
    </row>
    <row r="8576" spans="1:2">
      <c r="A8576">
        <v>6148748</v>
      </c>
      <c r="B8576">
        <v>1</v>
      </c>
    </row>
    <row r="8577" spans="1:2">
      <c r="A8577">
        <v>6146044</v>
      </c>
      <c r="B8577">
        <v>0</v>
      </c>
    </row>
    <row r="8578" spans="1:2">
      <c r="A8578">
        <v>1055197</v>
      </c>
      <c r="B8578">
        <v>5</v>
      </c>
    </row>
    <row r="8579" spans="1:2">
      <c r="A8579">
        <v>957865</v>
      </c>
      <c r="B8579">
        <v>0</v>
      </c>
    </row>
    <row r="8580" spans="1:2">
      <c r="A8580">
        <v>957613</v>
      </c>
      <c r="B8580">
        <v>6</v>
      </c>
    </row>
    <row r="8581" spans="1:2">
      <c r="A8581">
        <v>6274019</v>
      </c>
      <c r="B8581">
        <v>1</v>
      </c>
    </row>
    <row r="8582" spans="1:2">
      <c r="A8582">
        <v>1054180</v>
      </c>
      <c r="B8582">
        <v>0</v>
      </c>
    </row>
    <row r="8583" spans="1:2">
      <c r="A8583">
        <v>6324479</v>
      </c>
      <c r="B8583">
        <v>0</v>
      </c>
    </row>
    <row r="8584" spans="1:2">
      <c r="A8584">
        <v>6210326</v>
      </c>
      <c r="B8584">
        <v>0</v>
      </c>
    </row>
    <row r="8585" spans="1:2">
      <c r="A8585">
        <v>6281791</v>
      </c>
      <c r="B8585">
        <v>0</v>
      </c>
    </row>
    <row r="8586" spans="1:2">
      <c r="A8586">
        <v>6306318</v>
      </c>
      <c r="B8586">
        <v>0</v>
      </c>
    </row>
    <row r="8587" spans="1:2">
      <c r="A8587">
        <v>961521</v>
      </c>
      <c r="B8587">
        <v>0</v>
      </c>
    </row>
    <row r="8588" spans="1:2">
      <c r="A8588">
        <v>6279942</v>
      </c>
      <c r="B8588">
        <v>3</v>
      </c>
    </row>
    <row r="8589" spans="1:2">
      <c r="A8589">
        <v>964290</v>
      </c>
      <c r="B8589">
        <v>6</v>
      </c>
    </row>
    <row r="8590" spans="1:2">
      <c r="A8590">
        <v>6322769</v>
      </c>
      <c r="B8590">
        <v>0</v>
      </c>
    </row>
    <row r="8591" spans="1:2">
      <c r="A8591">
        <v>6261934</v>
      </c>
      <c r="B8591">
        <v>1</v>
      </c>
    </row>
    <row r="8592" spans="1:2">
      <c r="A8592">
        <v>6335501</v>
      </c>
      <c r="B8592">
        <v>20</v>
      </c>
    </row>
    <row r="8593" spans="1:2">
      <c r="A8593">
        <v>6245145</v>
      </c>
      <c r="B8593">
        <v>1</v>
      </c>
    </row>
    <row r="8594" spans="1:2">
      <c r="A8594">
        <v>6292797</v>
      </c>
      <c r="B8594">
        <v>2</v>
      </c>
    </row>
    <row r="8595" spans="1:2">
      <c r="A8595">
        <v>6216025</v>
      </c>
      <c r="B8595">
        <v>1</v>
      </c>
    </row>
    <row r="8596" spans="1:2">
      <c r="A8596">
        <v>6284055</v>
      </c>
      <c r="B8596">
        <v>2</v>
      </c>
    </row>
    <row r="8597" spans="1:2">
      <c r="A8597">
        <v>6217129</v>
      </c>
      <c r="B8597">
        <v>2</v>
      </c>
    </row>
    <row r="8598" spans="1:2">
      <c r="A8598">
        <v>6119974</v>
      </c>
      <c r="B8598">
        <v>0</v>
      </c>
    </row>
    <row r="8599" spans="1:2">
      <c r="A8599">
        <v>6152338</v>
      </c>
      <c r="B8599">
        <v>2</v>
      </c>
    </row>
    <row r="8600" spans="1:2">
      <c r="A8600">
        <v>6191593</v>
      </c>
      <c r="B8600">
        <v>0</v>
      </c>
    </row>
    <row r="8601" spans="1:2">
      <c r="A8601">
        <v>6119970</v>
      </c>
      <c r="B8601">
        <v>0</v>
      </c>
    </row>
    <row r="8602" spans="1:2">
      <c r="A8602">
        <v>6234040</v>
      </c>
      <c r="B8602">
        <v>4</v>
      </c>
    </row>
    <row r="8603" spans="1:2">
      <c r="A8603">
        <v>6308316</v>
      </c>
      <c r="B8603">
        <v>12</v>
      </c>
    </row>
    <row r="8604" spans="1:2">
      <c r="A8604">
        <v>6256939</v>
      </c>
      <c r="B8604">
        <v>0</v>
      </c>
    </row>
    <row r="8605" spans="1:2">
      <c r="A8605">
        <v>6216285</v>
      </c>
      <c r="B8605">
        <v>4</v>
      </c>
    </row>
    <row r="8606" spans="1:2">
      <c r="A8606">
        <v>959468</v>
      </c>
      <c r="B8606">
        <v>1</v>
      </c>
    </row>
    <row r="8607" spans="1:2">
      <c r="A8607">
        <v>6231091</v>
      </c>
      <c r="B8607">
        <v>0</v>
      </c>
    </row>
    <row r="8608" spans="1:2">
      <c r="A8608">
        <v>6259609</v>
      </c>
      <c r="B8608">
        <v>4</v>
      </c>
    </row>
    <row r="8609" spans="1:2">
      <c r="A8609">
        <v>6107886</v>
      </c>
      <c r="B8609">
        <v>2</v>
      </c>
    </row>
    <row r="8610" spans="1:2">
      <c r="A8610">
        <v>6324649</v>
      </c>
      <c r="B8610">
        <v>0</v>
      </c>
    </row>
    <row r="8611" spans="1:2">
      <c r="A8611">
        <v>6279202</v>
      </c>
      <c r="B8611">
        <v>2</v>
      </c>
    </row>
    <row r="8612" spans="1:2">
      <c r="A8612">
        <v>750132</v>
      </c>
      <c r="B8612">
        <v>8</v>
      </c>
    </row>
    <row r="8613" spans="1:2">
      <c r="A8613">
        <v>6234755</v>
      </c>
      <c r="B8613">
        <v>2</v>
      </c>
    </row>
    <row r="8614" spans="1:2">
      <c r="A8614">
        <v>6323432</v>
      </c>
      <c r="B8614">
        <v>2</v>
      </c>
    </row>
    <row r="8615" spans="1:2">
      <c r="A8615">
        <v>6256436</v>
      </c>
      <c r="B8615">
        <v>0</v>
      </c>
    </row>
    <row r="8616" spans="1:2">
      <c r="A8616">
        <v>6341913</v>
      </c>
      <c r="B8616">
        <v>10</v>
      </c>
    </row>
    <row r="8617" spans="1:2">
      <c r="A8617">
        <v>1055019</v>
      </c>
      <c r="B8617">
        <v>0</v>
      </c>
    </row>
    <row r="8618" spans="1:2">
      <c r="A8618">
        <v>6311009</v>
      </c>
      <c r="B8618">
        <v>1</v>
      </c>
    </row>
    <row r="8619" spans="1:2">
      <c r="A8619">
        <v>750869</v>
      </c>
      <c r="B8619">
        <v>1</v>
      </c>
    </row>
    <row r="8620" spans="1:2">
      <c r="A8620">
        <v>957460</v>
      </c>
      <c r="B8620">
        <v>3</v>
      </c>
    </row>
    <row r="8621" spans="1:2">
      <c r="A8621">
        <v>961948</v>
      </c>
      <c r="B8621">
        <v>1</v>
      </c>
    </row>
    <row r="8622" spans="1:2">
      <c r="A8622">
        <v>6304991</v>
      </c>
      <c r="B8622">
        <v>0</v>
      </c>
    </row>
    <row r="8623" spans="1:2">
      <c r="A8623">
        <v>1055102</v>
      </c>
      <c r="B8623">
        <v>1</v>
      </c>
    </row>
    <row r="8624" spans="1:2">
      <c r="A8624">
        <v>6236677</v>
      </c>
      <c r="B8624">
        <v>0</v>
      </c>
    </row>
    <row r="8625" spans="1:2">
      <c r="A8625">
        <v>1252385</v>
      </c>
      <c r="B8625">
        <v>0</v>
      </c>
    </row>
    <row r="8626" spans="1:2">
      <c r="A8626">
        <v>6243668</v>
      </c>
      <c r="B8626">
        <v>0</v>
      </c>
    </row>
    <row r="8627" spans="1:2">
      <c r="A8627">
        <v>961019</v>
      </c>
      <c r="B8627">
        <v>3</v>
      </c>
    </row>
    <row r="8628" spans="1:2">
      <c r="A8628">
        <v>6256425</v>
      </c>
      <c r="B8628">
        <v>2</v>
      </c>
    </row>
    <row r="8629" spans="1:2">
      <c r="A8629">
        <v>6252849</v>
      </c>
      <c r="B8629">
        <v>6</v>
      </c>
    </row>
    <row r="8630" spans="1:2">
      <c r="A8630">
        <v>953884</v>
      </c>
      <c r="B8630">
        <v>1</v>
      </c>
    </row>
    <row r="8631" spans="1:2">
      <c r="A8631">
        <v>6175198</v>
      </c>
      <c r="B8631">
        <v>1</v>
      </c>
    </row>
    <row r="8632" spans="1:2">
      <c r="A8632">
        <v>6216349</v>
      </c>
      <c r="B8632">
        <v>1</v>
      </c>
    </row>
    <row r="8633" spans="1:2">
      <c r="A8633">
        <v>6256146</v>
      </c>
      <c r="B8633">
        <v>10</v>
      </c>
    </row>
    <row r="8634" spans="1:2">
      <c r="A8634">
        <v>960000</v>
      </c>
      <c r="B8634">
        <v>0</v>
      </c>
    </row>
    <row r="8635" spans="1:2">
      <c r="A8635">
        <v>6110744</v>
      </c>
      <c r="B8635">
        <v>2</v>
      </c>
    </row>
    <row r="8636" spans="1:2">
      <c r="A8636">
        <v>6313369</v>
      </c>
      <c r="B8636">
        <v>2</v>
      </c>
    </row>
    <row r="8637" spans="1:2">
      <c r="A8637">
        <v>6161682</v>
      </c>
      <c r="B8637">
        <v>0</v>
      </c>
    </row>
    <row r="8638" spans="1:2">
      <c r="A8638">
        <v>6238590</v>
      </c>
      <c r="B8638">
        <v>0</v>
      </c>
    </row>
    <row r="8639" spans="1:2">
      <c r="A8639">
        <v>6105972</v>
      </c>
      <c r="B8639">
        <v>300</v>
      </c>
    </row>
    <row r="8640" spans="1:2">
      <c r="A8640">
        <v>1053823</v>
      </c>
      <c r="B8640">
        <v>1</v>
      </c>
    </row>
    <row r="8641" spans="1:2">
      <c r="A8641">
        <v>750884</v>
      </c>
      <c r="B8641">
        <v>1</v>
      </c>
    </row>
    <row r="8642" spans="1:2">
      <c r="A8642">
        <v>1252071</v>
      </c>
      <c r="B8642">
        <v>2</v>
      </c>
    </row>
    <row r="8643" spans="1:2">
      <c r="A8643">
        <v>6176840</v>
      </c>
      <c r="B8643">
        <v>3</v>
      </c>
    </row>
    <row r="8644" spans="1:2">
      <c r="A8644">
        <v>6149455</v>
      </c>
      <c r="B8644">
        <v>1</v>
      </c>
    </row>
    <row r="8645" spans="1:2">
      <c r="A8645">
        <v>6140774</v>
      </c>
      <c r="B8645">
        <v>0</v>
      </c>
    </row>
    <row r="8646" spans="1:2">
      <c r="A8646">
        <v>6164355</v>
      </c>
      <c r="B8646">
        <v>1</v>
      </c>
    </row>
    <row r="8647" spans="1:2">
      <c r="A8647">
        <v>6182842</v>
      </c>
      <c r="B8647">
        <v>1</v>
      </c>
    </row>
    <row r="8648" spans="1:2">
      <c r="A8648">
        <v>6149818</v>
      </c>
      <c r="B8648">
        <v>1</v>
      </c>
    </row>
    <row r="8649" spans="1:2">
      <c r="A8649">
        <v>6256942</v>
      </c>
      <c r="B8649">
        <v>2</v>
      </c>
    </row>
    <row r="8650" spans="1:2">
      <c r="A8650">
        <v>750186</v>
      </c>
      <c r="B8650">
        <v>6</v>
      </c>
    </row>
    <row r="8651" spans="1:2">
      <c r="A8651">
        <v>6188408</v>
      </c>
      <c r="B8651">
        <v>4</v>
      </c>
    </row>
    <row r="8652" spans="1:2">
      <c r="A8652">
        <v>6224996</v>
      </c>
      <c r="B8652">
        <v>0</v>
      </c>
    </row>
    <row r="8653" spans="1:2">
      <c r="A8653">
        <v>6177717</v>
      </c>
      <c r="B8653">
        <v>0</v>
      </c>
    </row>
    <row r="8654" spans="1:2">
      <c r="A8654">
        <v>6220504</v>
      </c>
      <c r="B8654">
        <v>1</v>
      </c>
    </row>
    <row r="8655" spans="1:2">
      <c r="A8655">
        <v>6241633</v>
      </c>
      <c r="B8655">
        <v>0</v>
      </c>
    </row>
    <row r="8656" spans="1:2">
      <c r="A8656">
        <v>6324946</v>
      </c>
      <c r="B8656">
        <v>0</v>
      </c>
    </row>
    <row r="8657" spans="1:2">
      <c r="A8657">
        <v>1252432</v>
      </c>
      <c r="B8657">
        <v>0</v>
      </c>
    </row>
    <row r="8658" spans="1:2">
      <c r="A8658">
        <v>6325373</v>
      </c>
      <c r="B8658">
        <v>10</v>
      </c>
    </row>
    <row r="8659" spans="1:2">
      <c r="A8659">
        <v>6129666</v>
      </c>
      <c r="B8659">
        <v>0</v>
      </c>
    </row>
    <row r="8660" spans="1:2">
      <c r="A8660">
        <v>1054675</v>
      </c>
      <c r="B8660">
        <v>0</v>
      </c>
    </row>
    <row r="8661" spans="1:2">
      <c r="A8661">
        <v>6239125</v>
      </c>
      <c r="B8661">
        <v>1</v>
      </c>
    </row>
    <row r="8662" spans="1:2">
      <c r="A8662">
        <v>6264223</v>
      </c>
      <c r="B8662">
        <v>0</v>
      </c>
    </row>
    <row r="8663" spans="1:2">
      <c r="A8663">
        <v>6287244</v>
      </c>
      <c r="B8663">
        <v>0</v>
      </c>
    </row>
    <row r="8664" spans="1:2">
      <c r="A8664">
        <v>6247902</v>
      </c>
      <c r="B8664">
        <v>2</v>
      </c>
    </row>
    <row r="8665" spans="1:2">
      <c r="A8665">
        <v>6281793</v>
      </c>
      <c r="B8665">
        <v>0</v>
      </c>
    </row>
    <row r="8666" spans="1:2">
      <c r="A8666">
        <v>6182087</v>
      </c>
      <c r="B8666">
        <v>0</v>
      </c>
    </row>
    <row r="8667" spans="1:2">
      <c r="A8667">
        <v>6259269</v>
      </c>
      <c r="B8667">
        <v>1</v>
      </c>
    </row>
    <row r="8668" spans="1:2">
      <c r="A8668">
        <v>6254011</v>
      </c>
      <c r="B8668">
        <v>2</v>
      </c>
    </row>
    <row r="8669" spans="1:2">
      <c r="A8669">
        <v>6147459</v>
      </c>
      <c r="B8669">
        <v>0</v>
      </c>
    </row>
    <row r="8670" spans="1:2">
      <c r="A8670">
        <v>6190147</v>
      </c>
      <c r="B8670">
        <v>2</v>
      </c>
    </row>
    <row r="8671" spans="1:2">
      <c r="A8671">
        <v>6139957</v>
      </c>
      <c r="B8671">
        <v>0</v>
      </c>
    </row>
    <row r="8672" spans="1:2">
      <c r="A8672">
        <v>960009</v>
      </c>
      <c r="B8672">
        <v>2</v>
      </c>
    </row>
    <row r="8673" spans="1:2">
      <c r="A8673">
        <v>6216255</v>
      </c>
      <c r="B8673">
        <v>0</v>
      </c>
    </row>
    <row r="8674" spans="1:2">
      <c r="A8674">
        <v>6341912</v>
      </c>
      <c r="B8674">
        <v>0</v>
      </c>
    </row>
    <row r="8675" spans="1:2">
      <c r="A8675">
        <v>6184466</v>
      </c>
      <c r="B8675">
        <v>2</v>
      </c>
    </row>
    <row r="8676" spans="1:2">
      <c r="A8676">
        <v>6219133</v>
      </c>
      <c r="B8676">
        <v>27</v>
      </c>
    </row>
    <row r="8677" spans="1:2">
      <c r="A8677">
        <v>6100552</v>
      </c>
      <c r="B8677">
        <v>2</v>
      </c>
    </row>
    <row r="8678" spans="1:2">
      <c r="A8678">
        <v>6121776</v>
      </c>
      <c r="B8678">
        <v>3</v>
      </c>
    </row>
    <row r="8679" spans="1:2">
      <c r="A8679">
        <v>958671</v>
      </c>
      <c r="B8679">
        <v>2</v>
      </c>
    </row>
    <row r="8680" spans="1:2">
      <c r="A8680">
        <v>751181</v>
      </c>
      <c r="B8680">
        <v>9</v>
      </c>
    </row>
    <row r="8681" spans="1:2">
      <c r="A8681">
        <v>6105409</v>
      </c>
      <c r="B8681">
        <v>0</v>
      </c>
    </row>
    <row r="8682" spans="1:2">
      <c r="A8682">
        <v>6250435</v>
      </c>
      <c r="B8682">
        <v>3</v>
      </c>
    </row>
    <row r="8683" spans="1:2">
      <c r="A8683">
        <v>6217646</v>
      </c>
      <c r="B8683">
        <v>1</v>
      </c>
    </row>
    <row r="8684" spans="1:2">
      <c r="A8684">
        <v>6311660</v>
      </c>
      <c r="B8684">
        <v>1</v>
      </c>
    </row>
    <row r="8685" spans="1:2">
      <c r="A8685">
        <v>6298311</v>
      </c>
      <c r="B8685">
        <v>2</v>
      </c>
    </row>
    <row r="8686" spans="1:2">
      <c r="A8686">
        <v>960945</v>
      </c>
      <c r="B8686">
        <v>0</v>
      </c>
    </row>
    <row r="8687" spans="1:2">
      <c r="A8687">
        <v>1252506</v>
      </c>
      <c r="B8687">
        <v>2</v>
      </c>
    </row>
    <row r="8688" spans="1:2">
      <c r="A8688">
        <v>6173581</v>
      </c>
      <c r="B8688">
        <v>2</v>
      </c>
    </row>
    <row r="8689" spans="1:2">
      <c r="A8689">
        <v>6289053</v>
      </c>
      <c r="B8689">
        <v>0</v>
      </c>
    </row>
    <row r="8690" spans="1:2">
      <c r="A8690">
        <v>6263128</v>
      </c>
      <c r="B8690">
        <v>3</v>
      </c>
    </row>
    <row r="8691" spans="1:2">
      <c r="A8691">
        <v>6289240</v>
      </c>
      <c r="B8691">
        <v>8</v>
      </c>
    </row>
    <row r="8692" spans="1:2">
      <c r="A8692">
        <v>6269467</v>
      </c>
      <c r="B8692">
        <v>6</v>
      </c>
    </row>
    <row r="8693" spans="1:2">
      <c r="A8693">
        <v>6186629</v>
      </c>
      <c r="B8693">
        <v>3</v>
      </c>
    </row>
    <row r="8694" spans="1:2">
      <c r="A8694">
        <v>6237424</v>
      </c>
      <c r="B8694">
        <v>6</v>
      </c>
    </row>
    <row r="8695" spans="1:2">
      <c r="A8695">
        <v>6266478</v>
      </c>
      <c r="B8695">
        <v>2</v>
      </c>
    </row>
    <row r="8696" spans="1:2">
      <c r="A8696">
        <v>6301933</v>
      </c>
      <c r="B8696">
        <v>28</v>
      </c>
    </row>
    <row r="8697" spans="1:2">
      <c r="A8697">
        <v>6160571</v>
      </c>
      <c r="B8697">
        <v>2</v>
      </c>
    </row>
    <row r="8698" spans="1:2">
      <c r="A8698">
        <v>6279976</v>
      </c>
      <c r="B8698">
        <v>1</v>
      </c>
    </row>
    <row r="8699" spans="1:2">
      <c r="A8699">
        <v>6187166</v>
      </c>
      <c r="B8699">
        <v>0</v>
      </c>
    </row>
    <row r="8700" spans="1:2">
      <c r="A8700">
        <v>6223173</v>
      </c>
      <c r="B8700">
        <v>1</v>
      </c>
    </row>
    <row r="8701" spans="1:2">
      <c r="A8701">
        <v>6116717</v>
      </c>
      <c r="B8701">
        <v>0</v>
      </c>
    </row>
    <row r="8702" spans="1:2">
      <c r="A8702">
        <v>750666</v>
      </c>
      <c r="B8702">
        <v>8</v>
      </c>
    </row>
    <row r="8703" spans="1:2">
      <c r="A8703">
        <v>6325160</v>
      </c>
      <c r="B8703">
        <v>0</v>
      </c>
    </row>
    <row r="8704" spans="1:2">
      <c r="A8704">
        <v>961093</v>
      </c>
      <c r="B8704">
        <v>0</v>
      </c>
    </row>
    <row r="8705" spans="1:2">
      <c r="A8705">
        <v>6240896</v>
      </c>
      <c r="B8705">
        <v>0</v>
      </c>
    </row>
    <row r="8706" spans="1:2">
      <c r="A8706">
        <v>6216073</v>
      </c>
      <c r="B8706">
        <v>1</v>
      </c>
    </row>
    <row r="8707" spans="1:2">
      <c r="A8707">
        <v>6108487</v>
      </c>
      <c r="B8707">
        <v>1</v>
      </c>
    </row>
    <row r="8708" spans="1:2">
      <c r="A8708">
        <v>6304566</v>
      </c>
      <c r="B8708">
        <v>3</v>
      </c>
    </row>
    <row r="8709" spans="1:2">
      <c r="A8709">
        <v>6220487</v>
      </c>
      <c r="B8709">
        <v>0</v>
      </c>
    </row>
    <row r="8710" spans="1:2">
      <c r="A8710">
        <v>6326484</v>
      </c>
      <c r="B8710">
        <v>1</v>
      </c>
    </row>
    <row r="8711" spans="1:2">
      <c r="A8711">
        <v>6334312</v>
      </c>
      <c r="B8711">
        <v>0</v>
      </c>
    </row>
    <row r="8712" spans="1:2">
      <c r="A8712">
        <v>6330618</v>
      </c>
      <c r="B8712">
        <v>1</v>
      </c>
    </row>
    <row r="8713" spans="1:2">
      <c r="A8713">
        <v>553863</v>
      </c>
      <c r="B8713">
        <v>0</v>
      </c>
    </row>
    <row r="8714" spans="1:2">
      <c r="A8714">
        <v>965356</v>
      </c>
      <c r="B8714">
        <v>1</v>
      </c>
    </row>
    <row r="8715" spans="1:2">
      <c r="A8715">
        <v>965226</v>
      </c>
      <c r="B8715">
        <v>0</v>
      </c>
    </row>
    <row r="8716" spans="1:2">
      <c r="A8716">
        <v>964632</v>
      </c>
      <c r="B8716">
        <v>0</v>
      </c>
    </row>
    <row r="8717" spans="1:2">
      <c r="A8717">
        <v>6215885</v>
      </c>
      <c r="B8717">
        <v>11</v>
      </c>
    </row>
    <row r="8718" spans="1:2">
      <c r="A8718">
        <v>1251646</v>
      </c>
      <c r="B8718">
        <v>4</v>
      </c>
    </row>
    <row r="8719" spans="1:2">
      <c r="A8719">
        <v>959160</v>
      </c>
      <c r="B8719">
        <v>1</v>
      </c>
    </row>
    <row r="8720" spans="1:2">
      <c r="A8720">
        <v>6216410</v>
      </c>
      <c r="B8720">
        <v>1</v>
      </c>
    </row>
    <row r="8721" spans="1:2">
      <c r="A8721">
        <v>6156047</v>
      </c>
      <c r="B8721">
        <v>2</v>
      </c>
    </row>
    <row r="8722" spans="1:2">
      <c r="A8722">
        <v>957204</v>
      </c>
      <c r="B8722">
        <v>3</v>
      </c>
    </row>
    <row r="8723" spans="1:2">
      <c r="A8723">
        <v>6225003</v>
      </c>
      <c r="B8723">
        <v>1</v>
      </c>
    </row>
    <row r="8724" spans="1:2">
      <c r="A8724">
        <v>6218131</v>
      </c>
      <c r="B8724">
        <v>1</v>
      </c>
    </row>
    <row r="8725" spans="1:2">
      <c r="A8725">
        <v>6130721</v>
      </c>
      <c r="B8725">
        <v>0</v>
      </c>
    </row>
    <row r="8726" spans="1:2">
      <c r="A8726">
        <v>951140</v>
      </c>
      <c r="B8726">
        <v>0</v>
      </c>
    </row>
    <row r="8727" spans="1:2">
      <c r="A8727">
        <v>6198919</v>
      </c>
      <c r="B8727">
        <v>2</v>
      </c>
    </row>
    <row r="8728" spans="1:2">
      <c r="A8728">
        <v>1054534</v>
      </c>
      <c r="B8728">
        <v>1</v>
      </c>
    </row>
    <row r="8729" spans="1:2">
      <c r="A8729">
        <v>6169123</v>
      </c>
      <c r="B8729">
        <v>2</v>
      </c>
    </row>
    <row r="8730" spans="1:2">
      <c r="A8730">
        <v>6327160</v>
      </c>
      <c r="B8730">
        <v>0</v>
      </c>
    </row>
    <row r="8731" spans="1:2">
      <c r="A8731">
        <v>964600</v>
      </c>
      <c r="B8731">
        <v>0</v>
      </c>
    </row>
    <row r="8732" spans="1:2">
      <c r="A8732">
        <v>6147158</v>
      </c>
      <c r="B8732">
        <v>2</v>
      </c>
    </row>
    <row r="8733" spans="1:2">
      <c r="A8733">
        <v>963111</v>
      </c>
      <c r="B8733">
        <v>0</v>
      </c>
    </row>
    <row r="8734" spans="1:2">
      <c r="A8734">
        <v>6263288</v>
      </c>
      <c r="B8734">
        <v>0</v>
      </c>
    </row>
    <row r="8735" spans="1:2">
      <c r="A8735">
        <v>1051904</v>
      </c>
      <c r="B8735">
        <v>0</v>
      </c>
    </row>
    <row r="8736" spans="1:2">
      <c r="A8736">
        <v>6299207</v>
      </c>
      <c r="B8736">
        <v>1</v>
      </c>
    </row>
    <row r="8737" spans="1:2">
      <c r="A8737">
        <v>6213557</v>
      </c>
      <c r="B8737">
        <v>0</v>
      </c>
    </row>
    <row r="8738" spans="1:2">
      <c r="A8738">
        <v>1055090</v>
      </c>
      <c r="B8738">
        <v>2</v>
      </c>
    </row>
    <row r="8739" spans="1:2">
      <c r="A8739">
        <v>1053812</v>
      </c>
      <c r="B8739">
        <v>0</v>
      </c>
    </row>
    <row r="8740" spans="1:2">
      <c r="A8740">
        <v>6215600</v>
      </c>
      <c r="B8740">
        <v>100</v>
      </c>
    </row>
    <row r="8741" spans="1:2">
      <c r="A8741">
        <v>6343183</v>
      </c>
      <c r="B8741">
        <v>0</v>
      </c>
    </row>
    <row r="8742" spans="1:2">
      <c r="A8742">
        <v>1055294</v>
      </c>
      <c r="B8742">
        <v>1</v>
      </c>
    </row>
    <row r="8743" spans="1:2">
      <c r="A8743">
        <v>958309</v>
      </c>
      <c r="B8743">
        <v>1</v>
      </c>
    </row>
    <row r="8744" spans="1:2">
      <c r="A8744">
        <v>6286243</v>
      </c>
      <c r="B8744">
        <v>4</v>
      </c>
    </row>
    <row r="8745" spans="1:2">
      <c r="A8745">
        <v>6114348</v>
      </c>
      <c r="B8745">
        <v>4</v>
      </c>
    </row>
    <row r="8746" spans="1:2">
      <c r="A8746">
        <v>6298310</v>
      </c>
      <c r="B8746">
        <v>2</v>
      </c>
    </row>
    <row r="8747" spans="1:2">
      <c r="A8747">
        <v>7151202</v>
      </c>
      <c r="B8747">
        <v>0</v>
      </c>
    </row>
    <row r="8748" spans="1:2">
      <c r="A8748">
        <v>6244740</v>
      </c>
      <c r="B8748">
        <v>1</v>
      </c>
    </row>
    <row r="8749" spans="1:2">
      <c r="A8749">
        <v>6220505</v>
      </c>
      <c r="B8749">
        <v>2</v>
      </c>
    </row>
    <row r="8750" spans="1:2">
      <c r="A8750">
        <v>1351520</v>
      </c>
      <c r="B8750">
        <v>0</v>
      </c>
    </row>
    <row r="8751" spans="1:2">
      <c r="A8751">
        <v>963654</v>
      </c>
      <c r="B8751">
        <v>0</v>
      </c>
    </row>
    <row r="8752" spans="1:2">
      <c r="A8752">
        <v>6147183</v>
      </c>
      <c r="B8752">
        <v>0</v>
      </c>
    </row>
    <row r="8753" spans="1:2">
      <c r="A8753">
        <v>750123</v>
      </c>
      <c r="B8753">
        <v>25</v>
      </c>
    </row>
    <row r="8754" spans="1:2">
      <c r="A8754">
        <v>6226828</v>
      </c>
      <c r="B8754">
        <v>0</v>
      </c>
    </row>
    <row r="8755" spans="1:2">
      <c r="A8755">
        <v>6253058</v>
      </c>
      <c r="B8755">
        <v>2</v>
      </c>
    </row>
    <row r="8756" spans="1:2">
      <c r="A8756">
        <v>6132310</v>
      </c>
      <c r="B8756">
        <v>2</v>
      </c>
    </row>
    <row r="8757" spans="1:2">
      <c r="A8757">
        <v>6275284</v>
      </c>
      <c r="B8757">
        <v>40</v>
      </c>
    </row>
    <row r="8758" spans="1:2">
      <c r="A8758">
        <v>6287033</v>
      </c>
      <c r="B8758">
        <v>0</v>
      </c>
    </row>
    <row r="8759" spans="1:2">
      <c r="A8759">
        <v>6311208</v>
      </c>
      <c r="B8759">
        <v>3</v>
      </c>
    </row>
    <row r="8760" spans="1:2">
      <c r="A8760">
        <v>963484</v>
      </c>
      <c r="B8760">
        <v>0</v>
      </c>
    </row>
    <row r="8761" spans="1:2">
      <c r="A8761">
        <v>6340844</v>
      </c>
      <c r="B8761">
        <v>0</v>
      </c>
    </row>
    <row r="8762" spans="1:2">
      <c r="A8762">
        <v>6307999</v>
      </c>
      <c r="B8762">
        <v>0</v>
      </c>
    </row>
    <row r="8763" spans="1:2">
      <c r="A8763">
        <v>6232101</v>
      </c>
      <c r="B8763">
        <v>0</v>
      </c>
    </row>
    <row r="8764" spans="1:2">
      <c r="A8764">
        <v>1054715</v>
      </c>
      <c r="B8764">
        <v>3</v>
      </c>
    </row>
    <row r="8765" spans="1:2">
      <c r="A8765">
        <v>6241406</v>
      </c>
      <c r="B8765">
        <v>0</v>
      </c>
    </row>
    <row r="8766" spans="1:2">
      <c r="A8766">
        <v>6215945</v>
      </c>
      <c r="B8766">
        <v>1</v>
      </c>
    </row>
    <row r="8767" spans="1:2">
      <c r="A8767">
        <v>750786</v>
      </c>
      <c r="B8767">
        <v>2</v>
      </c>
    </row>
    <row r="8768" spans="1:2">
      <c r="A8768">
        <v>6329958</v>
      </c>
      <c r="B8768">
        <v>50</v>
      </c>
    </row>
    <row r="8769" spans="1:2">
      <c r="A8769">
        <v>6302539</v>
      </c>
      <c r="B8769">
        <v>0</v>
      </c>
    </row>
    <row r="8770" spans="1:2">
      <c r="A8770">
        <v>6171908</v>
      </c>
      <c r="B8770">
        <v>0</v>
      </c>
    </row>
    <row r="8771" spans="1:2">
      <c r="A8771">
        <v>6279981</v>
      </c>
      <c r="B8771">
        <v>0</v>
      </c>
    </row>
    <row r="8772" spans="1:2">
      <c r="A8772">
        <v>6313386</v>
      </c>
      <c r="B8772">
        <v>0</v>
      </c>
    </row>
    <row r="8773" spans="1:2">
      <c r="A8773">
        <v>6334507</v>
      </c>
      <c r="B8773">
        <v>2</v>
      </c>
    </row>
    <row r="8774" spans="1:2">
      <c r="A8774">
        <v>6223601</v>
      </c>
      <c r="B8774">
        <v>1</v>
      </c>
    </row>
    <row r="8775" spans="1:2">
      <c r="A8775">
        <v>6281794</v>
      </c>
      <c r="B8775">
        <v>0</v>
      </c>
    </row>
    <row r="8776" spans="1:2">
      <c r="A8776">
        <v>6240900</v>
      </c>
      <c r="B8776">
        <v>0</v>
      </c>
    </row>
    <row r="8777" spans="1:2">
      <c r="A8777">
        <v>6164905</v>
      </c>
      <c r="B8777">
        <v>8</v>
      </c>
    </row>
    <row r="8778" spans="1:2">
      <c r="A8778">
        <v>6282817</v>
      </c>
      <c r="B8778">
        <v>4</v>
      </c>
    </row>
    <row r="8779" spans="1:2">
      <c r="A8779">
        <v>6293526</v>
      </c>
      <c r="B8779">
        <v>5</v>
      </c>
    </row>
    <row r="8780" spans="1:2">
      <c r="A8780">
        <v>6313834</v>
      </c>
      <c r="B8780">
        <v>0</v>
      </c>
    </row>
    <row r="8781" spans="1:2">
      <c r="A8781">
        <v>6235516</v>
      </c>
      <c r="B8781">
        <v>0</v>
      </c>
    </row>
    <row r="8782" spans="1:2">
      <c r="A8782">
        <v>6242121</v>
      </c>
      <c r="B8782">
        <v>0</v>
      </c>
    </row>
    <row r="8783" spans="1:2">
      <c r="A8783">
        <v>751251</v>
      </c>
      <c r="B8783">
        <v>10</v>
      </c>
    </row>
    <row r="8784" spans="1:2">
      <c r="A8784">
        <v>6274958</v>
      </c>
      <c r="B8784">
        <v>1</v>
      </c>
    </row>
    <row r="8785" spans="1:2">
      <c r="A8785">
        <v>951179</v>
      </c>
      <c r="B8785">
        <v>2</v>
      </c>
    </row>
    <row r="8786" spans="1:2">
      <c r="A8786">
        <v>1054911</v>
      </c>
      <c r="B8786">
        <v>0</v>
      </c>
    </row>
    <row r="8787" spans="1:2">
      <c r="A8787">
        <v>6143199</v>
      </c>
      <c r="B8787">
        <v>18</v>
      </c>
    </row>
    <row r="8788" spans="1:2">
      <c r="A8788">
        <v>6305871</v>
      </c>
      <c r="B8788">
        <v>0</v>
      </c>
    </row>
    <row r="8789" spans="1:2">
      <c r="A8789">
        <v>1053810</v>
      </c>
      <c r="B8789">
        <v>0</v>
      </c>
    </row>
    <row r="8790" spans="1:2">
      <c r="A8790">
        <v>957949</v>
      </c>
      <c r="B8790">
        <v>2</v>
      </c>
    </row>
    <row r="8791" spans="1:2">
      <c r="A8791">
        <v>6321838</v>
      </c>
      <c r="B8791">
        <v>0</v>
      </c>
    </row>
    <row r="8792" spans="1:2">
      <c r="A8792">
        <v>6316461</v>
      </c>
      <c r="B8792">
        <v>0</v>
      </c>
    </row>
    <row r="8793" spans="1:2">
      <c r="A8793">
        <v>6310186</v>
      </c>
      <c r="B8793">
        <v>0</v>
      </c>
    </row>
    <row r="8794" spans="1:2">
      <c r="A8794">
        <v>6105690</v>
      </c>
      <c r="B8794">
        <v>0</v>
      </c>
    </row>
    <row r="8795" spans="1:2">
      <c r="A8795">
        <v>6187849</v>
      </c>
      <c r="B8795">
        <v>1</v>
      </c>
    </row>
    <row r="8796" spans="1:2">
      <c r="A8796">
        <v>6230256</v>
      </c>
      <c r="B8796">
        <v>20</v>
      </c>
    </row>
    <row r="8797" spans="1:2">
      <c r="A8797">
        <v>957538</v>
      </c>
      <c r="B8797">
        <v>1</v>
      </c>
    </row>
    <row r="8798" spans="1:2">
      <c r="A8798">
        <v>6326143</v>
      </c>
      <c r="B8798">
        <v>3</v>
      </c>
    </row>
    <row r="8799" spans="1:2">
      <c r="A8799">
        <v>6261472</v>
      </c>
      <c r="B8799">
        <v>12</v>
      </c>
    </row>
    <row r="8800" spans="1:2">
      <c r="A8800">
        <v>6234733</v>
      </c>
      <c r="B8800">
        <v>0</v>
      </c>
    </row>
    <row r="8801" spans="1:2">
      <c r="A8801">
        <v>6316222</v>
      </c>
      <c r="B8801">
        <v>2</v>
      </c>
    </row>
    <row r="8802" spans="1:2">
      <c r="A8802">
        <v>963802</v>
      </c>
      <c r="B8802">
        <v>0</v>
      </c>
    </row>
    <row r="8803" spans="1:2">
      <c r="A8803">
        <v>6297012</v>
      </c>
      <c r="B8803">
        <v>3</v>
      </c>
    </row>
    <row r="8804" spans="1:2">
      <c r="A8804">
        <v>6254286</v>
      </c>
      <c r="B8804">
        <v>2</v>
      </c>
    </row>
    <row r="8805" spans="1:2">
      <c r="A8805">
        <v>6102456</v>
      </c>
      <c r="B8805">
        <v>0</v>
      </c>
    </row>
    <row r="8806" spans="1:2">
      <c r="A8806">
        <v>6216069</v>
      </c>
      <c r="B8806">
        <v>1</v>
      </c>
    </row>
    <row r="8807" spans="1:2">
      <c r="A8807">
        <v>6325626</v>
      </c>
      <c r="B8807">
        <v>1</v>
      </c>
    </row>
    <row r="8808" spans="1:2">
      <c r="A8808">
        <v>6195445</v>
      </c>
      <c r="B8808">
        <v>0</v>
      </c>
    </row>
    <row r="8809" spans="1:2">
      <c r="A8809">
        <v>6215297</v>
      </c>
      <c r="B8809">
        <v>0</v>
      </c>
    </row>
    <row r="8810" spans="1:2">
      <c r="A8810">
        <v>1054569</v>
      </c>
      <c r="B8810">
        <v>0</v>
      </c>
    </row>
    <row r="8811" spans="1:2">
      <c r="A8811">
        <v>6270837</v>
      </c>
      <c r="B8811">
        <v>0</v>
      </c>
    </row>
    <row r="8812" spans="1:2">
      <c r="A8812">
        <v>6262281</v>
      </c>
      <c r="B8812">
        <v>1</v>
      </c>
    </row>
    <row r="8813" spans="1:2">
      <c r="A8813">
        <v>6173641</v>
      </c>
      <c r="B8813">
        <v>4</v>
      </c>
    </row>
    <row r="8814" spans="1:2">
      <c r="A8814">
        <v>6109794</v>
      </c>
      <c r="B8814">
        <v>1</v>
      </c>
    </row>
    <row r="8815" spans="1:2">
      <c r="A8815">
        <v>6297208</v>
      </c>
      <c r="B8815">
        <v>1</v>
      </c>
    </row>
    <row r="8816" spans="1:2">
      <c r="A8816">
        <v>6231463</v>
      </c>
      <c r="B8816">
        <v>2</v>
      </c>
    </row>
    <row r="8817" spans="1:2">
      <c r="A8817">
        <v>6291077</v>
      </c>
      <c r="B8817">
        <v>5</v>
      </c>
    </row>
    <row r="8818" spans="1:2">
      <c r="A8818">
        <v>6238501</v>
      </c>
      <c r="B8818">
        <v>0</v>
      </c>
    </row>
    <row r="8819" spans="1:2">
      <c r="A8819">
        <v>6135567</v>
      </c>
      <c r="B8819">
        <v>4</v>
      </c>
    </row>
    <row r="8820" spans="1:2">
      <c r="A8820">
        <v>6128334</v>
      </c>
      <c r="B8820">
        <v>0</v>
      </c>
    </row>
    <row r="8821" spans="1:2">
      <c r="A8821">
        <v>6295094</v>
      </c>
      <c r="B8821">
        <v>0</v>
      </c>
    </row>
    <row r="8822" spans="1:2">
      <c r="A8822">
        <v>6336670</v>
      </c>
      <c r="B8822">
        <v>0</v>
      </c>
    </row>
    <row r="8823" spans="1:2">
      <c r="A8823">
        <v>6216466</v>
      </c>
      <c r="B8823">
        <v>50</v>
      </c>
    </row>
    <row r="8824" spans="1:2">
      <c r="A8824">
        <v>1051811</v>
      </c>
      <c r="B8824">
        <v>5</v>
      </c>
    </row>
    <row r="8825" spans="1:2">
      <c r="A8825">
        <v>750429</v>
      </c>
      <c r="B8825">
        <v>2</v>
      </c>
    </row>
    <row r="8826" spans="1:2">
      <c r="A8826">
        <v>6139360</v>
      </c>
      <c r="B8826">
        <v>0</v>
      </c>
    </row>
    <row r="8827" spans="1:2">
      <c r="A8827">
        <v>6248844</v>
      </c>
      <c r="B8827">
        <v>4</v>
      </c>
    </row>
    <row r="8828" spans="1:2">
      <c r="A8828">
        <v>6322267</v>
      </c>
      <c r="B8828">
        <v>0</v>
      </c>
    </row>
    <row r="8829" spans="1:2">
      <c r="A8829">
        <v>6278531</v>
      </c>
      <c r="B8829">
        <v>0</v>
      </c>
    </row>
    <row r="8830" spans="1:2">
      <c r="A8830">
        <v>6278016</v>
      </c>
      <c r="B8830">
        <v>1</v>
      </c>
    </row>
    <row r="8831" spans="1:2">
      <c r="A8831">
        <v>959186</v>
      </c>
      <c r="B8831">
        <v>1</v>
      </c>
    </row>
    <row r="8832" spans="1:2">
      <c r="A8832">
        <v>6215854</v>
      </c>
      <c r="B8832">
        <v>1</v>
      </c>
    </row>
    <row r="8833" spans="1:2">
      <c r="A8833">
        <v>6215925</v>
      </c>
      <c r="B8833">
        <v>12</v>
      </c>
    </row>
    <row r="8834" spans="1:2">
      <c r="A8834">
        <v>964049</v>
      </c>
      <c r="B8834">
        <v>6</v>
      </c>
    </row>
    <row r="8835" spans="1:2">
      <c r="A8835">
        <v>1055101</v>
      </c>
      <c r="B8835">
        <v>8</v>
      </c>
    </row>
    <row r="8836" spans="1:2">
      <c r="A8836">
        <v>6313342</v>
      </c>
      <c r="B8836">
        <v>0</v>
      </c>
    </row>
    <row r="8837" spans="1:2">
      <c r="A8837">
        <v>1052861</v>
      </c>
      <c r="B8837">
        <v>1</v>
      </c>
    </row>
    <row r="8838" spans="1:2">
      <c r="A8838">
        <v>964198</v>
      </c>
      <c r="B8838">
        <v>1</v>
      </c>
    </row>
    <row r="8839" spans="1:2">
      <c r="A8839">
        <v>6314195</v>
      </c>
      <c r="B8839">
        <v>0</v>
      </c>
    </row>
    <row r="8840" spans="1:2">
      <c r="A8840">
        <v>6313894</v>
      </c>
      <c r="B8840">
        <v>0</v>
      </c>
    </row>
    <row r="8841" spans="1:2">
      <c r="A8841">
        <v>6250506</v>
      </c>
      <c r="B8841">
        <v>1</v>
      </c>
    </row>
    <row r="8842" spans="1:2">
      <c r="A8842">
        <v>6231892</v>
      </c>
      <c r="B8842">
        <v>0</v>
      </c>
    </row>
    <row r="8843" spans="1:2">
      <c r="A8843">
        <v>6216374</v>
      </c>
      <c r="B8843">
        <v>12</v>
      </c>
    </row>
    <row r="8844" spans="1:2">
      <c r="A8844">
        <v>6256440</v>
      </c>
      <c r="B8844">
        <v>8</v>
      </c>
    </row>
    <row r="8845" spans="1:2">
      <c r="A8845">
        <v>6215866</v>
      </c>
      <c r="B8845">
        <v>1</v>
      </c>
    </row>
    <row r="8846" spans="1:2">
      <c r="A8846">
        <v>3484841</v>
      </c>
      <c r="B8846">
        <v>0</v>
      </c>
    </row>
    <row r="8847" spans="1:2">
      <c r="A8847">
        <v>6265222</v>
      </c>
      <c r="B8847">
        <v>0</v>
      </c>
    </row>
    <row r="8848" spans="1:2">
      <c r="A8848">
        <v>6226224</v>
      </c>
      <c r="B8848">
        <v>1</v>
      </c>
    </row>
    <row r="8849" spans="1:2">
      <c r="A8849">
        <v>6174728</v>
      </c>
      <c r="B8849">
        <v>1</v>
      </c>
    </row>
    <row r="8850" spans="1:2">
      <c r="A8850">
        <v>6107855</v>
      </c>
      <c r="B8850">
        <v>0</v>
      </c>
    </row>
    <row r="8851" spans="1:2">
      <c r="A8851">
        <v>6343455</v>
      </c>
      <c r="B8851">
        <v>2</v>
      </c>
    </row>
    <row r="8852" spans="1:2">
      <c r="A8852">
        <v>6166601</v>
      </c>
      <c r="B8852">
        <v>1</v>
      </c>
    </row>
    <row r="8853" spans="1:2">
      <c r="A8853">
        <v>6340568</v>
      </c>
      <c r="B8853">
        <v>0</v>
      </c>
    </row>
    <row r="8854" spans="1:2">
      <c r="A8854">
        <v>6322792</v>
      </c>
      <c r="B8854">
        <v>3</v>
      </c>
    </row>
    <row r="8855" spans="1:2">
      <c r="A8855">
        <v>6248359</v>
      </c>
      <c r="B8855">
        <v>0</v>
      </c>
    </row>
    <row r="8856" spans="1:2">
      <c r="A8856">
        <v>6259410</v>
      </c>
      <c r="B8856">
        <v>1</v>
      </c>
    </row>
    <row r="8857" spans="1:2">
      <c r="A8857">
        <v>6283316</v>
      </c>
      <c r="B8857">
        <v>2</v>
      </c>
    </row>
    <row r="8858" spans="1:2">
      <c r="A8858">
        <v>964742</v>
      </c>
      <c r="B8858">
        <v>0</v>
      </c>
    </row>
    <row r="8859" spans="1:2">
      <c r="A8859">
        <v>6335676</v>
      </c>
      <c r="B8859">
        <v>20</v>
      </c>
    </row>
    <row r="8860" spans="1:2">
      <c r="A8860">
        <v>6128258</v>
      </c>
      <c r="B8860">
        <v>1</v>
      </c>
    </row>
    <row r="8861" spans="1:2">
      <c r="A8861">
        <v>6260343</v>
      </c>
      <c r="B8861">
        <v>0</v>
      </c>
    </row>
    <row r="8862" spans="1:2">
      <c r="A8862">
        <v>6316990</v>
      </c>
      <c r="B8862">
        <v>1</v>
      </c>
    </row>
    <row r="8863" spans="1:2">
      <c r="A8863">
        <v>6264692</v>
      </c>
      <c r="B8863">
        <v>3</v>
      </c>
    </row>
    <row r="8864" spans="1:2">
      <c r="A8864">
        <v>6215861</v>
      </c>
      <c r="B8864">
        <v>2</v>
      </c>
    </row>
    <row r="8865" spans="1:2">
      <c r="A8865">
        <v>6215882</v>
      </c>
      <c r="B8865">
        <v>1</v>
      </c>
    </row>
    <row r="8866" spans="1:2">
      <c r="A8866">
        <v>7150255</v>
      </c>
      <c r="B8866">
        <v>0</v>
      </c>
    </row>
    <row r="8867" spans="1:2">
      <c r="A8867">
        <v>961293</v>
      </c>
      <c r="B8867">
        <v>1</v>
      </c>
    </row>
    <row r="8868" spans="1:2">
      <c r="A8868">
        <v>6216399</v>
      </c>
      <c r="B8868">
        <v>1</v>
      </c>
    </row>
    <row r="8869" spans="1:2">
      <c r="A8869">
        <v>6341444</v>
      </c>
      <c r="B8869">
        <v>3</v>
      </c>
    </row>
    <row r="8870" spans="1:2">
      <c r="A8870">
        <v>6289051</v>
      </c>
      <c r="B8870">
        <v>0</v>
      </c>
    </row>
    <row r="8871" spans="1:2">
      <c r="A8871">
        <v>6148714</v>
      </c>
      <c r="B8871">
        <v>0</v>
      </c>
    </row>
    <row r="8872" spans="1:2">
      <c r="A8872">
        <v>6143780</v>
      </c>
      <c r="B8872">
        <v>2</v>
      </c>
    </row>
    <row r="8873" spans="1:2">
      <c r="A8873">
        <v>6300079</v>
      </c>
      <c r="B8873">
        <v>0</v>
      </c>
    </row>
    <row r="8874" spans="1:2">
      <c r="A8874">
        <v>6175046</v>
      </c>
      <c r="B8874">
        <v>1</v>
      </c>
    </row>
    <row r="8875" spans="1:2">
      <c r="A8875">
        <v>961272</v>
      </c>
      <c r="B8875">
        <v>4</v>
      </c>
    </row>
    <row r="8876" spans="1:2">
      <c r="A8876">
        <v>6265446</v>
      </c>
      <c r="B8876">
        <v>0</v>
      </c>
    </row>
    <row r="8877" spans="1:2">
      <c r="A8877">
        <v>6306418</v>
      </c>
      <c r="B8877">
        <v>0</v>
      </c>
    </row>
    <row r="8878" spans="1:2">
      <c r="A8878">
        <v>6195452</v>
      </c>
      <c r="B8878">
        <v>0</v>
      </c>
    </row>
    <row r="8879" spans="1:2">
      <c r="A8879">
        <v>6284530</v>
      </c>
      <c r="B8879">
        <v>0</v>
      </c>
    </row>
    <row r="8880" spans="1:2">
      <c r="A8880">
        <v>6112043</v>
      </c>
      <c r="B8880">
        <v>3</v>
      </c>
    </row>
    <row r="8881" spans="1:2">
      <c r="A8881">
        <v>6268211</v>
      </c>
      <c r="B8881">
        <v>0</v>
      </c>
    </row>
    <row r="8882" spans="1:2">
      <c r="A8882">
        <v>6238776</v>
      </c>
      <c r="B8882">
        <v>1</v>
      </c>
    </row>
    <row r="8883" spans="1:2">
      <c r="A8883">
        <v>6114328</v>
      </c>
      <c r="B8883">
        <v>0</v>
      </c>
    </row>
    <row r="8884" spans="1:2">
      <c r="A8884">
        <v>1053263</v>
      </c>
      <c r="B8884">
        <v>3</v>
      </c>
    </row>
    <row r="8885" spans="1:2">
      <c r="A8885">
        <v>6171904</v>
      </c>
      <c r="B8885">
        <v>1</v>
      </c>
    </row>
    <row r="8886" spans="1:2">
      <c r="A8886">
        <v>6249641</v>
      </c>
      <c r="B8886">
        <v>5</v>
      </c>
    </row>
    <row r="8887" spans="1:2">
      <c r="A8887">
        <v>6337759</v>
      </c>
      <c r="B8887">
        <v>0</v>
      </c>
    </row>
    <row r="8888" spans="1:2">
      <c r="A8888">
        <v>6264557</v>
      </c>
      <c r="B8888">
        <v>3</v>
      </c>
    </row>
    <row r="8889" spans="1:2">
      <c r="A8889">
        <v>960008</v>
      </c>
      <c r="B8889">
        <v>1</v>
      </c>
    </row>
    <row r="8890" spans="1:2">
      <c r="A8890">
        <v>6103002</v>
      </c>
      <c r="B8890">
        <v>0</v>
      </c>
    </row>
    <row r="8891" spans="1:2">
      <c r="A8891">
        <v>6262979</v>
      </c>
      <c r="B8891">
        <v>0</v>
      </c>
    </row>
    <row r="8892" spans="1:2">
      <c r="A8892">
        <v>6343184</v>
      </c>
      <c r="B8892">
        <v>2</v>
      </c>
    </row>
    <row r="8893" spans="1:2">
      <c r="A8893">
        <v>6115016</v>
      </c>
      <c r="B8893">
        <v>0</v>
      </c>
    </row>
    <row r="8894" spans="1:2">
      <c r="A8894">
        <v>6266491</v>
      </c>
      <c r="B8894">
        <v>0</v>
      </c>
    </row>
    <row r="8895" spans="1:2">
      <c r="A8895">
        <v>1054965</v>
      </c>
      <c r="B8895">
        <v>0</v>
      </c>
    </row>
    <row r="8896" spans="1:2">
      <c r="A8896">
        <v>6268384</v>
      </c>
      <c r="B8896">
        <v>1</v>
      </c>
    </row>
    <row r="8897" spans="1:2">
      <c r="A8897">
        <v>6248727</v>
      </c>
      <c r="B8897">
        <v>0</v>
      </c>
    </row>
    <row r="8898" spans="1:2">
      <c r="A8898">
        <v>1055323</v>
      </c>
      <c r="B8898">
        <v>1</v>
      </c>
    </row>
    <row r="8899" spans="1:2">
      <c r="A8899">
        <v>6339757</v>
      </c>
      <c r="B8899">
        <v>10</v>
      </c>
    </row>
    <row r="8900" spans="1:2">
      <c r="A8900">
        <v>6343459</v>
      </c>
      <c r="B8900">
        <v>0</v>
      </c>
    </row>
    <row r="8901" spans="1:2">
      <c r="A8901">
        <v>6319373</v>
      </c>
      <c r="B8901">
        <v>5</v>
      </c>
    </row>
    <row r="8902" spans="1:2">
      <c r="A8902">
        <v>6264889</v>
      </c>
      <c r="B8902">
        <v>0</v>
      </c>
    </row>
    <row r="8903" spans="1:2">
      <c r="A8903" t="s">
        <v>9623</v>
      </c>
      <c r="B8903">
        <v>3</v>
      </c>
    </row>
    <row r="8904" spans="1:2">
      <c r="A8904">
        <v>6166332</v>
      </c>
      <c r="B8904">
        <v>2</v>
      </c>
    </row>
    <row r="8905" spans="1:2">
      <c r="A8905">
        <v>6251224</v>
      </c>
      <c r="B8905">
        <v>0</v>
      </c>
    </row>
    <row r="8906" spans="1:2">
      <c r="A8906">
        <v>6236247</v>
      </c>
      <c r="B8906">
        <v>2</v>
      </c>
    </row>
    <row r="8907" spans="1:2">
      <c r="A8907">
        <v>960106</v>
      </c>
      <c r="B8907">
        <v>0</v>
      </c>
    </row>
    <row r="8908" spans="1:2">
      <c r="A8908">
        <v>6241072</v>
      </c>
      <c r="B8908">
        <v>1</v>
      </c>
    </row>
    <row r="8909" spans="1:2">
      <c r="A8909">
        <v>6216363</v>
      </c>
      <c r="B8909">
        <v>2</v>
      </c>
    </row>
    <row r="8910" spans="1:2">
      <c r="A8910">
        <v>6316566</v>
      </c>
      <c r="B8910">
        <v>1</v>
      </c>
    </row>
    <row r="8911" spans="1:2">
      <c r="A8911">
        <v>6315203</v>
      </c>
      <c r="B8911">
        <v>0</v>
      </c>
    </row>
    <row r="8912" spans="1:2">
      <c r="A8912">
        <v>6120237</v>
      </c>
      <c r="B8912">
        <v>0</v>
      </c>
    </row>
    <row r="8913" spans="1:2">
      <c r="A8913">
        <v>6345112</v>
      </c>
      <c r="B8913">
        <v>10</v>
      </c>
    </row>
    <row r="8914" spans="1:2">
      <c r="A8914">
        <v>6248849</v>
      </c>
      <c r="B8914">
        <v>0</v>
      </c>
    </row>
    <row r="8915" spans="1:2">
      <c r="A8915">
        <v>1350422</v>
      </c>
      <c r="B8915">
        <v>0</v>
      </c>
    </row>
    <row r="8916" spans="1:2">
      <c r="A8916">
        <v>952469</v>
      </c>
      <c r="B8916">
        <v>4</v>
      </c>
    </row>
    <row r="8917" spans="1:2">
      <c r="A8917">
        <v>6306865</v>
      </c>
      <c r="B8917">
        <v>1</v>
      </c>
    </row>
    <row r="8918" spans="1:2">
      <c r="A8918">
        <v>6185972</v>
      </c>
      <c r="B8918">
        <v>0</v>
      </c>
    </row>
    <row r="8919" spans="1:2">
      <c r="A8919">
        <v>6184173</v>
      </c>
      <c r="B8919">
        <v>0</v>
      </c>
    </row>
    <row r="8920" spans="1:2">
      <c r="A8920">
        <v>6270272</v>
      </c>
      <c r="B8920">
        <v>1</v>
      </c>
    </row>
    <row r="8921" spans="1:2">
      <c r="A8921">
        <v>6158890</v>
      </c>
      <c r="B8921">
        <v>0</v>
      </c>
    </row>
    <row r="8922" spans="1:2">
      <c r="A8922">
        <v>6190602</v>
      </c>
      <c r="B8922">
        <v>0</v>
      </c>
    </row>
    <row r="8923" spans="1:2">
      <c r="A8923">
        <v>6175052</v>
      </c>
      <c r="B8923">
        <v>1</v>
      </c>
    </row>
    <row r="8924" spans="1:2">
      <c r="A8924">
        <v>959164</v>
      </c>
      <c r="B8924">
        <v>2</v>
      </c>
    </row>
    <row r="8925" spans="1:2">
      <c r="A8925">
        <v>6260214</v>
      </c>
      <c r="B8925">
        <v>0</v>
      </c>
    </row>
    <row r="8926" spans="1:2">
      <c r="A8926">
        <v>1054980</v>
      </c>
      <c r="B8926">
        <v>0</v>
      </c>
    </row>
    <row r="8927" spans="1:2">
      <c r="A8927">
        <v>6150845</v>
      </c>
      <c r="B8927">
        <v>0</v>
      </c>
    </row>
    <row r="8928" spans="1:2">
      <c r="A8928">
        <v>6113721</v>
      </c>
      <c r="B8928">
        <v>1</v>
      </c>
    </row>
    <row r="8929" spans="1:2">
      <c r="A8929">
        <v>961209</v>
      </c>
      <c r="B8929">
        <v>0</v>
      </c>
    </row>
    <row r="8930" spans="1:2">
      <c r="A8930">
        <v>1054135</v>
      </c>
      <c r="B8930">
        <v>0</v>
      </c>
    </row>
    <row r="8931" spans="1:2">
      <c r="A8931">
        <v>6107930</v>
      </c>
      <c r="B8931">
        <v>0</v>
      </c>
    </row>
    <row r="8932" spans="1:2">
      <c r="A8932">
        <v>6256905</v>
      </c>
      <c r="B8932">
        <v>0</v>
      </c>
    </row>
    <row r="8933" spans="1:2">
      <c r="A8933">
        <v>6233529</v>
      </c>
      <c r="B8933">
        <v>2</v>
      </c>
    </row>
    <row r="8934" spans="1:2">
      <c r="A8934">
        <v>6213744</v>
      </c>
      <c r="B8934">
        <v>0</v>
      </c>
    </row>
    <row r="8935" spans="1:2">
      <c r="A8935">
        <v>6236360</v>
      </c>
      <c r="B8935">
        <v>2</v>
      </c>
    </row>
    <row r="8936" spans="1:2">
      <c r="A8936">
        <v>550076</v>
      </c>
      <c r="B8936">
        <v>0</v>
      </c>
    </row>
    <row r="8937" spans="1:2">
      <c r="A8937">
        <v>1054674</v>
      </c>
      <c r="B8937">
        <v>0</v>
      </c>
    </row>
    <row r="8938" spans="1:2">
      <c r="A8938">
        <v>6282168</v>
      </c>
      <c r="B8938">
        <v>1</v>
      </c>
    </row>
    <row r="8939" spans="1:2">
      <c r="A8939">
        <v>3356953</v>
      </c>
      <c r="B8939">
        <v>0</v>
      </c>
    </row>
    <row r="8940" spans="1:2">
      <c r="A8940">
        <v>6297385</v>
      </c>
      <c r="B8940">
        <v>2</v>
      </c>
    </row>
    <row r="8941" spans="1:2">
      <c r="A8941">
        <v>6310359</v>
      </c>
      <c r="B8941">
        <v>0</v>
      </c>
    </row>
    <row r="8942" spans="1:2">
      <c r="A8942">
        <v>955451</v>
      </c>
      <c r="B8942">
        <v>0</v>
      </c>
    </row>
    <row r="8943" spans="1:2">
      <c r="A8943">
        <v>6176045</v>
      </c>
      <c r="B8943">
        <v>0</v>
      </c>
    </row>
    <row r="8944" spans="1:2">
      <c r="A8944">
        <v>6145936</v>
      </c>
      <c r="B8944">
        <v>0</v>
      </c>
    </row>
    <row r="8945" spans="1:2">
      <c r="A8945">
        <v>6245528</v>
      </c>
      <c r="B8945">
        <v>0</v>
      </c>
    </row>
    <row r="8946" spans="1:2">
      <c r="A8946">
        <v>6192854</v>
      </c>
      <c r="B8946">
        <v>0</v>
      </c>
    </row>
    <row r="8947" spans="1:2">
      <c r="A8947">
        <v>958241</v>
      </c>
      <c r="B8947">
        <v>4</v>
      </c>
    </row>
    <row r="8948" spans="1:2">
      <c r="A8948">
        <v>965398</v>
      </c>
      <c r="B8948">
        <v>1</v>
      </c>
    </row>
    <row r="8949" spans="1:2">
      <c r="A8949">
        <v>6307807</v>
      </c>
      <c r="B8949">
        <v>2</v>
      </c>
    </row>
    <row r="8950" spans="1:2">
      <c r="A8950">
        <v>6139821</v>
      </c>
      <c r="B8950">
        <v>0</v>
      </c>
    </row>
    <row r="8951" spans="1:2">
      <c r="A8951">
        <v>6324513</v>
      </c>
      <c r="B8951">
        <v>1</v>
      </c>
    </row>
    <row r="8952" spans="1:2">
      <c r="A8952">
        <v>6296780</v>
      </c>
      <c r="B8952">
        <v>0</v>
      </c>
    </row>
    <row r="8953" spans="1:2">
      <c r="A8953">
        <v>954766</v>
      </c>
      <c r="B8953">
        <v>6</v>
      </c>
    </row>
    <row r="8954" spans="1:2">
      <c r="A8954">
        <v>6229354</v>
      </c>
      <c r="B8954">
        <v>0</v>
      </c>
    </row>
    <row r="8955" spans="1:2">
      <c r="A8955">
        <v>6145623</v>
      </c>
      <c r="B8955">
        <v>3</v>
      </c>
    </row>
    <row r="8956" spans="1:2">
      <c r="A8956">
        <v>6255458</v>
      </c>
      <c r="B8956">
        <v>2</v>
      </c>
    </row>
    <row r="8957" spans="1:2">
      <c r="A8957">
        <v>1055108</v>
      </c>
      <c r="B8957">
        <v>0</v>
      </c>
    </row>
    <row r="8958" spans="1:2">
      <c r="A8958">
        <v>6165237</v>
      </c>
      <c r="B8958">
        <v>1</v>
      </c>
    </row>
    <row r="8959" spans="1:2">
      <c r="A8959">
        <v>1351373</v>
      </c>
      <c r="B8959">
        <v>1</v>
      </c>
    </row>
    <row r="8960" spans="1:2">
      <c r="A8960">
        <v>1054699</v>
      </c>
      <c r="B8960">
        <v>2</v>
      </c>
    </row>
    <row r="8961" spans="1:2">
      <c r="A8961">
        <v>960633</v>
      </c>
      <c r="B8961">
        <v>3</v>
      </c>
    </row>
    <row r="8962" spans="1:2">
      <c r="A8962">
        <v>6140780</v>
      </c>
      <c r="B8962">
        <v>0</v>
      </c>
    </row>
    <row r="8963" spans="1:2">
      <c r="A8963">
        <v>6274966</v>
      </c>
      <c r="B8963">
        <v>1</v>
      </c>
    </row>
    <row r="8964" spans="1:2">
      <c r="A8964">
        <v>750039</v>
      </c>
      <c r="B8964">
        <v>10</v>
      </c>
    </row>
    <row r="8965" spans="1:2">
      <c r="A8965">
        <v>6198398</v>
      </c>
      <c r="B8965">
        <v>0</v>
      </c>
    </row>
    <row r="8966" spans="1:2">
      <c r="A8966">
        <v>6325333</v>
      </c>
      <c r="B8966">
        <v>0</v>
      </c>
    </row>
    <row r="8967" spans="1:2">
      <c r="A8967">
        <v>6252191</v>
      </c>
      <c r="B8967">
        <v>3</v>
      </c>
    </row>
    <row r="8968" spans="1:2">
      <c r="A8968">
        <v>6174221</v>
      </c>
      <c r="B8968">
        <v>25</v>
      </c>
    </row>
    <row r="8969" spans="1:2">
      <c r="A8969">
        <v>6145239</v>
      </c>
      <c r="B8969">
        <v>0</v>
      </c>
    </row>
    <row r="8970" spans="1:2">
      <c r="A8970">
        <v>963637</v>
      </c>
      <c r="B8970">
        <v>0</v>
      </c>
    </row>
    <row r="8971" spans="1:2">
      <c r="A8971">
        <v>6215835</v>
      </c>
      <c r="B8971">
        <v>1</v>
      </c>
    </row>
    <row r="8972" spans="1:2">
      <c r="A8972">
        <v>959528</v>
      </c>
      <c r="B8972">
        <v>1</v>
      </c>
    </row>
    <row r="8973" spans="1:2">
      <c r="A8973">
        <v>6164495</v>
      </c>
      <c r="B8973">
        <v>1</v>
      </c>
    </row>
    <row r="8974" spans="1:2">
      <c r="A8974">
        <v>750750</v>
      </c>
      <c r="B8974">
        <v>3</v>
      </c>
    </row>
    <row r="8975" spans="1:2">
      <c r="A8975">
        <v>6243501</v>
      </c>
      <c r="B8975">
        <v>0</v>
      </c>
    </row>
    <row r="8976" spans="1:2">
      <c r="A8976">
        <v>6210909</v>
      </c>
      <c r="B8976">
        <v>0</v>
      </c>
    </row>
    <row r="8977" spans="1:2">
      <c r="A8977">
        <v>6342931</v>
      </c>
      <c r="B8977">
        <v>2</v>
      </c>
    </row>
    <row r="8978" spans="1:2">
      <c r="A8978">
        <v>6304090</v>
      </c>
      <c r="B8978">
        <v>6</v>
      </c>
    </row>
    <row r="8979" spans="1:2">
      <c r="A8979">
        <v>6320128</v>
      </c>
      <c r="B8979">
        <v>0</v>
      </c>
    </row>
    <row r="8980" spans="1:2">
      <c r="A8980">
        <v>6248892</v>
      </c>
      <c r="B8980">
        <v>2</v>
      </c>
    </row>
    <row r="8981" spans="1:2">
      <c r="A8981">
        <v>955929</v>
      </c>
      <c r="B8981">
        <v>0</v>
      </c>
    </row>
    <row r="8982" spans="1:2">
      <c r="A8982">
        <v>6220753</v>
      </c>
      <c r="B8982">
        <v>1</v>
      </c>
    </row>
    <row r="8983" spans="1:2">
      <c r="A8983">
        <v>6103323</v>
      </c>
      <c r="B8983">
        <v>3</v>
      </c>
    </row>
    <row r="8984" spans="1:2">
      <c r="A8984">
        <v>6266480</v>
      </c>
      <c r="B8984">
        <v>2</v>
      </c>
    </row>
    <row r="8985" spans="1:2">
      <c r="A8985">
        <v>6100649</v>
      </c>
      <c r="B8985">
        <v>0</v>
      </c>
    </row>
    <row r="8986" spans="1:2">
      <c r="A8986">
        <v>6265985</v>
      </c>
      <c r="B8986">
        <v>10</v>
      </c>
    </row>
    <row r="8987" spans="1:2">
      <c r="A8987">
        <v>6130149</v>
      </c>
      <c r="B8987">
        <v>0</v>
      </c>
    </row>
    <row r="8988" spans="1:2">
      <c r="A8988">
        <v>953030</v>
      </c>
      <c r="B8988">
        <v>4</v>
      </c>
    </row>
    <row r="8989" spans="1:2">
      <c r="A8989">
        <v>1055057</v>
      </c>
      <c r="B8989">
        <v>2</v>
      </c>
    </row>
    <row r="8990" spans="1:2">
      <c r="A8990">
        <v>6271264</v>
      </c>
      <c r="B8990">
        <v>1</v>
      </c>
    </row>
    <row r="8991" spans="1:2">
      <c r="A8991">
        <v>1053459</v>
      </c>
      <c r="B8991">
        <v>0</v>
      </c>
    </row>
    <row r="8992" spans="1:2">
      <c r="A8992">
        <v>6301062</v>
      </c>
      <c r="B8992">
        <v>0</v>
      </c>
    </row>
    <row r="8993" spans="1:2">
      <c r="A8993">
        <v>6300117</v>
      </c>
      <c r="B8993">
        <v>2</v>
      </c>
    </row>
    <row r="8994" spans="1:2">
      <c r="A8994">
        <v>6254315</v>
      </c>
      <c r="B8994">
        <v>4</v>
      </c>
    </row>
    <row r="8995" spans="1:2">
      <c r="A8995">
        <v>6218176</v>
      </c>
      <c r="B8995">
        <v>0</v>
      </c>
    </row>
    <row r="8996" spans="1:2">
      <c r="A8996">
        <v>957510</v>
      </c>
      <c r="B8996">
        <v>1</v>
      </c>
    </row>
    <row r="8997" spans="1:2">
      <c r="A8997">
        <v>1053789</v>
      </c>
      <c r="B8997">
        <v>2</v>
      </c>
    </row>
    <row r="8998" spans="1:2">
      <c r="A8998">
        <v>6260313</v>
      </c>
      <c r="B8998">
        <v>1</v>
      </c>
    </row>
    <row r="8999" spans="1:2">
      <c r="A8999">
        <v>954535</v>
      </c>
      <c r="B8999">
        <v>2</v>
      </c>
    </row>
    <row r="9000" spans="1:2">
      <c r="A9000">
        <v>6274774</v>
      </c>
      <c r="B9000">
        <v>0</v>
      </c>
    </row>
    <row r="9001" spans="1:2">
      <c r="A9001">
        <v>6343249</v>
      </c>
      <c r="B9001">
        <v>1</v>
      </c>
    </row>
    <row r="9002" spans="1:2">
      <c r="A9002">
        <v>6223500</v>
      </c>
      <c r="B9002">
        <v>3</v>
      </c>
    </row>
    <row r="9003" spans="1:2">
      <c r="A9003">
        <v>1054884</v>
      </c>
      <c r="B9003">
        <v>0</v>
      </c>
    </row>
    <row r="9004" spans="1:2">
      <c r="A9004">
        <v>1055251</v>
      </c>
      <c r="B9004">
        <v>12</v>
      </c>
    </row>
    <row r="9005" spans="1:2">
      <c r="A9005">
        <v>6119992</v>
      </c>
      <c r="B9005">
        <v>2</v>
      </c>
    </row>
    <row r="9006" spans="1:2">
      <c r="A9006">
        <v>6244584</v>
      </c>
      <c r="B9006">
        <v>0</v>
      </c>
    </row>
    <row r="9007" spans="1:2">
      <c r="A9007">
        <v>951109</v>
      </c>
      <c r="B9007">
        <v>8</v>
      </c>
    </row>
    <row r="9008" spans="1:2">
      <c r="A9008">
        <v>6127916</v>
      </c>
      <c r="B9008">
        <v>1</v>
      </c>
    </row>
    <row r="9009" spans="1:2">
      <c r="A9009">
        <v>6235460</v>
      </c>
      <c r="B9009">
        <v>1</v>
      </c>
    </row>
    <row r="9010" spans="1:2">
      <c r="A9010">
        <v>6241077</v>
      </c>
      <c r="B9010">
        <v>2</v>
      </c>
    </row>
    <row r="9011" spans="1:2">
      <c r="A9011">
        <v>6302069</v>
      </c>
      <c r="B9011">
        <v>1</v>
      </c>
    </row>
    <row r="9012" spans="1:2">
      <c r="A9012">
        <v>6230818</v>
      </c>
      <c r="B9012">
        <v>10</v>
      </c>
    </row>
    <row r="9013" spans="1:2">
      <c r="A9013">
        <v>1055223</v>
      </c>
      <c r="B9013">
        <v>2</v>
      </c>
    </row>
    <row r="9014" spans="1:2">
      <c r="A9014">
        <v>6217652</v>
      </c>
      <c r="B9014">
        <v>1</v>
      </c>
    </row>
    <row r="9015" spans="1:2">
      <c r="A9015">
        <v>6243210</v>
      </c>
      <c r="B9015">
        <v>1</v>
      </c>
    </row>
    <row r="9016" spans="1:2">
      <c r="A9016">
        <v>6218897</v>
      </c>
      <c r="B9016">
        <v>2</v>
      </c>
    </row>
    <row r="9017" spans="1:2">
      <c r="A9017">
        <v>6168571</v>
      </c>
      <c r="B9017">
        <v>2</v>
      </c>
    </row>
    <row r="9018" spans="1:2">
      <c r="A9018">
        <v>6275482</v>
      </c>
      <c r="B9018">
        <v>2</v>
      </c>
    </row>
    <row r="9019" spans="1:2">
      <c r="A9019">
        <v>6299151</v>
      </c>
      <c r="B9019">
        <v>0</v>
      </c>
    </row>
    <row r="9020" spans="1:2">
      <c r="A9020">
        <v>6130180</v>
      </c>
      <c r="B9020">
        <v>1</v>
      </c>
    </row>
    <row r="9021" spans="1:2">
      <c r="A9021">
        <v>6106918</v>
      </c>
      <c r="B9021">
        <v>0</v>
      </c>
    </row>
    <row r="9022" spans="1:2">
      <c r="A9022">
        <v>6111184</v>
      </c>
      <c r="B9022">
        <v>0</v>
      </c>
    </row>
    <row r="9023" spans="1:2">
      <c r="A9023">
        <v>553626</v>
      </c>
      <c r="B9023">
        <v>0</v>
      </c>
    </row>
    <row r="9024" spans="1:2">
      <c r="A9024">
        <v>6304582</v>
      </c>
      <c r="B9024">
        <v>2</v>
      </c>
    </row>
    <row r="9025" spans="1:2">
      <c r="A9025">
        <v>6243497</v>
      </c>
      <c r="B9025">
        <v>0</v>
      </c>
    </row>
    <row r="9026" spans="1:2">
      <c r="A9026">
        <v>1050730</v>
      </c>
      <c r="B9026">
        <v>0</v>
      </c>
    </row>
    <row r="9027" spans="1:2">
      <c r="A9027">
        <v>6319567</v>
      </c>
      <c r="B9027">
        <v>10</v>
      </c>
    </row>
    <row r="9028" spans="1:2">
      <c r="A9028">
        <v>1350937</v>
      </c>
      <c r="B9028">
        <v>16</v>
      </c>
    </row>
    <row r="9029" spans="1:2">
      <c r="A9029">
        <v>6161680</v>
      </c>
      <c r="B9029">
        <v>0</v>
      </c>
    </row>
    <row r="9030" spans="1:2">
      <c r="A9030">
        <v>6177138</v>
      </c>
      <c r="B9030">
        <v>0</v>
      </c>
    </row>
    <row r="9031" spans="1:2">
      <c r="A9031">
        <v>6301897</v>
      </c>
      <c r="B9031">
        <v>5</v>
      </c>
    </row>
    <row r="9032" spans="1:2">
      <c r="A9032">
        <v>6266685</v>
      </c>
      <c r="B9032">
        <v>5</v>
      </c>
    </row>
    <row r="9033" spans="1:2">
      <c r="A9033">
        <v>6296201</v>
      </c>
      <c r="B9033">
        <v>2</v>
      </c>
    </row>
    <row r="9034" spans="1:2">
      <c r="A9034">
        <v>6241016</v>
      </c>
      <c r="B9034">
        <v>1</v>
      </c>
    </row>
    <row r="9035" spans="1:2">
      <c r="A9035">
        <v>6340938</v>
      </c>
      <c r="B9035">
        <v>1</v>
      </c>
    </row>
    <row r="9036" spans="1:2">
      <c r="A9036">
        <v>1251218</v>
      </c>
      <c r="B9036">
        <v>4</v>
      </c>
    </row>
    <row r="9037" spans="1:2">
      <c r="A9037">
        <v>6244368</v>
      </c>
      <c r="B9037">
        <v>2</v>
      </c>
    </row>
    <row r="9038" spans="1:2">
      <c r="A9038">
        <v>1054779</v>
      </c>
      <c r="B9038">
        <v>0</v>
      </c>
    </row>
    <row r="9039" spans="1:2">
      <c r="A9039">
        <v>6274719</v>
      </c>
      <c r="B9039">
        <v>6</v>
      </c>
    </row>
    <row r="9040" spans="1:2">
      <c r="A9040">
        <v>1052512</v>
      </c>
      <c r="B9040">
        <v>0</v>
      </c>
    </row>
    <row r="9041" spans="1:2">
      <c r="A9041">
        <v>6248673</v>
      </c>
      <c r="B9041">
        <v>1</v>
      </c>
    </row>
    <row r="9042" spans="1:2">
      <c r="A9042">
        <v>6215083</v>
      </c>
      <c r="B9042">
        <v>11</v>
      </c>
    </row>
    <row r="9043" spans="1:2">
      <c r="A9043">
        <v>6215942</v>
      </c>
      <c r="B9043">
        <v>2</v>
      </c>
    </row>
    <row r="9044" spans="1:2">
      <c r="A9044">
        <v>6188239</v>
      </c>
      <c r="B9044">
        <v>0</v>
      </c>
    </row>
    <row r="9045" spans="1:2">
      <c r="A9045">
        <v>750868</v>
      </c>
      <c r="B9045">
        <v>3</v>
      </c>
    </row>
    <row r="9046" spans="1:2">
      <c r="A9046">
        <v>6266272</v>
      </c>
      <c r="B9046">
        <v>0</v>
      </c>
    </row>
    <row r="9047" spans="1:2">
      <c r="A9047">
        <v>6172918</v>
      </c>
      <c r="B9047">
        <v>0</v>
      </c>
    </row>
    <row r="9048" spans="1:2">
      <c r="A9048">
        <v>6153176</v>
      </c>
      <c r="B9048">
        <v>0</v>
      </c>
    </row>
    <row r="9049" spans="1:2">
      <c r="A9049">
        <v>6295118</v>
      </c>
      <c r="B9049">
        <v>0</v>
      </c>
    </row>
    <row r="9050" spans="1:2">
      <c r="A9050">
        <v>6235932</v>
      </c>
      <c r="B9050">
        <v>3</v>
      </c>
    </row>
    <row r="9051" spans="1:2">
      <c r="A9051">
        <v>6322033</v>
      </c>
      <c r="B9051">
        <v>0</v>
      </c>
    </row>
    <row r="9052" spans="1:2">
      <c r="A9052">
        <v>957012</v>
      </c>
      <c r="B9052">
        <v>1</v>
      </c>
    </row>
    <row r="9053" spans="1:2">
      <c r="A9053">
        <v>6111975</v>
      </c>
      <c r="B9053">
        <v>1</v>
      </c>
    </row>
    <row r="9054" spans="1:2">
      <c r="A9054">
        <v>6229848</v>
      </c>
      <c r="B9054">
        <v>1</v>
      </c>
    </row>
    <row r="9055" spans="1:2">
      <c r="A9055">
        <v>6215295</v>
      </c>
      <c r="B9055">
        <v>1</v>
      </c>
    </row>
    <row r="9056" spans="1:2">
      <c r="A9056">
        <v>1055147</v>
      </c>
      <c r="B9056">
        <v>2</v>
      </c>
    </row>
    <row r="9057" spans="1:2">
      <c r="A9057">
        <v>6177415</v>
      </c>
      <c r="B9057">
        <v>0</v>
      </c>
    </row>
    <row r="9058" spans="1:2">
      <c r="A9058">
        <v>1050473</v>
      </c>
      <c r="B9058">
        <v>1</v>
      </c>
    </row>
    <row r="9059" spans="1:2">
      <c r="A9059">
        <v>6295351</v>
      </c>
      <c r="B9059">
        <v>0</v>
      </c>
    </row>
    <row r="9060" spans="1:2">
      <c r="A9060">
        <v>1054494</v>
      </c>
      <c r="B9060">
        <v>2</v>
      </c>
    </row>
    <row r="9061" spans="1:2">
      <c r="A9061">
        <v>6248073</v>
      </c>
      <c r="B9061">
        <v>2</v>
      </c>
    </row>
    <row r="9062" spans="1:2">
      <c r="A9062">
        <v>957459</v>
      </c>
      <c r="B9062">
        <v>1</v>
      </c>
    </row>
    <row r="9063" spans="1:2">
      <c r="A9063">
        <v>6179406</v>
      </c>
      <c r="B9063">
        <v>1</v>
      </c>
    </row>
    <row r="9064" spans="1:2">
      <c r="A9064">
        <v>6198286</v>
      </c>
      <c r="B9064">
        <v>2</v>
      </c>
    </row>
    <row r="9065" spans="1:2">
      <c r="A9065">
        <v>6319280</v>
      </c>
      <c r="B9065">
        <v>0</v>
      </c>
    </row>
    <row r="9066" spans="1:2">
      <c r="A9066">
        <v>6229686</v>
      </c>
      <c r="B9066">
        <v>0</v>
      </c>
    </row>
    <row r="9067" spans="1:2">
      <c r="A9067">
        <v>3356949</v>
      </c>
      <c r="B9067">
        <v>0</v>
      </c>
    </row>
    <row r="9068" spans="1:2">
      <c r="A9068">
        <v>6190833</v>
      </c>
      <c r="B9068">
        <v>0</v>
      </c>
    </row>
    <row r="9069" spans="1:2">
      <c r="A9069">
        <v>963204</v>
      </c>
      <c r="B9069">
        <v>1</v>
      </c>
    </row>
    <row r="9070" spans="1:2">
      <c r="A9070">
        <v>6252200</v>
      </c>
      <c r="B9070">
        <v>0</v>
      </c>
    </row>
    <row r="9071" spans="1:2">
      <c r="A9071">
        <v>6175542</v>
      </c>
      <c r="B9071">
        <v>0</v>
      </c>
    </row>
    <row r="9072" spans="1:2">
      <c r="A9072">
        <v>6130327</v>
      </c>
      <c r="B9072">
        <v>2</v>
      </c>
    </row>
    <row r="9073" spans="1:2">
      <c r="A9073">
        <v>6314520</v>
      </c>
      <c r="B9073">
        <v>0</v>
      </c>
    </row>
    <row r="9074" spans="1:2">
      <c r="A9074">
        <v>6335861</v>
      </c>
      <c r="B9074">
        <v>0</v>
      </c>
    </row>
    <row r="9075" spans="1:2">
      <c r="A9075">
        <v>6326657</v>
      </c>
      <c r="B9075">
        <v>37</v>
      </c>
    </row>
    <row r="9076" spans="1:2">
      <c r="A9076">
        <v>6251470</v>
      </c>
      <c r="B9076">
        <v>0</v>
      </c>
    </row>
    <row r="9077" spans="1:2">
      <c r="A9077">
        <v>6230261</v>
      </c>
      <c r="B9077">
        <v>1</v>
      </c>
    </row>
    <row r="9078" spans="1:2">
      <c r="A9078">
        <v>1252494</v>
      </c>
      <c r="B9078">
        <v>3</v>
      </c>
    </row>
    <row r="9079" spans="1:2">
      <c r="A9079">
        <v>6342818</v>
      </c>
      <c r="B9079">
        <v>24</v>
      </c>
    </row>
    <row r="9080" spans="1:2">
      <c r="A9080">
        <v>1054896</v>
      </c>
      <c r="B9080">
        <v>0</v>
      </c>
    </row>
    <row r="9081" spans="1:2">
      <c r="A9081">
        <v>961674</v>
      </c>
      <c r="B9081">
        <v>10</v>
      </c>
    </row>
    <row r="9082" spans="1:2">
      <c r="A9082">
        <v>6110748</v>
      </c>
      <c r="B9082">
        <v>0</v>
      </c>
    </row>
    <row r="9083" spans="1:2">
      <c r="A9083">
        <v>6305975</v>
      </c>
      <c r="B9083">
        <v>0</v>
      </c>
    </row>
    <row r="9084" spans="1:2">
      <c r="A9084">
        <v>6236179</v>
      </c>
      <c r="B9084">
        <v>0</v>
      </c>
    </row>
    <row r="9085" spans="1:2">
      <c r="A9085">
        <v>6182147</v>
      </c>
      <c r="B9085">
        <v>0</v>
      </c>
    </row>
    <row r="9086" spans="1:2">
      <c r="A9086">
        <v>955217</v>
      </c>
      <c r="B9086">
        <v>0</v>
      </c>
    </row>
    <row r="9087" spans="1:2">
      <c r="A9087">
        <v>6230826</v>
      </c>
      <c r="B9087">
        <v>6</v>
      </c>
    </row>
    <row r="9088" spans="1:2">
      <c r="A9088">
        <v>6260094</v>
      </c>
      <c r="B9088">
        <v>2</v>
      </c>
    </row>
    <row r="9089" spans="1:2">
      <c r="A9089">
        <v>6129667</v>
      </c>
      <c r="B9089">
        <v>0</v>
      </c>
    </row>
    <row r="9090" spans="1:2">
      <c r="A9090">
        <v>6321638</v>
      </c>
      <c r="B9090">
        <v>0</v>
      </c>
    </row>
    <row r="9091" spans="1:2">
      <c r="A9091">
        <v>6339756</v>
      </c>
      <c r="B9091">
        <v>8</v>
      </c>
    </row>
    <row r="9092" spans="1:2">
      <c r="A9092">
        <v>6256752</v>
      </c>
      <c r="B9092">
        <v>4</v>
      </c>
    </row>
    <row r="9093" spans="1:2">
      <c r="A9093">
        <v>6220033</v>
      </c>
      <c r="B9093">
        <v>0</v>
      </c>
    </row>
    <row r="9094" spans="1:2">
      <c r="A9094">
        <v>6275273</v>
      </c>
      <c r="B9094">
        <v>7</v>
      </c>
    </row>
    <row r="9095" spans="1:2">
      <c r="A9095">
        <v>6111970</v>
      </c>
      <c r="B9095">
        <v>2</v>
      </c>
    </row>
    <row r="9096" spans="1:2">
      <c r="A9096">
        <v>6286161</v>
      </c>
      <c r="B9096">
        <v>1</v>
      </c>
    </row>
    <row r="9097" spans="1:2">
      <c r="A9097">
        <v>6216037</v>
      </c>
      <c r="B9097">
        <v>1</v>
      </c>
    </row>
    <row r="9098" spans="1:2">
      <c r="A9098">
        <v>6339352</v>
      </c>
      <c r="B9098">
        <v>1</v>
      </c>
    </row>
    <row r="9099" spans="1:2">
      <c r="A9099">
        <v>957245</v>
      </c>
      <c r="B9099">
        <v>4</v>
      </c>
    </row>
    <row r="9100" spans="1:2">
      <c r="A9100">
        <v>961827</v>
      </c>
      <c r="B9100">
        <v>0</v>
      </c>
    </row>
    <row r="9101" spans="1:2">
      <c r="A9101">
        <v>961624</v>
      </c>
      <c r="B9101">
        <v>0</v>
      </c>
    </row>
    <row r="9102" spans="1:2">
      <c r="A9102">
        <v>6117206</v>
      </c>
      <c r="B9102">
        <v>0</v>
      </c>
    </row>
    <row r="9103" spans="1:2">
      <c r="A9103">
        <v>961036</v>
      </c>
      <c r="B9103">
        <v>0</v>
      </c>
    </row>
    <row r="9104" spans="1:2">
      <c r="A9104">
        <v>6308188</v>
      </c>
      <c r="B9104">
        <v>1</v>
      </c>
    </row>
    <row r="9105" spans="1:2">
      <c r="A9105">
        <v>6253604</v>
      </c>
      <c r="B9105">
        <v>6</v>
      </c>
    </row>
    <row r="9106" spans="1:2">
      <c r="A9106">
        <v>6249619</v>
      </c>
      <c r="B9106">
        <v>0</v>
      </c>
    </row>
    <row r="9107" spans="1:2">
      <c r="A9107">
        <v>6343144</v>
      </c>
      <c r="B9107">
        <v>2</v>
      </c>
    </row>
    <row r="9108" spans="1:2">
      <c r="A9108">
        <v>1053317</v>
      </c>
      <c r="B9108">
        <v>2</v>
      </c>
    </row>
    <row r="9109" spans="1:2">
      <c r="A9109">
        <v>964125</v>
      </c>
      <c r="B9109">
        <v>3</v>
      </c>
    </row>
    <row r="9110" spans="1:2">
      <c r="A9110">
        <v>6248092</v>
      </c>
      <c r="B9110">
        <v>2</v>
      </c>
    </row>
    <row r="9111" spans="1:2">
      <c r="A9111">
        <v>1052431</v>
      </c>
      <c r="B9111">
        <v>2</v>
      </c>
    </row>
    <row r="9112" spans="1:2">
      <c r="A9112">
        <v>1350062</v>
      </c>
      <c r="B9112">
        <v>0</v>
      </c>
    </row>
    <row r="9113" spans="1:2">
      <c r="A9113">
        <v>6319283</v>
      </c>
      <c r="B9113">
        <v>0</v>
      </c>
    </row>
    <row r="9114" spans="1:2">
      <c r="A9114">
        <v>6164900</v>
      </c>
      <c r="B9114">
        <v>0</v>
      </c>
    </row>
    <row r="9115" spans="1:2">
      <c r="A9115">
        <v>6223645</v>
      </c>
      <c r="B9115">
        <v>1</v>
      </c>
    </row>
    <row r="9116" spans="1:2">
      <c r="A9116">
        <v>6216294</v>
      </c>
      <c r="B9116">
        <v>2</v>
      </c>
    </row>
    <row r="9117" spans="1:2">
      <c r="A9117">
        <v>6276322</v>
      </c>
      <c r="B9117">
        <v>2</v>
      </c>
    </row>
    <row r="9118" spans="1:2">
      <c r="A9118">
        <v>6260180</v>
      </c>
      <c r="B9118">
        <v>0</v>
      </c>
    </row>
    <row r="9119" spans="1:2">
      <c r="A9119">
        <v>964514</v>
      </c>
      <c r="B9119">
        <v>2</v>
      </c>
    </row>
    <row r="9120" spans="1:2">
      <c r="A9120">
        <v>1050291</v>
      </c>
      <c r="B9120">
        <v>0</v>
      </c>
    </row>
    <row r="9121" spans="1:2">
      <c r="A9121">
        <v>6135230</v>
      </c>
      <c r="B9121">
        <v>0</v>
      </c>
    </row>
    <row r="9122" spans="1:2">
      <c r="A9122">
        <v>6146845</v>
      </c>
      <c r="B9122">
        <v>1</v>
      </c>
    </row>
    <row r="9123" spans="1:2">
      <c r="A9123">
        <v>6292782</v>
      </c>
      <c r="B9123">
        <v>1</v>
      </c>
    </row>
    <row r="9124" spans="1:2">
      <c r="A9124">
        <v>6216068</v>
      </c>
      <c r="B9124">
        <v>1</v>
      </c>
    </row>
    <row r="9125" spans="1:2">
      <c r="A9125">
        <v>6248731</v>
      </c>
      <c r="B9125">
        <v>1</v>
      </c>
    </row>
    <row r="9126" spans="1:2">
      <c r="A9126">
        <v>6235461</v>
      </c>
      <c r="B9126">
        <v>0</v>
      </c>
    </row>
    <row r="9127" spans="1:2">
      <c r="A9127">
        <v>6308157</v>
      </c>
      <c r="B9127">
        <v>1</v>
      </c>
    </row>
    <row r="9128" spans="1:2">
      <c r="A9128">
        <v>6194234</v>
      </c>
      <c r="B9128">
        <v>2</v>
      </c>
    </row>
    <row r="9129" spans="1:2">
      <c r="A9129">
        <v>6339453</v>
      </c>
      <c r="B9129">
        <v>1</v>
      </c>
    </row>
    <row r="9130" spans="1:2">
      <c r="A9130">
        <v>1053298</v>
      </c>
      <c r="B9130">
        <v>1</v>
      </c>
    </row>
    <row r="9131" spans="1:2">
      <c r="A9131">
        <v>6270577</v>
      </c>
      <c r="B9131">
        <v>1</v>
      </c>
    </row>
    <row r="9132" spans="1:2">
      <c r="A9132">
        <v>6217047</v>
      </c>
      <c r="B9132">
        <v>2</v>
      </c>
    </row>
    <row r="9133" spans="1:2">
      <c r="A9133">
        <v>6244131</v>
      </c>
      <c r="B9133">
        <v>6</v>
      </c>
    </row>
    <row r="9134" spans="1:2">
      <c r="A9134">
        <v>6221565</v>
      </c>
      <c r="B9134">
        <v>0</v>
      </c>
    </row>
    <row r="9135" spans="1:2">
      <c r="A9135">
        <v>6157398</v>
      </c>
      <c r="B9135">
        <v>6</v>
      </c>
    </row>
    <row r="9136" spans="1:2">
      <c r="A9136">
        <v>959475</v>
      </c>
      <c r="B9136">
        <v>4</v>
      </c>
    </row>
    <row r="9137" spans="1:2">
      <c r="A9137" t="s">
        <v>9553</v>
      </c>
      <c r="B9137">
        <v>3</v>
      </c>
    </row>
    <row r="9138" spans="1:2">
      <c r="A9138">
        <v>6295354</v>
      </c>
      <c r="B9138">
        <v>0</v>
      </c>
    </row>
    <row r="9139" spans="1:2">
      <c r="A9139">
        <v>6223640</v>
      </c>
      <c r="B9139">
        <v>2</v>
      </c>
    </row>
    <row r="9140" spans="1:2">
      <c r="A9140">
        <v>6215952</v>
      </c>
      <c r="B9140">
        <v>4</v>
      </c>
    </row>
    <row r="9141" spans="1:2">
      <c r="A9141">
        <v>6283324</v>
      </c>
      <c r="B9141">
        <v>0</v>
      </c>
    </row>
    <row r="9142" spans="1:2">
      <c r="A9142">
        <v>6336349</v>
      </c>
      <c r="B9142">
        <v>4</v>
      </c>
    </row>
    <row r="9143" spans="1:2">
      <c r="A9143">
        <v>6342845</v>
      </c>
      <c r="B9143">
        <v>2</v>
      </c>
    </row>
    <row r="9144" spans="1:2">
      <c r="A9144">
        <v>6236340</v>
      </c>
      <c r="B9144">
        <v>0</v>
      </c>
    </row>
    <row r="9145" spans="1:2">
      <c r="A9145">
        <v>6278791</v>
      </c>
      <c r="B9145">
        <v>6</v>
      </c>
    </row>
    <row r="9146" spans="1:2">
      <c r="A9146">
        <v>6215803</v>
      </c>
      <c r="B9146">
        <v>1</v>
      </c>
    </row>
    <row r="9147" spans="1:2">
      <c r="A9147">
        <v>6318106</v>
      </c>
      <c r="B9147">
        <v>3</v>
      </c>
    </row>
    <row r="9148" spans="1:2">
      <c r="A9148">
        <v>6282737</v>
      </c>
      <c r="B9148">
        <v>1</v>
      </c>
    </row>
    <row r="9149" spans="1:2">
      <c r="A9149">
        <v>962875</v>
      </c>
      <c r="B9149">
        <v>0</v>
      </c>
    </row>
    <row r="9150" spans="1:2">
      <c r="A9150">
        <v>960882</v>
      </c>
      <c r="B9150">
        <v>1</v>
      </c>
    </row>
    <row r="9151" spans="1:2">
      <c r="A9151">
        <v>1054774</v>
      </c>
      <c r="B9151">
        <v>2</v>
      </c>
    </row>
    <row r="9152" spans="1:2">
      <c r="A9152">
        <v>6266920</v>
      </c>
      <c r="B9152">
        <v>2</v>
      </c>
    </row>
    <row r="9153" spans="1:2">
      <c r="A9153">
        <v>6104925</v>
      </c>
      <c r="B9153">
        <v>2</v>
      </c>
    </row>
    <row r="9154" spans="1:2">
      <c r="A9154">
        <v>6199134</v>
      </c>
      <c r="B9154">
        <v>5</v>
      </c>
    </row>
    <row r="9155" spans="1:2">
      <c r="A9155">
        <v>6150199</v>
      </c>
      <c r="B9155">
        <v>0</v>
      </c>
    </row>
    <row r="9156" spans="1:2">
      <c r="A9156">
        <v>6274859</v>
      </c>
      <c r="B9156">
        <v>3</v>
      </c>
    </row>
    <row r="9157" spans="1:2">
      <c r="A9157">
        <v>6183095</v>
      </c>
      <c r="B9157">
        <v>0</v>
      </c>
    </row>
    <row r="9158" spans="1:2">
      <c r="A9158">
        <v>6298304</v>
      </c>
      <c r="B9158">
        <v>4</v>
      </c>
    </row>
    <row r="9159" spans="1:2">
      <c r="A9159">
        <v>6320960</v>
      </c>
      <c r="B9159">
        <v>1</v>
      </c>
    </row>
    <row r="9160" spans="1:2">
      <c r="A9160">
        <v>6232024</v>
      </c>
      <c r="B9160">
        <v>6</v>
      </c>
    </row>
    <row r="9161" spans="1:2">
      <c r="A9161">
        <v>6157570</v>
      </c>
      <c r="B9161">
        <v>0</v>
      </c>
    </row>
    <row r="9162" spans="1:2">
      <c r="A9162">
        <v>6309277</v>
      </c>
      <c r="B9162">
        <v>0</v>
      </c>
    </row>
    <row r="9163" spans="1:2">
      <c r="A9163">
        <v>6323576</v>
      </c>
      <c r="B9163">
        <v>6</v>
      </c>
    </row>
    <row r="9164" spans="1:2">
      <c r="A9164">
        <v>550376</v>
      </c>
      <c r="B9164">
        <v>0</v>
      </c>
    </row>
    <row r="9165" spans="1:2">
      <c r="A9165">
        <v>6216400</v>
      </c>
      <c r="B9165">
        <v>1</v>
      </c>
    </row>
    <row r="9166" spans="1:2">
      <c r="A9166">
        <v>1054949</v>
      </c>
      <c r="B9166">
        <v>9</v>
      </c>
    </row>
    <row r="9167" spans="1:2">
      <c r="A9167">
        <v>6229362</v>
      </c>
      <c r="B9167">
        <v>5</v>
      </c>
    </row>
    <row r="9168" spans="1:2">
      <c r="A9168">
        <v>961600</v>
      </c>
      <c r="B9168">
        <v>0</v>
      </c>
    </row>
    <row r="9169" spans="1:2">
      <c r="A9169">
        <v>1055055</v>
      </c>
      <c r="B9169">
        <v>0</v>
      </c>
    </row>
    <row r="9170" spans="1:2">
      <c r="A9170">
        <v>951866</v>
      </c>
      <c r="B9170">
        <v>0</v>
      </c>
    </row>
    <row r="9171" spans="1:2">
      <c r="A9171">
        <v>7550194</v>
      </c>
      <c r="B9171">
        <v>0</v>
      </c>
    </row>
    <row r="9172" spans="1:2">
      <c r="A9172">
        <v>962852</v>
      </c>
      <c r="B9172">
        <v>1</v>
      </c>
    </row>
    <row r="9173" spans="1:2">
      <c r="A9173">
        <v>6146919</v>
      </c>
      <c r="B9173">
        <v>4</v>
      </c>
    </row>
    <row r="9174" spans="1:2">
      <c r="A9174">
        <v>6259260</v>
      </c>
      <c r="B9174">
        <v>1</v>
      </c>
    </row>
    <row r="9175" spans="1:2">
      <c r="A9175">
        <v>6233618</v>
      </c>
      <c r="B9175">
        <v>0</v>
      </c>
    </row>
    <row r="9176" spans="1:2">
      <c r="A9176">
        <v>6216062</v>
      </c>
      <c r="B9176">
        <v>2</v>
      </c>
    </row>
    <row r="9177" spans="1:2">
      <c r="A9177">
        <v>6241015</v>
      </c>
      <c r="B9177">
        <v>1</v>
      </c>
    </row>
    <row r="9178" spans="1:2">
      <c r="A9178">
        <v>6147159</v>
      </c>
      <c r="B9178">
        <v>2</v>
      </c>
    </row>
    <row r="9179" spans="1:2">
      <c r="A9179">
        <v>6297209</v>
      </c>
      <c r="B9179">
        <v>2</v>
      </c>
    </row>
    <row r="9180" spans="1:2">
      <c r="A9180">
        <v>6279201</v>
      </c>
      <c r="B9180">
        <v>2</v>
      </c>
    </row>
    <row r="9181" spans="1:2">
      <c r="A9181">
        <v>6315915</v>
      </c>
      <c r="B9181">
        <v>0</v>
      </c>
    </row>
    <row r="9182" spans="1:2">
      <c r="A9182">
        <v>1053831</v>
      </c>
      <c r="B9182">
        <v>0</v>
      </c>
    </row>
    <row r="9183" spans="1:2">
      <c r="A9183">
        <v>6336727</v>
      </c>
      <c r="B9183">
        <v>4</v>
      </c>
    </row>
    <row r="9184" spans="1:2">
      <c r="A9184">
        <v>6327184</v>
      </c>
      <c r="B9184">
        <v>5</v>
      </c>
    </row>
    <row r="9185" spans="1:2">
      <c r="A9185">
        <v>6124051</v>
      </c>
      <c r="B9185">
        <v>2</v>
      </c>
    </row>
    <row r="9186" spans="1:2">
      <c r="A9186">
        <v>6291081</v>
      </c>
      <c r="B9186">
        <v>2</v>
      </c>
    </row>
    <row r="9187" spans="1:2">
      <c r="A9187">
        <v>6226219</v>
      </c>
      <c r="B9187">
        <v>1</v>
      </c>
    </row>
    <row r="9188" spans="1:2">
      <c r="A9188">
        <v>6145861</v>
      </c>
      <c r="B9188">
        <v>6</v>
      </c>
    </row>
    <row r="9189" spans="1:2">
      <c r="A9189">
        <v>1053282</v>
      </c>
      <c r="B9189">
        <v>1</v>
      </c>
    </row>
    <row r="9190" spans="1:2">
      <c r="A9190">
        <v>964025</v>
      </c>
      <c r="B9190">
        <v>8</v>
      </c>
    </row>
    <row r="9191" spans="1:2">
      <c r="A9191">
        <v>6129976</v>
      </c>
      <c r="B9191">
        <v>20</v>
      </c>
    </row>
    <row r="9192" spans="1:2">
      <c r="A9192">
        <v>1053865</v>
      </c>
      <c r="B9192">
        <v>1</v>
      </c>
    </row>
    <row r="9193" spans="1:2">
      <c r="A9193">
        <v>6213968</v>
      </c>
      <c r="B9193">
        <v>0</v>
      </c>
    </row>
    <row r="9194" spans="1:2">
      <c r="A9194">
        <v>6183367</v>
      </c>
      <c r="B9194">
        <v>10</v>
      </c>
    </row>
    <row r="9195" spans="1:2">
      <c r="A9195">
        <v>6279932</v>
      </c>
      <c r="B9195">
        <v>1</v>
      </c>
    </row>
    <row r="9196" spans="1:2">
      <c r="A9196">
        <v>6270266</v>
      </c>
      <c r="B9196">
        <v>0</v>
      </c>
    </row>
    <row r="9197" spans="1:2">
      <c r="A9197">
        <v>6134113</v>
      </c>
      <c r="B9197">
        <v>2</v>
      </c>
    </row>
    <row r="9198" spans="1:2">
      <c r="A9198">
        <v>6215878</v>
      </c>
      <c r="B9198">
        <v>1</v>
      </c>
    </row>
    <row r="9199" spans="1:2">
      <c r="A9199">
        <v>1252443</v>
      </c>
      <c r="B9199">
        <v>2</v>
      </c>
    </row>
    <row r="9200" spans="1:2">
      <c r="A9200">
        <v>6270371</v>
      </c>
      <c r="B9200">
        <v>0</v>
      </c>
    </row>
    <row r="9201" spans="1:2">
      <c r="A9201">
        <v>6345254</v>
      </c>
      <c r="B9201">
        <v>0</v>
      </c>
    </row>
    <row r="9202" spans="1:2">
      <c r="A9202">
        <v>6199422</v>
      </c>
      <c r="B9202">
        <v>2</v>
      </c>
    </row>
    <row r="9203" spans="1:2">
      <c r="A9203">
        <v>6284053</v>
      </c>
      <c r="B9203">
        <v>1</v>
      </c>
    </row>
    <row r="9204" spans="1:2">
      <c r="A9204">
        <v>3439990</v>
      </c>
      <c r="B9204">
        <v>0</v>
      </c>
    </row>
    <row r="9205" spans="1:2">
      <c r="A9205">
        <v>1053455</v>
      </c>
      <c r="B9205">
        <v>1</v>
      </c>
    </row>
    <row r="9206" spans="1:2">
      <c r="A9206">
        <v>6283317</v>
      </c>
      <c r="B9206">
        <v>2</v>
      </c>
    </row>
    <row r="9207" spans="1:2">
      <c r="A9207">
        <v>6264232</v>
      </c>
      <c r="B9207">
        <v>0</v>
      </c>
    </row>
    <row r="9208" spans="1:2">
      <c r="A9208">
        <v>6230402</v>
      </c>
      <c r="B9208">
        <v>0</v>
      </c>
    </row>
    <row r="9209" spans="1:2">
      <c r="A9209">
        <v>6327179</v>
      </c>
      <c r="B9209">
        <v>6</v>
      </c>
    </row>
    <row r="9210" spans="1:2">
      <c r="A9210">
        <v>952611</v>
      </c>
      <c r="B9210">
        <v>6</v>
      </c>
    </row>
    <row r="9211" spans="1:2">
      <c r="A9211">
        <v>6215849</v>
      </c>
      <c r="B9211">
        <v>1</v>
      </c>
    </row>
    <row r="9212" spans="1:2">
      <c r="A9212">
        <v>963611</v>
      </c>
      <c r="B9212">
        <v>0</v>
      </c>
    </row>
    <row r="9213" spans="1:2">
      <c r="A9213">
        <v>963937</v>
      </c>
      <c r="B9213">
        <v>0</v>
      </c>
    </row>
    <row r="9214" spans="1:2">
      <c r="A9214">
        <v>6218539</v>
      </c>
      <c r="B9214">
        <v>1</v>
      </c>
    </row>
    <row r="9215" spans="1:2">
      <c r="A9215">
        <v>6217081</v>
      </c>
      <c r="B9215">
        <v>0</v>
      </c>
    </row>
    <row r="9216" spans="1:2">
      <c r="A9216">
        <v>6265762</v>
      </c>
      <c r="B9216">
        <v>2</v>
      </c>
    </row>
    <row r="9217" spans="1:2">
      <c r="A9217">
        <v>1055176</v>
      </c>
      <c r="B9217">
        <v>0</v>
      </c>
    </row>
    <row r="9218" spans="1:2">
      <c r="A9218">
        <v>6336351</v>
      </c>
      <c r="B9218">
        <v>10</v>
      </c>
    </row>
    <row r="9219" spans="1:2">
      <c r="A9219">
        <v>6216010</v>
      </c>
      <c r="B9219">
        <v>1</v>
      </c>
    </row>
    <row r="9220" spans="1:2">
      <c r="A9220">
        <v>6326554</v>
      </c>
      <c r="B9220">
        <v>4</v>
      </c>
    </row>
    <row r="9221" spans="1:2">
      <c r="A9221">
        <v>6242000</v>
      </c>
      <c r="B9221">
        <v>0</v>
      </c>
    </row>
    <row r="9222" spans="1:2">
      <c r="A9222">
        <v>6294085</v>
      </c>
      <c r="B9222">
        <v>10</v>
      </c>
    </row>
    <row r="9223" spans="1:2">
      <c r="A9223">
        <v>6324561</v>
      </c>
      <c r="B9223">
        <v>0</v>
      </c>
    </row>
    <row r="9224" spans="1:2">
      <c r="A9224">
        <v>6231901</v>
      </c>
      <c r="B9224">
        <v>2</v>
      </c>
    </row>
    <row r="9225" spans="1:2">
      <c r="A9225">
        <v>6341771</v>
      </c>
      <c r="B9225">
        <v>8</v>
      </c>
    </row>
    <row r="9226" spans="1:2">
      <c r="A9226">
        <v>6300055</v>
      </c>
      <c r="B9226">
        <v>1</v>
      </c>
    </row>
    <row r="9227" spans="1:2">
      <c r="A9227">
        <v>6258273</v>
      </c>
      <c r="B9227">
        <v>0</v>
      </c>
    </row>
    <row r="9228" spans="1:2">
      <c r="A9228">
        <v>6213748</v>
      </c>
      <c r="B9228">
        <v>1</v>
      </c>
    </row>
    <row r="9229" spans="1:2">
      <c r="A9229">
        <v>1251406</v>
      </c>
      <c r="B9229">
        <v>0</v>
      </c>
    </row>
    <row r="9230" spans="1:2">
      <c r="A9230">
        <v>6173600</v>
      </c>
      <c r="B9230">
        <v>2</v>
      </c>
    </row>
    <row r="9231" spans="1:2">
      <c r="A9231">
        <v>6190034</v>
      </c>
      <c r="B9231">
        <v>0</v>
      </c>
    </row>
    <row r="9232" spans="1:2">
      <c r="A9232">
        <v>6107911</v>
      </c>
      <c r="B9232">
        <v>4</v>
      </c>
    </row>
    <row r="9233" spans="1:2">
      <c r="A9233">
        <v>6316878</v>
      </c>
      <c r="B9233">
        <v>0</v>
      </c>
    </row>
    <row r="9234" spans="1:2">
      <c r="A9234">
        <v>6289031</v>
      </c>
      <c r="B9234">
        <v>2</v>
      </c>
    </row>
    <row r="9235" spans="1:2">
      <c r="A9235">
        <v>6215960</v>
      </c>
      <c r="B9235">
        <v>4</v>
      </c>
    </row>
    <row r="9236" spans="1:2">
      <c r="A9236">
        <v>6325537</v>
      </c>
      <c r="B9236">
        <v>0</v>
      </c>
    </row>
    <row r="9237" spans="1:2">
      <c r="A9237">
        <v>6106828</v>
      </c>
      <c r="B9237">
        <v>1</v>
      </c>
    </row>
    <row r="9238" spans="1:2">
      <c r="A9238">
        <v>962857</v>
      </c>
      <c r="B9238">
        <v>1</v>
      </c>
    </row>
    <row r="9239" spans="1:2">
      <c r="A9239">
        <v>3485242</v>
      </c>
      <c r="B9239">
        <v>5</v>
      </c>
    </row>
    <row r="9240" spans="1:2">
      <c r="A9240">
        <v>6326656</v>
      </c>
      <c r="B9240">
        <v>2</v>
      </c>
    </row>
    <row r="9241" spans="1:2">
      <c r="A9241">
        <v>1053059</v>
      </c>
      <c r="B9241">
        <v>4</v>
      </c>
    </row>
    <row r="9242" spans="1:2">
      <c r="A9242">
        <v>6118612</v>
      </c>
      <c r="B9242">
        <v>0</v>
      </c>
    </row>
    <row r="9243" spans="1:2">
      <c r="A9243">
        <v>965000</v>
      </c>
      <c r="B9243">
        <v>0</v>
      </c>
    </row>
    <row r="9244" spans="1:2">
      <c r="A9244">
        <v>6145953</v>
      </c>
      <c r="B9244">
        <v>2</v>
      </c>
    </row>
    <row r="9245" spans="1:2">
      <c r="A9245">
        <v>6240148</v>
      </c>
      <c r="B9245">
        <v>0</v>
      </c>
    </row>
    <row r="9246" spans="1:2">
      <c r="A9246">
        <v>1055005</v>
      </c>
      <c r="B9246">
        <v>1</v>
      </c>
    </row>
    <row r="9247" spans="1:2">
      <c r="A9247">
        <v>6256189</v>
      </c>
      <c r="B9247">
        <v>10</v>
      </c>
    </row>
    <row r="9248" spans="1:2">
      <c r="A9248">
        <v>6174737</v>
      </c>
      <c r="B9248">
        <v>0</v>
      </c>
    </row>
    <row r="9249" spans="1:2">
      <c r="A9249">
        <v>6280206</v>
      </c>
      <c r="B9249">
        <v>0</v>
      </c>
    </row>
    <row r="9250" spans="1:2">
      <c r="A9250">
        <v>6195018</v>
      </c>
      <c r="B9250">
        <v>0</v>
      </c>
    </row>
    <row r="9251" spans="1:2">
      <c r="A9251">
        <v>6284554</v>
      </c>
      <c r="B9251">
        <v>1</v>
      </c>
    </row>
    <row r="9252" spans="1:2">
      <c r="A9252">
        <v>960718</v>
      </c>
      <c r="B9252">
        <v>0</v>
      </c>
    </row>
    <row r="9253" spans="1:2">
      <c r="A9253">
        <v>1053816</v>
      </c>
      <c r="B9253">
        <v>1</v>
      </c>
    </row>
    <row r="9254" spans="1:2">
      <c r="A9254">
        <v>6251556</v>
      </c>
      <c r="B9254">
        <v>0</v>
      </c>
    </row>
    <row r="9255" spans="1:2">
      <c r="A9255">
        <v>6522927</v>
      </c>
      <c r="B9255">
        <v>4</v>
      </c>
    </row>
    <row r="9256" spans="1:2">
      <c r="A9256">
        <v>6149835</v>
      </c>
      <c r="B9256">
        <v>3</v>
      </c>
    </row>
    <row r="9257" spans="1:2">
      <c r="A9257">
        <v>6216352</v>
      </c>
      <c r="B9257">
        <v>8</v>
      </c>
    </row>
    <row r="9258" spans="1:2">
      <c r="A9258">
        <v>6283545</v>
      </c>
      <c r="B9258">
        <v>0</v>
      </c>
    </row>
    <row r="9259" spans="1:2">
      <c r="A9259">
        <v>6187615</v>
      </c>
      <c r="B9259">
        <v>0</v>
      </c>
    </row>
    <row r="9260" spans="1:2">
      <c r="A9260">
        <v>6258173</v>
      </c>
      <c r="B9260">
        <v>2</v>
      </c>
    </row>
    <row r="9261" spans="1:2">
      <c r="A9261">
        <v>6178896</v>
      </c>
      <c r="B9261">
        <v>0</v>
      </c>
    </row>
    <row r="9262" spans="1:2">
      <c r="A9262" t="s">
        <v>9543</v>
      </c>
      <c r="B9262">
        <v>1</v>
      </c>
    </row>
    <row r="9263" spans="1:2">
      <c r="A9263">
        <v>963129</v>
      </c>
      <c r="B9263">
        <v>1</v>
      </c>
    </row>
    <row r="9264" spans="1:2">
      <c r="A9264">
        <v>6158646</v>
      </c>
      <c r="B9264">
        <v>1</v>
      </c>
    </row>
    <row r="9265" spans="1:2">
      <c r="A9265">
        <v>952078</v>
      </c>
      <c r="B9265">
        <v>15</v>
      </c>
    </row>
    <row r="9266" spans="1:2">
      <c r="A9266">
        <v>6105498</v>
      </c>
      <c r="B9266">
        <v>1</v>
      </c>
    </row>
    <row r="9267" spans="1:2">
      <c r="A9267">
        <v>6335858</v>
      </c>
      <c r="B9267">
        <v>6</v>
      </c>
    </row>
    <row r="9268" spans="1:2">
      <c r="A9268">
        <v>6199306</v>
      </c>
      <c r="B9268">
        <v>6</v>
      </c>
    </row>
    <row r="9269" spans="1:2">
      <c r="A9269">
        <v>6313932</v>
      </c>
      <c r="B9269">
        <v>0</v>
      </c>
    </row>
    <row r="9270" spans="1:2">
      <c r="A9270">
        <v>6297104</v>
      </c>
      <c r="B9270">
        <v>2</v>
      </c>
    </row>
    <row r="9271" spans="1:2">
      <c r="A9271">
        <v>6286206</v>
      </c>
      <c r="B9271">
        <v>0</v>
      </c>
    </row>
    <row r="9272" spans="1:2">
      <c r="A9272">
        <v>6168218</v>
      </c>
      <c r="B9272">
        <v>3</v>
      </c>
    </row>
    <row r="9273" spans="1:2">
      <c r="A9273">
        <v>6336322</v>
      </c>
      <c r="B9273">
        <v>0</v>
      </c>
    </row>
    <row r="9274" spans="1:2">
      <c r="A9274">
        <v>6215946</v>
      </c>
      <c r="B9274">
        <v>1</v>
      </c>
    </row>
    <row r="9275" spans="1:2">
      <c r="A9275">
        <v>6275676</v>
      </c>
      <c r="B9275">
        <v>2</v>
      </c>
    </row>
    <row r="9276" spans="1:2">
      <c r="A9276">
        <v>6164745</v>
      </c>
      <c r="B9276">
        <v>2</v>
      </c>
    </row>
    <row r="9277" spans="1:2">
      <c r="A9277">
        <v>6253609</v>
      </c>
      <c r="B9277">
        <v>0</v>
      </c>
    </row>
    <row r="9278" spans="1:2">
      <c r="A9278">
        <v>956178</v>
      </c>
      <c r="B9278">
        <v>4</v>
      </c>
    </row>
    <row r="9279" spans="1:2">
      <c r="A9279">
        <v>6215583</v>
      </c>
      <c r="B9279">
        <v>0</v>
      </c>
    </row>
    <row r="9280" spans="1:2">
      <c r="A9280" t="s">
        <v>9130</v>
      </c>
      <c r="B9280">
        <v>1</v>
      </c>
    </row>
    <row r="9281" spans="1:2">
      <c r="A9281">
        <v>1053122</v>
      </c>
      <c r="B9281">
        <v>3</v>
      </c>
    </row>
    <row r="9282" spans="1:2">
      <c r="A9282">
        <v>6215875</v>
      </c>
      <c r="B9282">
        <v>1</v>
      </c>
    </row>
    <row r="9283" spans="1:2">
      <c r="A9283">
        <v>1251775</v>
      </c>
      <c r="B9283">
        <v>0</v>
      </c>
    </row>
    <row r="9284" spans="1:2">
      <c r="A9284">
        <v>6345383</v>
      </c>
      <c r="B9284">
        <v>2</v>
      </c>
    </row>
    <row r="9285" spans="1:2">
      <c r="A9285">
        <v>6325651</v>
      </c>
      <c r="B9285">
        <v>0</v>
      </c>
    </row>
    <row r="9286" spans="1:2">
      <c r="A9286">
        <v>960913</v>
      </c>
      <c r="B9286">
        <v>0</v>
      </c>
    </row>
    <row r="9287" spans="1:2">
      <c r="A9287">
        <v>6262189</v>
      </c>
      <c r="B9287">
        <v>0</v>
      </c>
    </row>
    <row r="9288" spans="1:2">
      <c r="A9288">
        <v>6255854</v>
      </c>
      <c r="B9288">
        <v>2</v>
      </c>
    </row>
    <row r="9289" spans="1:2">
      <c r="A9289">
        <v>1252474</v>
      </c>
      <c r="B9289">
        <v>0</v>
      </c>
    </row>
    <row r="9290" spans="1:2">
      <c r="A9290">
        <v>6172484</v>
      </c>
      <c r="B9290">
        <v>0</v>
      </c>
    </row>
    <row r="9291" spans="1:2">
      <c r="A9291">
        <v>958015</v>
      </c>
      <c r="B9291">
        <v>0</v>
      </c>
    </row>
    <row r="9292" spans="1:2">
      <c r="A9292">
        <v>962103</v>
      </c>
      <c r="B9292">
        <v>8</v>
      </c>
    </row>
    <row r="9293" spans="1:2">
      <c r="A9293">
        <v>6105692</v>
      </c>
      <c r="B9293">
        <v>0</v>
      </c>
    </row>
    <row r="9294" spans="1:2">
      <c r="A9294">
        <v>6321155</v>
      </c>
      <c r="B9294">
        <v>0</v>
      </c>
    </row>
    <row r="9295" spans="1:2">
      <c r="A9295">
        <v>6342910</v>
      </c>
      <c r="B9295">
        <v>0</v>
      </c>
    </row>
    <row r="9296" spans="1:2">
      <c r="A9296">
        <v>6246264</v>
      </c>
      <c r="B9296">
        <v>20</v>
      </c>
    </row>
    <row r="9297" spans="1:2">
      <c r="A9297">
        <v>6260950</v>
      </c>
      <c r="B9297">
        <v>1</v>
      </c>
    </row>
    <row r="9298" spans="1:2">
      <c r="A9298">
        <v>6256753</v>
      </c>
      <c r="B9298">
        <v>1</v>
      </c>
    </row>
    <row r="9299" spans="1:2">
      <c r="A9299">
        <v>6240425</v>
      </c>
      <c r="B9299">
        <v>2</v>
      </c>
    </row>
    <row r="9300" spans="1:2">
      <c r="A9300">
        <v>6291090</v>
      </c>
      <c r="B9300">
        <v>1</v>
      </c>
    </row>
    <row r="9301" spans="1:2">
      <c r="A9301">
        <v>1055277</v>
      </c>
      <c r="B9301">
        <v>2</v>
      </c>
    </row>
    <row r="9302" spans="1:2">
      <c r="A9302">
        <v>6220235</v>
      </c>
      <c r="B9302">
        <v>0</v>
      </c>
    </row>
    <row r="9303" spans="1:2">
      <c r="A9303">
        <v>6295448</v>
      </c>
      <c r="B9303">
        <v>5</v>
      </c>
    </row>
    <row r="9304" spans="1:2">
      <c r="A9304">
        <v>6150181</v>
      </c>
      <c r="B9304">
        <v>0</v>
      </c>
    </row>
    <row r="9305" spans="1:2">
      <c r="A9305">
        <v>6307315</v>
      </c>
      <c r="B9305">
        <v>0</v>
      </c>
    </row>
    <row r="9306" spans="1:2">
      <c r="A9306">
        <v>6341398</v>
      </c>
      <c r="B9306">
        <v>0</v>
      </c>
    </row>
    <row r="9307" spans="1:2">
      <c r="A9307">
        <v>6116752</v>
      </c>
      <c r="B9307">
        <v>0</v>
      </c>
    </row>
    <row r="9308" spans="1:2">
      <c r="A9308">
        <v>6313715</v>
      </c>
      <c r="B9308">
        <v>1</v>
      </c>
    </row>
    <row r="9309" spans="1:2">
      <c r="A9309">
        <v>1053661</v>
      </c>
      <c r="B9309">
        <v>0</v>
      </c>
    </row>
    <row r="9310" spans="1:2">
      <c r="A9310" t="s">
        <v>9639</v>
      </c>
      <c r="B9310">
        <v>0</v>
      </c>
    </row>
    <row r="9311" spans="1:2">
      <c r="A9311">
        <v>6284638</v>
      </c>
      <c r="B9311">
        <v>0</v>
      </c>
    </row>
    <row r="9312" spans="1:2">
      <c r="A9312">
        <v>6251983</v>
      </c>
      <c r="B9312">
        <v>2</v>
      </c>
    </row>
    <row r="9313" spans="1:2">
      <c r="A9313">
        <v>6215872</v>
      </c>
      <c r="B9313">
        <v>2</v>
      </c>
    </row>
    <row r="9314" spans="1:2">
      <c r="A9314">
        <v>6254303</v>
      </c>
      <c r="B9314">
        <v>0</v>
      </c>
    </row>
    <row r="9315" spans="1:2">
      <c r="A9315">
        <v>6187592</v>
      </c>
      <c r="B9315">
        <v>1</v>
      </c>
    </row>
    <row r="9316" spans="1:2">
      <c r="A9316">
        <v>961850</v>
      </c>
      <c r="B9316">
        <v>1</v>
      </c>
    </row>
    <row r="9317" spans="1:2">
      <c r="A9317">
        <v>6115094</v>
      </c>
      <c r="B9317">
        <v>2</v>
      </c>
    </row>
    <row r="9318" spans="1:2">
      <c r="A9318">
        <v>6210608</v>
      </c>
      <c r="B9318">
        <v>1</v>
      </c>
    </row>
    <row r="9319" spans="1:2">
      <c r="A9319">
        <v>6248171</v>
      </c>
      <c r="B9319">
        <v>1</v>
      </c>
    </row>
    <row r="9320" spans="1:2">
      <c r="A9320">
        <v>1054458</v>
      </c>
      <c r="B9320">
        <v>0</v>
      </c>
    </row>
    <row r="9321" spans="1:2">
      <c r="A9321">
        <v>6273721</v>
      </c>
      <c r="B9321">
        <v>1</v>
      </c>
    </row>
    <row r="9322" spans="1:2">
      <c r="A9322">
        <v>1251144</v>
      </c>
      <c r="B9322">
        <v>8</v>
      </c>
    </row>
    <row r="9323" spans="1:2">
      <c r="A9323">
        <v>6323390</v>
      </c>
      <c r="B9323">
        <v>2</v>
      </c>
    </row>
    <row r="9324" spans="1:2">
      <c r="A9324">
        <v>6322527</v>
      </c>
      <c r="B9324">
        <v>20</v>
      </c>
    </row>
    <row r="9325" spans="1:2">
      <c r="A9325">
        <v>6341919</v>
      </c>
      <c r="B9325">
        <v>0</v>
      </c>
    </row>
    <row r="9326" spans="1:2">
      <c r="A9326">
        <v>959444</v>
      </c>
      <c r="B9326">
        <v>4</v>
      </c>
    </row>
    <row r="9327" spans="1:2">
      <c r="A9327">
        <v>6340588</v>
      </c>
      <c r="B9327">
        <v>0</v>
      </c>
    </row>
    <row r="9328" spans="1:2">
      <c r="A9328">
        <v>6339067</v>
      </c>
      <c r="B9328">
        <v>1</v>
      </c>
    </row>
    <row r="9329" spans="1:2">
      <c r="A9329">
        <v>6276753</v>
      </c>
      <c r="B9329">
        <v>20</v>
      </c>
    </row>
    <row r="9330" spans="1:2">
      <c r="A9330" t="s">
        <v>9651</v>
      </c>
      <c r="B9330">
        <v>0</v>
      </c>
    </row>
    <row r="9331" spans="1:2">
      <c r="A9331">
        <v>6336732</v>
      </c>
      <c r="B9331">
        <v>0</v>
      </c>
    </row>
    <row r="9332" spans="1:2">
      <c r="A9332">
        <v>6103393</v>
      </c>
      <c r="B9332">
        <v>4</v>
      </c>
    </row>
    <row r="9333" spans="1:2">
      <c r="A9333">
        <v>6316565</v>
      </c>
      <c r="B9333">
        <v>1</v>
      </c>
    </row>
    <row r="9334" spans="1:2">
      <c r="A9334">
        <v>6220564</v>
      </c>
      <c r="B9334">
        <v>0</v>
      </c>
    </row>
    <row r="9335" spans="1:2">
      <c r="A9335">
        <v>6210316</v>
      </c>
      <c r="B9335">
        <v>2</v>
      </c>
    </row>
    <row r="9336" spans="1:2">
      <c r="A9336">
        <v>6244565</v>
      </c>
      <c r="B9336">
        <v>0</v>
      </c>
    </row>
    <row r="9337" spans="1:2">
      <c r="A9337">
        <v>6230869</v>
      </c>
      <c r="B9337">
        <v>1</v>
      </c>
    </row>
    <row r="9338" spans="1:2">
      <c r="A9338">
        <v>6321184</v>
      </c>
      <c r="B9338">
        <v>0</v>
      </c>
    </row>
    <row r="9339" spans="1:2">
      <c r="A9339">
        <v>6260008</v>
      </c>
      <c r="B9339">
        <v>2</v>
      </c>
    </row>
    <row r="9340" spans="1:2">
      <c r="A9340">
        <v>6216007</v>
      </c>
      <c r="B9340">
        <v>1</v>
      </c>
    </row>
    <row r="9341" spans="1:2">
      <c r="A9341">
        <v>6317024</v>
      </c>
      <c r="B9341">
        <v>0</v>
      </c>
    </row>
    <row r="9342" spans="1:2">
      <c r="A9342">
        <v>1054969</v>
      </c>
      <c r="B9342">
        <v>2</v>
      </c>
    </row>
    <row r="9343" spans="1:2">
      <c r="A9343">
        <v>6268218</v>
      </c>
      <c r="B9343">
        <v>0</v>
      </c>
    </row>
    <row r="9344" spans="1:2">
      <c r="A9344">
        <v>1052289</v>
      </c>
      <c r="B9344">
        <v>0</v>
      </c>
    </row>
    <row r="9345" spans="1:2">
      <c r="A9345">
        <v>6175035</v>
      </c>
      <c r="B9345">
        <v>0</v>
      </c>
    </row>
    <row r="9346" spans="1:2">
      <c r="A9346">
        <v>6315076</v>
      </c>
      <c r="B9346">
        <v>0</v>
      </c>
    </row>
    <row r="9347" spans="1:2">
      <c r="A9347">
        <v>6266484</v>
      </c>
      <c r="B9347">
        <v>1</v>
      </c>
    </row>
    <row r="9348" spans="1:2">
      <c r="A9348">
        <v>6269056</v>
      </c>
      <c r="B9348">
        <v>0</v>
      </c>
    </row>
    <row r="9349" spans="1:2">
      <c r="A9349">
        <v>6220653</v>
      </c>
      <c r="B9349">
        <v>2</v>
      </c>
    </row>
    <row r="9350" spans="1:2">
      <c r="A9350">
        <v>1052658</v>
      </c>
      <c r="B9350">
        <v>2</v>
      </c>
    </row>
    <row r="9351" spans="1:2">
      <c r="A9351">
        <v>6241025</v>
      </c>
      <c r="B9351">
        <v>1</v>
      </c>
    </row>
    <row r="9352" spans="1:2">
      <c r="A9352">
        <v>6325376</v>
      </c>
      <c r="B9352">
        <v>0</v>
      </c>
    </row>
    <row r="9353" spans="1:2">
      <c r="A9353">
        <v>6296030</v>
      </c>
      <c r="B9353">
        <v>0</v>
      </c>
    </row>
    <row r="9354" spans="1:2">
      <c r="A9354">
        <v>6268675</v>
      </c>
      <c r="B9354">
        <v>6</v>
      </c>
    </row>
    <row r="9355" spans="1:2">
      <c r="A9355">
        <v>6241430</v>
      </c>
      <c r="B9355">
        <v>14</v>
      </c>
    </row>
    <row r="9356" spans="1:2">
      <c r="A9356">
        <v>6152226</v>
      </c>
      <c r="B9356">
        <v>16</v>
      </c>
    </row>
    <row r="9357" spans="1:2">
      <c r="A9357">
        <v>6322032</v>
      </c>
      <c r="B9357">
        <v>0</v>
      </c>
    </row>
    <row r="9358" spans="1:2">
      <c r="A9358">
        <v>6319352</v>
      </c>
      <c r="B9358">
        <v>2</v>
      </c>
    </row>
    <row r="9359" spans="1:2">
      <c r="A9359">
        <v>1252327</v>
      </c>
      <c r="B9359">
        <v>1</v>
      </c>
    </row>
    <row r="9360" spans="1:2">
      <c r="A9360">
        <v>6258788</v>
      </c>
      <c r="B9360">
        <v>3</v>
      </c>
    </row>
    <row r="9361" spans="1:2">
      <c r="A9361">
        <v>6184212</v>
      </c>
      <c r="B9361">
        <v>0</v>
      </c>
    </row>
    <row r="9362" spans="1:2">
      <c r="A9362">
        <v>6330779</v>
      </c>
      <c r="B9362">
        <v>0</v>
      </c>
    </row>
    <row r="9363" spans="1:2">
      <c r="A9363">
        <v>6108681</v>
      </c>
      <c r="B9363">
        <v>10</v>
      </c>
    </row>
    <row r="9364" spans="1:2">
      <c r="A9364">
        <v>951162</v>
      </c>
      <c r="B9364">
        <v>0</v>
      </c>
    </row>
    <row r="9365" spans="1:2">
      <c r="A9365">
        <v>1052384</v>
      </c>
      <c r="B9365">
        <v>0</v>
      </c>
    </row>
    <row r="9366" spans="1:2">
      <c r="A9366">
        <v>958159</v>
      </c>
      <c r="B9366">
        <v>4</v>
      </c>
    </row>
    <row r="9367" spans="1:2">
      <c r="A9367">
        <v>6242084</v>
      </c>
      <c r="B9367">
        <v>0</v>
      </c>
    </row>
    <row r="9368" spans="1:2">
      <c r="A9368">
        <v>6239772</v>
      </c>
      <c r="B9368">
        <v>0</v>
      </c>
    </row>
    <row r="9369" spans="1:2">
      <c r="A9369">
        <v>6105780</v>
      </c>
      <c r="B9369">
        <v>0</v>
      </c>
    </row>
    <row r="9370" spans="1:2">
      <c r="A9370" t="s">
        <v>9662</v>
      </c>
      <c r="B9370">
        <v>3</v>
      </c>
    </row>
    <row r="9371" spans="1:2">
      <c r="A9371">
        <v>1055221</v>
      </c>
      <c r="B9371">
        <v>3</v>
      </c>
    </row>
    <row r="9372" spans="1:2">
      <c r="A9372">
        <v>1350116</v>
      </c>
      <c r="B9372">
        <v>0</v>
      </c>
    </row>
    <row r="9373" spans="1:2">
      <c r="A9373">
        <v>6235518</v>
      </c>
      <c r="B9373">
        <v>1</v>
      </c>
    </row>
    <row r="9374" spans="1:2">
      <c r="A9374">
        <v>1054323</v>
      </c>
      <c r="B9374">
        <v>3</v>
      </c>
    </row>
    <row r="9375" spans="1:2">
      <c r="A9375">
        <v>6249434</v>
      </c>
      <c r="B9375">
        <v>0</v>
      </c>
    </row>
    <row r="9376" spans="1:2">
      <c r="A9376">
        <v>6270668</v>
      </c>
      <c r="B9376">
        <v>1</v>
      </c>
    </row>
    <row r="9377" spans="1:2">
      <c r="A9377">
        <v>962614</v>
      </c>
      <c r="B9377">
        <v>0</v>
      </c>
    </row>
    <row r="9378" spans="1:2">
      <c r="A9378">
        <v>6317773</v>
      </c>
      <c r="B9378">
        <v>4</v>
      </c>
    </row>
    <row r="9379" spans="1:2">
      <c r="A9379">
        <v>6322011</v>
      </c>
      <c r="B9379">
        <v>2</v>
      </c>
    </row>
    <row r="9380" spans="1:2">
      <c r="A9380">
        <v>6173110</v>
      </c>
      <c r="B9380">
        <v>2</v>
      </c>
    </row>
    <row r="9381" spans="1:2">
      <c r="A9381">
        <v>6164154</v>
      </c>
      <c r="B9381">
        <v>0</v>
      </c>
    </row>
    <row r="9382" spans="1:2">
      <c r="A9382">
        <v>964588</v>
      </c>
      <c r="B9382">
        <v>0</v>
      </c>
    </row>
    <row r="9383" spans="1:2">
      <c r="A9383">
        <v>6335122</v>
      </c>
      <c r="B9383">
        <v>2</v>
      </c>
    </row>
    <row r="9384" spans="1:2">
      <c r="A9384">
        <v>950076</v>
      </c>
      <c r="B9384">
        <v>0</v>
      </c>
    </row>
    <row r="9385" spans="1:2">
      <c r="A9385">
        <v>963332</v>
      </c>
      <c r="B9385">
        <v>0</v>
      </c>
    </row>
    <row r="9386" spans="1:2">
      <c r="A9386">
        <v>6294848</v>
      </c>
      <c r="B9386">
        <v>3</v>
      </c>
    </row>
    <row r="9387" spans="1:2">
      <c r="A9387">
        <v>963029</v>
      </c>
      <c r="B9387">
        <v>33</v>
      </c>
    </row>
    <row r="9388" spans="1:2">
      <c r="A9388">
        <v>6110510</v>
      </c>
      <c r="B9388">
        <v>0</v>
      </c>
    </row>
    <row r="9389" spans="1:2">
      <c r="A9389">
        <v>6279504</v>
      </c>
      <c r="B9389">
        <v>1</v>
      </c>
    </row>
    <row r="9390" spans="1:2">
      <c r="A9390">
        <v>6284448</v>
      </c>
      <c r="B9390">
        <v>0</v>
      </c>
    </row>
    <row r="9391" spans="1:2">
      <c r="A9391">
        <v>960991</v>
      </c>
      <c r="B9391">
        <v>0</v>
      </c>
    </row>
    <row r="9392" spans="1:2">
      <c r="A9392">
        <v>6216351</v>
      </c>
      <c r="B9392">
        <v>1</v>
      </c>
    </row>
    <row r="9393" spans="1:2">
      <c r="A9393">
        <v>553554</v>
      </c>
      <c r="B9393">
        <v>0</v>
      </c>
    </row>
    <row r="9394" spans="1:2">
      <c r="A9394">
        <v>6180407</v>
      </c>
      <c r="B9394">
        <v>1</v>
      </c>
    </row>
    <row r="9395" spans="1:2">
      <c r="A9395">
        <v>6338874</v>
      </c>
      <c r="B9395">
        <v>18</v>
      </c>
    </row>
    <row r="9396" spans="1:2">
      <c r="A9396">
        <v>6340586</v>
      </c>
      <c r="B9396">
        <v>0</v>
      </c>
    </row>
    <row r="9397" spans="1:2">
      <c r="A9397">
        <v>6216324</v>
      </c>
      <c r="B9397">
        <v>10</v>
      </c>
    </row>
    <row r="9398" spans="1:2">
      <c r="A9398">
        <v>960005</v>
      </c>
      <c r="B9398">
        <v>0</v>
      </c>
    </row>
    <row r="9399" spans="1:2">
      <c r="A9399">
        <v>6279983</v>
      </c>
      <c r="B9399">
        <v>1</v>
      </c>
    </row>
    <row r="9400" spans="1:2">
      <c r="A9400">
        <v>550375</v>
      </c>
      <c r="B9400">
        <v>0</v>
      </c>
    </row>
    <row r="9401" spans="1:2">
      <c r="A9401">
        <v>6215628</v>
      </c>
      <c r="B9401">
        <v>0</v>
      </c>
    </row>
    <row r="9402" spans="1:2">
      <c r="A9402">
        <v>6292056</v>
      </c>
      <c r="B9402">
        <v>2</v>
      </c>
    </row>
    <row r="9403" spans="1:2">
      <c r="A9403">
        <v>6325341</v>
      </c>
      <c r="B9403">
        <v>0</v>
      </c>
    </row>
    <row r="9404" spans="1:2">
      <c r="A9404">
        <v>6259961</v>
      </c>
      <c r="B9404">
        <v>50</v>
      </c>
    </row>
    <row r="9405" spans="1:2">
      <c r="A9405">
        <v>6341098</v>
      </c>
      <c r="B9405">
        <v>1</v>
      </c>
    </row>
    <row r="9406" spans="1:2">
      <c r="A9406">
        <v>6110628</v>
      </c>
      <c r="B9406">
        <v>0</v>
      </c>
    </row>
    <row r="9407" spans="1:2">
      <c r="A9407">
        <v>6263413</v>
      </c>
      <c r="B9407">
        <v>0</v>
      </c>
    </row>
    <row r="9408" spans="1:2">
      <c r="A9408">
        <v>6273720</v>
      </c>
      <c r="B9408">
        <v>1</v>
      </c>
    </row>
    <row r="9409" spans="1:2">
      <c r="A9409">
        <v>6176739</v>
      </c>
      <c r="B9409">
        <v>7</v>
      </c>
    </row>
    <row r="9410" spans="1:2">
      <c r="A9410">
        <v>6150179</v>
      </c>
      <c r="B9410">
        <v>0</v>
      </c>
    </row>
    <row r="9411" spans="1:2">
      <c r="A9411">
        <v>6301904</v>
      </c>
      <c r="B9411">
        <v>5</v>
      </c>
    </row>
    <row r="9412" spans="1:2">
      <c r="A9412">
        <v>6284162</v>
      </c>
      <c r="B9412">
        <v>0</v>
      </c>
    </row>
    <row r="9413" spans="1:2">
      <c r="A9413">
        <v>6260011</v>
      </c>
      <c r="B9413">
        <v>2</v>
      </c>
    </row>
    <row r="9414" spans="1:2">
      <c r="A9414">
        <v>6281356</v>
      </c>
      <c r="B9414">
        <v>0</v>
      </c>
    </row>
    <row r="9415" spans="1:2">
      <c r="A9415">
        <v>6210325</v>
      </c>
      <c r="B9415">
        <v>2</v>
      </c>
    </row>
    <row r="9416" spans="1:2">
      <c r="A9416">
        <v>6341373</v>
      </c>
      <c r="B9416">
        <v>1</v>
      </c>
    </row>
    <row r="9417" spans="1:2">
      <c r="A9417">
        <v>6245937</v>
      </c>
      <c r="B9417">
        <v>1</v>
      </c>
    </row>
    <row r="9418" spans="1:2">
      <c r="A9418">
        <v>6317774</v>
      </c>
      <c r="B9418">
        <v>4</v>
      </c>
    </row>
    <row r="9419" spans="1:2">
      <c r="A9419">
        <v>6278533</v>
      </c>
      <c r="B9419">
        <v>0</v>
      </c>
    </row>
    <row r="9420" spans="1:2">
      <c r="A9420">
        <v>6230380</v>
      </c>
      <c r="B9420">
        <v>2</v>
      </c>
    </row>
    <row r="9421" spans="1:2">
      <c r="A9421">
        <v>6341381</v>
      </c>
      <c r="B9421">
        <v>0</v>
      </c>
    </row>
    <row r="9422" spans="1:2">
      <c r="A9422">
        <v>6179669</v>
      </c>
      <c r="B9422">
        <v>0</v>
      </c>
    </row>
    <row r="9423" spans="1:2">
      <c r="A9423">
        <v>6163102</v>
      </c>
      <c r="B9423">
        <v>0</v>
      </c>
    </row>
    <row r="9424" spans="1:2">
      <c r="A9424">
        <v>6233564</v>
      </c>
      <c r="B9424">
        <v>3</v>
      </c>
    </row>
    <row r="9425" spans="1:2">
      <c r="A9425">
        <v>6216462</v>
      </c>
      <c r="B9425">
        <v>2</v>
      </c>
    </row>
    <row r="9426" spans="1:2">
      <c r="A9426">
        <v>6310058</v>
      </c>
      <c r="B9426">
        <v>2</v>
      </c>
    </row>
    <row r="9427" spans="1:2">
      <c r="A9427">
        <v>6116159</v>
      </c>
      <c r="B9427">
        <v>0</v>
      </c>
    </row>
    <row r="9428" spans="1:2">
      <c r="A9428">
        <v>6285656</v>
      </c>
      <c r="B9428">
        <v>3</v>
      </c>
    </row>
    <row r="9429" spans="1:2">
      <c r="A9429">
        <v>6154934</v>
      </c>
      <c r="B9429">
        <v>4</v>
      </c>
    </row>
    <row r="9430" spans="1:2">
      <c r="A9430">
        <v>6147186</v>
      </c>
      <c r="B9430">
        <v>0</v>
      </c>
    </row>
    <row r="9431" spans="1:2">
      <c r="A9431">
        <v>6174951</v>
      </c>
      <c r="B9431">
        <v>3</v>
      </c>
    </row>
    <row r="9432" spans="1:2">
      <c r="A9432">
        <v>6252750</v>
      </c>
      <c r="B9432">
        <v>5</v>
      </c>
    </row>
    <row r="9433" spans="1:2">
      <c r="A9433">
        <v>1054922</v>
      </c>
      <c r="B9433">
        <v>0</v>
      </c>
    </row>
    <row r="9434" spans="1:2">
      <c r="A9434">
        <v>6216316</v>
      </c>
      <c r="B9434">
        <v>20</v>
      </c>
    </row>
    <row r="9435" spans="1:2">
      <c r="A9435">
        <v>6199932</v>
      </c>
      <c r="B9435">
        <v>2</v>
      </c>
    </row>
    <row r="9436" spans="1:2">
      <c r="A9436">
        <v>6252228</v>
      </c>
      <c r="B9436">
        <v>1</v>
      </c>
    </row>
    <row r="9437" spans="1:2">
      <c r="A9437">
        <v>6164516</v>
      </c>
      <c r="B9437">
        <v>1</v>
      </c>
    </row>
    <row r="9438" spans="1:2">
      <c r="A9438">
        <v>750801</v>
      </c>
      <c r="B9438">
        <v>2</v>
      </c>
    </row>
    <row r="9439" spans="1:2">
      <c r="A9439">
        <v>6196308</v>
      </c>
      <c r="B9439">
        <v>0</v>
      </c>
    </row>
    <row r="9440" spans="1:2">
      <c r="A9440">
        <v>965071</v>
      </c>
      <c r="B9440">
        <v>0</v>
      </c>
    </row>
    <row r="9441" spans="1:2">
      <c r="A9441">
        <v>1054886</v>
      </c>
      <c r="B9441">
        <v>3</v>
      </c>
    </row>
    <row r="9442" spans="1:2">
      <c r="A9442">
        <v>750111</v>
      </c>
      <c r="B9442">
        <v>0</v>
      </c>
    </row>
    <row r="9443" spans="1:2">
      <c r="A9443">
        <v>6233628</v>
      </c>
      <c r="B9443">
        <v>0</v>
      </c>
    </row>
    <row r="9444" spans="1:2">
      <c r="A9444">
        <v>6251266</v>
      </c>
      <c r="B9444">
        <v>0</v>
      </c>
    </row>
    <row r="9445" spans="1:2">
      <c r="A9445">
        <v>6178902</v>
      </c>
      <c r="B9445">
        <v>0</v>
      </c>
    </row>
    <row r="9446" spans="1:2">
      <c r="A9446">
        <v>6321705</v>
      </c>
      <c r="B9446">
        <v>0</v>
      </c>
    </row>
    <row r="9447" spans="1:2">
      <c r="A9447">
        <v>6336134</v>
      </c>
      <c r="B9447">
        <v>2</v>
      </c>
    </row>
    <row r="9448" spans="1:2">
      <c r="A9448">
        <v>6137320</v>
      </c>
      <c r="B9448">
        <v>4</v>
      </c>
    </row>
    <row r="9449" spans="1:2">
      <c r="A9449">
        <v>1252413</v>
      </c>
      <c r="B9449">
        <v>30</v>
      </c>
    </row>
    <row r="9450" spans="1:2">
      <c r="A9450">
        <v>750907</v>
      </c>
      <c r="B9450">
        <v>3</v>
      </c>
    </row>
    <row r="9451" spans="1:2">
      <c r="A9451">
        <v>6151724</v>
      </c>
      <c r="B9451">
        <v>0</v>
      </c>
    </row>
    <row r="9452" spans="1:2">
      <c r="A9452">
        <v>6231090</v>
      </c>
      <c r="B9452">
        <v>1</v>
      </c>
    </row>
    <row r="9453" spans="1:2">
      <c r="A9453">
        <v>6216356</v>
      </c>
      <c r="B9453">
        <v>2</v>
      </c>
    </row>
    <row r="9454" spans="1:2">
      <c r="A9454">
        <v>6125560</v>
      </c>
      <c r="B9454">
        <v>0</v>
      </c>
    </row>
    <row r="9455" spans="1:2">
      <c r="A9455">
        <v>6304797</v>
      </c>
      <c r="B9455">
        <v>0</v>
      </c>
    </row>
    <row r="9456" spans="1:2">
      <c r="A9456">
        <v>6302344</v>
      </c>
      <c r="B9456">
        <v>1</v>
      </c>
    </row>
    <row r="9457" spans="1:2">
      <c r="A9457">
        <v>6247949</v>
      </c>
      <c r="B9457">
        <v>0</v>
      </c>
    </row>
    <row r="9458" spans="1:2">
      <c r="A9458">
        <v>6310452</v>
      </c>
      <c r="B9458">
        <v>2</v>
      </c>
    </row>
    <row r="9459" spans="1:2">
      <c r="A9459">
        <v>6217949</v>
      </c>
      <c r="B9459">
        <v>12</v>
      </c>
    </row>
    <row r="9460" spans="1:2">
      <c r="A9460">
        <v>6221580</v>
      </c>
      <c r="B9460">
        <v>1</v>
      </c>
    </row>
    <row r="9461" spans="1:2">
      <c r="A9461">
        <v>6244952</v>
      </c>
      <c r="B9461">
        <v>0</v>
      </c>
    </row>
    <row r="9462" spans="1:2">
      <c r="A9462">
        <v>6216086</v>
      </c>
      <c r="B9462">
        <v>1</v>
      </c>
    </row>
    <row r="9463" spans="1:2">
      <c r="A9463">
        <v>6216337</v>
      </c>
      <c r="B9463">
        <v>1</v>
      </c>
    </row>
    <row r="9464" spans="1:2">
      <c r="A9464">
        <v>6184178</v>
      </c>
      <c r="B9464">
        <v>0</v>
      </c>
    </row>
    <row r="9465" spans="1:2">
      <c r="A9465">
        <v>6313668</v>
      </c>
      <c r="B9465">
        <v>3</v>
      </c>
    </row>
    <row r="9466" spans="1:2">
      <c r="A9466">
        <v>6180200</v>
      </c>
      <c r="B9466">
        <v>2</v>
      </c>
    </row>
    <row r="9467" spans="1:2">
      <c r="A9467">
        <v>6258854</v>
      </c>
      <c r="B9467">
        <v>1</v>
      </c>
    </row>
    <row r="9468" spans="1:2">
      <c r="A9468">
        <v>6165051</v>
      </c>
      <c r="B9468">
        <v>20</v>
      </c>
    </row>
    <row r="9469" spans="1:2">
      <c r="A9469">
        <v>1054097</v>
      </c>
      <c r="B9469">
        <v>1</v>
      </c>
    </row>
    <row r="9470" spans="1:2">
      <c r="A9470">
        <v>6246385</v>
      </c>
      <c r="B9470">
        <v>12</v>
      </c>
    </row>
    <row r="9471" spans="1:2">
      <c r="A9471">
        <v>6235923</v>
      </c>
      <c r="B9471">
        <v>3</v>
      </c>
    </row>
    <row r="9472" spans="1:2">
      <c r="A9472">
        <v>6340522</v>
      </c>
      <c r="B9472">
        <v>0</v>
      </c>
    </row>
    <row r="9473" spans="1:2">
      <c r="A9473">
        <v>956642</v>
      </c>
      <c r="B9473">
        <v>13</v>
      </c>
    </row>
    <row r="9474" spans="1:2">
      <c r="A9474">
        <v>963287</v>
      </c>
      <c r="B9474">
        <v>0</v>
      </c>
    </row>
    <row r="9475" spans="1:2">
      <c r="A9475">
        <v>6279203</v>
      </c>
      <c r="B9475">
        <v>1</v>
      </c>
    </row>
    <row r="9476" spans="1:2">
      <c r="A9476">
        <v>6307806</v>
      </c>
      <c r="B9476">
        <v>0</v>
      </c>
    </row>
    <row r="9477" spans="1:2">
      <c r="A9477">
        <v>6248461</v>
      </c>
      <c r="B9477">
        <v>0</v>
      </c>
    </row>
    <row r="9478" spans="1:2">
      <c r="A9478">
        <v>964809</v>
      </c>
      <c r="B9478">
        <v>0</v>
      </c>
    </row>
    <row r="9479" spans="1:2">
      <c r="A9479">
        <v>6120493</v>
      </c>
      <c r="B9479">
        <v>0</v>
      </c>
    </row>
    <row r="9480" spans="1:2">
      <c r="A9480">
        <v>6251957</v>
      </c>
      <c r="B9480">
        <v>0</v>
      </c>
    </row>
    <row r="9481" spans="1:2">
      <c r="A9481">
        <v>958042</v>
      </c>
      <c r="B9481">
        <v>0</v>
      </c>
    </row>
    <row r="9482" spans="1:2">
      <c r="A9482">
        <v>6156579</v>
      </c>
      <c r="B9482">
        <v>0</v>
      </c>
    </row>
    <row r="9483" spans="1:2">
      <c r="A9483">
        <v>6110134</v>
      </c>
      <c r="B9483">
        <v>3</v>
      </c>
    </row>
    <row r="9484" spans="1:2">
      <c r="A9484">
        <v>1054411</v>
      </c>
      <c r="B9484">
        <v>0</v>
      </c>
    </row>
    <row r="9485" spans="1:2">
      <c r="A9485">
        <v>550503</v>
      </c>
      <c r="B9485">
        <v>0</v>
      </c>
    </row>
    <row r="9486" spans="1:2">
      <c r="A9486">
        <v>6299067</v>
      </c>
      <c r="B9486">
        <v>2</v>
      </c>
    </row>
    <row r="9487" spans="1:2">
      <c r="A9487">
        <v>6127789</v>
      </c>
      <c r="B9487">
        <v>0</v>
      </c>
    </row>
    <row r="9488" spans="1:2">
      <c r="A9488">
        <v>6250186</v>
      </c>
      <c r="B9488">
        <v>0</v>
      </c>
    </row>
    <row r="9489" spans="1:2">
      <c r="A9489">
        <v>6231178</v>
      </c>
      <c r="B9489">
        <v>0</v>
      </c>
    </row>
    <row r="9490" spans="1:2">
      <c r="A9490">
        <v>6316233</v>
      </c>
      <c r="B9490">
        <v>2</v>
      </c>
    </row>
    <row r="9491" spans="1:2">
      <c r="A9491">
        <v>6294757</v>
      </c>
      <c r="B9491">
        <v>1</v>
      </c>
    </row>
    <row r="9492" spans="1:2">
      <c r="A9492">
        <v>6310261</v>
      </c>
      <c r="B9492">
        <v>1</v>
      </c>
    </row>
    <row r="9493" spans="1:2">
      <c r="A9493">
        <v>6303031</v>
      </c>
      <c r="B9493">
        <v>6</v>
      </c>
    </row>
    <row r="9494" spans="1:2">
      <c r="A9494">
        <v>6259169</v>
      </c>
      <c r="B9494">
        <v>3</v>
      </c>
    </row>
    <row r="9495" spans="1:2">
      <c r="A9495">
        <v>553355</v>
      </c>
      <c r="B9495">
        <v>0</v>
      </c>
    </row>
    <row r="9496" spans="1:2">
      <c r="A9496">
        <v>6260316</v>
      </c>
      <c r="B9496">
        <v>0</v>
      </c>
    </row>
    <row r="9497" spans="1:2">
      <c r="A9497">
        <v>963205</v>
      </c>
      <c r="B9497">
        <v>2</v>
      </c>
    </row>
    <row r="9498" spans="1:2">
      <c r="A9498">
        <v>6270707</v>
      </c>
      <c r="B9498">
        <v>1</v>
      </c>
    </row>
    <row r="9499" spans="1:2">
      <c r="A9499">
        <v>6259465</v>
      </c>
      <c r="B9499">
        <v>0</v>
      </c>
    </row>
    <row r="9500" spans="1:2">
      <c r="A9500">
        <v>6215973</v>
      </c>
      <c r="B9500">
        <v>1</v>
      </c>
    </row>
    <row r="9501" spans="1:2">
      <c r="A9501">
        <v>963680</v>
      </c>
      <c r="B9501">
        <v>1</v>
      </c>
    </row>
    <row r="9502" spans="1:2">
      <c r="A9502">
        <v>6286204</v>
      </c>
      <c r="B9502">
        <v>0</v>
      </c>
    </row>
    <row r="9503" spans="1:2">
      <c r="A9503">
        <v>6335857</v>
      </c>
      <c r="B9503">
        <v>4</v>
      </c>
    </row>
    <row r="9504" spans="1:2">
      <c r="A9504">
        <v>6312975</v>
      </c>
      <c r="B9504">
        <v>3</v>
      </c>
    </row>
    <row r="9505" spans="1:2">
      <c r="A9505">
        <v>6164192</v>
      </c>
      <c r="B9505">
        <v>10</v>
      </c>
    </row>
    <row r="9506" spans="1:2">
      <c r="A9506">
        <v>6274050</v>
      </c>
      <c r="B9506">
        <v>0</v>
      </c>
    </row>
    <row r="9507" spans="1:2">
      <c r="A9507">
        <v>960958</v>
      </c>
      <c r="B9507">
        <v>1</v>
      </c>
    </row>
    <row r="9508" spans="1:2">
      <c r="A9508">
        <v>6144300</v>
      </c>
      <c r="B9508">
        <v>0</v>
      </c>
    </row>
    <row r="9509" spans="1:2">
      <c r="A9509">
        <v>6283336</v>
      </c>
      <c r="B9509">
        <v>2</v>
      </c>
    </row>
    <row r="9510" spans="1:2">
      <c r="A9510">
        <v>6330803</v>
      </c>
      <c r="B9510">
        <v>0</v>
      </c>
    </row>
    <row r="9511" spans="1:2">
      <c r="A9511">
        <v>6159396</v>
      </c>
      <c r="B9511">
        <v>1</v>
      </c>
    </row>
    <row r="9512" spans="1:2">
      <c r="A9512">
        <v>6182151</v>
      </c>
      <c r="B9512">
        <v>0</v>
      </c>
    </row>
    <row r="9513" spans="1:2">
      <c r="A9513">
        <v>6265447</v>
      </c>
      <c r="B9513">
        <v>0</v>
      </c>
    </row>
    <row r="9514" spans="1:2">
      <c r="A9514">
        <v>6233818</v>
      </c>
      <c r="B9514">
        <v>2</v>
      </c>
    </row>
    <row r="9515" spans="1:2">
      <c r="A9515">
        <v>750800</v>
      </c>
      <c r="B9515">
        <v>2</v>
      </c>
    </row>
    <row r="9516" spans="1:2">
      <c r="A9516">
        <v>956643</v>
      </c>
      <c r="B9516">
        <v>10</v>
      </c>
    </row>
    <row r="9517" spans="1:2">
      <c r="A9517">
        <v>1054155</v>
      </c>
      <c r="B9517">
        <v>10</v>
      </c>
    </row>
    <row r="9518" spans="1:2">
      <c r="A9518">
        <v>1053483</v>
      </c>
      <c r="B9518">
        <v>5</v>
      </c>
    </row>
    <row r="9519" spans="1:2">
      <c r="A9519">
        <v>6234425</v>
      </c>
      <c r="B9519">
        <v>1</v>
      </c>
    </row>
    <row r="9520" spans="1:2">
      <c r="A9520">
        <v>1053836</v>
      </c>
      <c r="B9520">
        <v>6</v>
      </c>
    </row>
    <row r="9521" spans="1:2">
      <c r="A9521">
        <v>6220080</v>
      </c>
      <c r="B9521">
        <v>1</v>
      </c>
    </row>
    <row r="9522" spans="1:2">
      <c r="A9522">
        <v>6157335</v>
      </c>
      <c r="B9522">
        <v>0</v>
      </c>
    </row>
    <row r="9523" spans="1:2">
      <c r="A9523">
        <v>6224854</v>
      </c>
      <c r="B9523">
        <v>2</v>
      </c>
    </row>
    <row r="9524" spans="1:2">
      <c r="A9524">
        <v>6293707</v>
      </c>
      <c r="B9524">
        <v>0</v>
      </c>
    </row>
    <row r="9525" spans="1:2">
      <c r="A9525">
        <v>6303951</v>
      </c>
      <c r="B9525">
        <v>0</v>
      </c>
    </row>
    <row r="9526" spans="1:2">
      <c r="A9526">
        <v>6292781</v>
      </c>
      <c r="B9526">
        <v>1</v>
      </c>
    </row>
    <row r="9527" spans="1:2">
      <c r="A9527">
        <v>6171141</v>
      </c>
      <c r="B9527">
        <v>1</v>
      </c>
    </row>
    <row r="9528" spans="1:2">
      <c r="A9528">
        <v>6269055</v>
      </c>
      <c r="B9528">
        <v>0</v>
      </c>
    </row>
    <row r="9529" spans="1:2">
      <c r="A9529">
        <v>1054634</v>
      </c>
      <c r="B9529">
        <v>0</v>
      </c>
    </row>
    <row r="9530" spans="1:2">
      <c r="A9530">
        <v>6278274</v>
      </c>
      <c r="B9530">
        <v>1</v>
      </c>
    </row>
    <row r="9531" spans="1:2">
      <c r="A9531">
        <v>6250194</v>
      </c>
      <c r="B9531">
        <v>0</v>
      </c>
    </row>
    <row r="9532" spans="1:2">
      <c r="A9532">
        <v>6270424</v>
      </c>
      <c r="B9532">
        <v>5</v>
      </c>
    </row>
    <row r="9533" spans="1:2">
      <c r="A9533">
        <v>6243201</v>
      </c>
      <c r="B9533">
        <v>16</v>
      </c>
    </row>
    <row r="9534" spans="1:2">
      <c r="A9534">
        <v>1351126</v>
      </c>
      <c r="B9534">
        <v>0</v>
      </c>
    </row>
    <row r="9535" spans="1:2">
      <c r="A9535">
        <v>1350860</v>
      </c>
      <c r="B9535">
        <v>0</v>
      </c>
    </row>
    <row r="9536" spans="1:2">
      <c r="A9536">
        <v>1052158</v>
      </c>
      <c r="B9536">
        <v>5</v>
      </c>
    </row>
    <row r="9537" spans="1:2">
      <c r="A9537">
        <v>6257539</v>
      </c>
      <c r="B9537">
        <v>2</v>
      </c>
    </row>
    <row r="9538" spans="1:2">
      <c r="A9538">
        <v>957675</v>
      </c>
      <c r="B9538">
        <v>1</v>
      </c>
    </row>
    <row r="9539" spans="1:2">
      <c r="A9539">
        <v>6261912</v>
      </c>
      <c r="B9539">
        <v>0</v>
      </c>
    </row>
    <row r="9540" spans="1:2">
      <c r="A9540">
        <v>6125666</v>
      </c>
      <c r="B9540">
        <v>0</v>
      </c>
    </row>
    <row r="9541" spans="1:2">
      <c r="A9541">
        <v>750129</v>
      </c>
      <c r="B9541">
        <v>2</v>
      </c>
    </row>
    <row r="9542" spans="1:2">
      <c r="A9542">
        <v>6275970</v>
      </c>
      <c r="B9542">
        <v>20</v>
      </c>
    </row>
    <row r="9543" spans="1:2">
      <c r="A9543">
        <v>6216052</v>
      </c>
      <c r="B9543">
        <v>20</v>
      </c>
    </row>
    <row r="9544" spans="1:2">
      <c r="A9544">
        <v>6213639</v>
      </c>
      <c r="B9544">
        <v>9</v>
      </c>
    </row>
    <row r="9545" spans="1:2">
      <c r="A9545">
        <v>6281796</v>
      </c>
      <c r="B9545">
        <v>0</v>
      </c>
    </row>
    <row r="9546" spans="1:2">
      <c r="A9546">
        <v>960111</v>
      </c>
      <c r="B9546">
        <v>0</v>
      </c>
    </row>
    <row r="9547" spans="1:2">
      <c r="A9547">
        <v>6293098</v>
      </c>
      <c r="B9547">
        <v>3</v>
      </c>
    </row>
    <row r="9548" spans="1:2">
      <c r="A9548">
        <v>6259476</v>
      </c>
      <c r="B9548">
        <v>0</v>
      </c>
    </row>
    <row r="9549" spans="1:2">
      <c r="A9549">
        <v>6255274</v>
      </c>
      <c r="B9549">
        <v>0</v>
      </c>
    </row>
    <row r="9550" spans="1:2">
      <c r="A9550">
        <v>1052159</v>
      </c>
      <c r="B9550">
        <v>15</v>
      </c>
    </row>
    <row r="9551" spans="1:2">
      <c r="A9551">
        <v>6215864</v>
      </c>
      <c r="B9551">
        <v>1</v>
      </c>
    </row>
    <row r="9552" spans="1:2">
      <c r="A9552">
        <v>6341896</v>
      </c>
      <c r="B9552">
        <v>0</v>
      </c>
    </row>
    <row r="9553" spans="1:2">
      <c r="A9553">
        <v>1054810</v>
      </c>
      <c r="B9553">
        <v>0</v>
      </c>
    </row>
    <row r="9554" spans="1:2">
      <c r="A9554">
        <v>6210558</v>
      </c>
      <c r="B9554">
        <v>2</v>
      </c>
    </row>
    <row r="9555" spans="1:2">
      <c r="A9555">
        <v>963885</v>
      </c>
      <c r="B9555">
        <v>0</v>
      </c>
    </row>
    <row r="9556" spans="1:2">
      <c r="A9556">
        <v>964438</v>
      </c>
      <c r="B9556">
        <v>2</v>
      </c>
    </row>
    <row r="9557" spans="1:2">
      <c r="A9557">
        <v>6216097</v>
      </c>
      <c r="B9557">
        <v>1</v>
      </c>
    </row>
    <row r="9558" spans="1:2">
      <c r="A9558">
        <v>1054946</v>
      </c>
      <c r="B9558">
        <v>2</v>
      </c>
    </row>
    <row r="9559" spans="1:2">
      <c r="A9559">
        <v>6267080</v>
      </c>
      <c r="B9559">
        <v>0</v>
      </c>
    </row>
    <row r="9560" spans="1:2">
      <c r="A9560">
        <v>6255466</v>
      </c>
      <c r="B9560">
        <v>3</v>
      </c>
    </row>
    <row r="9561" spans="1:2">
      <c r="A9561">
        <v>6337482</v>
      </c>
      <c r="B9561">
        <v>1</v>
      </c>
    </row>
    <row r="9562" spans="1:2">
      <c r="A9562">
        <v>6119893</v>
      </c>
      <c r="B9562">
        <v>8</v>
      </c>
    </row>
    <row r="9563" spans="1:2">
      <c r="A9563">
        <v>6292195</v>
      </c>
      <c r="B9563">
        <v>6</v>
      </c>
    </row>
    <row r="9564" spans="1:2">
      <c r="A9564">
        <v>6322040</v>
      </c>
      <c r="B9564">
        <v>3</v>
      </c>
    </row>
    <row r="9565" spans="1:2">
      <c r="A9565">
        <v>6223345</v>
      </c>
      <c r="B9565">
        <v>2</v>
      </c>
    </row>
    <row r="9566" spans="1:2">
      <c r="A9566">
        <v>6192992</v>
      </c>
      <c r="B9566">
        <v>1</v>
      </c>
    </row>
    <row r="9567" spans="1:2">
      <c r="A9567">
        <v>6293985</v>
      </c>
      <c r="B9567">
        <v>1</v>
      </c>
    </row>
    <row r="9568" spans="1:2">
      <c r="A9568">
        <v>6250935</v>
      </c>
      <c r="B9568">
        <v>0</v>
      </c>
    </row>
    <row r="9569" spans="1:2">
      <c r="A9569">
        <v>6187003</v>
      </c>
      <c r="B9569">
        <v>2</v>
      </c>
    </row>
    <row r="9570" spans="1:2">
      <c r="A9570">
        <v>6271163</v>
      </c>
      <c r="B9570">
        <v>1</v>
      </c>
    </row>
    <row r="9571" spans="1:2">
      <c r="A9571">
        <v>960370</v>
      </c>
      <c r="B9571">
        <v>0</v>
      </c>
    </row>
    <row r="9572" spans="1:2">
      <c r="A9572">
        <v>965450</v>
      </c>
      <c r="B9572">
        <v>0</v>
      </c>
    </row>
    <row r="9573" spans="1:2">
      <c r="A9573">
        <v>957963</v>
      </c>
      <c r="B9573">
        <v>4</v>
      </c>
    </row>
    <row r="9574" spans="1:2">
      <c r="A9574">
        <v>6304798</v>
      </c>
      <c r="B9574">
        <v>1</v>
      </c>
    </row>
    <row r="9575" spans="1:2">
      <c r="A9575">
        <v>6146860</v>
      </c>
      <c r="B9575">
        <v>1</v>
      </c>
    </row>
    <row r="9576" spans="1:2">
      <c r="A9576">
        <v>3356967</v>
      </c>
      <c r="B9576">
        <v>0</v>
      </c>
    </row>
    <row r="9577" spans="1:2">
      <c r="A9577">
        <v>6172105</v>
      </c>
      <c r="B9577">
        <v>1</v>
      </c>
    </row>
    <row r="9578" spans="1:2">
      <c r="A9578">
        <v>6265612</v>
      </c>
      <c r="B9578">
        <v>0</v>
      </c>
    </row>
    <row r="9579" spans="1:2">
      <c r="A9579">
        <v>1052920</v>
      </c>
      <c r="B9579">
        <v>2</v>
      </c>
    </row>
    <row r="9580" spans="1:2">
      <c r="A9580">
        <v>6320283</v>
      </c>
      <c r="B9580">
        <v>0</v>
      </c>
    </row>
    <row r="9581" spans="1:2">
      <c r="A9581">
        <v>6170660</v>
      </c>
      <c r="B9581">
        <v>2</v>
      </c>
    </row>
    <row r="9582" spans="1:2">
      <c r="A9582">
        <v>6223616</v>
      </c>
      <c r="B9582">
        <v>0</v>
      </c>
    </row>
    <row r="9583" spans="1:2">
      <c r="A9583">
        <v>6218016</v>
      </c>
      <c r="B9583">
        <v>0</v>
      </c>
    </row>
    <row r="9584" spans="1:2">
      <c r="A9584">
        <v>6224997</v>
      </c>
      <c r="B9584">
        <v>0</v>
      </c>
    </row>
    <row r="9585" spans="1:2">
      <c r="A9585">
        <v>6266482</v>
      </c>
      <c r="B9585">
        <v>1</v>
      </c>
    </row>
    <row r="9586" spans="1:2">
      <c r="A9586">
        <v>6198077</v>
      </c>
      <c r="B9586">
        <v>1</v>
      </c>
    </row>
    <row r="9587" spans="1:2">
      <c r="A9587">
        <v>6283961</v>
      </c>
      <c r="B9587">
        <v>2</v>
      </c>
    </row>
    <row r="9588" spans="1:2">
      <c r="A9588">
        <v>6184598</v>
      </c>
      <c r="B9588">
        <v>0</v>
      </c>
    </row>
    <row r="9589" spans="1:2">
      <c r="A9589">
        <v>6221720</v>
      </c>
      <c r="B9589">
        <v>2</v>
      </c>
    </row>
    <row r="9590" spans="1:2">
      <c r="A9590">
        <v>6241411</v>
      </c>
      <c r="B9590">
        <v>2</v>
      </c>
    </row>
    <row r="9591" spans="1:2">
      <c r="A9591">
        <v>6335461</v>
      </c>
      <c r="B9591">
        <v>0</v>
      </c>
    </row>
    <row r="9592" spans="1:2">
      <c r="A9592">
        <v>6147339</v>
      </c>
      <c r="B9592">
        <v>20</v>
      </c>
    </row>
    <row r="9593" spans="1:2">
      <c r="A9593">
        <v>6345063</v>
      </c>
      <c r="B9593">
        <v>2</v>
      </c>
    </row>
    <row r="9594" spans="1:2">
      <c r="A9594">
        <v>6174894</v>
      </c>
      <c r="B9594">
        <v>1</v>
      </c>
    </row>
    <row r="9595" spans="1:2">
      <c r="A9595">
        <v>6313933</v>
      </c>
      <c r="B9595">
        <v>1</v>
      </c>
    </row>
    <row r="9596" spans="1:2">
      <c r="A9596">
        <v>6114201</v>
      </c>
      <c r="B9596">
        <v>2</v>
      </c>
    </row>
    <row r="9597" spans="1:2">
      <c r="A9597">
        <v>6188939</v>
      </c>
      <c r="B9597">
        <v>0</v>
      </c>
    </row>
    <row r="9598" spans="1:2">
      <c r="A9598">
        <v>964122</v>
      </c>
      <c r="B9598">
        <v>2</v>
      </c>
    </row>
    <row r="9599" spans="1:2">
      <c r="A9599">
        <v>1252558</v>
      </c>
      <c r="B9599">
        <v>2</v>
      </c>
    </row>
    <row r="9600" spans="1:2">
      <c r="A9600">
        <v>6281594</v>
      </c>
      <c r="B9600">
        <v>0</v>
      </c>
    </row>
    <row r="9601" spans="1:2">
      <c r="A9601">
        <v>6265219</v>
      </c>
      <c r="B9601">
        <v>1</v>
      </c>
    </row>
    <row r="9602" spans="1:2">
      <c r="A9602">
        <v>6308371</v>
      </c>
      <c r="B9602">
        <v>0</v>
      </c>
    </row>
    <row r="9603" spans="1:2">
      <c r="A9603">
        <v>6216281</v>
      </c>
      <c r="B9603">
        <v>1</v>
      </c>
    </row>
    <row r="9604" spans="1:2">
      <c r="A9604">
        <v>6140776</v>
      </c>
      <c r="B9604">
        <v>0</v>
      </c>
    </row>
    <row r="9605" spans="1:2">
      <c r="A9605">
        <v>551409</v>
      </c>
      <c r="B9605">
        <v>0</v>
      </c>
    </row>
    <row r="9606" spans="1:2">
      <c r="A9606">
        <v>6299038</v>
      </c>
      <c r="B9606">
        <v>1</v>
      </c>
    </row>
    <row r="9607" spans="1:2">
      <c r="A9607">
        <v>1252147</v>
      </c>
      <c r="B9607">
        <v>0</v>
      </c>
    </row>
    <row r="9608" spans="1:2">
      <c r="A9608">
        <v>6215914</v>
      </c>
      <c r="B9608">
        <v>1</v>
      </c>
    </row>
    <row r="9609" spans="1:2">
      <c r="A9609">
        <v>1052605</v>
      </c>
      <c r="B9609">
        <v>0</v>
      </c>
    </row>
    <row r="9610" spans="1:2">
      <c r="A9610">
        <v>6102452</v>
      </c>
      <c r="B9610">
        <v>0</v>
      </c>
    </row>
    <row r="9611" spans="1:2">
      <c r="A9611">
        <v>6279170</v>
      </c>
      <c r="B9611">
        <v>0</v>
      </c>
    </row>
    <row r="9612" spans="1:2">
      <c r="A9612">
        <v>1251781</v>
      </c>
      <c r="B9612">
        <v>13</v>
      </c>
    </row>
    <row r="9613" spans="1:2">
      <c r="A9613">
        <v>6258456</v>
      </c>
      <c r="B9613">
        <v>0</v>
      </c>
    </row>
    <row r="9614" spans="1:2">
      <c r="A9614">
        <v>6308126</v>
      </c>
      <c r="B9614">
        <v>1</v>
      </c>
    </row>
    <row r="9615" spans="1:2">
      <c r="A9615">
        <v>954041</v>
      </c>
      <c r="B9615">
        <v>0</v>
      </c>
    </row>
    <row r="9616" spans="1:2">
      <c r="A9616">
        <v>6280513</v>
      </c>
      <c r="B9616">
        <v>2</v>
      </c>
    </row>
    <row r="9617" spans="1:2">
      <c r="A9617">
        <v>6265329</v>
      </c>
      <c r="B9617">
        <v>1</v>
      </c>
    </row>
    <row r="9618" spans="1:2">
      <c r="A9618">
        <v>6119797</v>
      </c>
      <c r="B9618">
        <v>0</v>
      </c>
    </row>
    <row r="9619" spans="1:2">
      <c r="A9619">
        <v>6270957</v>
      </c>
      <c r="B9619">
        <v>2</v>
      </c>
    </row>
    <row r="9620" spans="1:2">
      <c r="A9620">
        <v>6232768</v>
      </c>
      <c r="B9620">
        <v>2</v>
      </c>
    </row>
    <row r="9621" spans="1:2">
      <c r="A9621">
        <v>6195000</v>
      </c>
      <c r="B9621">
        <v>0</v>
      </c>
    </row>
    <row r="9622" spans="1:2">
      <c r="A9622">
        <v>6134049</v>
      </c>
      <c r="B9622">
        <v>2</v>
      </c>
    </row>
    <row r="9623" spans="1:2">
      <c r="A9623">
        <v>6272912</v>
      </c>
      <c r="B9623">
        <v>0</v>
      </c>
    </row>
    <row r="9624" spans="1:2">
      <c r="A9624">
        <v>6240361</v>
      </c>
      <c r="B9624">
        <v>1</v>
      </c>
    </row>
    <row r="9625" spans="1:2">
      <c r="A9625">
        <v>6281578</v>
      </c>
      <c r="B9625">
        <v>0</v>
      </c>
    </row>
    <row r="9626" spans="1:2">
      <c r="A9626">
        <v>6326072</v>
      </c>
      <c r="B9626">
        <v>0</v>
      </c>
    </row>
    <row r="9627" spans="1:2">
      <c r="A9627">
        <v>957236</v>
      </c>
      <c r="B9627">
        <v>2</v>
      </c>
    </row>
    <row r="9628" spans="1:2">
      <c r="A9628" t="s">
        <v>9656</v>
      </c>
      <c r="B9628">
        <v>0</v>
      </c>
    </row>
    <row r="9629" spans="1:2">
      <c r="A9629">
        <v>6216081</v>
      </c>
      <c r="B9629">
        <v>1</v>
      </c>
    </row>
    <row r="9630" spans="1:2">
      <c r="A9630">
        <v>6335771</v>
      </c>
      <c r="B9630">
        <v>8</v>
      </c>
    </row>
    <row r="9631" spans="1:2">
      <c r="A9631">
        <v>6186408</v>
      </c>
      <c r="B9631">
        <v>3</v>
      </c>
    </row>
    <row r="9632" spans="1:2">
      <c r="A9632">
        <v>6334957</v>
      </c>
      <c r="B9632">
        <v>5</v>
      </c>
    </row>
    <row r="9633" spans="1:2">
      <c r="A9633">
        <v>1055162</v>
      </c>
      <c r="B9633">
        <v>0</v>
      </c>
    </row>
    <row r="9634" spans="1:2">
      <c r="A9634">
        <v>6275893</v>
      </c>
      <c r="B9634">
        <v>1</v>
      </c>
    </row>
    <row r="9635" spans="1:2">
      <c r="A9635">
        <v>6198948</v>
      </c>
      <c r="B9635">
        <v>2</v>
      </c>
    </row>
    <row r="9636" spans="1:2">
      <c r="A9636">
        <v>6295096</v>
      </c>
      <c r="B9636">
        <v>0</v>
      </c>
    </row>
    <row r="9637" spans="1:2">
      <c r="A9637">
        <v>6216355</v>
      </c>
      <c r="B9637">
        <v>1</v>
      </c>
    </row>
    <row r="9638" spans="1:2">
      <c r="A9638">
        <v>1055291</v>
      </c>
      <c r="B9638">
        <v>7</v>
      </c>
    </row>
    <row r="9639" spans="1:2">
      <c r="A9639">
        <v>6190135</v>
      </c>
      <c r="B9639">
        <v>0</v>
      </c>
    </row>
    <row r="9640" spans="1:2">
      <c r="A9640">
        <v>6264078</v>
      </c>
      <c r="B9640">
        <v>3</v>
      </c>
    </row>
    <row r="9641" spans="1:2">
      <c r="A9641">
        <v>6297098</v>
      </c>
      <c r="B9641">
        <v>2</v>
      </c>
    </row>
    <row r="9642" spans="1:2">
      <c r="A9642">
        <v>6255576</v>
      </c>
      <c r="B9642">
        <v>3</v>
      </c>
    </row>
    <row r="9643" spans="1:2">
      <c r="A9643">
        <v>6285138</v>
      </c>
      <c r="B9643">
        <v>4</v>
      </c>
    </row>
    <row r="9644" spans="1:2">
      <c r="A9644">
        <v>6114883</v>
      </c>
      <c r="B9644">
        <v>1</v>
      </c>
    </row>
    <row r="9645" spans="1:2">
      <c r="A9645">
        <v>6281452</v>
      </c>
      <c r="B9645">
        <v>0</v>
      </c>
    </row>
    <row r="9646" spans="1:2">
      <c r="A9646">
        <v>6218542</v>
      </c>
      <c r="B9646">
        <v>12</v>
      </c>
    </row>
    <row r="9647" spans="1:2">
      <c r="A9647">
        <v>6190954</v>
      </c>
      <c r="B9647">
        <v>0</v>
      </c>
    </row>
    <row r="9648" spans="1:2">
      <c r="A9648">
        <v>964860</v>
      </c>
      <c r="B9648">
        <v>0</v>
      </c>
    </row>
    <row r="9649" spans="1:2">
      <c r="A9649">
        <v>6305666</v>
      </c>
      <c r="B9649">
        <v>0</v>
      </c>
    </row>
    <row r="9650" spans="1:2">
      <c r="A9650">
        <v>6226087</v>
      </c>
      <c r="B9650">
        <v>3</v>
      </c>
    </row>
    <row r="9651" spans="1:2">
      <c r="A9651">
        <v>6294522</v>
      </c>
      <c r="B9651">
        <v>3</v>
      </c>
    </row>
    <row r="9652" spans="1:2">
      <c r="A9652">
        <v>6316333</v>
      </c>
      <c r="B9652">
        <v>4</v>
      </c>
    </row>
    <row r="9653" spans="1:2">
      <c r="A9653">
        <v>6321743</v>
      </c>
      <c r="B9653">
        <v>4</v>
      </c>
    </row>
    <row r="9654" spans="1:2">
      <c r="A9654">
        <v>6191576</v>
      </c>
      <c r="B9654">
        <v>0</v>
      </c>
    </row>
    <row r="9655" spans="1:2">
      <c r="A9655">
        <v>1250871</v>
      </c>
      <c r="B9655">
        <v>2</v>
      </c>
    </row>
    <row r="9656" spans="1:2">
      <c r="A9656">
        <v>6251460</v>
      </c>
      <c r="B9656">
        <v>5</v>
      </c>
    </row>
    <row r="9657" spans="1:2">
      <c r="A9657">
        <v>6191055</v>
      </c>
      <c r="B9657">
        <v>2</v>
      </c>
    </row>
    <row r="9658" spans="1:2">
      <c r="A9658">
        <v>750878</v>
      </c>
      <c r="B9658">
        <v>1</v>
      </c>
    </row>
    <row r="9659" spans="1:2">
      <c r="A9659">
        <v>6343207</v>
      </c>
      <c r="B9659">
        <v>0</v>
      </c>
    </row>
    <row r="9660" spans="1:2">
      <c r="A9660">
        <v>6168958</v>
      </c>
      <c r="B9660">
        <v>0</v>
      </c>
    </row>
    <row r="9661" spans="1:2">
      <c r="A9661">
        <v>6123075</v>
      </c>
      <c r="B9661">
        <v>1</v>
      </c>
    </row>
    <row r="9662" spans="1:2">
      <c r="A9662">
        <v>1250176</v>
      </c>
      <c r="B9662">
        <v>0</v>
      </c>
    </row>
    <row r="9663" spans="1:2">
      <c r="A9663">
        <v>6107427</v>
      </c>
      <c r="B9663">
        <v>10</v>
      </c>
    </row>
    <row r="9664" spans="1:2">
      <c r="A9664">
        <v>6112505</v>
      </c>
      <c r="B9664">
        <v>0</v>
      </c>
    </row>
    <row r="9665" spans="1:2">
      <c r="A9665">
        <v>6246799</v>
      </c>
      <c r="B9665">
        <v>1</v>
      </c>
    </row>
    <row r="9666" spans="1:2">
      <c r="A9666">
        <v>961321</v>
      </c>
      <c r="B9666">
        <v>0</v>
      </c>
    </row>
    <row r="9667" spans="1:2">
      <c r="A9667">
        <v>6320521</v>
      </c>
      <c r="B9667">
        <v>1</v>
      </c>
    </row>
    <row r="9668" spans="1:2">
      <c r="A9668">
        <v>6118850</v>
      </c>
      <c r="B9668">
        <v>0</v>
      </c>
    </row>
    <row r="9669" spans="1:2">
      <c r="A9669">
        <v>6283647</v>
      </c>
      <c r="B9669">
        <v>1</v>
      </c>
    </row>
    <row r="9670" spans="1:2">
      <c r="A9670">
        <v>6303073</v>
      </c>
      <c r="B9670">
        <v>0</v>
      </c>
    </row>
    <row r="9671" spans="1:2">
      <c r="A9671">
        <v>6175395</v>
      </c>
      <c r="B9671">
        <v>0</v>
      </c>
    </row>
    <row r="9672" spans="1:2">
      <c r="A9672">
        <v>6341579</v>
      </c>
      <c r="B9672">
        <v>0</v>
      </c>
    </row>
    <row r="9673" spans="1:2">
      <c r="A9673">
        <v>6211343</v>
      </c>
      <c r="B9673">
        <v>4</v>
      </c>
    </row>
    <row r="9674" spans="1:2">
      <c r="A9674">
        <v>962388</v>
      </c>
      <c r="B9674">
        <v>0</v>
      </c>
    </row>
    <row r="9675" spans="1:2">
      <c r="A9675">
        <v>6216245</v>
      </c>
      <c r="B9675">
        <v>1</v>
      </c>
    </row>
    <row r="9676" spans="1:2">
      <c r="A9676">
        <v>6282786</v>
      </c>
      <c r="B9676">
        <v>4</v>
      </c>
    </row>
    <row r="9677" spans="1:2">
      <c r="A9677">
        <v>963837</v>
      </c>
      <c r="B9677">
        <v>1</v>
      </c>
    </row>
    <row r="9678" spans="1:2">
      <c r="A9678">
        <v>6215858</v>
      </c>
      <c r="B9678">
        <v>1</v>
      </c>
    </row>
    <row r="9679" spans="1:2">
      <c r="A9679">
        <v>6326536</v>
      </c>
      <c r="B9679">
        <v>40</v>
      </c>
    </row>
    <row r="9680" spans="1:2">
      <c r="A9680">
        <v>6246433</v>
      </c>
      <c r="B9680">
        <v>0</v>
      </c>
    </row>
    <row r="9681" spans="1:2">
      <c r="A9681">
        <v>6345061</v>
      </c>
      <c r="B9681">
        <v>0</v>
      </c>
    </row>
    <row r="9682" spans="1:2">
      <c r="A9682">
        <v>6147233</v>
      </c>
      <c r="B9682">
        <v>1</v>
      </c>
    </row>
    <row r="9683" spans="1:2">
      <c r="A9683">
        <v>6192951</v>
      </c>
      <c r="B9683">
        <v>1</v>
      </c>
    </row>
    <row r="9684" spans="1:2">
      <c r="A9684">
        <v>964364</v>
      </c>
      <c r="B9684">
        <v>0</v>
      </c>
    </row>
    <row r="9685" spans="1:2">
      <c r="A9685">
        <v>6134924</v>
      </c>
      <c r="B9685">
        <v>2</v>
      </c>
    </row>
    <row r="9686" spans="1:2">
      <c r="A9686">
        <v>6271140</v>
      </c>
      <c r="B9686">
        <v>3</v>
      </c>
    </row>
    <row r="9687" spans="1:2">
      <c r="A9687">
        <v>6324508</v>
      </c>
      <c r="B9687">
        <v>0</v>
      </c>
    </row>
    <row r="9688" spans="1:2">
      <c r="A9688">
        <v>6145704</v>
      </c>
      <c r="B9688">
        <v>1</v>
      </c>
    </row>
    <row r="9689" spans="1:2">
      <c r="A9689">
        <v>552778</v>
      </c>
      <c r="B9689">
        <v>0</v>
      </c>
    </row>
    <row r="9690" spans="1:2">
      <c r="A9690">
        <v>1251290</v>
      </c>
      <c r="B9690">
        <v>0</v>
      </c>
    </row>
    <row r="9691" spans="1:2">
      <c r="A9691">
        <v>6260535</v>
      </c>
      <c r="B9691">
        <v>0</v>
      </c>
    </row>
    <row r="9692" spans="1:2">
      <c r="A9692">
        <v>751028</v>
      </c>
      <c r="B9692">
        <v>0</v>
      </c>
    </row>
    <row r="9693" spans="1:2">
      <c r="A9693">
        <v>6300460</v>
      </c>
      <c r="B9693">
        <v>5</v>
      </c>
    </row>
    <row r="9694" spans="1:2">
      <c r="A9694">
        <v>6161022</v>
      </c>
      <c r="B9694">
        <v>0</v>
      </c>
    </row>
    <row r="9695" spans="1:2">
      <c r="A9695">
        <v>1251947</v>
      </c>
      <c r="B9695">
        <v>1</v>
      </c>
    </row>
    <row r="9696" spans="1:2">
      <c r="A9696">
        <v>6304590</v>
      </c>
      <c r="B9696">
        <v>3</v>
      </c>
    </row>
    <row r="9697" spans="1:2">
      <c r="A9697">
        <v>6241561</v>
      </c>
      <c r="B9697">
        <v>0</v>
      </c>
    </row>
    <row r="9698" spans="1:2">
      <c r="A9698">
        <v>6321760</v>
      </c>
      <c r="B9698">
        <v>4</v>
      </c>
    </row>
    <row r="9699" spans="1:2">
      <c r="A9699">
        <v>6164359</v>
      </c>
      <c r="B9699">
        <v>0</v>
      </c>
    </row>
    <row r="9700" spans="1:2">
      <c r="A9700">
        <v>6106930</v>
      </c>
      <c r="B9700">
        <v>2</v>
      </c>
    </row>
    <row r="9701" spans="1:2">
      <c r="A9701">
        <v>963673</v>
      </c>
      <c r="B9701">
        <v>1</v>
      </c>
    </row>
    <row r="9702" spans="1:2">
      <c r="A9702">
        <v>6215926</v>
      </c>
      <c r="B9702">
        <v>10</v>
      </c>
    </row>
    <row r="9703" spans="1:2">
      <c r="A9703">
        <v>6296378</v>
      </c>
      <c r="B9703">
        <v>1</v>
      </c>
    </row>
    <row r="9704" spans="1:2">
      <c r="A9704">
        <v>6256024</v>
      </c>
      <c r="B9704">
        <v>2</v>
      </c>
    </row>
    <row r="9705" spans="1:2">
      <c r="A9705">
        <v>6210320</v>
      </c>
      <c r="B9705">
        <v>0</v>
      </c>
    </row>
    <row r="9706" spans="1:2">
      <c r="A9706">
        <v>6275283</v>
      </c>
      <c r="B9706">
        <v>20</v>
      </c>
    </row>
    <row r="9707" spans="1:2">
      <c r="A9707">
        <v>6283478</v>
      </c>
      <c r="B9707">
        <v>1</v>
      </c>
    </row>
    <row r="9708" spans="1:2">
      <c r="A9708">
        <v>6317597</v>
      </c>
      <c r="B9708">
        <v>0</v>
      </c>
    </row>
    <row r="9709" spans="1:2">
      <c r="A9709">
        <v>6110982</v>
      </c>
      <c r="B9709">
        <v>0</v>
      </c>
    </row>
    <row r="9710" spans="1:2">
      <c r="A9710">
        <v>6164735</v>
      </c>
      <c r="B9710">
        <v>0</v>
      </c>
    </row>
    <row r="9711" spans="1:2">
      <c r="A9711">
        <v>6286160</v>
      </c>
      <c r="B9711">
        <v>3</v>
      </c>
    </row>
    <row r="9712" spans="1:2">
      <c r="A9712">
        <v>6108140</v>
      </c>
      <c r="B9712">
        <v>0</v>
      </c>
    </row>
    <row r="9713" spans="1:2">
      <c r="A9713">
        <v>6256143</v>
      </c>
      <c r="B9713">
        <v>50</v>
      </c>
    </row>
    <row r="9714" spans="1:2">
      <c r="A9714">
        <v>6238355</v>
      </c>
      <c r="B9714">
        <v>2</v>
      </c>
    </row>
    <row r="9715" spans="1:2">
      <c r="A9715">
        <v>6117241</v>
      </c>
      <c r="B9715">
        <v>0</v>
      </c>
    </row>
    <row r="9716" spans="1:2">
      <c r="A9716">
        <v>6318100</v>
      </c>
      <c r="B9716">
        <v>0</v>
      </c>
    </row>
    <row r="9717" spans="1:2">
      <c r="A9717">
        <v>6196445</v>
      </c>
      <c r="B9717">
        <v>0</v>
      </c>
    </row>
    <row r="9718" spans="1:2">
      <c r="A9718">
        <v>6184456</v>
      </c>
      <c r="B9718">
        <v>1</v>
      </c>
    </row>
    <row r="9719" spans="1:2">
      <c r="A9719">
        <v>6258585</v>
      </c>
      <c r="B9719">
        <v>0</v>
      </c>
    </row>
    <row r="9720" spans="1:2">
      <c r="A9720" t="s">
        <v>9577</v>
      </c>
      <c r="B9720">
        <v>0</v>
      </c>
    </row>
    <row r="9721" spans="1:2">
      <c r="A9721">
        <v>6270864</v>
      </c>
      <c r="B9721">
        <v>0</v>
      </c>
    </row>
    <row r="9722" spans="1:2">
      <c r="A9722">
        <v>6124768</v>
      </c>
      <c r="B9722">
        <v>1</v>
      </c>
    </row>
    <row r="9723" spans="1:2">
      <c r="A9723">
        <v>6322851</v>
      </c>
      <c r="B9723">
        <v>1</v>
      </c>
    </row>
    <row r="9724" spans="1:2">
      <c r="A9724">
        <v>6345635</v>
      </c>
      <c r="B9724">
        <v>2</v>
      </c>
    </row>
    <row r="9725" spans="1:2">
      <c r="A9725">
        <v>950872</v>
      </c>
      <c r="B9725">
        <v>0</v>
      </c>
    </row>
    <row r="9726" spans="1:2">
      <c r="A9726">
        <v>6325334</v>
      </c>
      <c r="B9726">
        <v>0</v>
      </c>
    </row>
    <row r="9727" spans="1:2">
      <c r="A9727">
        <v>6251878</v>
      </c>
      <c r="B9727">
        <v>0</v>
      </c>
    </row>
    <row r="9728" spans="1:2">
      <c r="A9728">
        <v>6248917</v>
      </c>
      <c r="B9728">
        <v>0</v>
      </c>
    </row>
    <row r="9729" spans="1:2">
      <c r="A9729">
        <v>6231086</v>
      </c>
      <c r="B9729">
        <v>1</v>
      </c>
    </row>
    <row r="9730" spans="1:2">
      <c r="A9730">
        <v>6215994</v>
      </c>
      <c r="B9730">
        <v>1</v>
      </c>
    </row>
    <row r="9731" spans="1:2">
      <c r="A9731">
        <v>6294866</v>
      </c>
      <c r="B9731">
        <v>1</v>
      </c>
    </row>
    <row r="9732" spans="1:2">
      <c r="A9732">
        <v>6335180</v>
      </c>
      <c r="B9732">
        <v>0</v>
      </c>
    </row>
    <row r="9733" spans="1:2">
      <c r="A9733">
        <v>6184771</v>
      </c>
      <c r="B9733">
        <v>0</v>
      </c>
    </row>
    <row r="9734" spans="1:2">
      <c r="A9734">
        <v>6230350</v>
      </c>
      <c r="B9734">
        <v>2</v>
      </c>
    </row>
    <row r="9735" spans="1:2">
      <c r="A9735">
        <v>6287239</v>
      </c>
      <c r="B9735">
        <v>0</v>
      </c>
    </row>
    <row r="9736" spans="1:2">
      <c r="A9736">
        <v>6330856</v>
      </c>
      <c r="B9736">
        <v>0</v>
      </c>
    </row>
    <row r="9737" spans="1:2">
      <c r="A9737">
        <v>6294584</v>
      </c>
      <c r="B9737">
        <v>5</v>
      </c>
    </row>
    <row r="9738" spans="1:2">
      <c r="A9738">
        <v>6284642</v>
      </c>
      <c r="B9738">
        <v>2</v>
      </c>
    </row>
    <row r="9739" spans="1:2">
      <c r="A9739">
        <v>6186431</v>
      </c>
      <c r="B9739">
        <v>1</v>
      </c>
    </row>
    <row r="9740" spans="1:2">
      <c r="A9740">
        <v>6326529</v>
      </c>
      <c r="B9740">
        <v>0</v>
      </c>
    </row>
    <row r="9741" spans="1:2">
      <c r="A9741">
        <v>6255848</v>
      </c>
      <c r="B9741">
        <v>0</v>
      </c>
    </row>
    <row r="9742" spans="1:2">
      <c r="A9742">
        <v>6143684</v>
      </c>
      <c r="B9742">
        <v>3</v>
      </c>
    </row>
    <row r="9743" spans="1:2">
      <c r="A9743">
        <v>6319660</v>
      </c>
      <c r="B9743">
        <v>1</v>
      </c>
    </row>
    <row r="9744" spans="1:2">
      <c r="A9744">
        <v>1252356</v>
      </c>
      <c r="B9744">
        <v>5</v>
      </c>
    </row>
    <row r="9745" spans="1:2">
      <c r="A9745">
        <v>6248918</v>
      </c>
      <c r="B9745">
        <v>0</v>
      </c>
    </row>
    <row r="9746" spans="1:2">
      <c r="A9746">
        <v>6306530</v>
      </c>
      <c r="B9746">
        <v>6</v>
      </c>
    </row>
    <row r="9747" spans="1:2">
      <c r="A9747">
        <v>6253421</v>
      </c>
      <c r="B9747">
        <v>3</v>
      </c>
    </row>
    <row r="9748" spans="1:2">
      <c r="A9748">
        <v>6214285</v>
      </c>
      <c r="B9748">
        <v>0</v>
      </c>
    </row>
    <row r="9749" spans="1:2">
      <c r="A9749">
        <v>1350717</v>
      </c>
      <c r="B9749">
        <v>0</v>
      </c>
    </row>
    <row r="9750" spans="1:2">
      <c r="A9750">
        <v>6316075</v>
      </c>
      <c r="B9750">
        <v>0</v>
      </c>
    </row>
    <row r="9751" spans="1:2">
      <c r="A9751">
        <v>6260266</v>
      </c>
      <c r="B9751">
        <v>0</v>
      </c>
    </row>
    <row r="9752" spans="1:2">
      <c r="A9752">
        <v>6322788</v>
      </c>
      <c r="B9752">
        <v>4</v>
      </c>
    </row>
    <row r="9753" spans="1:2">
      <c r="A9753">
        <v>6275003</v>
      </c>
      <c r="B9753">
        <v>2</v>
      </c>
    </row>
    <row r="9754" spans="1:2">
      <c r="A9754">
        <v>6117214</v>
      </c>
      <c r="B9754">
        <v>0</v>
      </c>
    </row>
    <row r="9755" spans="1:2">
      <c r="A9755">
        <v>6121431</v>
      </c>
      <c r="B9755">
        <v>0</v>
      </c>
    </row>
    <row r="9756" spans="1:2">
      <c r="A9756">
        <v>1350952</v>
      </c>
      <c r="B9756">
        <v>1</v>
      </c>
    </row>
    <row r="9757" spans="1:2">
      <c r="A9757">
        <v>6216051</v>
      </c>
      <c r="B9757">
        <v>1</v>
      </c>
    </row>
    <row r="9758" spans="1:2">
      <c r="A9758">
        <v>6226216</v>
      </c>
      <c r="B9758">
        <v>0</v>
      </c>
    </row>
    <row r="9759" spans="1:2">
      <c r="A9759">
        <v>6217266</v>
      </c>
      <c r="B9759">
        <v>0</v>
      </c>
    </row>
    <row r="9760" spans="1:2">
      <c r="A9760">
        <v>6215987</v>
      </c>
      <c r="B9760">
        <v>1</v>
      </c>
    </row>
    <row r="9761" spans="1:2">
      <c r="A9761">
        <v>6250919</v>
      </c>
      <c r="B9761">
        <v>5</v>
      </c>
    </row>
    <row r="9762" spans="1:2">
      <c r="A9762">
        <v>6231680</v>
      </c>
      <c r="B9762">
        <v>0</v>
      </c>
    </row>
    <row r="9763" spans="1:2">
      <c r="A9763">
        <v>6216286</v>
      </c>
      <c r="B9763">
        <v>1</v>
      </c>
    </row>
    <row r="9764" spans="1:2">
      <c r="A9764">
        <v>6139338</v>
      </c>
      <c r="B9764">
        <v>0</v>
      </c>
    </row>
    <row r="9765" spans="1:2">
      <c r="A9765">
        <v>6216256</v>
      </c>
      <c r="B9765">
        <v>0</v>
      </c>
    </row>
    <row r="9766" spans="1:2">
      <c r="A9766">
        <v>6343146</v>
      </c>
      <c r="B9766">
        <v>2</v>
      </c>
    </row>
    <row r="9767" spans="1:2">
      <c r="A9767">
        <v>6322737</v>
      </c>
      <c r="B9767">
        <v>1</v>
      </c>
    </row>
    <row r="9768" spans="1:2">
      <c r="A9768">
        <v>6180521</v>
      </c>
      <c r="B9768">
        <v>0</v>
      </c>
    </row>
    <row r="9769" spans="1:2">
      <c r="A9769">
        <v>6230856</v>
      </c>
      <c r="B9769">
        <v>0</v>
      </c>
    </row>
    <row r="9770" spans="1:2">
      <c r="A9770">
        <v>6215922</v>
      </c>
      <c r="B9770">
        <v>1</v>
      </c>
    </row>
    <row r="9771" spans="1:2">
      <c r="A9771">
        <v>6293244</v>
      </c>
      <c r="B9771">
        <v>0</v>
      </c>
    </row>
    <row r="9772" spans="1:2">
      <c r="A9772">
        <v>6199132</v>
      </c>
      <c r="B9772">
        <v>2</v>
      </c>
    </row>
    <row r="9773" spans="1:2">
      <c r="A9773">
        <v>960440</v>
      </c>
      <c r="B9773">
        <v>0</v>
      </c>
    </row>
    <row r="9774" spans="1:2">
      <c r="A9774">
        <v>6175539</v>
      </c>
      <c r="B9774">
        <v>0</v>
      </c>
    </row>
    <row r="9775" spans="1:2">
      <c r="A9775">
        <v>6339163</v>
      </c>
      <c r="B9775">
        <v>1</v>
      </c>
    </row>
    <row r="9776" spans="1:2">
      <c r="A9776">
        <v>6264238</v>
      </c>
      <c r="B9776">
        <v>1</v>
      </c>
    </row>
    <row r="9777" spans="1:2">
      <c r="A9777">
        <v>6285977</v>
      </c>
      <c r="B9777">
        <v>2</v>
      </c>
    </row>
    <row r="9778" spans="1:2">
      <c r="A9778">
        <v>6298609</v>
      </c>
      <c r="B9778">
        <v>2</v>
      </c>
    </row>
    <row r="9779" spans="1:2">
      <c r="A9779">
        <v>6322530</v>
      </c>
      <c r="B9779">
        <v>0</v>
      </c>
    </row>
    <row r="9780" spans="1:2">
      <c r="A9780">
        <v>6137343</v>
      </c>
      <c r="B9780">
        <v>0</v>
      </c>
    </row>
    <row r="9781" spans="1:2">
      <c r="A9781">
        <v>6115703</v>
      </c>
      <c r="B9781">
        <v>0</v>
      </c>
    </row>
    <row r="9782" spans="1:2">
      <c r="A9782">
        <v>6120334</v>
      </c>
      <c r="B9782">
        <v>0</v>
      </c>
    </row>
    <row r="9783" spans="1:2">
      <c r="A9783">
        <v>6308997</v>
      </c>
      <c r="B9783">
        <v>4</v>
      </c>
    </row>
    <row r="9784" spans="1:2">
      <c r="A9784">
        <v>963653</v>
      </c>
      <c r="B9784">
        <v>0</v>
      </c>
    </row>
    <row r="9785" spans="1:2">
      <c r="A9785">
        <v>1055100</v>
      </c>
      <c r="B9785">
        <v>0</v>
      </c>
    </row>
    <row r="9786" spans="1:2">
      <c r="A9786">
        <v>6194702</v>
      </c>
      <c r="B9786">
        <v>80</v>
      </c>
    </row>
    <row r="9787" spans="1:2">
      <c r="A9787">
        <v>956450</v>
      </c>
      <c r="B9787">
        <v>0</v>
      </c>
    </row>
    <row r="9788" spans="1:2">
      <c r="A9788">
        <v>6302377</v>
      </c>
      <c r="B9788">
        <v>2</v>
      </c>
    </row>
    <row r="9789" spans="1:2">
      <c r="A9789">
        <v>6286195</v>
      </c>
      <c r="B9789">
        <v>0</v>
      </c>
    </row>
    <row r="9790" spans="1:2">
      <c r="A9790">
        <v>1054972</v>
      </c>
      <c r="B9790">
        <v>1</v>
      </c>
    </row>
    <row r="9791" spans="1:2">
      <c r="A9791">
        <v>1054835</v>
      </c>
      <c r="B9791">
        <v>6</v>
      </c>
    </row>
    <row r="9792" spans="1:2">
      <c r="A9792">
        <v>6257532</v>
      </c>
      <c r="B9792">
        <v>0</v>
      </c>
    </row>
    <row r="9793" spans="1:2">
      <c r="A9793">
        <v>1054130</v>
      </c>
      <c r="B9793">
        <v>1</v>
      </c>
    </row>
    <row r="9794" spans="1:2">
      <c r="A9794">
        <v>6119918</v>
      </c>
      <c r="B9794">
        <v>0</v>
      </c>
    </row>
    <row r="9795" spans="1:2">
      <c r="A9795">
        <v>1053569</v>
      </c>
      <c r="B9795">
        <v>2</v>
      </c>
    </row>
    <row r="9796" spans="1:2">
      <c r="A9796">
        <v>6139405</v>
      </c>
      <c r="B9796">
        <v>0</v>
      </c>
    </row>
    <row r="9797" spans="1:2">
      <c r="A9797">
        <v>6256366</v>
      </c>
      <c r="B9797">
        <v>8</v>
      </c>
    </row>
    <row r="9798" spans="1:2">
      <c r="A9798">
        <v>6336730</v>
      </c>
      <c r="B9798">
        <v>0</v>
      </c>
    </row>
    <row r="9799" spans="1:2">
      <c r="A9799">
        <v>6152602</v>
      </c>
      <c r="B9799">
        <v>0</v>
      </c>
    </row>
    <row r="9800" spans="1:2">
      <c r="A9800">
        <v>6283480</v>
      </c>
      <c r="B9800">
        <v>2</v>
      </c>
    </row>
    <row r="9801" spans="1:2">
      <c r="A9801">
        <v>1054438</v>
      </c>
      <c r="B9801">
        <v>5</v>
      </c>
    </row>
    <row r="9802" spans="1:2">
      <c r="A9802">
        <v>6335460</v>
      </c>
      <c r="B9802">
        <v>0</v>
      </c>
    </row>
    <row r="9803" spans="1:2">
      <c r="A9803">
        <v>963042</v>
      </c>
      <c r="B9803">
        <v>1</v>
      </c>
    </row>
    <row r="9804" spans="1:2">
      <c r="A9804">
        <v>6239924</v>
      </c>
      <c r="B9804">
        <v>16</v>
      </c>
    </row>
    <row r="9805" spans="1:2">
      <c r="A9805">
        <v>952614</v>
      </c>
      <c r="B9805">
        <v>0</v>
      </c>
    </row>
    <row r="9806" spans="1:2">
      <c r="A9806">
        <v>6303955</v>
      </c>
      <c r="B9806">
        <v>2</v>
      </c>
    </row>
    <row r="9807" spans="1:2">
      <c r="A9807">
        <v>6274407</v>
      </c>
      <c r="B9807">
        <v>0</v>
      </c>
    </row>
    <row r="9808" spans="1:2">
      <c r="A9808">
        <v>1054627</v>
      </c>
      <c r="B9808">
        <v>1</v>
      </c>
    </row>
    <row r="9809" spans="1:2">
      <c r="A9809">
        <v>6237671</v>
      </c>
      <c r="B9809">
        <v>10</v>
      </c>
    </row>
    <row r="9810" spans="1:2">
      <c r="A9810">
        <v>6326062</v>
      </c>
      <c r="B9810">
        <v>2</v>
      </c>
    </row>
    <row r="9811" spans="1:2">
      <c r="A9811">
        <v>6269054</v>
      </c>
      <c r="B9811">
        <v>0</v>
      </c>
    </row>
    <row r="9812" spans="1:2">
      <c r="A9812">
        <v>3439994</v>
      </c>
      <c r="B9812">
        <v>0</v>
      </c>
    </row>
    <row r="9813" spans="1:2">
      <c r="A9813">
        <v>6270264</v>
      </c>
      <c r="B9813">
        <v>2</v>
      </c>
    </row>
    <row r="9814" spans="1:2">
      <c r="A9814">
        <v>6216100</v>
      </c>
      <c r="B9814">
        <v>1</v>
      </c>
    </row>
    <row r="9815" spans="1:2">
      <c r="A9815">
        <v>6281589</v>
      </c>
      <c r="B9815">
        <v>0</v>
      </c>
    </row>
    <row r="9816" spans="1:2">
      <c r="A9816">
        <v>6325538</v>
      </c>
      <c r="B9816">
        <v>2</v>
      </c>
    </row>
    <row r="9817" spans="1:2">
      <c r="A9817">
        <v>6298608</v>
      </c>
      <c r="B9817">
        <v>1</v>
      </c>
    </row>
    <row r="9818" spans="1:2">
      <c r="A9818">
        <v>6282415</v>
      </c>
      <c r="B9818">
        <v>0</v>
      </c>
    </row>
    <row r="9819" spans="1:2">
      <c r="A9819">
        <v>6168180</v>
      </c>
      <c r="B9819">
        <v>2</v>
      </c>
    </row>
    <row r="9820" spans="1:2">
      <c r="A9820">
        <v>958381</v>
      </c>
      <c r="B9820">
        <v>1</v>
      </c>
    </row>
    <row r="9821" spans="1:2">
      <c r="A9821">
        <v>6253144</v>
      </c>
      <c r="B9821">
        <v>3</v>
      </c>
    </row>
    <row r="9822" spans="1:2">
      <c r="A9822">
        <v>6280279</v>
      </c>
      <c r="B9822">
        <v>2</v>
      </c>
    </row>
    <row r="9823" spans="1:2">
      <c r="A9823">
        <v>6249839</v>
      </c>
      <c r="B9823">
        <v>2</v>
      </c>
    </row>
    <row r="9824" spans="1:2">
      <c r="A9824">
        <v>6110320</v>
      </c>
      <c r="B9824">
        <v>2</v>
      </c>
    </row>
    <row r="9825" spans="1:2">
      <c r="A9825">
        <v>6242086</v>
      </c>
      <c r="B9825">
        <v>0</v>
      </c>
    </row>
    <row r="9826" spans="1:2">
      <c r="A9826">
        <v>956714</v>
      </c>
      <c r="B9826">
        <v>0</v>
      </c>
    </row>
    <row r="9827" spans="1:2">
      <c r="A9827">
        <v>6119958</v>
      </c>
      <c r="B9827">
        <v>0</v>
      </c>
    </row>
    <row r="9828" spans="1:2">
      <c r="A9828">
        <v>6229688</v>
      </c>
      <c r="B9828">
        <v>0</v>
      </c>
    </row>
    <row r="9829" spans="1:2">
      <c r="A9829">
        <v>6325684</v>
      </c>
      <c r="B9829">
        <v>0</v>
      </c>
    </row>
    <row r="9830" spans="1:2">
      <c r="A9830">
        <v>6144462</v>
      </c>
      <c r="B9830">
        <v>2</v>
      </c>
    </row>
    <row r="9831" spans="1:2">
      <c r="A9831">
        <v>6246008</v>
      </c>
      <c r="B9831">
        <v>0</v>
      </c>
    </row>
    <row r="9832" spans="1:2">
      <c r="A9832">
        <v>964554</v>
      </c>
      <c r="B9832">
        <v>1</v>
      </c>
    </row>
    <row r="9833" spans="1:2">
      <c r="A9833">
        <v>6115577</v>
      </c>
      <c r="B9833">
        <v>3</v>
      </c>
    </row>
    <row r="9834" spans="1:2">
      <c r="A9834">
        <v>1055008</v>
      </c>
      <c r="B9834">
        <v>0</v>
      </c>
    </row>
    <row r="9835" spans="1:2">
      <c r="A9835">
        <v>6311755</v>
      </c>
      <c r="B9835">
        <v>0</v>
      </c>
    </row>
    <row r="9836" spans="1:2">
      <c r="A9836">
        <v>6259555</v>
      </c>
      <c r="B9836">
        <v>0</v>
      </c>
    </row>
    <row r="9837" spans="1:2">
      <c r="A9837">
        <v>6310607</v>
      </c>
      <c r="B9837">
        <v>6</v>
      </c>
    </row>
    <row r="9838" spans="1:2">
      <c r="A9838">
        <v>6216327</v>
      </c>
      <c r="B9838">
        <v>10</v>
      </c>
    </row>
    <row r="9839" spans="1:2">
      <c r="A9839">
        <v>1053811</v>
      </c>
      <c r="B9839">
        <v>4</v>
      </c>
    </row>
    <row r="9840" spans="1:2">
      <c r="A9840">
        <v>6177730</v>
      </c>
      <c r="B9840">
        <v>2</v>
      </c>
    </row>
    <row r="9841" spans="1:2">
      <c r="A9841">
        <v>6243097</v>
      </c>
      <c r="B9841">
        <v>2</v>
      </c>
    </row>
    <row r="9842" spans="1:2">
      <c r="A9842">
        <v>6341413</v>
      </c>
      <c r="B9842">
        <v>2</v>
      </c>
    </row>
    <row r="9843" spans="1:2">
      <c r="A9843">
        <v>1055159</v>
      </c>
      <c r="B9843">
        <v>2</v>
      </c>
    </row>
    <row r="9844" spans="1:2">
      <c r="A9844">
        <v>6323590</v>
      </c>
      <c r="B9844">
        <v>1</v>
      </c>
    </row>
    <row r="9845" spans="1:2">
      <c r="A9845">
        <v>6233534</v>
      </c>
      <c r="B9845">
        <v>2</v>
      </c>
    </row>
    <row r="9846" spans="1:2">
      <c r="A9846">
        <v>1055183</v>
      </c>
      <c r="B9846">
        <v>0</v>
      </c>
    </row>
    <row r="9847" spans="1:2">
      <c r="A9847">
        <v>6338870</v>
      </c>
      <c r="B9847">
        <v>0</v>
      </c>
    </row>
    <row r="9848" spans="1:2">
      <c r="A9848">
        <v>6334954</v>
      </c>
      <c r="B9848">
        <v>10</v>
      </c>
    </row>
    <row r="9849" spans="1:2">
      <c r="A9849">
        <v>6316467</v>
      </c>
      <c r="B9849">
        <v>0</v>
      </c>
    </row>
    <row r="9850" spans="1:2">
      <c r="A9850">
        <v>1251821</v>
      </c>
      <c r="B9850">
        <v>1</v>
      </c>
    </row>
    <row r="9851" spans="1:2">
      <c r="A9851">
        <v>6258780</v>
      </c>
      <c r="B9851">
        <v>1</v>
      </c>
    </row>
    <row r="9852" spans="1:2">
      <c r="A9852">
        <v>6299213</v>
      </c>
      <c r="B9852">
        <v>1</v>
      </c>
    </row>
    <row r="9853" spans="1:2">
      <c r="A9853">
        <v>6189514</v>
      </c>
      <c r="B9853">
        <v>0</v>
      </c>
    </row>
    <row r="9854" spans="1:2">
      <c r="A9854">
        <v>961344</v>
      </c>
      <c r="B9854">
        <v>0</v>
      </c>
    </row>
    <row r="9855" spans="1:2">
      <c r="A9855">
        <v>6325680</v>
      </c>
      <c r="B9855">
        <v>0</v>
      </c>
    </row>
    <row r="9856" spans="1:2">
      <c r="A9856">
        <v>6177518</v>
      </c>
      <c r="B9856">
        <v>0</v>
      </c>
    </row>
    <row r="9857" spans="1:2">
      <c r="A9857">
        <v>6183002</v>
      </c>
      <c r="B9857">
        <v>0</v>
      </c>
    </row>
    <row r="9858" spans="1:2">
      <c r="A9858">
        <v>6215584</v>
      </c>
      <c r="B9858">
        <v>0</v>
      </c>
    </row>
    <row r="9859" spans="1:2">
      <c r="A9859">
        <v>1052000</v>
      </c>
      <c r="B9859">
        <v>0</v>
      </c>
    </row>
    <row r="9860" spans="1:2">
      <c r="A9860">
        <v>6220407</v>
      </c>
      <c r="B9860">
        <v>2</v>
      </c>
    </row>
    <row r="9861" spans="1:2">
      <c r="A9861">
        <v>6115666</v>
      </c>
      <c r="B9861">
        <v>1</v>
      </c>
    </row>
    <row r="9862" spans="1:2">
      <c r="A9862">
        <v>6215874</v>
      </c>
      <c r="B9862">
        <v>1</v>
      </c>
    </row>
    <row r="9863" spans="1:2">
      <c r="A9863">
        <v>6115225</v>
      </c>
      <c r="B9863">
        <v>0</v>
      </c>
    </row>
    <row r="9864" spans="1:2">
      <c r="A9864">
        <v>1252149</v>
      </c>
      <c r="B9864">
        <v>0</v>
      </c>
    </row>
    <row r="9865" spans="1:2">
      <c r="A9865">
        <v>3451094</v>
      </c>
      <c r="B9865">
        <v>0</v>
      </c>
    </row>
    <row r="9866" spans="1:2">
      <c r="A9866">
        <v>6278579</v>
      </c>
      <c r="B9866">
        <v>2</v>
      </c>
    </row>
    <row r="9867" spans="1:2">
      <c r="A9867">
        <v>6342816</v>
      </c>
      <c r="B9867">
        <v>2</v>
      </c>
    </row>
    <row r="9868" spans="1:2">
      <c r="A9868">
        <v>6242077</v>
      </c>
      <c r="B9868">
        <v>6</v>
      </c>
    </row>
    <row r="9869" spans="1:2">
      <c r="A9869">
        <v>6256810</v>
      </c>
      <c r="B9869">
        <v>4</v>
      </c>
    </row>
    <row r="9870" spans="1:2">
      <c r="A9870">
        <v>6172963</v>
      </c>
      <c r="B9870">
        <v>2</v>
      </c>
    </row>
    <row r="9871" spans="1:2">
      <c r="A9871">
        <v>6218132</v>
      </c>
      <c r="B9871">
        <v>0</v>
      </c>
    </row>
    <row r="9872" spans="1:2">
      <c r="A9872">
        <v>6244610</v>
      </c>
      <c r="B9872">
        <v>0</v>
      </c>
    </row>
    <row r="9873" spans="1:2">
      <c r="A9873">
        <v>6242126</v>
      </c>
      <c r="B9873">
        <v>0</v>
      </c>
    </row>
    <row r="9874" spans="1:2">
      <c r="A9874">
        <v>6284632</v>
      </c>
      <c r="B9874">
        <v>0</v>
      </c>
    </row>
    <row r="9875" spans="1:2">
      <c r="A9875">
        <v>960292</v>
      </c>
      <c r="B9875">
        <v>0</v>
      </c>
    </row>
    <row r="9876" spans="1:2">
      <c r="A9876">
        <v>6116465</v>
      </c>
      <c r="B9876">
        <v>0</v>
      </c>
    </row>
    <row r="9877" spans="1:2">
      <c r="A9877">
        <v>6250895</v>
      </c>
      <c r="B9877">
        <v>1</v>
      </c>
    </row>
    <row r="9878" spans="1:2">
      <c r="A9878">
        <v>6221738</v>
      </c>
      <c r="B9878">
        <v>1</v>
      </c>
    </row>
    <row r="9879" spans="1:2">
      <c r="A9879">
        <v>6259170</v>
      </c>
      <c r="B9879">
        <v>3</v>
      </c>
    </row>
    <row r="9880" spans="1:2">
      <c r="A9880">
        <v>959299</v>
      </c>
      <c r="B9880">
        <v>0</v>
      </c>
    </row>
    <row r="9881" spans="1:2">
      <c r="A9881">
        <v>1054126</v>
      </c>
      <c r="B9881">
        <v>1</v>
      </c>
    </row>
    <row r="9882" spans="1:2">
      <c r="A9882">
        <v>1052400</v>
      </c>
      <c r="B9882">
        <v>0</v>
      </c>
    </row>
    <row r="9883" spans="1:2">
      <c r="A9883">
        <v>6234150</v>
      </c>
      <c r="B9883">
        <v>2</v>
      </c>
    </row>
    <row r="9884" spans="1:2">
      <c r="A9884">
        <v>6324244</v>
      </c>
      <c r="B9884">
        <v>0</v>
      </c>
    </row>
    <row r="9885" spans="1:2">
      <c r="A9885">
        <v>6174098</v>
      </c>
      <c r="B9885">
        <v>9</v>
      </c>
    </row>
    <row r="9886" spans="1:2">
      <c r="A9886">
        <v>1252049</v>
      </c>
      <c r="B9886">
        <v>0</v>
      </c>
    </row>
    <row r="9887" spans="1:2">
      <c r="A9887">
        <v>6150396</v>
      </c>
      <c r="B9887">
        <v>2</v>
      </c>
    </row>
    <row r="9888" spans="1:2">
      <c r="A9888">
        <v>6271003</v>
      </c>
      <c r="B9888">
        <v>1</v>
      </c>
    </row>
    <row r="9889" spans="1:2">
      <c r="A9889">
        <v>6335763</v>
      </c>
      <c r="B9889">
        <v>0</v>
      </c>
    </row>
    <row r="9890" spans="1:2">
      <c r="A9890">
        <v>957659</v>
      </c>
      <c r="B9890">
        <v>0</v>
      </c>
    </row>
    <row r="9891" spans="1:2">
      <c r="A9891">
        <v>6224097</v>
      </c>
      <c r="B9891">
        <v>2</v>
      </c>
    </row>
    <row r="9892" spans="1:2">
      <c r="A9892">
        <v>6139359</v>
      </c>
      <c r="B9892">
        <v>0</v>
      </c>
    </row>
    <row r="9893" spans="1:2">
      <c r="A9893">
        <v>6323148</v>
      </c>
      <c r="B9893">
        <v>0</v>
      </c>
    </row>
    <row r="9894" spans="1:2">
      <c r="A9894">
        <v>6245807</v>
      </c>
      <c r="B9894">
        <v>8</v>
      </c>
    </row>
    <row r="9895" spans="1:2">
      <c r="A9895">
        <v>6231718</v>
      </c>
      <c r="B9895">
        <v>0</v>
      </c>
    </row>
    <row r="9896" spans="1:2">
      <c r="A9896">
        <v>6322528</v>
      </c>
      <c r="B9896">
        <v>0</v>
      </c>
    </row>
    <row r="9897" spans="1:2">
      <c r="A9897">
        <v>6291038</v>
      </c>
      <c r="B9897">
        <v>0</v>
      </c>
    </row>
    <row r="9898" spans="1:2">
      <c r="A9898">
        <v>6216018</v>
      </c>
      <c r="B9898">
        <v>1</v>
      </c>
    </row>
    <row r="9899" spans="1:2">
      <c r="A9899">
        <v>6114996</v>
      </c>
      <c r="B9899">
        <v>0</v>
      </c>
    </row>
    <row r="9900" spans="1:2">
      <c r="A9900" t="s">
        <v>9605</v>
      </c>
      <c r="B9900">
        <v>0</v>
      </c>
    </row>
    <row r="9901" spans="1:2">
      <c r="A9901">
        <v>960361</v>
      </c>
      <c r="B9901">
        <v>2</v>
      </c>
    </row>
    <row r="9902" spans="1:2">
      <c r="A9902">
        <v>6291037</v>
      </c>
      <c r="B9902">
        <v>0</v>
      </c>
    </row>
    <row r="9903" spans="1:2">
      <c r="A9903">
        <v>6236982</v>
      </c>
      <c r="B9903">
        <v>0</v>
      </c>
    </row>
    <row r="9904" spans="1:2">
      <c r="A9904">
        <v>6245040</v>
      </c>
      <c r="B9904">
        <v>2</v>
      </c>
    </row>
    <row r="9905" spans="1:2">
      <c r="A9905">
        <v>6122231</v>
      </c>
      <c r="B9905">
        <v>0</v>
      </c>
    </row>
    <row r="9906" spans="1:2">
      <c r="A9906">
        <v>6198972</v>
      </c>
      <c r="B9906">
        <v>0</v>
      </c>
    </row>
    <row r="9907" spans="1:2">
      <c r="A9907">
        <v>6198285</v>
      </c>
      <c r="B9907">
        <v>1</v>
      </c>
    </row>
    <row r="9908" spans="1:2">
      <c r="A9908">
        <v>6284529</v>
      </c>
      <c r="B9908">
        <v>0</v>
      </c>
    </row>
    <row r="9909" spans="1:2">
      <c r="A9909">
        <v>6216364</v>
      </c>
      <c r="B9909">
        <v>1</v>
      </c>
    </row>
    <row r="9910" spans="1:2">
      <c r="A9910">
        <v>6310366</v>
      </c>
      <c r="B9910">
        <v>0</v>
      </c>
    </row>
    <row r="9911" spans="1:2">
      <c r="A9911">
        <v>6196207</v>
      </c>
      <c r="B9911">
        <v>0</v>
      </c>
    </row>
    <row r="9912" spans="1:2">
      <c r="A9912">
        <v>6310076</v>
      </c>
      <c r="B9912">
        <v>0</v>
      </c>
    </row>
    <row r="9913" spans="1:2">
      <c r="A9913">
        <v>6172923</v>
      </c>
      <c r="B9913">
        <v>1</v>
      </c>
    </row>
    <row r="9914" spans="1:2">
      <c r="A9914">
        <v>6295449</v>
      </c>
      <c r="B9914">
        <v>0</v>
      </c>
    </row>
    <row r="9915" spans="1:2">
      <c r="A9915">
        <v>6299153</v>
      </c>
      <c r="B9915">
        <v>0</v>
      </c>
    </row>
    <row r="9916" spans="1:2">
      <c r="A9916">
        <v>6244608</v>
      </c>
      <c r="B9916">
        <v>0</v>
      </c>
    </row>
    <row r="9917" spans="1:2">
      <c r="A9917">
        <v>6259407</v>
      </c>
      <c r="B9917">
        <v>1</v>
      </c>
    </row>
    <row r="9918" spans="1:2">
      <c r="A9918">
        <v>6334847</v>
      </c>
      <c r="B9918">
        <v>0</v>
      </c>
    </row>
    <row r="9919" spans="1:2">
      <c r="A9919">
        <v>6342988</v>
      </c>
      <c r="B9919">
        <v>0</v>
      </c>
    </row>
    <row r="9920" spans="1:2">
      <c r="A9920">
        <v>6256740</v>
      </c>
      <c r="B9920">
        <v>1</v>
      </c>
    </row>
    <row r="9921" spans="1:2">
      <c r="A9921">
        <v>6190285</v>
      </c>
      <c r="B9921">
        <v>3</v>
      </c>
    </row>
    <row r="9922" spans="1:2">
      <c r="A9922">
        <v>6313372</v>
      </c>
      <c r="B9922">
        <v>0</v>
      </c>
    </row>
    <row r="9923" spans="1:2">
      <c r="A9923">
        <v>6226088</v>
      </c>
      <c r="B9923">
        <v>1</v>
      </c>
    </row>
    <row r="9924" spans="1:2">
      <c r="A9924">
        <v>6230791</v>
      </c>
      <c r="B9924">
        <v>1</v>
      </c>
    </row>
    <row r="9925" spans="1:2">
      <c r="A9925">
        <v>6313688</v>
      </c>
      <c r="B9925">
        <v>36</v>
      </c>
    </row>
    <row r="9926" spans="1:2">
      <c r="A9926">
        <v>953955</v>
      </c>
      <c r="B9926">
        <v>0</v>
      </c>
    </row>
    <row r="9927" spans="1:2">
      <c r="A9927">
        <v>6302341</v>
      </c>
      <c r="B9927">
        <v>0</v>
      </c>
    </row>
    <row r="9928" spans="1:2">
      <c r="A9928">
        <v>6178887</v>
      </c>
      <c r="B9928">
        <v>0</v>
      </c>
    </row>
    <row r="9929" spans="1:2">
      <c r="A9929">
        <v>6184275</v>
      </c>
      <c r="B9929">
        <v>1000</v>
      </c>
    </row>
    <row r="9930" spans="1:2">
      <c r="A9930">
        <v>6330520</v>
      </c>
      <c r="B9930">
        <v>0</v>
      </c>
    </row>
    <row r="9931" spans="1:2">
      <c r="A9931">
        <v>6150848</v>
      </c>
      <c r="B9931">
        <v>2</v>
      </c>
    </row>
    <row r="9932" spans="1:2">
      <c r="A9932">
        <v>6104137</v>
      </c>
      <c r="B9932">
        <v>5</v>
      </c>
    </row>
    <row r="9933" spans="1:2">
      <c r="A9933">
        <v>6231171</v>
      </c>
      <c r="B9933">
        <v>1</v>
      </c>
    </row>
    <row r="9934" spans="1:2">
      <c r="A9934">
        <v>553006</v>
      </c>
      <c r="B9934">
        <v>0</v>
      </c>
    </row>
    <row r="9935" spans="1:2">
      <c r="A9935">
        <v>6270699</v>
      </c>
      <c r="B9935">
        <v>1</v>
      </c>
    </row>
    <row r="9936" spans="1:2">
      <c r="A9936">
        <v>6229847</v>
      </c>
      <c r="B9936">
        <v>1</v>
      </c>
    </row>
    <row r="9937" spans="1:2">
      <c r="A9937">
        <v>6280336</v>
      </c>
      <c r="B9937">
        <v>0</v>
      </c>
    </row>
    <row r="9938" spans="1:2">
      <c r="A9938">
        <v>6312211</v>
      </c>
      <c r="B9938">
        <v>0</v>
      </c>
    </row>
    <row r="9939" spans="1:2">
      <c r="A9939">
        <v>6312322</v>
      </c>
      <c r="B9939">
        <v>1</v>
      </c>
    </row>
    <row r="9940" spans="1:2">
      <c r="A9940">
        <v>6236679</v>
      </c>
      <c r="B9940">
        <v>1</v>
      </c>
    </row>
    <row r="9941" spans="1:2">
      <c r="A9941">
        <v>1054759</v>
      </c>
      <c r="B9941">
        <v>0</v>
      </c>
    </row>
    <row r="9942" spans="1:2">
      <c r="A9942">
        <v>6261935</v>
      </c>
      <c r="B9942">
        <v>1</v>
      </c>
    </row>
    <row r="9943" spans="1:2">
      <c r="A9943">
        <v>6177134</v>
      </c>
      <c r="B9943">
        <v>0</v>
      </c>
    </row>
    <row r="9944" spans="1:2">
      <c r="A9944">
        <v>6187659</v>
      </c>
      <c r="B9944">
        <v>8</v>
      </c>
    </row>
    <row r="9945" spans="1:2">
      <c r="A9945">
        <v>6196045</v>
      </c>
      <c r="B9945">
        <v>6</v>
      </c>
    </row>
    <row r="9946" spans="1:2">
      <c r="A9946">
        <v>959727</v>
      </c>
      <c r="B9946">
        <v>1</v>
      </c>
    </row>
    <row r="9947" spans="1:2">
      <c r="A9947">
        <v>6216353</v>
      </c>
      <c r="B9947">
        <v>1</v>
      </c>
    </row>
    <row r="9948" spans="1:2">
      <c r="A9948">
        <v>6270373</v>
      </c>
      <c r="B9948">
        <v>2</v>
      </c>
    </row>
    <row r="9949" spans="1:2">
      <c r="A9949">
        <v>6232023</v>
      </c>
      <c r="B9949">
        <v>3</v>
      </c>
    </row>
    <row r="9950" spans="1:2">
      <c r="A9950">
        <v>6225092</v>
      </c>
      <c r="B9950">
        <v>1</v>
      </c>
    </row>
    <row r="9951" spans="1:2">
      <c r="A9951">
        <v>6156074</v>
      </c>
      <c r="B9951">
        <v>0</v>
      </c>
    </row>
    <row r="9952" spans="1:2">
      <c r="A9952">
        <v>6270575</v>
      </c>
      <c r="B9952">
        <v>1</v>
      </c>
    </row>
    <row r="9953" spans="1:2">
      <c r="A9953">
        <v>6239801</v>
      </c>
      <c r="B9953">
        <v>1</v>
      </c>
    </row>
    <row r="9954" spans="1:2">
      <c r="A9954">
        <v>6239400</v>
      </c>
      <c r="B9954">
        <v>0</v>
      </c>
    </row>
    <row r="9955" spans="1:2">
      <c r="A9955">
        <v>6231448</v>
      </c>
      <c r="B9955">
        <v>2</v>
      </c>
    </row>
    <row r="9956" spans="1:2">
      <c r="A9956">
        <v>6270858</v>
      </c>
      <c r="B9956">
        <v>0</v>
      </c>
    </row>
    <row r="9957" spans="1:2">
      <c r="A9957">
        <v>6341376</v>
      </c>
      <c r="B9957">
        <v>0</v>
      </c>
    </row>
    <row r="9958" spans="1:2">
      <c r="A9958">
        <v>6341620</v>
      </c>
      <c r="B9958">
        <v>2</v>
      </c>
    </row>
    <row r="9959" spans="1:2">
      <c r="A9959">
        <v>6152885</v>
      </c>
      <c r="B9959">
        <v>4</v>
      </c>
    </row>
    <row r="9960" spans="1:2">
      <c r="A9960">
        <v>6337480</v>
      </c>
      <c r="B9960">
        <v>0</v>
      </c>
    </row>
    <row r="9961" spans="1:2">
      <c r="A9961">
        <v>6303601</v>
      </c>
      <c r="B9961">
        <v>0</v>
      </c>
    </row>
    <row r="9962" spans="1:2">
      <c r="A9962">
        <v>6256412</v>
      </c>
      <c r="B9962">
        <v>0</v>
      </c>
    </row>
    <row r="9963" spans="1:2">
      <c r="A9963">
        <v>1053469</v>
      </c>
      <c r="B9963">
        <v>0</v>
      </c>
    </row>
    <row r="9964" spans="1:2">
      <c r="A9964">
        <v>6247856</v>
      </c>
      <c r="B9964">
        <v>0</v>
      </c>
    </row>
    <row r="9965" spans="1:2">
      <c r="A9965">
        <v>6217423</v>
      </c>
      <c r="B9965">
        <v>1</v>
      </c>
    </row>
    <row r="9966" spans="1:2">
      <c r="A9966">
        <v>6310876</v>
      </c>
      <c r="B9966">
        <v>0</v>
      </c>
    </row>
    <row r="9967" spans="1:2">
      <c r="A9967">
        <v>6271915</v>
      </c>
      <c r="B9967">
        <v>1</v>
      </c>
    </row>
    <row r="9968" spans="1:2">
      <c r="A9968">
        <v>961718</v>
      </c>
      <c r="B9968">
        <v>0</v>
      </c>
    </row>
    <row r="9969" spans="1:2">
      <c r="A9969">
        <v>6133390</v>
      </c>
      <c r="B9969">
        <v>2</v>
      </c>
    </row>
    <row r="9970" spans="1:2">
      <c r="A9970">
        <v>957078</v>
      </c>
      <c r="B9970">
        <v>1</v>
      </c>
    </row>
    <row r="9971" spans="1:2">
      <c r="A9971">
        <v>6146866</v>
      </c>
      <c r="B9971">
        <v>1</v>
      </c>
    </row>
    <row r="9972" spans="1:2">
      <c r="A9972">
        <v>6190830</v>
      </c>
      <c r="B9972">
        <v>0</v>
      </c>
    </row>
    <row r="9973" spans="1:2">
      <c r="A9973">
        <v>6150201</v>
      </c>
      <c r="B9973">
        <v>0</v>
      </c>
    </row>
    <row r="9974" spans="1:2">
      <c r="A9974">
        <v>6311206</v>
      </c>
      <c r="B9974">
        <v>0</v>
      </c>
    </row>
    <row r="9975" spans="1:2">
      <c r="A9975">
        <v>6289918</v>
      </c>
      <c r="B9975">
        <v>1</v>
      </c>
    </row>
    <row r="9976" spans="1:2">
      <c r="A9976">
        <v>954056</v>
      </c>
      <c r="B9976">
        <v>0</v>
      </c>
    </row>
    <row r="9977" spans="1:2">
      <c r="A9977">
        <v>6342805</v>
      </c>
      <c r="B9977">
        <v>1</v>
      </c>
    </row>
    <row r="9978" spans="1:2">
      <c r="A9978">
        <v>959045</v>
      </c>
      <c r="B9978">
        <v>0</v>
      </c>
    </row>
    <row r="9979" spans="1:2">
      <c r="A9979">
        <v>6223145</v>
      </c>
      <c r="B9979">
        <v>0</v>
      </c>
    </row>
    <row r="9980" spans="1:2">
      <c r="A9980">
        <v>1102853</v>
      </c>
      <c r="B9980">
        <v>10</v>
      </c>
    </row>
    <row r="9981" spans="1:2">
      <c r="A9981">
        <v>964539</v>
      </c>
      <c r="B9981">
        <v>0</v>
      </c>
    </row>
    <row r="9982" spans="1:2">
      <c r="A9982">
        <v>1054082</v>
      </c>
      <c r="B9982">
        <v>3</v>
      </c>
    </row>
    <row r="9983" spans="1:2">
      <c r="A9983">
        <v>6210406</v>
      </c>
      <c r="B9983">
        <v>2</v>
      </c>
    </row>
    <row r="9984" spans="1:2">
      <c r="A9984">
        <v>6267944</v>
      </c>
      <c r="B9984">
        <v>1</v>
      </c>
    </row>
    <row r="9985" spans="1:2">
      <c r="A9985">
        <v>6243014</v>
      </c>
      <c r="B9985">
        <v>3</v>
      </c>
    </row>
    <row r="9986" spans="1:2">
      <c r="A9986">
        <v>6323754</v>
      </c>
      <c r="B9986">
        <v>0</v>
      </c>
    </row>
    <row r="9987" spans="1:2">
      <c r="A9987">
        <v>963069</v>
      </c>
      <c r="B9987">
        <v>0</v>
      </c>
    </row>
    <row r="9988" spans="1:2">
      <c r="A9988">
        <v>6216350</v>
      </c>
      <c r="B9988">
        <v>1</v>
      </c>
    </row>
    <row r="9989" spans="1:2">
      <c r="A9989">
        <v>6264933</v>
      </c>
      <c r="B9989">
        <v>1</v>
      </c>
    </row>
    <row r="9990" spans="1:2">
      <c r="A9990">
        <v>6116719</v>
      </c>
      <c r="B9990">
        <v>0</v>
      </c>
    </row>
    <row r="9991" spans="1:2">
      <c r="A9991">
        <v>6258779</v>
      </c>
      <c r="B9991">
        <v>0</v>
      </c>
    </row>
    <row r="9992" spans="1:2">
      <c r="A9992">
        <v>960627</v>
      </c>
      <c r="B9992">
        <v>2</v>
      </c>
    </row>
    <row r="9993" spans="1:2">
      <c r="A9993">
        <v>3395152</v>
      </c>
      <c r="B9993">
        <v>0</v>
      </c>
    </row>
    <row r="9994" spans="1:2">
      <c r="A9994">
        <v>6237292</v>
      </c>
      <c r="B9994">
        <v>2</v>
      </c>
    </row>
    <row r="9995" spans="1:2">
      <c r="A9995">
        <v>6215238</v>
      </c>
      <c r="B9995">
        <v>0</v>
      </c>
    </row>
    <row r="9996" spans="1:2">
      <c r="A9996">
        <v>6195007</v>
      </c>
      <c r="B9996">
        <v>0</v>
      </c>
    </row>
    <row r="9997" spans="1:2">
      <c r="A9997">
        <v>6329955</v>
      </c>
      <c r="B9997">
        <v>2</v>
      </c>
    </row>
    <row r="9998" spans="1:2">
      <c r="A9998">
        <v>1053825</v>
      </c>
      <c r="B9998">
        <v>5</v>
      </c>
    </row>
    <row r="9999" spans="1:2">
      <c r="A9999">
        <v>964250</v>
      </c>
      <c r="B9999">
        <v>1</v>
      </c>
    </row>
    <row r="10000" spans="1:2">
      <c r="A10000">
        <v>6231981</v>
      </c>
      <c r="B10000">
        <v>1</v>
      </c>
    </row>
    <row r="10001" spans="1:2">
      <c r="A10001">
        <v>6312212</v>
      </c>
      <c r="B10001">
        <v>0</v>
      </c>
    </row>
    <row r="10002" spans="1:2">
      <c r="A10002">
        <v>6241404</v>
      </c>
      <c r="B10002">
        <v>0</v>
      </c>
    </row>
    <row r="10003" spans="1:2">
      <c r="A10003">
        <v>6338864</v>
      </c>
      <c r="B10003">
        <v>0</v>
      </c>
    </row>
    <row r="10004" spans="1:2">
      <c r="A10004">
        <v>1054283</v>
      </c>
      <c r="B10004">
        <v>4</v>
      </c>
    </row>
    <row r="10005" spans="1:2">
      <c r="A10005">
        <v>6316332</v>
      </c>
      <c r="B10005">
        <v>8</v>
      </c>
    </row>
    <row r="10006" spans="1:2">
      <c r="A10006">
        <v>6289242</v>
      </c>
      <c r="B10006">
        <v>4</v>
      </c>
    </row>
    <row r="10007" spans="1:2">
      <c r="A10007">
        <v>3356950</v>
      </c>
      <c r="B10007">
        <v>0</v>
      </c>
    </row>
    <row r="10008" spans="1:2">
      <c r="A10008">
        <v>6169402</v>
      </c>
      <c r="B10008">
        <v>5</v>
      </c>
    </row>
    <row r="10009" spans="1:2">
      <c r="A10009">
        <v>6125420</v>
      </c>
      <c r="B10009">
        <v>0</v>
      </c>
    </row>
    <row r="10010" spans="1:2">
      <c r="A10010">
        <v>6290907</v>
      </c>
      <c r="B10010">
        <v>0</v>
      </c>
    </row>
    <row r="10011" spans="1:2">
      <c r="A10011">
        <v>6249767</v>
      </c>
      <c r="B10011">
        <v>0</v>
      </c>
    </row>
    <row r="10012" spans="1:2">
      <c r="A10012">
        <v>961246</v>
      </c>
      <c r="B10012">
        <v>0</v>
      </c>
    </row>
    <row r="10013" spans="1:2">
      <c r="A10013">
        <v>6213978</v>
      </c>
      <c r="B10013">
        <v>0</v>
      </c>
    </row>
    <row r="10014" spans="1:2">
      <c r="A10014">
        <v>6191595</v>
      </c>
      <c r="B10014">
        <v>0</v>
      </c>
    </row>
    <row r="10015" spans="1:2">
      <c r="A10015">
        <v>6219776</v>
      </c>
      <c r="B10015">
        <v>0</v>
      </c>
    </row>
    <row r="10016" spans="1:2">
      <c r="A10016">
        <v>553615</v>
      </c>
      <c r="B10016">
        <v>0</v>
      </c>
    </row>
    <row r="10017" spans="1:2">
      <c r="A10017">
        <v>1054730</v>
      </c>
      <c r="B10017">
        <v>2</v>
      </c>
    </row>
    <row r="10018" spans="1:2">
      <c r="A10018">
        <v>6106796</v>
      </c>
      <c r="B10018">
        <v>0</v>
      </c>
    </row>
    <row r="10019" spans="1:2">
      <c r="A10019">
        <v>6308302</v>
      </c>
      <c r="B10019">
        <v>1</v>
      </c>
    </row>
    <row r="10020" spans="1:2">
      <c r="A10020">
        <v>6119986</v>
      </c>
      <c r="B10020">
        <v>3</v>
      </c>
    </row>
    <row r="10021" spans="1:2">
      <c r="A10021">
        <v>6240100</v>
      </c>
      <c r="B10021">
        <v>2</v>
      </c>
    </row>
    <row r="10022" spans="1:2">
      <c r="A10022">
        <v>953703</v>
      </c>
      <c r="B10022">
        <v>3</v>
      </c>
    </row>
    <row r="10023" spans="1:2">
      <c r="A10023">
        <v>6128720</v>
      </c>
      <c r="B10023">
        <v>1</v>
      </c>
    </row>
    <row r="10024" spans="1:2">
      <c r="A10024">
        <v>6265332</v>
      </c>
      <c r="B10024">
        <v>1</v>
      </c>
    </row>
    <row r="10025" spans="1:2">
      <c r="A10025">
        <v>6255273</v>
      </c>
      <c r="B10025">
        <v>0</v>
      </c>
    </row>
    <row r="10026" spans="1:2">
      <c r="A10026">
        <v>964199</v>
      </c>
      <c r="B10026">
        <v>1</v>
      </c>
    </row>
    <row r="10027" spans="1:2">
      <c r="A10027">
        <v>1252122</v>
      </c>
      <c r="B10027">
        <v>4</v>
      </c>
    </row>
    <row r="10028" spans="1:2">
      <c r="A10028">
        <v>6174220</v>
      </c>
      <c r="B10028">
        <v>0</v>
      </c>
    </row>
    <row r="10029" spans="1:2">
      <c r="A10029">
        <v>6279254</v>
      </c>
      <c r="B10029">
        <v>3</v>
      </c>
    </row>
    <row r="10030" spans="1:2">
      <c r="A10030">
        <v>6224527</v>
      </c>
      <c r="B10030">
        <v>3</v>
      </c>
    </row>
    <row r="10031" spans="1:2">
      <c r="A10031">
        <v>6264980</v>
      </c>
      <c r="B10031">
        <v>4</v>
      </c>
    </row>
    <row r="10032" spans="1:2">
      <c r="A10032">
        <v>965209</v>
      </c>
      <c r="B10032">
        <v>0</v>
      </c>
    </row>
    <row r="10033" spans="1:2">
      <c r="A10033">
        <v>6317723</v>
      </c>
      <c r="B10033">
        <v>0</v>
      </c>
    </row>
    <row r="10034" spans="1:2">
      <c r="A10034">
        <v>1053350</v>
      </c>
      <c r="B10034">
        <v>0</v>
      </c>
    </row>
    <row r="10035" spans="1:2">
      <c r="A10035">
        <v>6135022</v>
      </c>
      <c r="B10035">
        <v>0</v>
      </c>
    </row>
    <row r="10036" spans="1:2">
      <c r="A10036">
        <v>6237268</v>
      </c>
      <c r="B10036">
        <v>0</v>
      </c>
    </row>
    <row r="10037" spans="1:2">
      <c r="A10037">
        <v>6226211</v>
      </c>
      <c r="B10037">
        <v>0</v>
      </c>
    </row>
    <row r="10038" spans="1:2">
      <c r="A10038">
        <v>6110449</v>
      </c>
      <c r="B10038">
        <v>0</v>
      </c>
    </row>
    <row r="10039" spans="1:2">
      <c r="A10039">
        <v>1054080</v>
      </c>
      <c r="B10039">
        <v>1</v>
      </c>
    </row>
    <row r="10040" spans="1:2">
      <c r="A10040">
        <v>6308025</v>
      </c>
      <c r="B10040">
        <v>0</v>
      </c>
    </row>
    <row r="10041" spans="1:2">
      <c r="A10041">
        <v>6285136</v>
      </c>
      <c r="B10041">
        <v>0</v>
      </c>
    </row>
    <row r="10042" spans="1:2">
      <c r="A10042">
        <v>6231340</v>
      </c>
      <c r="B10042">
        <v>2</v>
      </c>
    </row>
    <row r="10043" spans="1:2">
      <c r="A10043">
        <v>6268212</v>
      </c>
      <c r="B10043">
        <v>0</v>
      </c>
    </row>
    <row r="10044" spans="1:2">
      <c r="A10044">
        <v>6183050</v>
      </c>
      <c r="B10044">
        <v>0</v>
      </c>
    </row>
    <row r="10045" spans="1:2">
      <c r="A10045">
        <v>6303597</v>
      </c>
      <c r="B10045">
        <v>0</v>
      </c>
    </row>
    <row r="10046" spans="1:2">
      <c r="A10046">
        <v>6326007</v>
      </c>
      <c r="B10046">
        <v>2</v>
      </c>
    </row>
    <row r="10047" spans="1:2">
      <c r="A10047">
        <v>6267339</v>
      </c>
      <c r="B10047">
        <v>3</v>
      </c>
    </row>
    <row r="10048" spans="1:2">
      <c r="A10048">
        <v>6183400</v>
      </c>
      <c r="B10048">
        <v>0</v>
      </c>
    </row>
    <row r="10049" spans="1:2">
      <c r="A10049">
        <v>1251962</v>
      </c>
      <c r="B10049">
        <v>1</v>
      </c>
    </row>
    <row r="10050" spans="1:2">
      <c r="A10050">
        <v>6172094</v>
      </c>
      <c r="B10050">
        <v>2</v>
      </c>
    </row>
    <row r="10051" spans="1:2">
      <c r="A10051">
        <v>6296355</v>
      </c>
      <c r="B10051">
        <v>3</v>
      </c>
    </row>
    <row r="10052" spans="1:2">
      <c r="A10052">
        <v>6345589</v>
      </c>
      <c r="B10052">
        <v>2</v>
      </c>
    </row>
    <row r="10053" spans="1:2">
      <c r="A10053">
        <v>6261690</v>
      </c>
      <c r="B10053">
        <v>4</v>
      </c>
    </row>
    <row r="10054" spans="1:2">
      <c r="A10054">
        <v>956786</v>
      </c>
      <c r="B10054">
        <v>1</v>
      </c>
    </row>
    <row r="10055" spans="1:2">
      <c r="A10055">
        <v>6320250</v>
      </c>
      <c r="B10055">
        <v>0</v>
      </c>
    </row>
    <row r="10056" spans="1:2">
      <c r="A10056">
        <v>6337461</v>
      </c>
      <c r="B10056">
        <v>4</v>
      </c>
    </row>
    <row r="10057" spans="1:2">
      <c r="A10057">
        <v>750785</v>
      </c>
      <c r="B10057">
        <v>8</v>
      </c>
    </row>
    <row r="10058" spans="1:2">
      <c r="A10058">
        <v>6127537</v>
      </c>
      <c r="B10058">
        <v>1</v>
      </c>
    </row>
    <row r="10059" spans="1:2">
      <c r="A10059">
        <v>6336729</v>
      </c>
      <c r="B10059">
        <v>6</v>
      </c>
    </row>
    <row r="10060" spans="1:2">
      <c r="A10060">
        <v>6197434</v>
      </c>
      <c r="B10060">
        <v>1</v>
      </c>
    </row>
    <row r="10061" spans="1:2">
      <c r="A10061">
        <v>6294004</v>
      </c>
      <c r="B10061">
        <v>0</v>
      </c>
    </row>
    <row r="10062" spans="1:2">
      <c r="A10062">
        <v>6139938</v>
      </c>
      <c r="B10062">
        <v>34</v>
      </c>
    </row>
    <row r="10063" spans="1:2">
      <c r="A10063">
        <v>6279215</v>
      </c>
      <c r="B10063">
        <v>0</v>
      </c>
    </row>
    <row r="10064" spans="1:2">
      <c r="A10064">
        <v>6125402</v>
      </c>
      <c r="B10064">
        <v>0</v>
      </c>
    </row>
    <row r="10065" spans="1:2">
      <c r="A10065">
        <v>6256822</v>
      </c>
      <c r="B10065">
        <v>4</v>
      </c>
    </row>
    <row r="10066" spans="1:2">
      <c r="A10066">
        <v>6230811</v>
      </c>
      <c r="B10066">
        <v>2</v>
      </c>
    </row>
    <row r="10067" spans="1:2">
      <c r="A10067">
        <v>6186186</v>
      </c>
      <c r="B10067">
        <v>20</v>
      </c>
    </row>
    <row r="10068" spans="1:2">
      <c r="A10068">
        <v>6341775</v>
      </c>
      <c r="B10068">
        <v>8</v>
      </c>
    </row>
    <row r="10069" spans="1:2">
      <c r="A10069">
        <v>1252341</v>
      </c>
      <c r="B10069">
        <v>1</v>
      </c>
    </row>
    <row r="10070" spans="1:2">
      <c r="A10070">
        <v>6146582</v>
      </c>
      <c r="B10070">
        <v>0</v>
      </c>
    </row>
    <row r="10071" spans="1:2">
      <c r="A10071">
        <v>6269337</v>
      </c>
      <c r="B10071">
        <v>0</v>
      </c>
    </row>
    <row r="10072" spans="1:2">
      <c r="A10072">
        <v>6261907</v>
      </c>
      <c r="B10072">
        <v>0</v>
      </c>
    </row>
    <row r="10073" spans="1:2">
      <c r="A10073">
        <v>6232803</v>
      </c>
      <c r="B10073">
        <v>0</v>
      </c>
    </row>
    <row r="10074" spans="1:2">
      <c r="A10074">
        <v>6263127</v>
      </c>
      <c r="B10074">
        <v>2</v>
      </c>
    </row>
    <row r="10075" spans="1:2">
      <c r="A10075">
        <v>6266791</v>
      </c>
      <c r="B10075">
        <v>0</v>
      </c>
    </row>
    <row r="10076" spans="1:2">
      <c r="A10076">
        <v>6141904</v>
      </c>
      <c r="B10076">
        <v>5</v>
      </c>
    </row>
    <row r="10077" spans="1:2">
      <c r="A10077">
        <v>957299</v>
      </c>
      <c r="B10077">
        <v>3</v>
      </c>
    </row>
    <row r="10078" spans="1:2">
      <c r="A10078">
        <v>6226269</v>
      </c>
      <c r="B10078">
        <v>3</v>
      </c>
    </row>
    <row r="10079" spans="1:2">
      <c r="A10079">
        <v>6256738</v>
      </c>
      <c r="B10079">
        <v>2</v>
      </c>
    </row>
    <row r="10080" spans="1:2">
      <c r="A10080">
        <v>1054134</v>
      </c>
      <c r="B10080">
        <v>0</v>
      </c>
    </row>
    <row r="10081" spans="1:2">
      <c r="A10081">
        <v>6216251</v>
      </c>
      <c r="B10081">
        <v>1</v>
      </c>
    </row>
    <row r="10082" spans="1:2">
      <c r="A10082">
        <v>6260315</v>
      </c>
      <c r="B10082">
        <v>0</v>
      </c>
    </row>
    <row r="10083" spans="1:2">
      <c r="A10083">
        <v>6169584</v>
      </c>
      <c r="B10083">
        <v>2</v>
      </c>
    </row>
    <row r="10084" spans="1:2">
      <c r="A10084">
        <v>6314269</v>
      </c>
      <c r="B10084">
        <v>0</v>
      </c>
    </row>
    <row r="10085" spans="1:2">
      <c r="A10085">
        <v>6221552</v>
      </c>
      <c r="B10085">
        <v>0</v>
      </c>
    </row>
    <row r="10086" spans="1:2">
      <c r="A10086">
        <v>6193834</v>
      </c>
      <c r="B10086">
        <v>0</v>
      </c>
    </row>
    <row r="10087" spans="1:2">
      <c r="A10087">
        <v>6338723</v>
      </c>
      <c r="B10087">
        <v>0</v>
      </c>
    </row>
    <row r="10088" spans="1:2">
      <c r="A10088">
        <v>957700</v>
      </c>
      <c r="B10088">
        <v>1</v>
      </c>
    </row>
    <row r="10089" spans="1:2">
      <c r="A10089">
        <v>6239857</v>
      </c>
      <c r="B10089">
        <v>1</v>
      </c>
    </row>
    <row r="10090" spans="1:2">
      <c r="A10090">
        <v>965387</v>
      </c>
      <c r="B10090">
        <v>4</v>
      </c>
    </row>
    <row r="10091" spans="1:2">
      <c r="A10091">
        <v>6141954</v>
      </c>
      <c r="B10091">
        <v>1</v>
      </c>
    </row>
    <row r="10092" spans="1:2">
      <c r="A10092">
        <v>6198402</v>
      </c>
      <c r="B10092">
        <v>10</v>
      </c>
    </row>
    <row r="10093" spans="1:2">
      <c r="A10093">
        <v>6270950</v>
      </c>
      <c r="B10093">
        <v>1</v>
      </c>
    </row>
    <row r="10094" spans="1:2">
      <c r="A10094">
        <v>1252156</v>
      </c>
      <c r="B10094">
        <v>5</v>
      </c>
    </row>
    <row r="10095" spans="1:2">
      <c r="A10095">
        <v>6220651</v>
      </c>
      <c r="B10095">
        <v>0</v>
      </c>
    </row>
    <row r="10096" spans="1:2">
      <c r="A10096">
        <v>6136937</v>
      </c>
      <c r="B10096">
        <v>0</v>
      </c>
    </row>
    <row r="10097" spans="1:2">
      <c r="A10097">
        <v>6166076</v>
      </c>
      <c r="B10097">
        <v>0</v>
      </c>
    </row>
    <row r="10098" spans="1:2">
      <c r="A10098">
        <v>6216342</v>
      </c>
      <c r="B10098">
        <v>20.3</v>
      </c>
    </row>
    <row r="10099" spans="1:2">
      <c r="A10099">
        <v>1055149</v>
      </c>
      <c r="B10099">
        <v>0</v>
      </c>
    </row>
    <row r="10100" spans="1:2">
      <c r="A10100">
        <v>6258334</v>
      </c>
      <c r="B10100">
        <v>0</v>
      </c>
    </row>
    <row r="10101" spans="1:2">
      <c r="A10101">
        <v>6216366</v>
      </c>
      <c r="B10101">
        <v>1</v>
      </c>
    </row>
    <row r="10102" spans="1:2">
      <c r="A10102">
        <v>6123961</v>
      </c>
      <c r="B10102">
        <v>3</v>
      </c>
    </row>
    <row r="10103" spans="1:2">
      <c r="A10103">
        <v>1053849</v>
      </c>
      <c r="B10103">
        <v>10</v>
      </c>
    </row>
    <row r="10104" spans="1:2">
      <c r="A10104">
        <v>6243494</v>
      </c>
      <c r="B10104">
        <v>1</v>
      </c>
    </row>
    <row r="10105" spans="1:2">
      <c r="A10105">
        <v>6341741</v>
      </c>
      <c r="B10105">
        <v>2</v>
      </c>
    </row>
    <row r="10106" spans="1:2">
      <c r="A10106">
        <v>6321185</v>
      </c>
      <c r="B10106">
        <v>0</v>
      </c>
    </row>
    <row r="10107" spans="1:2">
      <c r="A10107">
        <v>6302376</v>
      </c>
      <c r="B10107">
        <v>6</v>
      </c>
    </row>
    <row r="10108" spans="1:2">
      <c r="A10108">
        <v>6102730</v>
      </c>
      <c r="B10108">
        <v>0</v>
      </c>
    </row>
    <row r="10109" spans="1:2">
      <c r="A10109">
        <v>6239396</v>
      </c>
      <c r="B10109">
        <v>0</v>
      </c>
    </row>
    <row r="10110" spans="1:2">
      <c r="A10110">
        <v>6313422</v>
      </c>
      <c r="B10110">
        <v>0</v>
      </c>
    </row>
    <row r="10111" spans="1:2">
      <c r="A10111">
        <v>6336743</v>
      </c>
      <c r="B10111">
        <v>0</v>
      </c>
    </row>
    <row r="10112" spans="1:2">
      <c r="A10112">
        <v>6263230</v>
      </c>
      <c r="B10112">
        <v>1</v>
      </c>
    </row>
    <row r="10113" spans="1:2">
      <c r="A10113">
        <v>950112</v>
      </c>
      <c r="B10113">
        <v>0</v>
      </c>
    </row>
    <row r="10114" spans="1:2">
      <c r="A10114">
        <v>6148189</v>
      </c>
      <c r="B10114">
        <v>4</v>
      </c>
    </row>
    <row r="10115" spans="1:2">
      <c r="A10115">
        <v>6229358</v>
      </c>
      <c r="B10115">
        <v>0</v>
      </c>
    </row>
    <row r="10116" spans="1:2">
      <c r="A10116">
        <v>6282770</v>
      </c>
      <c r="B10116">
        <v>0</v>
      </c>
    </row>
    <row r="10117" spans="1:2">
      <c r="A10117">
        <v>6260007</v>
      </c>
      <c r="B10117">
        <v>0</v>
      </c>
    </row>
    <row r="10118" spans="1:2">
      <c r="A10118">
        <v>6274595</v>
      </c>
      <c r="B10118">
        <v>1</v>
      </c>
    </row>
    <row r="10119" spans="1:2">
      <c r="A10119">
        <v>6315500</v>
      </c>
      <c r="B10119">
        <v>0</v>
      </c>
    </row>
    <row r="10120" spans="1:2">
      <c r="A10120">
        <v>6338728</v>
      </c>
      <c r="B10120">
        <v>2</v>
      </c>
    </row>
    <row r="10121" spans="1:2">
      <c r="A10121">
        <v>750871</v>
      </c>
      <c r="B10121">
        <v>2</v>
      </c>
    </row>
    <row r="10122" spans="1:2">
      <c r="A10122">
        <v>6266905</v>
      </c>
      <c r="B10122">
        <v>1</v>
      </c>
    </row>
    <row r="10123" spans="1:2">
      <c r="A10123">
        <v>6239787</v>
      </c>
      <c r="B10123">
        <v>4</v>
      </c>
    </row>
    <row r="10124" spans="1:2">
      <c r="A10124">
        <v>6194703</v>
      </c>
      <c r="B10124">
        <v>2</v>
      </c>
    </row>
    <row r="10125" spans="1:2">
      <c r="A10125">
        <v>6157066</v>
      </c>
      <c r="B10125">
        <v>1</v>
      </c>
    </row>
    <row r="10126" spans="1:2">
      <c r="A10126">
        <v>6303598</v>
      </c>
      <c r="B10126">
        <v>0</v>
      </c>
    </row>
    <row r="10127" spans="1:2">
      <c r="A10127">
        <v>6114210</v>
      </c>
      <c r="B10127">
        <v>0</v>
      </c>
    </row>
    <row r="10128" spans="1:2">
      <c r="A10128">
        <v>6281785</v>
      </c>
      <c r="B10128">
        <v>0</v>
      </c>
    </row>
    <row r="10129" spans="1:2">
      <c r="A10129">
        <v>6210414</v>
      </c>
      <c r="B10129">
        <v>1</v>
      </c>
    </row>
    <row r="10130" spans="1:2">
      <c r="A10130">
        <v>6316885</v>
      </c>
      <c r="B10130">
        <v>1</v>
      </c>
    </row>
    <row r="10131" spans="1:2">
      <c r="A10131">
        <v>964409</v>
      </c>
      <c r="B10131">
        <v>0</v>
      </c>
    </row>
    <row r="10132" spans="1:2">
      <c r="A10132">
        <v>6281787</v>
      </c>
      <c r="B10132">
        <v>0</v>
      </c>
    </row>
    <row r="10133" spans="1:2">
      <c r="A10133">
        <v>955655</v>
      </c>
      <c r="B10133">
        <v>0</v>
      </c>
    </row>
    <row r="10134" spans="1:2">
      <c r="A10134">
        <v>1252339</v>
      </c>
      <c r="B10134">
        <v>1</v>
      </c>
    </row>
    <row r="10135" spans="1:2">
      <c r="A10135">
        <v>1054045</v>
      </c>
      <c r="B10135">
        <v>16</v>
      </c>
    </row>
    <row r="10136" spans="1:2">
      <c r="A10136">
        <v>6281283</v>
      </c>
      <c r="B10136">
        <v>0</v>
      </c>
    </row>
    <row r="10137" spans="1:2">
      <c r="A10137">
        <v>6226267</v>
      </c>
      <c r="B10137">
        <v>1</v>
      </c>
    </row>
    <row r="10138" spans="1:2">
      <c r="A10138">
        <v>6286632</v>
      </c>
      <c r="B10138">
        <v>1</v>
      </c>
    </row>
    <row r="10139" spans="1:2">
      <c r="A10139">
        <v>963043</v>
      </c>
      <c r="B10139">
        <v>6</v>
      </c>
    </row>
    <row r="10140" spans="1:2">
      <c r="A10140">
        <v>6338739</v>
      </c>
      <c r="B10140">
        <v>2</v>
      </c>
    </row>
    <row r="10141" spans="1:2">
      <c r="A10141">
        <v>6147161</v>
      </c>
      <c r="B10141">
        <v>1</v>
      </c>
    </row>
    <row r="10142" spans="1:2">
      <c r="A10142">
        <v>6341584</v>
      </c>
      <c r="B10142">
        <v>1</v>
      </c>
    </row>
    <row r="10143" spans="1:2">
      <c r="A10143">
        <v>6319537</v>
      </c>
      <c r="B10143">
        <v>3</v>
      </c>
    </row>
    <row r="10144" spans="1:2">
      <c r="A10144">
        <v>6262077</v>
      </c>
      <c r="B10144">
        <v>2</v>
      </c>
    </row>
    <row r="10145" spans="1:2">
      <c r="A10145">
        <v>6301355</v>
      </c>
      <c r="B10145">
        <v>0</v>
      </c>
    </row>
    <row r="10146" spans="1:2">
      <c r="A10146">
        <v>6214347</v>
      </c>
      <c r="B10146">
        <v>0</v>
      </c>
    </row>
    <row r="10147" spans="1:2">
      <c r="A10147">
        <v>6251461</v>
      </c>
      <c r="B10147">
        <v>5</v>
      </c>
    </row>
    <row r="10148" spans="1:2">
      <c r="A10148">
        <v>950618</v>
      </c>
      <c r="B10148">
        <v>4</v>
      </c>
    </row>
    <row r="10149" spans="1:2">
      <c r="A10149">
        <v>6288805</v>
      </c>
      <c r="B10149">
        <v>0</v>
      </c>
    </row>
    <row r="10150" spans="1:2">
      <c r="A10150">
        <v>6323143</v>
      </c>
      <c r="B10150">
        <v>0</v>
      </c>
    </row>
    <row r="10151" spans="1:2">
      <c r="A10151">
        <v>6145705</v>
      </c>
      <c r="B10151">
        <v>1</v>
      </c>
    </row>
    <row r="10152" spans="1:2">
      <c r="A10152">
        <v>6189384</v>
      </c>
      <c r="B10152">
        <v>0</v>
      </c>
    </row>
    <row r="10153" spans="1:2">
      <c r="A10153">
        <v>1055318</v>
      </c>
      <c r="B10153">
        <v>2</v>
      </c>
    </row>
    <row r="10154" spans="1:2">
      <c r="A10154">
        <v>1055226</v>
      </c>
      <c r="B10154">
        <v>0</v>
      </c>
    </row>
    <row r="10155" spans="1:2">
      <c r="A10155">
        <v>6230470</v>
      </c>
      <c r="B10155">
        <v>0</v>
      </c>
    </row>
    <row r="10156" spans="1:2">
      <c r="A10156">
        <v>6210866</v>
      </c>
      <c r="B10156">
        <v>0</v>
      </c>
    </row>
    <row r="10157" spans="1:2">
      <c r="A10157">
        <v>751071</v>
      </c>
      <c r="B10157">
        <v>8</v>
      </c>
    </row>
    <row r="10158" spans="1:2">
      <c r="A10158">
        <v>6270835</v>
      </c>
      <c r="B10158">
        <v>0</v>
      </c>
    </row>
    <row r="10159" spans="1:2">
      <c r="A10159">
        <v>6216020</v>
      </c>
      <c r="B10159">
        <v>1</v>
      </c>
    </row>
    <row r="10160" spans="1:2">
      <c r="A10160">
        <v>960502</v>
      </c>
      <c r="B10160">
        <v>23</v>
      </c>
    </row>
    <row r="10161" spans="1:2">
      <c r="A10161">
        <v>964327</v>
      </c>
      <c r="B10161">
        <v>0</v>
      </c>
    </row>
    <row r="10162" spans="1:2">
      <c r="A10162">
        <v>6133679</v>
      </c>
      <c r="B10162">
        <v>0</v>
      </c>
    </row>
    <row r="10163" spans="1:2">
      <c r="A10163">
        <v>6326391</v>
      </c>
      <c r="B10163">
        <v>0</v>
      </c>
    </row>
    <row r="10164" spans="1:2">
      <c r="A10164">
        <v>3356944</v>
      </c>
      <c r="B10164">
        <v>0</v>
      </c>
    </row>
    <row r="10165" spans="1:2">
      <c r="A10165">
        <v>6274959</v>
      </c>
      <c r="B10165">
        <v>0</v>
      </c>
    </row>
    <row r="10166" spans="1:2">
      <c r="A10166">
        <v>1351588</v>
      </c>
      <c r="B10166">
        <v>0</v>
      </c>
    </row>
    <row r="10167" spans="1:2">
      <c r="A10167">
        <v>6119936</v>
      </c>
      <c r="B10167">
        <v>0</v>
      </c>
    </row>
    <row r="10168" spans="1:2">
      <c r="A10168">
        <v>3480170</v>
      </c>
      <c r="B10168">
        <v>1</v>
      </c>
    </row>
    <row r="10169" spans="1:2">
      <c r="A10169">
        <v>6283633</v>
      </c>
      <c r="B10169">
        <v>0</v>
      </c>
    </row>
    <row r="10170" spans="1:2">
      <c r="A10170">
        <v>6246517</v>
      </c>
      <c r="B10170">
        <v>0</v>
      </c>
    </row>
    <row r="10171" spans="1:2">
      <c r="A10171">
        <v>957931</v>
      </c>
      <c r="B10171">
        <v>0</v>
      </c>
    </row>
    <row r="10172" spans="1:2">
      <c r="A10172">
        <v>6183094</v>
      </c>
      <c r="B10172">
        <v>0</v>
      </c>
    </row>
    <row r="10173" spans="1:2">
      <c r="A10173">
        <v>6111969</v>
      </c>
      <c r="B10173">
        <v>4</v>
      </c>
    </row>
    <row r="10174" spans="1:2">
      <c r="A10174">
        <v>6165628</v>
      </c>
      <c r="B10174">
        <v>4</v>
      </c>
    </row>
    <row r="10175" spans="1:2">
      <c r="A10175">
        <v>6248383</v>
      </c>
      <c r="B10175">
        <v>2</v>
      </c>
    </row>
    <row r="10176" spans="1:2">
      <c r="A10176">
        <v>6255997</v>
      </c>
      <c r="B10176">
        <v>0</v>
      </c>
    </row>
    <row r="10177" spans="1:2">
      <c r="A10177">
        <v>6323718</v>
      </c>
      <c r="B10177">
        <v>0</v>
      </c>
    </row>
    <row r="10178" spans="1:2">
      <c r="A10178">
        <v>6240904</v>
      </c>
      <c r="B10178">
        <v>0</v>
      </c>
    </row>
    <row r="10179" spans="1:2">
      <c r="A10179">
        <v>6241982</v>
      </c>
      <c r="B10179">
        <v>1</v>
      </c>
    </row>
    <row r="10180" spans="1:2">
      <c r="A10180">
        <v>6297224</v>
      </c>
      <c r="B10180">
        <v>2</v>
      </c>
    </row>
    <row r="10181" spans="1:2">
      <c r="A10181">
        <v>958411</v>
      </c>
      <c r="B10181">
        <v>1</v>
      </c>
    </row>
    <row r="10182" spans="1:2">
      <c r="A10182">
        <v>6250452</v>
      </c>
      <c r="B10182">
        <v>10</v>
      </c>
    </row>
    <row r="10183" spans="1:2">
      <c r="A10183">
        <v>6235443</v>
      </c>
      <c r="B10183">
        <v>0</v>
      </c>
    </row>
    <row r="10184" spans="1:2">
      <c r="A10184">
        <v>6134709</v>
      </c>
      <c r="B10184">
        <v>200</v>
      </c>
    </row>
    <row r="10185" spans="1:2">
      <c r="A10185">
        <v>6319275</v>
      </c>
      <c r="B10185">
        <v>36</v>
      </c>
    </row>
    <row r="10186" spans="1:2">
      <c r="A10186">
        <v>1251398</v>
      </c>
      <c r="B10186">
        <v>0</v>
      </c>
    </row>
    <row r="10187" spans="1:2">
      <c r="A10187">
        <v>1054408</v>
      </c>
      <c r="B10187">
        <v>0</v>
      </c>
    </row>
    <row r="10188" spans="1:2">
      <c r="A10188">
        <v>6265983</v>
      </c>
      <c r="B10188">
        <v>1</v>
      </c>
    </row>
    <row r="10189" spans="1:2">
      <c r="A10189">
        <v>6250918</v>
      </c>
      <c r="B10189">
        <v>0</v>
      </c>
    </row>
    <row r="10190" spans="1:2">
      <c r="A10190">
        <v>1054698</v>
      </c>
      <c r="B10190">
        <v>2</v>
      </c>
    </row>
    <row r="10191" spans="1:2">
      <c r="A10191">
        <v>6185769</v>
      </c>
      <c r="B10191">
        <v>2</v>
      </c>
    </row>
    <row r="10192" spans="1:2">
      <c r="A10192">
        <v>1054927</v>
      </c>
      <c r="B10192">
        <v>3</v>
      </c>
    </row>
    <row r="10193" spans="1:2">
      <c r="A10193">
        <v>6238393</v>
      </c>
      <c r="B10193">
        <v>5</v>
      </c>
    </row>
    <row r="10194" spans="1:2">
      <c r="A10194">
        <v>959144</v>
      </c>
      <c r="B10194">
        <v>1</v>
      </c>
    </row>
    <row r="10195" spans="1:2">
      <c r="A10195">
        <v>1351144</v>
      </c>
      <c r="B10195">
        <v>2</v>
      </c>
    </row>
    <row r="10196" spans="1:2">
      <c r="A10196">
        <v>6267472</v>
      </c>
      <c r="B10196">
        <v>2</v>
      </c>
    </row>
    <row r="10197" spans="1:2">
      <c r="A10197" t="s">
        <v>9133</v>
      </c>
      <c r="B10197">
        <v>0</v>
      </c>
    </row>
    <row r="10198" spans="1:2">
      <c r="A10198">
        <v>6279493</v>
      </c>
      <c r="B10198">
        <v>0</v>
      </c>
    </row>
    <row r="10199" spans="1:2">
      <c r="A10199">
        <v>6214063</v>
      </c>
      <c r="B10199">
        <v>10</v>
      </c>
    </row>
    <row r="10200" spans="1:2">
      <c r="A10200">
        <v>6248906</v>
      </c>
      <c r="B10200">
        <v>1</v>
      </c>
    </row>
    <row r="10201" spans="1:2">
      <c r="A10201">
        <v>6107441</v>
      </c>
      <c r="B10201">
        <v>0</v>
      </c>
    </row>
    <row r="10202" spans="1:2">
      <c r="A10202">
        <v>1055002</v>
      </c>
      <c r="B10202">
        <v>1</v>
      </c>
    </row>
    <row r="10203" spans="1:2">
      <c r="A10203">
        <v>964480</v>
      </c>
      <c r="B10203">
        <v>0</v>
      </c>
    </row>
    <row r="10204" spans="1:2">
      <c r="A10204">
        <v>6230557</v>
      </c>
      <c r="B10204">
        <v>0</v>
      </c>
    </row>
    <row r="10205" spans="1:2">
      <c r="A10205">
        <v>6242882</v>
      </c>
      <c r="B10205">
        <v>0</v>
      </c>
    </row>
    <row r="10206" spans="1:2">
      <c r="A10206">
        <v>957239</v>
      </c>
      <c r="B10206">
        <v>1</v>
      </c>
    </row>
    <row r="10207" spans="1:2">
      <c r="A10207">
        <v>6235504</v>
      </c>
      <c r="B10207">
        <v>4</v>
      </c>
    </row>
    <row r="10208" spans="1:2">
      <c r="A10208">
        <v>6226221</v>
      </c>
      <c r="B10208">
        <v>1</v>
      </c>
    </row>
    <row r="10209" spans="1:2">
      <c r="A10209">
        <v>6195842</v>
      </c>
      <c r="B10209">
        <v>1</v>
      </c>
    </row>
    <row r="10210" spans="1:2">
      <c r="A10210">
        <v>6296856</v>
      </c>
      <c r="B10210">
        <v>2</v>
      </c>
    </row>
    <row r="10211" spans="1:2">
      <c r="A10211">
        <v>6270678</v>
      </c>
      <c r="B10211">
        <v>0</v>
      </c>
    </row>
    <row r="10212" spans="1:2">
      <c r="A10212">
        <v>6324232</v>
      </c>
      <c r="B10212">
        <v>0</v>
      </c>
    </row>
    <row r="10213" spans="1:2">
      <c r="A10213">
        <v>6220560</v>
      </c>
      <c r="B10213">
        <v>3</v>
      </c>
    </row>
    <row r="10214" spans="1:2">
      <c r="A10214">
        <v>6256029</v>
      </c>
      <c r="B10214">
        <v>0</v>
      </c>
    </row>
    <row r="10215" spans="1:2">
      <c r="A10215">
        <v>6243624</v>
      </c>
      <c r="B10215">
        <v>1</v>
      </c>
    </row>
    <row r="10216" spans="1:2">
      <c r="A10216">
        <v>1250590</v>
      </c>
      <c r="B10216">
        <v>0</v>
      </c>
    </row>
    <row r="10217" spans="1:2">
      <c r="A10217">
        <v>6216032</v>
      </c>
      <c r="B10217">
        <v>1</v>
      </c>
    </row>
    <row r="10218" spans="1:2">
      <c r="A10218">
        <v>6300501</v>
      </c>
      <c r="B10218">
        <v>4</v>
      </c>
    </row>
    <row r="10219" spans="1:2">
      <c r="A10219">
        <v>6304578</v>
      </c>
      <c r="B10219">
        <v>2</v>
      </c>
    </row>
    <row r="10220" spans="1:2">
      <c r="A10220">
        <v>6101007</v>
      </c>
      <c r="B10220">
        <v>3</v>
      </c>
    </row>
    <row r="10221" spans="1:2">
      <c r="A10221">
        <v>6164361</v>
      </c>
      <c r="B10221">
        <v>0</v>
      </c>
    </row>
    <row r="10222" spans="1:2">
      <c r="A10222" t="s">
        <v>9563</v>
      </c>
      <c r="B10222">
        <v>1</v>
      </c>
    </row>
    <row r="10223" spans="1:2">
      <c r="A10223">
        <v>959975</v>
      </c>
      <c r="B10223">
        <v>2</v>
      </c>
    </row>
    <row r="10224" spans="1:2">
      <c r="A10224">
        <v>6343116</v>
      </c>
      <c r="B10224">
        <v>0</v>
      </c>
    </row>
    <row r="10225" spans="1:2">
      <c r="A10225">
        <v>6177928</v>
      </c>
      <c r="B10225">
        <v>0</v>
      </c>
    </row>
    <row r="10226" spans="1:2">
      <c r="A10226">
        <v>6318838</v>
      </c>
      <c r="B10226">
        <v>0</v>
      </c>
    </row>
    <row r="10227" spans="1:2">
      <c r="A10227">
        <v>6258350</v>
      </c>
      <c r="B10227">
        <v>0</v>
      </c>
    </row>
    <row r="10228" spans="1:2">
      <c r="A10228">
        <v>6250897</v>
      </c>
      <c r="B10228">
        <v>1</v>
      </c>
    </row>
    <row r="10229" spans="1:2">
      <c r="A10229">
        <v>960503</v>
      </c>
      <c r="B10229">
        <v>27</v>
      </c>
    </row>
    <row r="10230" spans="1:2">
      <c r="A10230">
        <v>6302279</v>
      </c>
      <c r="B10230">
        <v>1</v>
      </c>
    </row>
    <row r="10231" spans="1:2">
      <c r="A10231">
        <v>6315230</v>
      </c>
      <c r="B10231">
        <v>18</v>
      </c>
    </row>
    <row r="10232" spans="1:2">
      <c r="A10232">
        <v>6318111</v>
      </c>
      <c r="B10232">
        <v>2</v>
      </c>
    </row>
    <row r="10233" spans="1:2">
      <c r="A10233">
        <v>6244950</v>
      </c>
      <c r="B10233">
        <v>0</v>
      </c>
    </row>
    <row r="10234" spans="1:2">
      <c r="A10234">
        <v>6168327</v>
      </c>
      <c r="B10234">
        <v>16</v>
      </c>
    </row>
    <row r="10235" spans="1:2">
      <c r="A10235">
        <v>6304556</v>
      </c>
      <c r="B10235">
        <v>2</v>
      </c>
    </row>
    <row r="10236" spans="1:2">
      <c r="A10236">
        <v>6216401</v>
      </c>
      <c r="B10236">
        <v>1</v>
      </c>
    </row>
    <row r="10237" spans="1:2">
      <c r="A10237">
        <v>6271563</v>
      </c>
      <c r="B10237">
        <v>0</v>
      </c>
    </row>
    <row r="10238" spans="1:2">
      <c r="A10238">
        <v>551361</v>
      </c>
      <c r="B10238">
        <v>0</v>
      </c>
    </row>
    <row r="10239" spans="1:2">
      <c r="A10239">
        <v>6109101</v>
      </c>
      <c r="B10239">
        <v>0</v>
      </c>
    </row>
    <row r="10240" spans="1:2">
      <c r="A10240">
        <v>6175196</v>
      </c>
      <c r="B10240">
        <v>0</v>
      </c>
    </row>
    <row r="10241" spans="1:2">
      <c r="A10241">
        <v>6279939</v>
      </c>
      <c r="B10241">
        <v>2</v>
      </c>
    </row>
    <row r="10242" spans="1:2">
      <c r="A10242">
        <v>6189388</v>
      </c>
      <c r="B10242">
        <v>0</v>
      </c>
    </row>
    <row r="10243" spans="1:2">
      <c r="A10243">
        <v>6159442</v>
      </c>
      <c r="B10243">
        <v>0</v>
      </c>
    </row>
    <row r="10244" spans="1:2">
      <c r="A10244">
        <v>6237068</v>
      </c>
      <c r="B10244">
        <v>3</v>
      </c>
    </row>
    <row r="10245" spans="1:2">
      <c r="A10245">
        <v>6245532</v>
      </c>
      <c r="B10245">
        <v>4</v>
      </c>
    </row>
    <row r="10246" spans="1:2">
      <c r="A10246">
        <v>3485241</v>
      </c>
      <c r="B10246">
        <v>7</v>
      </c>
    </row>
    <row r="10247" spans="1:2">
      <c r="A10247">
        <v>6322852</v>
      </c>
      <c r="B10247">
        <v>1</v>
      </c>
    </row>
    <row r="10248" spans="1:2">
      <c r="A10248">
        <v>6226192</v>
      </c>
      <c r="B10248">
        <v>0</v>
      </c>
    </row>
    <row r="10249" spans="1:2">
      <c r="A10249">
        <v>960274</v>
      </c>
      <c r="B10249">
        <v>0</v>
      </c>
    </row>
    <row r="10250" spans="1:2">
      <c r="A10250">
        <v>6307593</v>
      </c>
      <c r="B10250">
        <v>2</v>
      </c>
    </row>
    <row r="10251" spans="1:2">
      <c r="A10251">
        <v>1052435</v>
      </c>
      <c r="B10251">
        <v>3</v>
      </c>
    </row>
    <row r="10252" spans="1:2">
      <c r="A10252">
        <v>1251104</v>
      </c>
      <c r="B10252">
        <v>12</v>
      </c>
    </row>
    <row r="10253" spans="1:2">
      <c r="A10253">
        <v>6220399</v>
      </c>
      <c r="B10253">
        <v>12</v>
      </c>
    </row>
    <row r="10254" spans="1:2">
      <c r="A10254">
        <v>6293306</v>
      </c>
      <c r="B10254">
        <v>5</v>
      </c>
    </row>
    <row r="10255" spans="1:2">
      <c r="A10255">
        <v>6128238</v>
      </c>
      <c r="B10255">
        <v>0</v>
      </c>
    </row>
    <row r="10256" spans="1:2">
      <c r="A10256">
        <v>6345816</v>
      </c>
      <c r="B10256">
        <v>0</v>
      </c>
    </row>
    <row r="10257" spans="1:2">
      <c r="A10257">
        <v>6179666</v>
      </c>
      <c r="B10257">
        <v>0</v>
      </c>
    </row>
    <row r="10258" spans="1:2">
      <c r="A10258">
        <v>960107</v>
      </c>
      <c r="B10258">
        <v>0</v>
      </c>
    </row>
    <row r="10259" spans="1:2">
      <c r="A10259">
        <v>964300</v>
      </c>
      <c r="B10259">
        <v>0</v>
      </c>
    </row>
    <row r="10260" spans="1:2">
      <c r="A10260">
        <v>958403</v>
      </c>
      <c r="B10260">
        <v>1</v>
      </c>
    </row>
    <row r="10261" spans="1:2">
      <c r="A10261">
        <v>6345256</v>
      </c>
      <c r="B10261">
        <v>0</v>
      </c>
    </row>
    <row r="10262" spans="1:2">
      <c r="A10262">
        <v>6279933</v>
      </c>
      <c r="B10262">
        <v>1</v>
      </c>
    </row>
    <row r="10263" spans="1:2">
      <c r="A10263">
        <v>750017</v>
      </c>
      <c r="B10263">
        <v>6</v>
      </c>
    </row>
    <row r="10264" spans="1:2">
      <c r="A10264">
        <v>960450</v>
      </c>
      <c r="B10264">
        <v>1</v>
      </c>
    </row>
    <row r="10265" spans="1:2">
      <c r="A10265">
        <v>6246240</v>
      </c>
      <c r="B10265">
        <v>2</v>
      </c>
    </row>
    <row r="10266" spans="1:2">
      <c r="A10266">
        <v>1350540</v>
      </c>
      <c r="B10266">
        <v>0</v>
      </c>
    </row>
    <row r="10267" spans="1:2">
      <c r="A10267">
        <v>6106797</v>
      </c>
      <c r="B10267">
        <v>0</v>
      </c>
    </row>
    <row r="10268" spans="1:2">
      <c r="A10268">
        <v>6158503</v>
      </c>
      <c r="B10268">
        <v>12</v>
      </c>
    </row>
    <row r="10269" spans="1:2">
      <c r="A10269">
        <v>6261427</v>
      </c>
      <c r="B10269">
        <v>0</v>
      </c>
    </row>
    <row r="10270" spans="1:2">
      <c r="A10270">
        <v>6316073</v>
      </c>
      <c r="B10270">
        <v>1</v>
      </c>
    </row>
    <row r="10271" spans="1:2">
      <c r="A10271" t="s">
        <v>9659</v>
      </c>
      <c r="B10271">
        <v>2</v>
      </c>
    </row>
    <row r="10272" spans="1:2">
      <c r="A10272">
        <v>6304519</v>
      </c>
      <c r="B10272">
        <v>0</v>
      </c>
    </row>
    <row r="10273" spans="1:2">
      <c r="A10273">
        <v>6281579</v>
      </c>
      <c r="B10273">
        <v>1</v>
      </c>
    </row>
    <row r="10274" spans="1:2">
      <c r="A10274">
        <v>6248834</v>
      </c>
      <c r="B10274">
        <v>2</v>
      </c>
    </row>
    <row r="10275" spans="1:2">
      <c r="A10275">
        <v>6165221</v>
      </c>
      <c r="B10275">
        <v>5</v>
      </c>
    </row>
    <row r="10276" spans="1:2">
      <c r="A10276">
        <v>6161564</v>
      </c>
      <c r="B10276">
        <v>2</v>
      </c>
    </row>
    <row r="10277" spans="1:2">
      <c r="A10277">
        <v>6215931</v>
      </c>
      <c r="B10277">
        <v>1</v>
      </c>
    </row>
    <row r="10278" spans="1:2">
      <c r="A10278">
        <v>6177724</v>
      </c>
      <c r="B10278">
        <v>0</v>
      </c>
    </row>
    <row r="10279" spans="1:2">
      <c r="A10279">
        <v>6128719</v>
      </c>
      <c r="B10279">
        <v>1</v>
      </c>
    </row>
    <row r="10280" spans="1:2">
      <c r="A10280">
        <v>1252283</v>
      </c>
      <c r="B10280">
        <v>2</v>
      </c>
    </row>
    <row r="10281" spans="1:2">
      <c r="A10281">
        <v>6107913</v>
      </c>
      <c r="B10281">
        <v>0</v>
      </c>
    </row>
    <row r="10282" spans="1:2">
      <c r="A10282">
        <v>960566</v>
      </c>
      <c r="B10282">
        <v>2</v>
      </c>
    </row>
    <row r="10283" spans="1:2">
      <c r="A10283">
        <v>6278175</v>
      </c>
      <c r="B10283">
        <v>2</v>
      </c>
    </row>
    <row r="10284" spans="1:2">
      <c r="A10284">
        <v>959305</v>
      </c>
      <c r="B10284">
        <v>2</v>
      </c>
    </row>
    <row r="10285" spans="1:2">
      <c r="A10285">
        <v>6246386</v>
      </c>
      <c r="B10285">
        <v>0</v>
      </c>
    </row>
    <row r="10286" spans="1:2">
      <c r="A10286">
        <v>6263324</v>
      </c>
      <c r="B10286">
        <v>0</v>
      </c>
    </row>
    <row r="10287" spans="1:2">
      <c r="A10287">
        <v>6263228</v>
      </c>
      <c r="B10287">
        <v>1</v>
      </c>
    </row>
    <row r="10288" spans="1:2">
      <c r="A10288" t="s">
        <v>9597</v>
      </c>
      <c r="B10288">
        <v>3</v>
      </c>
    </row>
    <row r="10289" spans="1:2">
      <c r="A10289">
        <v>6179132</v>
      </c>
      <c r="B10289">
        <v>0</v>
      </c>
    </row>
    <row r="10290" spans="1:2">
      <c r="A10290">
        <v>1054798</v>
      </c>
      <c r="B10290">
        <v>0</v>
      </c>
    </row>
    <row r="10291" spans="1:2">
      <c r="A10291">
        <v>6125565</v>
      </c>
      <c r="B10291">
        <v>3</v>
      </c>
    </row>
    <row r="10292" spans="1:2">
      <c r="A10292">
        <v>1054679</v>
      </c>
      <c r="B10292">
        <v>0</v>
      </c>
    </row>
    <row r="10293" spans="1:2">
      <c r="A10293">
        <v>964476</v>
      </c>
      <c r="B10293">
        <v>0</v>
      </c>
    </row>
    <row r="10294" spans="1:2">
      <c r="A10294">
        <v>6237272</v>
      </c>
      <c r="B10294">
        <v>0</v>
      </c>
    </row>
    <row r="10295" spans="1:2">
      <c r="A10295">
        <v>1053827</v>
      </c>
      <c r="B10295">
        <v>1</v>
      </c>
    </row>
    <row r="10296" spans="1:2">
      <c r="A10296">
        <v>6323146</v>
      </c>
      <c r="B10296">
        <v>0</v>
      </c>
    </row>
    <row r="10297" spans="1:2">
      <c r="A10297">
        <v>6164204</v>
      </c>
      <c r="B10297">
        <v>0</v>
      </c>
    </row>
    <row r="10298" spans="1:2">
      <c r="A10298">
        <v>6215897</v>
      </c>
      <c r="B10298">
        <v>18.2</v>
      </c>
    </row>
    <row r="10299" spans="1:2">
      <c r="A10299">
        <v>6244964</v>
      </c>
      <c r="B10299">
        <v>30</v>
      </c>
    </row>
    <row r="10300" spans="1:2">
      <c r="A10300">
        <v>6310386</v>
      </c>
      <c r="B10300">
        <v>3</v>
      </c>
    </row>
    <row r="10301" spans="1:2">
      <c r="A10301">
        <v>957626</v>
      </c>
      <c r="B10301">
        <v>10</v>
      </c>
    </row>
    <row r="10302" spans="1:2">
      <c r="A10302" t="s">
        <v>9541</v>
      </c>
      <c r="B10302">
        <v>0</v>
      </c>
    </row>
    <row r="10303" spans="1:2">
      <c r="A10303">
        <v>6216282</v>
      </c>
      <c r="B10303">
        <v>1</v>
      </c>
    </row>
    <row r="10304" spans="1:2">
      <c r="A10304">
        <v>6334953</v>
      </c>
      <c r="B10304">
        <v>5</v>
      </c>
    </row>
    <row r="10305" spans="1:2">
      <c r="A10305">
        <v>6274419</v>
      </c>
      <c r="B10305">
        <v>24</v>
      </c>
    </row>
    <row r="10306" spans="1:2">
      <c r="A10306">
        <v>6335181</v>
      </c>
      <c r="B10306">
        <v>1</v>
      </c>
    </row>
    <row r="10307" spans="1:2">
      <c r="A10307">
        <v>956538</v>
      </c>
      <c r="B10307">
        <v>1</v>
      </c>
    </row>
    <row r="10308" spans="1:2">
      <c r="A10308">
        <v>6318109</v>
      </c>
      <c r="B10308">
        <v>2</v>
      </c>
    </row>
    <row r="10309" spans="1:2">
      <c r="A10309">
        <v>6285173</v>
      </c>
      <c r="B10309">
        <v>0</v>
      </c>
    </row>
    <row r="10310" spans="1:2">
      <c r="A10310">
        <v>6244330</v>
      </c>
      <c r="B10310">
        <v>5</v>
      </c>
    </row>
    <row r="10311" spans="1:2">
      <c r="A10311">
        <v>960094</v>
      </c>
      <c r="B10311">
        <v>1</v>
      </c>
    </row>
    <row r="10312" spans="1:2">
      <c r="A10312">
        <v>6268650</v>
      </c>
      <c r="B10312">
        <v>0</v>
      </c>
    </row>
    <row r="10313" spans="1:2">
      <c r="A10313">
        <v>6337263</v>
      </c>
      <c r="B10313">
        <v>0</v>
      </c>
    </row>
    <row r="10314" spans="1:2">
      <c r="A10314">
        <v>6321692</v>
      </c>
      <c r="B10314">
        <v>0</v>
      </c>
    </row>
    <row r="10315" spans="1:2">
      <c r="A10315">
        <v>6250190</v>
      </c>
      <c r="B10315">
        <v>0</v>
      </c>
    </row>
    <row r="10316" spans="1:2">
      <c r="A10316">
        <v>6159293</v>
      </c>
      <c r="B10316">
        <v>0</v>
      </c>
    </row>
    <row r="10317" spans="1:2">
      <c r="A10317">
        <v>6337698</v>
      </c>
      <c r="B10317">
        <v>0</v>
      </c>
    </row>
    <row r="10318" spans="1:2">
      <c r="A10318">
        <v>6249425</v>
      </c>
      <c r="B10318">
        <v>0</v>
      </c>
    </row>
    <row r="10319" spans="1:2">
      <c r="A10319">
        <v>6241780</v>
      </c>
      <c r="B10319">
        <v>1</v>
      </c>
    </row>
    <row r="10320" spans="1:2">
      <c r="A10320">
        <v>6168222</v>
      </c>
      <c r="B10320">
        <v>2</v>
      </c>
    </row>
    <row r="10321" spans="1:2">
      <c r="A10321">
        <v>6312350</v>
      </c>
      <c r="B10321">
        <v>2</v>
      </c>
    </row>
    <row r="10322" spans="1:2">
      <c r="A10322">
        <v>6310707</v>
      </c>
      <c r="B10322">
        <v>3</v>
      </c>
    </row>
    <row r="10323" spans="1:2">
      <c r="A10323">
        <v>6256938</v>
      </c>
      <c r="B10323">
        <v>0</v>
      </c>
    </row>
    <row r="10324" spans="1:2">
      <c r="A10324">
        <v>6311467</v>
      </c>
      <c r="B10324">
        <v>0</v>
      </c>
    </row>
    <row r="10325" spans="1:2">
      <c r="A10325">
        <v>6262231</v>
      </c>
      <c r="B10325">
        <v>1</v>
      </c>
    </row>
    <row r="10326" spans="1:2">
      <c r="A10326">
        <v>6174580</v>
      </c>
      <c r="B10326">
        <v>0</v>
      </c>
    </row>
    <row r="10327" spans="1:2">
      <c r="A10327">
        <v>6325540</v>
      </c>
      <c r="B10327">
        <v>2</v>
      </c>
    </row>
    <row r="10328" spans="1:2">
      <c r="A10328">
        <v>6257981</v>
      </c>
      <c r="B10328">
        <v>4</v>
      </c>
    </row>
    <row r="10329" spans="1:2">
      <c r="A10329">
        <v>6210089</v>
      </c>
      <c r="B10329">
        <v>0</v>
      </c>
    </row>
    <row r="10330" spans="1:2">
      <c r="A10330">
        <v>1055270</v>
      </c>
      <c r="B10330">
        <v>0</v>
      </c>
    </row>
    <row r="10331" spans="1:2">
      <c r="A10331">
        <v>6247851</v>
      </c>
      <c r="B10331">
        <v>2</v>
      </c>
    </row>
    <row r="10332" spans="1:2">
      <c r="A10332">
        <v>6252192</v>
      </c>
      <c r="B10332">
        <v>3</v>
      </c>
    </row>
    <row r="10333" spans="1:2">
      <c r="A10333">
        <v>6244338</v>
      </c>
      <c r="B10333">
        <v>3</v>
      </c>
    </row>
    <row r="10334" spans="1:2">
      <c r="A10334">
        <v>959213</v>
      </c>
      <c r="B10334">
        <v>0</v>
      </c>
    </row>
    <row r="10335" spans="1:2">
      <c r="A10335">
        <v>6290066</v>
      </c>
      <c r="B10335">
        <v>0</v>
      </c>
    </row>
    <row r="10336" spans="1:2">
      <c r="A10336">
        <v>6325299</v>
      </c>
      <c r="B10336">
        <v>0</v>
      </c>
    </row>
    <row r="10337" spans="1:2">
      <c r="A10337">
        <v>6313714</v>
      </c>
      <c r="B10337">
        <v>1</v>
      </c>
    </row>
    <row r="10338" spans="1:2">
      <c r="A10338">
        <v>6248734</v>
      </c>
      <c r="B10338">
        <v>0</v>
      </c>
    </row>
    <row r="10339" spans="1:2">
      <c r="A10339">
        <v>6278256</v>
      </c>
      <c r="B10339">
        <v>1</v>
      </c>
    </row>
    <row r="10340" spans="1:2">
      <c r="A10340">
        <v>6231149</v>
      </c>
      <c r="B10340">
        <v>4</v>
      </c>
    </row>
    <row r="10341" spans="1:2">
      <c r="A10341">
        <v>6103214</v>
      </c>
      <c r="B10341">
        <v>0</v>
      </c>
    </row>
    <row r="10342" spans="1:2">
      <c r="A10342">
        <v>6230434</v>
      </c>
      <c r="B10342">
        <v>2</v>
      </c>
    </row>
    <row r="10343" spans="1:2">
      <c r="A10343">
        <v>6267102</v>
      </c>
      <c r="B10343">
        <v>4</v>
      </c>
    </row>
    <row r="10344" spans="1:2">
      <c r="A10344">
        <v>6120335</v>
      </c>
      <c r="B10344">
        <v>0</v>
      </c>
    </row>
    <row r="10345" spans="1:2">
      <c r="A10345">
        <v>6296880</v>
      </c>
      <c r="B10345">
        <v>3</v>
      </c>
    </row>
    <row r="10346" spans="1:2">
      <c r="A10346">
        <v>6216026</v>
      </c>
      <c r="B10346">
        <v>1</v>
      </c>
    </row>
    <row r="10347" spans="1:2">
      <c r="A10347">
        <v>950329</v>
      </c>
      <c r="B10347">
        <v>1.5</v>
      </c>
    </row>
    <row r="10348" spans="1:2">
      <c r="A10348">
        <v>6311000</v>
      </c>
      <c r="B10348">
        <v>1</v>
      </c>
    </row>
    <row r="10349" spans="1:2">
      <c r="A10349">
        <v>6248076</v>
      </c>
      <c r="B10349">
        <v>2</v>
      </c>
    </row>
    <row r="10350" spans="1:2">
      <c r="A10350">
        <v>6242803</v>
      </c>
      <c r="B10350">
        <v>3</v>
      </c>
    </row>
    <row r="10351" spans="1:2">
      <c r="A10351">
        <v>956431</v>
      </c>
      <c r="B10351">
        <v>1</v>
      </c>
    </row>
    <row r="10352" spans="1:2">
      <c r="A10352">
        <v>6229395</v>
      </c>
      <c r="B10352">
        <v>3</v>
      </c>
    </row>
    <row r="10353" spans="1:2">
      <c r="A10353">
        <v>1052608</v>
      </c>
      <c r="B10353">
        <v>0</v>
      </c>
    </row>
    <row r="10354" spans="1:2">
      <c r="A10354">
        <v>6271263</v>
      </c>
      <c r="B10354">
        <v>0</v>
      </c>
    </row>
    <row r="10355" spans="1:2">
      <c r="A10355">
        <v>6345110</v>
      </c>
      <c r="B10355">
        <v>0</v>
      </c>
    </row>
    <row r="10356" spans="1:2">
      <c r="A10356">
        <v>959685</v>
      </c>
      <c r="B10356">
        <v>6</v>
      </c>
    </row>
    <row r="10357" spans="1:2">
      <c r="A10357">
        <v>1054915</v>
      </c>
      <c r="B10357">
        <v>0</v>
      </c>
    </row>
    <row r="10358" spans="1:2">
      <c r="A10358">
        <v>6310453</v>
      </c>
      <c r="B10358">
        <v>2</v>
      </c>
    </row>
    <row r="10359" spans="1:2">
      <c r="A10359">
        <v>6215904</v>
      </c>
      <c r="B10359">
        <v>1</v>
      </c>
    </row>
    <row r="10360" spans="1:2">
      <c r="A10360">
        <v>6268667</v>
      </c>
      <c r="B10360">
        <v>10</v>
      </c>
    </row>
    <row r="10361" spans="1:2">
      <c r="A10361">
        <v>1053814</v>
      </c>
      <c r="B10361">
        <v>2</v>
      </c>
    </row>
    <row r="10362" spans="1:2">
      <c r="A10362">
        <v>6211283</v>
      </c>
      <c r="B10362">
        <v>5</v>
      </c>
    </row>
    <row r="10363" spans="1:2">
      <c r="A10363">
        <v>6267331</v>
      </c>
      <c r="B10363">
        <v>1</v>
      </c>
    </row>
    <row r="10364" spans="1:2">
      <c r="A10364">
        <v>6116217</v>
      </c>
      <c r="B10364">
        <v>1</v>
      </c>
    </row>
    <row r="10365" spans="1:2">
      <c r="A10365">
        <v>6225093</v>
      </c>
      <c r="B10365">
        <v>2</v>
      </c>
    </row>
    <row r="10366" spans="1:2">
      <c r="A10366">
        <v>6314752</v>
      </c>
      <c r="B10366">
        <v>0</v>
      </c>
    </row>
    <row r="10367" spans="1:2">
      <c r="A10367">
        <v>6234155</v>
      </c>
      <c r="B10367">
        <v>0</v>
      </c>
    </row>
    <row r="10368" spans="1:2">
      <c r="A10368">
        <v>6198916</v>
      </c>
      <c r="B10368">
        <v>4</v>
      </c>
    </row>
    <row r="10369" spans="1:2">
      <c r="A10369">
        <v>6157578</v>
      </c>
      <c r="B10369">
        <v>0</v>
      </c>
    </row>
    <row r="10370" spans="1:2">
      <c r="A10370">
        <v>6240038</v>
      </c>
      <c r="B10370">
        <v>2</v>
      </c>
    </row>
    <row r="10371" spans="1:2">
      <c r="A10371">
        <v>6216096</v>
      </c>
      <c r="B10371">
        <v>1</v>
      </c>
    </row>
    <row r="10372" spans="1:2">
      <c r="A10372">
        <v>6215079</v>
      </c>
      <c r="B10372">
        <v>0</v>
      </c>
    </row>
    <row r="10373" spans="1:2">
      <c r="A10373">
        <v>6120330</v>
      </c>
      <c r="B10373">
        <v>0</v>
      </c>
    </row>
    <row r="10374" spans="1:2">
      <c r="A10374">
        <v>1054271</v>
      </c>
      <c r="B10374">
        <v>8</v>
      </c>
    </row>
    <row r="10375" spans="1:2">
      <c r="A10375">
        <v>6214270</v>
      </c>
      <c r="B10375">
        <v>2</v>
      </c>
    </row>
    <row r="10376" spans="1:2">
      <c r="A10376">
        <v>6244137</v>
      </c>
      <c r="B10376">
        <v>2</v>
      </c>
    </row>
    <row r="10377" spans="1:2">
      <c r="A10377">
        <v>6242090</v>
      </c>
      <c r="B10377">
        <v>2</v>
      </c>
    </row>
    <row r="10378" spans="1:2">
      <c r="A10378">
        <v>6216436</v>
      </c>
      <c r="B10378">
        <v>1</v>
      </c>
    </row>
    <row r="10379" spans="1:2">
      <c r="A10379">
        <v>6109701</v>
      </c>
      <c r="B10379">
        <v>0</v>
      </c>
    </row>
    <row r="10380" spans="1:2">
      <c r="A10380">
        <v>6186589</v>
      </c>
      <c r="B10380">
        <v>0</v>
      </c>
    </row>
    <row r="10381" spans="1:2">
      <c r="A10381">
        <v>6198385</v>
      </c>
      <c r="B10381">
        <v>1</v>
      </c>
    </row>
    <row r="10382" spans="1:2">
      <c r="A10382">
        <v>6302073</v>
      </c>
      <c r="B10382">
        <v>0</v>
      </c>
    </row>
    <row r="10383" spans="1:2">
      <c r="A10383">
        <v>553883</v>
      </c>
      <c r="B10383">
        <v>0</v>
      </c>
    </row>
    <row r="10384" spans="1:2">
      <c r="A10384">
        <v>6335669</v>
      </c>
      <c r="B10384">
        <v>1</v>
      </c>
    </row>
    <row r="10385" spans="1:2">
      <c r="A10385">
        <v>6330170</v>
      </c>
      <c r="B10385">
        <v>0</v>
      </c>
    </row>
    <row r="10386" spans="1:2">
      <c r="A10386">
        <v>6311421</v>
      </c>
      <c r="B10386">
        <v>0</v>
      </c>
    </row>
    <row r="10387" spans="1:2">
      <c r="A10387">
        <v>6130321</v>
      </c>
      <c r="B10387">
        <v>0</v>
      </c>
    </row>
    <row r="10388" spans="1:2">
      <c r="A10388">
        <v>1252516</v>
      </c>
      <c r="B10388">
        <v>0</v>
      </c>
    </row>
    <row r="10389" spans="1:2">
      <c r="A10389">
        <v>960842</v>
      </c>
      <c r="B10389">
        <v>1</v>
      </c>
    </row>
    <row r="10390" spans="1:2">
      <c r="A10390">
        <v>6245135</v>
      </c>
      <c r="B10390">
        <v>1</v>
      </c>
    </row>
    <row r="10391" spans="1:2">
      <c r="A10391">
        <v>6172571</v>
      </c>
      <c r="B10391">
        <v>18</v>
      </c>
    </row>
    <row r="10392" spans="1:2">
      <c r="A10392">
        <v>6109938</v>
      </c>
      <c r="B10392">
        <v>1</v>
      </c>
    </row>
    <row r="10393" spans="1:2">
      <c r="A10393">
        <v>750183</v>
      </c>
      <c r="B10393">
        <v>4</v>
      </c>
    </row>
    <row r="10394" spans="1:2">
      <c r="A10394">
        <v>6240030</v>
      </c>
      <c r="B10394">
        <v>0</v>
      </c>
    </row>
    <row r="10395" spans="1:2">
      <c r="A10395">
        <v>6326877</v>
      </c>
      <c r="B10395">
        <v>0</v>
      </c>
    </row>
    <row r="10396" spans="1:2">
      <c r="A10396">
        <v>6286630</v>
      </c>
      <c r="B10396">
        <v>1</v>
      </c>
    </row>
    <row r="10397" spans="1:2">
      <c r="A10397">
        <v>1055185</v>
      </c>
      <c r="B10397">
        <v>2</v>
      </c>
    </row>
    <row r="10398" spans="1:2">
      <c r="A10398">
        <v>6302075</v>
      </c>
      <c r="B10398">
        <v>0</v>
      </c>
    </row>
    <row r="10399" spans="1:2">
      <c r="A10399">
        <v>6342821</v>
      </c>
      <c r="B10399">
        <v>0</v>
      </c>
    </row>
    <row r="10400" spans="1:2">
      <c r="A10400">
        <v>6173690</v>
      </c>
      <c r="B10400">
        <v>2</v>
      </c>
    </row>
    <row r="10401" spans="1:2">
      <c r="A10401">
        <v>6330859</v>
      </c>
      <c r="B10401">
        <v>1</v>
      </c>
    </row>
    <row r="10402" spans="1:2">
      <c r="A10402">
        <v>1351573</v>
      </c>
      <c r="B10402">
        <v>5</v>
      </c>
    </row>
    <row r="10403" spans="1:2">
      <c r="A10403">
        <v>6267081</v>
      </c>
      <c r="B10403">
        <v>0</v>
      </c>
    </row>
    <row r="10404" spans="1:2">
      <c r="A10404">
        <v>6262981</v>
      </c>
      <c r="B10404">
        <v>0</v>
      </c>
    </row>
    <row r="10405" spans="1:2">
      <c r="A10405">
        <v>6216778</v>
      </c>
      <c r="B10405">
        <v>1</v>
      </c>
    </row>
    <row r="10406" spans="1:2">
      <c r="A10406">
        <v>6309238</v>
      </c>
      <c r="B10406">
        <v>0</v>
      </c>
    </row>
    <row r="10407" spans="1:2">
      <c r="A10407">
        <v>6256023</v>
      </c>
      <c r="B10407">
        <v>0</v>
      </c>
    </row>
    <row r="10408" spans="1:2">
      <c r="A10408">
        <v>6342254</v>
      </c>
      <c r="B10408">
        <v>0</v>
      </c>
    </row>
    <row r="10409" spans="1:2">
      <c r="A10409">
        <v>6187590</v>
      </c>
      <c r="B10409">
        <v>3</v>
      </c>
    </row>
    <row r="10410" spans="1:2">
      <c r="A10410">
        <v>6252227</v>
      </c>
      <c r="B10410">
        <v>1</v>
      </c>
    </row>
    <row r="10411" spans="1:2">
      <c r="A10411">
        <v>1053121</v>
      </c>
      <c r="B10411">
        <v>1</v>
      </c>
    </row>
    <row r="10412" spans="1:2">
      <c r="A10412">
        <v>6343479</v>
      </c>
      <c r="B10412">
        <v>0</v>
      </c>
    </row>
    <row r="10413" spans="1:2">
      <c r="A10413">
        <v>964577</v>
      </c>
      <c r="B10413">
        <v>0</v>
      </c>
    </row>
    <row r="10414" spans="1:2">
      <c r="A10414">
        <v>6322790</v>
      </c>
      <c r="B10414">
        <v>0</v>
      </c>
    </row>
    <row r="10415" spans="1:2">
      <c r="A10415">
        <v>6282810</v>
      </c>
      <c r="B10415">
        <v>0</v>
      </c>
    </row>
    <row r="10416" spans="1:2">
      <c r="A10416">
        <v>6335463</v>
      </c>
      <c r="B10416">
        <v>0</v>
      </c>
    </row>
    <row r="10417" spans="1:2">
      <c r="A10417">
        <v>6125549</v>
      </c>
      <c r="B10417">
        <v>0</v>
      </c>
    </row>
    <row r="10418" spans="1:2">
      <c r="A10418">
        <v>1054332</v>
      </c>
      <c r="B10418">
        <v>3</v>
      </c>
    </row>
    <row r="10419" spans="1:2">
      <c r="A10419">
        <v>6110630</v>
      </c>
      <c r="B10419">
        <v>0</v>
      </c>
    </row>
    <row r="10420" spans="1:2">
      <c r="A10420">
        <v>6269052</v>
      </c>
      <c r="B10420">
        <v>1</v>
      </c>
    </row>
    <row r="10421" spans="1:2">
      <c r="A10421">
        <v>6144899</v>
      </c>
      <c r="B10421">
        <v>7</v>
      </c>
    </row>
    <row r="10422" spans="1:2">
      <c r="A10422">
        <v>6265619</v>
      </c>
      <c r="B10422">
        <v>2</v>
      </c>
    </row>
    <row r="10423" spans="1:2">
      <c r="A10423">
        <v>6312368</v>
      </c>
      <c r="B10423">
        <v>9</v>
      </c>
    </row>
    <row r="10424" spans="1:2">
      <c r="A10424">
        <v>751190</v>
      </c>
      <c r="B10424">
        <v>3</v>
      </c>
    </row>
    <row r="10425" spans="1:2">
      <c r="A10425">
        <v>3480164</v>
      </c>
      <c r="B10425">
        <v>1</v>
      </c>
    </row>
    <row r="10426" spans="1:2">
      <c r="A10426">
        <v>6320332</v>
      </c>
      <c r="B10426">
        <v>0</v>
      </c>
    </row>
    <row r="10427" spans="1:2">
      <c r="A10427">
        <v>6287045</v>
      </c>
      <c r="B10427">
        <v>5</v>
      </c>
    </row>
    <row r="10428" spans="1:2">
      <c r="A10428">
        <v>6220252</v>
      </c>
      <c r="B10428">
        <v>1</v>
      </c>
    </row>
    <row r="10429" spans="1:2">
      <c r="A10429">
        <v>6279492</v>
      </c>
      <c r="B10429">
        <v>0</v>
      </c>
    </row>
    <row r="10430" spans="1:2">
      <c r="A10430">
        <v>6218951</v>
      </c>
      <c r="B10430">
        <v>1</v>
      </c>
    </row>
    <row r="10431" spans="1:2">
      <c r="A10431">
        <v>6264083</v>
      </c>
      <c r="B10431">
        <v>3</v>
      </c>
    </row>
    <row r="10432" spans="1:2">
      <c r="A10432">
        <v>6290957</v>
      </c>
      <c r="B10432">
        <v>2</v>
      </c>
    </row>
    <row r="10433" spans="1:2">
      <c r="A10433">
        <v>6297654</v>
      </c>
      <c r="B10433">
        <v>0</v>
      </c>
    </row>
    <row r="10434" spans="1:2">
      <c r="A10434">
        <v>6216380</v>
      </c>
      <c r="B10434">
        <v>2</v>
      </c>
    </row>
    <row r="10435" spans="1:2">
      <c r="A10435">
        <v>6148431</v>
      </c>
      <c r="B10435">
        <v>2</v>
      </c>
    </row>
    <row r="10436" spans="1:2">
      <c r="A10436">
        <v>6309249</v>
      </c>
      <c r="B10436">
        <v>0</v>
      </c>
    </row>
    <row r="10437" spans="1:2">
      <c r="A10437">
        <v>6118899</v>
      </c>
      <c r="B10437">
        <v>0</v>
      </c>
    </row>
    <row r="10438" spans="1:2">
      <c r="A10438">
        <v>6199262</v>
      </c>
      <c r="B10438">
        <v>0</v>
      </c>
    </row>
    <row r="10439" spans="1:2">
      <c r="A10439">
        <v>1054152</v>
      </c>
      <c r="B10439">
        <v>63</v>
      </c>
    </row>
    <row r="10440" spans="1:2">
      <c r="A10440">
        <v>6183023</v>
      </c>
      <c r="B10440">
        <v>3</v>
      </c>
    </row>
    <row r="10441" spans="1:2">
      <c r="A10441">
        <v>750711</v>
      </c>
      <c r="B10441">
        <v>22</v>
      </c>
    </row>
    <row r="10442" spans="1:2">
      <c r="A10442">
        <v>960534</v>
      </c>
      <c r="B10442">
        <v>1</v>
      </c>
    </row>
    <row r="10443" spans="1:2">
      <c r="A10443">
        <v>6198928</v>
      </c>
      <c r="B10443">
        <v>1</v>
      </c>
    </row>
    <row r="10444" spans="1:2">
      <c r="A10444">
        <v>6144903</v>
      </c>
      <c r="B10444">
        <v>0</v>
      </c>
    </row>
    <row r="10445" spans="1:2">
      <c r="A10445">
        <v>6231574</v>
      </c>
      <c r="B10445">
        <v>0</v>
      </c>
    </row>
    <row r="10446" spans="1:2">
      <c r="A10446">
        <v>956920</v>
      </c>
      <c r="B10446">
        <v>11</v>
      </c>
    </row>
    <row r="10447" spans="1:2">
      <c r="A10447">
        <v>6134511</v>
      </c>
      <c r="B10447">
        <v>0</v>
      </c>
    </row>
    <row r="10448" spans="1:2">
      <c r="A10448">
        <v>6316458</v>
      </c>
      <c r="B10448">
        <v>0</v>
      </c>
    </row>
    <row r="10449" spans="1:2">
      <c r="A10449">
        <v>6235693</v>
      </c>
      <c r="B10449">
        <v>1</v>
      </c>
    </row>
    <row r="10450" spans="1:2">
      <c r="A10450">
        <v>6234632</v>
      </c>
      <c r="B10450">
        <v>2</v>
      </c>
    </row>
    <row r="10451" spans="1:2">
      <c r="A10451">
        <v>3480200</v>
      </c>
      <c r="B10451">
        <v>1</v>
      </c>
    </row>
    <row r="10452" spans="1:2">
      <c r="A10452">
        <v>1251671</v>
      </c>
      <c r="B10452">
        <v>0</v>
      </c>
    </row>
    <row r="10453" spans="1:2">
      <c r="A10453">
        <v>6250589</v>
      </c>
      <c r="B10453">
        <v>5</v>
      </c>
    </row>
    <row r="10454" spans="1:2">
      <c r="A10454">
        <v>6239182</v>
      </c>
      <c r="B10454">
        <v>0</v>
      </c>
    </row>
    <row r="10455" spans="1:2">
      <c r="A10455">
        <v>954455</v>
      </c>
      <c r="B10455">
        <v>0</v>
      </c>
    </row>
    <row r="10456" spans="1:2">
      <c r="A10456">
        <v>6239975</v>
      </c>
      <c r="B10456">
        <v>2</v>
      </c>
    </row>
    <row r="10457" spans="1:2">
      <c r="A10457" t="s">
        <v>9630</v>
      </c>
      <c r="B10457">
        <v>2</v>
      </c>
    </row>
    <row r="10458" spans="1:2">
      <c r="A10458">
        <v>6279212</v>
      </c>
      <c r="B10458">
        <v>100</v>
      </c>
    </row>
    <row r="10459" spans="1:2">
      <c r="A10459">
        <v>6163099</v>
      </c>
      <c r="B10459">
        <v>3</v>
      </c>
    </row>
    <row r="10460" spans="1:2">
      <c r="A10460">
        <v>6248221</v>
      </c>
      <c r="B10460">
        <v>0</v>
      </c>
    </row>
    <row r="10461" spans="1:2">
      <c r="A10461">
        <v>6137305</v>
      </c>
      <c r="B10461">
        <v>0</v>
      </c>
    </row>
    <row r="10462" spans="1:2">
      <c r="A10462">
        <v>6146913</v>
      </c>
      <c r="B10462">
        <v>6</v>
      </c>
    </row>
    <row r="10463" spans="1:2">
      <c r="A10463">
        <v>6110437</v>
      </c>
      <c r="B10463">
        <v>4</v>
      </c>
    </row>
    <row r="10464" spans="1:2">
      <c r="A10464">
        <v>6260951</v>
      </c>
      <c r="B10464">
        <v>0</v>
      </c>
    </row>
    <row r="10465" spans="1:2">
      <c r="A10465">
        <v>6330674</v>
      </c>
      <c r="B10465">
        <v>0</v>
      </c>
    </row>
    <row r="10466" spans="1:2">
      <c r="A10466">
        <v>6186129</v>
      </c>
      <c r="B10466">
        <v>1</v>
      </c>
    </row>
    <row r="10467" spans="1:2">
      <c r="A10467">
        <v>6216334</v>
      </c>
      <c r="B10467">
        <v>1</v>
      </c>
    </row>
    <row r="10468" spans="1:2">
      <c r="A10468">
        <v>6245810</v>
      </c>
      <c r="B10468">
        <v>0</v>
      </c>
    </row>
    <row r="10469" spans="1:2">
      <c r="A10469">
        <v>6238778</v>
      </c>
      <c r="B10469">
        <v>0</v>
      </c>
    </row>
    <row r="10470" spans="1:2">
      <c r="A10470">
        <v>750856</v>
      </c>
      <c r="B10470">
        <v>4</v>
      </c>
    </row>
    <row r="10471" spans="1:2">
      <c r="A10471">
        <v>6106898</v>
      </c>
      <c r="B10471">
        <v>2</v>
      </c>
    </row>
    <row r="10472" spans="1:2">
      <c r="A10472">
        <v>6195830</v>
      </c>
      <c r="B10472">
        <v>3</v>
      </c>
    </row>
    <row r="10473" spans="1:2">
      <c r="A10473">
        <v>6280342</v>
      </c>
      <c r="B10473">
        <v>0</v>
      </c>
    </row>
    <row r="10474" spans="1:2">
      <c r="A10474">
        <v>3356962</v>
      </c>
      <c r="B10474">
        <v>0</v>
      </c>
    </row>
    <row r="10475" spans="1:2">
      <c r="A10475">
        <v>6317071</v>
      </c>
      <c r="B10475">
        <v>6</v>
      </c>
    </row>
    <row r="10476" spans="1:2">
      <c r="A10476">
        <v>6275465</v>
      </c>
      <c r="B10476">
        <v>1</v>
      </c>
    </row>
    <row r="10477" spans="1:2">
      <c r="A10477">
        <v>1251672</v>
      </c>
      <c r="B10477">
        <v>0</v>
      </c>
    </row>
    <row r="10478" spans="1:2">
      <c r="A10478">
        <v>6250882</v>
      </c>
      <c r="B10478">
        <v>1</v>
      </c>
    </row>
    <row r="10479" spans="1:2">
      <c r="A10479">
        <v>6230854</v>
      </c>
      <c r="B10479">
        <v>1</v>
      </c>
    </row>
    <row r="10480" spans="1:2">
      <c r="A10480">
        <v>6310363</v>
      </c>
      <c r="B10480">
        <v>0</v>
      </c>
    </row>
    <row r="10481" spans="1:2">
      <c r="A10481">
        <v>6330069</v>
      </c>
      <c r="B10481">
        <v>2</v>
      </c>
    </row>
    <row r="10482" spans="1:2">
      <c r="A10482">
        <v>1055278</v>
      </c>
      <c r="B10482">
        <v>2</v>
      </c>
    </row>
    <row r="10483" spans="1:2">
      <c r="A10483">
        <v>6156388</v>
      </c>
      <c r="B10483">
        <v>0</v>
      </c>
    </row>
    <row r="10484" spans="1:2">
      <c r="A10484">
        <v>6335506</v>
      </c>
      <c r="B10484">
        <v>2</v>
      </c>
    </row>
    <row r="10485" spans="1:2">
      <c r="A10485">
        <v>964562</v>
      </c>
      <c r="B10485">
        <v>2</v>
      </c>
    </row>
    <row r="10486" spans="1:2">
      <c r="A10486">
        <v>6179071</v>
      </c>
      <c r="B10486">
        <v>1</v>
      </c>
    </row>
    <row r="10487" spans="1:2">
      <c r="A10487">
        <v>6260725</v>
      </c>
      <c r="B10487">
        <v>0</v>
      </c>
    </row>
    <row r="10488" spans="1:2">
      <c r="A10488">
        <v>6178882</v>
      </c>
      <c r="B10488">
        <v>0</v>
      </c>
    </row>
    <row r="10489" spans="1:2">
      <c r="A10489">
        <v>6217871</v>
      </c>
      <c r="B10489">
        <v>0</v>
      </c>
    </row>
    <row r="10490" spans="1:2">
      <c r="A10490">
        <v>1252398</v>
      </c>
      <c r="B10490">
        <v>0</v>
      </c>
    </row>
    <row r="10491" spans="1:2">
      <c r="A10491">
        <v>6343078</v>
      </c>
      <c r="B10491">
        <v>0</v>
      </c>
    </row>
    <row r="10492" spans="1:2">
      <c r="A10492">
        <v>1053858</v>
      </c>
      <c r="B10492">
        <v>1</v>
      </c>
    </row>
    <row r="10493" spans="1:2">
      <c r="A10493">
        <v>750435</v>
      </c>
      <c r="B10493">
        <v>0</v>
      </c>
    </row>
    <row r="10494" spans="1:2">
      <c r="A10494">
        <v>6248075</v>
      </c>
      <c r="B10494">
        <v>2</v>
      </c>
    </row>
    <row r="10495" spans="1:2">
      <c r="A10495">
        <v>1051390</v>
      </c>
      <c r="B10495">
        <v>0</v>
      </c>
    </row>
    <row r="10496" spans="1:2">
      <c r="A10496">
        <v>6334632</v>
      </c>
      <c r="B10496">
        <v>2</v>
      </c>
    </row>
    <row r="10497" spans="1:2">
      <c r="A10497">
        <v>6279706</v>
      </c>
      <c r="B10497">
        <v>0</v>
      </c>
    </row>
    <row r="10498" spans="1:2">
      <c r="A10498">
        <v>6275668</v>
      </c>
      <c r="B10498">
        <v>0</v>
      </c>
    </row>
    <row r="10499" spans="1:2">
      <c r="A10499">
        <v>6233539</v>
      </c>
      <c r="B10499">
        <v>2</v>
      </c>
    </row>
    <row r="10500" spans="1:2">
      <c r="A10500">
        <v>6311664</v>
      </c>
      <c r="B10500">
        <v>3</v>
      </c>
    </row>
    <row r="10501" spans="1:2">
      <c r="A10501">
        <v>956832</v>
      </c>
      <c r="B10501">
        <v>1</v>
      </c>
    </row>
    <row r="10502" spans="1:2">
      <c r="A10502">
        <v>6216036</v>
      </c>
      <c r="B10502">
        <v>1</v>
      </c>
    </row>
    <row r="10503" spans="1:2">
      <c r="A10503">
        <v>6116566</v>
      </c>
      <c r="B10503">
        <v>1</v>
      </c>
    </row>
    <row r="10504" spans="1:2">
      <c r="A10504">
        <v>6326878</v>
      </c>
      <c r="B10504">
        <v>0</v>
      </c>
    </row>
    <row r="10505" spans="1:2">
      <c r="A10505">
        <v>6248668</v>
      </c>
      <c r="B10505">
        <v>3</v>
      </c>
    </row>
    <row r="10506" spans="1:2">
      <c r="A10506">
        <v>6282827</v>
      </c>
      <c r="B10506">
        <v>1</v>
      </c>
    </row>
    <row r="10507" spans="1:2">
      <c r="A10507">
        <v>1251511</v>
      </c>
      <c r="B10507">
        <v>12</v>
      </c>
    </row>
    <row r="10508" spans="1:2">
      <c r="A10508">
        <v>953725</v>
      </c>
      <c r="B10508">
        <v>1</v>
      </c>
    </row>
    <row r="10509" spans="1:2">
      <c r="A10509">
        <v>750687</v>
      </c>
      <c r="B10509">
        <v>12</v>
      </c>
    </row>
    <row r="10510" spans="1:2">
      <c r="A10510">
        <v>6257979</v>
      </c>
      <c r="B10510">
        <v>0</v>
      </c>
    </row>
    <row r="10511" spans="1:2">
      <c r="A10511">
        <v>6216463</v>
      </c>
      <c r="B10511">
        <v>0</v>
      </c>
    </row>
    <row r="10512" spans="1:2">
      <c r="A10512">
        <v>1053427</v>
      </c>
      <c r="B10512">
        <v>2</v>
      </c>
    </row>
    <row r="10513" spans="1:2">
      <c r="A10513">
        <v>6307511</v>
      </c>
      <c r="B10513">
        <v>0</v>
      </c>
    </row>
    <row r="10514" spans="1:2">
      <c r="A10514">
        <v>1351379</v>
      </c>
      <c r="B10514">
        <v>30</v>
      </c>
    </row>
    <row r="10515" spans="1:2">
      <c r="A10515">
        <v>6260108</v>
      </c>
      <c r="B10515">
        <v>2</v>
      </c>
    </row>
    <row r="10516" spans="1:2">
      <c r="A10516">
        <v>6336135</v>
      </c>
      <c r="B10516">
        <v>2</v>
      </c>
    </row>
    <row r="10517" spans="1:2">
      <c r="A10517">
        <v>6282830</v>
      </c>
      <c r="B10517">
        <v>1</v>
      </c>
    </row>
    <row r="10518" spans="1:2">
      <c r="A10518">
        <v>6210282</v>
      </c>
      <c r="B10518">
        <v>1</v>
      </c>
    </row>
    <row r="10519" spans="1:2">
      <c r="A10519">
        <v>6107214</v>
      </c>
      <c r="B10519">
        <v>0</v>
      </c>
    </row>
    <row r="10520" spans="1:2">
      <c r="A10520">
        <v>6247852</v>
      </c>
      <c r="B10520">
        <v>0</v>
      </c>
    </row>
    <row r="10521" spans="1:2">
      <c r="A10521" t="s">
        <v>9596</v>
      </c>
      <c r="B10521">
        <v>3</v>
      </c>
    </row>
    <row r="10522" spans="1:2">
      <c r="A10522">
        <v>6231441</v>
      </c>
      <c r="B10522">
        <v>2</v>
      </c>
    </row>
    <row r="10523" spans="1:2">
      <c r="A10523">
        <v>6230870</v>
      </c>
      <c r="B10523">
        <v>1</v>
      </c>
    </row>
    <row r="10524" spans="1:2">
      <c r="A10524">
        <v>1054531</v>
      </c>
      <c r="B10524">
        <v>2</v>
      </c>
    </row>
    <row r="10525" spans="1:2">
      <c r="A10525">
        <v>6267342</v>
      </c>
      <c r="B10525">
        <v>2</v>
      </c>
    </row>
    <row r="10526" spans="1:2">
      <c r="A10526">
        <v>750834</v>
      </c>
      <c r="B10526">
        <v>0</v>
      </c>
    </row>
    <row r="10527" spans="1:2">
      <c r="A10527">
        <v>6280166</v>
      </c>
      <c r="B10527">
        <v>2</v>
      </c>
    </row>
    <row r="10528" spans="1:2">
      <c r="A10528">
        <v>1054961</v>
      </c>
      <c r="B10528">
        <v>1</v>
      </c>
    </row>
    <row r="10529" spans="1:2">
      <c r="A10529">
        <v>957724</v>
      </c>
      <c r="B10529">
        <v>1</v>
      </c>
    </row>
    <row r="10530" spans="1:2">
      <c r="A10530">
        <v>6216296</v>
      </c>
      <c r="B10530">
        <v>16</v>
      </c>
    </row>
    <row r="10531" spans="1:2">
      <c r="A10531">
        <v>6314956</v>
      </c>
      <c r="B10531">
        <v>0</v>
      </c>
    </row>
    <row r="10532" spans="1:2">
      <c r="A10532">
        <v>6270874</v>
      </c>
      <c r="B10532">
        <v>1</v>
      </c>
    </row>
    <row r="10533" spans="1:2">
      <c r="A10533">
        <v>6324498</v>
      </c>
      <c r="B10533">
        <v>0</v>
      </c>
    </row>
    <row r="10534" spans="1:2">
      <c r="A10534">
        <v>6111563</v>
      </c>
      <c r="B10534">
        <v>0</v>
      </c>
    </row>
    <row r="10535" spans="1:2">
      <c r="A10535">
        <v>6240899</v>
      </c>
      <c r="B10535">
        <v>0</v>
      </c>
    </row>
    <row r="10536" spans="1:2">
      <c r="A10536">
        <v>6217552</v>
      </c>
      <c r="B10536">
        <v>0</v>
      </c>
    </row>
    <row r="10537" spans="1:2">
      <c r="A10537">
        <v>6249990</v>
      </c>
      <c r="B10537">
        <v>1</v>
      </c>
    </row>
    <row r="10538" spans="1:2">
      <c r="A10538">
        <v>6252789</v>
      </c>
      <c r="B10538">
        <v>0</v>
      </c>
    </row>
    <row r="10539" spans="1:2">
      <c r="A10539">
        <v>6242817</v>
      </c>
      <c r="B10539">
        <v>0</v>
      </c>
    </row>
    <row r="10540" spans="1:2">
      <c r="A10540">
        <v>6211100</v>
      </c>
      <c r="B10540">
        <v>2</v>
      </c>
    </row>
    <row r="10541" spans="1:2">
      <c r="A10541">
        <v>6218173</v>
      </c>
      <c r="B10541">
        <v>0</v>
      </c>
    </row>
    <row r="10542" spans="1:2">
      <c r="A10542">
        <v>6338743</v>
      </c>
      <c r="B10542">
        <v>2</v>
      </c>
    </row>
    <row r="10543" spans="1:2">
      <c r="A10543">
        <v>6148190</v>
      </c>
      <c r="B10543">
        <v>9</v>
      </c>
    </row>
    <row r="10544" spans="1:2">
      <c r="A10544">
        <v>6140080</v>
      </c>
      <c r="B10544">
        <v>7</v>
      </c>
    </row>
    <row r="10545" spans="1:2">
      <c r="A10545">
        <v>6256569</v>
      </c>
      <c r="B10545">
        <v>5</v>
      </c>
    </row>
    <row r="10546" spans="1:2">
      <c r="A10546">
        <v>6215940</v>
      </c>
      <c r="B10546">
        <v>1</v>
      </c>
    </row>
    <row r="10547" spans="1:2">
      <c r="A10547">
        <v>6219674</v>
      </c>
      <c r="B10547">
        <v>0</v>
      </c>
    </row>
    <row r="10548" spans="1:2">
      <c r="A10548">
        <v>6219889</v>
      </c>
      <c r="B10548">
        <v>22</v>
      </c>
    </row>
    <row r="10549" spans="1:2">
      <c r="A10549">
        <v>6242124</v>
      </c>
      <c r="B10549">
        <v>1</v>
      </c>
    </row>
    <row r="10550" spans="1:2">
      <c r="A10550">
        <v>6310182</v>
      </c>
      <c r="B10550">
        <v>1</v>
      </c>
    </row>
    <row r="10551" spans="1:2">
      <c r="A10551">
        <v>6246495</v>
      </c>
      <c r="B10551">
        <v>8</v>
      </c>
    </row>
    <row r="10552" spans="1:2">
      <c r="A10552">
        <v>6101896</v>
      </c>
      <c r="B10552">
        <v>0</v>
      </c>
    </row>
    <row r="10553" spans="1:2">
      <c r="A10553">
        <v>6189381</v>
      </c>
      <c r="B10553">
        <v>1</v>
      </c>
    </row>
    <row r="10554" spans="1:2">
      <c r="A10554">
        <v>6240402</v>
      </c>
      <c r="B10554">
        <v>10</v>
      </c>
    </row>
    <row r="10555" spans="1:2">
      <c r="A10555">
        <v>6289046</v>
      </c>
      <c r="B10555">
        <v>0</v>
      </c>
    </row>
    <row r="10556" spans="1:2">
      <c r="A10556">
        <v>6165643</v>
      </c>
      <c r="B10556">
        <v>0</v>
      </c>
    </row>
    <row r="10557" spans="1:2">
      <c r="A10557">
        <v>6189989</v>
      </c>
      <c r="B10557">
        <v>4</v>
      </c>
    </row>
    <row r="10558" spans="1:2">
      <c r="A10558">
        <v>964598</v>
      </c>
      <c r="B10558">
        <v>0</v>
      </c>
    </row>
    <row r="10559" spans="1:2">
      <c r="A10559">
        <v>6215303</v>
      </c>
      <c r="B10559">
        <v>2</v>
      </c>
    </row>
    <row r="10560" spans="1:2">
      <c r="A10560">
        <v>1052883</v>
      </c>
      <c r="B10560">
        <v>5</v>
      </c>
    </row>
    <row r="10561" spans="1:2">
      <c r="A10561">
        <v>6294867</v>
      </c>
      <c r="B10561">
        <v>1</v>
      </c>
    </row>
    <row r="10562" spans="1:2">
      <c r="A10562">
        <v>6215820</v>
      </c>
      <c r="B10562">
        <v>1</v>
      </c>
    </row>
    <row r="10563" spans="1:2">
      <c r="A10563">
        <v>6164906</v>
      </c>
      <c r="B10563">
        <v>4</v>
      </c>
    </row>
    <row r="10564" spans="1:2">
      <c r="A10564">
        <v>6188214</v>
      </c>
      <c r="B10564">
        <v>0</v>
      </c>
    </row>
    <row r="10565" spans="1:2">
      <c r="A10565">
        <v>6288815</v>
      </c>
      <c r="B10565">
        <v>3</v>
      </c>
    </row>
    <row r="10566" spans="1:2">
      <c r="A10566">
        <v>6255464</v>
      </c>
      <c r="B10566">
        <v>3</v>
      </c>
    </row>
    <row r="10567" spans="1:2">
      <c r="A10567">
        <v>1054385</v>
      </c>
      <c r="B10567">
        <v>0</v>
      </c>
    </row>
    <row r="10568" spans="1:2">
      <c r="A10568">
        <v>6217250</v>
      </c>
      <c r="B10568">
        <v>0</v>
      </c>
    </row>
    <row r="10569" spans="1:2">
      <c r="A10569">
        <v>6319286</v>
      </c>
      <c r="B10569">
        <v>0</v>
      </c>
    </row>
    <row r="10570" spans="1:2">
      <c r="A10570">
        <v>6245001</v>
      </c>
      <c r="B10570">
        <v>0</v>
      </c>
    </row>
    <row r="10571" spans="1:2">
      <c r="A10571">
        <v>6106401</v>
      </c>
      <c r="B10571">
        <v>4</v>
      </c>
    </row>
    <row r="10572" spans="1:2">
      <c r="A10572">
        <v>6272907</v>
      </c>
      <c r="B10572">
        <v>1</v>
      </c>
    </row>
    <row r="10573" spans="1:2">
      <c r="A10573">
        <v>6325332</v>
      </c>
      <c r="B10573">
        <v>0</v>
      </c>
    </row>
    <row r="10574" spans="1:2">
      <c r="A10574">
        <v>6115011</v>
      </c>
      <c r="B10574">
        <v>0</v>
      </c>
    </row>
    <row r="10575" spans="1:2">
      <c r="A10575">
        <v>6139484</v>
      </c>
      <c r="B10575">
        <v>2</v>
      </c>
    </row>
    <row r="10576" spans="1:2">
      <c r="A10576">
        <v>6115014</v>
      </c>
      <c r="B10576">
        <v>0</v>
      </c>
    </row>
    <row r="10577" spans="1:2">
      <c r="A10577">
        <v>1054760</v>
      </c>
      <c r="B10577">
        <v>0</v>
      </c>
    </row>
    <row r="10578" spans="1:2">
      <c r="A10578">
        <v>6317766</v>
      </c>
      <c r="B10578">
        <v>0</v>
      </c>
    </row>
    <row r="10579" spans="1:2">
      <c r="A10579">
        <v>6103210</v>
      </c>
      <c r="B10579">
        <v>5</v>
      </c>
    </row>
    <row r="10580" spans="1:2">
      <c r="A10580">
        <v>6294391</v>
      </c>
      <c r="B10580">
        <v>4</v>
      </c>
    </row>
    <row r="10581" spans="1:2">
      <c r="A10581">
        <v>959512</v>
      </c>
      <c r="B10581">
        <v>12</v>
      </c>
    </row>
    <row r="10582" spans="1:2">
      <c r="A10582">
        <v>964076</v>
      </c>
      <c r="B10582">
        <v>3</v>
      </c>
    </row>
    <row r="10583" spans="1:2">
      <c r="A10583">
        <v>1054767</v>
      </c>
      <c r="B10583">
        <v>0</v>
      </c>
    </row>
    <row r="10584" spans="1:2">
      <c r="A10584">
        <v>1054823</v>
      </c>
      <c r="B10584">
        <v>1</v>
      </c>
    </row>
    <row r="10585" spans="1:2">
      <c r="A10585">
        <v>6213662</v>
      </c>
      <c r="B10585">
        <v>0</v>
      </c>
    </row>
    <row r="10586" spans="1:2">
      <c r="A10586">
        <v>964823</v>
      </c>
      <c r="B10586">
        <v>0</v>
      </c>
    </row>
    <row r="10587" spans="1:2">
      <c r="A10587">
        <v>6335318</v>
      </c>
      <c r="B10587">
        <v>0</v>
      </c>
    </row>
    <row r="10588" spans="1:2">
      <c r="A10588">
        <v>6261158</v>
      </c>
      <c r="B10588">
        <v>0</v>
      </c>
    </row>
    <row r="10589" spans="1:2">
      <c r="A10589">
        <v>959113</v>
      </c>
      <c r="B10589">
        <v>6</v>
      </c>
    </row>
    <row r="10590" spans="1:2">
      <c r="A10590">
        <v>6281782</v>
      </c>
      <c r="B10590">
        <v>0</v>
      </c>
    </row>
    <row r="10591" spans="1:2">
      <c r="A10591">
        <v>6324612</v>
      </c>
      <c r="B10591">
        <v>4</v>
      </c>
    </row>
    <row r="10592" spans="1:2">
      <c r="A10592">
        <v>6215898</v>
      </c>
      <c r="B10592">
        <v>1</v>
      </c>
    </row>
    <row r="10593" spans="1:2">
      <c r="A10593">
        <v>6279950</v>
      </c>
      <c r="B10593">
        <v>2</v>
      </c>
    </row>
    <row r="10594" spans="1:2">
      <c r="A10594">
        <v>6215104</v>
      </c>
      <c r="B10594">
        <v>5</v>
      </c>
    </row>
    <row r="10595" spans="1:2">
      <c r="A10595">
        <v>6295358</v>
      </c>
      <c r="B10595">
        <v>0</v>
      </c>
    </row>
    <row r="10596" spans="1:2">
      <c r="A10596">
        <v>1054021</v>
      </c>
      <c r="B10596">
        <v>1</v>
      </c>
    </row>
    <row r="10597" spans="1:2">
      <c r="A10597">
        <v>6230873</v>
      </c>
      <c r="B10597">
        <v>2</v>
      </c>
    </row>
    <row r="10598" spans="1:2">
      <c r="A10598">
        <v>6239775</v>
      </c>
      <c r="B10598">
        <v>0</v>
      </c>
    </row>
    <row r="10599" spans="1:2">
      <c r="A10599">
        <v>1054116</v>
      </c>
      <c r="B10599">
        <v>2</v>
      </c>
    </row>
    <row r="10600" spans="1:2">
      <c r="A10600">
        <v>6316214</v>
      </c>
      <c r="B10600">
        <v>0</v>
      </c>
    </row>
    <row r="10601" spans="1:2">
      <c r="A10601">
        <v>6189066</v>
      </c>
      <c r="B10601">
        <v>13</v>
      </c>
    </row>
    <row r="10602" spans="1:2">
      <c r="A10602">
        <v>6215985</v>
      </c>
      <c r="B10602">
        <v>1</v>
      </c>
    </row>
    <row r="10603" spans="1:2">
      <c r="A10603">
        <v>6225094</v>
      </c>
      <c r="B10603">
        <v>2</v>
      </c>
    </row>
    <row r="10604" spans="1:2">
      <c r="A10604">
        <v>6338867</v>
      </c>
      <c r="B10604">
        <v>0</v>
      </c>
    </row>
    <row r="10605" spans="1:2">
      <c r="A10605">
        <v>6169306</v>
      </c>
      <c r="B10605">
        <v>0</v>
      </c>
    </row>
    <row r="10606" spans="1:2">
      <c r="A10606">
        <v>6175032</v>
      </c>
      <c r="B10606">
        <v>3</v>
      </c>
    </row>
    <row r="10607" spans="1:2">
      <c r="A10607">
        <v>6294845</v>
      </c>
      <c r="B10607">
        <v>1</v>
      </c>
    </row>
    <row r="10608" spans="1:2">
      <c r="A10608">
        <v>6279973</v>
      </c>
      <c r="B10608">
        <v>1</v>
      </c>
    </row>
    <row r="10609" spans="1:2">
      <c r="A10609">
        <v>960307</v>
      </c>
      <c r="B10609">
        <v>0</v>
      </c>
    </row>
    <row r="10610" spans="1:2">
      <c r="A10610">
        <v>957150</v>
      </c>
      <c r="B10610">
        <v>0</v>
      </c>
    </row>
    <row r="10611" spans="1:2">
      <c r="A10611">
        <v>6223543</v>
      </c>
      <c r="B10611">
        <v>7</v>
      </c>
    </row>
    <row r="10612" spans="1:2">
      <c r="A10612">
        <v>6103171</v>
      </c>
      <c r="B10612">
        <v>16</v>
      </c>
    </row>
    <row r="10613" spans="1:2">
      <c r="A10613">
        <v>6337023</v>
      </c>
      <c r="B10613">
        <v>0</v>
      </c>
    </row>
    <row r="10614" spans="1:2">
      <c r="A10614">
        <v>6223491</v>
      </c>
      <c r="B10614">
        <v>2</v>
      </c>
    </row>
    <row r="10615" spans="1:2">
      <c r="A10615">
        <v>6275652</v>
      </c>
      <c r="B10615">
        <v>1</v>
      </c>
    </row>
    <row r="10616" spans="1:2">
      <c r="A10616">
        <v>6299080</v>
      </c>
      <c r="B10616">
        <v>1</v>
      </c>
    </row>
    <row r="10617" spans="1:2">
      <c r="A10617">
        <v>6307614</v>
      </c>
      <c r="B10617">
        <v>2</v>
      </c>
    </row>
    <row r="10618" spans="1:2">
      <c r="A10618">
        <v>6315403</v>
      </c>
      <c r="B10618">
        <v>1</v>
      </c>
    </row>
    <row r="10619" spans="1:2">
      <c r="A10619">
        <v>950902</v>
      </c>
      <c r="B10619">
        <v>10</v>
      </c>
    </row>
    <row r="10620" spans="1:2">
      <c r="A10620">
        <v>6125561</v>
      </c>
      <c r="B10620">
        <v>2</v>
      </c>
    </row>
    <row r="10621" spans="1:2">
      <c r="A10621">
        <v>1054100</v>
      </c>
      <c r="B10621">
        <v>6</v>
      </c>
    </row>
    <row r="10622" spans="1:2">
      <c r="A10622">
        <v>962555</v>
      </c>
      <c r="B10622">
        <v>0</v>
      </c>
    </row>
    <row r="10623" spans="1:2">
      <c r="A10623">
        <v>6339530</v>
      </c>
      <c r="B10623">
        <v>1</v>
      </c>
    </row>
    <row r="10624" spans="1:2">
      <c r="A10624">
        <v>957020</v>
      </c>
      <c r="B10624">
        <v>1</v>
      </c>
    </row>
    <row r="10625" spans="1:2">
      <c r="A10625">
        <v>3439996</v>
      </c>
      <c r="B10625">
        <v>0</v>
      </c>
    </row>
    <row r="10626" spans="1:2">
      <c r="A10626">
        <v>6224118</v>
      </c>
      <c r="B10626">
        <v>1</v>
      </c>
    </row>
    <row r="10627" spans="1:2">
      <c r="A10627">
        <v>6282815</v>
      </c>
      <c r="B10627">
        <v>4</v>
      </c>
    </row>
    <row r="10628" spans="1:2">
      <c r="A10628" t="s">
        <v>9638</v>
      </c>
      <c r="B10628">
        <v>0</v>
      </c>
    </row>
    <row r="10629" spans="1:2">
      <c r="A10629">
        <v>6234160</v>
      </c>
      <c r="B10629">
        <v>0</v>
      </c>
    </row>
    <row r="10630" spans="1:2">
      <c r="A10630">
        <v>6330265</v>
      </c>
      <c r="B10630">
        <v>3</v>
      </c>
    </row>
    <row r="10631" spans="1:2">
      <c r="A10631">
        <v>6217036</v>
      </c>
      <c r="B10631">
        <v>0</v>
      </c>
    </row>
    <row r="10632" spans="1:2">
      <c r="A10632">
        <v>6122227</v>
      </c>
      <c r="B10632">
        <v>1</v>
      </c>
    </row>
    <row r="10633" spans="1:2">
      <c r="A10633">
        <v>6278019</v>
      </c>
      <c r="B10633">
        <v>1</v>
      </c>
    </row>
    <row r="10634" spans="1:2">
      <c r="A10634">
        <v>962860</v>
      </c>
      <c r="B10634">
        <v>0</v>
      </c>
    </row>
    <row r="10635" spans="1:2">
      <c r="A10635">
        <v>6240355</v>
      </c>
      <c r="B10635">
        <v>1</v>
      </c>
    </row>
    <row r="10636" spans="1:2">
      <c r="A10636">
        <v>963994</v>
      </c>
      <c r="B10636">
        <v>0</v>
      </c>
    </row>
    <row r="10637" spans="1:2">
      <c r="A10637">
        <v>6307101</v>
      </c>
      <c r="B10637">
        <v>9</v>
      </c>
    </row>
    <row r="10638" spans="1:2">
      <c r="A10638">
        <v>6210557</v>
      </c>
      <c r="B10638">
        <v>2</v>
      </c>
    </row>
    <row r="10639" spans="1:2">
      <c r="A10639">
        <v>1054068</v>
      </c>
      <c r="B10639">
        <v>1</v>
      </c>
    </row>
    <row r="10640" spans="1:2">
      <c r="A10640">
        <v>958267</v>
      </c>
      <c r="B10640">
        <v>0</v>
      </c>
    </row>
    <row r="10641" spans="1:2">
      <c r="A10641">
        <v>6322799</v>
      </c>
      <c r="B10641">
        <v>0</v>
      </c>
    </row>
    <row r="10642" spans="1:2">
      <c r="A10642">
        <v>1054776</v>
      </c>
      <c r="B10642">
        <v>0</v>
      </c>
    </row>
    <row r="10643" spans="1:2">
      <c r="A10643">
        <v>6303562</v>
      </c>
      <c r="B10643">
        <v>0</v>
      </c>
    </row>
    <row r="10644" spans="1:2">
      <c r="A10644">
        <v>6330662</v>
      </c>
      <c r="B10644">
        <v>1</v>
      </c>
    </row>
    <row r="10645" spans="1:2">
      <c r="A10645">
        <v>6302276</v>
      </c>
      <c r="B10645">
        <v>1</v>
      </c>
    </row>
    <row r="10646" spans="1:2">
      <c r="A10646">
        <v>6345583</v>
      </c>
      <c r="B10646">
        <v>0</v>
      </c>
    </row>
    <row r="10647" spans="1:2">
      <c r="A10647">
        <v>1054548</v>
      </c>
      <c r="B10647">
        <v>0</v>
      </c>
    </row>
    <row r="10648" spans="1:2">
      <c r="A10648">
        <v>6239129</v>
      </c>
      <c r="B10648">
        <v>4</v>
      </c>
    </row>
    <row r="10649" spans="1:2">
      <c r="A10649">
        <v>6147998</v>
      </c>
      <c r="B10649">
        <v>2</v>
      </c>
    </row>
    <row r="10650" spans="1:2">
      <c r="A10650">
        <v>6215929</v>
      </c>
      <c r="B10650">
        <v>1</v>
      </c>
    </row>
    <row r="10651" spans="1:2">
      <c r="A10651">
        <v>961224</v>
      </c>
      <c r="B10651">
        <v>0</v>
      </c>
    </row>
    <row r="10652" spans="1:2">
      <c r="A10652">
        <v>6112038</v>
      </c>
      <c r="B10652">
        <v>0</v>
      </c>
    </row>
    <row r="10653" spans="1:2">
      <c r="A10653">
        <v>6241024</v>
      </c>
      <c r="B10653">
        <v>0</v>
      </c>
    </row>
    <row r="10654" spans="1:2">
      <c r="A10654">
        <v>964650</v>
      </c>
      <c r="B10654">
        <v>0</v>
      </c>
    </row>
    <row r="10655" spans="1:2">
      <c r="A10655">
        <v>6169434</v>
      </c>
      <c r="B10655">
        <v>2</v>
      </c>
    </row>
    <row r="10656" spans="1:2">
      <c r="A10656">
        <v>6279951</v>
      </c>
      <c r="B10656">
        <v>1</v>
      </c>
    </row>
    <row r="10657" spans="1:2">
      <c r="A10657">
        <v>6186968</v>
      </c>
      <c r="B10657">
        <v>4</v>
      </c>
    </row>
    <row r="10658" spans="1:2">
      <c r="A10658">
        <v>6330523</v>
      </c>
      <c r="B10658">
        <v>0</v>
      </c>
    </row>
    <row r="10659" spans="1:2">
      <c r="A10659">
        <v>1054904</v>
      </c>
      <c r="B10659">
        <v>7</v>
      </c>
    </row>
    <row r="10660" spans="1:2">
      <c r="A10660">
        <v>1052471</v>
      </c>
      <c r="B10660">
        <v>0</v>
      </c>
    </row>
    <row r="10661" spans="1:2">
      <c r="A10661">
        <v>6313424</v>
      </c>
      <c r="B10661">
        <v>0</v>
      </c>
    </row>
    <row r="10662" spans="1:2">
      <c r="A10662">
        <v>6310360</v>
      </c>
      <c r="B10662">
        <v>1</v>
      </c>
    </row>
    <row r="10663" spans="1:2">
      <c r="A10663">
        <v>6179633</v>
      </c>
      <c r="B10663">
        <v>0</v>
      </c>
    </row>
    <row r="10664" spans="1:2">
      <c r="A10664">
        <v>6264976</v>
      </c>
      <c r="B10664">
        <v>0</v>
      </c>
    </row>
    <row r="10665" spans="1:2">
      <c r="A10665">
        <v>6258272</v>
      </c>
      <c r="B10665">
        <v>0</v>
      </c>
    </row>
    <row r="10666" spans="1:2">
      <c r="A10666">
        <v>6323750</v>
      </c>
      <c r="B10666">
        <v>0</v>
      </c>
    </row>
    <row r="10667" spans="1:2">
      <c r="A10667">
        <v>6114771</v>
      </c>
      <c r="B10667">
        <v>1</v>
      </c>
    </row>
    <row r="10668" spans="1:2">
      <c r="A10668">
        <v>6345576</v>
      </c>
      <c r="B10668">
        <v>0</v>
      </c>
    </row>
    <row r="10669" spans="1:2">
      <c r="A10669">
        <v>6241380</v>
      </c>
      <c r="B10669">
        <v>1</v>
      </c>
    </row>
    <row r="10670" spans="1:2">
      <c r="A10670">
        <v>6290222</v>
      </c>
      <c r="B10670">
        <v>3</v>
      </c>
    </row>
    <row r="10671" spans="1:2">
      <c r="A10671">
        <v>6239242</v>
      </c>
      <c r="B10671">
        <v>1</v>
      </c>
    </row>
    <row r="10672" spans="1:2">
      <c r="A10672">
        <v>750491</v>
      </c>
      <c r="B10672">
        <v>3</v>
      </c>
    </row>
    <row r="10673" spans="1:2">
      <c r="A10673">
        <v>957507</v>
      </c>
      <c r="B10673">
        <v>0</v>
      </c>
    </row>
    <row r="10674" spans="1:2">
      <c r="A10674">
        <v>6215956</v>
      </c>
      <c r="B10674">
        <v>1</v>
      </c>
    </row>
    <row r="10675" spans="1:2">
      <c r="A10675">
        <v>6216826</v>
      </c>
      <c r="B10675">
        <v>0</v>
      </c>
    </row>
    <row r="10676" spans="1:2">
      <c r="A10676">
        <v>6145047</v>
      </c>
      <c r="B10676">
        <v>0</v>
      </c>
    </row>
    <row r="10677" spans="1:2">
      <c r="A10677">
        <v>6286631</v>
      </c>
      <c r="B10677">
        <v>1</v>
      </c>
    </row>
    <row r="10678" spans="1:2">
      <c r="A10678">
        <v>6279823</v>
      </c>
      <c r="B10678">
        <v>0</v>
      </c>
    </row>
    <row r="10679" spans="1:2">
      <c r="A10679">
        <v>6216291</v>
      </c>
      <c r="B10679">
        <v>4</v>
      </c>
    </row>
    <row r="10680" spans="1:2">
      <c r="A10680">
        <v>965253</v>
      </c>
      <c r="B10680">
        <v>4</v>
      </c>
    </row>
    <row r="10681" spans="1:2">
      <c r="A10681">
        <v>6176594</v>
      </c>
      <c r="B10681">
        <v>4</v>
      </c>
    </row>
    <row r="10682" spans="1:2">
      <c r="A10682">
        <v>1054825</v>
      </c>
      <c r="B10682">
        <v>10</v>
      </c>
    </row>
    <row r="10683" spans="1:2">
      <c r="A10683">
        <v>6191575</v>
      </c>
      <c r="B10683">
        <v>0</v>
      </c>
    </row>
    <row r="10684" spans="1:2">
      <c r="A10684">
        <v>6246127</v>
      </c>
      <c r="B10684">
        <v>0</v>
      </c>
    </row>
    <row r="10685" spans="1:2">
      <c r="A10685">
        <v>6216035</v>
      </c>
      <c r="B10685">
        <v>1</v>
      </c>
    </row>
    <row r="10686" spans="1:2">
      <c r="A10686">
        <v>6335924</v>
      </c>
      <c r="B10686">
        <v>0</v>
      </c>
    </row>
    <row r="10687" spans="1:2">
      <c r="A10687">
        <v>6215951</v>
      </c>
      <c r="B10687">
        <v>1</v>
      </c>
    </row>
    <row r="10688" spans="1:2">
      <c r="A10688">
        <v>6296647</v>
      </c>
      <c r="B10688">
        <v>0</v>
      </c>
    </row>
    <row r="10689" spans="1:2">
      <c r="A10689">
        <v>6282026</v>
      </c>
      <c r="B10689">
        <v>1</v>
      </c>
    </row>
    <row r="10690" spans="1:2">
      <c r="A10690">
        <v>960886</v>
      </c>
      <c r="B10690">
        <v>3</v>
      </c>
    </row>
    <row r="10691" spans="1:2">
      <c r="A10691">
        <v>6235723</v>
      </c>
      <c r="B10691">
        <v>40</v>
      </c>
    </row>
    <row r="10692" spans="1:2">
      <c r="A10692">
        <v>6260078</v>
      </c>
      <c r="B10692">
        <v>0</v>
      </c>
    </row>
    <row r="10693" spans="1:2">
      <c r="A10693">
        <v>6136744</v>
      </c>
      <c r="B10693">
        <v>0</v>
      </c>
    </row>
    <row r="10694" spans="1:2">
      <c r="A10694">
        <v>1054628</v>
      </c>
      <c r="B10694">
        <v>0</v>
      </c>
    </row>
    <row r="10695" spans="1:2">
      <c r="A10695">
        <v>1054424</v>
      </c>
      <c r="B10695">
        <v>0</v>
      </c>
    </row>
    <row r="10696" spans="1:2">
      <c r="A10696">
        <v>6125775</v>
      </c>
      <c r="B10696">
        <v>6</v>
      </c>
    </row>
    <row r="10697" spans="1:2">
      <c r="A10697">
        <v>6263229</v>
      </c>
      <c r="B10697">
        <v>1</v>
      </c>
    </row>
    <row r="10698" spans="1:2">
      <c r="A10698">
        <v>6216777</v>
      </c>
      <c r="B10698">
        <v>1</v>
      </c>
    </row>
    <row r="10699" spans="1:2">
      <c r="A10699">
        <v>6179237</v>
      </c>
      <c r="B10699">
        <v>3</v>
      </c>
    </row>
    <row r="10700" spans="1:2">
      <c r="A10700">
        <v>6249638</v>
      </c>
      <c r="B10700">
        <v>1</v>
      </c>
    </row>
    <row r="10701" spans="1:2">
      <c r="A10701">
        <v>6255465</v>
      </c>
      <c r="B10701">
        <v>4</v>
      </c>
    </row>
    <row r="10702" spans="1:2">
      <c r="A10702">
        <v>6216024</v>
      </c>
      <c r="B10702">
        <v>2</v>
      </c>
    </row>
    <row r="10703" spans="1:2">
      <c r="A10703">
        <v>6242088</v>
      </c>
      <c r="B10703">
        <v>1</v>
      </c>
    </row>
    <row r="10704" spans="1:2">
      <c r="A10704">
        <v>6307727</v>
      </c>
      <c r="B10704">
        <v>0</v>
      </c>
    </row>
    <row r="10705" spans="1:2">
      <c r="A10705">
        <v>6302418</v>
      </c>
      <c r="B10705">
        <v>5</v>
      </c>
    </row>
    <row r="10706" spans="1:2">
      <c r="A10706">
        <v>6257697</v>
      </c>
      <c r="B10706">
        <v>0</v>
      </c>
    </row>
    <row r="10707" spans="1:2">
      <c r="A10707">
        <v>6248421</v>
      </c>
      <c r="B10707">
        <v>0</v>
      </c>
    </row>
    <row r="10708" spans="1:2">
      <c r="A10708">
        <v>6326603</v>
      </c>
      <c r="B10708">
        <v>4</v>
      </c>
    </row>
    <row r="10709" spans="1:2">
      <c r="A10709">
        <v>6280928</v>
      </c>
      <c r="B10709">
        <v>0</v>
      </c>
    </row>
    <row r="10710" spans="1:2">
      <c r="A10710">
        <v>1054935</v>
      </c>
      <c r="B10710">
        <v>0</v>
      </c>
    </row>
    <row r="10711" spans="1:2">
      <c r="A10711">
        <v>6343053</v>
      </c>
      <c r="B10711">
        <v>0</v>
      </c>
    </row>
    <row r="10712" spans="1:2">
      <c r="A10712">
        <v>6282895</v>
      </c>
      <c r="B10712">
        <v>0</v>
      </c>
    </row>
    <row r="10713" spans="1:2">
      <c r="A10713">
        <v>6266024</v>
      </c>
      <c r="B10713">
        <v>1</v>
      </c>
    </row>
    <row r="10714" spans="1:2">
      <c r="A10714">
        <v>6223600</v>
      </c>
      <c r="B10714">
        <v>3</v>
      </c>
    </row>
    <row r="10715" spans="1:2">
      <c r="A10715">
        <v>6289454</v>
      </c>
      <c r="B10715">
        <v>1</v>
      </c>
    </row>
    <row r="10716" spans="1:2">
      <c r="A10716">
        <v>6304681</v>
      </c>
      <c r="B10716">
        <v>2</v>
      </c>
    </row>
    <row r="10717" spans="1:2">
      <c r="A10717">
        <v>6223350</v>
      </c>
      <c r="B10717">
        <v>2</v>
      </c>
    </row>
    <row r="10718" spans="1:2">
      <c r="A10718">
        <v>6215915</v>
      </c>
      <c r="B10718">
        <v>1</v>
      </c>
    </row>
    <row r="10719" spans="1:2">
      <c r="A10719">
        <v>6216041</v>
      </c>
      <c r="B10719">
        <v>1</v>
      </c>
    </row>
    <row r="10720" spans="1:2">
      <c r="A10720">
        <v>6268127</v>
      </c>
      <c r="B10720">
        <v>2</v>
      </c>
    </row>
    <row r="10721" spans="1:2">
      <c r="A10721">
        <v>6130154</v>
      </c>
      <c r="B10721">
        <v>0</v>
      </c>
    </row>
    <row r="10722" spans="1:2">
      <c r="A10722">
        <v>6135018</v>
      </c>
      <c r="B10722">
        <v>0</v>
      </c>
    </row>
    <row r="10723" spans="1:2">
      <c r="A10723">
        <v>6137344</v>
      </c>
      <c r="B10723">
        <v>0</v>
      </c>
    </row>
    <row r="10724" spans="1:2">
      <c r="A10724">
        <v>1052670</v>
      </c>
      <c r="B10724">
        <v>1</v>
      </c>
    </row>
    <row r="10725" spans="1:2">
      <c r="A10725">
        <v>6194549</v>
      </c>
      <c r="B10725">
        <v>0</v>
      </c>
    </row>
    <row r="10726" spans="1:2">
      <c r="A10726">
        <v>6242795</v>
      </c>
      <c r="B10726">
        <v>3</v>
      </c>
    </row>
    <row r="10727" spans="1:2">
      <c r="A10727">
        <v>954963</v>
      </c>
      <c r="B10727">
        <v>4</v>
      </c>
    </row>
    <row r="10728" spans="1:2">
      <c r="A10728">
        <v>6265945</v>
      </c>
      <c r="B10728">
        <v>24</v>
      </c>
    </row>
    <row r="10729" spans="1:2">
      <c r="A10729">
        <v>6279941</v>
      </c>
      <c r="B10729">
        <v>0</v>
      </c>
    </row>
    <row r="10730" spans="1:2">
      <c r="A10730">
        <v>964675</v>
      </c>
      <c r="B10730">
        <v>0</v>
      </c>
    </row>
    <row r="10731" spans="1:2">
      <c r="A10731">
        <v>6279174</v>
      </c>
      <c r="B10731">
        <v>0</v>
      </c>
    </row>
    <row r="10732" spans="1:2">
      <c r="A10732">
        <v>6156575</v>
      </c>
      <c r="B10732">
        <v>14</v>
      </c>
    </row>
    <row r="10733" spans="1:2">
      <c r="A10733">
        <v>6258269</v>
      </c>
      <c r="B10733">
        <v>0</v>
      </c>
    </row>
    <row r="10734" spans="1:2">
      <c r="A10734">
        <v>6322320</v>
      </c>
      <c r="B10734">
        <v>0</v>
      </c>
    </row>
    <row r="10735" spans="1:2">
      <c r="A10735">
        <v>6199693</v>
      </c>
      <c r="B10735">
        <v>0</v>
      </c>
    </row>
    <row r="10736" spans="1:2">
      <c r="A10736">
        <v>6199456</v>
      </c>
      <c r="B10736">
        <v>1</v>
      </c>
    </row>
    <row r="10737" spans="1:2">
      <c r="A10737">
        <v>1054158</v>
      </c>
      <c r="B10737">
        <v>1</v>
      </c>
    </row>
    <row r="10738" spans="1:2">
      <c r="A10738">
        <v>1251660</v>
      </c>
      <c r="B10738">
        <v>3</v>
      </c>
    </row>
    <row r="10739" spans="1:2">
      <c r="A10739">
        <v>6297343</v>
      </c>
      <c r="B10739">
        <v>3</v>
      </c>
    </row>
    <row r="10740" spans="1:2">
      <c r="A10740">
        <v>1055145</v>
      </c>
      <c r="B10740">
        <v>1</v>
      </c>
    </row>
    <row r="10741" spans="1:2">
      <c r="A10741">
        <v>6107878</v>
      </c>
      <c r="B10741">
        <v>0</v>
      </c>
    </row>
    <row r="10742" spans="1:2">
      <c r="A10742">
        <v>6133999</v>
      </c>
      <c r="B10742">
        <v>0</v>
      </c>
    </row>
    <row r="10743" spans="1:2">
      <c r="A10743">
        <v>6314311</v>
      </c>
      <c r="B10743">
        <v>0</v>
      </c>
    </row>
    <row r="10744" spans="1:2">
      <c r="A10744">
        <v>6320030</v>
      </c>
      <c r="B10744">
        <v>2</v>
      </c>
    </row>
    <row r="10745" spans="1:2">
      <c r="A10745">
        <v>6193369</v>
      </c>
      <c r="B10745">
        <v>0</v>
      </c>
    </row>
    <row r="10746" spans="1:2">
      <c r="A10746">
        <v>6198401</v>
      </c>
      <c r="B10746">
        <v>10</v>
      </c>
    </row>
    <row r="10747" spans="1:2">
      <c r="A10747">
        <v>6320857</v>
      </c>
      <c r="B10747">
        <v>1</v>
      </c>
    </row>
    <row r="10748" spans="1:2">
      <c r="A10748">
        <v>963217</v>
      </c>
      <c r="B10748">
        <v>2</v>
      </c>
    </row>
    <row r="10749" spans="1:2">
      <c r="A10749">
        <v>6237155</v>
      </c>
      <c r="B10749">
        <v>1</v>
      </c>
    </row>
    <row r="10750" spans="1:2">
      <c r="A10750">
        <v>6234412</v>
      </c>
      <c r="B10750">
        <v>30</v>
      </c>
    </row>
    <row r="10751" spans="1:2">
      <c r="A10751">
        <v>6296850</v>
      </c>
      <c r="B10751">
        <v>5</v>
      </c>
    </row>
    <row r="10752" spans="1:2">
      <c r="A10752">
        <v>6295363</v>
      </c>
      <c r="B10752">
        <v>0</v>
      </c>
    </row>
    <row r="10753" spans="1:2">
      <c r="A10753">
        <v>6284639</v>
      </c>
      <c r="B10753">
        <v>0</v>
      </c>
    </row>
    <row r="10754" spans="1:2">
      <c r="A10754">
        <v>6267483</v>
      </c>
      <c r="B10754">
        <v>0</v>
      </c>
    </row>
    <row r="10755" spans="1:2">
      <c r="A10755">
        <v>6237790</v>
      </c>
      <c r="B10755">
        <v>4</v>
      </c>
    </row>
    <row r="10756" spans="1:2">
      <c r="A10756">
        <v>6293698</v>
      </c>
      <c r="B10756">
        <v>0</v>
      </c>
    </row>
    <row r="10757" spans="1:2">
      <c r="A10757">
        <v>6188223</v>
      </c>
      <c r="B10757">
        <v>0</v>
      </c>
    </row>
    <row r="10758" spans="1:2">
      <c r="A10758">
        <v>6256340</v>
      </c>
      <c r="B10758">
        <v>2</v>
      </c>
    </row>
    <row r="10759" spans="1:2">
      <c r="A10759">
        <v>963518</v>
      </c>
      <c r="B10759">
        <v>1</v>
      </c>
    </row>
    <row r="10760" spans="1:2">
      <c r="A10760">
        <v>6281776</v>
      </c>
      <c r="B10760">
        <v>0</v>
      </c>
    </row>
    <row r="10761" spans="1:2">
      <c r="A10761">
        <v>6329944</v>
      </c>
      <c r="B10761">
        <v>0</v>
      </c>
    </row>
    <row r="10762" spans="1:2">
      <c r="A10762">
        <v>959401</v>
      </c>
      <c r="B10762">
        <v>2</v>
      </c>
    </row>
    <row r="10763" spans="1:2">
      <c r="A10763">
        <v>6279171</v>
      </c>
      <c r="B10763">
        <v>0</v>
      </c>
    </row>
    <row r="10764" spans="1:2">
      <c r="A10764">
        <v>6317771</v>
      </c>
      <c r="B10764">
        <v>4</v>
      </c>
    </row>
    <row r="10765" spans="1:2">
      <c r="A10765">
        <v>6137620</v>
      </c>
      <c r="B10765">
        <v>0</v>
      </c>
    </row>
    <row r="10766" spans="1:2">
      <c r="A10766">
        <v>6240234</v>
      </c>
      <c r="B10766">
        <v>1</v>
      </c>
    </row>
    <row r="10767" spans="1:2">
      <c r="A10767">
        <v>6229794</v>
      </c>
      <c r="B10767">
        <v>2</v>
      </c>
    </row>
    <row r="10768" spans="1:2">
      <c r="A10768">
        <v>6330857</v>
      </c>
      <c r="B10768">
        <v>1</v>
      </c>
    </row>
    <row r="10769" spans="1:2">
      <c r="A10769">
        <v>6234430</v>
      </c>
      <c r="B10769">
        <v>3</v>
      </c>
    </row>
    <row r="10770" spans="1:2">
      <c r="A10770">
        <v>6118806</v>
      </c>
      <c r="B10770">
        <v>0</v>
      </c>
    </row>
    <row r="10771" spans="1:2">
      <c r="A10771">
        <v>6294275</v>
      </c>
      <c r="B10771">
        <v>0</v>
      </c>
    </row>
    <row r="10772" spans="1:2">
      <c r="A10772">
        <v>6268494</v>
      </c>
      <c r="B10772">
        <v>1</v>
      </c>
    </row>
    <row r="10773" spans="1:2">
      <c r="A10773">
        <v>6187490</v>
      </c>
      <c r="B10773">
        <v>0</v>
      </c>
    </row>
    <row r="10774" spans="1:2">
      <c r="A10774">
        <v>6335363</v>
      </c>
      <c r="B10774">
        <v>0</v>
      </c>
    </row>
    <row r="10775" spans="1:2">
      <c r="A10775">
        <v>6247771</v>
      </c>
      <c r="B10775">
        <v>1</v>
      </c>
    </row>
    <row r="10776" spans="1:2">
      <c r="A10776">
        <v>6198965</v>
      </c>
      <c r="B10776">
        <v>0</v>
      </c>
    </row>
    <row r="10777" spans="1:2">
      <c r="A10777">
        <v>6118900</v>
      </c>
      <c r="B10777">
        <v>0</v>
      </c>
    </row>
    <row r="10778" spans="1:2">
      <c r="A10778">
        <v>6266030</v>
      </c>
      <c r="B10778">
        <v>0</v>
      </c>
    </row>
    <row r="10779" spans="1:2">
      <c r="A10779">
        <v>1053668</v>
      </c>
      <c r="B10779">
        <v>0</v>
      </c>
    </row>
    <row r="10780" spans="1:2">
      <c r="A10780">
        <v>1350551</v>
      </c>
      <c r="B10780">
        <v>2</v>
      </c>
    </row>
    <row r="10781" spans="1:2">
      <c r="A10781">
        <v>1251016</v>
      </c>
      <c r="B10781">
        <v>0</v>
      </c>
    </row>
    <row r="10782" spans="1:2">
      <c r="A10782">
        <v>6324484</v>
      </c>
      <c r="B10782">
        <v>0</v>
      </c>
    </row>
    <row r="10783" spans="1:2">
      <c r="A10783">
        <v>6278848</v>
      </c>
      <c r="B10783">
        <v>0</v>
      </c>
    </row>
    <row r="10784" spans="1:2">
      <c r="A10784">
        <v>1252285</v>
      </c>
      <c r="B10784">
        <v>2</v>
      </c>
    </row>
    <row r="10785" spans="1:2">
      <c r="A10785">
        <v>964332</v>
      </c>
      <c r="B10785">
        <v>0</v>
      </c>
    </row>
    <row r="10786" spans="1:2">
      <c r="A10786">
        <v>6243915</v>
      </c>
      <c r="B10786">
        <v>6</v>
      </c>
    </row>
    <row r="10787" spans="1:2">
      <c r="A10787">
        <v>6290843</v>
      </c>
      <c r="B10787">
        <v>1</v>
      </c>
    </row>
    <row r="10788" spans="1:2">
      <c r="A10788">
        <v>6284049</v>
      </c>
      <c r="B10788">
        <v>4</v>
      </c>
    </row>
    <row r="10789" spans="1:2">
      <c r="A10789">
        <v>6266784</v>
      </c>
      <c r="B10789">
        <v>1</v>
      </c>
    </row>
    <row r="10790" spans="1:2">
      <c r="A10790">
        <v>6187024</v>
      </c>
      <c r="B10790">
        <v>0</v>
      </c>
    </row>
    <row r="10791" spans="1:2">
      <c r="A10791">
        <v>6283897</v>
      </c>
      <c r="B10791">
        <v>3</v>
      </c>
    </row>
    <row r="10792" spans="1:2">
      <c r="A10792">
        <v>6264423</v>
      </c>
      <c r="B10792">
        <v>2</v>
      </c>
    </row>
    <row r="10793" spans="1:2">
      <c r="A10793">
        <v>962252</v>
      </c>
      <c r="B10793">
        <v>1</v>
      </c>
    </row>
    <row r="10794" spans="1:2">
      <c r="A10794">
        <v>6325439</v>
      </c>
      <c r="B10794">
        <v>0</v>
      </c>
    </row>
    <row r="10795" spans="1:2">
      <c r="A10795">
        <v>6119730</v>
      </c>
      <c r="B10795">
        <v>0</v>
      </c>
    </row>
    <row r="10796" spans="1:2">
      <c r="A10796">
        <v>6236267</v>
      </c>
      <c r="B10796">
        <v>3</v>
      </c>
    </row>
    <row r="10797" spans="1:2">
      <c r="A10797">
        <v>960518</v>
      </c>
      <c r="B10797">
        <v>0</v>
      </c>
    </row>
    <row r="10798" spans="1:2">
      <c r="A10798">
        <v>6257561</v>
      </c>
      <c r="B10798">
        <v>0</v>
      </c>
    </row>
    <row r="10799" spans="1:2">
      <c r="A10799">
        <v>6140540</v>
      </c>
      <c r="B10799">
        <v>0</v>
      </c>
    </row>
    <row r="10800" spans="1:2">
      <c r="A10800">
        <v>6187004</v>
      </c>
      <c r="B10800">
        <v>112</v>
      </c>
    </row>
    <row r="10801" spans="1:2">
      <c r="A10801">
        <v>6199487</v>
      </c>
      <c r="B10801">
        <v>5</v>
      </c>
    </row>
    <row r="10802" spans="1:2">
      <c r="A10802">
        <v>6187255</v>
      </c>
      <c r="B10802">
        <v>4</v>
      </c>
    </row>
    <row r="10803" spans="1:2">
      <c r="A10803">
        <v>6341918</v>
      </c>
      <c r="B10803">
        <v>0</v>
      </c>
    </row>
    <row r="10804" spans="1:2">
      <c r="A10804">
        <v>6303945</v>
      </c>
      <c r="B10804">
        <v>0</v>
      </c>
    </row>
    <row r="10805" spans="1:2">
      <c r="A10805">
        <v>6187492</v>
      </c>
      <c r="B10805">
        <v>2</v>
      </c>
    </row>
    <row r="10806" spans="1:2">
      <c r="A10806">
        <v>6326556</v>
      </c>
      <c r="B10806">
        <v>0</v>
      </c>
    </row>
    <row r="10807" spans="1:2">
      <c r="A10807">
        <v>6317764</v>
      </c>
      <c r="B10807">
        <v>1</v>
      </c>
    </row>
    <row r="10808" spans="1:2">
      <c r="A10808">
        <v>959973</v>
      </c>
      <c r="B10808">
        <v>9</v>
      </c>
    </row>
    <row r="10809" spans="1:2">
      <c r="A10809">
        <v>6306416</v>
      </c>
      <c r="B10809">
        <v>0</v>
      </c>
    </row>
    <row r="10810" spans="1:2">
      <c r="A10810">
        <v>962528</v>
      </c>
      <c r="B10810">
        <v>0</v>
      </c>
    </row>
    <row r="10811" spans="1:2">
      <c r="A10811">
        <v>963288</v>
      </c>
      <c r="B10811">
        <v>0</v>
      </c>
    </row>
    <row r="10812" spans="1:2">
      <c r="A10812">
        <v>6275299</v>
      </c>
      <c r="B10812">
        <v>1</v>
      </c>
    </row>
    <row r="10813" spans="1:2">
      <c r="A10813">
        <v>750128</v>
      </c>
      <c r="B10813">
        <v>10</v>
      </c>
    </row>
    <row r="10814" spans="1:2">
      <c r="A10814">
        <v>6236181</v>
      </c>
      <c r="B10814">
        <v>0</v>
      </c>
    </row>
    <row r="10815" spans="1:2">
      <c r="A10815">
        <v>6268744</v>
      </c>
      <c r="B10815">
        <v>0</v>
      </c>
    </row>
    <row r="10816" spans="1:2">
      <c r="A10816">
        <v>6330519</v>
      </c>
      <c r="B10816">
        <v>0</v>
      </c>
    </row>
    <row r="10817" spans="1:2">
      <c r="A10817">
        <v>964176</v>
      </c>
      <c r="B10817">
        <v>1</v>
      </c>
    </row>
    <row r="10818" spans="1:2">
      <c r="A10818">
        <v>1350901</v>
      </c>
      <c r="B10818">
        <v>5</v>
      </c>
    </row>
    <row r="10819" spans="1:2">
      <c r="A10819">
        <v>6295098</v>
      </c>
      <c r="B10819">
        <v>0</v>
      </c>
    </row>
    <row r="10820" spans="1:2">
      <c r="A10820">
        <v>6307486</v>
      </c>
      <c r="B10820">
        <v>2</v>
      </c>
    </row>
    <row r="10821" spans="1:2">
      <c r="A10821">
        <v>6294084</v>
      </c>
      <c r="B10821">
        <v>10</v>
      </c>
    </row>
    <row r="10822" spans="1:2">
      <c r="A10822">
        <v>6210094</v>
      </c>
      <c r="B10822">
        <v>1</v>
      </c>
    </row>
    <row r="10823" spans="1:2">
      <c r="A10823">
        <v>6336138</v>
      </c>
      <c r="B10823">
        <v>0</v>
      </c>
    </row>
    <row r="10824" spans="1:2">
      <c r="A10824">
        <v>1054688</v>
      </c>
      <c r="B10824">
        <v>3</v>
      </c>
    </row>
    <row r="10825" spans="1:2">
      <c r="A10825">
        <v>6251794</v>
      </c>
      <c r="B10825">
        <v>0</v>
      </c>
    </row>
    <row r="10826" spans="1:2">
      <c r="A10826">
        <v>6342662</v>
      </c>
      <c r="B10826">
        <v>0</v>
      </c>
    </row>
    <row r="10827" spans="1:2">
      <c r="A10827">
        <v>1251604</v>
      </c>
      <c r="B10827">
        <v>1</v>
      </c>
    </row>
    <row r="10828" spans="1:2">
      <c r="A10828">
        <v>6254288</v>
      </c>
      <c r="B10828">
        <v>1</v>
      </c>
    </row>
    <row r="10829" spans="1:2">
      <c r="A10829">
        <v>6231268</v>
      </c>
      <c r="B10829">
        <v>1</v>
      </c>
    </row>
    <row r="10830" spans="1:2">
      <c r="A10830">
        <v>6321154</v>
      </c>
      <c r="B10830">
        <v>0</v>
      </c>
    </row>
    <row r="10831" spans="1:2">
      <c r="A10831">
        <v>1055222</v>
      </c>
      <c r="B10831">
        <v>2</v>
      </c>
    </row>
    <row r="10832" spans="1:2">
      <c r="A10832">
        <v>6174219</v>
      </c>
      <c r="B10832">
        <v>0</v>
      </c>
    </row>
    <row r="10833" spans="1:2">
      <c r="A10833">
        <v>1251336</v>
      </c>
      <c r="B10833">
        <v>1</v>
      </c>
    </row>
    <row r="10834" spans="1:2">
      <c r="A10834">
        <v>6260264</v>
      </c>
      <c r="B10834">
        <v>1</v>
      </c>
    </row>
    <row r="10835" spans="1:2">
      <c r="A10835">
        <v>6216424</v>
      </c>
      <c r="B10835">
        <v>6</v>
      </c>
    </row>
    <row r="10836" spans="1:2">
      <c r="A10836">
        <v>6256737</v>
      </c>
      <c r="B10836">
        <v>0</v>
      </c>
    </row>
    <row r="10837" spans="1:2">
      <c r="A10837">
        <v>6230798</v>
      </c>
      <c r="B10837">
        <v>2</v>
      </c>
    </row>
    <row r="10838" spans="1:2">
      <c r="A10838">
        <v>6220597</v>
      </c>
      <c r="B10838">
        <v>0</v>
      </c>
    </row>
    <row r="10839" spans="1:2">
      <c r="A10839">
        <v>750110</v>
      </c>
      <c r="B10839">
        <v>0</v>
      </c>
    </row>
    <row r="10840" spans="1:2">
      <c r="A10840">
        <v>6343352</v>
      </c>
      <c r="B10840">
        <v>96</v>
      </c>
    </row>
    <row r="10841" spans="1:2">
      <c r="A10841">
        <v>6275274</v>
      </c>
      <c r="B10841">
        <v>2</v>
      </c>
    </row>
    <row r="10842" spans="1:2">
      <c r="A10842">
        <v>1055077</v>
      </c>
      <c r="B10842">
        <v>0</v>
      </c>
    </row>
    <row r="10843" spans="1:2">
      <c r="A10843">
        <v>1054051</v>
      </c>
      <c r="B10843">
        <v>0</v>
      </c>
    </row>
    <row r="10844" spans="1:2">
      <c r="A10844">
        <v>964608</v>
      </c>
      <c r="B10844">
        <v>0</v>
      </c>
    </row>
    <row r="10845" spans="1:2">
      <c r="A10845" t="s">
        <v>9619</v>
      </c>
      <c r="B10845">
        <v>0</v>
      </c>
    </row>
    <row r="10846" spans="1:2">
      <c r="A10846">
        <v>1050361</v>
      </c>
      <c r="B10846">
        <v>2</v>
      </c>
    </row>
    <row r="10847" spans="1:2">
      <c r="A10847">
        <v>6239398</v>
      </c>
      <c r="B10847">
        <v>2</v>
      </c>
    </row>
    <row r="10848" spans="1:2">
      <c r="A10848">
        <v>6168179</v>
      </c>
      <c r="B10848">
        <v>9</v>
      </c>
    </row>
    <row r="10849" spans="1:2">
      <c r="A10849">
        <v>6242963</v>
      </c>
      <c r="B10849">
        <v>1</v>
      </c>
    </row>
    <row r="10850" spans="1:2">
      <c r="A10850">
        <v>961488</v>
      </c>
      <c r="B10850">
        <v>1</v>
      </c>
    </row>
    <row r="10851" spans="1:2">
      <c r="A10851">
        <v>6215871</v>
      </c>
      <c r="B10851">
        <v>4</v>
      </c>
    </row>
    <row r="10852" spans="1:2">
      <c r="A10852">
        <v>6326531</v>
      </c>
      <c r="B10852">
        <v>20</v>
      </c>
    </row>
    <row r="10853" spans="1:2">
      <c r="A10853">
        <v>959911</v>
      </c>
      <c r="B10853">
        <v>1</v>
      </c>
    </row>
    <row r="10854" spans="1:2">
      <c r="A10854">
        <v>1055104</v>
      </c>
      <c r="B10854">
        <v>0</v>
      </c>
    </row>
    <row r="10855" spans="1:2">
      <c r="A10855">
        <v>6343349</v>
      </c>
      <c r="B10855">
        <v>0</v>
      </c>
    </row>
    <row r="10856" spans="1:2">
      <c r="A10856">
        <v>6187601</v>
      </c>
      <c r="B10856">
        <v>0</v>
      </c>
    </row>
    <row r="10857" spans="1:2">
      <c r="A10857">
        <v>964735</v>
      </c>
      <c r="B10857">
        <v>0</v>
      </c>
    </row>
    <row r="10858" spans="1:2">
      <c r="A10858">
        <v>6268672</v>
      </c>
      <c r="B10858">
        <v>2</v>
      </c>
    </row>
    <row r="10859" spans="1:2">
      <c r="A10859">
        <v>958004</v>
      </c>
      <c r="B10859">
        <v>0</v>
      </c>
    </row>
    <row r="10860" spans="1:2">
      <c r="A10860">
        <v>958858</v>
      </c>
      <c r="B10860">
        <v>0</v>
      </c>
    </row>
    <row r="10861" spans="1:2">
      <c r="A10861">
        <v>6285154</v>
      </c>
      <c r="B10861">
        <v>1</v>
      </c>
    </row>
    <row r="10862" spans="1:2">
      <c r="A10862">
        <v>6229739</v>
      </c>
      <c r="B10862">
        <v>5</v>
      </c>
    </row>
    <row r="10863" spans="1:2">
      <c r="A10863">
        <v>963419</v>
      </c>
      <c r="B10863">
        <v>1</v>
      </c>
    </row>
    <row r="10864" spans="1:2">
      <c r="A10864" t="s">
        <v>9570</v>
      </c>
      <c r="B10864">
        <v>0</v>
      </c>
    </row>
    <row r="10865" spans="1:2">
      <c r="A10865">
        <v>964471</v>
      </c>
      <c r="B10865">
        <v>1</v>
      </c>
    </row>
    <row r="10866" spans="1:2">
      <c r="A10866">
        <v>6261897</v>
      </c>
      <c r="B10866">
        <v>1</v>
      </c>
    </row>
    <row r="10867" spans="1:2">
      <c r="A10867">
        <v>6247967</v>
      </c>
      <c r="B10867">
        <v>2</v>
      </c>
    </row>
    <row r="10868" spans="1:2">
      <c r="A10868">
        <v>6256754</v>
      </c>
      <c r="B10868">
        <v>1</v>
      </c>
    </row>
    <row r="10869" spans="1:2">
      <c r="A10869">
        <v>6339520</v>
      </c>
      <c r="B10869">
        <v>2</v>
      </c>
    </row>
    <row r="10870" spans="1:2">
      <c r="A10870">
        <v>6214324</v>
      </c>
      <c r="B10870">
        <v>1</v>
      </c>
    </row>
    <row r="10871" spans="1:2">
      <c r="A10871">
        <v>956843</v>
      </c>
      <c r="B10871">
        <v>2</v>
      </c>
    </row>
    <row r="10872" spans="1:2">
      <c r="A10872">
        <v>6256030</v>
      </c>
      <c r="B10872">
        <v>0</v>
      </c>
    </row>
    <row r="10873" spans="1:2">
      <c r="A10873">
        <v>6191597</v>
      </c>
      <c r="B10873">
        <v>0</v>
      </c>
    </row>
    <row r="10874" spans="1:2">
      <c r="A10874">
        <v>6324164</v>
      </c>
      <c r="B10874">
        <v>0</v>
      </c>
    </row>
    <row r="10875" spans="1:2">
      <c r="A10875">
        <v>6320775</v>
      </c>
      <c r="B10875">
        <v>0</v>
      </c>
    </row>
    <row r="10876" spans="1:2">
      <c r="A10876">
        <v>6285690</v>
      </c>
      <c r="B10876">
        <v>2</v>
      </c>
    </row>
    <row r="10877" spans="1:2">
      <c r="A10877">
        <v>6336155</v>
      </c>
      <c r="B10877">
        <v>0</v>
      </c>
    </row>
    <row r="10878" spans="1:2">
      <c r="A10878">
        <v>6256034</v>
      </c>
      <c r="B10878">
        <v>2</v>
      </c>
    </row>
    <row r="10879" spans="1:2">
      <c r="A10879">
        <v>962775</v>
      </c>
      <c r="B10879">
        <v>0</v>
      </c>
    </row>
    <row r="10880" spans="1:2">
      <c r="A10880">
        <v>6306412</v>
      </c>
      <c r="B10880">
        <v>0</v>
      </c>
    </row>
    <row r="10881" spans="1:2">
      <c r="A10881">
        <v>6264145</v>
      </c>
      <c r="B10881">
        <v>2</v>
      </c>
    </row>
    <row r="10882" spans="1:2">
      <c r="A10882">
        <v>6231999</v>
      </c>
      <c r="B10882">
        <v>13</v>
      </c>
    </row>
    <row r="10883" spans="1:2">
      <c r="A10883">
        <v>6190848</v>
      </c>
      <c r="B10883">
        <v>0</v>
      </c>
    </row>
    <row r="10884" spans="1:2">
      <c r="A10884">
        <v>6277567</v>
      </c>
      <c r="B10884">
        <v>2</v>
      </c>
    </row>
    <row r="10885" spans="1:2">
      <c r="A10885">
        <v>6279204</v>
      </c>
      <c r="B10885">
        <v>2</v>
      </c>
    </row>
    <row r="10886" spans="1:2">
      <c r="A10886">
        <v>6326630</v>
      </c>
      <c r="B10886">
        <v>3</v>
      </c>
    </row>
    <row r="10887" spans="1:2">
      <c r="A10887">
        <v>6153577</v>
      </c>
      <c r="B10887">
        <v>1</v>
      </c>
    </row>
    <row r="10888" spans="1:2">
      <c r="A10888">
        <v>6110216</v>
      </c>
      <c r="B10888">
        <v>0</v>
      </c>
    </row>
    <row r="10889" spans="1:2">
      <c r="A10889">
        <v>6318114</v>
      </c>
      <c r="B10889">
        <v>3</v>
      </c>
    </row>
    <row r="10890" spans="1:2">
      <c r="A10890" t="s">
        <v>9131</v>
      </c>
      <c r="B10890">
        <v>2</v>
      </c>
    </row>
    <row r="10891" spans="1:2">
      <c r="A10891">
        <v>1055281</v>
      </c>
      <c r="B10891">
        <v>2</v>
      </c>
    </row>
    <row r="10892" spans="1:2">
      <c r="A10892">
        <v>6261429</v>
      </c>
      <c r="B10892">
        <v>0</v>
      </c>
    </row>
    <row r="10893" spans="1:2">
      <c r="A10893">
        <v>6101664</v>
      </c>
      <c r="B10893">
        <v>0</v>
      </c>
    </row>
    <row r="10894" spans="1:2">
      <c r="A10894">
        <v>6325423</v>
      </c>
      <c r="B10894">
        <v>0</v>
      </c>
    </row>
    <row r="10895" spans="1:2">
      <c r="A10895">
        <v>6247394</v>
      </c>
      <c r="B10895">
        <v>0</v>
      </c>
    </row>
    <row r="10896" spans="1:2">
      <c r="A10896">
        <v>6319698</v>
      </c>
      <c r="B10896">
        <v>0</v>
      </c>
    </row>
    <row r="10897" spans="1:2">
      <c r="A10897">
        <v>6198827</v>
      </c>
      <c r="B10897">
        <v>0</v>
      </c>
    </row>
    <row r="10898" spans="1:2">
      <c r="A10898">
        <v>750710</v>
      </c>
      <c r="B10898">
        <v>5</v>
      </c>
    </row>
    <row r="10899" spans="1:2">
      <c r="A10899">
        <v>6188553</v>
      </c>
      <c r="B10899">
        <v>0</v>
      </c>
    </row>
    <row r="10900" spans="1:2">
      <c r="A10900">
        <v>6266886</v>
      </c>
      <c r="B10900">
        <v>0</v>
      </c>
    </row>
    <row r="10901" spans="1:2">
      <c r="A10901">
        <v>6278059</v>
      </c>
      <c r="B10901">
        <v>0</v>
      </c>
    </row>
    <row r="10902" spans="1:2">
      <c r="A10902">
        <v>6278242</v>
      </c>
      <c r="B10902">
        <v>1</v>
      </c>
    </row>
    <row r="10903" spans="1:2">
      <c r="A10903">
        <v>6251508</v>
      </c>
      <c r="B10903">
        <v>2</v>
      </c>
    </row>
    <row r="10904" spans="1:2">
      <c r="A10904">
        <v>6216272</v>
      </c>
      <c r="B10904">
        <v>10</v>
      </c>
    </row>
    <row r="10905" spans="1:2">
      <c r="A10905">
        <v>6122414</v>
      </c>
      <c r="B10905">
        <v>0</v>
      </c>
    </row>
    <row r="10906" spans="1:2">
      <c r="A10906">
        <v>6229347</v>
      </c>
      <c r="B10906">
        <v>2</v>
      </c>
    </row>
    <row r="10907" spans="1:2">
      <c r="A10907">
        <v>6307304</v>
      </c>
      <c r="B10907">
        <v>2</v>
      </c>
    </row>
    <row r="10908" spans="1:2">
      <c r="A10908">
        <v>6293103</v>
      </c>
      <c r="B10908">
        <v>1</v>
      </c>
    </row>
    <row r="10909" spans="1:2">
      <c r="A10909">
        <v>6215909</v>
      </c>
      <c r="B10909">
        <v>10</v>
      </c>
    </row>
    <row r="10910" spans="1:2">
      <c r="A10910">
        <v>6340805</v>
      </c>
      <c r="B10910">
        <v>0</v>
      </c>
    </row>
    <row r="10911" spans="1:2">
      <c r="A10911">
        <v>962241</v>
      </c>
      <c r="B10911">
        <v>0</v>
      </c>
    </row>
    <row r="10912" spans="1:2">
      <c r="A10912">
        <v>6261893</v>
      </c>
      <c r="B10912">
        <v>1</v>
      </c>
    </row>
    <row r="10913" spans="1:2">
      <c r="A10913">
        <v>6172658</v>
      </c>
      <c r="B10913">
        <v>4</v>
      </c>
    </row>
    <row r="10914" spans="1:2">
      <c r="A10914">
        <v>6198927</v>
      </c>
      <c r="B10914">
        <v>1</v>
      </c>
    </row>
    <row r="10915" spans="1:2">
      <c r="A10915">
        <v>6256749</v>
      </c>
      <c r="B10915">
        <v>0</v>
      </c>
    </row>
    <row r="10916" spans="1:2">
      <c r="A10916">
        <v>955885</v>
      </c>
      <c r="B10916">
        <v>140</v>
      </c>
    </row>
    <row r="10917" spans="1:2">
      <c r="A10917">
        <v>552238</v>
      </c>
      <c r="B10917">
        <v>4</v>
      </c>
    </row>
    <row r="10918" spans="1:2">
      <c r="A10918">
        <v>6294524</v>
      </c>
      <c r="B10918">
        <v>0</v>
      </c>
    </row>
    <row r="10919" spans="1:2">
      <c r="A10919">
        <v>957447</v>
      </c>
      <c r="B10919">
        <v>5</v>
      </c>
    </row>
    <row r="10920" spans="1:2">
      <c r="A10920">
        <v>6109997</v>
      </c>
      <c r="B10920">
        <v>0</v>
      </c>
    </row>
    <row r="10921" spans="1:2">
      <c r="A10921">
        <v>6174291</v>
      </c>
      <c r="B10921">
        <v>7</v>
      </c>
    </row>
    <row r="10922" spans="1:2">
      <c r="A10922">
        <v>6230266</v>
      </c>
      <c r="B10922">
        <v>0</v>
      </c>
    </row>
    <row r="10923" spans="1:2">
      <c r="A10923">
        <v>957403</v>
      </c>
      <c r="B10923">
        <v>2</v>
      </c>
    </row>
    <row r="10924" spans="1:2">
      <c r="A10924">
        <v>6306541</v>
      </c>
      <c r="B10924">
        <v>0</v>
      </c>
    </row>
    <row r="10925" spans="1:2">
      <c r="A10925">
        <v>6149342</v>
      </c>
      <c r="B10925">
        <v>0</v>
      </c>
    </row>
    <row r="10926" spans="1:2">
      <c r="A10926">
        <v>6258938</v>
      </c>
      <c r="B10926">
        <v>1</v>
      </c>
    </row>
    <row r="10927" spans="1:2">
      <c r="A10927">
        <v>6263327</v>
      </c>
      <c r="B10927">
        <v>0</v>
      </c>
    </row>
    <row r="10928" spans="1:2">
      <c r="A10928">
        <v>6216080</v>
      </c>
      <c r="B10928">
        <v>1</v>
      </c>
    </row>
    <row r="10929" spans="1:2">
      <c r="A10929">
        <v>6251880</v>
      </c>
      <c r="B10929">
        <v>0</v>
      </c>
    </row>
    <row r="10930" spans="1:2">
      <c r="A10930">
        <v>6336154</v>
      </c>
      <c r="B10930">
        <v>0</v>
      </c>
    </row>
    <row r="10931" spans="1:2">
      <c r="A10931">
        <v>6150127</v>
      </c>
      <c r="B10931">
        <v>0</v>
      </c>
    </row>
    <row r="10932" spans="1:2">
      <c r="A10932">
        <v>6322180</v>
      </c>
      <c r="B10932">
        <v>0</v>
      </c>
    </row>
    <row r="10933" spans="1:2">
      <c r="A10933">
        <v>6175540</v>
      </c>
      <c r="B10933">
        <v>0</v>
      </c>
    </row>
    <row r="10934" spans="1:2">
      <c r="A10934">
        <v>6152478</v>
      </c>
      <c r="B10934">
        <v>3</v>
      </c>
    </row>
    <row r="10935" spans="1:2">
      <c r="A10935">
        <v>6327247</v>
      </c>
      <c r="B10935">
        <v>5</v>
      </c>
    </row>
    <row r="10936" spans="1:2">
      <c r="A10936">
        <v>6279497</v>
      </c>
      <c r="B10936">
        <v>0</v>
      </c>
    </row>
    <row r="10937" spans="1:2">
      <c r="A10937">
        <v>1054154</v>
      </c>
      <c r="B10937">
        <v>2</v>
      </c>
    </row>
    <row r="10938" spans="1:2">
      <c r="A10938">
        <v>3356965</v>
      </c>
      <c r="B10938">
        <v>0</v>
      </c>
    </row>
    <row r="10939" spans="1:2">
      <c r="A10939">
        <v>6234342</v>
      </c>
      <c r="B10939">
        <v>2</v>
      </c>
    </row>
    <row r="10940" spans="1:2">
      <c r="A10940">
        <v>6189377</v>
      </c>
      <c r="B10940">
        <v>6</v>
      </c>
    </row>
    <row r="10941" spans="1:2">
      <c r="A10941">
        <v>6321164</v>
      </c>
      <c r="B10941">
        <v>2</v>
      </c>
    </row>
    <row r="10942" spans="1:2">
      <c r="A10942">
        <v>6210106</v>
      </c>
      <c r="B10942">
        <v>6</v>
      </c>
    </row>
    <row r="10943" spans="1:2">
      <c r="A10943">
        <v>6281784</v>
      </c>
      <c r="B10943">
        <v>0</v>
      </c>
    </row>
    <row r="10944" spans="1:2">
      <c r="A10944">
        <v>6336321</v>
      </c>
      <c r="B10944">
        <v>1</v>
      </c>
    </row>
    <row r="10945" spans="1:2">
      <c r="A10945">
        <v>951126</v>
      </c>
      <c r="B10945">
        <v>0</v>
      </c>
    </row>
    <row r="10946" spans="1:2">
      <c r="A10946">
        <v>6217256</v>
      </c>
      <c r="B10946">
        <v>3</v>
      </c>
    </row>
    <row r="10947" spans="1:2">
      <c r="A10947">
        <v>1052513</v>
      </c>
      <c r="B10947">
        <v>0</v>
      </c>
    </row>
    <row r="10948" spans="1:2">
      <c r="A10948">
        <v>6217950</v>
      </c>
      <c r="B10948">
        <v>4</v>
      </c>
    </row>
    <row r="10949" spans="1:2">
      <c r="A10949">
        <v>6218332</v>
      </c>
      <c r="B10949">
        <v>0</v>
      </c>
    </row>
    <row r="10950" spans="1:2">
      <c r="A10950">
        <v>6145231</v>
      </c>
      <c r="B10950">
        <v>0</v>
      </c>
    </row>
    <row r="10951" spans="1:2">
      <c r="A10951">
        <v>6164198</v>
      </c>
      <c r="B10951">
        <v>5</v>
      </c>
    </row>
    <row r="10952" spans="1:2">
      <c r="A10952">
        <v>1250328</v>
      </c>
      <c r="B10952">
        <v>0</v>
      </c>
    </row>
    <row r="10953" spans="1:2">
      <c r="A10953">
        <v>6146200</v>
      </c>
      <c r="B10953">
        <v>1</v>
      </c>
    </row>
    <row r="10954" spans="1:2">
      <c r="A10954">
        <v>1054900</v>
      </c>
      <c r="B10954">
        <v>4</v>
      </c>
    </row>
    <row r="10955" spans="1:2">
      <c r="A10955">
        <v>6338718</v>
      </c>
      <c r="B10955">
        <v>0</v>
      </c>
    </row>
    <row r="10956" spans="1:2">
      <c r="A10956">
        <v>6179634</v>
      </c>
      <c r="B10956">
        <v>100</v>
      </c>
    </row>
    <row r="10957" spans="1:2">
      <c r="A10957">
        <v>6319857</v>
      </c>
      <c r="B10957">
        <v>0</v>
      </c>
    </row>
    <row r="10958" spans="1:2">
      <c r="A10958">
        <v>6191580</v>
      </c>
      <c r="B10958">
        <v>0</v>
      </c>
    </row>
    <row r="10959" spans="1:2">
      <c r="A10959">
        <v>6275307</v>
      </c>
      <c r="B10959">
        <v>1</v>
      </c>
    </row>
    <row r="10960" spans="1:2">
      <c r="A10960">
        <v>6278549</v>
      </c>
      <c r="B10960">
        <v>2</v>
      </c>
    </row>
    <row r="10961" spans="1:2">
      <c r="A10961">
        <v>6334535</v>
      </c>
      <c r="B10961">
        <v>3</v>
      </c>
    </row>
    <row r="10962" spans="1:2">
      <c r="A10962">
        <v>6283333</v>
      </c>
      <c r="B10962">
        <v>1</v>
      </c>
    </row>
    <row r="10963" spans="1:2">
      <c r="A10963">
        <v>6197847</v>
      </c>
      <c r="B10963">
        <v>1</v>
      </c>
    </row>
    <row r="10964" spans="1:2">
      <c r="A10964">
        <v>6169732</v>
      </c>
      <c r="B10964">
        <v>2</v>
      </c>
    </row>
    <row r="10965" spans="1:2">
      <c r="A10965">
        <v>6164491</v>
      </c>
      <c r="B10965">
        <v>3</v>
      </c>
    </row>
    <row r="10966" spans="1:2">
      <c r="A10966">
        <v>964932</v>
      </c>
      <c r="B10966">
        <v>0</v>
      </c>
    </row>
    <row r="10967" spans="1:2">
      <c r="A10967">
        <v>6229349</v>
      </c>
      <c r="B10967">
        <v>0</v>
      </c>
    </row>
    <row r="10968" spans="1:2">
      <c r="A10968">
        <v>750443</v>
      </c>
      <c r="B10968">
        <v>18</v>
      </c>
    </row>
    <row r="10969" spans="1:2">
      <c r="A10969">
        <v>6179407</v>
      </c>
      <c r="B10969">
        <v>5</v>
      </c>
    </row>
    <row r="10970" spans="1:2">
      <c r="A10970" t="s">
        <v>9663</v>
      </c>
      <c r="B10970">
        <v>0</v>
      </c>
    </row>
    <row r="10971" spans="1:2">
      <c r="A10971">
        <v>6304768</v>
      </c>
      <c r="B10971">
        <v>0</v>
      </c>
    </row>
    <row r="10972" spans="1:2">
      <c r="A10972">
        <v>6147182</v>
      </c>
      <c r="B10972">
        <v>0</v>
      </c>
    </row>
    <row r="10973" spans="1:2">
      <c r="A10973">
        <v>6341344</v>
      </c>
      <c r="B10973">
        <v>6</v>
      </c>
    </row>
    <row r="10974" spans="1:2">
      <c r="A10974">
        <v>964154</v>
      </c>
      <c r="B10974">
        <v>0</v>
      </c>
    </row>
    <row r="10975" spans="1:2">
      <c r="A10975">
        <v>1052206</v>
      </c>
      <c r="B10975">
        <v>0</v>
      </c>
    </row>
    <row r="10976" spans="1:2">
      <c r="A10976">
        <v>6179637</v>
      </c>
      <c r="B10976">
        <v>0</v>
      </c>
    </row>
    <row r="10977" spans="1:2">
      <c r="A10977">
        <v>6133862</v>
      </c>
      <c r="B10977">
        <v>3</v>
      </c>
    </row>
    <row r="10978" spans="1:2">
      <c r="A10978">
        <v>6150432</v>
      </c>
      <c r="B10978">
        <v>0</v>
      </c>
    </row>
    <row r="10979" spans="1:2">
      <c r="A10979">
        <v>6216270</v>
      </c>
      <c r="B10979">
        <v>1</v>
      </c>
    </row>
    <row r="10980" spans="1:2">
      <c r="A10980">
        <v>6341384</v>
      </c>
      <c r="B10980">
        <v>0</v>
      </c>
    </row>
    <row r="10981" spans="1:2">
      <c r="A10981">
        <v>6199454</v>
      </c>
      <c r="B10981">
        <v>1</v>
      </c>
    </row>
    <row r="10982" spans="1:2">
      <c r="A10982">
        <v>6230347</v>
      </c>
      <c r="B10982">
        <v>0</v>
      </c>
    </row>
    <row r="10983" spans="1:2">
      <c r="A10983">
        <v>6249766</v>
      </c>
      <c r="B10983">
        <v>0</v>
      </c>
    </row>
    <row r="10984" spans="1:2">
      <c r="A10984">
        <v>963138</v>
      </c>
      <c r="B10984">
        <v>0</v>
      </c>
    </row>
    <row r="10985" spans="1:2">
      <c r="A10985">
        <v>6230868</v>
      </c>
      <c r="B10985">
        <v>2</v>
      </c>
    </row>
    <row r="10986" spans="1:2">
      <c r="A10986">
        <v>1050270</v>
      </c>
      <c r="B10986">
        <v>0</v>
      </c>
    </row>
    <row r="10987" spans="1:2">
      <c r="A10987" t="s">
        <v>9594</v>
      </c>
      <c r="B10987">
        <v>0</v>
      </c>
    </row>
    <row r="10988" spans="1:2">
      <c r="A10988" t="s">
        <v>9572</v>
      </c>
      <c r="B10988">
        <v>0</v>
      </c>
    </row>
    <row r="10989" spans="1:2">
      <c r="A10989">
        <v>6274968</v>
      </c>
      <c r="B10989">
        <v>1</v>
      </c>
    </row>
    <row r="10990" spans="1:2">
      <c r="A10990">
        <v>6211836</v>
      </c>
      <c r="B10990">
        <v>0</v>
      </c>
    </row>
    <row r="10991" spans="1:2">
      <c r="A10991">
        <v>6254314</v>
      </c>
      <c r="B10991">
        <v>4</v>
      </c>
    </row>
    <row r="10992" spans="1:2">
      <c r="A10992">
        <v>6336152</v>
      </c>
      <c r="B10992">
        <v>2</v>
      </c>
    </row>
    <row r="10993" spans="1:2">
      <c r="A10993">
        <v>1055179</v>
      </c>
      <c r="B10993">
        <v>5</v>
      </c>
    </row>
    <row r="10994" spans="1:2">
      <c r="A10994">
        <v>6197449</v>
      </c>
      <c r="B10994">
        <v>0</v>
      </c>
    </row>
    <row r="10995" spans="1:2">
      <c r="A10995">
        <v>6152625</v>
      </c>
      <c r="B10995">
        <v>0</v>
      </c>
    </row>
    <row r="10996" spans="1:2">
      <c r="A10996">
        <v>6246426</v>
      </c>
      <c r="B10996">
        <v>0</v>
      </c>
    </row>
    <row r="10997" spans="1:2">
      <c r="A10997">
        <v>6181511</v>
      </c>
      <c r="B10997">
        <v>5</v>
      </c>
    </row>
    <row r="10998" spans="1:2">
      <c r="A10998">
        <v>6327278</v>
      </c>
      <c r="B10998">
        <v>0</v>
      </c>
    </row>
    <row r="10999" spans="1:2">
      <c r="A10999">
        <v>6188787</v>
      </c>
      <c r="B10999">
        <v>3</v>
      </c>
    </row>
    <row r="11000" spans="1:2">
      <c r="A11000">
        <v>956639</v>
      </c>
      <c r="B11000">
        <v>10</v>
      </c>
    </row>
    <row r="11001" spans="1:2">
      <c r="A11001">
        <v>956894</v>
      </c>
      <c r="B11001">
        <v>0</v>
      </c>
    </row>
    <row r="11002" spans="1:2">
      <c r="A11002">
        <v>958530</v>
      </c>
      <c r="B11002">
        <v>1</v>
      </c>
    </row>
    <row r="11003" spans="1:2">
      <c r="A11003">
        <v>6340641</v>
      </c>
      <c r="B11003">
        <v>0</v>
      </c>
    </row>
    <row r="11004" spans="1:2">
      <c r="A11004">
        <v>6172354</v>
      </c>
      <c r="B11004">
        <v>1</v>
      </c>
    </row>
    <row r="11005" spans="1:2">
      <c r="A11005">
        <v>922141</v>
      </c>
      <c r="B11005">
        <v>0</v>
      </c>
    </row>
    <row r="11006" spans="1:2">
      <c r="A11006">
        <v>6179682</v>
      </c>
      <c r="B11006">
        <v>0</v>
      </c>
    </row>
    <row r="11007" spans="1:2">
      <c r="A11007">
        <v>6343185</v>
      </c>
      <c r="B11007">
        <v>1</v>
      </c>
    </row>
    <row r="11008" spans="1:2">
      <c r="A11008">
        <v>6230291</v>
      </c>
      <c r="B11008">
        <v>13</v>
      </c>
    </row>
    <row r="11009" spans="1:2">
      <c r="A11009">
        <v>1350743</v>
      </c>
      <c r="B11009">
        <v>2</v>
      </c>
    </row>
    <row r="11010" spans="1:2">
      <c r="A11010">
        <v>6215623</v>
      </c>
      <c r="B11010">
        <v>1</v>
      </c>
    </row>
    <row r="11011" spans="1:2">
      <c r="A11011">
        <v>6273538</v>
      </c>
      <c r="B11011">
        <v>1</v>
      </c>
    </row>
    <row r="11012" spans="1:2">
      <c r="A11012">
        <v>6218543</v>
      </c>
      <c r="B11012">
        <v>12</v>
      </c>
    </row>
    <row r="11013" spans="1:2">
      <c r="A11013">
        <v>550370</v>
      </c>
      <c r="B11013">
        <v>0</v>
      </c>
    </row>
    <row r="11014" spans="1:2">
      <c r="A11014">
        <v>6300516</v>
      </c>
      <c r="B11014">
        <v>0</v>
      </c>
    </row>
    <row r="11015" spans="1:2">
      <c r="A11015">
        <v>6247393</v>
      </c>
      <c r="B11015">
        <v>0</v>
      </c>
    </row>
    <row r="11016" spans="1:2">
      <c r="A11016">
        <v>6279974</v>
      </c>
      <c r="B11016">
        <v>3</v>
      </c>
    </row>
    <row r="11017" spans="1:2">
      <c r="A11017">
        <v>1055290</v>
      </c>
      <c r="B11017">
        <v>1</v>
      </c>
    </row>
    <row r="11018" spans="1:2">
      <c r="A11018">
        <v>6279938</v>
      </c>
      <c r="B11018">
        <v>2</v>
      </c>
    </row>
    <row r="11019" spans="1:2">
      <c r="A11019" t="s">
        <v>9569</v>
      </c>
      <c r="B11019">
        <v>0</v>
      </c>
    </row>
    <row r="11020" spans="1:2">
      <c r="A11020">
        <v>6320011</v>
      </c>
      <c r="B11020">
        <v>0</v>
      </c>
    </row>
    <row r="11021" spans="1:2">
      <c r="A11021" t="s">
        <v>9685</v>
      </c>
      <c r="B11021">
        <v>0</v>
      </c>
    </row>
    <row r="11022" spans="1:2">
      <c r="A11022">
        <v>6317165</v>
      </c>
      <c r="B11022">
        <v>3</v>
      </c>
    </row>
    <row r="11023" spans="1:2">
      <c r="A11023">
        <v>6178869</v>
      </c>
      <c r="B11023">
        <v>3</v>
      </c>
    </row>
    <row r="11024" spans="1:2">
      <c r="A11024">
        <v>6275651</v>
      </c>
      <c r="B11024">
        <v>1</v>
      </c>
    </row>
    <row r="11025" spans="1:2">
      <c r="A11025">
        <v>6270666</v>
      </c>
      <c r="B11025">
        <v>2</v>
      </c>
    </row>
    <row r="11026" spans="1:2">
      <c r="A11026">
        <v>6187208</v>
      </c>
      <c r="B11026">
        <v>30</v>
      </c>
    </row>
    <row r="11027" spans="1:2">
      <c r="A11027">
        <v>6197513</v>
      </c>
      <c r="B11027">
        <v>0</v>
      </c>
    </row>
    <row r="11028" spans="1:2">
      <c r="A11028">
        <v>6184607</v>
      </c>
      <c r="B11028">
        <v>0</v>
      </c>
    </row>
    <row r="11029" spans="1:2">
      <c r="A11029">
        <v>962136</v>
      </c>
      <c r="B11029">
        <v>1</v>
      </c>
    </row>
    <row r="11030" spans="1:2">
      <c r="A11030">
        <v>6199745</v>
      </c>
      <c r="B11030">
        <v>0</v>
      </c>
    </row>
    <row r="11031" spans="1:2">
      <c r="A11031">
        <v>6189253</v>
      </c>
      <c r="B11031">
        <v>0</v>
      </c>
    </row>
    <row r="11032" spans="1:2">
      <c r="A11032">
        <v>6119902</v>
      </c>
      <c r="B11032">
        <v>0</v>
      </c>
    </row>
    <row r="11033" spans="1:2">
      <c r="A11033">
        <v>6224980</v>
      </c>
      <c r="B11033">
        <v>3</v>
      </c>
    </row>
    <row r="11034" spans="1:2">
      <c r="A11034">
        <v>6325627</v>
      </c>
      <c r="B11034">
        <v>0</v>
      </c>
    </row>
    <row r="11035" spans="1:2">
      <c r="A11035">
        <v>6239404</v>
      </c>
      <c r="B11035">
        <v>1</v>
      </c>
    </row>
    <row r="11036" spans="1:2">
      <c r="A11036">
        <v>6340567</v>
      </c>
      <c r="B11036">
        <v>0</v>
      </c>
    </row>
    <row r="11037" spans="1:2">
      <c r="A11037">
        <v>6146552</v>
      </c>
      <c r="B11037">
        <v>4</v>
      </c>
    </row>
    <row r="11038" spans="1:2">
      <c r="A11038">
        <v>6107910</v>
      </c>
      <c r="B11038">
        <v>2</v>
      </c>
    </row>
    <row r="11039" spans="1:2">
      <c r="A11039">
        <v>6239405</v>
      </c>
      <c r="B11039">
        <v>0</v>
      </c>
    </row>
    <row r="11040" spans="1:2">
      <c r="A11040">
        <v>962826</v>
      </c>
      <c r="B11040">
        <v>0</v>
      </c>
    </row>
    <row r="11041" spans="1:2">
      <c r="A11041">
        <v>6216368</v>
      </c>
      <c r="B11041">
        <v>2</v>
      </c>
    </row>
    <row r="11042" spans="1:2">
      <c r="A11042">
        <v>6287229</v>
      </c>
      <c r="B11042">
        <v>6</v>
      </c>
    </row>
    <row r="11043" spans="1:2">
      <c r="A11043">
        <v>6106407</v>
      </c>
      <c r="B11043">
        <v>3</v>
      </c>
    </row>
    <row r="11044" spans="1:2">
      <c r="A11044">
        <v>957508</v>
      </c>
      <c r="B11044">
        <v>0</v>
      </c>
    </row>
    <row r="11045" spans="1:2">
      <c r="A11045">
        <v>6154248</v>
      </c>
      <c r="B11045">
        <v>0</v>
      </c>
    </row>
    <row r="11046" spans="1:2">
      <c r="A11046">
        <v>6186433</v>
      </c>
      <c r="B11046">
        <v>1</v>
      </c>
    </row>
    <row r="11047" spans="1:2">
      <c r="A11047">
        <v>6296210</v>
      </c>
      <c r="B11047">
        <v>0</v>
      </c>
    </row>
    <row r="11048" spans="1:2">
      <c r="A11048">
        <v>6250656</v>
      </c>
      <c r="B11048">
        <v>19</v>
      </c>
    </row>
    <row r="11049" spans="1:2">
      <c r="A11049">
        <v>6232769</v>
      </c>
      <c r="B11049">
        <v>2</v>
      </c>
    </row>
    <row r="11050" spans="1:2">
      <c r="A11050">
        <v>6231400</v>
      </c>
      <c r="B11050">
        <v>0</v>
      </c>
    </row>
    <row r="11051" spans="1:2">
      <c r="A11051">
        <v>6137318</v>
      </c>
      <c r="B11051">
        <v>0</v>
      </c>
    </row>
    <row r="11052" spans="1:2">
      <c r="A11052" t="s">
        <v>9653</v>
      </c>
      <c r="B11052">
        <v>0</v>
      </c>
    </row>
    <row r="11053" spans="1:2">
      <c r="A11053">
        <v>6335886</v>
      </c>
      <c r="B11053">
        <v>0</v>
      </c>
    </row>
    <row r="11054" spans="1:2">
      <c r="A11054">
        <v>6326860</v>
      </c>
      <c r="B11054">
        <v>0</v>
      </c>
    </row>
    <row r="11055" spans="1:2">
      <c r="A11055">
        <v>1052875</v>
      </c>
      <c r="B11055">
        <v>2</v>
      </c>
    </row>
    <row r="11056" spans="1:2">
      <c r="A11056">
        <v>6297207</v>
      </c>
      <c r="B11056">
        <v>2</v>
      </c>
    </row>
    <row r="11057" spans="1:2">
      <c r="A11057">
        <v>6220752</v>
      </c>
      <c r="B11057">
        <v>1</v>
      </c>
    </row>
    <row r="11058" spans="1:2">
      <c r="A11058">
        <v>6310788</v>
      </c>
      <c r="B11058">
        <v>0</v>
      </c>
    </row>
    <row r="11059" spans="1:2">
      <c r="A11059">
        <v>6334309</v>
      </c>
      <c r="B11059">
        <v>1</v>
      </c>
    </row>
    <row r="11060" spans="1:2">
      <c r="A11060">
        <v>6275427</v>
      </c>
      <c r="B11060">
        <v>1</v>
      </c>
    </row>
    <row r="11061" spans="1:2">
      <c r="A11061">
        <v>6216299</v>
      </c>
      <c r="B11061">
        <v>1</v>
      </c>
    </row>
    <row r="11062" spans="1:2">
      <c r="A11062">
        <v>6148967</v>
      </c>
      <c r="B11062">
        <v>1</v>
      </c>
    </row>
    <row r="11063" spans="1:2">
      <c r="A11063">
        <v>6295372</v>
      </c>
      <c r="B11063">
        <v>1</v>
      </c>
    </row>
    <row r="11064" spans="1:2">
      <c r="A11064">
        <v>1054415</v>
      </c>
      <c r="B11064">
        <v>0</v>
      </c>
    </row>
    <row r="11065" spans="1:2">
      <c r="A11065">
        <v>6251959</v>
      </c>
      <c r="B11065">
        <v>0</v>
      </c>
    </row>
    <row r="11066" spans="1:2">
      <c r="A11066">
        <v>6322648</v>
      </c>
      <c r="B11066">
        <v>4</v>
      </c>
    </row>
    <row r="11067" spans="1:2">
      <c r="A11067">
        <v>957402</v>
      </c>
      <c r="B11067">
        <v>2</v>
      </c>
    </row>
    <row r="11068" spans="1:2">
      <c r="A11068">
        <v>6282033</v>
      </c>
      <c r="B11068">
        <v>1</v>
      </c>
    </row>
    <row r="11069" spans="1:2">
      <c r="A11069">
        <v>6197973</v>
      </c>
      <c r="B11069">
        <v>0</v>
      </c>
    </row>
    <row r="11070" spans="1:2">
      <c r="A11070">
        <v>6217264</v>
      </c>
      <c r="B11070">
        <v>0</v>
      </c>
    </row>
    <row r="11071" spans="1:2">
      <c r="A11071">
        <v>6319646</v>
      </c>
      <c r="B11071">
        <v>0</v>
      </c>
    </row>
    <row r="11072" spans="1:2">
      <c r="A11072">
        <v>6268648</v>
      </c>
      <c r="B11072">
        <v>0</v>
      </c>
    </row>
    <row r="11073" spans="1:2">
      <c r="A11073">
        <v>6343052</v>
      </c>
      <c r="B11073">
        <v>1</v>
      </c>
    </row>
    <row r="11074" spans="1:2">
      <c r="A11074">
        <v>6259472</v>
      </c>
      <c r="B11074">
        <v>0</v>
      </c>
    </row>
    <row r="11075" spans="1:2">
      <c r="A11075">
        <v>6199001</v>
      </c>
      <c r="B11075">
        <v>0</v>
      </c>
    </row>
    <row r="11076" spans="1:2">
      <c r="A11076">
        <v>6137312</v>
      </c>
      <c r="B11076">
        <v>0</v>
      </c>
    </row>
    <row r="11077" spans="1:2">
      <c r="A11077">
        <v>964626</v>
      </c>
      <c r="B11077">
        <v>0</v>
      </c>
    </row>
    <row r="11078" spans="1:2">
      <c r="A11078">
        <v>6305881</v>
      </c>
      <c r="B11078">
        <v>0</v>
      </c>
    </row>
    <row r="11079" spans="1:2">
      <c r="A11079">
        <v>6336745</v>
      </c>
      <c r="B11079">
        <v>1</v>
      </c>
    </row>
    <row r="11080" spans="1:2">
      <c r="A11080">
        <v>6320337</v>
      </c>
      <c r="B11080">
        <v>2</v>
      </c>
    </row>
    <row r="11081" spans="1:2">
      <c r="A11081">
        <v>6155987</v>
      </c>
      <c r="B11081">
        <v>2</v>
      </c>
    </row>
    <row r="11082" spans="1:2">
      <c r="A11082">
        <v>6121184</v>
      </c>
      <c r="B11082">
        <v>0</v>
      </c>
    </row>
    <row r="11083" spans="1:2">
      <c r="A11083">
        <v>6239128</v>
      </c>
      <c r="B11083">
        <v>1</v>
      </c>
    </row>
    <row r="11084" spans="1:2">
      <c r="A11084">
        <v>6215907</v>
      </c>
      <c r="B11084">
        <v>4</v>
      </c>
    </row>
    <row r="11085" spans="1:2">
      <c r="A11085">
        <v>6325430</v>
      </c>
      <c r="B11085">
        <v>0</v>
      </c>
    </row>
    <row r="11086" spans="1:2">
      <c r="A11086">
        <v>1250535</v>
      </c>
      <c r="B11086">
        <v>10</v>
      </c>
    </row>
    <row r="11087" spans="1:2">
      <c r="A11087">
        <v>6149231</v>
      </c>
      <c r="B11087">
        <v>1</v>
      </c>
    </row>
    <row r="11088" spans="1:2">
      <c r="A11088">
        <v>6246265</v>
      </c>
      <c r="B11088">
        <v>4</v>
      </c>
    </row>
    <row r="11089" spans="1:2">
      <c r="A11089">
        <v>6237048</v>
      </c>
      <c r="B11089">
        <v>2</v>
      </c>
    </row>
    <row r="11090" spans="1:2">
      <c r="A11090">
        <v>3395154</v>
      </c>
      <c r="B11090">
        <v>0</v>
      </c>
    </row>
    <row r="11091" spans="1:2">
      <c r="A11091">
        <v>958650</v>
      </c>
      <c r="B11091">
        <v>2</v>
      </c>
    </row>
    <row r="11092" spans="1:2">
      <c r="A11092">
        <v>958190</v>
      </c>
      <c r="B11092">
        <v>0</v>
      </c>
    </row>
    <row r="11093" spans="1:2">
      <c r="A11093">
        <v>6145234</v>
      </c>
      <c r="B11093">
        <v>1</v>
      </c>
    </row>
    <row r="11094" spans="1:2">
      <c r="A11094">
        <v>6119877</v>
      </c>
      <c r="B11094">
        <v>2</v>
      </c>
    </row>
    <row r="11095" spans="1:2">
      <c r="A11095">
        <v>1054264</v>
      </c>
      <c r="B11095">
        <v>5</v>
      </c>
    </row>
    <row r="11096" spans="1:2">
      <c r="A11096">
        <v>6191161</v>
      </c>
      <c r="B11096">
        <v>0</v>
      </c>
    </row>
    <row r="11097" spans="1:2">
      <c r="A11097">
        <v>6280277</v>
      </c>
      <c r="B11097">
        <v>2</v>
      </c>
    </row>
    <row r="11098" spans="1:2">
      <c r="A11098">
        <v>6177166</v>
      </c>
      <c r="B11098">
        <v>0</v>
      </c>
    </row>
    <row r="11099" spans="1:2">
      <c r="A11099">
        <v>6245539</v>
      </c>
      <c r="B11099">
        <v>6</v>
      </c>
    </row>
    <row r="11100" spans="1:2">
      <c r="A11100">
        <v>6330854</v>
      </c>
      <c r="B11100">
        <v>2</v>
      </c>
    </row>
    <row r="11101" spans="1:2">
      <c r="A11101">
        <v>1053553</v>
      </c>
      <c r="B11101">
        <v>10</v>
      </c>
    </row>
    <row r="11102" spans="1:2">
      <c r="A11102">
        <v>6104763</v>
      </c>
      <c r="B11102">
        <v>1</v>
      </c>
    </row>
    <row r="11103" spans="1:2">
      <c r="A11103">
        <v>6281929</v>
      </c>
      <c r="B11103">
        <v>2</v>
      </c>
    </row>
    <row r="11104" spans="1:2">
      <c r="A11104">
        <v>6337990</v>
      </c>
      <c r="B11104">
        <v>1</v>
      </c>
    </row>
    <row r="11105" spans="1:2">
      <c r="A11105">
        <v>6270859</v>
      </c>
      <c r="B11105">
        <v>0</v>
      </c>
    </row>
    <row r="11106" spans="1:2">
      <c r="A11106">
        <v>6123048</v>
      </c>
      <c r="B11106">
        <v>30</v>
      </c>
    </row>
    <row r="11107" spans="1:2">
      <c r="A11107">
        <v>6139004</v>
      </c>
      <c r="B11107">
        <v>0</v>
      </c>
    </row>
    <row r="11108" spans="1:2">
      <c r="A11108">
        <v>6139367</v>
      </c>
      <c r="B11108">
        <v>0</v>
      </c>
    </row>
    <row r="11109" spans="1:2">
      <c r="A11109">
        <v>6135023</v>
      </c>
      <c r="B11109">
        <v>0</v>
      </c>
    </row>
    <row r="11110" spans="1:2">
      <c r="A11110">
        <v>6249757</v>
      </c>
      <c r="B11110">
        <v>0</v>
      </c>
    </row>
    <row r="11111" spans="1:2">
      <c r="A11111">
        <v>6330524</v>
      </c>
      <c r="B11111">
        <v>0</v>
      </c>
    </row>
    <row r="11112" spans="1:2">
      <c r="A11112">
        <v>956871</v>
      </c>
      <c r="B11112">
        <v>1</v>
      </c>
    </row>
    <row r="11113" spans="1:2">
      <c r="A11113">
        <v>6187591</v>
      </c>
      <c r="B11113">
        <v>0</v>
      </c>
    </row>
    <row r="11114" spans="1:2">
      <c r="A11114">
        <v>6183036</v>
      </c>
      <c r="B11114">
        <v>2</v>
      </c>
    </row>
    <row r="11115" spans="1:2">
      <c r="A11115">
        <v>6183528</v>
      </c>
      <c r="B11115">
        <v>0</v>
      </c>
    </row>
    <row r="11116" spans="1:2">
      <c r="A11116">
        <v>6223383</v>
      </c>
      <c r="B11116">
        <v>1</v>
      </c>
    </row>
    <row r="11117" spans="1:2">
      <c r="A11117">
        <v>1054979</v>
      </c>
      <c r="B11117">
        <v>0</v>
      </c>
    </row>
    <row r="11118" spans="1:2">
      <c r="A11118">
        <v>6215967</v>
      </c>
      <c r="B11118">
        <v>1</v>
      </c>
    </row>
    <row r="11119" spans="1:2">
      <c r="A11119">
        <v>964931</v>
      </c>
      <c r="B11119">
        <v>3</v>
      </c>
    </row>
    <row r="11120" spans="1:2">
      <c r="A11120">
        <v>964113</v>
      </c>
      <c r="B11120">
        <v>1</v>
      </c>
    </row>
    <row r="11121" spans="1:2">
      <c r="A11121">
        <v>6213743</v>
      </c>
      <c r="B11121">
        <v>10</v>
      </c>
    </row>
    <row r="11122" spans="1:2">
      <c r="A11122">
        <v>6175938</v>
      </c>
      <c r="B11122">
        <v>0</v>
      </c>
    </row>
    <row r="11123" spans="1:2">
      <c r="A11123">
        <v>957246</v>
      </c>
      <c r="B11123">
        <v>4</v>
      </c>
    </row>
    <row r="11124" spans="1:2">
      <c r="A11124">
        <v>961458</v>
      </c>
      <c r="B11124">
        <v>0</v>
      </c>
    </row>
    <row r="11125" spans="1:2">
      <c r="A11125">
        <v>6237372</v>
      </c>
      <c r="B11125">
        <v>0</v>
      </c>
    </row>
    <row r="11126" spans="1:2">
      <c r="A11126">
        <v>6325415</v>
      </c>
      <c r="B11126">
        <v>0</v>
      </c>
    </row>
    <row r="11127" spans="1:2">
      <c r="A11127">
        <v>6181871</v>
      </c>
      <c r="B11127">
        <v>2</v>
      </c>
    </row>
    <row r="11128" spans="1:2">
      <c r="A11128">
        <v>6293567</v>
      </c>
      <c r="B11128">
        <v>0</v>
      </c>
    </row>
    <row r="11129" spans="1:2">
      <c r="A11129">
        <v>1054751</v>
      </c>
      <c r="B11129">
        <v>0</v>
      </c>
    </row>
    <row r="11130" spans="1:2">
      <c r="A11130">
        <v>960524</v>
      </c>
      <c r="B11130">
        <v>4</v>
      </c>
    </row>
    <row r="11131" spans="1:2">
      <c r="A11131">
        <v>6243200</v>
      </c>
      <c r="B11131">
        <v>2</v>
      </c>
    </row>
    <row r="11132" spans="1:2">
      <c r="A11132">
        <v>6240692</v>
      </c>
      <c r="B11132">
        <v>1</v>
      </c>
    </row>
    <row r="11133" spans="1:2">
      <c r="A11133">
        <v>6165328</v>
      </c>
      <c r="B11133">
        <v>1</v>
      </c>
    </row>
    <row r="11134" spans="1:2">
      <c r="A11134">
        <v>6282028</v>
      </c>
      <c r="B11134">
        <v>2</v>
      </c>
    </row>
    <row r="11135" spans="1:2">
      <c r="A11135">
        <v>6256747</v>
      </c>
      <c r="B11135">
        <v>0</v>
      </c>
    </row>
    <row r="11136" spans="1:2">
      <c r="A11136">
        <v>6342811</v>
      </c>
      <c r="B11136">
        <v>0</v>
      </c>
    </row>
    <row r="11137" spans="1:2">
      <c r="A11137">
        <v>6287052</v>
      </c>
      <c r="B11137">
        <v>1</v>
      </c>
    </row>
    <row r="11138" spans="1:2">
      <c r="A11138">
        <v>6185729</v>
      </c>
      <c r="B11138">
        <v>0</v>
      </c>
    </row>
    <row r="11139" spans="1:2">
      <c r="A11139">
        <v>6252050</v>
      </c>
      <c r="B11139">
        <v>0</v>
      </c>
    </row>
    <row r="11140" spans="1:2">
      <c r="A11140">
        <v>6224120</v>
      </c>
      <c r="B11140">
        <v>10</v>
      </c>
    </row>
    <row r="11141" spans="1:2">
      <c r="A11141">
        <v>6234575</v>
      </c>
      <c r="B11141">
        <v>1</v>
      </c>
    </row>
    <row r="11142" spans="1:2">
      <c r="A11142">
        <v>1052899</v>
      </c>
      <c r="B11142">
        <v>3</v>
      </c>
    </row>
    <row r="11143" spans="1:2">
      <c r="A11143">
        <v>959484</v>
      </c>
      <c r="B11143">
        <v>2</v>
      </c>
    </row>
    <row r="11144" spans="1:2">
      <c r="A11144">
        <v>553862</v>
      </c>
      <c r="B11144">
        <v>0</v>
      </c>
    </row>
    <row r="11145" spans="1:2">
      <c r="A11145">
        <v>3356978</v>
      </c>
      <c r="B11145">
        <v>0</v>
      </c>
    </row>
    <row r="11146" spans="1:2">
      <c r="A11146">
        <v>6276205</v>
      </c>
      <c r="B11146">
        <v>0</v>
      </c>
    </row>
    <row r="11147" spans="1:2">
      <c r="A11147">
        <v>6157678</v>
      </c>
      <c r="B11147">
        <v>3</v>
      </c>
    </row>
    <row r="11148" spans="1:2">
      <c r="A11148">
        <v>957543</v>
      </c>
      <c r="B11148">
        <v>1</v>
      </c>
    </row>
    <row r="11149" spans="1:2">
      <c r="A11149">
        <v>6182079</v>
      </c>
      <c r="B11149">
        <v>0</v>
      </c>
    </row>
    <row r="11150" spans="1:2">
      <c r="A11150">
        <v>1053566</v>
      </c>
      <c r="B11150">
        <v>0</v>
      </c>
    </row>
    <row r="11151" spans="1:2">
      <c r="A11151">
        <v>1351120</v>
      </c>
      <c r="B11151">
        <v>9</v>
      </c>
    </row>
    <row r="11152" spans="1:2">
      <c r="A11152">
        <v>6319287</v>
      </c>
      <c r="B11152">
        <v>0</v>
      </c>
    </row>
    <row r="11153" spans="1:2">
      <c r="A11153">
        <v>6259096</v>
      </c>
      <c r="B11153">
        <v>6</v>
      </c>
    </row>
    <row r="11154" spans="1:2">
      <c r="A11154">
        <v>6327183</v>
      </c>
      <c r="B11154">
        <v>10</v>
      </c>
    </row>
    <row r="11155" spans="1:2">
      <c r="A11155">
        <v>6231665</v>
      </c>
      <c r="B11155">
        <v>2</v>
      </c>
    </row>
    <row r="11156" spans="1:2">
      <c r="A11156">
        <v>6267272</v>
      </c>
      <c r="B11156">
        <v>0</v>
      </c>
    </row>
    <row r="11157" spans="1:2">
      <c r="A11157">
        <v>965181</v>
      </c>
      <c r="B11157">
        <v>4</v>
      </c>
    </row>
    <row r="11158" spans="1:2">
      <c r="A11158" t="s">
        <v>9564</v>
      </c>
      <c r="B11158">
        <v>1</v>
      </c>
    </row>
    <row r="11159" spans="1:2">
      <c r="A11159">
        <v>963507</v>
      </c>
      <c r="B11159">
        <v>0</v>
      </c>
    </row>
    <row r="11160" spans="1:2">
      <c r="A11160">
        <v>6340569</v>
      </c>
      <c r="B11160">
        <v>0</v>
      </c>
    </row>
    <row r="11161" spans="1:2">
      <c r="A11161">
        <v>6338045</v>
      </c>
      <c r="B11161">
        <v>0</v>
      </c>
    </row>
    <row r="11162" spans="1:2">
      <c r="A11162">
        <v>6280278</v>
      </c>
      <c r="B11162">
        <v>2</v>
      </c>
    </row>
    <row r="11163" spans="1:2">
      <c r="A11163" t="s">
        <v>9683</v>
      </c>
      <c r="B11163">
        <v>0</v>
      </c>
    </row>
    <row r="11164" spans="1:2">
      <c r="A11164">
        <v>6297206</v>
      </c>
      <c r="B11164">
        <v>1</v>
      </c>
    </row>
    <row r="11165" spans="1:2">
      <c r="A11165">
        <v>6268492</v>
      </c>
      <c r="B11165">
        <v>3</v>
      </c>
    </row>
    <row r="11166" spans="1:2">
      <c r="A11166">
        <v>6218133</v>
      </c>
      <c r="B11166">
        <v>2</v>
      </c>
    </row>
    <row r="11167" spans="1:2">
      <c r="A11167">
        <v>6143671</v>
      </c>
      <c r="B11167">
        <v>3</v>
      </c>
    </row>
    <row r="11168" spans="1:2">
      <c r="A11168">
        <v>6119879</v>
      </c>
      <c r="B11168">
        <v>0</v>
      </c>
    </row>
    <row r="11169" spans="1:2">
      <c r="A11169">
        <v>6292054</v>
      </c>
      <c r="B11169">
        <v>2</v>
      </c>
    </row>
    <row r="11170" spans="1:2">
      <c r="A11170">
        <v>6264552</v>
      </c>
      <c r="B11170">
        <v>2</v>
      </c>
    </row>
    <row r="11171" spans="1:2">
      <c r="A11171">
        <v>6245414</v>
      </c>
      <c r="B11171">
        <v>4</v>
      </c>
    </row>
    <row r="11172" spans="1:2">
      <c r="A11172">
        <v>963179</v>
      </c>
      <c r="B11172">
        <v>0</v>
      </c>
    </row>
    <row r="11173" spans="1:2">
      <c r="A11173">
        <v>6315077</v>
      </c>
      <c r="B11173">
        <v>0</v>
      </c>
    </row>
    <row r="11174" spans="1:2">
      <c r="A11174">
        <v>6215617</v>
      </c>
      <c r="B11174">
        <v>2</v>
      </c>
    </row>
    <row r="11175" spans="1:2">
      <c r="A11175">
        <v>6110600</v>
      </c>
      <c r="B11175">
        <v>1</v>
      </c>
    </row>
    <row r="11176" spans="1:2">
      <c r="A11176">
        <v>6241190</v>
      </c>
      <c r="B11176">
        <v>1</v>
      </c>
    </row>
    <row r="11177" spans="1:2">
      <c r="A11177">
        <v>6252253</v>
      </c>
      <c r="B11177">
        <v>2</v>
      </c>
    </row>
    <row r="11178" spans="1:2">
      <c r="A11178">
        <v>6125607</v>
      </c>
      <c r="B11178">
        <v>2</v>
      </c>
    </row>
    <row r="11179" spans="1:2">
      <c r="A11179">
        <v>6345340</v>
      </c>
      <c r="B11179">
        <v>1</v>
      </c>
    </row>
    <row r="11180" spans="1:2">
      <c r="A11180">
        <v>6188554</v>
      </c>
      <c r="B11180">
        <v>0</v>
      </c>
    </row>
    <row r="11181" spans="1:2">
      <c r="A11181">
        <v>6308274</v>
      </c>
      <c r="B11181">
        <v>0</v>
      </c>
    </row>
    <row r="11182" spans="1:2">
      <c r="A11182">
        <v>6172920</v>
      </c>
      <c r="B11182">
        <v>0</v>
      </c>
    </row>
    <row r="11183" spans="1:2">
      <c r="A11183">
        <v>6291042</v>
      </c>
      <c r="B11183">
        <v>0</v>
      </c>
    </row>
    <row r="11184" spans="1:2">
      <c r="A11184">
        <v>6313423</v>
      </c>
      <c r="B11184">
        <v>0</v>
      </c>
    </row>
    <row r="11185" spans="1:2">
      <c r="A11185">
        <v>6319566</v>
      </c>
      <c r="B11185">
        <v>20</v>
      </c>
    </row>
    <row r="11186" spans="1:2">
      <c r="A11186">
        <v>6216379</v>
      </c>
      <c r="B11186">
        <v>6</v>
      </c>
    </row>
    <row r="11187" spans="1:2">
      <c r="A11187">
        <v>6241376</v>
      </c>
      <c r="B11187">
        <v>1</v>
      </c>
    </row>
    <row r="11188" spans="1:2">
      <c r="A11188">
        <v>6324746</v>
      </c>
      <c r="B11188">
        <v>0</v>
      </c>
    </row>
    <row r="11189" spans="1:2">
      <c r="A11189">
        <v>6239243</v>
      </c>
      <c r="B11189">
        <v>2</v>
      </c>
    </row>
    <row r="11190" spans="1:2">
      <c r="A11190">
        <v>1054593</v>
      </c>
      <c r="B11190">
        <v>0</v>
      </c>
    </row>
    <row r="11191" spans="1:2">
      <c r="A11191">
        <v>6182174</v>
      </c>
      <c r="B11191">
        <v>2</v>
      </c>
    </row>
    <row r="11192" spans="1:2">
      <c r="A11192">
        <v>6293284</v>
      </c>
      <c r="B11192">
        <v>2</v>
      </c>
    </row>
    <row r="11193" spans="1:2">
      <c r="A11193">
        <v>6273975</v>
      </c>
      <c r="B11193">
        <v>2</v>
      </c>
    </row>
    <row r="11194" spans="1:2">
      <c r="A11194">
        <v>6195220</v>
      </c>
      <c r="B11194">
        <v>1</v>
      </c>
    </row>
    <row r="11195" spans="1:2">
      <c r="A11195">
        <v>6291035</v>
      </c>
      <c r="B11195">
        <v>0</v>
      </c>
    </row>
    <row r="11196" spans="1:2">
      <c r="A11196">
        <v>959910</v>
      </c>
      <c r="B11196">
        <v>1</v>
      </c>
    </row>
    <row r="11197" spans="1:2">
      <c r="A11197">
        <v>1350629</v>
      </c>
      <c r="B11197">
        <v>0</v>
      </c>
    </row>
    <row r="11198" spans="1:2">
      <c r="A11198">
        <v>6233811</v>
      </c>
      <c r="B11198">
        <v>2</v>
      </c>
    </row>
    <row r="11199" spans="1:2">
      <c r="A11199">
        <v>6309175</v>
      </c>
      <c r="B11199">
        <v>3</v>
      </c>
    </row>
    <row r="11200" spans="1:2">
      <c r="A11200">
        <v>6265574</v>
      </c>
      <c r="B11200">
        <v>1</v>
      </c>
    </row>
    <row r="11201" spans="1:2">
      <c r="A11201">
        <v>6339609</v>
      </c>
      <c r="B11201">
        <v>1</v>
      </c>
    </row>
    <row r="11202" spans="1:2">
      <c r="A11202">
        <v>751226</v>
      </c>
      <c r="B11202">
        <v>1</v>
      </c>
    </row>
    <row r="11203" spans="1:2">
      <c r="A11203">
        <v>6235690</v>
      </c>
      <c r="B11203">
        <v>3</v>
      </c>
    </row>
    <row r="11204" spans="1:2">
      <c r="A11204">
        <v>6235444</v>
      </c>
      <c r="B11204">
        <v>0</v>
      </c>
    </row>
    <row r="11205" spans="1:2">
      <c r="A11205">
        <v>6229736</v>
      </c>
      <c r="B11205">
        <v>5</v>
      </c>
    </row>
    <row r="11206" spans="1:2">
      <c r="A11206">
        <v>6182747</v>
      </c>
      <c r="B11206">
        <v>0</v>
      </c>
    </row>
    <row r="11207" spans="1:2">
      <c r="A11207">
        <v>6148537</v>
      </c>
      <c r="B11207">
        <v>1</v>
      </c>
    </row>
    <row r="11208" spans="1:2">
      <c r="A11208">
        <v>1054710</v>
      </c>
      <c r="B11208">
        <v>0</v>
      </c>
    </row>
    <row r="11209" spans="1:2">
      <c r="A11209">
        <v>6105499</v>
      </c>
      <c r="B11209">
        <v>1</v>
      </c>
    </row>
    <row r="11210" spans="1:2">
      <c r="A11210">
        <v>6263597</v>
      </c>
      <c r="B11210">
        <v>0</v>
      </c>
    </row>
    <row r="11211" spans="1:2">
      <c r="A11211">
        <v>6335764</v>
      </c>
      <c r="B11211">
        <v>0</v>
      </c>
    </row>
    <row r="11212" spans="1:2">
      <c r="A11212">
        <v>6258524</v>
      </c>
      <c r="B11212">
        <v>1</v>
      </c>
    </row>
    <row r="11213" spans="1:2">
      <c r="A11213">
        <v>6116759</v>
      </c>
      <c r="B11213">
        <v>0</v>
      </c>
    </row>
    <row r="11214" spans="1:2">
      <c r="A11214">
        <v>6184176</v>
      </c>
      <c r="B11214">
        <v>0</v>
      </c>
    </row>
    <row r="11215" spans="1:2">
      <c r="A11215">
        <v>6218870</v>
      </c>
      <c r="B11215">
        <v>0</v>
      </c>
    </row>
    <row r="11216" spans="1:2">
      <c r="A11216">
        <v>6221780</v>
      </c>
      <c r="B11216">
        <v>0</v>
      </c>
    </row>
    <row r="11217" spans="1:2">
      <c r="A11217">
        <v>960744</v>
      </c>
      <c r="B11217">
        <v>1</v>
      </c>
    </row>
    <row r="11218" spans="1:2">
      <c r="A11218">
        <v>6213905</v>
      </c>
      <c r="B11218">
        <v>2</v>
      </c>
    </row>
    <row r="11219" spans="1:2">
      <c r="A11219">
        <v>6321156</v>
      </c>
      <c r="B11219">
        <v>0</v>
      </c>
    </row>
    <row r="11220" spans="1:2">
      <c r="A11220">
        <v>6241916</v>
      </c>
      <c r="B11220">
        <v>0</v>
      </c>
    </row>
    <row r="11221" spans="1:2">
      <c r="A11221">
        <v>6239108</v>
      </c>
      <c r="B11221">
        <v>0</v>
      </c>
    </row>
    <row r="11222" spans="1:2">
      <c r="A11222" t="s">
        <v>9558</v>
      </c>
      <c r="B11222">
        <v>0</v>
      </c>
    </row>
    <row r="11223" spans="1:2">
      <c r="A11223">
        <v>6281781</v>
      </c>
      <c r="B11223">
        <v>0</v>
      </c>
    </row>
    <row r="11224" spans="1:2">
      <c r="A11224">
        <v>6256025</v>
      </c>
      <c r="B11224">
        <v>0</v>
      </c>
    </row>
    <row r="11225" spans="1:2">
      <c r="A11225">
        <v>956630</v>
      </c>
      <c r="B11225">
        <v>0</v>
      </c>
    </row>
    <row r="11226" spans="1:2">
      <c r="A11226">
        <v>6187026</v>
      </c>
      <c r="B11226">
        <v>0</v>
      </c>
    </row>
    <row r="11227" spans="1:2">
      <c r="A11227">
        <v>6216292</v>
      </c>
      <c r="B11227">
        <v>20</v>
      </c>
    </row>
    <row r="11228" spans="1:2">
      <c r="A11228">
        <v>6337807</v>
      </c>
      <c r="B11228">
        <v>0</v>
      </c>
    </row>
    <row r="11229" spans="1:2">
      <c r="A11229">
        <v>6330675</v>
      </c>
      <c r="B11229">
        <v>3</v>
      </c>
    </row>
    <row r="11230" spans="1:2">
      <c r="A11230">
        <v>6125542</v>
      </c>
      <c r="B11230">
        <v>2</v>
      </c>
    </row>
    <row r="11231" spans="1:2">
      <c r="A11231">
        <v>6122805</v>
      </c>
      <c r="B11231">
        <v>0</v>
      </c>
    </row>
    <row r="11232" spans="1:2">
      <c r="A11232">
        <v>1052002</v>
      </c>
      <c r="B11232">
        <v>4</v>
      </c>
    </row>
    <row r="11233" spans="1:2">
      <c r="A11233">
        <v>1055283</v>
      </c>
      <c r="B11233">
        <v>0</v>
      </c>
    </row>
    <row r="11234" spans="1:2">
      <c r="A11234">
        <v>6273152</v>
      </c>
      <c r="B11234">
        <v>1</v>
      </c>
    </row>
    <row r="11235" spans="1:2">
      <c r="A11235">
        <v>6323425</v>
      </c>
      <c r="B11235">
        <v>0</v>
      </c>
    </row>
    <row r="11236" spans="1:2">
      <c r="A11236">
        <v>1251870</v>
      </c>
      <c r="B11236">
        <v>1</v>
      </c>
    </row>
    <row r="11237" spans="1:2">
      <c r="A11237">
        <v>6303934</v>
      </c>
      <c r="B11237">
        <v>0</v>
      </c>
    </row>
    <row r="11238" spans="1:2">
      <c r="A11238">
        <v>6322383</v>
      </c>
      <c r="B11238">
        <v>2</v>
      </c>
    </row>
    <row r="11239" spans="1:2">
      <c r="A11239">
        <v>6302325</v>
      </c>
      <c r="B11239">
        <v>0</v>
      </c>
    </row>
    <row r="11240" spans="1:2">
      <c r="A11240">
        <v>6247977</v>
      </c>
      <c r="B11240">
        <v>0</v>
      </c>
    </row>
    <row r="11241" spans="1:2">
      <c r="A11241">
        <v>6223696</v>
      </c>
      <c r="B11241">
        <v>1</v>
      </c>
    </row>
    <row r="11242" spans="1:2">
      <c r="A11242">
        <v>6156833</v>
      </c>
      <c r="B11242">
        <v>3</v>
      </c>
    </row>
    <row r="11243" spans="1:2">
      <c r="A11243">
        <v>6336724</v>
      </c>
      <c r="B11243">
        <v>4</v>
      </c>
    </row>
    <row r="11244" spans="1:2">
      <c r="A11244">
        <v>6274092</v>
      </c>
      <c r="B11244">
        <v>0</v>
      </c>
    </row>
    <row r="11245" spans="1:2">
      <c r="A11245">
        <v>6185422</v>
      </c>
      <c r="B11245">
        <v>0</v>
      </c>
    </row>
    <row r="11246" spans="1:2">
      <c r="A11246">
        <v>6279217</v>
      </c>
      <c r="B11246">
        <v>0</v>
      </c>
    </row>
    <row r="11247" spans="1:2">
      <c r="A11247">
        <v>6225004</v>
      </c>
      <c r="B11247">
        <v>1</v>
      </c>
    </row>
    <row r="11248" spans="1:2">
      <c r="A11248">
        <v>6216047</v>
      </c>
      <c r="B11248">
        <v>1</v>
      </c>
    </row>
    <row r="11249" spans="1:2">
      <c r="A11249">
        <v>6116741</v>
      </c>
      <c r="B11249">
        <v>0</v>
      </c>
    </row>
    <row r="11250" spans="1:2">
      <c r="A11250">
        <v>6246248</v>
      </c>
      <c r="B11250">
        <v>0</v>
      </c>
    </row>
    <row r="11251" spans="1:2">
      <c r="A11251">
        <v>6285580</v>
      </c>
      <c r="B11251">
        <v>2</v>
      </c>
    </row>
    <row r="11252" spans="1:2">
      <c r="A11252">
        <v>6249494</v>
      </c>
      <c r="B11252">
        <v>1</v>
      </c>
    </row>
    <row r="11253" spans="1:2">
      <c r="A11253">
        <v>6249770</v>
      </c>
      <c r="B11253">
        <v>1</v>
      </c>
    </row>
    <row r="11254" spans="1:2">
      <c r="A11254">
        <v>6345366</v>
      </c>
      <c r="B11254">
        <v>0</v>
      </c>
    </row>
    <row r="11255" spans="1:2">
      <c r="A11255">
        <v>6104473</v>
      </c>
      <c r="B11255">
        <v>2</v>
      </c>
    </row>
    <row r="11256" spans="1:2">
      <c r="A11256">
        <v>6292390</v>
      </c>
      <c r="B11256">
        <v>2</v>
      </c>
    </row>
    <row r="11257" spans="1:2">
      <c r="A11257">
        <v>6314662</v>
      </c>
      <c r="B11257">
        <v>0</v>
      </c>
    </row>
    <row r="11258" spans="1:2">
      <c r="A11258">
        <v>6110736</v>
      </c>
      <c r="B11258">
        <v>0</v>
      </c>
    </row>
    <row r="11259" spans="1:2">
      <c r="A11259">
        <v>6237066</v>
      </c>
      <c r="B11259">
        <v>2</v>
      </c>
    </row>
    <row r="11260" spans="1:2">
      <c r="A11260">
        <v>6249242</v>
      </c>
      <c r="B11260">
        <v>0</v>
      </c>
    </row>
    <row r="11261" spans="1:2">
      <c r="A11261">
        <v>6188483</v>
      </c>
      <c r="B11261">
        <v>0</v>
      </c>
    </row>
    <row r="11262" spans="1:2">
      <c r="A11262">
        <v>6189386</v>
      </c>
      <c r="B11262">
        <v>5</v>
      </c>
    </row>
    <row r="11263" spans="1:2">
      <c r="A11263">
        <v>6263386</v>
      </c>
      <c r="B11263">
        <v>0</v>
      </c>
    </row>
    <row r="11264" spans="1:2">
      <c r="A11264">
        <v>965062</v>
      </c>
      <c r="B11264">
        <v>8</v>
      </c>
    </row>
    <row r="11265" spans="1:2">
      <c r="A11265">
        <v>6179394</v>
      </c>
      <c r="B11265">
        <v>0</v>
      </c>
    </row>
    <row r="11266" spans="1:2">
      <c r="A11266">
        <v>6216306</v>
      </c>
      <c r="B11266">
        <v>30</v>
      </c>
    </row>
    <row r="11267" spans="1:2">
      <c r="A11267">
        <v>6101970</v>
      </c>
      <c r="B11267">
        <v>0</v>
      </c>
    </row>
    <row r="11268" spans="1:2">
      <c r="A11268">
        <v>6187584</v>
      </c>
      <c r="B11268">
        <v>0</v>
      </c>
    </row>
    <row r="11269" spans="1:2">
      <c r="A11269">
        <v>6341993</v>
      </c>
      <c r="B11269">
        <v>0</v>
      </c>
    </row>
    <row r="11270" spans="1:2">
      <c r="A11270">
        <v>6215998</v>
      </c>
      <c r="B11270">
        <v>2</v>
      </c>
    </row>
    <row r="11271" spans="1:2">
      <c r="A11271">
        <v>6280455</v>
      </c>
      <c r="B11271">
        <v>0</v>
      </c>
    </row>
    <row r="11272" spans="1:2">
      <c r="A11272">
        <v>6253420</v>
      </c>
      <c r="B11272">
        <v>2</v>
      </c>
    </row>
    <row r="11273" spans="1:2">
      <c r="A11273">
        <v>6121430</v>
      </c>
      <c r="B11273">
        <v>3</v>
      </c>
    </row>
    <row r="11274" spans="1:2">
      <c r="A11274">
        <v>6241426</v>
      </c>
      <c r="B11274">
        <v>10</v>
      </c>
    </row>
    <row r="11275" spans="1:2">
      <c r="A11275">
        <v>6326200</v>
      </c>
      <c r="B11275">
        <v>7</v>
      </c>
    </row>
    <row r="11276" spans="1:2">
      <c r="A11276">
        <v>1053851</v>
      </c>
      <c r="B11276">
        <v>9</v>
      </c>
    </row>
    <row r="11277" spans="1:2">
      <c r="A11277">
        <v>1350563</v>
      </c>
      <c r="B11277">
        <v>4</v>
      </c>
    </row>
    <row r="11278" spans="1:2">
      <c r="A11278">
        <v>6122657</v>
      </c>
      <c r="B11278">
        <v>0</v>
      </c>
    </row>
    <row r="11279" spans="1:2">
      <c r="A11279">
        <v>6111971</v>
      </c>
      <c r="B11279">
        <v>1</v>
      </c>
    </row>
    <row r="11280" spans="1:2">
      <c r="A11280">
        <v>6345573</v>
      </c>
      <c r="B11280">
        <v>2</v>
      </c>
    </row>
    <row r="11281" spans="1:2">
      <c r="A11281">
        <v>6342825</v>
      </c>
      <c r="B11281">
        <v>0</v>
      </c>
    </row>
    <row r="11282" spans="1:2">
      <c r="A11282">
        <v>6190120</v>
      </c>
      <c r="B11282">
        <v>2</v>
      </c>
    </row>
    <row r="11283" spans="1:2">
      <c r="A11283">
        <v>6186548</v>
      </c>
      <c r="B11283">
        <v>0</v>
      </c>
    </row>
    <row r="11284" spans="1:2">
      <c r="A11284">
        <v>6252618</v>
      </c>
      <c r="B11284">
        <v>0</v>
      </c>
    </row>
    <row r="11285" spans="1:2">
      <c r="A11285">
        <v>6241050</v>
      </c>
      <c r="B11285">
        <v>0</v>
      </c>
    </row>
    <row r="11286" spans="1:2">
      <c r="A11286">
        <v>6198970</v>
      </c>
      <c r="B11286">
        <v>0</v>
      </c>
    </row>
    <row r="11287" spans="1:2">
      <c r="A11287">
        <v>6260718</v>
      </c>
      <c r="B11287">
        <v>1</v>
      </c>
    </row>
    <row r="11288" spans="1:2">
      <c r="A11288">
        <v>963105</v>
      </c>
      <c r="B11288">
        <v>0</v>
      </c>
    </row>
    <row r="11289" spans="1:2">
      <c r="A11289">
        <v>6229393</v>
      </c>
      <c r="B11289">
        <v>2</v>
      </c>
    </row>
    <row r="11290" spans="1:2">
      <c r="A11290">
        <v>750806</v>
      </c>
      <c r="B11290">
        <v>1</v>
      </c>
    </row>
    <row r="11291" spans="1:2">
      <c r="A11291">
        <v>6301896</v>
      </c>
      <c r="B11291">
        <v>5</v>
      </c>
    </row>
    <row r="11292" spans="1:2">
      <c r="A11292">
        <v>1251875</v>
      </c>
      <c r="B11292">
        <v>1</v>
      </c>
    </row>
    <row r="11293" spans="1:2">
      <c r="A11293">
        <v>6116753</v>
      </c>
      <c r="B11293">
        <v>0</v>
      </c>
    </row>
    <row r="11294" spans="1:2">
      <c r="A11294">
        <v>6270869</v>
      </c>
      <c r="B11294">
        <v>2</v>
      </c>
    </row>
    <row r="11295" spans="1:2">
      <c r="A11295">
        <v>6294221</v>
      </c>
      <c r="B11295">
        <v>1</v>
      </c>
    </row>
    <row r="11296" spans="1:2">
      <c r="A11296">
        <v>6188937</v>
      </c>
      <c r="B11296">
        <v>0</v>
      </c>
    </row>
    <row r="11297" spans="1:2">
      <c r="A11297">
        <v>6343179</v>
      </c>
      <c r="B11297">
        <v>2</v>
      </c>
    </row>
    <row r="11298" spans="1:2">
      <c r="A11298">
        <v>6211823</v>
      </c>
      <c r="B11298">
        <v>2</v>
      </c>
    </row>
    <row r="11299" spans="1:2">
      <c r="A11299">
        <v>6169308</v>
      </c>
      <c r="B11299">
        <v>2</v>
      </c>
    </row>
    <row r="11300" spans="1:2">
      <c r="A11300">
        <v>1252383</v>
      </c>
      <c r="B11300">
        <v>0</v>
      </c>
    </row>
    <row r="11301" spans="1:2">
      <c r="A11301">
        <v>6220049</v>
      </c>
      <c r="B11301">
        <v>0</v>
      </c>
    </row>
    <row r="11302" spans="1:2">
      <c r="A11302">
        <v>6210367</v>
      </c>
      <c r="B11302">
        <v>0</v>
      </c>
    </row>
    <row r="11303" spans="1:2">
      <c r="A11303">
        <v>6186425</v>
      </c>
      <c r="B11303">
        <v>1</v>
      </c>
    </row>
    <row r="11304" spans="1:2">
      <c r="A11304">
        <v>6320856</v>
      </c>
      <c r="B11304">
        <v>0</v>
      </c>
    </row>
    <row r="11305" spans="1:2">
      <c r="A11305">
        <v>552234</v>
      </c>
      <c r="B11305">
        <v>1</v>
      </c>
    </row>
    <row r="11306" spans="1:2">
      <c r="A11306">
        <v>6180409</v>
      </c>
      <c r="B11306">
        <v>1</v>
      </c>
    </row>
    <row r="11307" spans="1:2">
      <c r="A11307">
        <v>6273537</v>
      </c>
      <c r="B11307">
        <v>10</v>
      </c>
    </row>
    <row r="11308" spans="1:2">
      <c r="A11308">
        <v>6158647</v>
      </c>
      <c r="B11308">
        <v>3</v>
      </c>
    </row>
    <row r="11309" spans="1:2">
      <c r="A11309">
        <v>958129</v>
      </c>
      <c r="B11309">
        <v>0</v>
      </c>
    </row>
    <row r="11310" spans="1:2">
      <c r="A11310">
        <v>6326859</v>
      </c>
      <c r="B11310">
        <v>3</v>
      </c>
    </row>
    <row r="11311" spans="1:2">
      <c r="A11311">
        <v>6217097</v>
      </c>
      <c r="B11311">
        <v>2</v>
      </c>
    </row>
    <row r="11312" spans="1:2">
      <c r="A11312">
        <v>6239240</v>
      </c>
      <c r="B11312">
        <v>1</v>
      </c>
    </row>
    <row r="11313" spans="1:2">
      <c r="A11313">
        <v>6283541</v>
      </c>
      <c r="B11313">
        <v>0</v>
      </c>
    </row>
    <row r="11314" spans="1:2">
      <c r="A11314">
        <v>6248674</v>
      </c>
      <c r="B11314">
        <v>0</v>
      </c>
    </row>
    <row r="11315" spans="1:2">
      <c r="A11315">
        <v>1054022</v>
      </c>
      <c r="B11315">
        <v>4</v>
      </c>
    </row>
    <row r="11316" spans="1:2">
      <c r="A11316">
        <v>6218018</v>
      </c>
      <c r="B11316">
        <v>0</v>
      </c>
    </row>
    <row r="11317" spans="1:2">
      <c r="A11317">
        <v>6176348</v>
      </c>
      <c r="B11317">
        <v>1</v>
      </c>
    </row>
    <row r="11318" spans="1:2">
      <c r="A11318">
        <v>6106931</v>
      </c>
      <c r="B11318">
        <v>2</v>
      </c>
    </row>
    <row r="11319" spans="1:2">
      <c r="A11319">
        <v>6323580</v>
      </c>
      <c r="B11319">
        <v>1</v>
      </c>
    </row>
    <row r="11320" spans="1:2">
      <c r="A11320">
        <v>1053558</v>
      </c>
      <c r="B11320">
        <v>2</v>
      </c>
    </row>
    <row r="11321" spans="1:2">
      <c r="A11321">
        <v>6343245</v>
      </c>
      <c r="B11321">
        <v>1</v>
      </c>
    </row>
    <row r="11322" spans="1:2">
      <c r="A11322">
        <v>6217659</v>
      </c>
      <c r="B11322">
        <v>4</v>
      </c>
    </row>
    <row r="11323" spans="1:2">
      <c r="A11323">
        <v>1052056</v>
      </c>
      <c r="B11323">
        <v>1</v>
      </c>
    </row>
    <row r="11324" spans="1:2">
      <c r="A11324">
        <v>6258034</v>
      </c>
      <c r="B11324">
        <v>1</v>
      </c>
    </row>
    <row r="11325" spans="1:2">
      <c r="A11325">
        <v>6240693</v>
      </c>
      <c r="B11325">
        <v>1</v>
      </c>
    </row>
    <row r="11326" spans="1:2">
      <c r="A11326">
        <v>1250940</v>
      </c>
      <c r="B11326">
        <v>7</v>
      </c>
    </row>
    <row r="11327" spans="1:2">
      <c r="A11327">
        <v>6219826</v>
      </c>
      <c r="B11327">
        <v>0</v>
      </c>
    </row>
    <row r="11328" spans="1:2">
      <c r="A11328">
        <v>3356970</v>
      </c>
      <c r="B11328">
        <v>0</v>
      </c>
    </row>
    <row r="11329" spans="1:2">
      <c r="A11329">
        <v>750825</v>
      </c>
      <c r="B11329">
        <v>30</v>
      </c>
    </row>
    <row r="11330" spans="1:2">
      <c r="A11330">
        <v>965257</v>
      </c>
      <c r="B11330">
        <v>1</v>
      </c>
    </row>
    <row r="11331" spans="1:2">
      <c r="A11331">
        <v>6327274</v>
      </c>
      <c r="B11331">
        <v>4</v>
      </c>
    </row>
    <row r="11332" spans="1:2">
      <c r="A11332">
        <v>1252180</v>
      </c>
      <c r="B11332">
        <v>2</v>
      </c>
    </row>
    <row r="11333" spans="1:2">
      <c r="A11333">
        <v>1252463</v>
      </c>
      <c r="B11333">
        <v>10</v>
      </c>
    </row>
    <row r="11334" spans="1:2">
      <c r="A11334">
        <v>6342797</v>
      </c>
      <c r="B11334">
        <v>1</v>
      </c>
    </row>
    <row r="11335" spans="1:2">
      <c r="A11335">
        <v>6258796</v>
      </c>
      <c r="B11335">
        <v>0</v>
      </c>
    </row>
    <row r="11336" spans="1:2">
      <c r="A11336">
        <v>6231087</v>
      </c>
      <c r="B11336">
        <v>1</v>
      </c>
    </row>
    <row r="11337" spans="1:2">
      <c r="A11337">
        <v>6267739</v>
      </c>
      <c r="B11337">
        <v>1</v>
      </c>
    </row>
    <row r="11338" spans="1:2">
      <c r="A11338">
        <v>6258032</v>
      </c>
      <c r="B11338">
        <v>2</v>
      </c>
    </row>
    <row r="11339" spans="1:2">
      <c r="A11339">
        <v>6106795</v>
      </c>
      <c r="B11339">
        <v>1</v>
      </c>
    </row>
    <row r="11340" spans="1:2">
      <c r="A11340">
        <v>6289057</v>
      </c>
      <c r="B11340">
        <v>1</v>
      </c>
    </row>
    <row r="11341" spans="1:2">
      <c r="A11341">
        <v>3480167</v>
      </c>
      <c r="B11341">
        <v>1</v>
      </c>
    </row>
    <row r="11342" spans="1:2">
      <c r="A11342">
        <v>1053574</v>
      </c>
      <c r="B11342">
        <v>0</v>
      </c>
    </row>
    <row r="11343" spans="1:2">
      <c r="A11343">
        <v>6236661</v>
      </c>
      <c r="B11343">
        <v>5</v>
      </c>
    </row>
    <row r="11344" spans="1:2">
      <c r="A11344">
        <v>964672</v>
      </c>
      <c r="B11344">
        <v>0</v>
      </c>
    </row>
    <row r="11345" spans="1:2">
      <c r="A11345">
        <v>750397</v>
      </c>
      <c r="B11345">
        <v>8</v>
      </c>
    </row>
    <row r="11346" spans="1:2">
      <c r="A11346">
        <v>6193144</v>
      </c>
      <c r="B11346">
        <v>0</v>
      </c>
    </row>
    <row r="11347" spans="1:2">
      <c r="A11347">
        <v>6338871</v>
      </c>
      <c r="B11347">
        <v>0</v>
      </c>
    </row>
    <row r="11348" spans="1:2">
      <c r="A11348">
        <v>6229727</v>
      </c>
      <c r="B11348">
        <v>0</v>
      </c>
    </row>
    <row r="11349" spans="1:2">
      <c r="A11349">
        <v>1052263</v>
      </c>
      <c r="B11349">
        <v>0</v>
      </c>
    </row>
    <row r="11350" spans="1:2">
      <c r="A11350">
        <v>957064</v>
      </c>
      <c r="B11350">
        <v>1</v>
      </c>
    </row>
    <row r="11351" spans="1:2">
      <c r="A11351">
        <v>6345368</v>
      </c>
      <c r="B11351">
        <v>3</v>
      </c>
    </row>
    <row r="11352" spans="1:2">
      <c r="A11352">
        <v>6161375</v>
      </c>
      <c r="B11352">
        <v>9</v>
      </c>
    </row>
    <row r="11353" spans="1:2">
      <c r="A11353">
        <v>6128264</v>
      </c>
      <c r="B11353">
        <v>0</v>
      </c>
    </row>
    <row r="11354" spans="1:2">
      <c r="A11354">
        <v>1053338</v>
      </c>
      <c r="B11354">
        <v>2</v>
      </c>
    </row>
    <row r="11355" spans="1:2">
      <c r="A11355">
        <v>6128721</v>
      </c>
      <c r="B11355">
        <v>2</v>
      </c>
    </row>
    <row r="11356" spans="1:2">
      <c r="A11356">
        <v>6250406</v>
      </c>
      <c r="B11356">
        <v>0</v>
      </c>
    </row>
    <row r="11357" spans="1:2">
      <c r="A11357">
        <v>6213359</v>
      </c>
      <c r="B11357">
        <v>3</v>
      </c>
    </row>
    <row r="11358" spans="1:2">
      <c r="A11358">
        <v>962246</v>
      </c>
      <c r="B11358">
        <v>0</v>
      </c>
    </row>
    <row r="11359" spans="1:2">
      <c r="A11359">
        <v>965434</v>
      </c>
      <c r="B11359">
        <v>0</v>
      </c>
    </row>
    <row r="11360" spans="1:2">
      <c r="A11360">
        <v>6280362</v>
      </c>
      <c r="B11360">
        <v>3</v>
      </c>
    </row>
    <row r="11361" spans="1:2">
      <c r="A11361">
        <v>6319850</v>
      </c>
      <c r="B11361">
        <v>0</v>
      </c>
    </row>
    <row r="11362" spans="1:2">
      <c r="A11362">
        <v>6314958</v>
      </c>
      <c r="B11362">
        <v>0</v>
      </c>
    </row>
    <row r="11363" spans="1:2">
      <c r="A11363">
        <v>6175050</v>
      </c>
      <c r="B11363">
        <v>2</v>
      </c>
    </row>
    <row r="11364" spans="1:2">
      <c r="A11364">
        <v>6294872</v>
      </c>
      <c r="B11364">
        <v>1</v>
      </c>
    </row>
    <row r="11365" spans="1:2">
      <c r="A11365">
        <v>6279955</v>
      </c>
      <c r="B11365">
        <v>1</v>
      </c>
    </row>
    <row r="11366" spans="1:2">
      <c r="A11366">
        <v>6223916</v>
      </c>
      <c r="B11366">
        <v>1</v>
      </c>
    </row>
    <row r="11367" spans="1:2">
      <c r="A11367">
        <v>6281577</v>
      </c>
      <c r="B11367">
        <v>0</v>
      </c>
    </row>
    <row r="11368" spans="1:2">
      <c r="A11368">
        <v>6215302</v>
      </c>
      <c r="B11368">
        <v>0</v>
      </c>
    </row>
    <row r="11369" spans="1:2">
      <c r="A11369">
        <v>6255267</v>
      </c>
      <c r="B11369">
        <v>1</v>
      </c>
    </row>
    <row r="11370" spans="1:2">
      <c r="A11370">
        <v>6295423</v>
      </c>
      <c r="B11370">
        <v>2</v>
      </c>
    </row>
    <row r="11371" spans="1:2">
      <c r="A11371">
        <v>6249565</v>
      </c>
      <c r="B11371">
        <v>2</v>
      </c>
    </row>
    <row r="11372" spans="1:2">
      <c r="A11372">
        <v>6149849</v>
      </c>
      <c r="B11372">
        <v>0</v>
      </c>
    </row>
    <row r="11373" spans="1:2">
      <c r="A11373">
        <v>6136568</v>
      </c>
      <c r="B11373">
        <v>0</v>
      </c>
    </row>
    <row r="11374" spans="1:2">
      <c r="A11374">
        <v>6165433</v>
      </c>
      <c r="B11374">
        <v>3</v>
      </c>
    </row>
    <row r="11375" spans="1:2">
      <c r="A11375">
        <v>6257777</v>
      </c>
      <c r="B11375">
        <v>50</v>
      </c>
    </row>
    <row r="11376" spans="1:2">
      <c r="A11376">
        <v>957869</v>
      </c>
      <c r="B11376">
        <v>0</v>
      </c>
    </row>
    <row r="11377" spans="1:2">
      <c r="A11377">
        <v>6247944</v>
      </c>
      <c r="B11377">
        <v>10</v>
      </c>
    </row>
    <row r="11378" spans="1:2">
      <c r="A11378">
        <v>6162968</v>
      </c>
      <c r="B11378">
        <v>8</v>
      </c>
    </row>
    <row r="11379" spans="1:2">
      <c r="A11379">
        <v>6216093</v>
      </c>
      <c r="B11379">
        <v>1</v>
      </c>
    </row>
    <row r="11380" spans="1:2">
      <c r="A11380">
        <v>6259717</v>
      </c>
      <c r="B11380">
        <v>0</v>
      </c>
    </row>
    <row r="11381" spans="1:2">
      <c r="A11381">
        <v>6170407</v>
      </c>
      <c r="B11381">
        <v>3</v>
      </c>
    </row>
    <row r="11382" spans="1:2">
      <c r="A11382">
        <v>6226001</v>
      </c>
      <c r="B11382">
        <v>1</v>
      </c>
    </row>
    <row r="11383" spans="1:2">
      <c r="A11383">
        <v>6341102</v>
      </c>
      <c r="B11383">
        <v>0</v>
      </c>
    </row>
    <row r="11384" spans="1:2">
      <c r="A11384">
        <v>6211547</v>
      </c>
      <c r="B11384">
        <v>0</v>
      </c>
    </row>
    <row r="11385" spans="1:2">
      <c r="A11385">
        <v>6115015</v>
      </c>
      <c r="B11385">
        <v>0</v>
      </c>
    </row>
    <row r="11386" spans="1:2">
      <c r="A11386">
        <v>7152038</v>
      </c>
      <c r="B11386">
        <v>0</v>
      </c>
    </row>
    <row r="11387" spans="1:2">
      <c r="A11387">
        <v>6278381</v>
      </c>
      <c r="B11387">
        <v>2</v>
      </c>
    </row>
    <row r="11388" spans="1:2">
      <c r="A11388">
        <v>6239773</v>
      </c>
      <c r="B11388">
        <v>0</v>
      </c>
    </row>
    <row r="11389" spans="1:2">
      <c r="A11389">
        <v>6151911</v>
      </c>
      <c r="B11389">
        <v>1</v>
      </c>
    </row>
    <row r="11390" spans="1:2">
      <c r="A11390">
        <v>6177137</v>
      </c>
      <c r="B11390">
        <v>0</v>
      </c>
    </row>
    <row r="11391" spans="1:2">
      <c r="A11391">
        <v>1050281</v>
      </c>
      <c r="B11391">
        <v>3</v>
      </c>
    </row>
    <row r="11392" spans="1:2">
      <c r="A11392">
        <v>6237277</v>
      </c>
      <c r="B11392">
        <v>5</v>
      </c>
    </row>
    <row r="11393" spans="1:2">
      <c r="A11393">
        <v>6260279</v>
      </c>
      <c r="B11393">
        <v>1</v>
      </c>
    </row>
    <row r="11394" spans="1:2">
      <c r="A11394">
        <v>6339542</v>
      </c>
      <c r="B11394">
        <v>5</v>
      </c>
    </row>
    <row r="11395" spans="1:2">
      <c r="A11395">
        <v>1055129</v>
      </c>
      <c r="B11395">
        <v>2</v>
      </c>
    </row>
    <row r="11396" spans="1:2">
      <c r="A11396">
        <v>956934</v>
      </c>
      <c r="B11396">
        <v>0</v>
      </c>
    </row>
    <row r="11397" spans="1:2">
      <c r="A11397">
        <v>6234815</v>
      </c>
      <c r="B11397">
        <v>0</v>
      </c>
    </row>
    <row r="11398" spans="1:2">
      <c r="A11398">
        <v>1052581</v>
      </c>
      <c r="B11398">
        <v>0</v>
      </c>
    </row>
    <row r="11399" spans="1:2">
      <c r="A11399">
        <v>6241418</v>
      </c>
      <c r="B11399">
        <v>1</v>
      </c>
    </row>
    <row r="11400" spans="1:2">
      <c r="A11400">
        <v>6239106</v>
      </c>
      <c r="B11400">
        <v>0</v>
      </c>
    </row>
    <row r="11401" spans="1:2">
      <c r="A11401">
        <v>1053363</v>
      </c>
      <c r="B11401">
        <v>2</v>
      </c>
    </row>
    <row r="11402" spans="1:2">
      <c r="A11402">
        <v>550371</v>
      </c>
      <c r="B11402">
        <v>0</v>
      </c>
    </row>
    <row r="11403" spans="1:2">
      <c r="A11403">
        <v>963275</v>
      </c>
      <c r="B11403">
        <v>11</v>
      </c>
    </row>
    <row r="11404" spans="1:2">
      <c r="A11404">
        <v>6231179</v>
      </c>
      <c r="B11404">
        <v>0</v>
      </c>
    </row>
    <row r="11405" spans="1:2">
      <c r="A11405">
        <v>964960</v>
      </c>
      <c r="B11405">
        <v>0</v>
      </c>
    </row>
    <row r="11406" spans="1:2">
      <c r="A11406">
        <v>959994</v>
      </c>
      <c r="B11406">
        <v>0</v>
      </c>
    </row>
    <row r="11407" spans="1:2">
      <c r="A11407">
        <v>1054692</v>
      </c>
      <c r="B11407">
        <v>1</v>
      </c>
    </row>
    <row r="11408" spans="1:2">
      <c r="A11408">
        <v>6220058</v>
      </c>
      <c r="B11408">
        <v>0</v>
      </c>
    </row>
    <row r="11409" spans="1:2">
      <c r="A11409">
        <v>6293278</v>
      </c>
      <c r="B11409">
        <v>0</v>
      </c>
    </row>
    <row r="11410" spans="1:2">
      <c r="A11410">
        <v>6290805</v>
      </c>
      <c r="B11410">
        <v>1</v>
      </c>
    </row>
    <row r="11411" spans="1:2">
      <c r="A11411">
        <v>6103396</v>
      </c>
      <c r="B11411">
        <v>0</v>
      </c>
    </row>
    <row r="11412" spans="1:2">
      <c r="A11412">
        <v>6307791</v>
      </c>
      <c r="B11412">
        <v>40</v>
      </c>
    </row>
    <row r="11413" spans="1:2">
      <c r="A11413">
        <v>6176345</v>
      </c>
      <c r="B11413">
        <v>1</v>
      </c>
    </row>
    <row r="11414" spans="1:2">
      <c r="A11414">
        <v>6177926</v>
      </c>
      <c r="B11414">
        <v>100</v>
      </c>
    </row>
    <row r="11415" spans="1:2">
      <c r="A11415">
        <v>954340</v>
      </c>
      <c r="B11415">
        <v>0</v>
      </c>
    </row>
    <row r="11416" spans="1:2">
      <c r="A11416">
        <v>6236246</v>
      </c>
      <c r="B11416">
        <v>1</v>
      </c>
    </row>
    <row r="11417" spans="1:2">
      <c r="A11417">
        <v>957757</v>
      </c>
      <c r="B11417">
        <v>0</v>
      </c>
    </row>
    <row r="11418" spans="1:2">
      <c r="A11418">
        <v>1252433</v>
      </c>
      <c r="B11418">
        <v>2</v>
      </c>
    </row>
    <row r="11419" spans="1:2">
      <c r="A11419">
        <v>1054814</v>
      </c>
      <c r="B11419">
        <v>0</v>
      </c>
    </row>
    <row r="11420" spans="1:2">
      <c r="A11420">
        <v>6303298</v>
      </c>
      <c r="B11420">
        <v>0</v>
      </c>
    </row>
    <row r="11421" spans="1:2">
      <c r="A11421">
        <v>1052729</v>
      </c>
      <c r="B11421">
        <v>10</v>
      </c>
    </row>
    <row r="11422" spans="1:2">
      <c r="A11422">
        <v>6219457</v>
      </c>
      <c r="B11422">
        <v>1</v>
      </c>
    </row>
    <row r="11423" spans="1:2">
      <c r="A11423">
        <v>751137</v>
      </c>
      <c r="B11423">
        <v>2</v>
      </c>
    </row>
    <row r="11424" spans="1:2">
      <c r="A11424">
        <v>1250933</v>
      </c>
      <c r="B11424">
        <v>16</v>
      </c>
    </row>
    <row r="11425" spans="1:2">
      <c r="A11425">
        <v>960675</v>
      </c>
      <c r="B11425">
        <v>4</v>
      </c>
    </row>
    <row r="11426" spans="1:2">
      <c r="A11426">
        <v>6303721</v>
      </c>
      <c r="B11426">
        <v>1</v>
      </c>
    </row>
    <row r="11427" spans="1:2">
      <c r="A11427">
        <v>6309239</v>
      </c>
      <c r="B11427">
        <v>0</v>
      </c>
    </row>
    <row r="11428" spans="1:2">
      <c r="A11428">
        <v>1054797</v>
      </c>
      <c r="B11428">
        <v>0</v>
      </c>
    </row>
    <row r="11429" spans="1:2">
      <c r="A11429">
        <v>6307594</v>
      </c>
      <c r="B11429">
        <v>0</v>
      </c>
    </row>
    <row r="11430" spans="1:2">
      <c r="A11430">
        <v>6152072</v>
      </c>
      <c r="B11430">
        <v>8</v>
      </c>
    </row>
    <row r="11431" spans="1:2">
      <c r="A11431">
        <v>6293957</v>
      </c>
      <c r="B11431">
        <v>2</v>
      </c>
    </row>
    <row r="11432" spans="1:2">
      <c r="A11432">
        <v>6243202</v>
      </c>
      <c r="B11432">
        <v>3</v>
      </c>
    </row>
    <row r="11433" spans="1:2">
      <c r="A11433">
        <v>955458</v>
      </c>
      <c r="B11433">
        <v>0</v>
      </c>
    </row>
    <row r="11434" spans="1:2">
      <c r="A11434">
        <v>6185335</v>
      </c>
      <c r="B11434">
        <v>0</v>
      </c>
    </row>
    <row r="11435" spans="1:2">
      <c r="A11435">
        <v>1053615</v>
      </c>
      <c r="B11435">
        <v>2</v>
      </c>
    </row>
    <row r="11436" spans="1:2">
      <c r="A11436">
        <v>6322225</v>
      </c>
      <c r="B11436">
        <v>0</v>
      </c>
    </row>
    <row r="11437" spans="1:2">
      <c r="A11437">
        <v>6192393</v>
      </c>
      <c r="B11437">
        <v>0</v>
      </c>
    </row>
    <row r="11438" spans="1:2">
      <c r="A11438">
        <v>6184646</v>
      </c>
      <c r="B11438">
        <v>0</v>
      </c>
    </row>
    <row r="11439" spans="1:2">
      <c r="A11439">
        <v>6103969</v>
      </c>
      <c r="B11439">
        <v>2</v>
      </c>
    </row>
    <row r="11440" spans="1:2">
      <c r="A11440">
        <v>6177927</v>
      </c>
      <c r="B11440">
        <v>0</v>
      </c>
    </row>
    <row r="11441" spans="1:2">
      <c r="A11441">
        <v>1053228</v>
      </c>
      <c r="B11441">
        <v>3</v>
      </c>
    </row>
    <row r="11442" spans="1:2">
      <c r="A11442">
        <v>955744</v>
      </c>
      <c r="B11442">
        <v>2</v>
      </c>
    </row>
    <row r="11443" spans="1:2">
      <c r="A11443">
        <v>6220124</v>
      </c>
      <c r="B11443">
        <v>2</v>
      </c>
    </row>
    <row r="11444" spans="1:2">
      <c r="A11444">
        <v>6234111</v>
      </c>
      <c r="B11444">
        <v>1</v>
      </c>
    </row>
    <row r="11445" spans="1:2">
      <c r="A11445">
        <v>6220655</v>
      </c>
      <c r="B11445">
        <v>5</v>
      </c>
    </row>
    <row r="11446" spans="1:2">
      <c r="A11446">
        <v>6272182</v>
      </c>
      <c r="B11446">
        <v>2</v>
      </c>
    </row>
    <row r="11447" spans="1:2">
      <c r="A11447">
        <v>6266895</v>
      </c>
      <c r="B11447">
        <v>0</v>
      </c>
    </row>
    <row r="11448" spans="1:2">
      <c r="A11448">
        <v>6131258</v>
      </c>
      <c r="B11448">
        <v>0</v>
      </c>
    </row>
    <row r="11449" spans="1:2">
      <c r="A11449">
        <v>6183041</v>
      </c>
      <c r="B11449">
        <v>3</v>
      </c>
    </row>
    <row r="11450" spans="1:2">
      <c r="A11450" t="s">
        <v>9565</v>
      </c>
      <c r="B11450">
        <v>0</v>
      </c>
    </row>
    <row r="11451" spans="1:2">
      <c r="A11451">
        <v>6238513</v>
      </c>
      <c r="B11451">
        <v>4</v>
      </c>
    </row>
    <row r="11452" spans="1:2">
      <c r="A11452">
        <v>6296879</v>
      </c>
      <c r="B11452">
        <v>6</v>
      </c>
    </row>
    <row r="11453" spans="1:2">
      <c r="A11453">
        <v>6320156</v>
      </c>
      <c r="B11453">
        <v>0</v>
      </c>
    </row>
    <row r="11454" spans="1:2">
      <c r="A11454">
        <v>6224155</v>
      </c>
      <c r="B11454">
        <v>5</v>
      </c>
    </row>
    <row r="11455" spans="1:2">
      <c r="A11455">
        <v>6263955</v>
      </c>
      <c r="B11455">
        <v>1</v>
      </c>
    </row>
    <row r="11456" spans="1:2">
      <c r="A11456">
        <v>6239103</v>
      </c>
      <c r="B11456">
        <v>0</v>
      </c>
    </row>
    <row r="11457" spans="1:2">
      <c r="A11457">
        <v>6157928</v>
      </c>
      <c r="B11457">
        <v>2</v>
      </c>
    </row>
    <row r="11458" spans="1:2">
      <c r="A11458">
        <v>6105685</v>
      </c>
      <c r="B11458">
        <v>0</v>
      </c>
    </row>
    <row r="11459" spans="1:2">
      <c r="A11459">
        <v>1252332</v>
      </c>
      <c r="B11459">
        <v>2</v>
      </c>
    </row>
    <row r="11460" spans="1:2">
      <c r="A11460">
        <v>1050262</v>
      </c>
      <c r="B11460">
        <v>0</v>
      </c>
    </row>
    <row r="11461" spans="1:2">
      <c r="A11461">
        <v>6219660</v>
      </c>
      <c r="B11461">
        <v>0</v>
      </c>
    </row>
    <row r="11462" spans="1:2">
      <c r="A11462">
        <v>6321761</v>
      </c>
      <c r="B11462">
        <v>1</v>
      </c>
    </row>
    <row r="11463" spans="1:2">
      <c r="A11463">
        <v>6298305</v>
      </c>
      <c r="B11463">
        <v>2</v>
      </c>
    </row>
    <row r="11464" spans="1:2">
      <c r="A11464">
        <v>6121958</v>
      </c>
      <c r="B11464">
        <v>0</v>
      </c>
    </row>
    <row r="11465" spans="1:2">
      <c r="A11465">
        <v>6338450</v>
      </c>
      <c r="B11465">
        <v>2</v>
      </c>
    </row>
    <row r="11466" spans="1:2">
      <c r="A11466">
        <v>964379</v>
      </c>
      <c r="B11466">
        <v>4</v>
      </c>
    </row>
    <row r="11467" spans="1:2">
      <c r="A11467">
        <v>6276949</v>
      </c>
      <c r="B11467">
        <v>1</v>
      </c>
    </row>
    <row r="11468" spans="1:2">
      <c r="A11468">
        <v>6229363</v>
      </c>
      <c r="B11468">
        <v>3</v>
      </c>
    </row>
    <row r="11469" spans="1:2">
      <c r="A11469">
        <v>6139011</v>
      </c>
      <c r="B11469">
        <v>0</v>
      </c>
    </row>
    <row r="11470" spans="1:2">
      <c r="A11470">
        <v>6236710</v>
      </c>
      <c r="B11470">
        <v>1</v>
      </c>
    </row>
    <row r="11471" spans="1:2">
      <c r="A11471" t="s">
        <v>9584</v>
      </c>
      <c r="B11471">
        <v>1</v>
      </c>
    </row>
    <row r="11472" spans="1:2">
      <c r="A11472">
        <v>6317744</v>
      </c>
      <c r="B11472">
        <v>0</v>
      </c>
    </row>
    <row r="11473" spans="1:2">
      <c r="A11473">
        <v>6304563</v>
      </c>
      <c r="B11473">
        <v>4</v>
      </c>
    </row>
    <row r="11474" spans="1:2">
      <c r="A11474">
        <v>6258298</v>
      </c>
      <c r="B11474">
        <v>10</v>
      </c>
    </row>
    <row r="11475" spans="1:2">
      <c r="A11475">
        <v>6278847</v>
      </c>
      <c r="B11475">
        <v>1</v>
      </c>
    </row>
    <row r="11476" spans="1:2">
      <c r="A11476">
        <v>6114881</v>
      </c>
      <c r="B11476">
        <v>2</v>
      </c>
    </row>
    <row r="11477" spans="1:2">
      <c r="A11477">
        <v>6160099</v>
      </c>
      <c r="B11477">
        <v>0</v>
      </c>
    </row>
    <row r="11478" spans="1:2">
      <c r="A11478">
        <v>6211548</v>
      </c>
      <c r="B11478">
        <v>4</v>
      </c>
    </row>
    <row r="11479" spans="1:2">
      <c r="A11479">
        <v>1351582</v>
      </c>
      <c r="B11479">
        <v>0</v>
      </c>
    </row>
    <row r="11480" spans="1:2">
      <c r="A11480">
        <v>6272875</v>
      </c>
      <c r="B11480">
        <v>2</v>
      </c>
    </row>
    <row r="11481" spans="1:2">
      <c r="A11481">
        <v>6177136</v>
      </c>
      <c r="B11481">
        <v>0</v>
      </c>
    </row>
    <row r="11482" spans="1:2">
      <c r="A11482">
        <v>6233839</v>
      </c>
      <c r="B11482">
        <v>0</v>
      </c>
    </row>
    <row r="11483" spans="1:2">
      <c r="A11483">
        <v>6231125</v>
      </c>
      <c r="B11483">
        <v>5</v>
      </c>
    </row>
    <row r="11484" spans="1:2">
      <c r="A11484">
        <v>6246387</v>
      </c>
      <c r="B11484">
        <v>0</v>
      </c>
    </row>
    <row r="11485" spans="1:2">
      <c r="A11485">
        <v>6335923</v>
      </c>
      <c r="B11485">
        <v>0</v>
      </c>
    </row>
    <row r="11486" spans="1:2">
      <c r="A11486">
        <v>958899</v>
      </c>
      <c r="B11486">
        <v>4</v>
      </c>
    </row>
    <row r="11487" spans="1:2">
      <c r="A11487">
        <v>6189375</v>
      </c>
      <c r="B11487">
        <v>1</v>
      </c>
    </row>
    <row r="11488" spans="1:2">
      <c r="A11488">
        <v>6335516</v>
      </c>
      <c r="B11488">
        <v>0</v>
      </c>
    </row>
    <row r="11489" spans="1:2">
      <c r="A11489">
        <v>6149042</v>
      </c>
      <c r="B11489">
        <v>0</v>
      </c>
    </row>
    <row r="11490" spans="1:2">
      <c r="A11490">
        <v>6285660</v>
      </c>
      <c r="B11490">
        <v>2</v>
      </c>
    </row>
    <row r="11491" spans="1:2">
      <c r="A11491">
        <v>6210093</v>
      </c>
      <c r="B11491">
        <v>3</v>
      </c>
    </row>
    <row r="11492" spans="1:2">
      <c r="A11492">
        <v>6314200</v>
      </c>
      <c r="B11492">
        <v>0</v>
      </c>
    </row>
    <row r="11493" spans="1:2">
      <c r="A11493">
        <v>550286</v>
      </c>
      <c r="B11493">
        <v>0</v>
      </c>
    </row>
    <row r="11494" spans="1:2">
      <c r="A11494">
        <v>6223700</v>
      </c>
      <c r="B11494">
        <v>0</v>
      </c>
    </row>
    <row r="11495" spans="1:2">
      <c r="A11495">
        <v>1053840</v>
      </c>
      <c r="B11495">
        <v>1</v>
      </c>
    </row>
    <row r="11496" spans="1:2">
      <c r="A11496">
        <v>6187612</v>
      </c>
      <c r="B11496">
        <v>4</v>
      </c>
    </row>
    <row r="11497" spans="1:2">
      <c r="A11497">
        <v>6130724</v>
      </c>
      <c r="B11497">
        <v>4</v>
      </c>
    </row>
    <row r="11498" spans="1:2">
      <c r="A11498">
        <v>6283321</v>
      </c>
      <c r="B11498">
        <v>1</v>
      </c>
    </row>
    <row r="11499" spans="1:2">
      <c r="A11499">
        <v>6230718</v>
      </c>
      <c r="B11499">
        <v>4</v>
      </c>
    </row>
    <row r="11500" spans="1:2">
      <c r="A11500">
        <v>6325438</v>
      </c>
      <c r="B11500">
        <v>0</v>
      </c>
    </row>
    <row r="11501" spans="1:2">
      <c r="A11501">
        <v>6321850</v>
      </c>
      <c r="B11501">
        <v>0</v>
      </c>
    </row>
    <row r="11502" spans="1:2">
      <c r="A11502">
        <v>6316026</v>
      </c>
      <c r="B11502">
        <v>0</v>
      </c>
    </row>
    <row r="11503" spans="1:2">
      <c r="A11503">
        <v>6240423</v>
      </c>
      <c r="B11503">
        <v>1</v>
      </c>
    </row>
    <row r="11504" spans="1:2">
      <c r="A11504">
        <v>6119923</v>
      </c>
      <c r="B11504">
        <v>0</v>
      </c>
    </row>
    <row r="11505" spans="1:2">
      <c r="A11505">
        <v>6229694</v>
      </c>
      <c r="B11505">
        <v>0</v>
      </c>
    </row>
    <row r="11506" spans="1:2">
      <c r="A11506">
        <v>6278270</v>
      </c>
      <c r="B11506">
        <v>1</v>
      </c>
    </row>
    <row r="11507" spans="1:2">
      <c r="A11507">
        <v>750092</v>
      </c>
      <c r="B11507">
        <v>20</v>
      </c>
    </row>
    <row r="11508" spans="1:2">
      <c r="A11508">
        <v>956860</v>
      </c>
      <c r="B11508">
        <v>0</v>
      </c>
    </row>
    <row r="11509" spans="1:2">
      <c r="A11509">
        <v>750783</v>
      </c>
      <c r="B11509">
        <v>6</v>
      </c>
    </row>
    <row r="11510" spans="1:2">
      <c r="A11510">
        <v>6265238</v>
      </c>
      <c r="B11510">
        <v>2</v>
      </c>
    </row>
    <row r="11511" spans="1:2">
      <c r="A11511">
        <v>6191155</v>
      </c>
      <c r="B11511">
        <v>1</v>
      </c>
    </row>
    <row r="11512" spans="1:2">
      <c r="A11512">
        <v>6216335</v>
      </c>
      <c r="B11512">
        <v>1</v>
      </c>
    </row>
    <row r="11513" spans="1:2">
      <c r="A11513">
        <v>6325408</v>
      </c>
      <c r="B11513">
        <v>0</v>
      </c>
    </row>
    <row r="11514" spans="1:2">
      <c r="A11514">
        <v>6325587</v>
      </c>
      <c r="B11514">
        <v>2</v>
      </c>
    </row>
    <row r="11515" spans="1:2">
      <c r="A11515">
        <v>6137338</v>
      </c>
      <c r="B11515">
        <v>3</v>
      </c>
    </row>
    <row r="11516" spans="1:2">
      <c r="A11516">
        <v>6273722</v>
      </c>
      <c r="B11516">
        <v>4</v>
      </c>
    </row>
    <row r="11517" spans="1:2">
      <c r="A11517">
        <v>6304630</v>
      </c>
      <c r="B11517">
        <v>3</v>
      </c>
    </row>
    <row r="11518" spans="1:2">
      <c r="A11518">
        <v>6304576</v>
      </c>
      <c r="B11518">
        <v>2</v>
      </c>
    </row>
    <row r="11519" spans="1:2">
      <c r="A11519">
        <v>6213314</v>
      </c>
      <c r="B11519">
        <v>2</v>
      </c>
    </row>
    <row r="11520" spans="1:2">
      <c r="A11520">
        <v>962655</v>
      </c>
      <c r="B11520">
        <v>0</v>
      </c>
    </row>
    <row r="11521" spans="1:2">
      <c r="A11521">
        <v>6319625</v>
      </c>
      <c r="B11521">
        <v>0</v>
      </c>
    </row>
    <row r="11522" spans="1:2">
      <c r="A11522">
        <v>6173329</v>
      </c>
      <c r="B11522">
        <v>0</v>
      </c>
    </row>
    <row r="11523" spans="1:2">
      <c r="A11523">
        <v>6238392</v>
      </c>
      <c r="B11523">
        <v>5</v>
      </c>
    </row>
    <row r="11524" spans="1:2">
      <c r="A11524">
        <v>6183408</v>
      </c>
      <c r="B11524">
        <v>0</v>
      </c>
    </row>
    <row r="11525" spans="1:2">
      <c r="A11525">
        <v>550502</v>
      </c>
      <c r="B11525">
        <v>0</v>
      </c>
    </row>
    <row r="11526" spans="1:2">
      <c r="A11526">
        <v>1351585</v>
      </c>
      <c r="B11526">
        <v>0</v>
      </c>
    </row>
    <row r="11527" spans="1:2">
      <c r="A11527">
        <v>6337992</v>
      </c>
      <c r="B11527">
        <v>0</v>
      </c>
    </row>
    <row r="11528" spans="1:2">
      <c r="A11528">
        <v>1055075</v>
      </c>
      <c r="B11528">
        <v>0</v>
      </c>
    </row>
    <row r="11529" spans="1:2">
      <c r="A11529">
        <v>6213391</v>
      </c>
      <c r="B11529">
        <v>0</v>
      </c>
    </row>
    <row r="11530" spans="1:2">
      <c r="A11530">
        <v>1252073</v>
      </c>
      <c r="B11530">
        <v>4</v>
      </c>
    </row>
    <row r="11531" spans="1:2">
      <c r="A11531">
        <v>6216322</v>
      </c>
      <c r="B11531">
        <v>1</v>
      </c>
    </row>
    <row r="11532" spans="1:2">
      <c r="A11532">
        <v>6155882</v>
      </c>
      <c r="B11532">
        <v>0</v>
      </c>
    </row>
    <row r="11533" spans="1:2">
      <c r="A11533">
        <v>6223605</v>
      </c>
      <c r="B11533">
        <v>1</v>
      </c>
    </row>
    <row r="11534" spans="1:2">
      <c r="A11534">
        <v>6299156</v>
      </c>
      <c r="B11534">
        <v>0</v>
      </c>
    </row>
    <row r="11535" spans="1:2">
      <c r="A11535">
        <v>6218026</v>
      </c>
      <c r="B11535">
        <v>0</v>
      </c>
    </row>
    <row r="11536" spans="1:2">
      <c r="A11536">
        <v>6311757</v>
      </c>
      <c r="B11536">
        <v>0</v>
      </c>
    </row>
    <row r="11537" spans="1:2">
      <c r="A11537">
        <v>6121960</v>
      </c>
      <c r="B11537">
        <v>0</v>
      </c>
    </row>
    <row r="11538" spans="1:2">
      <c r="A11538">
        <v>6270846</v>
      </c>
      <c r="B11538">
        <v>0</v>
      </c>
    </row>
    <row r="11539" spans="1:2">
      <c r="A11539">
        <v>963992</v>
      </c>
      <c r="B11539">
        <v>10</v>
      </c>
    </row>
    <row r="11540" spans="1:2">
      <c r="A11540">
        <v>6216395</v>
      </c>
      <c r="B11540">
        <v>30</v>
      </c>
    </row>
    <row r="11541" spans="1:2">
      <c r="A11541">
        <v>6195233</v>
      </c>
      <c r="B11541">
        <v>0</v>
      </c>
    </row>
    <row r="11542" spans="1:2">
      <c r="A11542">
        <v>6249030</v>
      </c>
      <c r="B11542">
        <v>0</v>
      </c>
    </row>
    <row r="11543" spans="1:2">
      <c r="A11543">
        <v>6236978</v>
      </c>
      <c r="B11543">
        <v>0</v>
      </c>
    </row>
    <row r="11544" spans="1:2">
      <c r="A11544">
        <v>6159979</v>
      </c>
      <c r="B11544">
        <v>1</v>
      </c>
    </row>
    <row r="11545" spans="1:2">
      <c r="A11545">
        <v>6178889</v>
      </c>
      <c r="B11545">
        <v>0</v>
      </c>
    </row>
    <row r="11546" spans="1:2">
      <c r="A11546">
        <v>6282774</v>
      </c>
      <c r="B11546">
        <v>0</v>
      </c>
    </row>
    <row r="11547" spans="1:2">
      <c r="A11547">
        <v>6252953</v>
      </c>
      <c r="B11547">
        <v>2</v>
      </c>
    </row>
    <row r="11548" spans="1:2">
      <c r="A11548">
        <v>6216064</v>
      </c>
      <c r="B11548">
        <v>2</v>
      </c>
    </row>
    <row r="11549" spans="1:2">
      <c r="A11549">
        <v>6292772</v>
      </c>
      <c r="B11549">
        <v>1</v>
      </c>
    </row>
    <row r="11550" spans="1:2">
      <c r="A11550">
        <v>6189999</v>
      </c>
      <c r="B11550">
        <v>0</v>
      </c>
    </row>
    <row r="11551" spans="1:2">
      <c r="A11551">
        <v>6320331</v>
      </c>
      <c r="B11551">
        <v>0</v>
      </c>
    </row>
    <row r="11552" spans="1:2">
      <c r="A11552">
        <v>6298724</v>
      </c>
      <c r="B11552">
        <v>2</v>
      </c>
    </row>
    <row r="11553" spans="1:2">
      <c r="A11553">
        <v>6198275</v>
      </c>
      <c r="B11553">
        <v>1</v>
      </c>
    </row>
    <row r="11554" spans="1:2">
      <c r="A11554">
        <v>6251471</v>
      </c>
      <c r="B11554">
        <v>10</v>
      </c>
    </row>
    <row r="11555" spans="1:2">
      <c r="A11555">
        <v>6104953</v>
      </c>
      <c r="B11555">
        <v>2</v>
      </c>
    </row>
    <row r="11556" spans="1:2">
      <c r="A11556">
        <v>1052602</v>
      </c>
      <c r="B11556">
        <v>2</v>
      </c>
    </row>
    <row r="11557" spans="1:2">
      <c r="A11557">
        <v>6130785</v>
      </c>
      <c r="B11557">
        <v>2</v>
      </c>
    </row>
    <row r="11558" spans="1:2">
      <c r="A11558">
        <v>6325442</v>
      </c>
      <c r="B11558">
        <v>2</v>
      </c>
    </row>
    <row r="11559" spans="1:2">
      <c r="A11559">
        <v>6173592</v>
      </c>
      <c r="B11559">
        <v>0</v>
      </c>
    </row>
    <row r="11560" spans="1:2">
      <c r="A11560">
        <v>6118975</v>
      </c>
      <c r="B11560">
        <v>0</v>
      </c>
    </row>
    <row r="11561" spans="1:2">
      <c r="A11561">
        <v>6219997</v>
      </c>
      <c r="B11561">
        <v>1</v>
      </c>
    </row>
    <row r="11562" spans="1:2">
      <c r="A11562">
        <v>959173</v>
      </c>
      <c r="B11562">
        <v>2</v>
      </c>
    </row>
    <row r="11563" spans="1:2">
      <c r="A11563">
        <v>6262287</v>
      </c>
      <c r="B11563">
        <v>4</v>
      </c>
    </row>
    <row r="11564" spans="1:2">
      <c r="A11564">
        <v>6302375</v>
      </c>
      <c r="B11564">
        <v>2</v>
      </c>
    </row>
    <row r="11565" spans="1:2">
      <c r="A11565">
        <v>6231269</v>
      </c>
      <c r="B11565">
        <v>1</v>
      </c>
    </row>
    <row r="11566" spans="1:2">
      <c r="A11566">
        <v>6335875</v>
      </c>
      <c r="B11566">
        <v>2</v>
      </c>
    </row>
    <row r="11567" spans="1:2">
      <c r="A11567">
        <v>6185329</v>
      </c>
      <c r="B11567">
        <v>2</v>
      </c>
    </row>
    <row r="11568" spans="1:2">
      <c r="A11568">
        <v>6188410</v>
      </c>
      <c r="B11568">
        <v>3</v>
      </c>
    </row>
    <row r="11569" spans="1:2">
      <c r="A11569">
        <v>1052855</v>
      </c>
      <c r="B11569">
        <v>4</v>
      </c>
    </row>
    <row r="11570" spans="1:2">
      <c r="A11570">
        <v>6342833</v>
      </c>
      <c r="B11570">
        <v>1</v>
      </c>
    </row>
    <row r="11571" spans="1:2">
      <c r="A11571">
        <v>6236674</v>
      </c>
      <c r="B11571">
        <v>10</v>
      </c>
    </row>
    <row r="11572" spans="1:2">
      <c r="A11572">
        <v>6166235</v>
      </c>
      <c r="B11572">
        <v>0</v>
      </c>
    </row>
    <row r="11573" spans="1:2">
      <c r="A11573">
        <v>955066</v>
      </c>
      <c r="B11573">
        <v>1</v>
      </c>
    </row>
    <row r="11574" spans="1:2">
      <c r="A11574">
        <v>1052315</v>
      </c>
      <c r="B11574">
        <v>0</v>
      </c>
    </row>
    <row r="11575" spans="1:2">
      <c r="A11575">
        <v>6297212</v>
      </c>
      <c r="B11575">
        <v>1</v>
      </c>
    </row>
    <row r="11576" spans="1:2">
      <c r="A11576">
        <v>6274886</v>
      </c>
      <c r="B11576">
        <v>1</v>
      </c>
    </row>
    <row r="11577" spans="1:2">
      <c r="A11577">
        <v>6100246</v>
      </c>
      <c r="B11577">
        <v>0</v>
      </c>
    </row>
    <row r="11578" spans="1:2">
      <c r="A11578">
        <v>957143</v>
      </c>
      <c r="B11578">
        <v>4</v>
      </c>
    </row>
    <row r="11579" spans="1:2">
      <c r="A11579">
        <v>6244344</v>
      </c>
      <c r="B11579">
        <v>6</v>
      </c>
    </row>
    <row r="11580" spans="1:2">
      <c r="A11580">
        <v>6199139</v>
      </c>
      <c r="B11580">
        <v>3</v>
      </c>
    </row>
    <row r="11581" spans="1:2">
      <c r="A11581">
        <v>6199136</v>
      </c>
      <c r="B11581">
        <v>3</v>
      </c>
    </row>
    <row r="11582" spans="1:2">
      <c r="A11582">
        <v>6230831</v>
      </c>
      <c r="B11582">
        <v>2</v>
      </c>
    </row>
    <row r="11583" spans="1:2">
      <c r="A11583">
        <v>6152644</v>
      </c>
      <c r="B11583">
        <v>4</v>
      </c>
    </row>
    <row r="11584" spans="1:2">
      <c r="A11584">
        <v>6220007</v>
      </c>
      <c r="B11584">
        <v>1</v>
      </c>
    </row>
    <row r="11585" spans="1:2">
      <c r="A11585">
        <v>6314689</v>
      </c>
      <c r="B11585">
        <v>0</v>
      </c>
    </row>
    <row r="11586" spans="1:2">
      <c r="A11586">
        <v>6215609</v>
      </c>
      <c r="B11586">
        <v>2</v>
      </c>
    </row>
    <row r="11587" spans="1:2">
      <c r="A11587">
        <v>6125403</v>
      </c>
      <c r="B11587">
        <v>2</v>
      </c>
    </row>
    <row r="11588" spans="1:2">
      <c r="A11588">
        <v>6259040</v>
      </c>
      <c r="B11588">
        <v>2</v>
      </c>
    </row>
    <row r="11589" spans="1:2">
      <c r="A11589">
        <v>6287240</v>
      </c>
      <c r="B11589">
        <v>1</v>
      </c>
    </row>
    <row r="11590" spans="1:2">
      <c r="A11590">
        <v>6338965</v>
      </c>
      <c r="B11590">
        <v>0</v>
      </c>
    </row>
    <row r="11591" spans="1:2">
      <c r="A11591">
        <v>6303939</v>
      </c>
      <c r="B11591">
        <v>0</v>
      </c>
    </row>
    <row r="11592" spans="1:2">
      <c r="A11592">
        <v>6188560</v>
      </c>
      <c r="B11592">
        <v>0</v>
      </c>
    </row>
    <row r="11593" spans="1:2">
      <c r="A11593">
        <v>6191154</v>
      </c>
      <c r="B11593">
        <v>3</v>
      </c>
    </row>
    <row r="11594" spans="1:2">
      <c r="A11594">
        <v>6326658</v>
      </c>
      <c r="B11594">
        <v>1</v>
      </c>
    </row>
    <row r="11595" spans="1:2">
      <c r="A11595">
        <v>6320961</v>
      </c>
      <c r="B11595">
        <v>30</v>
      </c>
    </row>
    <row r="11596" spans="1:2">
      <c r="A11596">
        <v>6234629</v>
      </c>
      <c r="B11596">
        <v>2</v>
      </c>
    </row>
    <row r="11597" spans="1:2">
      <c r="A11597">
        <v>6319858</v>
      </c>
      <c r="B11597">
        <v>0</v>
      </c>
    </row>
    <row r="11598" spans="1:2">
      <c r="A11598">
        <v>3356961</v>
      </c>
      <c r="B11598">
        <v>0</v>
      </c>
    </row>
    <row r="11599" spans="1:2">
      <c r="A11599">
        <v>6293984</v>
      </c>
      <c r="B11599">
        <v>1</v>
      </c>
    </row>
    <row r="11600" spans="1:2">
      <c r="A11600">
        <v>6267274</v>
      </c>
      <c r="B11600">
        <v>0</v>
      </c>
    </row>
    <row r="11601" spans="1:2">
      <c r="A11601">
        <v>6320126</v>
      </c>
      <c r="B11601">
        <v>10</v>
      </c>
    </row>
    <row r="11602" spans="1:2">
      <c r="A11602">
        <v>1054812</v>
      </c>
      <c r="B11602">
        <v>3</v>
      </c>
    </row>
    <row r="11603" spans="1:2">
      <c r="A11603">
        <v>6173930</v>
      </c>
      <c r="B11603">
        <v>0</v>
      </c>
    </row>
    <row r="11604" spans="1:2">
      <c r="A11604">
        <v>6179650</v>
      </c>
      <c r="B11604">
        <v>0</v>
      </c>
    </row>
    <row r="11605" spans="1:2">
      <c r="A11605">
        <v>6147995</v>
      </c>
      <c r="B11605">
        <v>4</v>
      </c>
    </row>
    <row r="11606" spans="1:2">
      <c r="A11606">
        <v>6263196</v>
      </c>
      <c r="B11606">
        <v>1</v>
      </c>
    </row>
    <row r="11607" spans="1:2">
      <c r="A11607">
        <v>6242069</v>
      </c>
      <c r="B11607">
        <v>1</v>
      </c>
    </row>
    <row r="11608" spans="1:2">
      <c r="A11608">
        <v>6343460</v>
      </c>
      <c r="B11608">
        <v>0</v>
      </c>
    </row>
    <row r="11609" spans="1:2">
      <c r="A11609">
        <v>6215890</v>
      </c>
      <c r="B11609">
        <v>1</v>
      </c>
    </row>
    <row r="11610" spans="1:2">
      <c r="A11610">
        <v>6263735</v>
      </c>
      <c r="B11610">
        <v>1</v>
      </c>
    </row>
    <row r="11611" spans="1:2">
      <c r="A11611">
        <v>6315145</v>
      </c>
      <c r="B11611">
        <v>0</v>
      </c>
    </row>
    <row r="11612" spans="1:2">
      <c r="A11612">
        <v>6283479</v>
      </c>
      <c r="B11612">
        <v>1</v>
      </c>
    </row>
    <row r="11613" spans="1:2">
      <c r="A11613">
        <v>6260554</v>
      </c>
      <c r="B11613">
        <v>0</v>
      </c>
    </row>
    <row r="11614" spans="1:2">
      <c r="A11614">
        <v>6326539</v>
      </c>
      <c r="B11614">
        <v>0</v>
      </c>
    </row>
    <row r="11615" spans="1:2">
      <c r="A11615">
        <v>6172547</v>
      </c>
      <c r="B11615">
        <v>0</v>
      </c>
    </row>
    <row r="11616" spans="1:2">
      <c r="A11616">
        <v>6146893</v>
      </c>
      <c r="B11616">
        <v>5</v>
      </c>
    </row>
    <row r="11617" spans="1:2">
      <c r="A11617">
        <v>6169294</v>
      </c>
      <c r="B11617">
        <v>2</v>
      </c>
    </row>
    <row r="11618" spans="1:2">
      <c r="A11618">
        <v>953783</v>
      </c>
      <c r="B11618">
        <v>10</v>
      </c>
    </row>
    <row r="11619" spans="1:2">
      <c r="A11619">
        <v>6183500</v>
      </c>
      <c r="B11619">
        <v>2</v>
      </c>
    </row>
    <row r="11620" spans="1:2">
      <c r="A11620">
        <v>6247964</v>
      </c>
      <c r="B11620">
        <v>4</v>
      </c>
    </row>
    <row r="11621" spans="1:2">
      <c r="A11621">
        <v>6235621</v>
      </c>
      <c r="B11621">
        <v>32</v>
      </c>
    </row>
    <row r="11622" spans="1:2">
      <c r="A11622">
        <v>6224776</v>
      </c>
      <c r="B11622">
        <v>2</v>
      </c>
    </row>
    <row r="11623" spans="1:2">
      <c r="A11623">
        <v>6299407</v>
      </c>
      <c r="B11623">
        <v>1</v>
      </c>
    </row>
    <row r="11624" spans="1:2">
      <c r="A11624">
        <v>6257771</v>
      </c>
      <c r="B11624">
        <v>0</v>
      </c>
    </row>
    <row r="11625" spans="1:2">
      <c r="A11625">
        <v>6175027</v>
      </c>
      <c r="B11625">
        <v>2</v>
      </c>
    </row>
    <row r="11626" spans="1:2">
      <c r="A11626">
        <v>6191118</v>
      </c>
      <c r="B11626">
        <v>2</v>
      </c>
    </row>
    <row r="11627" spans="1:2">
      <c r="A11627">
        <v>6182328</v>
      </c>
      <c r="B11627">
        <v>0</v>
      </c>
    </row>
    <row r="11628" spans="1:2">
      <c r="A11628">
        <v>6282789</v>
      </c>
      <c r="B11628">
        <v>0</v>
      </c>
    </row>
    <row r="11629" spans="1:2">
      <c r="A11629">
        <v>1054737</v>
      </c>
      <c r="B11629">
        <v>2</v>
      </c>
    </row>
    <row r="11630" spans="1:2">
      <c r="A11630">
        <v>6161374</v>
      </c>
      <c r="B11630">
        <v>1</v>
      </c>
    </row>
    <row r="11631" spans="1:2">
      <c r="A11631">
        <v>6147165</v>
      </c>
      <c r="B11631">
        <v>4</v>
      </c>
    </row>
    <row r="11632" spans="1:2">
      <c r="A11632">
        <v>6137045</v>
      </c>
      <c r="B11632">
        <v>0</v>
      </c>
    </row>
    <row r="11633" spans="1:2">
      <c r="A11633">
        <v>6192382</v>
      </c>
      <c r="B11633">
        <v>2</v>
      </c>
    </row>
    <row r="11634" spans="1:2">
      <c r="A11634">
        <v>6330525</v>
      </c>
      <c r="B11634">
        <v>0</v>
      </c>
    </row>
    <row r="11635" spans="1:2">
      <c r="A11635">
        <v>6339242</v>
      </c>
      <c r="B11635">
        <v>0</v>
      </c>
    </row>
    <row r="11636" spans="1:2">
      <c r="A11636">
        <v>6182085</v>
      </c>
      <c r="B11636">
        <v>5</v>
      </c>
    </row>
    <row r="11637" spans="1:2">
      <c r="A11637" t="s">
        <v>9134</v>
      </c>
      <c r="B11637">
        <v>0</v>
      </c>
    </row>
    <row r="11638" spans="1:2">
      <c r="A11638">
        <v>6217077</v>
      </c>
      <c r="B11638">
        <v>0</v>
      </c>
    </row>
    <row r="11639" spans="1:2">
      <c r="A11639">
        <v>1351521</v>
      </c>
      <c r="B11639">
        <v>0</v>
      </c>
    </row>
    <row r="11640" spans="1:2">
      <c r="A11640">
        <v>6293426</v>
      </c>
      <c r="B11640">
        <v>5</v>
      </c>
    </row>
    <row r="11641" spans="1:2">
      <c r="A11641">
        <v>750983</v>
      </c>
      <c r="B11641">
        <v>0</v>
      </c>
    </row>
    <row r="11642" spans="1:2">
      <c r="A11642">
        <v>6142270</v>
      </c>
      <c r="B11642">
        <v>0</v>
      </c>
    </row>
    <row r="11643" spans="1:2">
      <c r="A11643">
        <v>750797</v>
      </c>
      <c r="B11643">
        <v>4</v>
      </c>
    </row>
    <row r="11644" spans="1:2">
      <c r="A11644">
        <v>6217200</v>
      </c>
      <c r="B11644">
        <v>0</v>
      </c>
    </row>
    <row r="11645" spans="1:2">
      <c r="A11645">
        <v>6252010</v>
      </c>
      <c r="B11645">
        <v>2</v>
      </c>
    </row>
    <row r="11646" spans="1:2">
      <c r="A11646">
        <v>6156757</v>
      </c>
      <c r="B11646">
        <v>2</v>
      </c>
    </row>
    <row r="11647" spans="1:2">
      <c r="A11647">
        <v>1054391</v>
      </c>
      <c r="B11647">
        <v>3</v>
      </c>
    </row>
    <row r="11648" spans="1:2">
      <c r="A11648">
        <v>6318372</v>
      </c>
      <c r="B11648">
        <v>4</v>
      </c>
    </row>
    <row r="11649" spans="1:2">
      <c r="A11649">
        <v>6105877</v>
      </c>
      <c r="B11649">
        <v>1</v>
      </c>
    </row>
    <row r="11650" spans="1:2">
      <c r="A11650" t="s">
        <v>9601</v>
      </c>
      <c r="B11650">
        <v>1</v>
      </c>
    </row>
    <row r="11651" spans="1:2">
      <c r="A11651">
        <v>6310485</v>
      </c>
      <c r="B11651">
        <v>2</v>
      </c>
    </row>
    <row r="11652" spans="1:2">
      <c r="A11652">
        <v>6210450</v>
      </c>
      <c r="B11652">
        <v>0</v>
      </c>
    </row>
    <row r="11653" spans="1:2">
      <c r="A11653">
        <v>954162</v>
      </c>
      <c r="B11653">
        <v>2</v>
      </c>
    </row>
    <row r="11654" spans="1:2">
      <c r="A11654">
        <v>6299209</v>
      </c>
      <c r="B11654">
        <v>2</v>
      </c>
    </row>
    <row r="11655" spans="1:2">
      <c r="A11655">
        <v>6226220</v>
      </c>
      <c r="B11655">
        <v>1</v>
      </c>
    </row>
    <row r="11656" spans="1:2">
      <c r="A11656">
        <v>6230345</v>
      </c>
      <c r="B11656">
        <v>1</v>
      </c>
    </row>
    <row r="11657" spans="1:2">
      <c r="A11657">
        <v>6142293</v>
      </c>
      <c r="B11657">
        <v>0</v>
      </c>
    </row>
    <row r="11658" spans="1:2">
      <c r="A11658">
        <v>6255603</v>
      </c>
      <c r="B11658">
        <v>0</v>
      </c>
    </row>
    <row r="11659" spans="1:2">
      <c r="A11659">
        <v>6216313</v>
      </c>
      <c r="B11659">
        <v>14</v>
      </c>
    </row>
    <row r="11660" spans="1:2">
      <c r="A11660">
        <v>1054996</v>
      </c>
      <c r="B11660">
        <v>0</v>
      </c>
    </row>
    <row r="11661" spans="1:2">
      <c r="A11661">
        <v>6179683</v>
      </c>
      <c r="B11661">
        <v>0</v>
      </c>
    </row>
    <row r="11662" spans="1:2">
      <c r="A11662">
        <v>6294863</v>
      </c>
      <c r="B11662">
        <v>0</v>
      </c>
    </row>
    <row r="11663" spans="1:2">
      <c r="A11663">
        <v>6334234</v>
      </c>
      <c r="B11663">
        <v>5</v>
      </c>
    </row>
    <row r="11664" spans="1:2">
      <c r="A11664">
        <v>6234353</v>
      </c>
      <c r="B11664">
        <v>2</v>
      </c>
    </row>
    <row r="11665" spans="1:2">
      <c r="A11665">
        <v>6342826</v>
      </c>
      <c r="B11665">
        <v>0</v>
      </c>
    </row>
    <row r="11666" spans="1:2">
      <c r="A11666">
        <v>6116654</v>
      </c>
      <c r="B11666">
        <v>2</v>
      </c>
    </row>
    <row r="11667" spans="1:2">
      <c r="A11667">
        <v>6281214</v>
      </c>
      <c r="B11667">
        <v>0</v>
      </c>
    </row>
    <row r="11668" spans="1:2">
      <c r="A11668">
        <v>6273690</v>
      </c>
      <c r="B11668">
        <v>4</v>
      </c>
    </row>
    <row r="11669" spans="1:2">
      <c r="A11669">
        <v>965158</v>
      </c>
      <c r="B11669">
        <v>0</v>
      </c>
    </row>
    <row r="11670" spans="1:2">
      <c r="A11670">
        <v>6342838</v>
      </c>
      <c r="B11670">
        <v>4</v>
      </c>
    </row>
    <row r="11671" spans="1:2">
      <c r="A11671">
        <v>1252165</v>
      </c>
      <c r="B11671">
        <v>1</v>
      </c>
    </row>
    <row r="11672" spans="1:2">
      <c r="A11672">
        <v>6266479</v>
      </c>
      <c r="B11672">
        <v>2</v>
      </c>
    </row>
    <row r="11673" spans="1:2">
      <c r="A11673">
        <v>6259467</v>
      </c>
      <c r="B11673">
        <v>0</v>
      </c>
    </row>
    <row r="11674" spans="1:2">
      <c r="A11674">
        <v>6215814</v>
      </c>
      <c r="B11674">
        <v>1</v>
      </c>
    </row>
    <row r="11675" spans="1:2">
      <c r="A11675">
        <v>6260752</v>
      </c>
      <c r="B11675">
        <v>2</v>
      </c>
    </row>
    <row r="11676" spans="1:2">
      <c r="A11676">
        <v>6236676</v>
      </c>
      <c r="B11676">
        <v>0</v>
      </c>
    </row>
    <row r="11677" spans="1:2">
      <c r="A11677">
        <v>6341100</v>
      </c>
      <c r="B11677">
        <v>0</v>
      </c>
    </row>
    <row r="11678" spans="1:2">
      <c r="A11678">
        <v>6125474</v>
      </c>
      <c r="B11678">
        <v>1</v>
      </c>
    </row>
    <row r="11679" spans="1:2">
      <c r="A11679">
        <v>6236342</v>
      </c>
      <c r="B11679">
        <v>0</v>
      </c>
    </row>
    <row r="11680" spans="1:2">
      <c r="A11680">
        <v>6215830</v>
      </c>
      <c r="B11680">
        <v>1</v>
      </c>
    </row>
    <row r="11681" spans="1:2">
      <c r="A11681">
        <v>6251550</v>
      </c>
      <c r="B11681">
        <v>9</v>
      </c>
    </row>
    <row r="11682" spans="1:2">
      <c r="A11682">
        <v>6272051</v>
      </c>
      <c r="B11682">
        <v>0</v>
      </c>
    </row>
    <row r="11683" spans="1:2">
      <c r="A11683">
        <v>6319350</v>
      </c>
      <c r="B11683">
        <v>2</v>
      </c>
    </row>
    <row r="11684" spans="1:2">
      <c r="A11684">
        <v>6241980</v>
      </c>
      <c r="B11684">
        <v>1</v>
      </c>
    </row>
    <row r="11685" spans="1:2">
      <c r="A11685">
        <v>6240093</v>
      </c>
      <c r="B11685">
        <v>0</v>
      </c>
    </row>
    <row r="11686" spans="1:2">
      <c r="A11686">
        <v>6166680</v>
      </c>
      <c r="B11686">
        <v>5</v>
      </c>
    </row>
    <row r="11687" spans="1:2">
      <c r="A11687">
        <v>6292640</v>
      </c>
      <c r="B11687">
        <v>1</v>
      </c>
    </row>
    <row r="11688" spans="1:2">
      <c r="A11688">
        <v>6255846</v>
      </c>
      <c r="B11688">
        <v>0</v>
      </c>
    </row>
    <row r="11689" spans="1:2">
      <c r="A11689">
        <v>6345068</v>
      </c>
      <c r="B11689">
        <v>0</v>
      </c>
    </row>
    <row r="11690" spans="1:2">
      <c r="A11690">
        <v>962763</v>
      </c>
      <c r="B11690">
        <v>8</v>
      </c>
    </row>
    <row r="11691" spans="1:2">
      <c r="A11691">
        <v>6251673</v>
      </c>
      <c r="B11691">
        <v>2</v>
      </c>
    </row>
    <row r="11692" spans="1:2">
      <c r="A11692">
        <v>6249804</v>
      </c>
      <c r="B11692">
        <v>4</v>
      </c>
    </row>
    <row r="11693" spans="1:2">
      <c r="A11693">
        <v>6233616</v>
      </c>
      <c r="B11693">
        <v>1</v>
      </c>
    </row>
    <row r="11694" spans="1:2">
      <c r="A11694">
        <v>6166675</v>
      </c>
      <c r="B11694">
        <v>13</v>
      </c>
    </row>
    <row r="11695" spans="1:2">
      <c r="A11695">
        <v>1251952</v>
      </c>
      <c r="B11695">
        <v>1</v>
      </c>
    </row>
    <row r="11696" spans="1:2">
      <c r="A11696">
        <v>964781</v>
      </c>
      <c r="B11696">
        <v>2</v>
      </c>
    </row>
    <row r="11697" spans="1:2">
      <c r="A11697">
        <v>6217136</v>
      </c>
      <c r="B11697">
        <v>0</v>
      </c>
    </row>
    <row r="11698" spans="1:2">
      <c r="A11698">
        <v>6149842</v>
      </c>
      <c r="B11698">
        <v>0</v>
      </c>
    </row>
    <row r="11699" spans="1:2">
      <c r="A11699">
        <v>6270078</v>
      </c>
      <c r="B11699">
        <v>0</v>
      </c>
    </row>
    <row r="11700" spans="1:2">
      <c r="A11700">
        <v>6336681</v>
      </c>
      <c r="B11700">
        <v>2</v>
      </c>
    </row>
    <row r="11701" spans="1:2">
      <c r="A11701">
        <v>6125532</v>
      </c>
      <c r="B11701">
        <v>0</v>
      </c>
    </row>
    <row r="11702" spans="1:2">
      <c r="A11702">
        <v>6309180</v>
      </c>
      <c r="B11702">
        <v>1</v>
      </c>
    </row>
    <row r="11703" spans="1:2">
      <c r="A11703">
        <v>1051499</v>
      </c>
      <c r="B11703">
        <v>6</v>
      </c>
    </row>
    <row r="11704" spans="1:2">
      <c r="A11704">
        <v>6230272</v>
      </c>
      <c r="B11704">
        <v>20</v>
      </c>
    </row>
    <row r="11705" spans="1:2">
      <c r="A11705">
        <v>6218778</v>
      </c>
      <c r="B11705">
        <v>1</v>
      </c>
    </row>
    <row r="11706" spans="1:2">
      <c r="A11706">
        <v>6248887</v>
      </c>
      <c r="B11706">
        <v>2</v>
      </c>
    </row>
    <row r="11707" spans="1:2">
      <c r="A11707">
        <v>6248620</v>
      </c>
      <c r="B11707">
        <v>1</v>
      </c>
    </row>
    <row r="11708" spans="1:2">
      <c r="A11708">
        <v>1053185</v>
      </c>
      <c r="B11708">
        <v>3</v>
      </c>
    </row>
    <row r="11709" spans="1:2">
      <c r="A11709">
        <v>6248833</v>
      </c>
      <c r="B11709">
        <v>1</v>
      </c>
    </row>
    <row r="11710" spans="1:2">
      <c r="A11710">
        <v>6289457</v>
      </c>
      <c r="B11710">
        <v>5</v>
      </c>
    </row>
    <row r="11711" spans="1:2">
      <c r="A11711">
        <v>6192644</v>
      </c>
      <c r="B11711">
        <v>1</v>
      </c>
    </row>
    <row r="11712" spans="1:2">
      <c r="A11712">
        <v>6226759</v>
      </c>
      <c r="B11712">
        <v>0</v>
      </c>
    </row>
    <row r="11713" spans="1:2">
      <c r="A11713">
        <v>6324638</v>
      </c>
      <c r="B11713">
        <v>0</v>
      </c>
    </row>
    <row r="11714" spans="1:2">
      <c r="A11714">
        <v>6320646</v>
      </c>
      <c r="B11714">
        <v>0</v>
      </c>
    </row>
    <row r="11715" spans="1:2">
      <c r="A11715">
        <v>6217197</v>
      </c>
      <c r="B11715">
        <v>0</v>
      </c>
    </row>
    <row r="11716" spans="1:2">
      <c r="A11716">
        <v>6151924</v>
      </c>
      <c r="B11716">
        <v>1</v>
      </c>
    </row>
    <row r="11717" spans="1:2">
      <c r="A11717">
        <v>6281666</v>
      </c>
      <c r="B11717">
        <v>2</v>
      </c>
    </row>
    <row r="11718" spans="1:2">
      <c r="A11718">
        <v>6242122</v>
      </c>
      <c r="B11718">
        <v>0</v>
      </c>
    </row>
    <row r="11719" spans="1:2">
      <c r="A11719">
        <v>6181732</v>
      </c>
      <c r="B11719">
        <v>1</v>
      </c>
    </row>
    <row r="11720" spans="1:2">
      <c r="A11720">
        <v>6242082</v>
      </c>
      <c r="B11720">
        <v>0</v>
      </c>
    </row>
    <row r="11721" spans="1:2">
      <c r="A11721">
        <v>6297015</v>
      </c>
      <c r="B11721">
        <v>1</v>
      </c>
    </row>
    <row r="11722" spans="1:2">
      <c r="A11722">
        <v>962297</v>
      </c>
      <c r="B11722">
        <v>0</v>
      </c>
    </row>
    <row r="11723" spans="1:2">
      <c r="A11723">
        <v>6106696</v>
      </c>
      <c r="B11723">
        <v>5</v>
      </c>
    </row>
    <row r="11724" spans="1:2">
      <c r="A11724">
        <v>6312870</v>
      </c>
      <c r="B11724">
        <v>0</v>
      </c>
    </row>
    <row r="11725" spans="1:2">
      <c r="A11725">
        <v>6250145</v>
      </c>
      <c r="B11725">
        <v>2</v>
      </c>
    </row>
    <row r="11726" spans="1:2">
      <c r="A11726">
        <v>6231341</v>
      </c>
      <c r="B11726">
        <v>1</v>
      </c>
    </row>
    <row r="11727" spans="1:2">
      <c r="A11727">
        <v>6323427</v>
      </c>
      <c r="B11727">
        <v>3</v>
      </c>
    </row>
    <row r="11728" spans="1:2">
      <c r="A11728">
        <v>6188936</v>
      </c>
      <c r="B11728">
        <v>0</v>
      </c>
    </row>
    <row r="11729" spans="1:2">
      <c r="A11729">
        <v>6188409</v>
      </c>
      <c r="B11729">
        <v>2</v>
      </c>
    </row>
    <row r="11730" spans="1:2">
      <c r="A11730">
        <v>7150267</v>
      </c>
      <c r="B11730">
        <v>0</v>
      </c>
    </row>
    <row r="11731" spans="1:2">
      <c r="A11731">
        <v>6216309</v>
      </c>
      <c r="B11731">
        <v>1</v>
      </c>
    </row>
    <row r="11732" spans="1:2">
      <c r="A11732">
        <v>6219886</v>
      </c>
      <c r="B11732">
        <v>5</v>
      </c>
    </row>
    <row r="11733" spans="1:2">
      <c r="A11733">
        <v>6230847</v>
      </c>
      <c r="B11733">
        <v>10</v>
      </c>
    </row>
    <row r="11734" spans="1:2">
      <c r="A11734">
        <v>6214288</v>
      </c>
      <c r="B11734">
        <v>0</v>
      </c>
    </row>
    <row r="11735" spans="1:2">
      <c r="A11735">
        <v>6188411</v>
      </c>
      <c r="B11735">
        <v>4</v>
      </c>
    </row>
    <row r="11736" spans="1:2">
      <c r="A11736">
        <v>963026</v>
      </c>
      <c r="B11736">
        <v>0</v>
      </c>
    </row>
    <row r="11737" spans="1:2">
      <c r="A11737">
        <v>6299211</v>
      </c>
      <c r="B11737">
        <v>2</v>
      </c>
    </row>
    <row r="11738" spans="1:2">
      <c r="A11738">
        <v>1053287</v>
      </c>
      <c r="B11738">
        <v>0</v>
      </c>
    </row>
    <row r="11739" spans="1:2">
      <c r="A11739">
        <v>6218393</v>
      </c>
      <c r="B11739">
        <v>0</v>
      </c>
    </row>
    <row r="11740" spans="1:2">
      <c r="A11740">
        <v>964115</v>
      </c>
      <c r="B11740">
        <v>0</v>
      </c>
    </row>
    <row r="11741" spans="1:2">
      <c r="A11741">
        <v>6294855</v>
      </c>
      <c r="B11741">
        <v>2</v>
      </c>
    </row>
    <row r="11742" spans="1:2">
      <c r="A11742">
        <v>6281588</v>
      </c>
      <c r="B11742">
        <v>0</v>
      </c>
    </row>
    <row r="11743" spans="1:2">
      <c r="A11743">
        <v>6215809</v>
      </c>
      <c r="B11743">
        <v>1</v>
      </c>
    </row>
    <row r="11744" spans="1:2">
      <c r="A11744">
        <v>750124</v>
      </c>
      <c r="B11744">
        <v>14</v>
      </c>
    </row>
    <row r="11745" spans="1:2">
      <c r="A11745">
        <v>6264932</v>
      </c>
      <c r="B11745">
        <v>1</v>
      </c>
    </row>
    <row r="11746" spans="1:2">
      <c r="A11746">
        <v>6198912</v>
      </c>
      <c r="B11746">
        <v>4</v>
      </c>
    </row>
    <row r="11747" spans="1:2">
      <c r="A11747">
        <v>6180414</v>
      </c>
      <c r="B11747">
        <v>2</v>
      </c>
    </row>
    <row r="11748" spans="1:2">
      <c r="A11748">
        <v>6260912</v>
      </c>
      <c r="B11748">
        <v>1</v>
      </c>
    </row>
    <row r="11749" spans="1:2">
      <c r="A11749">
        <v>6310774</v>
      </c>
      <c r="B11749">
        <v>0</v>
      </c>
    </row>
    <row r="11750" spans="1:2">
      <c r="A11750">
        <v>6281783</v>
      </c>
      <c r="B11750">
        <v>0</v>
      </c>
    </row>
    <row r="11751" spans="1:2">
      <c r="A11751">
        <v>6310200</v>
      </c>
      <c r="B11751">
        <v>2</v>
      </c>
    </row>
    <row r="11752" spans="1:2">
      <c r="A11752">
        <v>6259251</v>
      </c>
      <c r="B11752">
        <v>0</v>
      </c>
    </row>
    <row r="11753" spans="1:2">
      <c r="A11753">
        <v>961536</v>
      </c>
      <c r="B11753">
        <v>8</v>
      </c>
    </row>
    <row r="11754" spans="1:2">
      <c r="A11754">
        <v>6216381</v>
      </c>
      <c r="B11754">
        <v>4</v>
      </c>
    </row>
    <row r="11755" spans="1:2">
      <c r="A11755">
        <v>6316393</v>
      </c>
      <c r="B11755">
        <v>2</v>
      </c>
    </row>
    <row r="11756" spans="1:2">
      <c r="A11756">
        <v>6273156</v>
      </c>
      <c r="B11756">
        <v>1</v>
      </c>
    </row>
    <row r="11757" spans="1:2">
      <c r="A11757">
        <v>6251793</v>
      </c>
      <c r="B11757">
        <v>0</v>
      </c>
    </row>
    <row r="11758" spans="1:2">
      <c r="A11758">
        <v>6131631</v>
      </c>
      <c r="B11758">
        <v>0</v>
      </c>
    </row>
    <row r="11759" spans="1:2">
      <c r="A11759">
        <v>6153220</v>
      </c>
      <c r="B11759">
        <v>3</v>
      </c>
    </row>
    <row r="11760" spans="1:2">
      <c r="A11760">
        <v>6215958</v>
      </c>
      <c r="B11760">
        <v>4</v>
      </c>
    </row>
    <row r="11761" spans="1:2">
      <c r="A11761">
        <v>6249155</v>
      </c>
      <c r="B11761">
        <v>1</v>
      </c>
    </row>
    <row r="11762" spans="1:2">
      <c r="A11762">
        <v>6244706</v>
      </c>
      <c r="B11762">
        <v>1</v>
      </c>
    </row>
    <row r="11763" spans="1:2">
      <c r="A11763">
        <v>6230853</v>
      </c>
      <c r="B11763">
        <v>1</v>
      </c>
    </row>
    <row r="11764" spans="1:2">
      <c r="A11764">
        <v>6316221</v>
      </c>
      <c r="B11764">
        <v>2</v>
      </c>
    </row>
    <row r="11765" spans="1:2">
      <c r="A11765">
        <v>6240037</v>
      </c>
      <c r="B11765">
        <v>2</v>
      </c>
    </row>
    <row r="11766" spans="1:2">
      <c r="A11766">
        <v>6279655</v>
      </c>
      <c r="B11766">
        <v>0</v>
      </c>
    </row>
    <row r="11767" spans="1:2">
      <c r="A11767">
        <v>751144</v>
      </c>
      <c r="B11767">
        <v>3</v>
      </c>
    </row>
    <row r="11768" spans="1:2">
      <c r="A11768">
        <v>6293314</v>
      </c>
      <c r="B11768">
        <v>1</v>
      </c>
    </row>
    <row r="11769" spans="1:2">
      <c r="A11769">
        <v>6255587</v>
      </c>
      <c r="B11769">
        <v>0</v>
      </c>
    </row>
    <row r="11770" spans="1:2">
      <c r="A11770">
        <v>959433</v>
      </c>
      <c r="B11770">
        <v>1</v>
      </c>
    </row>
    <row r="11771" spans="1:2">
      <c r="A11771">
        <v>6309278</v>
      </c>
      <c r="B11771">
        <v>0</v>
      </c>
    </row>
    <row r="11772" spans="1:2">
      <c r="A11772">
        <v>6250422</v>
      </c>
      <c r="B11772">
        <v>0</v>
      </c>
    </row>
    <row r="11773" spans="1:2">
      <c r="A11773">
        <v>6223915</v>
      </c>
      <c r="B11773">
        <v>0</v>
      </c>
    </row>
    <row r="11774" spans="1:2">
      <c r="A11774">
        <v>6150381</v>
      </c>
      <c r="B11774">
        <v>1</v>
      </c>
    </row>
    <row r="11775" spans="1:2">
      <c r="A11775">
        <v>954004</v>
      </c>
      <c r="B11775">
        <v>0</v>
      </c>
    </row>
    <row r="11776" spans="1:2">
      <c r="A11776">
        <v>962874</v>
      </c>
      <c r="B11776">
        <v>1</v>
      </c>
    </row>
    <row r="11777" spans="1:2">
      <c r="A11777">
        <v>6248667</v>
      </c>
      <c r="B11777">
        <v>2</v>
      </c>
    </row>
    <row r="11778" spans="1:2">
      <c r="A11778">
        <v>962085</v>
      </c>
      <c r="B11778">
        <v>1</v>
      </c>
    </row>
    <row r="11779" spans="1:2">
      <c r="A11779">
        <v>6137339</v>
      </c>
      <c r="B11779">
        <v>4</v>
      </c>
    </row>
    <row r="11780" spans="1:2">
      <c r="A11780">
        <v>6220759</v>
      </c>
      <c r="B11780">
        <v>0</v>
      </c>
    </row>
    <row r="11781" spans="1:2">
      <c r="A11781">
        <v>1053585</v>
      </c>
      <c r="B11781">
        <v>1</v>
      </c>
    </row>
    <row r="11782" spans="1:2">
      <c r="A11782">
        <v>6236852</v>
      </c>
      <c r="B11782">
        <v>0</v>
      </c>
    </row>
    <row r="11783" spans="1:2">
      <c r="A11783">
        <v>6313622</v>
      </c>
      <c r="B11783">
        <v>0</v>
      </c>
    </row>
    <row r="11784" spans="1:2">
      <c r="A11784">
        <v>1054908</v>
      </c>
      <c r="B11784">
        <v>0</v>
      </c>
    </row>
    <row r="11785" spans="1:2">
      <c r="A11785">
        <v>6216298</v>
      </c>
      <c r="B11785">
        <v>10</v>
      </c>
    </row>
    <row r="11786" spans="1:2">
      <c r="A11786">
        <v>6248867</v>
      </c>
      <c r="B11786">
        <v>0</v>
      </c>
    </row>
    <row r="11787" spans="1:2">
      <c r="A11787">
        <v>964352</v>
      </c>
      <c r="B11787">
        <v>3</v>
      </c>
    </row>
    <row r="11788" spans="1:2">
      <c r="A11788">
        <v>964546</v>
      </c>
      <c r="B11788">
        <v>0</v>
      </c>
    </row>
    <row r="11789" spans="1:2">
      <c r="A11789">
        <v>961250</v>
      </c>
      <c r="B11789">
        <v>0</v>
      </c>
    </row>
    <row r="11790" spans="1:2">
      <c r="A11790">
        <v>6263239</v>
      </c>
      <c r="B11790">
        <v>0</v>
      </c>
    </row>
    <row r="11791" spans="1:2">
      <c r="A11791">
        <v>6283631</v>
      </c>
      <c r="B11791">
        <v>0</v>
      </c>
    </row>
    <row r="11792" spans="1:2">
      <c r="A11792">
        <v>6216060</v>
      </c>
      <c r="B11792">
        <v>1</v>
      </c>
    </row>
    <row r="11793" spans="1:2">
      <c r="A11793">
        <v>960040</v>
      </c>
      <c r="B11793">
        <v>0</v>
      </c>
    </row>
    <row r="11794" spans="1:2">
      <c r="A11794">
        <v>554311</v>
      </c>
      <c r="B11794">
        <v>0</v>
      </c>
    </row>
    <row r="11795" spans="1:2">
      <c r="A11795">
        <v>6233802</v>
      </c>
      <c r="B11795">
        <v>0</v>
      </c>
    </row>
    <row r="11796" spans="1:2">
      <c r="A11796">
        <v>6224158</v>
      </c>
      <c r="B11796">
        <v>1</v>
      </c>
    </row>
    <row r="11797" spans="1:2">
      <c r="A11797">
        <v>6293316</v>
      </c>
      <c r="B11797">
        <v>2</v>
      </c>
    </row>
    <row r="11798" spans="1:2">
      <c r="A11798">
        <v>6342933</v>
      </c>
      <c r="B11798">
        <v>8</v>
      </c>
    </row>
    <row r="11799" spans="1:2">
      <c r="A11799">
        <v>6187216</v>
      </c>
      <c r="B11799">
        <v>0</v>
      </c>
    </row>
    <row r="11800" spans="1:2">
      <c r="A11800">
        <v>6210676</v>
      </c>
      <c r="B11800">
        <v>2</v>
      </c>
    </row>
    <row r="11801" spans="1:2">
      <c r="A11801">
        <v>6177398</v>
      </c>
      <c r="B11801">
        <v>1</v>
      </c>
    </row>
    <row r="11802" spans="1:2">
      <c r="A11802">
        <v>6215906</v>
      </c>
      <c r="B11802">
        <v>1</v>
      </c>
    </row>
    <row r="11803" spans="1:2">
      <c r="A11803">
        <v>6320155</v>
      </c>
      <c r="B11803">
        <v>0</v>
      </c>
    </row>
    <row r="11804" spans="1:2">
      <c r="A11804">
        <v>6335765</v>
      </c>
      <c r="B11804">
        <v>0</v>
      </c>
    </row>
    <row r="11805" spans="1:2">
      <c r="A11805">
        <v>6239768</v>
      </c>
      <c r="B11805">
        <v>0</v>
      </c>
    </row>
    <row r="11806" spans="1:2">
      <c r="A11806">
        <v>6337996</v>
      </c>
      <c r="B11806">
        <v>1</v>
      </c>
    </row>
    <row r="11807" spans="1:2">
      <c r="A11807">
        <v>6130066</v>
      </c>
      <c r="B11807">
        <v>1</v>
      </c>
    </row>
    <row r="11808" spans="1:2">
      <c r="A11808">
        <v>6103168</v>
      </c>
      <c r="B11808">
        <v>36</v>
      </c>
    </row>
    <row r="11809" spans="1:2">
      <c r="A11809">
        <v>1054743</v>
      </c>
      <c r="B11809">
        <v>2</v>
      </c>
    </row>
    <row r="11810" spans="1:2">
      <c r="A11810">
        <v>6266778</v>
      </c>
      <c r="B11810">
        <v>0</v>
      </c>
    </row>
    <row r="11811" spans="1:2">
      <c r="A11811">
        <v>6317541</v>
      </c>
      <c r="B11811">
        <v>0</v>
      </c>
    </row>
    <row r="11812" spans="1:2">
      <c r="A11812">
        <v>6262058</v>
      </c>
      <c r="B11812">
        <v>0</v>
      </c>
    </row>
    <row r="11813" spans="1:2">
      <c r="A11813">
        <v>6282828</v>
      </c>
      <c r="B11813">
        <v>1</v>
      </c>
    </row>
    <row r="11814" spans="1:2">
      <c r="A11814">
        <v>6181739</v>
      </c>
      <c r="B11814">
        <v>0</v>
      </c>
    </row>
    <row r="11815" spans="1:2">
      <c r="A11815">
        <v>960237</v>
      </c>
      <c r="B11815">
        <v>14</v>
      </c>
    </row>
    <row r="11816" spans="1:2">
      <c r="A11816">
        <v>6229696</v>
      </c>
      <c r="B11816">
        <v>0</v>
      </c>
    </row>
    <row r="11817" spans="1:2">
      <c r="A11817">
        <v>6216094</v>
      </c>
      <c r="B11817">
        <v>1</v>
      </c>
    </row>
    <row r="11818" spans="1:2">
      <c r="A11818">
        <v>1053140</v>
      </c>
      <c r="B11818">
        <v>3</v>
      </c>
    </row>
    <row r="11819" spans="1:2">
      <c r="A11819">
        <v>6257696</v>
      </c>
      <c r="B11819">
        <v>1</v>
      </c>
    </row>
    <row r="11820" spans="1:2">
      <c r="A11820">
        <v>6105497</v>
      </c>
      <c r="B11820">
        <v>0</v>
      </c>
    </row>
    <row r="11821" spans="1:2">
      <c r="A11821">
        <v>6133386</v>
      </c>
      <c r="B11821">
        <v>6</v>
      </c>
    </row>
    <row r="11822" spans="1:2">
      <c r="A11822">
        <v>1055191</v>
      </c>
      <c r="B11822">
        <v>0</v>
      </c>
    </row>
    <row r="11823" spans="1:2">
      <c r="A11823">
        <v>951160</v>
      </c>
      <c r="B11823">
        <v>18</v>
      </c>
    </row>
    <row r="11824" spans="1:2">
      <c r="A11824">
        <v>6265220</v>
      </c>
      <c r="B11824">
        <v>2</v>
      </c>
    </row>
    <row r="11825" spans="1:2">
      <c r="A11825">
        <v>1052529</v>
      </c>
      <c r="B11825">
        <v>8</v>
      </c>
    </row>
    <row r="11826" spans="1:2">
      <c r="A11826">
        <v>6279513</v>
      </c>
      <c r="B11826">
        <v>2</v>
      </c>
    </row>
    <row r="11827" spans="1:2">
      <c r="A11827">
        <v>6267386</v>
      </c>
      <c r="B11827">
        <v>0</v>
      </c>
    </row>
    <row r="11828" spans="1:2">
      <c r="A11828">
        <v>751247</v>
      </c>
      <c r="B11828">
        <v>0</v>
      </c>
    </row>
    <row r="11829" spans="1:2">
      <c r="A11829">
        <v>6216054</v>
      </c>
      <c r="B11829">
        <v>1</v>
      </c>
    </row>
    <row r="11830" spans="1:2">
      <c r="A11830">
        <v>6345474</v>
      </c>
      <c r="B11830">
        <v>1</v>
      </c>
    </row>
    <row r="11831" spans="1:2">
      <c r="A11831">
        <v>6312190</v>
      </c>
      <c r="B11831">
        <v>3</v>
      </c>
    </row>
    <row r="11832" spans="1:2">
      <c r="A11832">
        <v>6343068</v>
      </c>
      <c r="B11832">
        <v>1</v>
      </c>
    </row>
    <row r="11833" spans="1:2">
      <c r="A11833">
        <v>1055272</v>
      </c>
      <c r="B11833">
        <v>0</v>
      </c>
    </row>
    <row r="11834" spans="1:2">
      <c r="A11834">
        <v>6237191</v>
      </c>
      <c r="B11834">
        <v>2</v>
      </c>
    </row>
    <row r="11835" spans="1:2">
      <c r="A11835">
        <v>6216354</v>
      </c>
      <c r="B11835">
        <v>1</v>
      </c>
    </row>
    <row r="11836" spans="1:2">
      <c r="A11836">
        <v>6250268</v>
      </c>
      <c r="B11836">
        <v>0</v>
      </c>
    </row>
    <row r="11837" spans="1:2">
      <c r="A11837">
        <v>6243208</v>
      </c>
      <c r="B11837">
        <v>1</v>
      </c>
    </row>
    <row r="11838" spans="1:2">
      <c r="A11838">
        <v>6298417</v>
      </c>
      <c r="B11838">
        <v>0</v>
      </c>
    </row>
    <row r="11839" spans="1:2">
      <c r="A11839">
        <v>6229789</v>
      </c>
      <c r="B11839">
        <v>1</v>
      </c>
    </row>
    <row r="11840" spans="1:2">
      <c r="A11840">
        <v>6266162</v>
      </c>
      <c r="B11840">
        <v>0</v>
      </c>
    </row>
    <row r="11841" spans="1:2">
      <c r="A11841">
        <v>6145232</v>
      </c>
      <c r="B11841">
        <v>0</v>
      </c>
    </row>
    <row r="11842" spans="1:2">
      <c r="A11842">
        <v>6218106</v>
      </c>
      <c r="B11842">
        <v>0</v>
      </c>
    </row>
    <row r="11843" spans="1:2">
      <c r="A11843">
        <v>6215860</v>
      </c>
      <c r="B11843">
        <v>2</v>
      </c>
    </row>
    <row r="11844" spans="1:2">
      <c r="A11844">
        <v>3356969</v>
      </c>
      <c r="B11844">
        <v>0</v>
      </c>
    </row>
    <row r="11845" spans="1:2">
      <c r="A11845">
        <v>6300451</v>
      </c>
      <c r="B11845">
        <v>0</v>
      </c>
    </row>
    <row r="11846" spans="1:2">
      <c r="A11846">
        <v>6230775</v>
      </c>
      <c r="B11846">
        <v>1</v>
      </c>
    </row>
    <row r="11847" spans="1:2">
      <c r="A11847">
        <v>6146000</v>
      </c>
      <c r="B11847">
        <v>0</v>
      </c>
    </row>
    <row r="11848" spans="1:2">
      <c r="A11848">
        <v>6119939</v>
      </c>
      <c r="B11848">
        <v>0</v>
      </c>
    </row>
    <row r="11849" spans="1:2">
      <c r="A11849">
        <v>6278361</v>
      </c>
      <c r="B11849">
        <v>0</v>
      </c>
    </row>
    <row r="11850" spans="1:2">
      <c r="A11850">
        <v>962902</v>
      </c>
      <c r="B11850">
        <v>2</v>
      </c>
    </row>
    <row r="11851" spans="1:2">
      <c r="A11851">
        <v>6216087</v>
      </c>
      <c r="B11851">
        <v>1</v>
      </c>
    </row>
    <row r="11852" spans="1:2">
      <c r="A11852">
        <v>6150202</v>
      </c>
      <c r="B11852">
        <v>0</v>
      </c>
    </row>
    <row r="11853" spans="1:2">
      <c r="A11853">
        <v>961180</v>
      </c>
      <c r="B11853">
        <v>5</v>
      </c>
    </row>
    <row r="11854" spans="1:2">
      <c r="A11854">
        <v>6306919</v>
      </c>
      <c r="B11854">
        <v>2</v>
      </c>
    </row>
    <row r="11855" spans="1:2">
      <c r="A11855">
        <v>6128332</v>
      </c>
      <c r="B11855">
        <v>0</v>
      </c>
    </row>
    <row r="11856" spans="1:2">
      <c r="A11856">
        <v>6251982</v>
      </c>
      <c r="B11856">
        <v>2</v>
      </c>
    </row>
    <row r="11857" spans="1:2">
      <c r="A11857">
        <v>6184669</v>
      </c>
      <c r="B11857">
        <v>3</v>
      </c>
    </row>
    <row r="11858" spans="1:2">
      <c r="A11858">
        <v>6216319</v>
      </c>
      <c r="B11858">
        <v>1</v>
      </c>
    </row>
    <row r="11859" spans="1:2">
      <c r="A11859">
        <v>6143439</v>
      </c>
      <c r="B11859">
        <v>3</v>
      </c>
    </row>
    <row r="11860" spans="1:2">
      <c r="A11860">
        <v>959464</v>
      </c>
      <c r="B11860">
        <v>3</v>
      </c>
    </row>
    <row r="11861" spans="1:2">
      <c r="A11861">
        <v>6317032</v>
      </c>
      <c r="B11861">
        <v>0</v>
      </c>
    </row>
    <row r="11862" spans="1:2">
      <c r="A11862">
        <v>750141</v>
      </c>
      <c r="B11862">
        <v>8</v>
      </c>
    </row>
    <row r="11863" spans="1:2">
      <c r="A11863">
        <v>6248418</v>
      </c>
      <c r="B11863">
        <v>2</v>
      </c>
    </row>
    <row r="11864" spans="1:2">
      <c r="A11864">
        <v>6108689</v>
      </c>
      <c r="B11864">
        <v>0</v>
      </c>
    </row>
    <row r="11865" spans="1:2">
      <c r="A11865">
        <v>750515</v>
      </c>
      <c r="B11865">
        <v>0</v>
      </c>
    </row>
    <row r="11866" spans="1:2">
      <c r="A11866">
        <v>6266224</v>
      </c>
      <c r="B11866">
        <v>0</v>
      </c>
    </row>
    <row r="11867" spans="1:2">
      <c r="A11867">
        <v>964413</v>
      </c>
      <c r="B11867">
        <v>0</v>
      </c>
    </row>
    <row r="11868" spans="1:2">
      <c r="A11868">
        <v>961315</v>
      </c>
      <c r="B11868">
        <v>0</v>
      </c>
    </row>
    <row r="11869" spans="1:2">
      <c r="A11869">
        <v>964191</v>
      </c>
      <c r="B11869">
        <v>0</v>
      </c>
    </row>
    <row r="11870" spans="1:2">
      <c r="A11870">
        <v>6311711</v>
      </c>
      <c r="B11870">
        <v>0</v>
      </c>
    </row>
    <row r="11871" spans="1:2">
      <c r="A11871" t="s">
        <v>9604</v>
      </c>
      <c r="B11871">
        <v>0</v>
      </c>
    </row>
    <row r="11872" spans="1:2">
      <c r="A11872">
        <v>6279514</v>
      </c>
      <c r="B11872">
        <v>2</v>
      </c>
    </row>
    <row r="11873" spans="1:2">
      <c r="A11873">
        <v>6325440</v>
      </c>
      <c r="B11873">
        <v>0</v>
      </c>
    </row>
    <row r="11874" spans="1:2">
      <c r="A11874">
        <v>6285671</v>
      </c>
      <c r="B11874">
        <v>0</v>
      </c>
    </row>
    <row r="11875" spans="1:2">
      <c r="A11875">
        <v>6216417</v>
      </c>
      <c r="B11875">
        <v>1</v>
      </c>
    </row>
    <row r="11876" spans="1:2">
      <c r="A11876">
        <v>6224525</v>
      </c>
      <c r="B11876">
        <v>2</v>
      </c>
    </row>
    <row r="11877" spans="1:2">
      <c r="A11877">
        <v>6198403</v>
      </c>
      <c r="B11877">
        <v>10</v>
      </c>
    </row>
    <row r="11878" spans="1:2">
      <c r="A11878">
        <v>6132308</v>
      </c>
      <c r="B11878">
        <v>1</v>
      </c>
    </row>
    <row r="11879" spans="1:2">
      <c r="A11879">
        <v>6305652</v>
      </c>
      <c r="B11879">
        <v>0</v>
      </c>
    </row>
    <row r="11880" spans="1:2">
      <c r="A11880">
        <v>964884</v>
      </c>
      <c r="B11880">
        <v>0</v>
      </c>
    </row>
    <row r="11881" spans="1:2">
      <c r="A11881">
        <v>6343076</v>
      </c>
      <c r="B11881">
        <v>10</v>
      </c>
    </row>
    <row r="11882" spans="1:2">
      <c r="A11882">
        <v>6274658</v>
      </c>
      <c r="B11882">
        <v>6</v>
      </c>
    </row>
    <row r="11883" spans="1:2">
      <c r="A11883">
        <v>1350547</v>
      </c>
      <c r="B11883">
        <v>2</v>
      </c>
    </row>
    <row r="11884" spans="1:2">
      <c r="A11884">
        <v>6325327</v>
      </c>
      <c r="B11884">
        <v>0</v>
      </c>
    </row>
    <row r="11885" spans="1:2">
      <c r="A11885" t="s">
        <v>9658</v>
      </c>
      <c r="B11885">
        <v>2</v>
      </c>
    </row>
    <row r="11886" spans="1:2">
      <c r="A11886">
        <v>6270079</v>
      </c>
      <c r="B11886">
        <v>1</v>
      </c>
    </row>
    <row r="11887" spans="1:2">
      <c r="A11887">
        <v>6252792</v>
      </c>
      <c r="B11887">
        <v>0</v>
      </c>
    </row>
    <row r="11888" spans="1:2">
      <c r="A11888">
        <v>6149188</v>
      </c>
      <c r="B11888">
        <v>4</v>
      </c>
    </row>
    <row r="11889" spans="1:2">
      <c r="A11889">
        <v>6299064</v>
      </c>
      <c r="B11889">
        <v>0</v>
      </c>
    </row>
    <row r="11890" spans="1:2">
      <c r="A11890">
        <v>6337022</v>
      </c>
      <c r="B11890">
        <v>0</v>
      </c>
    </row>
    <row r="11891" spans="1:2">
      <c r="A11891">
        <v>6311008</v>
      </c>
      <c r="B11891">
        <v>1</v>
      </c>
    </row>
    <row r="11892" spans="1:2">
      <c r="A11892">
        <v>6185775</v>
      </c>
      <c r="B11892">
        <v>0</v>
      </c>
    </row>
    <row r="11893" spans="1:2">
      <c r="A11893">
        <v>6238398</v>
      </c>
      <c r="B11893">
        <v>1</v>
      </c>
    </row>
    <row r="11894" spans="1:2">
      <c r="A11894">
        <v>6291557</v>
      </c>
      <c r="B11894">
        <v>1</v>
      </c>
    </row>
    <row r="11895" spans="1:2">
      <c r="A11895">
        <v>6251754</v>
      </c>
      <c r="B11895">
        <v>5</v>
      </c>
    </row>
    <row r="11896" spans="1:2">
      <c r="A11896">
        <v>6146850</v>
      </c>
      <c r="B11896">
        <v>1</v>
      </c>
    </row>
    <row r="11897" spans="1:2">
      <c r="A11897">
        <v>6283442</v>
      </c>
      <c r="B11897">
        <v>1</v>
      </c>
    </row>
    <row r="11898" spans="1:2">
      <c r="A11898">
        <v>6215990</v>
      </c>
      <c r="B11898">
        <v>1</v>
      </c>
    </row>
    <row r="11899" spans="1:2">
      <c r="A11899">
        <v>6322690</v>
      </c>
      <c r="B11899">
        <v>1</v>
      </c>
    </row>
    <row r="11900" spans="1:2">
      <c r="A11900">
        <v>6247952</v>
      </c>
      <c r="B11900">
        <v>0</v>
      </c>
    </row>
    <row r="11901" spans="1:2">
      <c r="A11901">
        <v>6265339</v>
      </c>
      <c r="B11901">
        <v>0</v>
      </c>
    </row>
    <row r="11902" spans="1:2">
      <c r="A11902">
        <v>6176041</v>
      </c>
      <c r="B11902">
        <v>0</v>
      </c>
    </row>
    <row r="11903" spans="1:2">
      <c r="A11903">
        <v>6269321</v>
      </c>
      <c r="B11903">
        <v>1</v>
      </c>
    </row>
    <row r="11904" spans="1:2">
      <c r="A11904">
        <v>6105687</v>
      </c>
      <c r="B11904">
        <v>0</v>
      </c>
    </row>
    <row r="11905" spans="1:2">
      <c r="A11905">
        <v>1053150</v>
      </c>
      <c r="B11905">
        <v>1</v>
      </c>
    </row>
    <row r="11906" spans="1:2">
      <c r="A11906">
        <v>6299049</v>
      </c>
      <c r="B11906">
        <v>2</v>
      </c>
    </row>
    <row r="11907" spans="1:2">
      <c r="A11907">
        <v>6230799</v>
      </c>
      <c r="B11907">
        <v>1</v>
      </c>
    </row>
    <row r="11908" spans="1:2">
      <c r="A11908">
        <v>6226266</v>
      </c>
      <c r="B11908">
        <v>6</v>
      </c>
    </row>
    <row r="11909" spans="1:2">
      <c r="A11909">
        <v>6250906</v>
      </c>
      <c r="B11909">
        <v>0</v>
      </c>
    </row>
    <row r="11910" spans="1:2">
      <c r="A11910">
        <v>6322798</v>
      </c>
      <c r="B11910">
        <v>0</v>
      </c>
    </row>
    <row r="11911" spans="1:2">
      <c r="A11911">
        <v>6325418</v>
      </c>
      <c r="B11911">
        <v>0</v>
      </c>
    </row>
    <row r="11912" spans="1:2">
      <c r="A11912">
        <v>6241401</v>
      </c>
      <c r="B11912">
        <v>3</v>
      </c>
    </row>
    <row r="11913" spans="1:2">
      <c r="A11913">
        <v>1055009</v>
      </c>
      <c r="B11913">
        <v>1</v>
      </c>
    </row>
    <row r="11914" spans="1:2">
      <c r="A11914">
        <v>6317159</v>
      </c>
      <c r="B11914">
        <v>2</v>
      </c>
    </row>
    <row r="11915" spans="1:2">
      <c r="A11915">
        <v>6286164</v>
      </c>
      <c r="B11915">
        <v>0</v>
      </c>
    </row>
    <row r="11916" spans="1:2">
      <c r="A11916">
        <v>6221777</v>
      </c>
      <c r="B11916">
        <v>0</v>
      </c>
    </row>
    <row r="11917" spans="1:2">
      <c r="A11917">
        <v>962429</v>
      </c>
      <c r="B11917">
        <v>2</v>
      </c>
    </row>
    <row r="11918" spans="1:2">
      <c r="A11918">
        <v>1053394</v>
      </c>
      <c r="B11918">
        <v>2</v>
      </c>
    </row>
    <row r="11919" spans="1:2">
      <c r="A11919">
        <v>6239102</v>
      </c>
      <c r="B11919">
        <v>15</v>
      </c>
    </row>
    <row r="11920" spans="1:2">
      <c r="A11920">
        <v>6236980</v>
      </c>
      <c r="B11920">
        <v>0</v>
      </c>
    </row>
    <row r="11921" spans="1:2">
      <c r="A11921">
        <v>6258297</v>
      </c>
      <c r="B11921">
        <v>5</v>
      </c>
    </row>
    <row r="11922" spans="1:2">
      <c r="A11922">
        <v>6146915</v>
      </c>
      <c r="B11922">
        <v>1</v>
      </c>
    </row>
    <row r="11923" spans="1:2">
      <c r="A11923">
        <v>6187581</v>
      </c>
      <c r="B11923">
        <v>1</v>
      </c>
    </row>
    <row r="11924" spans="1:2">
      <c r="A11924">
        <v>6216300</v>
      </c>
      <c r="B11924">
        <v>1</v>
      </c>
    </row>
    <row r="11925" spans="1:2">
      <c r="A11925">
        <v>1053674</v>
      </c>
      <c r="B11925">
        <v>2</v>
      </c>
    </row>
    <row r="11926" spans="1:2">
      <c r="A11926">
        <v>6153445</v>
      </c>
      <c r="B11926">
        <v>4</v>
      </c>
    </row>
    <row r="11927" spans="1:2">
      <c r="A11927">
        <v>6150188</v>
      </c>
      <c r="B11927">
        <v>0</v>
      </c>
    </row>
    <row r="11928" spans="1:2">
      <c r="A11928">
        <v>6196056</v>
      </c>
      <c r="B11928">
        <v>0</v>
      </c>
    </row>
    <row r="11929" spans="1:2">
      <c r="A11929">
        <v>6156981</v>
      </c>
      <c r="B11929">
        <v>0</v>
      </c>
    </row>
    <row r="11930" spans="1:2">
      <c r="A11930">
        <v>6255998</v>
      </c>
      <c r="B11930">
        <v>1</v>
      </c>
    </row>
    <row r="11931" spans="1:2">
      <c r="A11931">
        <v>6138052</v>
      </c>
      <c r="B11931">
        <v>0</v>
      </c>
    </row>
    <row r="11932" spans="1:2">
      <c r="A11932">
        <v>6166987</v>
      </c>
      <c r="B11932">
        <v>1</v>
      </c>
    </row>
    <row r="11933" spans="1:2">
      <c r="A11933">
        <v>6310057</v>
      </c>
      <c r="B11933">
        <v>2</v>
      </c>
    </row>
    <row r="11934" spans="1:2">
      <c r="A11934">
        <v>6242083</v>
      </c>
      <c r="B11934">
        <v>0</v>
      </c>
    </row>
    <row r="11935" spans="1:2">
      <c r="A11935">
        <v>6293527</v>
      </c>
      <c r="B11935">
        <v>2</v>
      </c>
    </row>
    <row r="11936" spans="1:2">
      <c r="A11936">
        <v>6223929</v>
      </c>
      <c r="B11936">
        <v>2</v>
      </c>
    </row>
    <row r="11937" spans="1:2">
      <c r="A11937">
        <v>6138610</v>
      </c>
      <c r="B11937">
        <v>0</v>
      </c>
    </row>
    <row r="11938" spans="1:2">
      <c r="A11938">
        <v>1251572</v>
      </c>
      <c r="B11938">
        <v>2</v>
      </c>
    </row>
    <row r="11939" spans="1:2">
      <c r="A11939">
        <v>6326429</v>
      </c>
      <c r="B11939">
        <v>0</v>
      </c>
    </row>
    <row r="11940" spans="1:2">
      <c r="A11940">
        <v>6164734</v>
      </c>
      <c r="B11940">
        <v>4</v>
      </c>
    </row>
    <row r="11941" spans="1:2">
      <c r="A11941">
        <v>6246918</v>
      </c>
      <c r="B11941">
        <v>0</v>
      </c>
    </row>
    <row r="11942" spans="1:2">
      <c r="A11942">
        <v>3356984</v>
      </c>
      <c r="B11942">
        <v>0</v>
      </c>
    </row>
    <row r="11943" spans="1:2">
      <c r="A11943">
        <v>6243016</v>
      </c>
      <c r="B11943">
        <v>2</v>
      </c>
    </row>
    <row r="11944" spans="1:2">
      <c r="A11944">
        <v>1252477</v>
      </c>
      <c r="B11944">
        <v>0</v>
      </c>
    </row>
    <row r="11945" spans="1:2">
      <c r="A11945">
        <v>6107884</v>
      </c>
      <c r="B11945">
        <v>0</v>
      </c>
    </row>
    <row r="11946" spans="1:2">
      <c r="A11946">
        <v>750703</v>
      </c>
      <c r="B11946">
        <v>0</v>
      </c>
    </row>
    <row r="11947" spans="1:2">
      <c r="A11947">
        <v>6280344</v>
      </c>
      <c r="B11947">
        <v>2</v>
      </c>
    </row>
    <row r="11948" spans="1:2">
      <c r="A11948">
        <v>6242127</v>
      </c>
      <c r="B11948">
        <v>0</v>
      </c>
    </row>
    <row r="11949" spans="1:2">
      <c r="A11949">
        <v>6110438</v>
      </c>
      <c r="B11949">
        <v>0</v>
      </c>
    </row>
    <row r="11950" spans="1:2">
      <c r="A11950">
        <v>1053743</v>
      </c>
      <c r="B11950">
        <v>5</v>
      </c>
    </row>
    <row r="11951" spans="1:2">
      <c r="A11951">
        <v>6223347</v>
      </c>
      <c r="B11951">
        <v>2</v>
      </c>
    </row>
    <row r="11952" spans="1:2">
      <c r="A11952">
        <v>6341586</v>
      </c>
      <c r="B11952">
        <v>1</v>
      </c>
    </row>
    <row r="11953" spans="1:2">
      <c r="A11953">
        <v>6258522</v>
      </c>
      <c r="B11953">
        <v>1</v>
      </c>
    </row>
    <row r="11954" spans="1:2">
      <c r="A11954">
        <v>6172565</v>
      </c>
      <c r="B11954">
        <v>0</v>
      </c>
    </row>
    <row r="11955" spans="1:2">
      <c r="A11955">
        <v>6250590</v>
      </c>
      <c r="B11955">
        <v>5</v>
      </c>
    </row>
    <row r="11956" spans="1:2">
      <c r="A11956">
        <v>6338954</v>
      </c>
      <c r="B11956">
        <v>0</v>
      </c>
    </row>
    <row r="11957" spans="1:2">
      <c r="A11957">
        <v>955218</v>
      </c>
      <c r="B11957">
        <v>1</v>
      </c>
    </row>
    <row r="11958" spans="1:2">
      <c r="A11958">
        <v>6285661</v>
      </c>
      <c r="B11958">
        <v>4</v>
      </c>
    </row>
    <row r="11959" spans="1:2">
      <c r="A11959">
        <v>3394071</v>
      </c>
      <c r="B11959">
        <v>0</v>
      </c>
    </row>
    <row r="11960" spans="1:2">
      <c r="A11960">
        <v>6216343</v>
      </c>
      <c r="B11960">
        <v>183.08199999999999</v>
      </c>
    </row>
    <row r="11961" spans="1:2">
      <c r="A11961">
        <v>6334237</v>
      </c>
      <c r="B11961">
        <v>10</v>
      </c>
    </row>
    <row r="11962" spans="1:2">
      <c r="A11962">
        <v>6335191</v>
      </c>
      <c r="B11962">
        <v>1</v>
      </c>
    </row>
    <row r="11963" spans="1:2">
      <c r="A11963">
        <v>6299155</v>
      </c>
      <c r="B11963">
        <v>0</v>
      </c>
    </row>
    <row r="11964" spans="1:2">
      <c r="A11964">
        <v>6234339</v>
      </c>
      <c r="B11964">
        <v>4</v>
      </c>
    </row>
    <row r="11965" spans="1:2">
      <c r="A11965">
        <v>955132</v>
      </c>
      <c r="B11965">
        <v>1</v>
      </c>
    </row>
    <row r="11966" spans="1:2">
      <c r="A11966">
        <v>1054044</v>
      </c>
      <c r="B11966">
        <v>0</v>
      </c>
    </row>
    <row r="11967" spans="1:2">
      <c r="A11967">
        <v>6215841</v>
      </c>
      <c r="B11967">
        <v>3.48</v>
      </c>
    </row>
    <row r="11968" spans="1:2">
      <c r="A11968">
        <v>751136</v>
      </c>
      <c r="B11968">
        <v>1</v>
      </c>
    </row>
    <row r="11969" spans="1:2">
      <c r="A11969">
        <v>6230602</v>
      </c>
      <c r="B11969">
        <v>2</v>
      </c>
    </row>
    <row r="11970" spans="1:2">
      <c r="A11970">
        <v>6295357</v>
      </c>
      <c r="B11970">
        <v>0</v>
      </c>
    </row>
    <row r="11971" spans="1:2">
      <c r="A11971">
        <v>961312</v>
      </c>
      <c r="B11971">
        <v>2</v>
      </c>
    </row>
    <row r="11972" spans="1:2">
      <c r="A11972">
        <v>6237830</v>
      </c>
      <c r="B11972">
        <v>1</v>
      </c>
    </row>
    <row r="11973" spans="1:2">
      <c r="A11973">
        <v>6167425</v>
      </c>
      <c r="B11973">
        <v>0</v>
      </c>
    </row>
    <row r="11974" spans="1:2">
      <c r="A11974">
        <v>6244350</v>
      </c>
      <c r="B11974">
        <v>3</v>
      </c>
    </row>
    <row r="11975" spans="1:2">
      <c r="A11975">
        <v>6244143</v>
      </c>
      <c r="B11975">
        <v>1</v>
      </c>
    </row>
    <row r="11976" spans="1:2">
      <c r="A11976">
        <v>6317742</v>
      </c>
      <c r="B11976">
        <v>0</v>
      </c>
    </row>
    <row r="11977" spans="1:2">
      <c r="A11977">
        <v>6239399</v>
      </c>
      <c r="B11977">
        <v>0</v>
      </c>
    </row>
    <row r="11978" spans="1:2">
      <c r="A11978">
        <v>6239118</v>
      </c>
      <c r="B11978">
        <v>0</v>
      </c>
    </row>
    <row r="11979" spans="1:2">
      <c r="A11979">
        <v>6343147</v>
      </c>
      <c r="B11979">
        <v>2</v>
      </c>
    </row>
    <row r="11980" spans="1:2">
      <c r="A11980">
        <v>1051638</v>
      </c>
      <c r="B11980">
        <v>1</v>
      </c>
    </row>
    <row r="11981" spans="1:2">
      <c r="A11981">
        <v>6322226</v>
      </c>
      <c r="B11981">
        <v>4</v>
      </c>
    </row>
    <row r="11982" spans="1:2">
      <c r="A11982" t="s">
        <v>9624</v>
      </c>
      <c r="B11982">
        <v>0</v>
      </c>
    </row>
    <row r="11983" spans="1:2">
      <c r="A11983">
        <v>6213649</v>
      </c>
      <c r="B11983">
        <v>17</v>
      </c>
    </row>
    <row r="11984" spans="1:2">
      <c r="A11984">
        <v>6184318</v>
      </c>
      <c r="B11984">
        <v>0</v>
      </c>
    </row>
    <row r="11985" spans="1:2">
      <c r="A11985">
        <v>1054586</v>
      </c>
      <c r="B11985">
        <v>2</v>
      </c>
    </row>
    <row r="11986" spans="1:2">
      <c r="A11986">
        <v>6304980</v>
      </c>
      <c r="B11986">
        <v>0</v>
      </c>
    </row>
    <row r="11987" spans="1:2">
      <c r="A11987">
        <v>6198922</v>
      </c>
      <c r="B11987">
        <v>2</v>
      </c>
    </row>
    <row r="11988" spans="1:2">
      <c r="A11988">
        <v>6265340</v>
      </c>
      <c r="B11988">
        <v>0</v>
      </c>
    </row>
    <row r="11989" spans="1:2">
      <c r="A11989">
        <v>6119937</v>
      </c>
      <c r="B11989">
        <v>0</v>
      </c>
    </row>
    <row r="11990" spans="1:2">
      <c r="A11990">
        <v>6283636</v>
      </c>
      <c r="B11990">
        <v>0</v>
      </c>
    </row>
    <row r="11991" spans="1:2">
      <c r="A11991">
        <v>6342836</v>
      </c>
      <c r="B11991">
        <v>2</v>
      </c>
    </row>
    <row r="11992" spans="1:2">
      <c r="A11992">
        <v>6188413</v>
      </c>
      <c r="B11992">
        <v>4</v>
      </c>
    </row>
    <row r="11993" spans="1:2">
      <c r="A11993">
        <v>6269290</v>
      </c>
      <c r="B11993">
        <v>2</v>
      </c>
    </row>
    <row r="11994" spans="1:2">
      <c r="A11994">
        <v>6218462</v>
      </c>
      <c r="B11994">
        <v>0</v>
      </c>
    </row>
    <row r="11995" spans="1:2">
      <c r="A11995">
        <v>960399</v>
      </c>
      <c r="B11995">
        <v>6</v>
      </c>
    </row>
    <row r="11996" spans="1:2">
      <c r="A11996">
        <v>6276719</v>
      </c>
      <c r="B11996">
        <v>0</v>
      </c>
    </row>
    <row r="11997" spans="1:2">
      <c r="A11997">
        <v>6250214</v>
      </c>
      <c r="B11997">
        <v>1</v>
      </c>
    </row>
    <row r="11998" spans="1:2">
      <c r="A11998">
        <v>6210163</v>
      </c>
      <c r="B11998">
        <v>0</v>
      </c>
    </row>
    <row r="11999" spans="1:2">
      <c r="A11999">
        <v>6216276</v>
      </c>
      <c r="B11999">
        <v>10</v>
      </c>
    </row>
    <row r="12000" spans="1:2">
      <c r="A12000">
        <v>6183413</v>
      </c>
      <c r="B12000">
        <v>0</v>
      </c>
    </row>
    <row r="12001" spans="1:2">
      <c r="A12001">
        <v>6247906</v>
      </c>
      <c r="B12001">
        <v>1</v>
      </c>
    </row>
    <row r="12002" spans="1:2">
      <c r="A12002">
        <v>6267425</v>
      </c>
      <c r="B12002">
        <v>1</v>
      </c>
    </row>
    <row r="12003" spans="1:2">
      <c r="A12003">
        <v>6231355</v>
      </c>
      <c r="B12003">
        <v>2</v>
      </c>
    </row>
    <row r="12004" spans="1:2">
      <c r="A12004">
        <v>6280365</v>
      </c>
      <c r="B12004">
        <v>1</v>
      </c>
    </row>
    <row r="12005" spans="1:2">
      <c r="A12005">
        <v>6245379</v>
      </c>
      <c r="B12005">
        <v>0</v>
      </c>
    </row>
    <row r="12006" spans="1:2">
      <c r="A12006">
        <v>6249706</v>
      </c>
      <c r="B12006">
        <v>0</v>
      </c>
    </row>
    <row r="12007" spans="1:2">
      <c r="A12007">
        <v>6218214</v>
      </c>
      <c r="B12007">
        <v>2</v>
      </c>
    </row>
    <row r="12008" spans="1:2">
      <c r="A12008">
        <v>6304092</v>
      </c>
      <c r="B12008">
        <v>0</v>
      </c>
    </row>
    <row r="12009" spans="1:2">
      <c r="A12009">
        <v>6286462</v>
      </c>
      <c r="B12009">
        <v>9</v>
      </c>
    </row>
    <row r="12010" spans="1:2">
      <c r="A12010">
        <v>955301</v>
      </c>
      <c r="B12010">
        <v>0</v>
      </c>
    </row>
    <row r="12011" spans="1:2">
      <c r="A12011">
        <v>6171928</v>
      </c>
      <c r="B12011">
        <v>0</v>
      </c>
    </row>
    <row r="12012" spans="1:2">
      <c r="A12012">
        <v>1054048</v>
      </c>
      <c r="B12012">
        <v>13</v>
      </c>
    </row>
    <row r="12013" spans="1:2">
      <c r="A12013">
        <v>6215058</v>
      </c>
      <c r="B12013">
        <v>4</v>
      </c>
    </row>
    <row r="12014" spans="1:2">
      <c r="A12014">
        <v>6245806</v>
      </c>
      <c r="B12014">
        <v>0</v>
      </c>
    </row>
    <row r="12015" spans="1:2">
      <c r="A12015">
        <v>6149399</v>
      </c>
      <c r="B12015">
        <v>1</v>
      </c>
    </row>
    <row r="12016" spans="1:2">
      <c r="A12016">
        <v>6306704</v>
      </c>
      <c r="B12016">
        <v>2</v>
      </c>
    </row>
    <row r="12017" spans="1:2">
      <c r="A12017">
        <v>6199137</v>
      </c>
      <c r="B12017">
        <v>3</v>
      </c>
    </row>
    <row r="12018" spans="1:2">
      <c r="A12018">
        <v>6239234</v>
      </c>
      <c r="B12018">
        <v>3</v>
      </c>
    </row>
    <row r="12019" spans="1:2">
      <c r="A12019">
        <v>953828</v>
      </c>
      <c r="B12019">
        <v>0</v>
      </c>
    </row>
    <row r="12020" spans="1:2">
      <c r="A12020">
        <v>6216271</v>
      </c>
      <c r="B12020">
        <v>1</v>
      </c>
    </row>
    <row r="12021" spans="1:2">
      <c r="A12021">
        <v>6252753</v>
      </c>
      <c r="B12021">
        <v>0</v>
      </c>
    </row>
    <row r="12022" spans="1:2">
      <c r="A12022">
        <v>6303431</v>
      </c>
      <c r="B12022">
        <v>3</v>
      </c>
    </row>
    <row r="12023" spans="1:2">
      <c r="A12023">
        <v>6236753</v>
      </c>
      <c r="B12023">
        <v>2</v>
      </c>
    </row>
    <row r="12024" spans="1:2">
      <c r="A12024">
        <v>6170289</v>
      </c>
      <c r="B12024">
        <v>0</v>
      </c>
    </row>
    <row r="12025" spans="1:2">
      <c r="A12025">
        <v>6111888</v>
      </c>
      <c r="B12025">
        <v>0</v>
      </c>
    </row>
    <row r="12026" spans="1:2">
      <c r="A12026">
        <v>6122087</v>
      </c>
      <c r="B12026">
        <v>1</v>
      </c>
    </row>
    <row r="12027" spans="1:2">
      <c r="A12027">
        <v>6295373</v>
      </c>
      <c r="B12027">
        <v>1</v>
      </c>
    </row>
    <row r="12028" spans="1:2">
      <c r="A12028">
        <v>6213200</v>
      </c>
      <c r="B12028">
        <v>9</v>
      </c>
    </row>
    <row r="12029" spans="1:2">
      <c r="A12029">
        <v>6146847</v>
      </c>
      <c r="B12029">
        <v>1</v>
      </c>
    </row>
    <row r="12030" spans="1:2">
      <c r="A12030">
        <v>6279946</v>
      </c>
      <c r="B12030">
        <v>2</v>
      </c>
    </row>
    <row r="12031" spans="1:2">
      <c r="A12031">
        <v>6265990</v>
      </c>
      <c r="B12031">
        <v>0</v>
      </c>
    </row>
    <row r="12032" spans="1:2">
      <c r="A12032">
        <v>6244943</v>
      </c>
      <c r="B12032">
        <v>1</v>
      </c>
    </row>
    <row r="12033" spans="1:2">
      <c r="A12033">
        <v>1054661</v>
      </c>
      <c r="B12033">
        <v>0</v>
      </c>
    </row>
    <row r="12034" spans="1:2">
      <c r="A12034">
        <v>6216023</v>
      </c>
      <c r="B12034">
        <v>1</v>
      </c>
    </row>
    <row r="12035" spans="1:2">
      <c r="A12035">
        <v>6336674</v>
      </c>
      <c r="B12035">
        <v>1</v>
      </c>
    </row>
    <row r="12036" spans="1:2">
      <c r="A12036">
        <v>1055168</v>
      </c>
      <c r="B12036">
        <v>1</v>
      </c>
    </row>
    <row r="12037" spans="1:2">
      <c r="A12037">
        <v>6293706</v>
      </c>
      <c r="B12037">
        <v>0</v>
      </c>
    </row>
    <row r="12038" spans="1:2">
      <c r="A12038">
        <v>3440000</v>
      </c>
      <c r="B12038">
        <v>0</v>
      </c>
    </row>
    <row r="12039" spans="1:2">
      <c r="A12039">
        <v>6325533</v>
      </c>
      <c r="B12039">
        <v>0</v>
      </c>
    </row>
    <row r="12040" spans="1:2">
      <c r="A12040">
        <v>1054274</v>
      </c>
      <c r="B12040">
        <v>0</v>
      </c>
    </row>
    <row r="12041" spans="1:2">
      <c r="A12041">
        <v>6299082</v>
      </c>
      <c r="B12041">
        <v>4</v>
      </c>
    </row>
    <row r="12042" spans="1:2">
      <c r="A12042">
        <v>6330670</v>
      </c>
      <c r="B12042">
        <v>0</v>
      </c>
    </row>
    <row r="12043" spans="1:2">
      <c r="A12043">
        <v>957050</v>
      </c>
      <c r="B12043">
        <v>0</v>
      </c>
    </row>
    <row r="12044" spans="1:2">
      <c r="A12044">
        <v>6279934</v>
      </c>
      <c r="B12044">
        <v>2</v>
      </c>
    </row>
    <row r="12045" spans="1:2">
      <c r="A12045">
        <v>6259469</v>
      </c>
      <c r="B12045">
        <v>0</v>
      </c>
    </row>
    <row r="12046" spans="1:2">
      <c r="A12046">
        <v>6239509</v>
      </c>
      <c r="B12046">
        <v>0</v>
      </c>
    </row>
    <row r="12047" spans="1:2">
      <c r="A12047">
        <v>6299165</v>
      </c>
      <c r="B12047">
        <v>0</v>
      </c>
    </row>
    <row r="12048" spans="1:2">
      <c r="A12048">
        <v>6178892</v>
      </c>
      <c r="B12048">
        <v>0</v>
      </c>
    </row>
    <row r="12049" spans="1:2">
      <c r="A12049">
        <v>6180477</v>
      </c>
      <c r="B12049">
        <v>0</v>
      </c>
    </row>
    <row r="12050" spans="1:2">
      <c r="A12050">
        <v>6105781</v>
      </c>
      <c r="B12050">
        <v>1</v>
      </c>
    </row>
    <row r="12051" spans="1:2">
      <c r="A12051">
        <v>6313897</v>
      </c>
      <c r="B12051">
        <v>0</v>
      </c>
    </row>
    <row r="12052" spans="1:2">
      <c r="A12052">
        <v>6146581</v>
      </c>
      <c r="B12052">
        <v>0</v>
      </c>
    </row>
    <row r="12053" spans="1:2">
      <c r="A12053">
        <v>6313550</v>
      </c>
      <c r="B12053">
        <v>2</v>
      </c>
    </row>
    <row r="12054" spans="1:2">
      <c r="A12054">
        <v>6323752</v>
      </c>
      <c r="B12054">
        <v>6</v>
      </c>
    </row>
    <row r="12055" spans="1:2">
      <c r="A12055">
        <v>6215933</v>
      </c>
      <c r="B12055">
        <v>3</v>
      </c>
    </row>
    <row r="12056" spans="1:2">
      <c r="A12056">
        <v>6169309</v>
      </c>
      <c r="B12056">
        <v>1</v>
      </c>
    </row>
    <row r="12057" spans="1:2">
      <c r="A12057">
        <v>6279953</v>
      </c>
      <c r="B12057">
        <v>1</v>
      </c>
    </row>
    <row r="12058" spans="1:2">
      <c r="A12058">
        <v>1054406</v>
      </c>
      <c r="B12058">
        <v>0</v>
      </c>
    </row>
    <row r="12059" spans="1:2">
      <c r="A12059">
        <v>6295097</v>
      </c>
      <c r="B12059">
        <v>2</v>
      </c>
    </row>
    <row r="12060" spans="1:2">
      <c r="A12060">
        <v>6215059</v>
      </c>
      <c r="B12060">
        <v>5</v>
      </c>
    </row>
    <row r="12061" spans="1:2">
      <c r="A12061">
        <v>6249703</v>
      </c>
      <c r="B12061">
        <v>0</v>
      </c>
    </row>
    <row r="12062" spans="1:2">
      <c r="A12062">
        <v>6215618</v>
      </c>
      <c r="B12062">
        <v>0</v>
      </c>
    </row>
    <row r="12063" spans="1:2">
      <c r="A12063">
        <v>6341776</v>
      </c>
      <c r="B12063">
        <v>8</v>
      </c>
    </row>
    <row r="12064" spans="1:2">
      <c r="A12064">
        <v>6261693</v>
      </c>
      <c r="B12064">
        <v>1</v>
      </c>
    </row>
    <row r="12065" spans="1:2">
      <c r="A12065">
        <v>6264160</v>
      </c>
      <c r="B12065">
        <v>1</v>
      </c>
    </row>
    <row r="12066" spans="1:2">
      <c r="A12066">
        <v>6277204</v>
      </c>
      <c r="B12066">
        <v>1</v>
      </c>
    </row>
    <row r="12067" spans="1:2">
      <c r="A12067">
        <v>6270865</v>
      </c>
      <c r="B12067">
        <v>3</v>
      </c>
    </row>
    <row r="12068" spans="1:2">
      <c r="A12068">
        <v>6311887</v>
      </c>
      <c r="B12068">
        <v>1</v>
      </c>
    </row>
    <row r="12069" spans="1:2">
      <c r="A12069">
        <v>6341343</v>
      </c>
      <c r="B12069">
        <v>6</v>
      </c>
    </row>
    <row r="12070" spans="1:2">
      <c r="A12070">
        <v>6216733</v>
      </c>
      <c r="B12070">
        <v>0</v>
      </c>
    </row>
    <row r="12071" spans="1:2">
      <c r="A12071">
        <v>6316228</v>
      </c>
      <c r="B12071">
        <v>2</v>
      </c>
    </row>
    <row r="12072" spans="1:2">
      <c r="A12072">
        <v>6281775</v>
      </c>
      <c r="B12072">
        <v>1</v>
      </c>
    </row>
    <row r="12073" spans="1:2">
      <c r="A12073">
        <v>6241398</v>
      </c>
      <c r="B12073">
        <v>11</v>
      </c>
    </row>
    <row r="12074" spans="1:2">
      <c r="A12074" t="s">
        <v>9587</v>
      </c>
      <c r="B12074">
        <v>2</v>
      </c>
    </row>
    <row r="12075" spans="1:2">
      <c r="A12075">
        <v>956452</v>
      </c>
      <c r="B12075">
        <v>0</v>
      </c>
    </row>
    <row r="12076" spans="1:2">
      <c r="A12076">
        <v>6216006</v>
      </c>
      <c r="B12076">
        <v>1</v>
      </c>
    </row>
    <row r="12077" spans="1:2">
      <c r="A12077">
        <v>1252335</v>
      </c>
      <c r="B12077">
        <v>6</v>
      </c>
    </row>
    <row r="12078" spans="1:2">
      <c r="A12078">
        <v>6243861</v>
      </c>
      <c r="B12078">
        <v>2</v>
      </c>
    </row>
    <row r="12079" spans="1:2">
      <c r="A12079">
        <v>961787</v>
      </c>
      <c r="B12079">
        <v>0</v>
      </c>
    </row>
    <row r="12080" spans="1:2">
      <c r="A12080">
        <v>6177531</v>
      </c>
      <c r="B12080">
        <v>0</v>
      </c>
    </row>
    <row r="12081" spans="1:2">
      <c r="A12081">
        <v>6275466</v>
      </c>
      <c r="B12081">
        <v>1</v>
      </c>
    </row>
    <row r="12082" spans="1:2">
      <c r="A12082">
        <v>6107844</v>
      </c>
      <c r="B12082">
        <v>0</v>
      </c>
    </row>
    <row r="12083" spans="1:2">
      <c r="A12083">
        <v>6137665</v>
      </c>
      <c r="B12083">
        <v>0</v>
      </c>
    </row>
    <row r="12084" spans="1:2">
      <c r="A12084">
        <v>6260345</v>
      </c>
      <c r="B12084">
        <v>0</v>
      </c>
    </row>
    <row r="12085" spans="1:2">
      <c r="A12085">
        <v>6335293</v>
      </c>
      <c r="B12085">
        <v>0</v>
      </c>
    </row>
    <row r="12086" spans="1:2">
      <c r="A12086">
        <v>6167288</v>
      </c>
      <c r="B12086">
        <v>0</v>
      </c>
    </row>
    <row r="12087" spans="1:2">
      <c r="A12087">
        <v>6136924</v>
      </c>
      <c r="B12087">
        <v>0</v>
      </c>
    </row>
    <row r="12088" spans="1:2">
      <c r="A12088">
        <v>959723</v>
      </c>
      <c r="B12088">
        <v>0</v>
      </c>
    </row>
    <row r="12089" spans="1:2">
      <c r="A12089">
        <v>6167278</v>
      </c>
      <c r="B12089">
        <v>2</v>
      </c>
    </row>
    <row r="12090" spans="1:2">
      <c r="A12090">
        <v>6216346</v>
      </c>
      <c r="B12090">
        <v>1</v>
      </c>
    </row>
    <row r="12091" spans="1:2">
      <c r="A12091">
        <v>953110</v>
      </c>
      <c r="B12091">
        <v>0</v>
      </c>
    </row>
    <row r="12092" spans="1:2">
      <c r="A12092">
        <v>6187546</v>
      </c>
      <c r="B12092">
        <v>0</v>
      </c>
    </row>
    <row r="12093" spans="1:2">
      <c r="A12093">
        <v>6125076</v>
      </c>
      <c r="B12093">
        <v>4</v>
      </c>
    </row>
    <row r="12094" spans="1:2">
      <c r="A12094">
        <v>6335371</v>
      </c>
      <c r="B12094">
        <v>0</v>
      </c>
    </row>
    <row r="12095" spans="1:2">
      <c r="A12095">
        <v>1252343</v>
      </c>
      <c r="B12095">
        <v>1</v>
      </c>
    </row>
    <row r="12096" spans="1:2">
      <c r="A12096">
        <v>6197467</v>
      </c>
      <c r="B12096">
        <v>0</v>
      </c>
    </row>
    <row r="12097" spans="1:2">
      <c r="A12097">
        <v>962776</v>
      </c>
      <c r="B12097">
        <v>0</v>
      </c>
    </row>
    <row r="12098" spans="1:2">
      <c r="A12098">
        <v>6278532</v>
      </c>
      <c r="B12098">
        <v>0</v>
      </c>
    </row>
    <row r="12099" spans="1:2">
      <c r="A12099">
        <v>6175203</v>
      </c>
      <c r="B12099">
        <v>30</v>
      </c>
    </row>
    <row r="12100" spans="1:2">
      <c r="A12100">
        <v>6179239</v>
      </c>
      <c r="B12100">
        <v>1</v>
      </c>
    </row>
    <row r="12101" spans="1:2">
      <c r="A12101">
        <v>6245146</v>
      </c>
      <c r="B12101">
        <v>1</v>
      </c>
    </row>
    <row r="12102" spans="1:2">
      <c r="A12102">
        <v>6267953</v>
      </c>
      <c r="B12102">
        <v>1</v>
      </c>
    </row>
    <row r="12103" spans="1:2">
      <c r="A12103">
        <v>6283629</v>
      </c>
      <c r="B12103">
        <v>0</v>
      </c>
    </row>
    <row r="12104" spans="1:2">
      <c r="A12104">
        <v>956629</v>
      </c>
      <c r="B12104">
        <v>0</v>
      </c>
    </row>
    <row r="12105" spans="1:2">
      <c r="A12105">
        <v>4505308</v>
      </c>
      <c r="B12105">
        <v>1</v>
      </c>
    </row>
    <row r="12106" spans="1:2">
      <c r="A12106">
        <v>6223054</v>
      </c>
      <c r="B12106">
        <v>6</v>
      </c>
    </row>
    <row r="12107" spans="1:2">
      <c r="A12107">
        <v>6231406</v>
      </c>
      <c r="B12107">
        <v>0</v>
      </c>
    </row>
    <row r="12108" spans="1:2">
      <c r="A12108">
        <v>750465</v>
      </c>
      <c r="B12108">
        <v>0</v>
      </c>
    </row>
    <row r="12109" spans="1:2">
      <c r="A12109">
        <v>6151937</v>
      </c>
      <c r="B12109">
        <v>0</v>
      </c>
    </row>
    <row r="12110" spans="1:2">
      <c r="A12110">
        <v>6285662</v>
      </c>
      <c r="B12110">
        <v>4</v>
      </c>
    </row>
    <row r="12111" spans="1:2">
      <c r="A12111">
        <v>6339759</v>
      </c>
      <c r="B12111">
        <v>0</v>
      </c>
    </row>
    <row r="12112" spans="1:2">
      <c r="A12112">
        <v>6175288</v>
      </c>
      <c r="B12112">
        <v>0</v>
      </c>
    </row>
    <row r="12113" spans="1:2">
      <c r="A12113">
        <v>7550367</v>
      </c>
      <c r="B12113">
        <v>0</v>
      </c>
    </row>
    <row r="12114" spans="1:2">
      <c r="A12114">
        <v>6185204</v>
      </c>
      <c r="B12114">
        <v>0</v>
      </c>
    </row>
    <row r="12115" spans="1:2">
      <c r="A12115">
        <v>6314753</v>
      </c>
      <c r="B12115">
        <v>1</v>
      </c>
    </row>
    <row r="12116" spans="1:2">
      <c r="A12116">
        <v>6241194</v>
      </c>
      <c r="B12116">
        <v>2</v>
      </c>
    </row>
    <row r="12117" spans="1:2">
      <c r="A12117">
        <v>6131767</v>
      </c>
      <c r="B12117">
        <v>0</v>
      </c>
    </row>
    <row r="12118" spans="1:2">
      <c r="A12118">
        <v>6179670</v>
      </c>
      <c r="B12118">
        <v>5</v>
      </c>
    </row>
    <row r="12119" spans="1:2">
      <c r="A12119">
        <v>6317762</v>
      </c>
      <c r="B12119">
        <v>0</v>
      </c>
    </row>
    <row r="12120" spans="1:2">
      <c r="A12120">
        <v>6102263</v>
      </c>
      <c r="B12120">
        <v>3</v>
      </c>
    </row>
    <row r="12121" spans="1:2">
      <c r="A12121">
        <v>957254</v>
      </c>
      <c r="B12121">
        <v>0</v>
      </c>
    </row>
    <row r="12122" spans="1:2">
      <c r="A12122">
        <v>961823</v>
      </c>
      <c r="B12122">
        <v>3</v>
      </c>
    </row>
    <row r="12123" spans="1:2">
      <c r="A12123">
        <v>6298308</v>
      </c>
      <c r="B12123">
        <v>2</v>
      </c>
    </row>
    <row r="12124" spans="1:2">
      <c r="A12124">
        <v>1053826</v>
      </c>
      <c r="B12124">
        <v>5</v>
      </c>
    </row>
    <row r="12125" spans="1:2">
      <c r="A12125">
        <v>6145674</v>
      </c>
      <c r="B12125">
        <v>0</v>
      </c>
    </row>
    <row r="12126" spans="1:2">
      <c r="A12126">
        <v>6215920</v>
      </c>
      <c r="B12126">
        <v>10</v>
      </c>
    </row>
    <row r="12127" spans="1:2">
      <c r="A12127">
        <v>6278545</v>
      </c>
      <c r="B12127">
        <v>5</v>
      </c>
    </row>
    <row r="12128" spans="1:2">
      <c r="A12128">
        <v>6177037</v>
      </c>
      <c r="B12128">
        <v>3</v>
      </c>
    </row>
    <row r="12129" spans="1:2">
      <c r="A12129">
        <v>6176046</v>
      </c>
      <c r="B12129">
        <v>0</v>
      </c>
    </row>
    <row r="12130" spans="1:2">
      <c r="A12130">
        <v>550373</v>
      </c>
      <c r="B12130">
        <v>0</v>
      </c>
    </row>
    <row r="12131" spans="1:2">
      <c r="A12131">
        <v>6215081</v>
      </c>
      <c r="B12131">
        <v>2</v>
      </c>
    </row>
    <row r="12132" spans="1:2">
      <c r="A12132">
        <v>6276530</v>
      </c>
      <c r="B12132">
        <v>0</v>
      </c>
    </row>
    <row r="12133" spans="1:2">
      <c r="A12133">
        <v>6240243</v>
      </c>
      <c r="B12133">
        <v>0</v>
      </c>
    </row>
    <row r="12134" spans="1:2">
      <c r="A12134">
        <v>6187219</v>
      </c>
      <c r="B12134">
        <v>0</v>
      </c>
    </row>
    <row r="12135" spans="1:2">
      <c r="A12135">
        <v>6101663</v>
      </c>
      <c r="B12135">
        <v>0</v>
      </c>
    </row>
    <row r="12136" spans="1:2">
      <c r="A12136">
        <v>6260893</v>
      </c>
      <c r="B12136">
        <v>0</v>
      </c>
    </row>
    <row r="12137" spans="1:2">
      <c r="A12137">
        <v>6330380</v>
      </c>
      <c r="B12137">
        <v>2</v>
      </c>
    </row>
    <row r="12138" spans="1:2">
      <c r="A12138">
        <v>6279980</v>
      </c>
      <c r="B12138">
        <v>1</v>
      </c>
    </row>
    <row r="12139" spans="1:2">
      <c r="A12139">
        <v>6216832</v>
      </c>
      <c r="B12139">
        <v>0</v>
      </c>
    </row>
    <row r="12140" spans="1:2">
      <c r="A12140">
        <v>6173043</v>
      </c>
      <c r="B12140">
        <v>2</v>
      </c>
    </row>
    <row r="12141" spans="1:2">
      <c r="A12141">
        <v>552229</v>
      </c>
      <c r="B12141">
        <v>1</v>
      </c>
    </row>
    <row r="12142" spans="1:2">
      <c r="A12142">
        <v>6293308</v>
      </c>
      <c r="B12142">
        <v>0</v>
      </c>
    </row>
    <row r="12143" spans="1:2">
      <c r="A12143">
        <v>6231694</v>
      </c>
      <c r="B12143">
        <v>0</v>
      </c>
    </row>
    <row r="12144" spans="1:2">
      <c r="A12144">
        <v>6279216</v>
      </c>
      <c r="B12144">
        <v>0</v>
      </c>
    </row>
    <row r="12145" spans="1:2">
      <c r="A12145">
        <v>6177521</v>
      </c>
      <c r="B12145">
        <v>2</v>
      </c>
    </row>
    <row r="12146" spans="1:2">
      <c r="A12146">
        <v>6217849</v>
      </c>
      <c r="B12146">
        <v>8</v>
      </c>
    </row>
    <row r="12147" spans="1:2">
      <c r="A12147">
        <v>6216547</v>
      </c>
      <c r="B12147">
        <v>1</v>
      </c>
    </row>
    <row r="12148" spans="1:2">
      <c r="A12148">
        <v>6302384</v>
      </c>
      <c r="B12148">
        <v>6</v>
      </c>
    </row>
    <row r="12149" spans="1:2">
      <c r="A12149">
        <v>6219670</v>
      </c>
      <c r="B12149">
        <v>4</v>
      </c>
    </row>
    <row r="12150" spans="1:2">
      <c r="A12150">
        <v>6131990</v>
      </c>
      <c r="B12150">
        <v>2</v>
      </c>
    </row>
    <row r="12151" spans="1:2">
      <c r="A12151">
        <v>6215881</v>
      </c>
      <c r="B12151">
        <v>1</v>
      </c>
    </row>
    <row r="12152" spans="1:2">
      <c r="A12152">
        <v>6253427</v>
      </c>
      <c r="B12152">
        <v>1</v>
      </c>
    </row>
    <row r="12153" spans="1:2">
      <c r="A12153">
        <v>6128333</v>
      </c>
      <c r="B12153">
        <v>0</v>
      </c>
    </row>
    <row r="12154" spans="1:2">
      <c r="A12154">
        <v>6326861</v>
      </c>
      <c r="B12154">
        <v>0</v>
      </c>
    </row>
    <row r="12155" spans="1:2">
      <c r="A12155">
        <v>6144489</v>
      </c>
      <c r="B12155">
        <v>2</v>
      </c>
    </row>
    <row r="12156" spans="1:2">
      <c r="A12156">
        <v>6305976</v>
      </c>
      <c r="B12156">
        <v>0</v>
      </c>
    </row>
    <row r="12157" spans="1:2">
      <c r="A12157">
        <v>1251788</v>
      </c>
      <c r="B12157">
        <v>0</v>
      </c>
    </row>
    <row r="12158" spans="1:2">
      <c r="A12158">
        <v>6263418</v>
      </c>
      <c r="B12158">
        <v>1</v>
      </c>
    </row>
    <row r="12159" spans="1:2">
      <c r="A12159">
        <v>6130723</v>
      </c>
      <c r="B12159">
        <v>20</v>
      </c>
    </row>
    <row r="12160" spans="1:2">
      <c r="A12160">
        <v>1251461</v>
      </c>
      <c r="B12160">
        <v>0</v>
      </c>
    </row>
    <row r="12161" spans="1:2">
      <c r="A12161">
        <v>6261794</v>
      </c>
      <c r="B12161">
        <v>4</v>
      </c>
    </row>
    <row r="12162" spans="1:2">
      <c r="A12162">
        <v>6264142</v>
      </c>
      <c r="B12162">
        <v>1</v>
      </c>
    </row>
    <row r="12163" spans="1:2">
      <c r="A12163">
        <v>6233750</v>
      </c>
      <c r="B12163">
        <v>0</v>
      </c>
    </row>
    <row r="12164" spans="1:2">
      <c r="A12164">
        <v>6220317</v>
      </c>
      <c r="B12164">
        <v>1</v>
      </c>
    </row>
    <row r="12165" spans="1:2">
      <c r="A12165">
        <v>6273638</v>
      </c>
      <c r="B12165">
        <v>3</v>
      </c>
    </row>
    <row r="12166" spans="1:2">
      <c r="A12166">
        <v>6320338</v>
      </c>
      <c r="B12166">
        <v>0</v>
      </c>
    </row>
    <row r="12167" spans="1:2">
      <c r="A12167">
        <v>6247080</v>
      </c>
      <c r="B12167">
        <v>0</v>
      </c>
    </row>
    <row r="12168" spans="1:2">
      <c r="A12168">
        <v>1052726</v>
      </c>
      <c r="B12168">
        <v>0</v>
      </c>
    </row>
    <row r="12169" spans="1:2">
      <c r="A12169">
        <v>957409</v>
      </c>
      <c r="B12169">
        <v>0</v>
      </c>
    </row>
    <row r="12170" spans="1:2">
      <c r="A12170">
        <v>6279952</v>
      </c>
      <c r="B12170">
        <v>1</v>
      </c>
    </row>
    <row r="12171" spans="1:2">
      <c r="A12171">
        <v>6215963</v>
      </c>
      <c r="B12171">
        <v>1</v>
      </c>
    </row>
    <row r="12172" spans="1:2">
      <c r="A12172">
        <v>952641</v>
      </c>
      <c r="B12172">
        <v>0</v>
      </c>
    </row>
    <row r="12173" spans="1:2">
      <c r="A12173">
        <v>6318113</v>
      </c>
      <c r="B12173">
        <v>2</v>
      </c>
    </row>
    <row r="12174" spans="1:2">
      <c r="A12174">
        <v>965137</v>
      </c>
      <c r="B12174">
        <v>0</v>
      </c>
    </row>
    <row r="12175" spans="1:2">
      <c r="A12175">
        <v>6255601</v>
      </c>
      <c r="B12175">
        <v>0</v>
      </c>
    </row>
    <row r="12176" spans="1:2">
      <c r="A12176">
        <v>6277669</v>
      </c>
      <c r="B12176">
        <v>4</v>
      </c>
    </row>
    <row r="12177" spans="1:2">
      <c r="A12177">
        <v>6218900</v>
      </c>
      <c r="B12177">
        <v>3</v>
      </c>
    </row>
    <row r="12178" spans="1:2">
      <c r="A12178">
        <v>6220019</v>
      </c>
      <c r="B12178">
        <v>0</v>
      </c>
    </row>
    <row r="12179" spans="1:2">
      <c r="A12179">
        <v>6120072</v>
      </c>
      <c r="B12179">
        <v>0</v>
      </c>
    </row>
    <row r="12180" spans="1:2">
      <c r="A12180">
        <v>960487</v>
      </c>
      <c r="B12180">
        <v>0</v>
      </c>
    </row>
    <row r="12181" spans="1:2">
      <c r="A12181">
        <v>6296778</v>
      </c>
      <c r="B12181">
        <v>3</v>
      </c>
    </row>
    <row r="12182" spans="1:2">
      <c r="A12182">
        <v>6340801</v>
      </c>
      <c r="B12182">
        <v>0</v>
      </c>
    </row>
    <row r="12183" spans="1:2">
      <c r="A12183">
        <v>6232767</v>
      </c>
      <c r="B12183">
        <v>1</v>
      </c>
    </row>
    <row r="12184" spans="1:2">
      <c r="A12184">
        <v>6335162</v>
      </c>
      <c r="B12184">
        <v>0</v>
      </c>
    </row>
    <row r="12185" spans="1:2">
      <c r="A12185">
        <v>1054606</v>
      </c>
      <c r="B12185">
        <v>1</v>
      </c>
    </row>
    <row r="12186" spans="1:2">
      <c r="A12186">
        <v>6223602</v>
      </c>
      <c r="B12186">
        <v>1</v>
      </c>
    </row>
    <row r="12187" spans="1:2">
      <c r="A12187">
        <v>6234177</v>
      </c>
      <c r="B12187">
        <v>1</v>
      </c>
    </row>
    <row r="12188" spans="1:2">
      <c r="A12188">
        <v>9900075</v>
      </c>
      <c r="B12188">
        <v>0</v>
      </c>
    </row>
    <row r="12189" spans="1:2">
      <c r="A12189">
        <v>6337364</v>
      </c>
      <c r="B12189">
        <v>4</v>
      </c>
    </row>
    <row r="12190" spans="1:2">
      <c r="A12190">
        <v>6216823</v>
      </c>
      <c r="B12190">
        <v>0</v>
      </c>
    </row>
    <row r="12191" spans="1:2">
      <c r="A12191">
        <v>1055321</v>
      </c>
      <c r="B12191">
        <v>2</v>
      </c>
    </row>
    <row r="12192" spans="1:2">
      <c r="A12192">
        <v>6251191</v>
      </c>
      <c r="B12192">
        <v>3</v>
      </c>
    </row>
    <row r="12193" spans="1:2">
      <c r="A12193">
        <v>6323960</v>
      </c>
      <c r="B12193">
        <v>0</v>
      </c>
    </row>
    <row r="12194" spans="1:2">
      <c r="A12194">
        <v>1054958</v>
      </c>
      <c r="B12194">
        <v>0</v>
      </c>
    </row>
    <row r="12195" spans="1:2">
      <c r="A12195">
        <v>6244609</v>
      </c>
      <c r="B12195">
        <v>0</v>
      </c>
    </row>
    <row r="12196" spans="1:2">
      <c r="A12196">
        <v>6278528</v>
      </c>
      <c r="B12196">
        <v>0</v>
      </c>
    </row>
    <row r="12197" spans="1:2">
      <c r="A12197">
        <v>6322193</v>
      </c>
      <c r="B12197">
        <v>0</v>
      </c>
    </row>
    <row r="12198" spans="1:2">
      <c r="A12198">
        <v>6273153</v>
      </c>
      <c r="B12198">
        <v>1</v>
      </c>
    </row>
    <row r="12199" spans="1:2">
      <c r="A12199">
        <v>1351440</v>
      </c>
      <c r="B12199">
        <v>0</v>
      </c>
    </row>
    <row r="12200" spans="1:2">
      <c r="A12200">
        <v>6310666</v>
      </c>
      <c r="B12200">
        <v>0</v>
      </c>
    </row>
    <row r="12201" spans="1:2">
      <c r="A12201">
        <v>6239499</v>
      </c>
      <c r="B12201">
        <v>4</v>
      </c>
    </row>
    <row r="12202" spans="1:2">
      <c r="A12202">
        <v>6226686</v>
      </c>
      <c r="B12202">
        <v>3</v>
      </c>
    </row>
    <row r="12203" spans="1:2">
      <c r="A12203">
        <v>6316995</v>
      </c>
      <c r="B12203">
        <v>0</v>
      </c>
    </row>
    <row r="12204" spans="1:2">
      <c r="A12204">
        <v>6293379</v>
      </c>
      <c r="B12204">
        <v>0</v>
      </c>
    </row>
    <row r="12205" spans="1:2">
      <c r="A12205">
        <v>6285966</v>
      </c>
      <c r="B12205">
        <v>3</v>
      </c>
    </row>
    <row r="12206" spans="1:2">
      <c r="A12206">
        <v>6282025</v>
      </c>
      <c r="B12206">
        <v>1</v>
      </c>
    </row>
    <row r="12207" spans="1:2">
      <c r="A12207">
        <v>1350530</v>
      </c>
      <c r="B12207">
        <v>0</v>
      </c>
    </row>
    <row r="12208" spans="1:2">
      <c r="A12208">
        <v>6295367</v>
      </c>
      <c r="B12208">
        <v>1</v>
      </c>
    </row>
    <row r="12209" spans="1:2">
      <c r="A12209">
        <v>1252272</v>
      </c>
      <c r="B12209">
        <v>0</v>
      </c>
    </row>
    <row r="12210" spans="1:2">
      <c r="A12210">
        <v>6121169</v>
      </c>
      <c r="B12210">
        <v>0</v>
      </c>
    </row>
    <row r="12211" spans="1:2">
      <c r="A12211">
        <v>751066</v>
      </c>
      <c r="B12211">
        <v>9</v>
      </c>
    </row>
    <row r="12212" spans="1:2">
      <c r="A12212">
        <v>6281795</v>
      </c>
      <c r="B12212">
        <v>0</v>
      </c>
    </row>
    <row r="12213" spans="1:2">
      <c r="A12213">
        <v>6140082</v>
      </c>
      <c r="B12213">
        <v>4</v>
      </c>
    </row>
    <row r="12214" spans="1:2">
      <c r="A12214">
        <v>6311748</v>
      </c>
      <c r="B12214">
        <v>40</v>
      </c>
    </row>
    <row r="12215" spans="1:2">
      <c r="A12215">
        <v>6217877</v>
      </c>
      <c r="B12215">
        <v>1</v>
      </c>
    </row>
    <row r="12216" spans="1:2">
      <c r="A12216">
        <v>6245370</v>
      </c>
      <c r="B12216">
        <v>3</v>
      </c>
    </row>
    <row r="12217" spans="1:2">
      <c r="A12217">
        <v>6210107</v>
      </c>
      <c r="B12217">
        <v>1</v>
      </c>
    </row>
    <row r="12218" spans="1:2">
      <c r="A12218">
        <v>6266085</v>
      </c>
      <c r="B12218">
        <v>2</v>
      </c>
    </row>
    <row r="12219" spans="1:2">
      <c r="A12219">
        <v>1054282</v>
      </c>
      <c r="B12219">
        <v>5</v>
      </c>
    </row>
    <row r="12220" spans="1:2">
      <c r="A12220">
        <v>964454</v>
      </c>
      <c r="B12220">
        <v>2</v>
      </c>
    </row>
    <row r="12221" spans="1:2">
      <c r="A12221">
        <v>6315231</v>
      </c>
      <c r="B12221">
        <v>6</v>
      </c>
    </row>
    <row r="12222" spans="1:2">
      <c r="A12222">
        <v>6157151</v>
      </c>
      <c r="B12222">
        <v>0</v>
      </c>
    </row>
    <row r="12223" spans="1:2">
      <c r="A12223">
        <v>6247951</v>
      </c>
      <c r="B12223">
        <v>0</v>
      </c>
    </row>
    <row r="12224" spans="1:2">
      <c r="A12224">
        <v>6343065</v>
      </c>
      <c r="B12224">
        <v>0</v>
      </c>
    </row>
    <row r="12225" spans="1:2">
      <c r="A12225">
        <v>6301515</v>
      </c>
      <c r="B12225">
        <v>2</v>
      </c>
    </row>
    <row r="12226" spans="1:2">
      <c r="A12226">
        <v>6103381</v>
      </c>
      <c r="B12226">
        <v>0</v>
      </c>
    </row>
    <row r="12227" spans="1:2">
      <c r="A12227">
        <v>6259739</v>
      </c>
      <c r="B12227">
        <v>1</v>
      </c>
    </row>
    <row r="12228" spans="1:2">
      <c r="A12228">
        <v>6313411</v>
      </c>
      <c r="B12228">
        <v>0</v>
      </c>
    </row>
    <row r="12229" spans="1:2">
      <c r="A12229">
        <v>960731</v>
      </c>
      <c r="B12229">
        <v>1</v>
      </c>
    </row>
    <row r="12230" spans="1:2">
      <c r="A12230">
        <v>6304167</v>
      </c>
      <c r="B12230">
        <v>0</v>
      </c>
    </row>
    <row r="12231" spans="1:2">
      <c r="A12231">
        <v>6245531</v>
      </c>
      <c r="B12231">
        <v>0</v>
      </c>
    </row>
    <row r="12232" spans="1:2">
      <c r="A12232">
        <v>1252358</v>
      </c>
      <c r="B12232">
        <v>3</v>
      </c>
    </row>
    <row r="12233" spans="1:2">
      <c r="A12233">
        <v>6319631</v>
      </c>
      <c r="B12233">
        <v>0</v>
      </c>
    </row>
    <row r="12234" spans="1:2">
      <c r="A12234">
        <v>6120480</v>
      </c>
      <c r="B12234">
        <v>0</v>
      </c>
    </row>
    <row r="12235" spans="1:2">
      <c r="A12235">
        <v>6254107</v>
      </c>
      <c r="B12235">
        <v>0</v>
      </c>
    </row>
    <row r="12236" spans="1:2">
      <c r="A12236">
        <v>6230865</v>
      </c>
      <c r="B12236">
        <v>0</v>
      </c>
    </row>
    <row r="12237" spans="1:2">
      <c r="A12237">
        <v>6250661</v>
      </c>
      <c r="B12237">
        <v>0</v>
      </c>
    </row>
    <row r="12238" spans="1:2">
      <c r="A12238">
        <v>6325437</v>
      </c>
      <c r="B12238">
        <v>0</v>
      </c>
    </row>
    <row r="12239" spans="1:2">
      <c r="A12239">
        <v>6324735</v>
      </c>
      <c r="B12239">
        <v>2</v>
      </c>
    </row>
    <row r="12240" spans="1:2">
      <c r="A12240">
        <v>6342996</v>
      </c>
      <c r="B12240">
        <v>0</v>
      </c>
    </row>
    <row r="12241" spans="1:2">
      <c r="A12241">
        <v>1252331</v>
      </c>
      <c r="B12241">
        <v>4</v>
      </c>
    </row>
    <row r="12242" spans="1:2">
      <c r="A12242">
        <v>6242114</v>
      </c>
      <c r="B12242">
        <v>1</v>
      </c>
    </row>
    <row r="12243" spans="1:2">
      <c r="A12243">
        <v>1250659</v>
      </c>
      <c r="B12243">
        <v>0</v>
      </c>
    </row>
    <row r="12244" spans="1:2">
      <c r="A12244">
        <v>6324486</v>
      </c>
      <c r="B12244">
        <v>0</v>
      </c>
    </row>
    <row r="12245" spans="1:2">
      <c r="A12245">
        <v>6161660</v>
      </c>
      <c r="B12245">
        <v>0</v>
      </c>
    </row>
    <row r="12246" spans="1:2">
      <c r="A12246">
        <v>6180202</v>
      </c>
      <c r="B12246">
        <v>0</v>
      </c>
    </row>
    <row r="12247" spans="1:2">
      <c r="A12247">
        <v>1053844</v>
      </c>
      <c r="B12247">
        <v>1</v>
      </c>
    </row>
    <row r="12248" spans="1:2">
      <c r="A12248">
        <v>1052752</v>
      </c>
      <c r="B12248">
        <v>8</v>
      </c>
    </row>
    <row r="12249" spans="1:2">
      <c r="A12249">
        <v>6182998</v>
      </c>
      <c r="B12249">
        <v>0</v>
      </c>
    </row>
    <row r="12250" spans="1:2">
      <c r="A12250">
        <v>1055047</v>
      </c>
      <c r="B12250">
        <v>0</v>
      </c>
    </row>
    <row r="12251" spans="1:2">
      <c r="A12251">
        <v>6169122</v>
      </c>
      <c r="B12251">
        <v>0</v>
      </c>
    </row>
    <row r="12252" spans="1:2">
      <c r="A12252">
        <v>959858</v>
      </c>
      <c r="B12252">
        <v>0</v>
      </c>
    </row>
    <row r="12253" spans="1:2">
      <c r="A12253">
        <v>6192987</v>
      </c>
      <c r="B12253">
        <v>1</v>
      </c>
    </row>
    <row r="12254" spans="1:2">
      <c r="A12254">
        <v>6197521</v>
      </c>
      <c r="B12254">
        <v>0</v>
      </c>
    </row>
    <row r="12255" spans="1:2">
      <c r="A12255">
        <v>6230860</v>
      </c>
      <c r="B12255">
        <v>1</v>
      </c>
    </row>
    <row r="12256" spans="1:2">
      <c r="A12256">
        <v>6251943</v>
      </c>
      <c r="B12256">
        <v>1</v>
      </c>
    </row>
    <row r="12257" spans="1:2">
      <c r="A12257">
        <v>1054726</v>
      </c>
      <c r="B12257">
        <v>0</v>
      </c>
    </row>
    <row r="12258" spans="1:2">
      <c r="A12258">
        <v>6303940</v>
      </c>
      <c r="B12258">
        <v>0</v>
      </c>
    </row>
    <row r="12259" spans="1:2">
      <c r="A12259">
        <v>6282779</v>
      </c>
      <c r="B12259">
        <v>8</v>
      </c>
    </row>
    <row r="12260" spans="1:2">
      <c r="A12260">
        <v>6243672</v>
      </c>
      <c r="B12260">
        <v>1</v>
      </c>
    </row>
    <row r="12261" spans="1:2">
      <c r="A12261">
        <v>6215831</v>
      </c>
      <c r="B12261">
        <v>3</v>
      </c>
    </row>
    <row r="12262" spans="1:2">
      <c r="A12262">
        <v>6230833</v>
      </c>
      <c r="B12262">
        <v>10</v>
      </c>
    </row>
    <row r="12263" spans="1:2">
      <c r="A12263">
        <v>6216307</v>
      </c>
      <c r="B12263">
        <v>2</v>
      </c>
    </row>
    <row r="12264" spans="1:2">
      <c r="A12264">
        <v>963621</v>
      </c>
      <c r="B12264">
        <v>0</v>
      </c>
    </row>
    <row r="12265" spans="1:2">
      <c r="A12265">
        <v>6247362</v>
      </c>
      <c r="B12265">
        <v>0</v>
      </c>
    </row>
    <row r="12266" spans="1:2">
      <c r="A12266">
        <v>6236222</v>
      </c>
      <c r="B12266">
        <v>10</v>
      </c>
    </row>
    <row r="12267" spans="1:2">
      <c r="A12267">
        <v>6299219</v>
      </c>
      <c r="B12267">
        <v>0</v>
      </c>
    </row>
    <row r="12268" spans="1:2">
      <c r="A12268">
        <v>1054343</v>
      </c>
      <c r="B12268">
        <v>0</v>
      </c>
    </row>
    <row r="12269" spans="1:2">
      <c r="A12269">
        <v>6287241</v>
      </c>
      <c r="B12269">
        <v>1</v>
      </c>
    </row>
    <row r="12270" spans="1:2">
      <c r="A12270">
        <v>1055020</v>
      </c>
      <c r="B12270">
        <v>5</v>
      </c>
    </row>
    <row r="12271" spans="1:2">
      <c r="A12271">
        <v>6110632</v>
      </c>
      <c r="B12271">
        <v>0</v>
      </c>
    </row>
    <row r="12272" spans="1:2">
      <c r="A12272">
        <v>6247468</v>
      </c>
      <c r="B12272">
        <v>1</v>
      </c>
    </row>
    <row r="12273" spans="1:2">
      <c r="A12273">
        <v>6245814</v>
      </c>
      <c r="B12273">
        <v>1</v>
      </c>
    </row>
    <row r="12274" spans="1:2">
      <c r="A12274">
        <v>6122089</v>
      </c>
      <c r="B12274">
        <v>0</v>
      </c>
    </row>
    <row r="12275" spans="1:2">
      <c r="A12275" t="s">
        <v>9628</v>
      </c>
      <c r="B12275">
        <v>3</v>
      </c>
    </row>
    <row r="12276" spans="1:2">
      <c r="A12276">
        <v>6215837</v>
      </c>
      <c r="B12276">
        <v>1</v>
      </c>
    </row>
    <row r="12277" spans="1:2">
      <c r="A12277">
        <v>6231717</v>
      </c>
      <c r="B12277">
        <v>1</v>
      </c>
    </row>
    <row r="12278" spans="1:2">
      <c r="A12278">
        <v>6229788</v>
      </c>
      <c r="B12278">
        <v>1</v>
      </c>
    </row>
    <row r="12279" spans="1:2">
      <c r="A12279">
        <v>6198304</v>
      </c>
      <c r="B12279">
        <v>2</v>
      </c>
    </row>
    <row r="12280" spans="1:2">
      <c r="A12280">
        <v>958124</v>
      </c>
      <c r="B12280">
        <v>5</v>
      </c>
    </row>
    <row r="12281" spans="1:2">
      <c r="A12281">
        <v>6157561</v>
      </c>
      <c r="B12281">
        <v>20</v>
      </c>
    </row>
    <row r="12282" spans="1:2">
      <c r="A12282">
        <v>6272638</v>
      </c>
      <c r="B12282">
        <v>0</v>
      </c>
    </row>
    <row r="12283" spans="1:2">
      <c r="A12283">
        <v>6250407</v>
      </c>
      <c r="B12283">
        <v>0</v>
      </c>
    </row>
    <row r="12284" spans="1:2">
      <c r="A12284">
        <v>6255460</v>
      </c>
      <c r="B12284">
        <v>0</v>
      </c>
    </row>
    <row r="12285" spans="1:2">
      <c r="A12285">
        <v>6198151</v>
      </c>
      <c r="B12285">
        <v>1</v>
      </c>
    </row>
    <row r="12286" spans="1:2">
      <c r="A12286">
        <v>6325697</v>
      </c>
      <c r="B12286">
        <v>0</v>
      </c>
    </row>
    <row r="12287" spans="1:2">
      <c r="A12287">
        <v>6198923</v>
      </c>
      <c r="B12287">
        <v>2</v>
      </c>
    </row>
    <row r="12288" spans="1:2">
      <c r="A12288">
        <v>6230435</v>
      </c>
      <c r="B12288">
        <v>0</v>
      </c>
    </row>
    <row r="12289" spans="1:2">
      <c r="A12289">
        <v>6143355</v>
      </c>
      <c r="B12289">
        <v>0</v>
      </c>
    </row>
    <row r="12290" spans="1:2">
      <c r="A12290">
        <v>6157397</v>
      </c>
      <c r="B12290">
        <v>6</v>
      </c>
    </row>
    <row r="12291" spans="1:2">
      <c r="A12291">
        <v>6115604</v>
      </c>
      <c r="B12291">
        <v>0</v>
      </c>
    </row>
    <row r="12292" spans="1:2">
      <c r="A12292">
        <v>965028</v>
      </c>
      <c r="B12292">
        <v>2</v>
      </c>
    </row>
    <row r="12293" spans="1:2">
      <c r="A12293">
        <v>6302378</v>
      </c>
      <c r="B12293">
        <v>1</v>
      </c>
    </row>
    <row r="12294" spans="1:2">
      <c r="A12294">
        <v>6229392</v>
      </c>
      <c r="B12294">
        <v>3</v>
      </c>
    </row>
    <row r="12295" spans="1:2">
      <c r="A12295">
        <v>6254283</v>
      </c>
      <c r="B12295">
        <v>2</v>
      </c>
    </row>
    <row r="12296" spans="1:2">
      <c r="A12296">
        <v>6187597</v>
      </c>
      <c r="B12296">
        <v>5</v>
      </c>
    </row>
    <row r="12297" spans="1:2">
      <c r="A12297">
        <v>6226268</v>
      </c>
      <c r="B12297">
        <v>4</v>
      </c>
    </row>
    <row r="12298" spans="1:2">
      <c r="A12298">
        <v>6343416</v>
      </c>
      <c r="B12298">
        <v>10</v>
      </c>
    </row>
    <row r="12299" spans="1:2">
      <c r="A12299">
        <v>6226594</v>
      </c>
      <c r="B12299">
        <v>0</v>
      </c>
    </row>
    <row r="12300" spans="1:2">
      <c r="A12300">
        <v>6182689</v>
      </c>
      <c r="B12300">
        <v>0</v>
      </c>
    </row>
    <row r="12301" spans="1:2">
      <c r="A12301">
        <v>6198921</v>
      </c>
      <c r="B12301">
        <v>2</v>
      </c>
    </row>
    <row r="12302" spans="1:2">
      <c r="A12302">
        <v>6317716</v>
      </c>
      <c r="B12302">
        <v>0</v>
      </c>
    </row>
    <row r="12303" spans="1:2">
      <c r="A12303">
        <v>959188</v>
      </c>
      <c r="B12303">
        <v>0</v>
      </c>
    </row>
    <row r="12304" spans="1:2">
      <c r="A12304">
        <v>6103389</v>
      </c>
      <c r="B12304">
        <v>1</v>
      </c>
    </row>
    <row r="12305" spans="1:2">
      <c r="A12305">
        <v>6216375</v>
      </c>
      <c r="B12305">
        <v>113.56</v>
      </c>
    </row>
    <row r="12306" spans="1:2">
      <c r="A12306">
        <v>6272191</v>
      </c>
      <c r="B12306">
        <v>1</v>
      </c>
    </row>
    <row r="12307" spans="1:2">
      <c r="A12307">
        <v>1252229</v>
      </c>
      <c r="B12307">
        <v>5</v>
      </c>
    </row>
    <row r="12308" spans="1:2">
      <c r="A12308">
        <v>6337164</v>
      </c>
      <c r="B12308">
        <v>2</v>
      </c>
    </row>
    <row r="12309" spans="1:2">
      <c r="A12309">
        <v>6233558</v>
      </c>
      <c r="B12309">
        <v>0</v>
      </c>
    </row>
    <row r="12310" spans="1:2">
      <c r="A12310">
        <v>6197231</v>
      </c>
      <c r="B12310">
        <v>3</v>
      </c>
    </row>
    <row r="12311" spans="1:2">
      <c r="A12311">
        <v>6334694</v>
      </c>
      <c r="B12311">
        <v>0</v>
      </c>
    </row>
    <row r="12312" spans="1:2">
      <c r="A12312">
        <v>6138059</v>
      </c>
      <c r="B12312">
        <v>0</v>
      </c>
    </row>
    <row r="12313" spans="1:2">
      <c r="A12313">
        <v>964118</v>
      </c>
      <c r="B12313">
        <v>1</v>
      </c>
    </row>
    <row r="12314" spans="1:2">
      <c r="A12314">
        <v>6291076</v>
      </c>
      <c r="B12314">
        <v>0</v>
      </c>
    </row>
    <row r="12315" spans="1:2">
      <c r="A12315">
        <v>1054324</v>
      </c>
      <c r="B12315">
        <v>6</v>
      </c>
    </row>
    <row r="12316" spans="1:2">
      <c r="A12316">
        <v>1053518</v>
      </c>
      <c r="B12316">
        <v>4</v>
      </c>
    </row>
    <row r="12317" spans="1:2">
      <c r="A12317">
        <v>6103394</v>
      </c>
      <c r="B12317">
        <v>4</v>
      </c>
    </row>
    <row r="12318" spans="1:2">
      <c r="A12318">
        <v>6153178</v>
      </c>
      <c r="B12318">
        <v>0</v>
      </c>
    </row>
    <row r="12319" spans="1:2">
      <c r="A12319">
        <v>1251765</v>
      </c>
      <c r="B12319">
        <v>0</v>
      </c>
    </row>
    <row r="12320" spans="1:2">
      <c r="A12320">
        <v>1252376</v>
      </c>
      <c r="B12320">
        <v>10</v>
      </c>
    </row>
    <row r="12321" spans="1:2">
      <c r="A12321">
        <v>6322178</v>
      </c>
      <c r="B12321">
        <v>0</v>
      </c>
    </row>
    <row r="12322" spans="1:2">
      <c r="A12322">
        <v>6237658</v>
      </c>
      <c r="B12322">
        <v>0</v>
      </c>
    </row>
    <row r="12323" spans="1:2">
      <c r="A12323">
        <v>6241781</v>
      </c>
      <c r="B12323">
        <v>1</v>
      </c>
    </row>
    <row r="12324" spans="1:2">
      <c r="A12324">
        <v>6273767</v>
      </c>
      <c r="B12324">
        <v>0</v>
      </c>
    </row>
    <row r="12325" spans="1:2">
      <c r="A12325">
        <v>6295349</v>
      </c>
      <c r="B12325">
        <v>0</v>
      </c>
    </row>
    <row r="12326" spans="1:2">
      <c r="A12326">
        <v>6137355</v>
      </c>
      <c r="B12326">
        <v>1</v>
      </c>
    </row>
    <row r="12327" spans="1:2">
      <c r="A12327">
        <v>964408</v>
      </c>
      <c r="B12327">
        <v>1</v>
      </c>
    </row>
    <row r="12328" spans="1:2">
      <c r="A12328">
        <v>6293987</v>
      </c>
      <c r="B12328">
        <v>1</v>
      </c>
    </row>
    <row r="12329" spans="1:2">
      <c r="A12329">
        <v>956181</v>
      </c>
      <c r="B12329">
        <v>1</v>
      </c>
    </row>
    <row r="12330" spans="1:2">
      <c r="A12330">
        <v>1053349</v>
      </c>
      <c r="B12330">
        <v>5</v>
      </c>
    </row>
    <row r="12331" spans="1:2">
      <c r="A12331">
        <v>6239111</v>
      </c>
      <c r="B12331">
        <v>0</v>
      </c>
    </row>
    <row r="12332" spans="1:2">
      <c r="A12332">
        <v>6261430</v>
      </c>
      <c r="B12332">
        <v>0</v>
      </c>
    </row>
    <row r="12333" spans="1:2">
      <c r="A12333">
        <v>750789</v>
      </c>
      <c r="B12333">
        <v>4</v>
      </c>
    </row>
    <row r="12334" spans="1:2">
      <c r="A12334">
        <v>6261294</v>
      </c>
      <c r="B12334">
        <v>0</v>
      </c>
    </row>
    <row r="12335" spans="1:2">
      <c r="A12335">
        <v>6269315</v>
      </c>
      <c r="B12335">
        <v>3</v>
      </c>
    </row>
    <row r="12336" spans="1:2">
      <c r="A12336">
        <v>751150</v>
      </c>
      <c r="B12336">
        <v>3</v>
      </c>
    </row>
    <row r="12337" spans="1:2">
      <c r="A12337">
        <v>6339353</v>
      </c>
      <c r="B12337">
        <v>1</v>
      </c>
    </row>
    <row r="12338" spans="1:2">
      <c r="A12338">
        <v>6269869</v>
      </c>
      <c r="B12338">
        <v>2</v>
      </c>
    </row>
    <row r="12339" spans="1:2">
      <c r="A12339">
        <v>6298865</v>
      </c>
      <c r="B12339">
        <v>2</v>
      </c>
    </row>
    <row r="12340" spans="1:2">
      <c r="A12340">
        <v>6266318</v>
      </c>
      <c r="B12340">
        <v>0</v>
      </c>
    </row>
    <row r="12341" spans="1:2">
      <c r="A12341">
        <v>6136942</v>
      </c>
      <c r="B12341">
        <v>0</v>
      </c>
    </row>
    <row r="12342" spans="1:2">
      <c r="A12342">
        <v>961612</v>
      </c>
      <c r="B12342">
        <v>100</v>
      </c>
    </row>
    <row r="12343" spans="1:2">
      <c r="A12343">
        <v>6292387</v>
      </c>
      <c r="B12343">
        <v>5</v>
      </c>
    </row>
    <row r="12344" spans="1:2">
      <c r="A12344">
        <v>6141968</v>
      </c>
      <c r="B12344">
        <v>5</v>
      </c>
    </row>
    <row r="12345" spans="1:2">
      <c r="A12345">
        <v>1054151</v>
      </c>
      <c r="B12345">
        <v>2</v>
      </c>
    </row>
    <row r="12346" spans="1:2">
      <c r="A12346">
        <v>3477207</v>
      </c>
      <c r="B12346">
        <v>0</v>
      </c>
    </row>
    <row r="12347" spans="1:2">
      <c r="A12347">
        <v>6211560</v>
      </c>
      <c r="B12347">
        <v>5</v>
      </c>
    </row>
    <row r="12348" spans="1:2">
      <c r="A12348">
        <v>1055050</v>
      </c>
      <c r="B12348">
        <v>0</v>
      </c>
    </row>
    <row r="12349" spans="1:2">
      <c r="A12349">
        <v>6192576</v>
      </c>
      <c r="B12349">
        <v>0</v>
      </c>
    </row>
    <row r="12350" spans="1:2">
      <c r="A12350">
        <v>6343197</v>
      </c>
      <c r="B12350">
        <v>3</v>
      </c>
    </row>
    <row r="12351" spans="1:2">
      <c r="A12351">
        <v>1055134</v>
      </c>
      <c r="B12351">
        <v>1</v>
      </c>
    </row>
    <row r="12352" spans="1:2">
      <c r="A12352">
        <v>961174</v>
      </c>
      <c r="B12352">
        <v>2</v>
      </c>
    </row>
    <row r="12353" spans="1:2">
      <c r="A12353">
        <v>6255845</v>
      </c>
      <c r="B12353">
        <v>0</v>
      </c>
    </row>
    <row r="12354" spans="1:2">
      <c r="A12354">
        <v>6192957</v>
      </c>
      <c r="B12354">
        <v>1</v>
      </c>
    </row>
    <row r="12355" spans="1:2">
      <c r="A12355">
        <v>1054541</v>
      </c>
      <c r="B12355">
        <v>2</v>
      </c>
    </row>
    <row r="12356" spans="1:2">
      <c r="A12356">
        <v>953466</v>
      </c>
      <c r="B12356">
        <v>1</v>
      </c>
    </row>
    <row r="12357" spans="1:2">
      <c r="A12357">
        <v>6297016</v>
      </c>
      <c r="B12357">
        <v>1</v>
      </c>
    </row>
    <row r="12358" spans="1:2">
      <c r="A12358">
        <v>6340642</v>
      </c>
      <c r="B12358">
        <v>0</v>
      </c>
    </row>
    <row r="12359" spans="1:2">
      <c r="A12359">
        <v>958216</v>
      </c>
      <c r="B12359">
        <v>0</v>
      </c>
    </row>
    <row r="12360" spans="1:2">
      <c r="A12360">
        <v>6151719</v>
      </c>
      <c r="B12360">
        <v>4</v>
      </c>
    </row>
    <row r="12361" spans="1:2">
      <c r="A12361">
        <v>6176579</v>
      </c>
      <c r="B12361">
        <v>1</v>
      </c>
    </row>
    <row r="12362" spans="1:2">
      <c r="A12362">
        <v>6216470</v>
      </c>
      <c r="B12362">
        <v>1</v>
      </c>
    </row>
    <row r="12363" spans="1:2">
      <c r="A12363">
        <v>6215811</v>
      </c>
      <c r="B12363">
        <v>20</v>
      </c>
    </row>
    <row r="12364" spans="1:2">
      <c r="A12364">
        <v>6293529</v>
      </c>
      <c r="B12364">
        <v>1</v>
      </c>
    </row>
    <row r="12365" spans="1:2">
      <c r="A12365">
        <v>6106799</v>
      </c>
      <c r="B12365">
        <v>1</v>
      </c>
    </row>
    <row r="12366" spans="1:2">
      <c r="A12366">
        <v>6342905</v>
      </c>
      <c r="B12366">
        <v>0</v>
      </c>
    </row>
    <row r="12367" spans="1:2">
      <c r="A12367">
        <v>750826</v>
      </c>
      <c r="B12367">
        <v>30</v>
      </c>
    </row>
    <row r="12368" spans="1:2">
      <c r="A12368">
        <v>6248416</v>
      </c>
      <c r="B12368">
        <v>2</v>
      </c>
    </row>
    <row r="12369" spans="1:2">
      <c r="A12369">
        <v>1054306</v>
      </c>
      <c r="B12369">
        <v>1</v>
      </c>
    </row>
    <row r="12370" spans="1:2">
      <c r="A12370">
        <v>6323384</v>
      </c>
      <c r="B12370">
        <v>1</v>
      </c>
    </row>
    <row r="12371" spans="1:2">
      <c r="A12371">
        <v>6100994</v>
      </c>
      <c r="B12371">
        <v>3</v>
      </c>
    </row>
    <row r="12372" spans="1:2">
      <c r="A12372">
        <v>1055284</v>
      </c>
      <c r="B12372">
        <v>0</v>
      </c>
    </row>
    <row r="12373" spans="1:2">
      <c r="A12373">
        <v>6245529</v>
      </c>
      <c r="B12373">
        <v>1</v>
      </c>
    </row>
    <row r="12374" spans="1:2">
      <c r="A12374">
        <v>6230821</v>
      </c>
      <c r="B12374">
        <v>4</v>
      </c>
    </row>
    <row r="12375" spans="1:2">
      <c r="A12375">
        <v>6184670</v>
      </c>
      <c r="B12375">
        <v>5</v>
      </c>
    </row>
    <row r="12376" spans="1:2">
      <c r="A12376">
        <v>6319355</v>
      </c>
      <c r="B12376">
        <v>1</v>
      </c>
    </row>
    <row r="12377" spans="1:2">
      <c r="A12377">
        <v>6249004</v>
      </c>
      <c r="B12377">
        <v>4</v>
      </c>
    </row>
    <row r="12378" spans="1:2">
      <c r="A12378">
        <v>6248835</v>
      </c>
      <c r="B12378">
        <v>1</v>
      </c>
    </row>
    <row r="12379" spans="1:2">
      <c r="A12379">
        <v>6215964</v>
      </c>
      <c r="B12379">
        <v>1</v>
      </c>
    </row>
    <row r="12380" spans="1:2">
      <c r="A12380">
        <v>6256010</v>
      </c>
      <c r="B12380">
        <v>2</v>
      </c>
    </row>
    <row r="12381" spans="1:2">
      <c r="A12381">
        <v>6216090</v>
      </c>
      <c r="B12381">
        <v>1</v>
      </c>
    </row>
    <row r="12382" spans="1:2">
      <c r="A12382">
        <v>6231679</v>
      </c>
      <c r="B12382">
        <v>0</v>
      </c>
    </row>
    <row r="12383" spans="1:2">
      <c r="A12383">
        <v>6256511</v>
      </c>
      <c r="B12383">
        <v>0</v>
      </c>
    </row>
    <row r="12384" spans="1:2">
      <c r="A12384">
        <v>6312727</v>
      </c>
      <c r="B12384">
        <v>0</v>
      </c>
    </row>
    <row r="12385" spans="1:2">
      <c r="A12385">
        <v>6149201</v>
      </c>
      <c r="B12385">
        <v>0</v>
      </c>
    </row>
    <row r="12386" spans="1:2">
      <c r="A12386">
        <v>6325993</v>
      </c>
      <c r="B12386">
        <v>0</v>
      </c>
    </row>
    <row r="12387" spans="1:2">
      <c r="A12387">
        <v>6259558</v>
      </c>
      <c r="B12387">
        <v>2</v>
      </c>
    </row>
    <row r="12388" spans="1:2">
      <c r="A12388">
        <v>6322596</v>
      </c>
      <c r="B12388">
        <v>2</v>
      </c>
    </row>
    <row r="12389" spans="1:2">
      <c r="A12389">
        <v>964424</v>
      </c>
      <c r="B12389">
        <v>4</v>
      </c>
    </row>
    <row r="12390" spans="1:2">
      <c r="A12390">
        <v>6310704</v>
      </c>
      <c r="B12390">
        <v>1</v>
      </c>
    </row>
    <row r="12391" spans="1:2">
      <c r="A12391">
        <v>6248725</v>
      </c>
      <c r="B12391">
        <v>1</v>
      </c>
    </row>
    <row r="12392" spans="1:2">
      <c r="A12392">
        <v>959695</v>
      </c>
      <c r="B12392">
        <v>0</v>
      </c>
    </row>
    <row r="12393" spans="1:2">
      <c r="A12393">
        <v>6215934</v>
      </c>
      <c r="B12393">
        <v>1</v>
      </c>
    </row>
    <row r="12394" spans="1:2">
      <c r="A12394">
        <v>960860</v>
      </c>
      <c r="B12394">
        <v>0</v>
      </c>
    </row>
    <row r="12395" spans="1:2">
      <c r="A12395">
        <v>6247910</v>
      </c>
      <c r="B12395">
        <v>2</v>
      </c>
    </row>
    <row r="12396" spans="1:2">
      <c r="A12396">
        <v>6270847</v>
      </c>
      <c r="B12396">
        <v>1</v>
      </c>
    </row>
    <row r="12397" spans="1:2">
      <c r="A12397">
        <v>6102216</v>
      </c>
      <c r="B12397">
        <v>0</v>
      </c>
    </row>
    <row r="12398" spans="1:2">
      <c r="A12398">
        <v>6317026</v>
      </c>
      <c r="B12398">
        <v>0</v>
      </c>
    </row>
    <row r="12399" spans="1:2">
      <c r="A12399">
        <v>6326015</v>
      </c>
      <c r="B12399">
        <v>0</v>
      </c>
    </row>
    <row r="12400" spans="1:2">
      <c r="A12400">
        <v>959470</v>
      </c>
      <c r="B12400">
        <v>2</v>
      </c>
    </row>
    <row r="12401" spans="1:2">
      <c r="A12401">
        <v>6184463</v>
      </c>
      <c r="B12401">
        <v>0</v>
      </c>
    </row>
    <row r="12402" spans="1:2">
      <c r="A12402">
        <v>963143</v>
      </c>
      <c r="B12402">
        <v>0</v>
      </c>
    </row>
    <row r="12403" spans="1:2">
      <c r="A12403">
        <v>6275304</v>
      </c>
      <c r="B12403">
        <v>1</v>
      </c>
    </row>
    <row r="12404" spans="1:2">
      <c r="A12404">
        <v>6336950</v>
      </c>
      <c r="B12404">
        <v>1</v>
      </c>
    </row>
    <row r="12405" spans="1:2">
      <c r="A12405">
        <v>6223928</v>
      </c>
      <c r="B12405">
        <v>2</v>
      </c>
    </row>
    <row r="12406" spans="1:2">
      <c r="A12406">
        <v>6219666</v>
      </c>
      <c r="B12406">
        <v>2</v>
      </c>
    </row>
    <row r="12407" spans="1:2">
      <c r="A12407">
        <v>6216000</v>
      </c>
      <c r="B12407">
        <v>1</v>
      </c>
    </row>
    <row r="12408" spans="1:2">
      <c r="A12408">
        <v>6103321</v>
      </c>
      <c r="B12408">
        <v>0</v>
      </c>
    </row>
    <row r="12409" spans="1:2">
      <c r="A12409">
        <v>6249710</v>
      </c>
      <c r="B12409">
        <v>1</v>
      </c>
    </row>
    <row r="12410" spans="1:2">
      <c r="A12410">
        <v>6302346</v>
      </c>
      <c r="B12410">
        <v>2</v>
      </c>
    </row>
    <row r="12411" spans="1:2">
      <c r="A12411">
        <v>6143200</v>
      </c>
      <c r="B12411">
        <v>3</v>
      </c>
    </row>
    <row r="12412" spans="1:2">
      <c r="A12412">
        <v>6291034</v>
      </c>
      <c r="B12412">
        <v>0</v>
      </c>
    </row>
    <row r="12413" spans="1:2">
      <c r="A12413">
        <v>6279958</v>
      </c>
      <c r="B12413">
        <v>2</v>
      </c>
    </row>
    <row r="12414" spans="1:2">
      <c r="A12414">
        <v>1351442</v>
      </c>
      <c r="B12414">
        <v>0</v>
      </c>
    </row>
    <row r="12415" spans="1:2">
      <c r="A12415">
        <v>6153998</v>
      </c>
      <c r="B12415">
        <v>3</v>
      </c>
    </row>
    <row r="12416" spans="1:2">
      <c r="A12416">
        <v>6321839</v>
      </c>
      <c r="B12416">
        <v>7</v>
      </c>
    </row>
    <row r="12417" spans="1:2">
      <c r="A12417">
        <v>6322795</v>
      </c>
      <c r="B12417">
        <v>0</v>
      </c>
    </row>
    <row r="12418" spans="1:2">
      <c r="A12418">
        <v>6310131</v>
      </c>
      <c r="B12418">
        <v>0</v>
      </c>
    </row>
    <row r="12419" spans="1:2">
      <c r="A12419">
        <v>6338742</v>
      </c>
      <c r="B12419">
        <v>3</v>
      </c>
    </row>
    <row r="12420" spans="1:2">
      <c r="A12420">
        <v>6149047</v>
      </c>
      <c r="B12420">
        <v>0</v>
      </c>
    </row>
    <row r="12421" spans="1:2">
      <c r="A12421">
        <v>6220123</v>
      </c>
      <c r="B12421">
        <v>0</v>
      </c>
    </row>
    <row r="12422" spans="1:2">
      <c r="A12422">
        <v>6230290</v>
      </c>
      <c r="B12422">
        <v>0</v>
      </c>
    </row>
    <row r="12423" spans="1:2">
      <c r="A12423">
        <v>6319621</v>
      </c>
      <c r="B12423">
        <v>7</v>
      </c>
    </row>
    <row r="12424" spans="1:2">
      <c r="A12424">
        <v>6189385</v>
      </c>
      <c r="B12424">
        <v>2</v>
      </c>
    </row>
    <row r="12425" spans="1:2">
      <c r="A12425">
        <v>6334649</v>
      </c>
      <c r="B12425">
        <v>0</v>
      </c>
    </row>
    <row r="12426" spans="1:2">
      <c r="A12426" t="s">
        <v>9574</v>
      </c>
      <c r="B12426">
        <v>0</v>
      </c>
    </row>
    <row r="12427" spans="1:2">
      <c r="A12427">
        <v>960099</v>
      </c>
      <c r="B12427">
        <v>0</v>
      </c>
    </row>
    <row r="12428" spans="1:2">
      <c r="A12428">
        <v>6184508</v>
      </c>
      <c r="B12428">
        <v>2</v>
      </c>
    </row>
    <row r="12429" spans="1:2">
      <c r="A12429">
        <v>956686</v>
      </c>
      <c r="B12429">
        <v>0</v>
      </c>
    </row>
    <row r="12430" spans="1:2">
      <c r="A12430">
        <v>6266518</v>
      </c>
      <c r="B12430">
        <v>4</v>
      </c>
    </row>
    <row r="12431" spans="1:2">
      <c r="A12431">
        <v>1054157</v>
      </c>
      <c r="B12431">
        <v>1</v>
      </c>
    </row>
    <row r="12432" spans="1:2">
      <c r="A12432">
        <v>6343074</v>
      </c>
      <c r="B12432">
        <v>0</v>
      </c>
    </row>
    <row r="12433" spans="1:2">
      <c r="A12433">
        <v>963593</v>
      </c>
      <c r="B12433">
        <v>4</v>
      </c>
    </row>
    <row r="12434" spans="1:2">
      <c r="A12434">
        <v>964951</v>
      </c>
      <c r="B12434">
        <v>0</v>
      </c>
    </row>
    <row r="12435" spans="1:2">
      <c r="A12435">
        <v>6165513</v>
      </c>
      <c r="B12435">
        <v>1</v>
      </c>
    </row>
    <row r="12436" spans="1:2">
      <c r="A12436">
        <v>963279</v>
      </c>
      <c r="B12436">
        <v>1</v>
      </c>
    </row>
    <row r="12437" spans="1:2">
      <c r="A12437">
        <v>6216265</v>
      </c>
      <c r="B12437">
        <v>1</v>
      </c>
    </row>
    <row r="12438" spans="1:2">
      <c r="A12438">
        <v>554408</v>
      </c>
      <c r="B12438">
        <v>0</v>
      </c>
    </row>
    <row r="12439" spans="1:2">
      <c r="A12439">
        <v>6151714</v>
      </c>
      <c r="B12439">
        <v>20</v>
      </c>
    </row>
    <row r="12440" spans="1:2">
      <c r="A12440">
        <v>6320889</v>
      </c>
      <c r="B12440">
        <v>9</v>
      </c>
    </row>
    <row r="12441" spans="1:2">
      <c r="A12441">
        <v>6318181</v>
      </c>
      <c r="B12441">
        <v>1</v>
      </c>
    </row>
    <row r="12442" spans="1:2">
      <c r="A12442">
        <v>6132025</v>
      </c>
      <c r="B12442">
        <v>0</v>
      </c>
    </row>
    <row r="12443" spans="1:2">
      <c r="A12443">
        <v>6191574</v>
      </c>
      <c r="B12443">
        <v>2</v>
      </c>
    </row>
    <row r="12444" spans="1:2">
      <c r="A12444">
        <v>1052317</v>
      </c>
      <c r="B12444">
        <v>0</v>
      </c>
    </row>
    <row r="12445" spans="1:2">
      <c r="A12445">
        <v>6343115</v>
      </c>
      <c r="B12445">
        <v>0</v>
      </c>
    </row>
    <row r="12446" spans="1:2">
      <c r="A12446">
        <v>6236351</v>
      </c>
      <c r="B12446">
        <v>0</v>
      </c>
    </row>
    <row r="12447" spans="1:2">
      <c r="A12447">
        <v>6339331</v>
      </c>
      <c r="B12447">
        <v>2</v>
      </c>
    </row>
    <row r="12448" spans="1:2">
      <c r="A12448">
        <v>6259588</v>
      </c>
      <c r="B12448">
        <v>0</v>
      </c>
    </row>
    <row r="12449" spans="1:2">
      <c r="A12449">
        <v>6115415</v>
      </c>
      <c r="B12449">
        <v>0</v>
      </c>
    </row>
    <row r="12450" spans="1:2">
      <c r="A12450">
        <v>6262297</v>
      </c>
      <c r="B12450">
        <v>15</v>
      </c>
    </row>
    <row r="12451" spans="1:2">
      <c r="A12451">
        <v>6337024</v>
      </c>
      <c r="B12451">
        <v>0</v>
      </c>
    </row>
    <row r="12452" spans="1:2">
      <c r="A12452">
        <v>6243647</v>
      </c>
      <c r="B12452">
        <v>0</v>
      </c>
    </row>
    <row r="12453" spans="1:2">
      <c r="A12453">
        <v>958291</v>
      </c>
      <c r="B12453">
        <v>1</v>
      </c>
    </row>
    <row r="12454" spans="1:2">
      <c r="A12454">
        <v>6210824</v>
      </c>
      <c r="B12454">
        <v>1</v>
      </c>
    </row>
    <row r="12455" spans="1:2">
      <c r="A12455">
        <v>6139195</v>
      </c>
      <c r="B12455">
        <v>1</v>
      </c>
    </row>
    <row r="12456" spans="1:2">
      <c r="A12456">
        <v>6305897</v>
      </c>
      <c r="B12456">
        <v>0</v>
      </c>
    </row>
    <row r="12457" spans="1:2">
      <c r="A12457">
        <v>6282380</v>
      </c>
      <c r="B12457">
        <v>0</v>
      </c>
    </row>
    <row r="12458" spans="1:2">
      <c r="A12458">
        <v>1252458</v>
      </c>
      <c r="B12458">
        <v>1</v>
      </c>
    </row>
    <row r="12459" spans="1:2">
      <c r="A12459">
        <v>6162990</v>
      </c>
      <c r="B12459">
        <v>0</v>
      </c>
    </row>
    <row r="12460" spans="1:2">
      <c r="A12460">
        <v>6320339</v>
      </c>
      <c r="B12460">
        <v>0</v>
      </c>
    </row>
    <row r="12461" spans="1:2">
      <c r="A12461" t="s">
        <v>9637</v>
      </c>
      <c r="B12461">
        <v>0</v>
      </c>
    </row>
    <row r="12462" spans="1:2">
      <c r="A12462">
        <v>6290223</v>
      </c>
      <c r="B12462">
        <v>1</v>
      </c>
    </row>
    <row r="12463" spans="1:2">
      <c r="A12463">
        <v>6270731</v>
      </c>
      <c r="B12463">
        <v>0</v>
      </c>
    </row>
    <row r="12464" spans="1:2">
      <c r="A12464">
        <v>6256937</v>
      </c>
      <c r="B12464">
        <v>0</v>
      </c>
    </row>
    <row r="12465" spans="1:2">
      <c r="A12465">
        <v>6280219</v>
      </c>
      <c r="B12465">
        <v>3</v>
      </c>
    </row>
    <row r="12466" spans="1:2">
      <c r="A12466">
        <v>6259268</v>
      </c>
      <c r="B12466">
        <v>1</v>
      </c>
    </row>
    <row r="12467" spans="1:2">
      <c r="A12467">
        <v>6217048</v>
      </c>
      <c r="B12467">
        <v>0</v>
      </c>
    </row>
    <row r="12468" spans="1:2">
      <c r="A12468">
        <v>6187005</v>
      </c>
      <c r="B12468">
        <v>4</v>
      </c>
    </row>
    <row r="12469" spans="1:2">
      <c r="A12469">
        <v>6110158</v>
      </c>
      <c r="B12469">
        <v>0</v>
      </c>
    </row>
    <row r="12470" spans="1:2">
      <c r="A12470">
        <v>6260563</v>
      </c>
      <c r="B12470">
        <v>0</v>
      </c>
    </row>
    <row r="12471" spans="1:2">
      <c r="A12471">
        <v>6250579</v>
      </c>
      <c r="B12471">
        <v>1</v>
      </c>
    </row>
    <row r="12472" spans="1:2">
      <c r="A12472">
        <v>6307484</v>
      </c>
      <c r="B12472">
        <v>3</v>
      </c>
    </row>
    <row r="12473" spans="1:2">
      <c r="A12473">
        <v>6165680</v>
      </c>
      <c r="B12473">
        <v>1</v>
      </c>
    </row>
    <row r="12474" spans="1:2">
      <c r="A12474">
        <v>6186586</v>
      </c>
      <c r="B12474">
        <v>1</v>
      </c>
    </row>
    <row r="12475" spans="1:2">
      <c r="A12475">
        <v>6215992</v>
      </c>
      <c r="B12475">
        <v>1</v>
      </c>
    </row>
    <row r="12476" spans="1:2">
      <c r="A12476">
        <v>6157127</v>
      </c>
      <c r="B12476">
        <v>0</v>
      </c>
    </row>
    <row r="12477" spans="1:2">
      <c r="A12477">
        <v>6223695</v>
      </c>
      <c r="B12477">
        <v>1</v>
      </c>
    </row>
    <row r="12478" spans="1:2">
      <c r="A12478">
        <v>6258348</v>
      </c>
      <c r="B12478">
        <v>1</v>
      </c>
    </row>
    <row r="12479" spans="1:2">
      <c r="A12479">
        <v>6282794</v>
      </c>
      <c r="B12479">
        <v>0</v>
      </c>
    </row>
    <row r="12480" spans="1:2">
      <c r="A12480">
        <v>6216289</v>
      </c>
      <c r="B12480">
        <v>10</v>
      </c>
    </row>
    <row r="12481" spans="1:2">
      <c r="A12481">
        <v>6210670</v>
      </c>
      <c r="B12481">
        <v>2</v>
      </c>
    </row>
    <row r="12482" spans="1:2">
      <c r="A12482">
        <v>6125559</v>
      </c>
      <c r="B12482">
        <v>2</v>
      </c>
    </row>
    <row r="12483" spans="1:2">
      <c r="A12483">
        <v>957411</v>
      </c>
      <c r="B12483">
        <v>5</v>
      </c>
    </row>
    <row r="12484" spans="1:2">
      <c r="A12484">
        <v>6251986</v>
      </c>
      <c r="B12484">
        <v>4</v>
      </c>
    </row>
    <row r="12485" spans="1:2">
      <c r="A12485">
        <v>6326739</v>
      </c>
      <c r="B12485">
        <v>2</v>
      </c>
    </row>
    <row r="12486" spans="1:2">
      <c r="A12486">
        <v>6313986</v>
      </c>
      <c r="B12486">
        <v>15</v>
      </c>
    </row>
    <row r="12487" spans="1:2">
      <c r="A12487">
        <v>1052201</v>
      </c>
      <c r="B12487">
        <v>0</v>
      </c>
    </row>
    <row r="12488" spans="1:2">
      <c r="A12488">
        <v>963784</v>
      </c>
      <c r="B12488">
        <v>0</v>
      </c>
    </row>
    <row r="12489" spans="1:2">
      <c r="A12489">
        <v>6182148</v>
      </c>
      <c r="B12489">
        <v>0</v>
      </c>
    </row>
    <row r="12490" spans="1:2">
      <c r="A12490">
        <v>6216297</v>
      </c>
      <c r="B12490">
        <v>4</v>
      </c>
    </row>
    <row r="12491" spans="1:2">
      <c r="A12491">
        <v>6300321</v>
      </c>
      <c r="B12491">
        <v>1</v>
      </c>
    </row>
    <row r="12492" spans="1:2">
      <c r="A12492">
        <v>6310492</v>
      </c>
      <c r="B12492">
        <v>0</v>
      </c>
    </row>
    <row r="12493" spans="1:2">
      <c r="A12493">
        <v>6306705</v>
      </c>
      <c r="B12493">
        <v>3</v>
      </c>
    </row>
    <row r="12494" spans="1:2">
      <c r="A12494">
        <v>964132</v>
      </c>
      <c r="B12494">
        <v>0</v>
      </c>
    </row>
    <row r="12495" spans="1:2">
      <c r="A12495">
        <v>6249553</v>
      </c>
      <c r="B12495">
        <v>1</v>
      </c>
    </row>
    <row r="12496" spans="1:2">
      <c r="A12496">
        <v>6234346</v>
      </c>
      <c r="B12496">
        <v>0</v>
      </c>
    </row>
    <row r="12497" spans="1:2">
      <c r="A12497">
        <v>6216779</v>
      </c>
      <c r="B12497">
        <v>1</v>
      </c>
    </row>
    <row r="12498" spans="1:2">
      <c r="A12498">
        <v>750596</v>
      </c>
      <c r="B12498">
        <v>8</v>
      </c>
    </row>
    <row r="12499" spans="1:2">
      <c r="A12499">
        <v>1052318</v>
      </c>
      <c r="B12499">
        <v>0</v>
      </c>
    </row>
    <row r="12500" spans="1:2">
      <c r="A12500">
        <v>6313417</v>
      </c>
      <c r="B12500">
        <v>0</v>
      </c>
    </row>
    <row r="12501" spans="1:2">
      <c r="A12501">
        <v>962900</v>
      </c>
      <c r="B12501">
        <v>2</v>
      </c>
    </row>
    <row r="12502" spans="1:2">
      <c r="A12502">
        <v>6250192</v>
      </c>
      <c r="B12502">
        <v>0</v>
      </c>
    </row>
    <row r="12503" spans="1:2">
      <c r="A12503">
        <v>6217548</v>
      </c>
      <c r="B12503">
        <v>0</v>
      </c>
    </row>
    <row r="12504" spans="1:2">
      <c r="A12504">
        <v>954363</v>
      </c>
      <c r="B12504">
        <v>0</v>
      </c>
    </row>
    <row r="12505" spans="1:2">
      <c r="A12505">
        <v>6255850</v>
      </c>
      <c r="B12505">
        <v>0</v>
      </c>
    </row>
    <row r="12506" spans="1:2">
      <c r="A12506">
        <v>6253364</v>
      </c>
      <c r="B12506">
        <v>1</v>
      </c>
    </row>
    <row r="12507" spans="1:2">
      <c r="A12507">
        <v>6338455</v>
      </c>
      <c r="B12507">
        <v>1</v>
      </c>
    </row>
    <row r="12508" spans="1:2">
      <c r="A12508">
        <v>6124502</v>
      </c>
      <c r="B12508">
        <v>0</v>
      </c>
    </row>
    <row r="12509" spans="1:2">
      <c r="A12509">
        <v>6216416</v>
      </c>
      <c r="B12509">
        <v>1</v>
      </c>
    </row>
    <row r="12510" spans="1:2">
      <c r="A12510">
        <v>6300080</v>
      </c>
      <c r="B12510">
        <v>1</v>
      </c>
    </row>
    <row r="12511" spans="1:2">
      <c r="A12511">
        <v>6275476</v>
      </c>
      <c r="B12511">
        <v>2</v>
      </c>
    </row>
    <row r="12512" spans="1:2">
      <c r="A12512">
        <v>958586</v>
      </c>
      <c r="B12512">
        <v>5</v>
      </c>
    </row>
    <row r="12513" spans="1:2">
      <c r="A12513">
        <v>6237826</v>
      </c>
      <c r="B12513">
        <v>0</v>
      </c>
    </row>
    <row r="12514" spans="1:2">
      <c r="A12514">
        <v>1252164</v>
      </c>
      <c r="B12514">
        <v>2</v>
      </c>
    </row>
    <row r="12515" spans="1:2">
      <c r="A12515">
        <v>1053226</v>
      </c>
      <c r="B12515">
        <v>0</v>
      </c>
    </row>
    <row r="12516" spans="1:2">
      <c r="A12516">
        <v>6345646</v>
      </c>
      <c r="B12516">
        <v>1</v>
      </c>
    </row>
    <row r="12517" spans="1:2">
      <c r="A12517">
        <v>6134681</v>
      </c>
      <c r="B12517">
        <v>0</v>
      </c>
    </row>
    <row r="12518" spans="1:2">
      <c r="A12518">
        <v>1051938</v>
      </c>
      <c r="B12518">
        <v>2</v>
      </c>
    </row>
    <row r="12519" spans="1:2">
      <c r="A12519">
        <v>964055</v>
      </c>
      <c r="B12519">
        <v>0</v>
      </c>
    </row>
    <row r="12520" spans="1:2">
      <c r="A12520">
        <v>6193365</v>
      </c>
      <c r="B12520">
        <v>0</v>
      </c>
    </row>
    <row r="12521" spans="1:2">
      <c r="A12521">
        <v>6246195</v>
      </c>
      <c r="B12521">
        <v>0</v>
      </c>
    </row>
    <row r="12522" spans="1:2">
      <c r="A12522">
        <v>6338863</v>
      </c>
      <c r="B12522">
        <v>0</v>
      </c>
    </row>
    <row r="12523" spans="1:2">
      <c r="A12523">
        <v>1252488</v>
      </c>
      <c r="B12523">
        <v>0</v>
      </c>
    </row>
    <row r="12524" spans="1:2">
      <c r="A12524">
        <v>6278541</v>
      </c>
      <c r="B12524">
        <v>0</v>
      </c>
    </row>
    <row r="12525" spans="1:2">
      <c r="A12525">
        <v>6255842</v>
      </c>
      <c r="B12525">
        <v>5</v>
      </c>
    </row>
    <row r="12526" spans="1:2">
      <c r="A12526">
        <v>6308342</v>
      </c>
      <c r="B12526">
        <v>1</v>
      </c>
    </row>
    <row r="12527" spans="1:2">
      <c r="A12527">
        <v>6326742</v>
      </c>
      <c r="B12527">
        <v>0</v>
      </c>
    </row>
    <row r="12528" spans="1:2">
      <c r="A12528">
        <v>6188015</v>
      </c>
      <c r="B12528">
        <v>1</v>
      </c>
    </row>
    <row r="12529" spans="1:2">
      <c r="A12529">
        <v>962794</v>
      </c>
      <c r="B12529">
        <v>8</v>
      </c>
    </row>
    <row r="12530" spans="1:2">
      <c r="A12530">
        <v>6283666</v>
      </c>
      <c r="B12530">
        <v>10</v>
      </c>
    </row>
    <row r="12531" spans="1:2">
      <c r="A12531">
        <v>6238395</v>
      </c>
      <c r="B12531">
        <v>0</v>
      </c>
    </row>
    <row r="12532" spans="1:2">
      <c r="A12532">
        <v>958888</v>
      </c>
      <c r="B12532">
        <v>0</v>
      </c>
    </row>
    <row r="12533" spans="1:2">
      <c r="A12533">
        <v>6243669</v>
      </c>
      <c r="B12533">
        <v>36</v>
      </c>
    </row>
    <row r="12534" spans="1:2">
      <c r="A12534">
        <v>554321</v>
      </c>
      <c r="B12534">
        <v>0</v>
      </c>
    </row>
    <row r="12535" spans="1:2">
      <c r="A12535">
        <v>6262984</v>
      </c>
      <c r="B12535">
        <v>4</v>
      </c>
    </row>
    <row r="12536" spans="1:2">
      <c r="A12536">
        <v>964585</v>
      </c>
      <c r="B12536">
        <v>8</v>
      </c>
    </row>
    <row r="12537" spans="1:2">
      <c r="A12537">
        <v>6250188</v>
      </c>
      <c r="B12537">
        <v>0</v>
      </c>
    </row>
    <row r="12538" spans="1:2">
      <c r="A12538">
        <v>959488</v>
      </c>
      <c r="B12538">
        <v>1</v>
      </c>
    </row>
    <row r="12539" spans="1:2">
      <c r="A12539">
        <v>959522</v>
      </c>
      <c r="B12539">
        <v>6</v>
      </c>
    </row>
    <row r="12540" spans="1:2">
      <c r="A12540">
        <v>6251459</v>
      </c>
      <c r="B12540">
        <v>2</v>
      </c>
    </row>
    <row r="12541" spans="1:2">
      <c r="A12541">
        <v>6215799</v>
      </c>
      <c r="B12541">
        <v>2</v>
      </c>
    </row>
    <row r="12542" spans="1:2">
      <c r="A12542">
        <v>6345062</v>
      </c>
      <c r="B12542">
        <v>0</v>
      </c>
    </row>
    <row r="12543" spans="1:2">
      <c r="A12543">
        <v>6109598</v>
      </c>
      <c r="B12543">
        <v>0</v>
      </c>
    </row>
    <row r="12544" spans="1:2">
      <c r="A12544">
        <v>6152972</v>
      </c>
      <c r="B12544">
        <v>1</v>
      </c>
    </row>
    <row r="12545" spans="1:2">
      <c r="A12545">
        <v>6162860</v>
      </c>
      <c r="B12545">
        <v>7</v>
      </c>
    </row>
    <row r="12546" spans="1:2">
      <c r="A12546">
        <v>6175778</v>
      </c>
      <c r="B12546">
        <v>0</v>
      </c>
    </row>
    <row r="12547" spans="1:2">
      <c r="A12547">
        <v>6339529</v>
      </c>
      <c r="B12547">
        <v>0</v>
      </c>
    </row>
    <row r="12548" spans="1:2">
      <c r="A12548">
        <v>6319302</v>
      </c>
      <c r="B12548">
        <v>2</v>
      </c>
    </row>
    <row r="12549" spans="1:2">
      <c r="A12549">
        <v>6289231</v>
      </c>
      <c r="B12549">
        <v>0</v>
      </c>
    </row>
    <row r="12550" spans="1:2">
      <c r="A12550">
        <v>1350007</v>
      </c>
      <c r="B12550">
        <v>6</v>
      </c>
    </row>
    <row r="12551" spans="1:2">
      <c r="A12551">
        <v>6320459</v>
      </c>
      <c r="B12551">
        <v>0</v>
      </c>
    </row>
    <row r="12552" spans="1:2">
      <c r="A12552">
        <v>6237829</v>
      </c>
      <c r="B12552">
        <v>0</v>
      </c>
    </row>
    <row r="12553" spans="1:2">
      <c r="A12553">
        <v>6237321</v>
      </c>
      <c r="B12553">
        <v>0</v>
      </c>
    </row>
    <row r="12554" spans="1:2">
      <c r="A12554">
        <v>6229365</v>
      </c>
      <c r="B12554">
        <v>3</v>
      </c>
    </row>
    <row r="12555" spans="1:2">
      <c r="A12555">
        <v>1251834</v>
      </c>
      <c r="B12555">
        <v>0</v>
      </c>
    </row>
    <row r="12556" spans="1:2">
      <c r="A12556">
        <v>960013</v>
      </c>
      <c r="B12556">
        <v>0</v>
      </c>
    </row>
    <row r="12557" spans="1:2">
      <c r="A12557">
        <v>6115020</v>
      </c>
      <c r="B12557">
        <v>0</v>
      </c>
    </row>
    <row r="12558" spans="1:2">
      <c r="A12558">
        <v>6230857</v>
      </c>
      <c r="B12558">
        <v>2</v>
      </c>
    </row>
    <row r="12559" spans="1:2">
      <c r="A12559">
        <v>958831</v>
      </c>
      <c r="B12559">
        <v>0</v>
      </c>
    </row>
    <row r="12560" spans="1:2">
      <c r="A12560">
        <v>6245691</v>
      </c>
      <c r="B12560">
        <v>2</v>
      </c>
    </row>
    <row r="12561" spans="1:2">
      <c r="A12561">
        <v>6230809</v>
      </c>
      <c r="B12561">
        <v>2</v>
      </c>
    </row>
    <row r="12562" spans="1:2">
      <c r="A12562">
        <v>956872</v>
      </c>
      <c r="B12562">
        <v>1</v>
      </c>
    </row>
    <row r="12563" spans="1:2">
      <c r="A12563">
        <v>6265240</v>
      </c>
      <c r="B12563">
        <v>1</v>
      </c>
    </row>
    <row r="12564" spans="1:2">
      <c r="A12564" t="s">
        <v>9128</v>
      </c>
      <c r="B12564">
        <v>0</v>
      </c>
    </row>
    <row r="12565" spans="1:2">
      <c r="A12565">
        <v>962832</v>
      </c>
      <c r="B12565">
        <v>0</v>
      </c>
    </row>
    <row r="12566" spans="1:2">
      <c r="A12566">
        <v>6102460</v>
      </c>
      <c r="B12566">
        <v>0</v>
      </c>
    </row>
    <row r="12567" spans="1:2">
      <c r="A12567">
        <v>1251734</v>
      </c>
      <c r="B12567">
        <v>0</v>
      </c>
    </row>
    <row r="12568" spans="1:2">
      <c r="A12568">
        <v>1251602</v>
      </c>
      <c r="B12568">
        <v>1</v>
      </c>
    </row>
    <row r="12569" spans="1:2">
      <c r="A12569">
        <v>6335761</v>
      </c>
      <c r="B12569">
        <v>0</v>
      </c>
    </row>
    <row r="12570" spans="1:2">
      <c r="A12570">
        <v>6199419</v>
      </c>
      <c r="B12570">
        <v>4</v>
      </c>
    </row>
    <row r="12571" spans="1:2">
      <c r="A12571">
        <v>6247948</v>
      </c>
      <c r="B12571">
        <v>6</v>
      </c>
    </row>
    <row r="12572" spans="1:2">
      <c r="A12572">
        <v>1053071</v>
      </c>
      <c r="B12572">
        <v>10</v>
      </c>
    </row>
    <row r="12573" spans="1:2">
      <c r="A12573">
        <v>6292279</v>
      </c>
      <c r="B12573">
        <v>1</v>
      </c>
    </row>
    <row r="12574" spans="1:2">
      <c r="A12574">
        <v>6247453</v>
      </c>
      <c r="B12574">
        <v>1</v>
      </c>
    </row>
    <row r="12575" spans="1:2">
      <c r="A12575">
        <v>6218394</v>
      </c>
      <c r="B12575">
        <v>0</v>
      </c>
    </row>
    <row r="12576" spans="1:2">
      <c r="A12576">
        <v>6249942</v>
      </c>
      <c r="B12576">
        <v>0</v>
      </c>
    </row>
    <row r="12577" spans="1:2">
      <c r="A12577">
        <v>6239241</v>
      </c>
      <c r="B12577">
        <v>0</v>
      </c>
    </row>
    <row r="12578" spans="1:2">
      <c r="A12578">
        <v>6187593</v>
      </c>
      <c r="B12578">
        <v>1</v>
      </c>
    </row>
    <row r="12579" spans="1:2">
      <c r="A12579">
        <v>6337688</v>
      </c>
      <c r="B12579">
        <v>0</v>
      </c>
    </row>
    <row r="12580" spans="1:2">
      <c r="A12580">
        <v>6218557</v>
      </c>
      <c r="B12580">
        <v>1</v>
      </c>
    </row>
    <row r="12581" spans="1:2">
      <c r="A12581">
        <v>6283335</v>
      </c>
      <c r="B12581">
        <v>2</v>
      </c>
    </row>
    <row r="12582" spans="1:2">
      <c r="A12582">
        <v>6293369</v>
      </c>
      <c r="B12582">
        <v>0</v>
      </c>
    </row>
    <row r="12583" spans="1:2">
      <c r="A12583">
        <v>6311425</v>
      </c>
      <c r="B12583">
        <v>1</v>
      </c>
    </row>
    <row r="12584" spans="1:2">
      <c r="A12584">
        <v>6149052</v>
      </c>
      <c r="B12584">
        <v>1</v>
      </c>
    </row>
    <row r="12585" spans="1:2">
      <c r="A12585">
        <v>6315065</v>
      </c>
      <c r="B12585">
        <v>1</v>
      </c>
    </row>
    <row r="12586" spans="1:2">
      <c r="A12586">
        <v>6295353</v>
      </c>
      <c r="B12586">
        <v>0</v>
      </c>
    </row>
    <row r="12587" spans="1:2">
      <c r="A12587">
        <v>6186331</v>
      </c>
      <c r="B12587">
        <v>0</v>
      </c>
    </row>
    <row r="12588" spans="1:2">
      <c r="A12588">
        <v>1052613</v>
      </c>
      <c r="B12588">
        <v>10</v>
      </c>
    </row>
    <row r="12589" spans="1:2">
      <c r="A12589">
        <v>6150436</v>
      </c>
      <c r="B12589">
        <v>1</v>
      </c>
    </row>
    <row r="12590" spans="1:2">
      <c r="A12590">
        <v>1050009</v>
      </c>
      <c r="B12590">
        <v>3</v>
      </c>
    </row>
    <row r="12591" spans="1:2">
      <c r="A12591">
        <v>6125424</v>
      </c>
      <c r="B12591">
        <v>0</v>
      </c>
    </row>
    <row r="12592" spans="1:2">
      <c r="A12592">
        <v>553746</v>
      </c>
      <c r="B12592">
        <v>0</v>
      </c>
    </row>
    <row r="12593" spans="1:2">
      <c r="A12593">
        <v>6279686</v>
      </c>
      <c r="B12593">
        <v>0</v>
      </c>
    </row>
    <row r="12594" spans="1:2">
      <c r="A12594">
        <v>958579</v>
      </c>
      <c r="B12594">
        <v>2</v>
      </c>
    </row>
    <row r="12595" spans="1:2">
      <c r="A12595">
        <v>6217873</v>
      </c>
      <c r="B12595">
        <v>0</v>
      </c>
    </row>
    <row r="12596" spans="1:2">
      <c r="A12596">
        <v>6291558</v>
      </c>
      <c r="B12596">
        <v>1</v>
      </c>
    </row>
    <row r="12597" spans="1:2">
      <c r="A12597">
        <v>951762</v>
      </c>
      <c r="B12597">
        <v>3</v>
      </c>
    </row>
    <row r="12598" spans="1:2">
      <c r="A12598">
        <v>6303740</v>
      </c>
      <c r="B12598">
        <v>0</v>
      </c>
    </row>
    <row r="12599" spans="1:2">
      <c r="A12599">
        <v>6121940</v>
      </c>
      <c r="B12599">
        <v>0</v>
      </c>
    </row>
    <row r="12600" spans="1:2">
      <c r="A12600">
        <v>6241694</v>
      </c>
      <c r="B12600">
        <v>2</v>
      </c>
    </row>
    <row r="12601" spans="1:2">
      <c r="A12601">
        <v>6248381</v>
      </c>
      <c r="B12601">
        <v>1</v>
      </c>
    </row>
    <row r="12602" spans="1:2">
      <c r="A12602">
        <v>6310517</v>
      </c>
      <c r="B12602">
        <v>0</v>
      </c>
    </row>
    <row r="12603" spans="1:2">
      <c r="A12603">
        <v>963656</v>
      </c>
      <c r="B12603">
        <v>0</v>
      </c>
    </row>
    <row r="12604" spans="1:2">
      <c r="A12604">
        <v>6321623</v>
      </c>
      <c r="B12604">
        <v>0</v>
      </c>
    </row>
    <row r="12605" spans="1:2">
      <c r="A12605">
        <v>750805</v>
      </c>
      <c r="B12605">
        <v>12</v>
      </c>
    </row>
    <row r="12606" spans="1:2">
      <c r="A12606">
        <v>751064</v>
      </c>
      <c r="B12606">
        <v>0</v>
      </c>
    </row>
    <row r="12607" spans="1:2">
      <c r="A12607">
        <v>3356960</v>
      </c>
      <c r="B12607">
        <v>0</v>
      </c>
    </row>
    <row r="12608" spans="1:2">
      <c r="A12608">
        <v>750810</v>
      </c>
      <c r="B12608">
        <v>5</v>
      </c>
    </row>
    <row r="12609" spans="1:2">
      <c r="A12609">
        <v>6250262</v>
      </c>
      <c r="B12609">
        <v>20</v>
      </c>
    </row>
    <row r="12610" spans="1:2">
      <c r="A12610">
        <v>6293246</v>
      </c>
      <c r="B12610">
        <v>0</v>
      </c>
    </row>
    <row r="12611" spans="1:2">
      <c r="A12611">
        <v>6313311</v>
      </c>
      <c r="B12611">
        <v>2</v>
      </c>
    </row>
    <row r="12612" spans="1:2">
      <c r="A12612">
        <v>1252183</v>
      </c>
      <c r="B12612">
        <v>2</v>
      </c>
    </row>
    <row r="12613" spans="1:2">
      <c r="A12613">
        <v>6278580</v>
      </c>
      <c r="B12613">
        <v>0</v>
      </c>
    </row>
    <row r="12614" spans="1:2">
      <c r="A12614">
        <v>6259266</v>
      </c>
      <c r="B12614">
        <v>1</v>
      </c>
    </row>
    <row r="12615" spans="1:2">
      <c r="A12615">
        <v>6216377</v>
      </c>
      <c r="B12615">
        <v>18</v>
      </c>
    </row>
    <row r="12616" spans="1:2">
      <c r="A12616">
        <v>6103994</v>
      </c>
      <c r="B12616">
        <v>8</v>
      </c>
    </row>
    <row r="12617" spans="1:2">
      <c r="A12617">
        <v>6265013</v>
      </c>
      <c r="B12617">
        <v>2</v>
      </c>
    </row>
    <row r="12618" spans="1:2">
      <c r="A12618">
        <v>1054780</v>
      </c>
      <c r="B12618">
        <v>1</v>
      </c>
    </row>
    <row r="12619" spans="1:2">
      <c r="A12619">
        <v>6107547</v>
      </c>
      <c r="B12619">
        <v>28</v>
      </c>
    </row>
    <row r="12620" spans="1:2">
      <c r="A12620">
        <v>6273155</v>
      </c>
      <c r="B12620">
        <v>1</v>
      </c>
    </row>
    <row r="12621" spans="1:2">
      <c r="A12621">
        <v>6268428</v>
      </c>
      <c r="B12621">
        <v>0</v>
      </c>
    </row>
    <row r="12622" spans="1:2">
      <c r="A12622">
        <v>6150549</v>
      </c>
      <c r="B12622">
        <v>2</v>
      </c>
    </row>
    <row r="12623" spans="1:2">
      <c r="A12623">
        <v>6241049</v>
      </c>
      <c r="B12623">
        <v>0</v>
      </c>
    </row>
    <row r="12624" spans="1:2">
      <c r="A12624">
        <v>7150239</v>
      </c>
      <c r="B12624">
        <v>0</v>
      </c>
    </row>
    <row r="12625" spans="1:2">
      <c r="A12625">
        <v>6191131</v>
      </c>
      <c r="B12625">
        <v>0</v>
      </c>
    </row>
    <row r="12626" spans="1:2">
      <c r="A12626">
        <v>6214259</v>
      </c>
      <c r="B12626">
        <v>10</v>
      </c>
    </row>
    <row r="12627" spans="1:2">
      <c r="A12627">
        <v>6317070</v>
      </c>
      <c r="B12627">
        <v>1</v>
      </c>
    </row>
    <row r="12628" spans="1:2">
      <c r="A12628">
        <v>1054995</v>
      </c>
      <c r="B12628">
        <v>0</v>
      </c>
    </row>
    <row r="12629" spans="1:2">
      <c r="A12629">
        <v>6335325</v>
      </c>
      <c r="B12629">
        <v>0</v>
      </c>
    </row>
    <row r="12630" spans="1:2">
      <c r="A12630">
        <v>6284196</v>
      </c>
      <c r="B12630">
        <v>2</v>
      </c>
    </row>
    <row r="12631" spans="1:2">
      <c r="A12631">
        <v>6274965</v>
      </c>
      <c r="B12631">
        <v>1</v>
      </c>
    </row>
    <row r="12632" spans="1:2">
      <c r="A12632">
        <v>6343242</v>
      </c>
      <c r="B12632">
        <v>1</v>
      </c>
    </row>
    <row r="12633" spans="1:2">
      <c r="A12633">
        <v>6319854</v>
      </c>
      <c r="B12633">
        <v>100</v>
      </c>
    </row>
    <row r="12634" spans="1:2">
      <c r="A12634">
        <v>6148947</v>
      </c>
      <c r="B12634">
        <v>0</v>
      </c>
    </row>
    <row r="12635" spans="1:2">
      <c r="A12635">
        <v>1053911</v>
      </c>
      <c r="B12635">
        <v>2</v>
      </c>
    </row>
    <row r="12636" spans="1:2">
      <c r="A12636">
        <v>6257687</v>
      </c>
      <c r="B12636">
        <v>3</v>
      </c>
    </row>
    <row r="12637" spans="1:2">
      <c r="A12637">
        <v>6221721</v>
      </c>
      <c r="B12637">
        <v>1</v>
      </c>
    </row>
    <row r="12638" spans="1:2">
      <c r="A12638">
        <v>960779</v>
      </c>
      <c r="B12638">
        <v>0</v>
      </c>
    </row>
    <row r="12639" spans="1:2">
      <c r="A12639">
        <v>6282186</v>
      </c>
      <c r="B12639">
        <v>0</v>
      </c>
    </row>
    <row r="12640" spans="1:2">
      <c r="A12640">
        <v>6191116</v>
      </c>
      <c r="B12640">
        <v>0</v>
      </c>
    </row>
    <row r="12641" spans="1:2">
      <c r="A12641">
        <v>6336928</v>
      </c>
      <c r="B12641">
        <v>1</v>
      </c>
    </row>
    <row r="12642" spans="1:2">
      <c r="A12642">
        <v>6210569</v>
      </c>
      <c r="B12642">
        <v>1</v>
      </c>
    </row>
    <row r="12643" spans="1:2">
      <c r="A12643">
        <v>1054852</v>
      </c>
      <c r="B12643">
        <v>0</v>
      </c>
    </row>
    <row r="12644" spans="1:2">
      <c r="A12644">
        <v>6153153</v>
      </c>
      <c r="B12644">
        <v>0</v>
      </c>
    </row>
    <row r="12645" spans="1:2">
      <c r="A12645">
        <v>6265604</v>
      </c>
      <c r="B12645">
        <v>0</v>
      </c>
    </row>
    <row r="12646" spans="1:2">
      <c r="A12646">
        <v>6271918</v>
      </c>
      <c r="B12646">
        <v>3</v>
      </c>
    </row>
    <row r="12647" spans="1:2">
      <c r="A12647">
        <v>6260719</v>
      </c>
      <c r="B12647">
        <v>1</v>
      </c>
    </row>
    <row r="12648" spans="1:2">
      <c r="A12648">
        <v>6145235</v>
      </c>
      <c r="B12648">
        <v>0</v>
      </c>
    </row>
    <row r="12649" spans="1:2">
      <c r="A12649">
        <v>6263421</v>
      </c>
      <c r="B12649">
        <v>1</v>
      </c>
    </row>
    <row r="12650" spans="1:2">
      <c r="A12650">
        <v>6276593</v>
      </c>
      <c r="B12650">
        <v>0</v>
      </c>
    </row>
    <row r="12651" spans="1:2">
      <c r="A12651">
        <v>6260101</v>
      </c>
      <c r="B12651">
        <v>4</v>
      </c>
    </row>
    <row r="12652" spans="1:2">
      <c r="A12652">
        <v>964696</v>
      </c>
      <c r="B12652">
        <v>0</v>
      </c>
    </row>
    <row r="12653" spans="1:2">
      <c r="A12653">
        <v>963764</v>
      </c>
      <c r="B12653">
        <v>1</v>
      </c>
    </row>
    <row r="12654" spans="1:2">
      <c r="A12654">
        <v>6251966</v>
      </c>
      <c r="B12654">
        <v>0</v>
      </c>
    </row>
    <row r="12655" spans="1:2">
      <c r="A12655">
        <v>6257980</v>
      </c>
      <c r="B12655">
        <v>2</v>
      </c>
    </row>
    <row r="12656" spans="1:2">
      <c r="A12656">
        <v>1054945</v>
      </c>
      <c r="B12656">
        <v>10</v>
      </c>
    </row>
    <row r="12657" spans="1:2">
      <c r="A12657">
        <v>6219992</v>
      </c>
      <c r="B12657">
        <v>1</v>
      </c>
    </row>
    <row r="12658" spans="1:2">
      <c r="A12658">
        <v>6216384</v>
      </c>
      <c r="B12658">
        <v>30.93</v>
      </c>
    </row>
    <row r="12659" spans="1:2">
      <c r="A12659">
        <v>6178898</v>
      </c>
      <c r="B12659">
        <v>0</v>
      </c>
    </row>
    <row r="12660" spans="1:2">
      <c r="A12660">
        <v>6259408</v>
      </c>
      <c r="B12660">
        <v>20</v>
      </c>
    </row>
    <row r="12661" spans="1:2">
      <c r="A12661">
        <v>6177712</v>
      </c>
      <c r="B12661">
        <v>0</v>
      </c>
    </row>
    <row r="12662" spans="1:2">
      <c r="A12662">
        <v>6249769</v>
      </c>
      <c r="B12662">
        <v>0</v>
      </c>
    </row>
    <row r="12663" spans="1:2">
      <c r="A12663">
        <v>6217550</v>
      </c>
      <c r="B12663">
        <v>0</v>
      </c>
    </row>
    <row r="12664" spans="1:2">
      <c r="A12664">
        <v>6313923</v>
      </c>
      <c r="B12664">
        <v>0</v>
      </c>
    </row>
    <row r="12665" spans="1:2">
      <c r="A12665">
        <v>6324485</v>
      </c>
      <c r="B12665">
        <v>1</v>
      </c>
    </row>
    <row r="12666" spans="1:2">
      <c r="A12666">
        <v>6301898</v>
      </c>
      <c r="B12666">
        <v>5</v>
      </c>
    </row>
    <row r="12667" spans="1:2">
      <c r="A12667">
        <v>6242120</v>
      </c>
      <c r="B12667">
        <v>0</v>
      </c>
    </row>
    <row r="12668" spans="1:2">
      <c r="A12668">
        <v>6293279</v>
      </c>
      <c r="B12668">
        <v>0</v>
      </c>
    </row>
    <row r="12669" spans="1:2">
      <c r="A12669">
        <v>6259644</v>
      </c>
      <c r="B12669">
        <v>0</v>
      </c>
    </row>
    <row r="12670" spans="1:2">
      <c r="A12670">
        <v>750198</v>
      </c>
      <c r="B12670">
        <v>8</v>
      </c>
    </row>
    <row r="12671" spans="1:2">
      <c r="A12671">
        <v>1052436</v>
      </c>
      <c r="B12671">
        <v>0</v>
      </c>
    </row>
    <row r="12672" spans="1:2">
      <c r="A12672">
        <v>1054054</v>
      </c>
      <c r="B12672">
        <v>15</v>
      </c>
    </row>
    <row r="12673" spans="1:2">
      <c r="A12673">
        <v>6273637</v>
      </c>
      <c r="B12673">
        <v>1</v>
      </c>
    </row>
    <row r="12674" spans="1:2">
      <c r="A12674">
        <v>6337806</v>
      </c>
      <c r="B12674">
        <v>1</v>
      </c>
    </row>
    <row r="12675" spans="1:2">
      <c r="A12675">
        <v>6272047</v>
      </c>
      <c r="B12675">
        <v>0</v>
      </c>
    </row>
    <row r="12676" spans="1:2">
      <c r="A12676">
        <v>6320255</v>
      </c>
      <c r="B12676">
        <v>0</v>
      </c>
    </row>
    <row r="12677" spans="1:2">
      <c r="A12677">
        <v>6252616</v>
      </c>
      <c r="B12677">
        <v>0</v>
      </c>
    </row>
    <row r="12678" spans="1:2">
      <c r="A12678">
        <v>6335862</v>
      </c>
      <c r="B12678">
        <v>0</v>
      </c>
    </row>
    <row r="12679" spans="1:2">
      <c r="A12679">
        <v>6305782</v>
      </c>
      <c r="B12679">
        <v>1</v>
      </c>
    </row>
    <row r="12680" spans="1:2">
      <c r="A12680">
        <v>6210392</v>
      </c>
      <c r="B12680">
        <v>0</v>
      </c>
    </row>
    <row r="12681" spans="1:2">
      <c r="A12681">
        <v>1250131</v>
      </c>
      <c r="B12681">
        <v>0</v>
      </c>
    </row>
    <row r="12682" spans="1:2">
      <c r="A12682">
        <v>6195557</v>
      </c>
      <c r="B12682">
        <v>0</v>
      </c>
    </row>
    <row r="12683" spans="1:2">
      <c r="A12683">
        <v>1050326</v>
      </c>
      <c r="B12683">
        <v>0</v>
      </c>
    </row>
    <row r="12684" spans="1:2">
      <c r="A12684">
        <v>6157568</v>
      </c>
      <c r="B12684">
        <v>0</v>
      </c>
    </row>
    <row r="12685" spans="1:2">
      <c r="A12685">
        <v>6221585</v>
      </c>
      <c r="B12685">
        <v>6</v>
      </c>
    </row>
    <row r="12686" spans="1:2">
      <c r="A12686">
        <v>6216303</v>
      </c>
      <c r="B12686">
        <v>1</v>
      </c>
    </row>
    <row r="12687" spans="1:2">
      <c r="A12687">
        <v>6277205</v>
      </c>
      <c r="B12687">
        <v>1</v>
      </c>
    </row>
    <row r="12688" spans="1:2">
      <c r="A12688">
        <v>6215977</v>
      </c>
      <c r="B12688">
        <v>1</v>
      </c>
    </row>
    <row r="12689" spans="1:2">
      <c r="A12689">
        <v>6125077</v>
      </c>
      <c r="B12689">
        <v>0</v>
      </c>
    </row>
    <row r="12690" spans="1:2">
      <c r="A12690">
        <v>6216279</v>
      </c>
      <c r="B12690">
        <v>1</v>
      </c>
    </row>
    <row r="12691" spans="1:2">
      <c r="A12691">
        <v>6107883</v>
      </c>
      <c r="B12691">
        <v>0</v>
      </c>
    </row>
    <row r="12692" spans="1:2">
      <c r="A12692">
        <v>1051876</v>
      </c>
      <c r="B12692">
        <v>3</v>
      </c>
    </row>
    <row r="12693" spans="1:2">
      <c r="A12693">
        <v>6264949</v>
      </c>
      <c r="B12693">
        <v>0</v>
      </c>
    </row>
    <row r="12694" spans="1:2">
      <c r="A12694">
        <v>6161030</v>
      </c>
      <c r="B12694">
        <v>0</v>
      </c>
    </row>
    <row r="12695" spans="1:2">
      <c r="A12695">
        <v>961712</v>
      </c>
      <c r="B12695">
        <v>0</v>
      </c>
    </row>
    <row r="12696" spans="1:2">
      <c r="A12696">
        <v>6246281</v>
      </c>
      <c r="B12696">
        <v>4</v>
      </c>
    </row>
    <row r="12697" spans="1:2">
      <c r="A12697">
        <v>6259046</v>
      </c>
      <c r="B12697">
        <v>0</v>
      </c>
    </row>
    <row r="12698" spans="1:2">
      <c r="A12698">
        <v>6215863</v>
      </c>
      <c r="B12698">
        <v>6</v>
      </c>
    </row>
    <row r="12699" spans="1:2">
      <c r="A12699">
        <v>6263532</v>
      </c>
      <c r="B12699">
        <v>1</v>
      </c>
    </row>
    <row r="12700" spans="1:2">
      <c r="A12700">
        <v>6130307</v>
      </c>
      <c r="B12700">
        <v>0</v>
      </c>
    </row>
    <row r="12701" spans="1:2">
      <c r="A12701">
        <v>6341024</v>
      </c>
      <c r="B12701">
        <v>11</v>
      </c>
    </row>
    <row r="12702" spans="1:2">
      <c r="A12702">
        <v>6280209</v>
      </c>
      <c r="B12702">
        <v>0</v>
      </c>
    </row>
    <row r="12703" spans="1:2">
      <c r="A12703">
        <v>6245789</v>
      </c>
      <c r="B12703">
        <v>0</v>
      </c>
    </row>
    <row r="12704" spans="1:2">
      <c r="A12704">
        <v>6239117</v>
      </c>
      <c r="B12704">
        <v>0</v>
      </c>
    </row>
    <row r="12705" spans="1:2">
      <c r="A12705">
        <v>6107493</v>
      </c>
      <c r="B12705">
        <v>0</v>
      </c>
    </row>
    <row r="12706" spans="1:2">
      <c r="A12706">
        <v>1251768</v>
      </c>
      <c r="B12706">
        <v>1</v>
      </c>
    </row>
    <row r="12707" spans="1:2">
      <c r="A12707">
        <v>6241606</v>
      </c>
      <c r="B12707">
        <v>3</v>
      </c>
    </row>
    <row r="12708" spans="1:2">
      <c r="A12708">
        <v>6248729</v>
      </c>
      <c r="B12708">
        <v>0</v>
      </c>
    </row>
    <row r="12709" spans="1:2">
      <c r="A12709">
        <v>6325377</v>
      </c>
      <c r="B12709">
        <v>0</v>
      </c>
    </row>
    <row r="12710" spans="1:2">
      <c r="A12710">
        <v>6282829</v>
      </c>
      <c r="B12710">
        <v>1</v>
      </c>
    </row>
    <row r="12711" spans="1:2">
      <c r="A12711">
        <v>6250433</v>
      </c>
      <c r="B12711">
        <v>1</v>
      </c>
    </row>
    <row r="12712" spans="1:2">
      <c r="A12712">
        <v>6266160</v>
      </c>
      <c r="B12712">
        <v>0</v>
      </c>
    </row>
    <row r="12713" spans="1:2">
      <c r="A12713">
        <v>6253605</v>
      </c>
      <c r="B12713">
        <v>2</v>
      </c>
    </row>
    <row r="12714" spans="1:2">
      <c r="A12714">
        <v>6114772</v>
      </c>
      <c r="B12714">
        <v>1</v>
      </c>
    </row>
    <row r="12715" spans="1:2">
      <c r="A12715">
        <v>6306417</v>
      </c>
      <c r="B12715">
        <v>0</v>
      </c>
    </row>
    <row r="12716" spans="1:2">
      <c r="A12716">
        <v>6324736</v>
      </c>
      <c r="B12716">
        <v>1</v>
      </c>
    </row>
    <row r="12717" spans="1:2">
      <c r="A12717">
        <v>6248736</v>
      </c>
      <c r="B12717">
        <v>0</v>
      </c>
    </row>
    <row r="12718" spans="1:2">
      <c r="A12718">
        <v>6289030</v>
      </c>
      <c r="B12718">
        <v>2</v>
      </c>
    </row>
    <row r="12719" spans="1:2">
      <c r="A12719">
        <v>6237796</v>
      </c>
      <c r="B12719">
        <v>1</v>
      </c>
    </row>
    <row r="12720" spans="1:2">
      <c r="A12720">
        <v>6249003</v>
      </c>
      <c r="B12720">
        <v>4</v>
      </c>
    </row>
    <row r="12721" spans="1:2">
      <c r="A12721">
        <v>6329848</v>
      </c>
      <c r="B12721">
        <v>0</v>
      </c>
    </row>
    <row r="12722" spans="1:2">
      <c r="A12722">
        <v>6266431</v>
      </c>
      <c r="B12722">
        <v>0</v>
      </c>
    </row>
    <row r="12723" spans="1:2">
      <c r="A12723">
        <v>6281279</v>
      </c>
      <c r="B12723">
        <v>1</v>
      </c>
    </row>
    <row r="12724" spans="1:2">
      <c r="A12724">
        <v>6239387</v>
      </c>
      <c r="B12724">
        <v>0</v>
      </c>
    </row>
    <row r="12725" spans="1:2">
      <c r="A12725">
        <v>6300448</v>
      </c>
      <c r="B12725">
        <v>2</v>
      </c>
    </row>
    <row r="12726" spans="1:2">
      <c r="A12726">
        <v>6191122</v>
      </c>
      <c r="B12726">
        <v>0</v>
      </c>
    </row>
    <row r="12727" spans="1:2">
      <c r="A12727">
        <v>6315441</v>
      </c>
      <c r="B12727">
        <v>1</v>
      </c>
    </row>
    <row r="12728" spans="1:2">
      <c r="A12728">
        <v>6156778</v>
      </c>
      <c r="B12728">
        <v>1</v>
      </c>
    </row>
    <row r="12729" spans="1:2">
      <c r="A12729">
        <v>750642</v>
      </c>
      <c r="B12729">
        <v>4</v>
      </c>
    </row>
    <row r="12730" spans="1:2">
      <c r="A12730">
        <v>6237461</v>
      </c>
      <c r="B12730">
        <v>0</v>
      </c>
    </row>
    <row r="12731" spans="1:2">
      <c r="A12731">
        <v>6313898</v>
      </c>
      <c r="B12731">
        <v>0</v>
      </c>
    </row>
    <row r="12732" spans="1:2">
      <c r="A12732">
        <v>6180158</v>
      </c>
      <c r="B12732">
        <v>0</v>
      </c>
    </row>
    <row r="12733" spans="1:2">
      <c r="A12733">
        <v>6221778</v>
      </c>
      <c r="B12733">
        <v>10</v>
      </c>
    </row>
    <row r="12734" spans="1:2">
      <c r="A12734">
        <v>6318374</v>
      </c>
      <c r="B12734">
        <v>4</v>
      </c>
    </row>
    <row r="12735" spans="1:2">
      <c r="A12735">
        <v>963968</v>
      </c>
      <c r="B12735">
        <v>0</v>
      </c>
    </row>
    <row r="12736" spans="1:2">
      <c r="A12736">
        <v>6124027</v>
      </c>
      <c r="B12736">
        <v>1</v>
      </c>
    </row>
    <row r="12737" spans="1:2">
      <c r="A12737">
        <v>6336673</v>
      </c>
      <c r="B12737">
        <v>0</v>
      </c>
    </row>
    <row r="12738" spans="1:2">
      <c r="A12738">
        <v>6190569</v>
      </c>
      <c r="B12738">
        <v>0</v>
      </c>
    </row>
    <row r="12739" spans="1:2">
      <c r="A12739">
        <v>1252322</v>
      </c>
      <c r="B12739">
        <v>3</v>
      </c>
    </row>
    <row r="12740" spans="1:2">
      <c r="A12740">
        <v>6307726</v>
      </c>
      <c r="B12740">
        <v>1</v>
      </c>
    </row>
    <row r="12741" spans="1:2">
      <c r="A12741">
        <v>6286561</v>
      </c>
      <c r="B12741">
        <v>4</v>
      </c>
    </row>
    <row r="12742" spans="1:2">
      <c r="A12742">
        <v>1054064</v>
      </c>
      <c r="B12742">
        <v>5</v>
      </c>
    </row>
    <row r="12743" spans="1:2">
      <c r="A12743">
        <v>6198315</v>
      </c>
      <c r="B12743">
        <v>3</v>
      </c>
    </row>
    <row r="12744" spans="1:2">
      <c r="A12744">
        <v>554076</v>
      </c>
      <c r="B12744">
        <v>0</v>
      </c>
    </row>
    <row r="12745" spans="1:2">
      <c r="A12745">
        <v>6283800</v>
      </c>
      <c r="B12745">
        <v>3</v>
      </c>
    </row>
    <row r="12746" spans="1:2">
      <c r="A12746">
        <v>6218097</v>
      </c>
      <c r="B12746">
        <v>1</v>
      </c>
    </row>
    <row r="12747" spans="1:2">
      <c r="A12747">
        <v>1054169</v>
      </c>
      <c r="B12747">
        <v>10</v>
      </c>
    </row>
    <row r="12748" spans="1:2">
      <c r="A12748">
        <v>6215796</v>
      </c>
      <c r="B12748">
        <v>1</v>
      </c>
    </row>
    <row r="12749" spans="1:2">
      <c r="A12749">
        <v>6341627</v>
      </c>
      <c r="B12749">
        <v>3</v>
      </c>
    </row>
    <row r="12750" spans="1:2">
      <c r="A12750">
        <v>6264449</v>
      </c>
      <c r="B12750">
        <v>2</v>
      </c>
    </row>
    <row r="12751" spans="1:2">
      <c r="A12751">
        <v>959275</v>
      </c>
      <c r="B12751">
        <v>2</v>
      </c>
    </row>
    <row r="12752" spans="1:2">
      <c r="A12752">
        <v>6125401</v>
      </c>
      <c r="B12752">
        <v>2</v>
      </c>
    </row>
    <row r="12753" spans="1:2">
      <c r="A12753">
        <v>6276312</v>
      </c>
      <c r="B12753">
        <v>0</v>
      </c>
    </row>
    <row r="12754" spans="1:2">
      <c r="A12754">
        <v>6259411</v>
      </c>
      <c r="B12754">
        <v>10</v>
      </c>
    </row>
    <row r="12755" spans="1:2">
      <c r="A12755">
        <v>6210413</v>
      </c>
      <c r="B12755">
        <v>1</v>
      </c>
    </row>
    <row r="12756" spans="1:2">
      <c r="A12756">
        <v>959166</v>
      </c>
      <c r="B12756">
        <v>0</v>
      </c>
    </row>
    <row r="12757" spans="1:2">
      <c r="A12757">
        <v>6271553</v>
      </c>
      <c r="B12757">
        <v>1</v>
      </c>
    </row>
    <row r="12758" spans="1:2">
      <c r="A12758">
        <v>6338744</v>
      </c>
      <c r="B12758">
        <v>3</v>
      </c>
    </row>
    <row r="12759" spans="1:2">
      <c r="A12759">
        <v>6274700</v>
      </c>
      <c r="B12759">
        <v>3</v>
      </c>
    </row>
    <row r="12760" spans="1:2">
      <c r="A12760">
        <v>6256413</v>
      </c>
      <c r="B12760">
        <v>0</v>
      </c>
    </row>
    <row r="12761" spans="1:2">
      <c r="A12761">
        <v>6306756</v>
      </c>
      <c r="B12761">
        <v>4</v>
      </c>
    </row>
    <row r="12762" spans="1:2">
      <c r="A12762">
        <v>6296779</v>
      </c>
      <c r="B12762">
        <v>3</v>
      </c>
    </row>
    <row r="12763" spans="1:2">
      <c r="A12763">
        <v>6262299</v>
      </c>
      <c r="B12763">
        <v>10</v>
      </c>
    </row>
    <row r="12764" spans="1:2">
      <c r="A12764">
        <v>6342835</v>
      </c>
      <c r="B12764">
        <v>1</v>
      </c>
    </row>
    <row r="12765" spans="1:2">
      <c r="A12765">
        <v>6265984</v>
      </c>
      <c r="B12765">
        <v>0</v>
      </c>
    </row>
    <row r="12766" spans="1:2">
      <c r="A12766">
        <v>957662</v>
      </c>
      <c r="B12766">
        <v>3</v>
      </c>
    </row>
    <row r="12767" spans="1:2">
      <c r="A12767">
        <v>6322882</v>
      </c>
      <c r="B12767">
        <v>3</v>
      </c>
    </row>
    <row r="12768" spans="1:2">
      <c r="A12768">
        <v>6343448</v>
      </c>
      <c r="B12768">
        <v>2</v>
      </c>
    </row>
    <row r="12769" spans="1:2">
      <c r="A12769">
        <v>1054868</v>
      </c>
      <c r="B12769">
        <v>0</v>
      </c>
    </row>
    <row r="12770" spans="1:2">
      <c r="A12770">
        <v>6139366</v>
      </c>
      <c r="B12770">
        <v>0</v>
      </c>
    </row>
    <row r="12771" spans="1:2">
      <c r="A12771">
        <v>6256148</v>
      </c>
      <c r="B12771">
        <v>2</v>
      </c>
    </row>
    <row r="12772" spans="1:2">
      <c r="A12772">
        <v>6335760</v>
      </c>
      <c r="B12772">
        <v>0</v>
      </c>
    </row>
    <row r="12773" spans="1:2">
      <c r="A12773">
        <v>1054642</v>
      </c>
      <c r="B12773">
        <v>1</v>
      </c>
    </row>
    <row r="12774" spans="1:2">
      <c r="A12774">
        <v>6196442</v>
      </c>
      <c r="B12774">
        <v>0</v>
      </c>
    </row>
    <row r="12775" spans="1:2">
      <c r="A12775">
        <v>956910</v>
      </c>
      <c r="B12775">
        <v>0</v>
      </c>
    </row>
    <row r="12776" spans="1:2">
      <c r="A12776">
        <v>6274972</v>
      </c>
      <c r="B12776">
        <v>1</v>
      </c>
    </row>
    <row r="12777" spans="1:2">
      <c r="A12777">
        <v>6282841</v>
      </c>
      <c r="B12777">
        <v>1</v>
      </c>
    </row>
    <row r="12778" spans="1:2">
      <c r="A12778">
        <v>6138173</v>
      </c>
      <c r="B12778">
        <v>1</v>
      </c>
    </row>
    <row r="12779" spans="1:2">
      <c r="A12779">
        <v>960943</v>
      </c>
      <c r="B12779">
        <v>10</v>
      </c>
    </row>
    <row r="12780" spans="1:2">
      <c r="A12780">
        <v>959169</v>
      </c>
      <c r="B12780">
        <v>1</v>
      </c>
    </row>
    <row r="12781" spans="1:2">
      <c r="A12781">
        <v>1053247</v>
      </c>
      <c r="B12781">
        <v>5</v>
      </c>
    </row>
    <row r="12782" spans="1:2">
      <c r="A12782">
        <v>6319554</v>
      </c>
      <c r="B12782">
        <v>5</v>
      </c>
    </row>
    <row r="12783" spans="1:2">
      <c r="A12783">
        <v>6119795</v>
      </c>
      <c r="B12783">
        <v>2</v>
      </c>
    </row>
    <row r="12784" spans="1:2">
      <c r="A12784">
        <v>6165280</v>
      </c>
      <c r="B12784">
        <v>4</v>
      </c>
    </row>
    <row r="12785" spans="1:2">
      <c r="A12785">
        <v>6250509</v>
      </c>
      <c r="B12785">
        <v>0</v>
      </c>
    </row>
    <row r="12786" spans="1:2">
      <c r="A12786">
        <v>6342807</v>
      </c>
      <c r="B12786">
        <v>1</v>
      </c>
    </row>
    <row r="12787" spans="1:2">
      <c r="A12787">
        <v>957870</v>
      </c>
      <c r="B12787">
        <v>0</v>
      </c>
    </row>
    <row r="12788" spans="1:2">
      <c r="A12788">
        <v>6138667</v>
      </c>
      <c r="B12788">
        <v>0</v>
      </c>
    </row>
    <row r="12789" spans="1:2">
      <c r="A12789">
        <v>6125425</v>
      </c>
      <c r="B12789">
        <v>0</v>
      </c>
    </row>
    <row r="12790" spans="1:2">
      <c r="A12790">
        <v>6280339</v>
      </c>
      <c r="B12790">
        <v>0</v>
      </c>
    </row>
    <row r="12791" spans="1:2">
      <c r="A12791">
        <v>6241778</v>
      </c>
      <c r="B12791">
        <v>0</v>
      </c>
    </row>
    <row r="12792" spans="1:2">
      <c r="A12792">
        <v>6343238</v>
      </c>
      <c r="B12792">
        <v>2</v>
      </c>
    </row>
    <row r="12793" spans="1:2">
      <c r="A12793">
        <v>6108450</v>
      </c>
      <c r="B12793">
        <v>0</v>
      </c>
    </row>
    <row r="12794" spans="1:2">
      <c r="A12794">
        <v>750808</v>
      </c>
      <c r="B12794">
        <v>5</v>
      </c>
    </row>
    <row r="12795" spans="1:2">
      <c r="A12795">
        <v>6310489</v>
      </c>
      <c r="B12795">
        <v>0</v>
      </c>
    </row>
    <row r="12796" spans="1:2">
      <c r="A12796">
        <v>6264146</v>
      </c>
      <c r="B12796">
        <v>5</v>
      </c>
    </row>
    <row r="12797" spans="1:2">
      <c r="A12797">
        <v>6149016</v>
      </c>
      <c r="B12797">
        <v>0</v>
      </c>
    </row>
    <row r="12798" spans="1:2">
      <c r="A12798">
        <v>6313287</v>
      </c>
      <c r="B12798">
        <v>0</v>
      </c>
    </row>
    <row r="12799" spans="1:2">
      <c r="A12799">
        <v>6245586</v>
      </c>
      <c r="B12799">
        <v>4</v>
      </c>
    </row>
    <row r="12800" spans="1:2">
      <c r="A12800">
        <v>6246432</v>
      </c>
      <c r="B12800">
        <v>0</v>
      </c>
    </row>
    <row r="12801" spans="1:2">
      <c r="A12801">
        <v>6237665</v>
      </c>
      <c r="B12801">
        <v>0</v>
      </c>
    </row>
    <row r="12802" spans="1:2">
      <c r="A12802">
        <v>6167918</v>
      </c>
      <c r="B12802">
        <v>20</v>
      </c>
    </row>
    <row r="12803" spans="1:2">
      <c r="A12803">
        <v>1054830</v>
      </c>
      <c r="B12803">
        <v>2</v>
      </c>
    </row>
    <row r="12804" spans="1:2">
      <c r="A12804">
        <v>6252193</v>
      </c>
      <c r="B12804">
        <v>3</v>
      </c>
    </row>
    <row r="12805" spans="1:2">
      <c r="A12805">
        <v>6237290</v>
      </c>
      <c r="B12805">
        <v>2</v>
      </c>
    </row>
    <row r="12806" spans="1:2">
      <c r="A12806">
        <v>1250167</v>
      </c>
      <c r="B12806">
        <v>0</v>
      </c>
    </row>
    <row r="12807" spans="1:2">
      <c r="A12807">
        <v>751259</v>
      </c>
      <c r="B12807">
        <v>8</v>
      </c>
    </row>
    <row r="12808" spans="1:2">
      <c r="A12808">
        <v>6234154</v>
      </c>
      <c r="B12808">
        <v>1</v>
      </c>
    </row>
    <row r="12809" spans="1:2">
      <c r="A12809" t="s">
        <v>9633</v>
      </c>
      <c r="B12809">
        <v>0</v>
      </c>
    </row>
    <row r="12810" spans="1:2">
      <c r="A12810">
        <v>6224099</v>
      </c>
      <c r="B12810">
        <v>5</v>
      </c>
    </row>
    <row r="12811" spans="1:2">
      <c r="A12811">
        <v>6114997</v>
      </c>
      <c r="B12811">
        <v>0</v>
      </c>
    </row>
    <row r="12812" spans="1:2">
      <c r="A12812">
        <v>6294008</v>
      </c>
      <c r="B12812">
        <v>0</v>
      </c>
    </row>
    <row r="12813" spans="1:2">
      <c r="A12813">
        <v>6215596</v>
      </c>
      <c r="B12813">
        <v>16</v>
      </c>
    </row>
    <row r="12814" spans="1:2">
      <c r="A12814">
        <v>6303952</v>
      </c>
      <c r="B12814">
        <v>0</v>
      </c>
    </row>
    <row r="12815" spans="1:2">
      <c r="A12815">
        <v>6216088</v>
      </c>
      <c r="B12815">
        <v>1</v>
      </c>
    </row>
    <row r="12816" spans="1:2">
      <c r="A12816">
        <v>750175</v>
      </c>
      <c r="B12816">
        <v>0</v>
      </c>
    </row>
    <row r="12817" spans="1:2">
      <c r="A12817">
        <v>1052647</v>
      </c>
      <c r="B12817">
        <v>6</v>
      </c>
    </row>
    <row r="12818" spans="1:2">
      <c r="A12818">
        <v>6258146</v>
      </c>
      <c r="B12818">
        <v>0</v>
      </c>
    </row>
    <row r="12819" spans="1:2">
      <c r="A12819">
        <v>956571</v>
      </c>
      <c r="B12819">
        <v>1</v>
      </c>
    </row>
    <row r="12820" spans="1:2">
      <c r="A12820">
        <v>964121</v>
      </c>
      <c r="B12820">
        <v>3</v>
      </c>
    </row>
    <row r="12821" spans="1:2">
      <c r="A12821">
        <v>6218692</v>
      </c>
      <c r="B12821">
        <v>6</v>
      </c>
    </row>
    <row r="12822" spans="1:2">
      <c r="A12822">
        <v>6215851</v>
      </c>
      <c r="B12822">
        <v>1</v>
      </c>
    </row>
    <row r="12823" spans="1:2">
      <c r="A12823">
        <v>6129376</v>
      </c>
      <c r="B12823">
        <v>0</v>
      </c>
    </row>
    <row r="12824" spans="1:2">
      <c r="A12824">
        <v>1054910</v>
      </c>
      <c r="B12824">
        <v>4</v>
      </c>
    </row>
    <row r="12825" spans="1:2">
      <c r="A12825">
        <v>6175314</v>
      </c>
      <c r="B12825">
        <v>0</v>
      </c>
    </row>
    <row r="12826" spans="1:2">
      <c r="A12826">
        <v>6242913</v>
      </c>
      <c r="B12826">
        <v>1</v>
      </c>
    </row>
    <row r="12827" spans="1:2">
      <c r="A12827">
        <v>6235466</v>
      </c>
      <c r="B12827">
        <v>0</v>
      </c>
    </row>
    <row r="12828" spans="1:2">
      <c r="A12828">
        <v>6250067</v>
      </c>
      <c r="B12828">
        <v>0</v>
      </c>
    </row>
    <row r="12829" spans="1:2">
      <c r="A12829">
        <v>6337027</v>
      </c>
      <c r="B12829">
        <v>0</v>
      </c>
    </row>
    <row r="12830" spans="1:2">
      <c r="A12830">
        <v>6178905</v>
      </c>
      <c r="B12830">
        <v>0</v>
      </c>
    </row>
    <row r="12831" spans="1:2">
      <c r="A12831">
        <v>6289458</v>
      </c>
      <c r="B12831">
        <v>1</v>
      </c>
    </row>
    <row r="12832" spans="1:2">
      <c r="A12832">
        <v>6148783</v>
      </c>
      <c r="B12832">
        <v>0</v>
      </c>
    </row>
    <row r="12833" spans="1:2">
      <c r="A12833">
        <v>6199754</v>
      </c>
      <c r="B12833">
        <v>0</v>
      </c>
    </row>
    <row r="12834" spans="1:2">
      <c r="A12834">
        <v>750906</v>
      </c>
      <c r="B12834">
        <v>4</v>
      </c>
    </row>
    <row r="12835" spans="1:2">
      <c r="A12835">
        <v>6150996</v>
      </c>
      <c r="B12835">
        <v>0</v>
      </c>
    </row>
    <row r="12836" spans="1:2">
      <c r="A12836">
        <v>6210449</v>
      </c>
      <c r="B12836">
        <v>1</v>
      </c>
    </row>
    <row r="12837" spans="1:2">
      <c r="A12837">
        <v>961039</v>
      </c>
      <c r="B12837">
        <v>1</v>
      </c>
    </row>
    <row r="12838" spans="1:2">
      <c r="A12838">
        <v>6231998</v>
      </c>
      <c r="B12838">
        <v>0</v>
      </c>
    </row>
    <row r="12839" spans="1:2">
      <c r="A12839">
        <v>6215833</v>
      </c>
      <c r="B12839">
        <v>1</v>
      </c>
    </row>
    <row r="12840" spans="1:2">
      <c r="A12840">
        <v>6149046</v>
      </c>
      <c r="B12840">
        <v>10</v>
      </c>
    </row>
    <row r="12841" spans="1:2">
      <c r="A12841">
        <v>750597</v>
      </c>
      <c r="B12841">
        <v>3</v>
      </c>
    </row>
    <row r="12842" spans="1:2">
      <c r="A12842">
        <v>6254563</v>
      </c>
      <c r="B12842">
        <v>0</v>
      </c>
    </row>
    <row r="12843" spans="1:2">
      <c r="A12843">
        <v>6316459</v>
      </c>
      <c r="B12843">
        <v>1</v>
      </c>
    </row>
    <row r="12844" spans="1:2">
      <c r="A12844">
        <v>6123962</v>
      </c>
      <c r="B12844">
        <v>1</v>
      </c>
    </row>
    <row r="12845" spans="1:2">
      <c r="A12845">
        <v>6282614</v>
      </c>
      <c r="B12845">
        <v>0</v>
      </c>
    </row>
    <row r="12846" spans="1:2">
      <c r="A12846">
        <v>6153716</v>
      </c>
      <c r="B12846">
        <v>0</v>
      </c>
    </row>
    <row r="12847" spans="1:2">
      <c r="A12847">
        <v>6278523</v>
      </c>
      <c r="B12847">
        <v>2</v>
      </c>
    </row>
    <row r="12848" spans="1:2">
      <c r="A12848">
        <v>6343253</v>
      </c>
      <c r="B12848">
        <v>3</v>
      </c>
    </row>
    <row r="12849" spans="1:2">
      <c r="A12849">
        <v>956850</v>
      </c>
      <c r="B12849">
        <v>2</v>
      </c>
    </row>
    <row r="12850" spans="1:2">
      <c r="A12850">
        <v>6300076</v>
      </c>
      <c r="B12850">
        <v>0</v>
      </c>
    </row>
    <row r="12851" spans="1:2">
      <c r="A12851">
        <v>1252146</v>
      </c>
      <c r="B12851">
        <v>5</v>
      </c>
    </row>
    <row r="12852" spans="1:2">
      <c r="A12852">
        <v>6216437</v>
      </c>
      <c r="B12852">
        <v>0</v>
      </c>
    </row>
    <row r="12853" spans="1:2">
      <c r="A12853">
        <v>1054982</v>
      </c>
      <c r="B12853">
        <v>0</v>
      </c>
    </row>
    <row r="12854" spans="1:2">
      <c r="A12854">
        <v>6319852</v>
      </c>
      <c r="B12854">
        <v>0</v>
      </c>
    </row>
    <row r="12855" spans="1:2">
      <c r="A12855">
        <v>1054304</v>
      </c>
      <c r="B12855">
        <v>2</v>
      </c>
    </row>
    <row r="12856" spans="1:2">
      <c r="A12856">
        <v>957410</v>
      </c>
      <c r="B12856">
        <v>1</v>
      </c>
    </row>
    <row r="12857" spans="1:2">
      <c r="A12857">
        <v>6129669</v>
      </c>
      <c r="B12857">
        <v>0</v>
      </c>
    </row>
    <row r="12858" spans="1:2">
      <c r="A12858">
        <v>6293705</v>
      </c>
      <c r="B12858">
        <v>0</v>
      </c>
    </row>
    <row r="12859" spans="1:2">
      <c r="A12859">
        <v>1252507</v>
      </c>
      <c r="B12859">
        <v>1</v>
      </c>
    </row>
    <row r="12860" spans="1:2">
      <c r="A12860">
        <v>6118325</v>
      </c>
      <c r="B12860">
        <v>0</v>
      </c>
    </row>
    <row r="12861" spans="1:2">
      <c r="A12861">
        <v>750732</v>
      </c>
      <c r="B12861">
        <v>0</v>
      </c>
    </row>
    <row r="12862" spans="1:2">
      <c r="A12862">
        <v>6250666</v>
      </c>
      <c r="B12862">
        <v>0</v>
      </c>
    </row>
    <row r="12863" spans="1:2">
      <c r="A12863">
        <v>6291103</v>
      </c>
      <c r="B12863">
        <v>1</v>
      </c>
    </row>
    <row r="12864" spans="1:2">
      <c r="A12864">
        <v>6268217</v>
      </c>
      <c r="B12864">
        <v>0</v>
      </c>
    </row>
    <row r="12865" spans="1:2">
      <c r="A12865">
        <v>750782</v>
      </c>
      <c r="B12865">
        <v>1</v>
      </c>
    </row>
    <row r="12866" spans="1:2">
      <c r="A12866">
        <v>6308263</v>
      </c>
      <c r="B12866">
        <v>0</v>
      </c>
    </row>
    <row r="12867" spans="1:2">
      <c r="A12867">
        <v>6216021</v>
      </c>
      <c r="B12867">
        <v>1</v>
      </c>
    </row>
    <row r="12868" spans="1:2">
      <c r="A12868">
        <v>6230792</v>
      </c>
      <c r="B12868">
        <v>1</v>
      </c>
    </row>
    <row r="12869" spans="1:2">
      <c r="A12869">
        <v>6325348</v>
      </c>
      <c r="B12869">
        <v>2</v>
      </c>
    </row>
    <row r="12870" spans="1:2">
      <c r="A12870">
        <v>6320617</v>
      </c>
      <c r="B12870">
        <v>1</v>
      </c>
    </row>
    <row r="12871" spans="1:2">
      <c r="A12871">
        <v>955266</v>
      </c>
      <c r="B12871">
        <v>0</v>
      </c>
    </row>
    <row r="12872" spans="1:2">
      <c r="A12872">
        <v>1052868</v>
      </c>
      <c r="B12872">
        <v>0</v>
      </c>
    </row>
    <row r="12873" spans="1:2">
      <c r="A12873">
        <v>6307950</v>
      </c>
      <c r="B12873">
        <v>2</v>
      </c>
    </row>
    <row r="12874" spans="1:2">
      <c r="A12874">
        <v>6237034</v>
      </c>
      <c r="B12874">
        <v>0</v>
      </c>
    </row>
    <row r="12875" spans="1:2">
      <c r="A12875">
        <v>6189387</v>
      </c>
      <c r="B12875">
        <v>0</v>
      </c>
    </row>
    <row r="12876" spans="1:2">
      <c r="A12876">
        <v>6282792</v>
      </c>
      <c r="B12876">
        <v>7</v>
      </c>
    </row>
    <row r="12877" spans="1:2">
      <c r="A12877">
        <v>6160123</v>
      </c>
      <c r="B12877">
        <v>0</v>
      </c>
    </row>
    <row r="12878" spans="1:2">
      <c r="A12878">
        <v>963054</v>
      </c>
      <c r="B12878">
        <v>0</v>
      </c>
    </row>
    <row r="12879" spans="1:2">
      <c r="A12879">
        <v>6341319</v>
      </c>
      <c r="B12879">
        <v>0</v>
      </c>
    </row>
    <row r="12880" spans="1:2">
      <c r="A12880">
        <v>1052527</v>
      </c>
      <c r="B12880">
        <v>0</v>
      </c>
    </row>
    <row r="12881" spans="1:2">
      <c r="A12881">
        <v>6237673</v>
      </c>
      <c r="B12881">
        <v>0</v>
      </c>
    </row>
    <row r="12882" spans="1:2">
      <c r="A12882">
        <v>6274697</v>
      </c>
      <c r="B12882">
        <v>10</v>
      </c>
    </row>
    <row r="12883" spans="1:2">
      <c r="A12883">
        <v>6261445</v>
      </c>
      <c r="B12883">
        <v>1</v>
      </c>
    </row>
    <row r="12884" spans="1:2">
      <c r="A12884">
        <v>6342993</v>
      </c>
      <c r="B12884">
        <v>0</v>
      </c>
    </row>
    <row r="12885" spans="1:2">
      <c r="A12885">
        <v>963596</v>
      </c>
      <c r="B12885">
        <v>7</v>
      </c>
    </row>
    <row r="12886" spans="1:2">
      <c r="A12886">
        <v>6247809</v>
      </c>
      <c r="B12886">
        <v>2</v>
      </c>
    </row>
    <row r="12887" spans="1:2">
      <c r="A12887">
        <v>6153395</v>
      </c>
      <c r="B12887">
        <v>44</v>
      </c>
    </row>
    <row r="12888" spans="1:2">
      <c r="A12888">
        <v>1052055</v>
      </c>
      <c r="B12888">
        <v>7</v>
      </c>
    </row>
    <row r="12889" spans="1:2">
      <c r="A12889">
        <v>6325679</v>
      </c>
      <c r="B12889">
        <v>7</v>
      </c>
    </row>
    <row r="12890" spans="1:2">
      <c r="A12890">
        <v>3356983</v>
      </c>
      <c r="B12890">
        <v>0</v>
      </c>
    </row>
    <row r="12891" spans="1:2">
      <c r="A12891">
        <v>6247896</v>
      </c>
      <c r="B12891">
        <v>1</v>
      </c>
    </row>
    <row r="12892" spans="1:2">
      <c r="A12892">
        <v>6252189</v>
      </c>
      <c r="B12892">
        <v>1</v>
      </c>
    </row>
    <row r="12893" spans="1:2">
      <c r="A12893">
        <v>6220751</v>
      </c>
      <c r="B12893">
        <v>1</v>
      </c>
    </row>
    <row r="12894" spans="1:2">
      <c r="A12894">
        <v>6268126</v>
      </c>
      <c r="B12894">
        <v>1</v>
      </c>
    </row>
    <row r="12895" spans="1:2">
      <c r="A12895">
        <v>964920</v>
      </c>
      <c r="B12895">
        <v>0</v>
      </c>
    </row>
    <row r="12896" spans="1:2">
      <c r="A12896">
        <v>6193368</v>
      </c>
      <c r="B12896">
        <v>4</v>
      </c>
    </row>
    <row r="12897" spans="1:2">
      <c r="A12897">
        <v>6223648</v>
      </c>
      <c r="B12897">
        <v>0</v>
      </c>
    </row>
    <row r="12898" spans="1:2">
      <c r="A12898">
        <v>957875</v>
      </c>
      <c r="B12898">
        <v>0</v>
      </c>
    </row>
    <row r="12899" spans="1:2">
      <c r="A12899">
        <v>959509</v>
      </c>
      <c r="B12899">
        <v>0</v>
      </c>
    </row>
    <row r="12900" spans="1:2">
      <c r="A12900">
        <v>6230820</v>
      </c>
      <c r="B12900">
        <v>10</v>
      </c>
    </row>
    <row r="12901" spans="1:2">
      <c r="A12901">
        <v>6219827</v>
      </c>
      <c r="B12901">
        <v>1</v>
      </c>
    </row>
    <row r="12902" spans="1:2">
      <c r="A12902">
        <v>6317025</v>
      </c>
      <c r="B12902">
        <v>0</v>
      </c>
    </row>
    <row r="12903" spans="1:2">
      <c r="A12903">
        <v>6146439</v>
      </c>
      <c r="B12903">
        <v>0</v>
      </c>
    </row>
    <row r="12904" spans="1:2">
      <c r="A12904">
        <v>965178</v>
      </c>
      <c r="B12904">
        <v>1</v>
      </c>
    </row>
    <row r="12905" spans="1:2">
      <c r="A12905">
        <v>6250593</v>
      </c>
      <c r="B12905">
        <v>0</v>
      </c>
    </row>
    <row r="12906" spans="1:2">
      <c r="A12906">
        <v>6290224</v>
      </c>
      <c r="B12906">
        <v>1</v>
      </c>
    </row>
    <row r="12907" spans="1:2">
      <c r="A12907">
        <v>6216066</v>
      </c>
      <c r="B12907">
        <v>1</v>
      </c>
    </row>
    <row r="12908" spans="1:2">
      <c r="A12908">
        <v>6197457</v>
      </c>
      <c r="B12908">
        <v>3</v>
      </c>
    </row>
    <row r="12909" spans="1:2">
      <c r="A12909">
        <v>6303098</v>
      </c>
      <c r="B12909">
        <v>0</v>
      </c>
    </row>
    <row r="12910" spans="1:2">
      <c r="A12910">
        <v>6287526</v>
      </c>
      <c r="B12910">
        <v>0</v>
      </c>
    </row>
    <row r="12911" spans="1:2">
      <c r="A12911">
        <v>6192559</v>
      </c>
      <c r="B12911">
        <v>0</v>
      </c>
    </row>
    <row r="12912" spans="1:2">
      <c r="A12912">
        <v>1051758</v>
      </c>
      <c r="B12912">
        <v>0</v>
      </c>
    </row>
    <row r="12913" spans="1:2">
      <c r="A12913">
        <v>6223643</v>
      </c>
      <c r="B12913">
        <v>1</v>
      </c>
    </row>
    <row r="12914" spans="1:2">
      <c r="A12914">
        <v>6129650</v>
      </c>
      <c r="B12914">
        <v>3</v>
      </c>
    </row>
    <row r="12915" spans="1:2">
      <c r="A12915">
        <v>6249592</v>
      </c>
      <c r="B12915">
        <v>2</v>
      </c>
    </row>
    <row r="12916" spans="1:2">
      <c r="A12916">
        <v>6216045</v>
      </c>
      <c r="B12916">
        <v>16</v>
      </c>
    </row>
    <row r="12917" spans="1:2">
      <c r="A12917">
        <v>6306411</v>
      </c>
      <c r="B12917">
        <v>0</v>
      </c>
    </row>
    <row r="12918" spans="1:2">
      <c r="A12918">
        <v>6216268</v>
      </c>
      <c r="B12918">
        <v>10</v>
      </c>
    </row>
    <row r="12919" spans="1:2">
      <c r="A12919">
        <v>962290</v>
      </c>
      <c r="B12919">
        <v>0</v>
      </c>
    </row>
    <row r="12920" spans="1:2">
      <c r="A12920">
        <v>1251340</v>
      </c>
      <c r="B12920">
        <v>0</v>
      </c>
    </row>
    <row r="12921" spans="1:2">
      <c r="A12921">
        <v>6237281</v>
      </c>
      <c r="B12921">
        <v>10</v>
      </c>
    </row>
    <row r="12922" spans="1:2">
      <c r="A12922">
        <v>6230382</v>
      </c>
      <c r="B12922">
        <v>18</v>
      </c>
    </row>
    <row r="12923" spans="1:2">
      <c r="A12923">
        <v>6217383</v>
      </c>
      <c r="B12923">
        <v>0</v>
      </c>
    </row>
    <row r="12924" spans="1:2">
      <c r="A12924">
        <v>6300447</v>
      </c>
      <c r="B12924">
        <v>0</v>
      </c>
    </row>
    <row r="12925" spans="1:2">
      <c r="A12925">
        <v>6235975</v>
      </c>
      <c r="B12925">
        <v>1</v>
      </c>
    </row>
    <row r="12926" spans="1:2">
      <c r="A12926">
        <v>954717</v>
      </c>
      <c r="B12926">
        <v>0</v>
      </c>
    </row>
    <row r="12927" spans="1:2">
      <c r="A12927">
        <v>6232842</v>
      </c>
      <c r="B12927">
        <v>5</v>
      </c>
    </row>
    <row r="12928" spans="1:2">
      <c r="A12928">
        <v>6294009</v>
      </c>
      <c r="B12928">
        <v>0</v>
      </c>
    </row>
    <row r="12929" spans="1:2">
      <c r="A12929">
        <v>6223920</v>
      </c>
      <c r="B12929">
        <v>1</v>
      </c>
    </row>
    <row r="12930" spans="1:2">
      <c r="A12930">
        <v>1054677</v>
      </c>
      <c r="B12930">
        <v>0</v>
      </c>
    </row>
    <row r="12931" spans="1:2">
      <c r="A12931">
        <v>6281587</v>
      </c>
      <c r="B12931">
        <v>0</v>
      </c>
    </row>
    <row r="12932" spans="1:2">
      <c r="A12932">
        <v>6223672</v>
      </c>
      <c r="B12932">
        <v>1</v>
      </c>
    </row>
    <row r="12933" spans="1:2">
      <c r="A12933">
        <v>964541</v>
      </c>
      <c r="B12933">
        <v>2</v>
      </c>
    </row>
    <row r="12934" spans="1:2">
      <c r="A12934">
        <v>6239898</v>
      </c>
      <c r="B12934">
        <v>0</v>
      </c>
    </row>
    <row r="12935" spans="1:2">
      <c r="A12935">
        <v>6239858</v>
      </c>
      <c r="B12935">
        <v>2</v>
      </c>
    </row>
    <row r="12936" spans="1:2">
      <c r="A12936">
        <v>6335322</v>
      </c>
      <c r="B12936">
        <v>0</v>
      </c>
    </row>
    <row r="12937" spans="1:2">
      <c r="A12937">
        <v>6198150</v>
      </c>
      <c r="B12937">
        <v>1</v>
      </c>
    </row>
    <row r="12938" spans="1:2">
      <c r="A12938">
        <v>6149836</v>
      </c>
      <c r="B12938">
        <v>5</v>
      </c>
    </row>
    <row r="12939" spans="1:2">
      <c r="A12939">
        <v>963758</v>
      </c>
      <c r="B12939">
        <v>15</v>
      </c>
    </row>
    <row r="12940" spans="1:2">
      <c r="A12940">
        <v>6240257</v>
      </c>
      <c r="B12940">
        <v>4</v>
      </c>
    </row>
    <row r="12941" spans="1:2">
      <c r="A12941">
        <v>6244577</v>
      </c>
      <c r="B12941">
        <v>1</v>
      </c>
    </row>
    <row r="12942" spans="1:2">
      <c r="A12942">
        <v>956916</v>
      </c>
      <c r="B12942">
        <v>1</v>
      </c>
    </row>
    <row r="12943" spans="1:2">
      <c r="A12943">
        <v>6183093</v>
      </c>
      <c r="B12943">
        <v>0</v>
      </c>
    </row>
    <row r="12944" spans="1:2">
      <c r="A12944">
        <v>6225006</v>
      </c>
      <c r="B12944">
        <v>2</v>
      </c>
    </row>
    <row r="12945" spans="1:2">
      <c r="A12945">
        <v>6343239</v>
      </c>
      <c r="B12945">
        <v>1</v>
      </c>
    </row>
    <row r="12946" spans="1:2">
      <c r="A12946">
        <v>6220500</v>
      </c>
      <c r="B12946">
        <v>4</v>
      </c>
    </row>
    <row r="12947" spans="1:2">
      <c r="A12947">
        <v>951681</v>
      </c>
      <c r="B12947">
        <v>0</v>
      </c>
    </row>
    <row r="12948" spans="1:2">
      <c r="A12948">
        <v>6128316</v>
      </c>
      <c r="B12948">
        <v>0</v>
      </c>
    </row>
    <row r="12949" spans="1:2">
      <c r="A12949">
        <v>6238710</v>
      </c>
      <c r="B12949">
        <v>0</v>
      </c>
    </row>
    <row r="12950" spans="1:2">
      <c r="A12950">
        <v>6310119</v>
      </c>
      <c r="B12950">
        <v>1</v>
      </c>
    </row>
    <row r="12951" spans="1:2">
      <c r="A12951">
        <v>6236344</v>
      </c>
      <c r="B12951">
        <v>1</v>
      </c>
    </row>
    <row r="12952" spans="1:2">
      <c r="A12952">
        <v>6215993</v>
      </c>
      <c r="B12952">
        <v>1</v>
      </c>
    </row>
    <row r="12953" spans="1:2">
      <c r="A12953">
        <v>1050290</v>
      </c>
      <c r="B12953">
        <v>20</v>
      </c>
    </row>
    <row r="12954" spans="1:2">
      <c r="A12954">
        <v>750126</v>
      </c>
      <c r="B12954">
        <v>22</v>
      </c>
    </row>
    <row r="12955" spans="1:2">
      <c r="A12955">
        <v>6164524</v>
      </c>
      <c r="B12955">
        <v>1</v>
      </c>
    </row>
    <row r="12956" spans="1:2">
      <c r="A12956">
        <v>6125427</v>
      </c>
      <c r="B12956">
        <v>0</v>
      </c>
    </row>
    <row r="12957" spans="1:2">
      <c r="A12957">
        <v>6251998</v>
      </c>
      <c r="B12957">
        <v>2</v>
      </c>
    </row>
    <row r="12958" spans="1:2">
      <c r="A12958">
        <v>6239508</v>
      </c>
      <c r="B12958">
        <v>0</v>
      </c>
    </row>
    <row r="12959" spans="1:2">
      <c r="A12959">
        <v>6233627</v>
      </c>
      <c r="B12959">
        <v>2</v>
      </c>
    </row>
    <row r="12960" spans="1:2">
      <c r="A12960">
        <v>6280345</v>
      </c>
      <c r="B12960">
        <v>1</v>
      </c>
    </row>
    <row r="12961" spans="1:2">
      <c r="A12961">
        <v>6210554</v>
      </c>
      <c r="B12961">
        <v>0</v>
      </c>
    </row>
    <row r="12962" spans="1:2">
      <c r="A12962">
        <v>6319303</v>
      </c>
      <c r="B12962">
        <v>0</v>
      </c>
    </row>
    <row r="12963" spans="1:2">
      <c r="A12963">
        <v>1252120</v>
      </c>
      <c r="B12963">
        <v>3</v>
      </c>
    </row>
    <row r="12964" spans="1:2">
      <c r="A12964">
        <v>6193356</v>
      </c>
      <c r="B12964">
        <v>0</v>
      </c>
    </row>
    <row r="12965" spans="1:2">
      <c r="A12965">
        <v>6241417</v>
      </c>
      <c r="B12965">
        <v>1</v>
      </c>
    </row>
    <row r="12966" spans="1:2">
      <c r="A12966">
        <v>958652</v>
      </c>
      <c r="B12966">
        <v>2</v>
      </c>
    </row>
    <row r="12967" spans="1:2">
      <c r="A12967">
        <v>6225091</v>
      </c>
      <c r="B12967">
        <v>0</v>
      </c>
    </row>
    <row r="12968" spans="1:2">
      <c r="A12968">
        <v>6289066</v>
      </c>
      <c r="B12968">
        <v>0</v>
      </c>
    </row>
    <row r="12969" spans="1:2">
      <c r="A12969">
        <v>963523</v>
      </c>
      <c r="B12969">
        <v>1</v>
      </c>
    </row>
    <row r="12970" spans="1:2">
      <c r="A12970">
        <v>6252568</v>
      </c>
      <c r="B12970">
        <v>0</v>
      </c>
    </row>
    <row r="12971" spans="1:2">
      <c r="A12971">
        <v>6289919</v>
      </c>
      <c r="B12971">
        <v>1</v>
      </c>
    </row>
    <row r="12972" spans="1:2">
      <c r="A12972">
        <v>6148784</v>
      </c>
      <c r="B12972">
        <v>5</v>
      </c>
    </row>
    <row r="12973" spans="1:2">
      <c r="A12973">
        <v>6110631</v>
      </c>
      <c r="B12973">
        <v>0</v>
      </c>
    </row>
    <row r="12974" spans="1:2">
      <c r="A12974">
        <v>6286440</v>
      </c>
      <c r="B12974">
        <v>1</v>
      </c>
    </row>
    <row r="12975" spans="1:2">
      <c r="A12975">
        <v>6187586</v>
      </c>
      <c r="B12975">
        <v>1</v>
      </c>
    </row>
    <row r="12976" spans="1:2">
      <c r="A12976">
        <v>6249760</v>
      </c>
      <c r="B12976">
        <v>4</v>
      </c>
    </row>
    <row r="12977" spans="1:2">
      <c r="A12977">
        <v>6215800</v>
      </c>
      <c r="B12977">
        <v>1</v>
      </c>
    </row>
    <row r="12978" spans="1:2">
      <c r="A12978">
        <v>6186979</v>
      </c>
      <c r="B12978">
        <v>5</v>
      </c>
    </row>
    <row r="12979" spans="1:2">
      <c r="A12979">
        <v>6337165</v>
      </c>
      <c r="B12979">
        <v>1</v>
      </c>
    </row>
    <row r="12980" spans="1:2">
      <c r="A12980">
        <v>6256567</v>
      </c>
      <c r="B12980">
        <v>4</v>
      </c>
    </row>
    <row r="12981" spans="1:2">
      <c r="A12981">
        <v>6243646</v>
      </c>
      <c r="B12981">
        <v>0</v>
      </c>
    </row>
    <row r="12982" spans="1:2">
      <c r="A12982">
        <v>6253602</v>
      </c>
      <c r="B12982">
        <v>2</v>
      </c>
    </row>
    <row r="12983" spans="1:2">
      <c r="A12983">
        <v>6255597</v>
      </c>
      <c r="B12983">
        <v>0</v>
      </c>
    </row>
    <row r="12984" spans="1:2">
      <c r="A12984">
        <v>959399</v>
      </c>
      <c r="B12984">
        <v>2</v>
      </c>
    </row>
    <row r="12985" spans="1:2">
      <c r="A12985">
        <v>6127824</v>
      </c>
      <c r="B12985">
        <v>6</v>
      </c>
    </row>
    <row r="12986" spans="1:2">
      <c r="A12986">
        <v>6304921</v>
      </c>
      <c r="B12986">
        <v>2</v>
      </c>
    </row>
    <row r="12987" spans="1:2">
      <c r="A12987">
        <v>6302347</v>
      </c>
      <c r="B12987">
        <v>2</v>
      </c>
    </row>
    <row r="12988" spans="1:2">
      <c r="A12988">
        <v>6251469</v>
      </c>
      <c r="B12988">
        <v>0</v>
      </c>
    </row>
    <row r="12989" spans="1:2">
      <c r="A12989">
        <v>6342995</v>
      </c>
      <c r="B12989">
        <v>0</v>
      </c>
    </row>
    <row r="12990" spans="1:2">
      <c r="A12990">
        <v>6279495</v>
      </c>
      <c r="B12990">
        <v>0</v>
      </c>
    </row>
    <row r="12991" spans="1:2">
      <c r="A12991">
        <v>6270838</v>
      </c>
      <c r="B12991">
        <v>0</v>
      </c>
    </row>
    <row r="12992" spans="1:2">
      <c r="A12992">
        <v>6259037</v>
      </c>
      <c r="B12992">
        <v>1</v>
      </c>
    </row>
    <row r="12993" spans="1:2">
      <c r="A12993">
        <v>6115019</v>
      </c>
      <c r="B12993">
        <v>0</v>
      </c>
    </row>
    <row r="12994" spans="1:2">
      <c r="A12994">
        <v>6240845</v>
      </c>
      <c r="B12994">
        <v>1</v>
      </c>
    </row>
    <row r="12995" spans="1:2">
      <c r="A12995">
        <v>964555</v>
      </c>
      <c r="B12995">
        <v>2</v>
      </c>
    </row>
    <row r="12996" spans="1:2">
      <c r="A12996">
        <v>957619</v>
      </c>
      <c r="B12996">
        <v>0</v>
      </c>
    </row>
    <row r="12997" spans="1:2">
      <c r="A12997" t="s">
        <v>9617</v>
      </c>
      <c r="B12997">
        <v>4</v>
      </c>
    </row>
    <row r="12998" spans="1:2">
      <c r="A12998">
        <v>6260099</v>
      </c>
      <c r="B12998">
        <v>4</v>
      </c>
    </row>
    <row r="12999" spans="1:2">
      <c r="A12999">
        <v>6247974</v>
      </c>
      <c r="B12999">
        <v>4</v>
      </c>
    </row>
    <row r="13000" spans="1:2">
      <c r="A13000">
        <v>6298392</v>
      </c>
      <c r="B13000">
        <v>3</v>
      </c>
    </row>
    <row r="13001" spans="1:2">
      <c r="A13001">
        <v>6248384</v>
      </c>
      <c r="B13001">
        <v>3</v>
      </c>
    </row>
    <row r="13002" spans="1:2">
      <c r="A13002">
        <v>6343193</v>
      </c>
      <c r="B13002">
        <v>5</v>
      </c>
    </row>
    <row r="13003" spans="1:2">
      <c r="A13003">
        <v>6192546</v>
      </c>
      <c r="B13003">
        <v>0</v>
      </c>
    </row>
    <row r="13004" spans="1:2">
      <c r="A13004">
        <v>1052129</v>
      </c>
      <c r="B13004">
        <v>1</v>
      </c>
    </row>
    <row r="13005" spans="1:2">
      <c r="A13005">
        <v>6218544</v>
      </c>
      <c r="B13005">
        <v>0</v>
      </c>
    </row>
    <row r="13006" spans="1:2">
      <c r="A13006">
        <v>6313837</v>
      </c>
      <c r="B13006">
        <v>0</v>
      </c>
    </row>
    <row r="13007" spans="1:2">
      <c r="A13007">
        <v>962895</v>
      </c>
      <c r="B13007">
        <v>1</v>
      </c>
    </row>
    <row r="13008" spans="1:2">
      <c r="A13008">
        <v>6125065</v>
      </c>
      <c r="B13008">
        <v>0</v>
      </c>
    </row>
    <row r="13009" spans="1:2">
      <c r="A13009">
        <v>6256913</v>
      </c>
      <c r="B13009">
        <v>5</v>
      </c>
    </row>
    <row r="13010" spans="1:2">
      <c r="A13010">
        <v>6191157</v>
      </c>
      <c r="B13010">
        <v>1</v>
      </c>
    </row>
    <row r="13011" spans="1:2">
      <c r="A13011">
        <v>954542</v>
      </c>
      <c r="B13011">
        <v>0</v>
      </c>
    </row>
    <row r="13012" spans="1:2">
      <c r="A13012">
        <v>954122</v>
      </c>
      <c r="B13012">
        <v>800</v>
      </c>
    </row>
    <row r="13013" spans="1:2">
      <c r="A13013">
        <v>6220756</v>
      </c>
      <c r="B13013">
        <v>9</v>
      </c>
    </row>
    <row r="13014" spans="1:2">
      <c r="A13014">
        <v>6105226</v>
      </c>
      <c r="B13014">
        <v>1</v>
      </c>
    </row>
    <row r="13015" spans="1:2">
      <c r="A13015">
        <v>6272732</v>
      </c>
      <c r="B13015">
        <v>3</v>
      </c>
    </row>
    <row r="13016" spans="1:2">
      <c r="A13016">
        <v>957539</v>
      </c>
      <c r="B13016">
        <v>1</v>
      </c>
    </row>
    <row r="13017" spans="1:2">
      <c r="A13017">
        <v>6213920</v>
      </c>
      <c r="B13017">
        <v>2</v>
      </c>
    </row>
    <row r="13018" spans="1:2">
      <c r="A13018">
        <v>959409</v>
      </c>
      <c r="B13018">
        <v>0</v>
      </c>
    </row>
    <row r="13019" spans="1:2">
      <c r="A13019">
        <v>6132237</v>
      </c>
      <c r="B13019">
        <v>3</v>
      </c>
    </row>
    <row r="13020" spans="1:2">
      <c r="A13020">
        <v>6341738</v>
      </c>
      <c r="B13020">
        <v>2</v>
      </c>
    </row>
    <row r="13021" spans="1:2">
      <c r="A13021">
        <v>6236180</v>
      </c>
      <c r="B13021">
        <v>0</v>
      </c>
    </row>
    <row r="13022" spans="1:2">
      <c r="A13022">
        <v>6189149</v>
      </c>
      <c r="B13022">
        <v>0</v>
      </c>
    </row>
    <row r="13023" spans="1:2">
      <c r="A13023">
        <v>6262284</v>
      </c>
      <c r="B13023">
        <v>0</v>
      </c>
    </row>
    <row r="13024" spans="1:2">
      <c r="A13024">
        <v>6275467</v>
      </c>
      <c r="B13024">
        <v>1</v>
      </c>
    </row>
    <row r="13025" spans="1:2">
      <c r="A13025">
        <v>964474</v>
      </c>
      <c r="B13025">
        <v>2</v>
      </c>
    </row>
    <row r="13026" spans="1:2">
      <c r="A13026">
        <v>751062</v>
      </c>
      <c r="B13026">
        <v>4</v>
      </c>
    </row>
    <row r="13027" spans="1:2">
      <c r="A13027">
        <v>1251950</v>
      </c>
      <c r="B13027">
        <v>11</v>
      </c>
    </row>
    <row r="13028" spans="1:2">
      <c r="A13028">
        <v>551183</v>
      </c>
      <c r="B13028">
        <v>0</v>
      </c>
    </row>
    <row r="13029" spans="1:2">
      <c r="A13029">
        <v>954699</v>
      </c>
      <c r="B13029">
        <v>0</v>
      </c>
    </row>
    <row r="13030" spans="1:2">
      <c r="A13030">
        <v>6150426</v>
      </c>
      <c r="B13030">
        <v>0</v>
      </c>
    </row>
    <row r="13031" spans="1:2">
      <c r="A13031">
        <v>6278543</v>
      </c>
      <c r="B13031">
        <v>0</v>
      </c>
    </row>
    <row r="13032" spans="1:2">
      <c r="A13032">
        <v>6216329</v>
      </c>
      <c r="B13032">
        <v>1</v>
      </c>
    </row>
    <row r="13033" spans="1:2">
      <c r="A13033">
        <v>6133990</v>
      </c>
      <c r="B13033">
        <v>0</v>
      </c>
    </row>
    <row r="13034" spans="1:2">
      <c r="A13034">
        <v>6325534</v>
      </c>
      <c r="B13034">
        <v>0</v>
      </c>
    </row>
    <row r="13035" spans="1:2">
      <c r="A13035">
        <v>6128338</v>
      </c>
      <c r="B13035">
        <v>0</v>
      </c>
    </row>
    <row r="13036" spans="1:2">
      <c r="A13036">
        <v>6253422</v>
      </c>
      <c r="B13036">
        <v>8</v>
      </c>
    </row>
    <row r="13037" spans="1:2">
      <c r="A13037">
        <v>3453373</v>
      </c>
      <c r="B13037">
        <v>0</v>
      </c>
    </row>
    <row r="13038" spans="1:2">
      <c r="A13038">
        <v>6148432</v>
      </c>
      <c r="B13038">
        <v>1</v>
      </c>
    </row>
    <row r="13039" spans="1:2">
      <c r="A13039">
        <v>6319999</v>
      </c>
      <c r="B13039">
        <v>0</v>
      </c>
    </row>
    <row r="13040" spans="1:2">
      <c r="A13040">
        <v>1252064</v>
      </c>
      <c r="B13040">
        <v>0</v>
      </c>
    </row>
    <row r="13041" spans="1:2">
      <c r="A13041">
        <v>6156126</v>
      </c>
      <c r="B13041">
        <v>0</v>
      </c>
    </row>
    <row r="13042" spans="1:2">
      <c r="A13042">
        <v>958168</v>
      </c>
      <c r="B13042">
        <v>4</v>
      </c>
    </row>
    <row r="13043" spans="1:2">
      <c r="A13043">
        <v>964805</v>
      </c>
      <c r="B13043">
        <v>0</v>
      </c>
    </row>
    <row r="13044" spans="1:2">
      <c r="A13044">
        <v>6304562</v>
      </c>
      <c r="B13044">
        <v>1</v>
      </c>
    </row>
    <row r="13045" spans="1:2">
      <c r="A13045">
        <v>6103325</v>
      </c>
      <c r="B13045">
        <v>0</v>
      </c>
    </row>
    <row r="13046" spans="1:2">
      <c r="A13046">
        <v>6298420</v>
      </c>
      <c r="B13046">
        <v>0</v>
      </c>
    </row>
    <row r="13047" spans="1:2">
      <c r="A13047">
        <v>6247608</v>
      </c>
      <c r="B13047">
        <v>2</v>
      </c>
    </row>
    <row r="13048" spans="1:2">
      <c r="A13048">
        <v>6187663</v>
      </c>
      <c r="B13048">
        <v>0</v>
      </c>
    </row>
    <row r="13049" spans="1:2">
      <c r="A13049">
        <v>6122825</v>
      </c>
      <c r="B13049">
        <v>0</v>
      </c>
    </row>
    <row r="13050" spans="1:2">
      <c r="A13050">
        <v>6268427</v>
      </c>
      <c r="B13050">
        <v>0</v>
      </c>
    </row>
    <row r="13051" spans="1:2">
      <c r="A13051">
        <v>6276333</v>
      </c>
      <c r="B13051">
        <v>0</v>
      </c>
    </row>
    <row r="13052" spans="1:2">
      <c r="A13052">
        <v>1054765</v>
      </c>
      <c r="B13052">
        <v>0</v>
      </c>
    </row>
    <row r="13053" spans="1:2">
      <c r="A13053">
        <v>6280366</v>
      </c>
      <c r="B13053">
        <v>3</v>
      </c>
    </row>
    <row r="13054" spans="1:2">
      <c r="A13054">
        <v>6252878</v>
      </c>
      <c r="B13054">
        <v>3</v>
      </c>
    </row>
    <row r="13055" spans="1:2">
      <c r="A13055">
        <v>6314688</v>
      </c>
      <c r="B13055">
        <v>0</v>
      </c>
    </row>
    <row r="13056" spans="1:2">
      <c r="A13056">
        <v>1055261</v>
      </c>
      <c r="B13056">
        <v>4</v>
      </c>
    </row>
    <row r="13057" spans="1:2">
      <c r="A13057">
        <v>6245380</v>
      </c>
      <c r="B13057">
        <v>0</v>
      </c>
    </row>
    <row r="13058" spans="1:2">
      <c r="A13058">
        <v>959172</v>
      </c>
      <c r="B13058">
        <v>1</v>
      </c>
    </row>
    <row r="13059" spans="1:2">
      <c r="A13059">
        <v>6258930</v>
      </c>
      <c r="B13059">
        <v>0</v>
      </c>
    </row>
    <row r="13060" spans="1:2">
      <c r="A13060">
        <v>6220107</v>
      </c>
      <c r="B13060">
        <v>1</v>
      </c>
    </row>
    <row r="13061" spans="1:2">
      <c r="A13061">
        <v>6267952</v>
      </c>
      <c r="B13061">
        <v>3</v>
      </c>
    </row>
    <row r="13062" spans="1:2">
      <c r="A13062">
        <v>6342804</v>
      </c>
      <c r="B13062">
        <v>1</v>
      </c>
    </row>
    <row r="13063" spans="1:2">
      <c r="A13063">
        <v>6244962</v>
      </c>
      <c r="B13063">
        <v>5</v>
      </c>
    </row>
    <row r="13064" spans="1:2">
      <c r="A13064">
        <v>6270960</v>
      </c>
      <c r="B13064">
        <v>1</v>
      </c>
    </row>
    <row r="13065" spans="1:2">
      <c r="A13065">
        <v>6216078</v>
      </c>
      <c r="B13065">
        <v>1</v>
      </c>
    </row>
    <row r="13066" spans="1:2">
      <c r="A13066">
        <v>1558182</v>
      </c>
      <c r="B13066">
        <v>3</v>
      </c>
    </row>
    <row r="13067" spans="1:2">
      <c r="A13067">
        <v>6110816</v>
      </c>
      <c r="B13067">
        <v>0</v>
      </c>
    </row>
    <row r="13068" spans="1:2">
      <c r="A13068">
        <v>6145862</v>
      </c>
      <c r="B13068">
        <v>2</v>
      </c>
    </row>
    <row r="13069" spans="1:2">
      <c r="A13069">
        <v>6317689</v>
      </c>
      <c r="B13069">
        <v>0</v>
      </c>
    </row>
    <row r="13070" spans="1:2">
      <c r="A13070">
        <v>6266684</v>
      </c>
      <c r="B13070">
        <v>0</v>
      </c>
    </row>
    <row r="13071" spans="1:2">
      <c r="A13071">
        <v>6218022</v>
      </c>
      <c r="B13071">
        <v>40</v>
      </c>
    </row>
    <row r="13072" spans="1:2">
      <c r="A13072">
        <v>6103991</v>
      </c>
      <c r="B13072">
        <v>1</v>
      </c>
    </row>
    <row r="13073" spans="1:2">
      <c r="A13073">
        <v>6235675</v>
      </c>
      <c r="B13073">
        <v>6</v>
      </c>
    </row>
    <row r="13074" spans="1:2">
      <c r="A13074">
        <v>959540</v>
      </c>
      <c r="B13074">
        <v>1</v>
      </c>
    </row>
    <row r="13075" spans="1:2">
      <c r="A13075">
        <v>6221740</v>
      </c>
      <c r="B13075">
        <v>0</v>
      </c>
    </row>
    <row r="13076" spans="1:2">
      <c r="A13076">
        <v>6122353</v>
      </c>
      <c r="B13076">
        <v>0</v>
      </c>
    </row>
    <row r="13077" spans="1:2">
      <c r="A13077">
        <v>6102177</v>
      </c>
      <c r="B13077">
        <v>0</v>
      </c>
    </row>
    <row r="13078" spans="1:2">
      <c r="A13078">
        <v>964439</v>
      </c>
      <c r="B13078">
        <v>3</v>
      </c>
    </row>
    <row r="13079" spans="1:2">
      <c r="A13079">
        <v>6287478</v>
      </c>
      <c r="B13079">
        <v>3</v>
      </c>
    </row>
    <row r="13080" spans="1:2">
      <c r="A13080">
        <v>6192378</v>
      </c>
      <c r="B13080">
        <v>1</v>
      </c>
    </row>
    <row r="13081" spans="1:2">
      <c r="A13081">
        <v>6257684</v>
      </c>
      <c r="B13081">
        <v>1</v>
      </c>
    </row>
    <row r="13082" spans="1:2">
      <c r="A13082">
        <v>6194071</v>
      </c>
      <c r="B13082">
        <v>1</v>
      </c>
    </row>
    <row r="13083" spans="1:2">
      <c r="A13083">
        <v>957950</v>
      </c>
      <c r="B13083">
        <v>1</v>
      </c>
    </row>
    <row r="13084" spans="1:2">
      <c r="A13084">
        <v>6306414</v>
      </c>
      <c r="B13084">
        <v>0</v>
      </c>
    </row>
    <row r="13085" spans="1:2">
      <c r="A13085">
        <v>6279949</v>
      </c>
      <c r="B13085">
        <v>4</v>
      </c>
    </row>
    <row r="13086" spans="1:2">
      <c r="A13086">
        <v>6101730</v>
      </c>
      <c r="B13086">
        <v>2</v>
      </c>
    </row>
    <row r="13087" spans="1:2">
      <c r="A13087">
        <v>6264695</v>
      </c>
      <c r="B13087">
        <v>0</v>
      </c>
    </row>
    <row r="13088" spans="1:2">
      <c r="A13088">
        <v>6243300</v>
      </c>
      <c r="B13088">
        <v>2</v>
      </c>
    </row>
    <row r="13089" spans="1:2">
      <c r="A13089">
        <v>6157345</v>
      </c>
      <c r="B13089">
        <v>2</v>
      </c>
    </row>
    <row r="13090" spans="1:2">
      <c r="A13090">
        <v>1054858</v>
      </c>
      <c r="B13090">
        <v>0</v>
      </c>
    </row>
    <row r="13091" spans="1:2">
      <c r="A13091">
        <v>955269</v>
      </c>
      <c r="B13091">
        <v>1</v>
      </c>
    </row>
    <row r="13092" spans="1:2">
      <c r="A13092">
        <v>6242113</v>
      </c>
      <c r="B13092">
        <v>0</v>
      </c>
    </row>
    <row r="13093" spans="1:2">
      <c r="A13093">
        <v>954857</v>
      </c>
      <c r="B13093">
        <v>2</v>
      </c>
    </row>
    <row r="13094" spans="1:2">
      <c r="A13094">
        <v>957880</v>
      </c>
      <c r="B13094">
        <v>0</v>
      </c>
    </row>
    <row r="13095" spans="1:2">
      <c r="A13095">
        <v>6190119</v>
      </c>
      <c r="B13095">
        <v>2</v>
      </c>
    </row>
    <row r="13096" spans="1:2">
      <c r="A13096">
        <v>6216288</v>
      </c>
      <c r="B13096">
        <v>30</v>
      </c>
    </row>
    <row r="13097" spans="1:2">
      <c r="A13097">
        <v>964207</v>
      </c>
      <c r="B13097">
        <v>0</v>
      </c>
    </row>
    <row r="13098" spans="1:2">
      <c r="A13098">
        <v>6152123</v>
      </c>
      <c r="B13098">
        <v>1</v>
      </c>
    </row>
    <row r="13099" spans="1:2">
      <c r="A13099">
        <v>6239110</v>
      </c>
      <c r="B13099">
        <v>0</v>
      </c>
    </row>
    <row r="13100" spans="1:2">
      <c r="A13100">
        <v>6229983</v>
      </c>
      <c r="B13100">
        <v>0</v>
      </c>
    </row>
    <row r="13101" spans="1:2">
      <c r="A13101">
        <v>6131541</v>
      </c>
      <c r="B13101">
        <v>0</v>
      </c>
    </row>
    <row r="13102" spans="1:2">
      <c r="A13102">
        <v>6320458</v>
      </c>
      <c r="B13102">
        <v>0</v>
      </c>
    </row>
    <row r="13103" spans="1:2">
      <c r="A13103">
        <v>6114774</v>
      </c>
      <c r="B13103">
        <v>1</v>
      </c>
    </row>
    <row r="13104" spans="1:2">
      <c r="A13104">
        <v>952041</v>
      </c>
      <c r="B13104">
        <v>0</v>
      </c>
    </row>
    <row r="13105" spans="1:2">
      <c r="A13105">
        <v>6271910</v>
      </c>
      <c r="B13105">
        <v>2</v>
      </c>
    </row>
    <row r="13106" spans="1:2">
      <c r="A13106">
        <v>6215092</v>
      </c>
      <c r="B13106">
        <v>5</v>
      </c>
    </row>
    <row r="13107" spans="1:2">
      <c r="A13107">
        <v>6342827</v>
      </c>
      <c r="B13107">
        <v>0</v>
      </c>
    </row>
    <row r="13108" spans="1:2">
      <c r="A13108">
        <v>6102408</v>
      </c>
      <c r="B13108">
        <v>0</v>
      </c>
    </row>
    <row r="13109" spans="1:2">
      <c r="A13109">
        <v>1055015</v>
      </c>
      <c r="B13109">
        <v>1</v>
      </c>
    </row>
    <row r="13110" spans="1:2">
      <c r="A13110" t="s">
        <v>9645</v>
      </c>
      <c r="B13110">
        <v>0</v>
      </c>
    </row>
    <row r="13111" spans="1:2">
      <c r="A13111">
        <v>6264979</v>
      </c>
      <c r="B13111">
        <v>0</v>
      </c>
    </row>
    <row r="13112" spans="1:2">
      <c r="A13112">
        <v>6316237</v>
      </c>
      <c r="B13112">
        <v>1</v>
      </c>
    </row>
    <row r="13113" spans="1:2">
      <c r="A13113">
        <v>1252492</v>
      </c>
      <c r="B13113">
        <v>4</v>
      </c>
    </row>
    <row r="13114" spans="1:2">
      <c r="A13114">
        <v>6273697</v>
      </c>
      <c r="B13114">
        <v>8</v>
      </c>
    </row>
    <row r="13115" spans="1:2">
      <c r="A13115">
        <v>6183018</v>
      </c>
      <c r="B13115">
        <v>2</v>
      </c>
    </row>
    <row r="13116" spans="1:2">
      <c r="A13116">
        <v>6255598</v>
      </c>
      <c r="B13116">
        <v>0</v>
      </c>
    </row>
    <row r="13117" spans="1:2">
      <c r="A13117">
        <v>551408</v>
      </c>
      <c r="B13117">
        <v>0</v>
      </c>
    </row>
    <row r="13118" spans="1:2">
      <c r="A13118">
        <v>6274973</v>
      </c>
      <c r="B13118">
        <v>2</v>
      </c>
    </row>
    <row r="13119" spans="1:2">
      <c r="A13119">
        <v>6157343</v>
      </c>
      <c r="B13119">
        <v>0</v>
      </c>
    </row>
    <row r="13120" spans="1:2">
      <c r="A13120">
        <v>964297</v>
      </c>
      <c r="B13120">
        <v>0</v>
      </c>
    </row>
    <row r="13121" spans="1:2">
      <c r="A13121">
        <v>6229702</v>
      </c>
      <c r="B13121">
        <v>33</v>
      </c>
    </row>
    <row r="13122" spans="1:2">
      <c r="A13122">
        <v>956171</v>
      </c>
      <c r="B13122">
        <v>2</v>
      </c>
    </row>
    <row r="13123" spans="1:2">
      <c r="A13123">
        <v>959496</v>
      </c>
      <c r="B13123">
        <v>2</v>
      </c>
    </row>
    <row r="13124" spans="1:2">
      <c r="A13124">
        <v>6323829</v>
      </c>
      <c r="B13124">
        <v>0</v>
      </c>
    </row>
    <row r="13125" spans="1:2">
      <c r="A13125">
        <v>6251844</v>
      </c>
      <c r="B13125">
        <v>8</v>
      </c>
    </row>
    <row r="13126" spans="1:2">
      <c r="A13126">
        <v>959437</v>
      </c>
      <c r="B13126">
        <v>10</v>
      </c>
    </row>
    <row r="13127" spans="1:2">
      <c r="A13127">
        <v>6199964</v>
      </c>
      <c r="B13127">
        <v>0</v>
      </c>
    </row>
    <row r="13128" spans="1:2">
      <c r="A13128">
        <v>1054371</v>
      </c>
      <c r="B13128">
        <v>1</v>
      </c>
    </row>
    <row r="13129" spans="1:2">
      <c r="A13129">
        <v>6321139</v>
      </c>
      <c r="B13129">
        <v>1</v>
      </c>
    </row>
    <row r="13130" spans="1:2">
      <c r="A13130">
        <v>6124791</v>
      </c>
      <c r="B13130">
        <v>5</v>
      </c>
    </row>
    <row r="13131" spans="1:2">
      <c r="A13131">
        <v>6218546</v>
      </c>
      <c r="B13131">
        <v>0</v>
      </c>
    </row>
    <row r="13132" spans="1:2">
      <c r="A13132">
        <v>1252403</v>
      </c>
      <c r="B13132">
        <v>20</v>
      </c>
    </row>
    <row r="13133" spans="1:2">
      <c r="A13133">
        <v>6149337</v>
      </c>
      <c r="B13133">
        <v>20</v>
      </c>
    </row>
    <row r="13134" spans="1:2">
      <c r="A13134">
        <v>1055138</v>
      </c>
      <c r="B13134">
        <v>1</v>
      </c>
    </row>
    <row r="13135" spans="1:2">
      <c r="A13135">
        <v>6149341</v>
      </c>
      <c r="B13135">
        <v>4</v>
      </c>
    </row>
    <row r="13136" spans="1:2">
      <c r="A13136">
        <v>1051503</v>
      </c>
      <c r="B13136">
        <v>0</v>
      </c>
    </row>
    <row r="13137" spans="1:2">
      <c r="A13137">
        <v>6319054</v>
      </c>
      <c r="B13137">
        <v>0</v>
      </c>
    </row>
    <row r="13138" spans="1:2">
      <c r="A13138">
        <v>6286202</v>
      </c>
      <c r="B13138">
        <v>0</v>
      </c>
    </row>
    <row r="13139" spans="1:2">
      <c r="A13139">
        <v>963616</v>
      </c>
      <c r="B13139">
        <v>0</v>
      </c>
    </row>
    <row r="13140" spans="1:2">
      <c r="A13140">
        <v>6311758</v>
      </c>
      <c r="B13140">
        <v>0</v>
      </c>
    </row>
    <row r="13141" spans="1:2">
      <c r="A13141">
        <v>6250434</v>
      </c>
      <c r="B13141">
        <v>1</v>
      </c>
    </row>
    <row r="13142" spans="1:2">
      <c r="A13142">
        <v>6243209</v>
      </c>
      <c r="B13142">
        <v>1</v>
      </c>
    </row>
    <row r="13143" spans="1:2">
      <c r="A13143">
        <v>1054071</v>
      </c>
      <c r="B13143">
        <v>2</v>
      </c>
    </row>
    <row r="13144" spans="1:2">
      <c r="A13144">
        <v>6276529</v>
      </c>
      <c r="B13144">
        <v>0</v>
      </c>
    </row>
    <row r="13145" spans="1:2">
      <c r="A13145">
        <v>6266520</v>
      </c>
      <c r="B13145">
        <v>12</v>
      </c>
    </row>
    <row r="13146" spans="1:2">
      <c r="A13146">
        <v>6250404</v>
      </c>
      <c r="B13146">
        <v>2</v>
      </c>
    </row>
    <row r="13147" spans="1:2">
      <c r="A13147">
        <v>6216373</v>
      </c>
      <c r="B13147">
        <v>3</v>
      </c>
    </row>
    <row r="13148" spans="1:2">
      <c r="A13148">
        <v>6165641</v>
      </c>
      <c r="B13148">
        <v>0</v>
      </c>
    </row>
    <row r="13149" spans="1:2">
      <c r="A13149">
        <v>750669</v>
      </c>
      <c r="B13149">
        <v>10</v>
      </c>
    </row>
    <row r="13150" spans="1:2">
      <c r="A13150">
        <v>6250431</v>
      </c>
      <c r="B13150">
        <v>1</v>
      </c>
    </row>
    <row r="13151" spans="1:2">
      <c r="A13151">
        <v>6125118</v>
      </c>
      <c r="B13151">
        <v>2</v>
      </c>
    </row>
    <row r="13152" spans="1:2">
      <c r="A13152">
        <v>6147353</v>
      </c>
      <c r="B13152">
        <v>10</v>
      </c>
    </row>
    <row r="13153" spans="1:2">
      <c r="A13153">
        <v>6341341</v>
      </c>
      <c r="B13153">
        <v>3</v>
      </c>
    </row>
    <row r="13154" spans="1:2">
      <c r="A13154">
        <v>6148383</v>
      </c>
      <c r="B13154">
        <v>0</v>
      </c>
    </row>
    <row r="13155" spans="1:2">
      <c r="A13155">
        <v>6306415</v>
      </c>
      <c r="B13155">
        <v>0</v>
      </c>
    </row>
    <row r="13156" spans="1:2">
      <c r="A13156">
        <v>6299062</v>
      </c>
      <c r="B13156">
        <v>1</v>
      </c>
    </row>
    <row r="13157" spans="1:2">
      <c r="A13157">
        <v>6272909</v>
      </c>
      <c r="B13157">
        <v>1</v>
      </c>
    </row>
    <row r="13158" spans="1:2">
      <c r="A13158">
        <v>1054530</v>
      </c>
      <c r="B13158">
        <v>0</v>
      </c>
    </row>
    <row r="13159" spans="1:2">
      <c r="A13159">
        <v>6310192</v>
      </c>
      <c r="B13159">
        <v>1</v>
      </c>
    </row>
    <row r="13160" spans="1:2">
      <c r="A13160">
        <v>6322713</v>
      </c>
      <c r="B13160">
        <v>0</v>
      </c>
    </row>
    <row r="13161" spans="1:2">
      <c r="A13161">
        <v>1054832</v>
      </c>
      <c r="B13161">
        <v>0</v>
      </c>
    </row>
    <row r="13162" spans="1:2">
      <c r="A13162">
        <v>6105203</v>
      </c>
      <c r="B13162">
        <v>2</v>
      </c>
    </row>
    <row r="13163" spans="1:2">
      <c r="A13163">
        <v>6217084</v>
      </c>
      <c r="B13163">
        <v>0</v>
      </c>
    </row>
    <row r="13164" spans="1:2">
      <c r="A13164">
        <v>6249662</v>
      </c>
      <c r="B13164">
        <v>16</v>
      </c>
    </row>
    <row r="13165" spans="1:2">
      <c r="A13165">
        <v>6131540</v>
      </c>
      <c r="B13165">
        <v>10</v>
      </c>
    </row>
    <row r="13166" spans="1:2">
      <c r="A13166">
        <v>6345469</v>
      </c>
      <c r="B13166">
        <v>2</v>
      </c>
    </row>
    <row r="13167" spans="1:2">
      <c r="A13167">
        <v>964621</v>
      </c>
      <c r="B13167">
        <v>4</v>
      </c>
    </row>
    <row r="13168" spans="1:2">
      <c r="A13168">
        <v>1053132</v>
      </c>
      <c r="B13168">
        <v>1</v>
      </c>
    </row>
    <row r="13169" spans="1:2">
      <c r="A13169">
        <v>6253415</v>
      </c>
      <c r="B13169">
        <v>6</v>
      </c>
    </row>
    <row r="13170" spans="1:2">
      <c r="A13170">
        <v>6112017</v>
      </c>
      <c r="B13170">
        <v>0</v>
      </c>
    </row>
    <row r="13171" spans="1:2">
      <c r="A13171">
        <v>6216273</v>
      </c>
      <c r="B13171">
        <v>1</v>
      </c>
    </row>
    <row r="13172" spans="1:2">
      <c r="A13172">
        <v>6334705</v>
      </c>
      <c r="B13172">
        <v>0</v>
      </c>
    </row>
    <row r="13173" spans="1:2">
      <c r="A13173" t="s">
        <v>9582</v>
      </c>
      <c r="B13173">
        <v>1</v>
      </c>
    </row>
    <row r="13174" spans="1:2">
      <c r="A13174">
        <v>960082</v>
      </c>
      <c r="B13174">
        <v>0</v>
      </c>
    </row>
    <row r="13175" spans="1:2">
      <c r="A13175">
        <v>6319353</v>
      </c>
      <c r="B13175">
        <v>2</v>
      </c>
    </row>
    <row r="13176" spans="1:2">
      <c r="A13176">
        <v>6250071</v>
      </c>
      <c r="B13176">
        <v>0</v>
      </c>
    </row>
    <row r="13177" spans="1:2">
      <c r="A13177">
        <v>6289920</v>
      </c>
      <c r="B13177">
        <v>3</v>
      </c>
    </row>
    <row r="13178" spans="1:2">
      <c r="A13178">
        <v>6179403</v>
      </c>
      <c r="B13178">
        <v>0</v>
      </c>
    </row>
    <row r="13179" spans="1:2">
      <c r="A13179">
        <v>6302801</v>
      </c>
      <c r="B13179">
        <v>0</v>
      </c>
    </row>
    <row r="13180" spans="1:2">
      <c r="A13180">
        <v>6176341</v>
      </c>
      <c r="B13180">
        <v>1</v>
      </c>
    </row>
    <row r="13181" spans="1:2">
      <c r="A13181">
        <v>6286891</v>
      </c>
      <c r="B13181">
        <v>3</v>
      </c>
    </row>
    <row r="13182" spans="1:2">
      <c r="A13182">
        <v>6281928</v>
      </c>
      <c r="B13182">
        <v>0</v>
      </c>
    </row>
    <row r="13183" spans="1:2">
      <c r="A13183">
        <v>6260102</v>
      </c>
      <c r="B13183">
        <v>4</v>
      </c>
    </row>
    <row r="13184" spans="1:2">
      <c r="A13184">
        <v>6215808</v>
      </c>
      <c r="B13184">
        <v>1</v>
      </c>
    </row>
    <row r="13185" spans="1:2">
      <c r="A13185">
        <v>6210823</v>
      </c>
      <c r="B13185">
        <v>2</v>
      </c>
    </row>
    <row r="13186" spans="1:2">
      <c r="A13186">
        <v>6264972</v>
      </c>
      <c r="B13186">
        <v>0</v>
      </c>
    </row>
    <row r="13187" spans="1:2">
      <c r="A13187">
        <v>6231595</v>
      </c>
      <c r="B13187">
        <v>2</v>
      </c>
    </row>
    <row r="13188" spans="1:2">
      <c r="A13188">
        <v>6169433</v>
      </c>
      <c r="B13188">
        <v>0</v>
      </c>
    </row>
    <row r="13189" spans="1:2">
      <c r="A13189">
        <v>1051945</v>
      </c>
      <c r="B13189">
        <v>0</v>
      </c>
    </row>
    <row r="13190" spans="1:2">
      <c r="A13190">
        <v>6338785</v>
      </c>
      <c r="B13190">
        <v>6</v>
      </c>
    </row>
    <row r="13191" spans="1:2">
      <c r="A13191">
        <v>6141705</v>
      </c>
      <c r="B13191">
        <v>0</v>
      </c>
    </row>
    <row r="13192" spans="1:2">
      <c r="A13192">
        <v>6281590</v>
      </c>
      <c r="B13192">
        <v>0</v>
      </c>
    </row>
    <row r="13193" spans="1:2">
      <c r="A13193">
        <v>6302796</v>
      </c>
      <c r="B13193">
        <v>0</v>
      </c>
    </row>
    <row r="13194" spans="1:2">
      <c r="A13194">
        <v>6245938</v>
      </c>
      <c r="B13194">
        <v>1</v>
      </c>
    </row>
    <row r="13195" spans="1:2">
      <c r="A13195">
        <v>6313843</v>
      </c>
      <c r="B13195">
        <v>0</v>
      </c>
    </row>
    <row r="13196" spans="1:2">
      <c r="A13196">
        <v>6192309</v>
      </c>
      <c r="B13196">
        <v>0</v>
      </c>
    </row>
    <row r="13197" spans="1:2">
      <c r="A13197">
        <v>6320127</v>
      </c>
      <c r="B13197">
        <v>0</v>
      </c>
    </row>
    <row r="13198" spans="1:2">
      <c r="A13198">
        <v>958369</v>
      </c>
      <c r="B13198">
        <v>1</v>
      </c>
    </row>
    <row r="13199" spans="1:2">
      <c r="A13199">
        <v>6310395</v>
      </c>
      <c r="B13199">
        <v>0</v>
      </c>
    </row>
    <row r="13200" spans="1:2">
      <c r="A13200">
        <v>6215886</v>
      </c>
      <c r="B13200">
        <v>2</v>
      </c>
    </row>
    <row r="13201" spans="1:2">
      <c r="A13201">
        <v>1055004</v>
      </c>
      <c r="B13201">
        <v>6</v>
      </c>
    </row>
    <row r="13202" spans="1:2">
      <c r="A13202">
        <v>963886</v>
      </c>
      <c r="B13202">
        <v>0</v>
      </c>
    </row>
    <row r="13203" spans="1:2">
      <c r="A13203">
        <v>6216439</v>
      </c>
      <c r="B13203">
        <v>4</v>
      </c>
    </row>
    <row r="13204" spans="1:2">
      <c r="A13204">
        <v>6122452</v>
      </c>
      <c r="B13204">
        <v>0</v>
      </c>
    </row>
    <row r="13205" spans="1:2">
      <c r="A13205">
        <v>1252438</v>
      </c>
      <c r="B13205">
        <v>0</v>
      </c>
    </row>
    <row r="13206" spans="1:2">
      <c r="A13206">
        <v>6107487</v>
      </c>
      <c r="B13206">
        <v>1</v>
      </c>
    </row>
    <row r="13207" spans="1:2">
      <c r="A13207">
        <v>6133849</v>
      </c>
      <c r="B13207">
        <v>0</v>
      </c>
    </row>
    <row r="13208" spans="1:2">
      <c r="A13208">
        <v>6330680</v>
      </c>
      <c r="B13208">
        <v>3</v>
      </c>
    </row>
    <row r="13209" spans="1:2">
      <c r="A13209">
        <v>6264977</v>
      </c>
      <c r="B13209">
        <v>0</v>
      </c>
    </row>
    <row r="13210" spans="1:2">
      <c r="A13210">
        <v>6276184</v>
      </c>
      <c r="B13210">
        <v>0</v>
      </c>
    </row>
    <row r="13211" spans="1:2">
      <c r="A13211">
        <v>958900</v>
      </c>
      <c r="B13211">
        <v>0</v>
      </c>
    </row>
    <row r="13212" spans="1:2">
      <c r="A13212">
        <v>1054666</v>
      </c>
      <c r="B13212">
        <v>5</v>
      </c>
    </row>
    <row r="13213" spans="1:2">
      <c r="A13213">
        <v>956541</v>
      </c>
      <c r="B13213">
        <v>1</v>
      </c>
    </row>
    <row r="13214" spans="1:2">
      <c r="A13214">
        <v>6279205</v>
      </c>
      <c r="B13214">
        <v>2</v>
      </c>
    </row>
    <row r="13215" spans="1:2">
      <c r="A13215">
        <v>6237302</v>
      </c>
      <c r="B13215">
        <v>4</v>
      </c>
    </row>
    <row r="13216" spans="1:2">
      <c r="A13216">
        <v>6338868</v>
      </c>
      <c r="B13216">
        <v>0</v>
      </c>
    </row>
    <row r="13217" spans="1:2">
      <c r="A13217">
        <v>1252286</v>
      </c>
      <c r="B13217">
        <v>0</v>
      </c>
    </row>
    <row r="13218" spans="1:2">
      <c r="A13218">
        <v>6119938</v>
      </c>
      <c r="B13218">
        <v>0</v>
      </c>
    </row>
    <row r="13219" spans="1:2">
      <c r="A13219">
        <v>6326952</v>
      </c>
      <c r="B13219">
        <v>0</v>
      </c>
    </row>
    <row r="13220" spans="1:2">
      <c r="A13220">
        <v>1251926</v>
      </c>
      <c r="B13220">
        <v>1</v>
      </c>
    </row>
    <row r="13221" spans="1:2">
      <c r="A13221">
        <v>6156793</v>
      </c>
      <c r="B13221">
        <v>0</v>
      </c>
    </row>
    <row r="13222" spans="1:2">
      <c r="A13222">
        <v>6215879</v>
      </c>
      <c r="B13222">
        <v>1</v>
      </c>
    </row>
    <row r="13223" spans="1:2">
      <c r="A13223">
        <v>1053754</v>
      </c>
      <c r="B13223">
        <v>1</v>
      </c>
    </row>
    <row r="13224" spans="1:2">
      <c r="A13224">
        <v>1055118</v>
      </c>
      <c r="B13224">
        <v>0</v>
      </c>
    </row>
    <row r="13225" spans="1:2">
      <c r="A13225">
        <v>6323575</v>
      </c>
      <c r="B13225">
        <v>0</v>
      </c>
    </row>
    <row r="13226" spans="1:2">
      <c r="A13226">
        <v>6150192</v>
      </c>
      <c r="B13226">
        <v>0</v>
      </c>
    </row>
    <row r="13227" spans="1:2">
      <c r="A13227">
        <v>6243061</v>
      </c>
      <c r="B13227">
        <v>0</v>
      </c>
    </row>
    <row r="13228" spans="1:2">
      <c r="A13228">
        <v>6106924</v>
      </c>
      <c r="B13228">
        <v>0</v>
      </c>
    </row>
    <row r="13229" spans="1:2">
      <c r="A13229">
        <v>6119896</v>
      </c>
      <c r="B13229">
        <v>5</v>
      </c>
    </row>
    <row r="13230" spans="1:2">
      <c r="A13230">
        <v>963864</v>
      </c>
      <c r="B13230">
        <v>0</v>
      </c>
    </row>
    <row r="13231" spans="1:2">
      <c r="A13231">
        <v>6216403</v>
      </c>
      <c r="B13231">
        <v>6</v>
      </c>
    </row>
    <row r="13232" spans="1:2">
      <c r="A13232">
        <v>6265860</v>
      </c>
      <c r="B13232">
        <v>1</v>
      </c>
    </row>
    <row r="13233" spans="1:2">
      <c r="A13233">
        <v>6313895</v>
      </c>
      <c r="B13233">
        <v>0</v>
      </c>
    </row>
    <row r="13234" spans="1:2">
      <c r="A13234">
        <v>6150427</v>
      </c>
      <c r="B13234">
        <v>0</v>
      </c>
    </row>
    <row r="13235" spans="1:2">
      <c r="A13235">
        <v>6176342</v>
      </c>
      <c r="B13235">
        <v>1</v>
      </c>
    </row>
    <row r="13236" spans="1:2">
      <c r="A13236">
        <v>6266783</v>
      </c>
      <c r="B13236">
        <v>0</v>
      </c>
    </row>
    <row r="13237" spans="1:2">
      <c r="A13237">
        <v>6107948</v>
      </c>
      <c r="B13237">
        <v>0</v>
      </c>
    </row>
    <row r="13238" spans="1:2">
      <c r="A13238">
        <v>6302248</v>
      </c>
      <c r="B13238">
        <v>0</v>
      </c>
    </row>
    <row r="13239" spans="1:2">
      <c r="A13239">
        <v>960647</v>
      </c>
      <c r="B13239">
        <v>0</v>
      </c>
    </row>
    <row r="13240" spans="1:2">
      <c r="A13240">
        <v>1054794</v>
      </c>
      <c r="B13240">
        <v>0</v>
      </c>
    </row>
    <row r="13241" spans="1:2">
      <c r="A13241">
        <v>6165388</v>
      </c>
      <c r="B13241">
        <v>0</v>
      </c>
    </row>
    <row r="13242" spans="1:2">
      <c r="A13242">
        <v>6215306</v>
      </c>
      <c r="B13242">
        <v>1</v>
      </c>
    </row>
    <row r="13243" spans="1:2">
      <c r="A13243">
        <v>6176455</v>
      </c>
      <c r="B13243">
        <v>0</v>
      </c>
    </row>
    <row r="13244" spans="1:2">
      <c r="A13244">
        <v>1053667</v>
      </c>
      <c r="B13244">
        <v>1</v>
      </c>
    </row>
    <row r="13245" spans="1:2">
      <c r="A13245">
        <v>6338569</v>
      </c>
      <c r="B13245">
        <v>0</v>
      </c>
    </row>
    <row r="13246" spans="1:2">
      <c r="A13246">
        <v>6294078</v>
      </c>
      <c r="B13246">
        <v>1</v>
      </c>
    </row>
    <row r="13247" spans="1:2">
      <c r="A13247">
        <v>6251504</v>
      </c>
      <c r="B13247">
        <v>3</v>
      </c>
    </row>
    <row r="13248" spans="1:2">
      <c r="A13248">
        <v>1351370</v>
      </c>
      <c r="B13248">
        <v>1</v>
      </c>
    </row>
    <row r="13249" spans="1:2">
      <c r="A13249">
        <v>6265609</v>
      </c>
      <c r="B13249">
        <v>3</v>
      </c>
    </row>
    <row r="13250" spans="1:2">
      <c r="A13250">
        <v>6314809</v>
      </c>
      <c r="B13250">
        <v>2</v>
      </c>
    </row>
    <row r="13251" spans="1:2">
      <c r="A13251">
        <v>6246381</v>
      </c>
      <c r="B13251">
        <v>1</v>
      </c>
    </row>
    <row r="13252" spans="1:2">
      <c r="A13252">
        <v>6340527</v>
      </c>
      <c r="B13252">
        <v>1</v>
      </c>
    </row>
    <row r="13253" spans="1:2">
      <c r="A13253">
        <v>6319848</v>
      </c>
      <c r="B13253">
        <v>2</v>
      </c>
    </row>
    <row r="13254" spans="1:2">
      <c r="A13254">
        <v>6180373</v>
      </c>
      <c r="B13254">
        <v>3</v>
      </c>
    </row>
    <row r="13255" spans="1:2">
      <c r="A13255">
        <v>1251705</v>
      </c>
      <c r="B13255">
        <v>3</v>
      </c>
    </row>
    <row r="13256" spans="1:2">
      <c r="A13256">
        <v>6116966</v>
      </c>
      <c r="B13256">
        <v>2</v>
      </c>
    </row>
    <row r="13257" spans="1:2">
      <c r="A13257">
        <v>6215986</v>
      </c>
      <c r="B13257">
        <v>1</v>
      </c>
    </row>
    <row r="13258" spans="1:2">
      <c r="A13258">
        <v>6166492</v>
      </c>
      <c r="B13258">
        <v>0</v>
      </c>
    </row>
    <row r="13259" spans="1:2">
      <c r="A13259" t="s">
        <v>9555</v>
      </c>
      <c r="B13259">
        <v>1</v>
      </c>
    </row>
    <row r="13260" spans="1:2">
      <c r="A13260">
        <v>6334640</v>
      </c>
      <c r="B13260">
        <v>0</v>
      </c>
    </row>
    <row r="13261" spans="1:2">
      <c r="A13261">
        <v>6168262</v>
      </c>
      <c r="B13261">
        <v>1</v>
      </c>
    </row>
    <row r="13262" spans="1:2">
      <c r="A13262">
        <v>6230864</v>
      </c>
      <c r="B13262">
        <v>1</v>
      </c>
    </row>
    <row r="13263" spans="1:2">
      <c r="A13263">
        <v>6345339</v>
      </c>
      <c r="B13263">
        <v>1</v>
      </c>
    </row>
    <row r="13264" spans="1:2">
      <c r="A13264">
        <v>1052924</v>
      </c>
      <c r="B13264">
        <v>5</v>
      </c>
    </row>
    <row r="13265" spans="1:2">
      <c r="A13265">
        <v>6268669</v>
      </c>
      <c r="B13265">
        <v>1</v>
      </c>
    </row>
    <row r="13266" spans="1:2">
      <c r="A13266">
        <v>6285191</v>
      </c>
      <c r="B13266">
        <v>2</v>
      </c>
    </row>
    <row r="13267" spans="1:2">
      <c r="A13267">
        <v>963207</v>
      </c>
      <c r="B13267">
        <v>1</v>
      </c>
    </row>
    <row r="13268" spans="1:2">
      <c r="A13268">
        <v>6247939</v>
      </c>
      <c r="B13268">
        <v>0</v>
      </c>
    </row>
    <row r="13269" spans="1:2">
      <c r="A13269">
        <v>6230832</v>
      </c>
      <c r="B13269">
        <v>30</v>
      </c>
    </row>
    <row r="13270" spans="1:2">
      <c r="A13270">
        <v>6254084</v>
      </c>
      <c r="B13270">
        <v>0</v>
      </c>
    </row>
    <row r="13271" spans="1:2">
      <c r="A13271">
        <v>1252491</v>
      </c>
      <c r="B13271">
        <v>0</v>
      </c>
    </row>
    <row r="13272" spans="1:2">
      <c r="A13272">
        <v>6210616</v>
      </c>
      <c r="B13272">
        <v>0</v>
      </c>
    </row>
    <row r="13273" spans="1:2">
      <c r="A13273">
        <v>6263739</v>
      </c>
      <c r="B13273">
        <v>0</v>
      </c>
    </row>
    <row r="13274" spans="1:2">
      <c r="A13274">
        <v>6335117</v>
      </c>
      <c r="B13274">
        <v>8</v>
      </c>
    </row>
    <row r="13275" spans="1:2">
      <c r="A13275">
        <v>6342823</v>
      </c>
      <c r="B13275">
        <v>0</v>
      </c>
    </row>
    <row r="13276" spans="1:2">
      <c r="A13276">
        <v>6219925</v>
      </c>
      <c r="B13276">
        <v>2</v>
      </c>
    </row>
    <row r="13277" spans="1:2">
      <c r="A13277">
        <v>6215307</v>
      </c>
      <c r="B13277">
        <v>1</v>
      </c>
    </row>
    <row r="13278" spans="1:2">
      <c r="A13278">
        <v>6169492</v>
      </c>
      <c r="B13278">
        <v>0</v>
      </c>
    </row>
    <row r="13279" spans="1:2">
      <c r="A13279">
        <v>6270852</v>
      </c>
      <c r="B13279">
        <v>0</v>
      </c>
    </row>
    <row r="13280" spans="1:2">
      <c r="A13280">
        <v>6343073</v>
      </c>
      <c r="B13280">
        <v>0</v>
      </c>
    </row>
    <row r="13281" spans="1:2">
      <c r="A13281">
        <v>963659</v>
      </c>
      <c r="B13281">
        <v>0</v>
      </c>
    </row>
    <row r="13282" spans="1:2">
      <c r="A13282">
        <v>6342798</v>
      </c>
      <c r="B13282">
        <v>1</v>
      </c>
    </row>
    <row r="13283" spans="1:2">
      <c r="A13283">
        <v>6234732</v>
      </c>
      <c r="B13283">
        <v>0</v>
      </c>
    </row>
    <row r="13284" spans="1:2">
      <c r="A13284">
        <v>6187217</v>
      </c>
      <c r="B13284">
        <v>2</v>
      </c>
    </row>
    <row r="13285" spans="1:2">
      <c r="A13285">
        <v>6218334</v>
      </c>
      <c r="B13285">
        <v>2</v>
      </c>
    </row>
    <row r="13286" spans="1:2">
      <c r="A13286">
        <v>6187168</v>
      </c>
      <c r="B13286">
        <v>0</v>
      </c>
    </row>
    <row r="13287" spans="1:2">
      <c r="A13287">
        <v>959159</v>
      </c>
      <c r="B13287">
        <v>1</v>
      </c>
    </row>
    <row r="13288" spans="1:2">
      <c r="A13288" t="s">
        <v>9646</v>
      </c>
      <c r="B13288">
        <v>0</v>
      </c>
    </row>
    <row r="13289" spans="1:2">
      <c r="A13289">
        <v>6145702</v>
      </c>
      <c r="B13289">
        <v>2</v>
      </c>
    </row>
    <row r="13290" spans="1:2">
      <c r="A13290">
        <v>6150948</v>
      </c>
      <c r="B13290">
        <v>2</v>
      </c>
    </row>
    <row r="13291" spans="1:2">
      <c r="A13291">
        <v>6316727</v>
      </c>
      <c r="B13291">
        <v>2</v>
      </c>
    </row>
    <row r="13292" spans="1:2">
      <c r="A13292">
        <v>6270997</v>
      </c>
      <c r="B13292">
        <v>1</v>
      </c>
    </row>
    <row r="13293" spans="1:2">
      <c r="A13293">
        <v>958605</v>
      </c>
      <c r="B13293">
        <v>0</v>
      </c>
    </row>
    <row r="13294" spans="1:2">
      <c r="A13294">
        <v>6110732</v>
      </c>
      <c r="B13294">
        <v>4</v>
      </c>
    </row>
    <row r="13295" spans="1:2">
      <c r="A13295">
        <v>6235481</v>
      </c>
      <c r="B13295">
        <v>0</v>
      </c>
    </row>
    <row r="13296" spans="1:2">
      <c r="A13296">
        <v>6216390</v>
      </c>
      <c r="B13296">
        <v>14</v>
      </c>
    </row>
    <row r="13297" spans="1:2">
      <c r="A13297">
        <v>6217651</v>
      </c>
      <c r="B13297">
        <v>10</v>
      </c>
    </row>
    <row r="13298" spans="1:2">
      <c r="A13298">
        <v>6190122</v>
      </c>
      <c r="B13298">
        <v>2</v>
      </c>
    </row>
    <row r="13299" spans="1:2">
      <c r="A13299">
        <v>961861</v>
      </c>
      <c r="B13299">
        <v>0</v>
      </c>
    </row>
    <row r="13300" spans="1:2">
      <c r="A13300">
        <v>6216425</v>
      </c>
      <c r="B13300">
        <v>1</v>
      </c>
    </row>
    <row r="13301" spans="1:2">
      <c r="A13301">
        <v>6262300</v>
      </c>
      <c r="B13301">
        <v>10</v>
      </c>
    </row>
    <row r="13302" spans="1:2">
      <c r="A13302">
        <v>6294390</v>
      </c>
      <c r="B13302">
        <v>4</v>
      </c>
    </row>
    <row r="13303" spans="1:2">
      <c r="A13303">
        <v>6192993</v>
      </c>
      <c r="B13303">
        <v>0</v>
      </c>
    </row>
    <row r="13304" spans="1:2">
      <c r="A13304">
        <v>961041</v>
      </c>
      <c r="B13304">
        <v>1</v>
      </c>
    </row>
    <row r="13305" spans="1:2">
      <c r="A13305">
        <v>960738</v>
      </c>
      <c r="B13305">
        <v>0</v>
      </c>
    </row>
    <row r="13306" spans="1:2">
      <c r="A13306">
        <v>6215801</v>
      </c>
      <c r="B13306">
        <v>4</v>
      </c>
    </row>
    <row r="13307" spans="1:2">
      <c r="A13307">
        <v>6216063</v>
      </c>
      <c r="B13307">
        <v>10</v>
      </c>
    </row>
    <row r="13308" spans="1:2">
      <c r="A13308">
        <v>6234603</v>
      </c>
      <c r="B13308">
        <v>1</v>
      </c>
    </row>
    <row r="13309" spans="1:2">
      <c r="A13309">
        <v>961242</v>
      </c>
      <c r="B13309">
        <v>0</v>
      </c>
    </row>
    <row r="13310" spans="1:2">
      <c r="A13310">
        <v>6251446</v>
      </c>
      <c r="B13310">
        <v>4</v>
      </c>
    </row>
    <row r="13311" spans="1:2">
      <c r="A13311">
        <v>6240092</v>
      </c>
      <c r="B13311">
        <v>3</v>
      </c>
    </row>
    <row r="13312" spans="1:2">
      <c r="A13312">
        <v>1054933</v>
      </c>
      <c r="B13312">
        <v>0</v>
      </c>
    </row>
    <row r="13313" spans="1:2">
      <c r="A13313">
        <v>6259095</v>
      </c>
      <c r="B13313">
        <v>2</v>
      </c>
    </row>
    <row r="13314" spans="1:2">
      <c r="A13314">
        <v>6250144</v>
      </c>
      <c r="B13314">
        <v>0</v>
      </c>
    </row>
    <row r="13315" spans="1:2">
      <c r="A13315">
        <v>6275488</v>
      </c>
      <c r="B13315">
        <v>1</v>
      </c>
    </row>
    <row r="13316" spans="1:2">
      <c r="A13316">
        <v>1052988</v>
      </c>
      <c r="B13316">
        <v>0</v>
      </c>
    </row>
    <row r="13317" spans="1:2">
      <c r="A13317">
        <v>6197423</v>
      </c>
      <c r="B13317">
        <v>0</v>
      </c>
    </row>
    <row r="13318" spans="1:2">
      <c r="A13318">
        <v>6294271</v>
      </c>
      <c r="B13318">
        <v>1</v>
      </c>
    </row>
    <row r="13319" spans="1:2">
      <c r="A13319">
        <v>6319445</v>
      </c>
      <c r="B13319">
        <v>10</v>
      </c>
    </row>
    <row r="13320" spans="1:2">
      <c r="A13320">
        <v>6292389</v>
      </c>
      <c r="B13320">
        <v>0</v>
      </c>
    </row>
    <row r="13321" spans="1:2">
      <c r="A13321">
        <v>6134710</v>
      </c>
      <c r="B13321">
        <v>200</v>
      </c>
    </row>
    <row r="13322" spans="1:2">
      <c r="A13322">
        <v>6343111</v>
      </c>
      <c r="B13322">
        <v>10</v>
      </c>
    </row>
    <row r="13323" spans="1:2">
      <c r="A13323">
        <v>6103820</v>
      </c>
      <c r="B13323">
        <v>0</v>
      </c>
    </row>
    <row r="13324" spans="1:2">
      <c r="A13324">
        <v>6100795</v>
      </c>
      <c r="B13324">
        <v>2</v>
      </c>
    </row>
    <row r="13325" spans="1:2">
      <c r="A13325">
        <v>6322797</v>
      </c>
      <c r="B13325">
        <v>0</v>
      </c>
    </row>
    <row r="13326" spans="1:2">
      <c r="A13326">
        <v>6282780</v>
      </c>
      <c r="B13326">
        <v>0</v>
      </c>
    </row>
    <row r="13327" spans="1:2">
      <c r="A13327">
        <v>6250199</v>
      </c>
      <c r="B13327">
        <v>0</v>
      </c>
    </row>
    <row r="13328" spans="1:2">
      <c r="A13328">
        <v>6255832</v>
      </c>
      <c r="B13328">
        <v>1</v>
      </c>
    </row>
    <row r="13329" spans="1:2">
      <c r="A13329">
        <v>6224154</v>
      </c>
      <c r="B13329">
        <v>1</v>
      </c>
    </row>
    <row r="13330" spans="1:2">
      <c r="A13330">
        <v>6247218</v>
      </c>
      <c r="B13330">
        <v>1</v>
      </c>
    </row>
    <row r="13331" spans="1:2">
      <c r="A13331">
        <v>6146406</v>
      </c>
      <c r="B13331">
        <v>0</v>
      </c>
    </row>
    <row r="13332" spans="1:2">
      <c r="A13332">
        <v>964911</v>
      </c>
      <c r="B13332">
        <v>2</v>
      </c>
    </row>
    <row r="13333" spans="1:2">
      <c r="A13333">
        <v>6150862</v>
      </c>
      <c r="B13333">
        <v>1</v>
      </c>
    </row>
    <row r="13334" spans="1:2">
      <c r="A13334">
        <v>6309041</v>
      </c>
      <c r="B13334">
        <v>1</v>
      </c>
    </row>
    <row r="13335" spans="1:2">
      <c r="A13335">
        <v>6259265</v>
      </c>
      <c r="B13335">
        <v>1</v>
      </c>
    </row>
    <row r="13336" spans="1:2">
      <c r="A13336">
        <v>964307</v>
      </c>
      <c r="B13336">
        <v>0</v>
      </c>
    </row>
    <row r="13337" spans="1:2">
      <c r="A13337">
        <v>6237045</v>
      </c>
      <c r="B13337">
        <v>1</v>
      </c>
    </row>
    <row r="13338" spans="1:2">
      <c r="A13338">
        <v>6243505</v>
      </c>
      <c r="B13338">
        <v>1</v>
      </c>
    </row>
    <row r="13339" spans="1:2">
      <c r="A13339">
        <v>6255589</v>
      </c>
      <c r="B13339">
        <v>0</v>
      </c>
    </row>
    <row r="13340" spans="1:2">
      <c r="A13340">
        <v>6220009</v>
      </c>
      <c r="B13340">
        <v>0</v>
      </c>
    </row>
    <row r="13341" spans="1:2">
      <c r="A13341">
        <v>6243224</v>
      </c>
      <c r="B13341">
        <v>0</v>
      </c>
    </row>
    <row r="13342" spans="1:2">
      <c r="A13342">
        <v>1054892</v>
      </c>
      <c r="B13342">
        <v>1</v>
      </c>
    </row>
    <row r="13343" spans="1:2">
      <c r="A13343">
        <v>6249840</v>
      </c>
      <c r="B13343">
        <v>1</v>
      </c>
    </row>
    <row r="13344" spans="1:2">
      <c r="A13344">
        <v>6247908</v>
      </c>
      <c r="B13344">
        <v>3</v>
      </c>
    </row>
    <row r="13345" spans="1:2">
      <c r="A13345">
        <v>6231123</v>
      </c>
      <c r="B13345">
        <v>4</v>
      </c>
    </row>
    <row r="13346" spans="1:2">
      <c r="A13346">
        <v>6342813</v>
      </c>
      <c r="B13346">
        <v>4</v>
      </c>
    </row>
    <row r="13347" spans="1:2">
      <c r="A13347">
        <v>1055038</v>
      </c>
      <c r="B13347">
        <v>3</v>
      </c>
    </row>
    <row r="13348" spans="1:2">
      <c r="A13348">
        <v>6103521</v>
      </c>
      <c r="B13348">
        <v>1</v>
      </c>
    </row>
    <row r="13349" spans="1:2">
      <c r="A13349">
        <v>6237674</v>
      </c>
      <c r="B13349">
        <v>0</v>
      </c>
    </row>
    <row r="13350" spans="1:2">
      <c r="A13350">
        <v>6261691</v>
      </c>
      <c r="B13350">
        <v>4</v>
      </c>
    </row>
    <row r="13351" spans="1:2">
      <c r="A13351">
        <v>6287245</v>
      </c>
      <c r="B13351">
        <v>2</v>
      </c>
    </row>
    <row r="13352" spans="1:2">
      <c r="A13352">
        <v>6196419</v>
      </c>
      <c r="B13352">
        <v>0</v>
      </c>
    </row>
    <row r="13353" spans="1:2">
      <c r="A13353">
        <v>961476</v>
      </c>
      <c r="B13353">
        <v>0</v>
      </c>
    </row>
    <row r="13354" spans="1:2">
      <c r="A13354" t="s">
        <v>9138</v>
      </c>
      <c r="B13354">
        <v>0</v>
      </c>
    </row>
    <row r="13355" spans="1:2">
      <c r="A13355">
        <v>6305667</v>
      </c>
      <c r="B13355">
        <v>0</v>
      </c>
    </row>
    <row r="13356" spans="1:2">
      <c r="A13356">
        <v>6326551</v>
      </c>
      <c r="B13356">
        <v>2</v>
      </c>
    </row>
    <row r="13357" spans="1:2">
      <c r="A13357">
        <v>6270022</v>
      </c>
      <c r="B13357">
        <v>29</v>
      </c>
    </row>
    <row r="13358" spans="1:2">
      <c r="A13358">
        <v>1054909</v>
      </c>
      <c r="B13358">
        <v>0</v>
      </c>
    </row>
    <row r="13359" spans="1:2">
      <c r="A13359">
        <v>6265544</v>
      </c>
      <c r="B13359">
        <v>4</v>
      </c>
    </row>
    <row r="13360" spans="1:2">
      <c r="A13360">
        <v>6256645</v>
      </c>
      <c r="B13360">
        <v>4</v>
      </c>
    </row>
    <row r="13361" spans="1:2">
      <c r="A13361">
        <v>1252325</v>
      </c>
      <c r="B13361">
        <v>1</v>
      </c>
    </row>
    <row r="13362" spans="1:2">
      <c r="A13362">
        <v>6326079</v>
      </c>
      <c r="B13362">
        <v>0</v>
      </c>
    </row>
    <row r="13363" spans="1:2">
      <c r="A13363">
        <v>1054517</v>
      </c>
      <c r="B13363">
        <v>3</v>
      </c>
    </row>
    <row r="13364" spans="1:2">
      <c r="A13364">
        <v>3356971</v>
      </c>
      <c r="B13364">
        <v>0</v>
      </c>
    </row>
    <row r="13365" spans="1:2">
      <c r="A13365">
        <v>6119966</v>
      </c>
      <c r="B13365">
        <v>0</v>
      </c>
    </row>
    <row r="13366" spans="1:2">
      <c r="A13366" t="s">
        <v>9132</v>
      </c>
      <c r="B13366">
        <v>0</v>
      </c>
    </row>
    <row r="13367" spans="1:2">
      <c r="A13367">
        <v>6218104</v>
      </c>
      <c r="B13367">
        <v>2</v>
      </c>
    </row>
    <row r="13368" spans="1:2">
      <c r="A13368">
        <v>962656</v>
      </c>
      <c r="B13368">
        <v>0</v>
      </c>
    </row>
    <row r="13369" spans="1:2">
      <c r="A13369">
        <v>6275135</v>
      </c>
      <c r="B13369">
        <v>1</v>
      </c>
    </row>
    <row r="13370" spans="1:2">
      <c r="A13370">
        <v>750604</v>
      </c>
      <c r="B13370">
        <v>0</v>
      </c>
    </row>
    <row r="13371" spans="1:2">
      <c r="A13371">
        <v>6106404</v>
      </c>
      <c r="B13371">
        <v>18</v>
      </c>
    </row>
    <row r="13372" spans="1:2">
      <c r="A13372">
        <v>6284023</v>
      </c>
      <c r="B13372">
        <v>0</v>
      </c>
    </row>
    <row r="13373" spans="1:2">
      <c r="A13373">
        <v>6283755</v>
      </c>
      <c r="B13373">
        <v>1</v>
      </c>
    </row>
    <row r="13374" spans="1:2">
      <c r="A13374">
        <v>6216780</v>
      </c>
      <c r="B13374">
        <v>2</v>
      </c>
    </row>
    <row r="13375" spans="1:2">
      <c r="A13375">
        <v>6320001</v>
      </c>
      <c r="B13375">
        <v>0</v>
      </c>
    </row>
    <row r="13376" spans="1:2">
      <c r="A13376">
        <v>957811</v>
      </c>
      <c r="B13376">
        <v>0</v>
      </c>
    </row>
    <row r="13377" spans="1:2">
      <c r="A13377">
        <v>6343061</v>
      </c>
      <c r="B13377">
        <v>1</v>
      </c>
    </row>
    <row r="13378" spans="1:2">
      <c r="A13378">
        <v>6329847</v>
      </c>
      <c r="B13378">
        <v>0</v>
      </c>
    </row>
    <row r="13379" spans="1:2">
      <c r="A13379">
        <v>250032</v>
      </c>
      <c r="B13379">
        <v>0</v>
      </c>
    </row>
    <row r="13380" spans="1:2">
      <c r="A13380">
        <v>6230802</v>
      </c>
      <c r="B13380">
        <v>1</v>
      </c>
    </row>
    <row r="13381" spans="1:2">
      <c r="A13381">
        <v>6271914</v>
      </c>
      <c r="B13381">
        <v>0</v>
      </c>
    </row>
    <row r="13382" spans="1:2">
      <c r="A13382">
        <v>6325436</v>
      </c>
      <c r="B13382">
        <v>0</v>
      </c>
    </row>
    <row r="13383" spans="1:2">
      <c r="A13383">
        <v>965174</v>
      </c>
      <c r="B13383">
        <v>0</v>
      </c>
    </row>
    <row r="13384" spans="1:2">
      <c r="A13384">
        <v>6262084</v>
      </c>
      <c r="B13384">
        <v>1</v>
      </c>
    </row>
    <row r="13385" spans="1:2">
      <c r="A13385">
        <v>3356946</v>
      </c>
      <c r="B13385">
        <v>0</v>
      </c>
    </row>
    <row r="13386" spans="1:2">
      <c r="A13386">
        <v>6147969</v>
      </c>
      <c r="B13386">
        <v>0</v>
      </c>
    </row>
    <row r="13387" spans="1:2">
      <c r="A13387">
        <v>6132020</v>
      </c>
      <c r="B13387">
        <v>0</v>
      </c>
    </row>
    <row r="13388" spans="1:2">
      <c r="A13388">
        <v>6217843</v>
      </c>
      <c r="B13388">
        <v>3</v>
      </c>
    </row>
    <row r="13389" spans="1:2">
      <c r="A13389">
        <v>1055140</v>
      </c>
      <c r="B13389">
        <v>1</v>
      </c>
    </row>
    <row r="13390" spans="1:2">
      <c r="A13390">
        <v>6317756</v>
      </c>
      <c r="B13390">
        <v>0</v>
      </c>
    </row>
    <row r="13391" spans="1:2">
      <c r="A13391">
        <v>751185</v>
      </c>
      <c r="B13391">
        <v>0</v>
      </c>
    </row>
    <row r="13392" spans="1:2">
      <c r="A13392">
        <v>1251149</v>
      </c>
      <c r="B13392">
        <v>4</v>
      </c>
    </row>
    <row r="13393" spans="1:2">
      <c r="A13393">
        <v>6217050</v>
      </c>
      <c r="B13393">
        <v>5</v>
      </c>
    </row>
    <row r="13394" spans="1:2">
      <c r="A13394">
        <v>1053717</v>
      </c>
      <c r="B13394">
        <v>0</v>
      </c>
    </row>
    <row r="13395" spans="1:2">
      <c r="A13395">
        <v>6256224</v>
      </c>
      <c r="B13395">
        <v>0</v>
      </c>
    </row>
    <row r="13396" spans="1:2">
      <c r="A13396">
        <v>6216077</v>
      </c>
      <c r="B13396">
        <v>1</v>
      </c>
    </row>
    <row r="13397" spans="1:2">
      <c r="A13397">
        <v>6306428</v>
      </c>
      <c r="B13397">
        <v>6</v>
      </c>
    </row>
    <row r="13398" spans="1:2">
      <c r="A13398">
        <v>6271933</v>
      </c>
      <c r="B13398">
        <v>3</v>
      </c>
    </row>
    <row r="13399" spans="1:2">
      <c r="A13399">
        <v>956859</v>
      </c>
      <c r="B13399">
        <v>0</v>
      </c>
    </row>
    <row r="13400" spans="1:2">
      <c r="A13400">
        <v>6226197</v>
      </c>
      <c r="B13400">
        <v>6</v>
      </c>
    </row>
    <row r="13401" spans="1:2">
      <c r="A13401">
        <v>6250507</v>
      </c>
      <c r="B13401">
        <v>0</v>
      </c>
    </row>
    <row r="13402" spans="1:2">
      <c r="A13402">
        <v>6284066</v>
      </c>
      <c r="B13402">
        <v>6</v>
      </c>
    </row>
    <row r="13403" spans="1:2">
      <c r="A13403">
        <v>965407</v>
      </c>
      <c r="B13403">
        <v>1</v>
      </c>
    </row>
    <row r="13404" spans="1:2">
      <c r="A13404">
        <v>1351454</v>
      </c>
      <c r="B13404">
        <v>0</v>
      </c>
    </row>
    <row r="13405" spans="1:2">
      <c r="A13405">
        <v>958126</v>
      </c>
      <c r="B13405">
        <v>2</v>
      </c>
    </row>
    <row r="13406" spans="1:2">
      <c r="A13406">
        <v>750874</v>
      </c>
      <c r="B13406">
        <v>5</v>
      </c>
    </row>
    <row r="13407" spans="1:2">
      <c r="A13407">
        <v>953169</v>
      </c>
      <c r="B13407">
        <v>6</v>
      </c>
    </row>
    <row r="13408" spans="1:2">
      <c r="A13408">
        <v>6247077</v>
      </c>
      <c r="B13408">
        <v>4</v>
      </c>
    </row>
    <row r="13409" spans="1:2">
      <c r="A13409">
        <v>1252235</v>
      </c>
      <c r="B13409">
        <v>0</v>
      </c>
    </row>
    <row r="13410" spans="1:2">
      <c r="A13410">
        <v>6321685</v>
      </c>
      <c r="B13410">
        <v>2</v>
      </c>
    </row>
    <row r="13411" spans="1:2">
      <c r="A13411">
        <v>6119628</v>
      </c>
      <c r="B13411">
        <v>0</v>
      </c>
    </row>
    <row r="13412" spans="1:2">
      <c r="A13412">
        <v>6215818</v>
      </c>
      <c r="B13412">
        <v>4</v>
      </c>
    </row>
    <row r="13413" spans="1:2">
      <c r="A13413">
        <v>956968</v>
      </c>
      <c r="B13413">
        <v>1</v>
      </c>
    </row>
    <row r="13414" spans="1:2">
      <c r="A13414">
        <v>6259478</v>
      </c>
      <c r="B13414">
        <v>0</v>
      </c>
    </row>
    <row r="13415" spans="1:2">
      <c r="A13415">
        <v>6233624</v>
      </c>
      <c r="B13415">
        <v>5</v>
      </c>
    </row>
    <row r="13416" spans="1:2">
      <c r="A13416">
        <v>6213981</v>
      </c>
      <c r="B13416">
        <v>1</v>
      </c>
    </row>
    <row r="13417" spans="1:2">
      <c r="A13417">
        <v>6173938</v>
      </c>
      <c r="B13417">
        <v>0</v>
      </c>
    </row>
    <row r="13418" spans="1:2">
      <c r="A13418">
        <v>6218896</v>
      </c>
      <c r="B13418">
        <v>1</v>
      </c>
    </row>
    <row r="13419" spans="1:2">
      <c r="A13419">
        <v>1054624</v>
      </c>
      <c r="B13419">
        <v>0</v>
      </c>
    </row>
    <row r="13420" spans="1:2">
      <c r="A13420">
        <v>6175028</v>
      </c>
      <c r="B13420">
        <v>1</v>
      </c>
    </row>
    <row r="13421" spans="1:2">
      <c r="A13421">
        <v>6256325</v>
      </c>
      <c r="B13421">
        <v>0</v>
      </c>
    </row>
    <row r="13422" spans="1:2">
      <c r="A13422">
        <v>6259098</v>
      </c>
      <c r="B13422">
        <v>1</v>
      </c>
    </row>
    <row r="13423" spans="1:2">
      <c r="A13423">
        <v>6341921</v>
      </c>
      <c r="B13423">
        <v>1</v>
      </c>
    </row>
    <row r="13424" spans="1:2">
      <c r="A13424">
        <v>6218537</v>
      </c>
      <c r="B13424">
        <v>12</v>
      </c>
    </row>
    <row r="13425" spans="1:2">
      <c r="A13425">
        <v>750674</v>
      </c>
      <c r="B13425">
        <v>50</v>
      </c>
    </row>
    <row r="13426" spans="1:2">
      <c r="A13426">
        <v>6298312</v>
      </c>
      <c r="B13426">
        <v>2</v>
      </c>
    </row>
    <row r="13427" spans="1:2">
      <c r="A13427">
        <v>6143357</v>
      </c>
      <c r="B13427">
        <v>0</v>
      </c>
    </row>
    <row r="13428" spans="1:2">
      <c r="A13428">
        <v>6243866</v>
      </c>
      <c r="B13428">
        <v>4</v>
      </c>
    </row>
    <row r="13429" spans="1:2">
      <c r="A13429">
        <v>1053213</v>
      </c>
      <c r="B13429">
        <v>4</v>
      </c>
    </row>
    <row r="13430" spans="1:2">
      <c r="A13430">
        <v>6294150</v>
      </c>
      <c r="B13430">
        <v>2</v>
      </c>
    </row>
    <row r="13431" spans="1:2">
      <c r="A13431">
        <v>6235445</v>
      </c>
      <c r="B13431">
        <v>0</v>
      </c>
    </row>
    <row r="13432" spans="1:2">
      <c r="A13432">
        <v>6175026</v>
      </c>
      <c r="B13432">
        <v>2</v>
      </c>
    </row>
    <row r="13433" spans="1:2">
      <c r="A13433">
        <v>6292639</v>
      </c>
      <c r="B13433">
        <v>1</v>
      </c>
    </row>
    <row r="13434" spans="1:2">
      <c r="A13434">
        <v>6266897</v>
      </c>
      <c r="B13434">
        <v>0</v>
      </c>
    </row>
    <row r="13435" spans="1:2">
      <c r="A13435">
        <v>960516</v>
      </c>
      <c r="B13435">
        <v>0</v>
      </c>
    </row>
    <row r="13436" spans="1:2">
      <c r="A13436">
        <v>6297651</v>
      </c>
      <c r="B13436">
        <v>0</v>
      </c>
    </row>
    <row r="13437" spans="1:2">
      <c r="A13437">
        <v>6250798</v>
      </c>
      <c r="B13437">
        <v>0</v>
      </c>
    </row>
    <row r="13438" spans="1:2">
      <c r="A13438" t="s">
        <v>9620</v>
      </c>
      <c r="B13438">
        <v>1</v>
      </c>
    </row>
    <row r="13439" spans="1:2">
      <c r="A13439">
        <v>6320325</v>
      </c>
      <c r="B13439">
        <v>2</v>
      </c>
    </row>
    <row r="13440" spans="1:2">
      <c r="A13440">
        <v>957868</v>
      </c>
      <c r="B13440">
        <v>0</v>
      </c>
    </row>
    <row r="13441" spans="1:2">
      <c r="A13441">
        <v>6267388</v>
      </c>
      <c r="B13441">
        <v>0</v>
      </c>
    </row>
    <row r="13442" spans="1:2">
      <c r="A13442">
        <v>1053820</v>
      </c>
      <c r="B13442">
        <v>2</v>
      </c>
    </row>
    <row r="13443" spans="1:2">
      <c r="A13443">
        <v>6307500</v>
      </c>
      <c r="B13443">
        <v>0</v>
      </c>
    </row>
    <row r="13444" spans="1:2">
      <c r="A13444">
        <v>6310493</v>
      </c>
      <c r="B13444">
        <v>0</v>
      </c>
    </row>
    <row r="13445" spans="1:2">
      <c r="A13445">
        <v>6283322</v>
      </c>
      <c r="B13445">
        <v>1</v>
      </c>
    </row>
    <row r="13446" spans="1:2">
      <c r="A13446">
        <v>6249551</v>
      </c>
      <c r="B13446">
        <v>1</v>
      </c>
    </row>
    <row r="13447" spans="1:2">
      <c r="A13447">
        <v>1250010</v>
      </c>
      <c r="B13447">
        <v>0</v>
      </c>
    </row>
    <row r="13448" spans="1:2">
      <c r="A13448">
        <v>6345468</v>
      </c>
      <c r="B13448">
        <v>4</v>
      </c>
    </row>
    <row r="13449" spans="1:2">
      <c r="A13449">
        <v>1252480</v>
      </c>
      <c r="B13449">
        <v>0</v>
      </c>
    </row>
    <row r="13450" spans="1:2">
      <c r="A13450">
        <v>6314278</v>
      </c>
      <c r="B13450">
        <v>6</v>
      </c>
    </row>
    <row r="13451" spans="1:2">
      <c r="A13451">
        <v>6218103</v>
      </c>
      <c r="B13451">
        <v>4</v>
      </c>
    </row>
    <row r="13452" spans="1:2">
      <c r="A13452">
        <v>6128250</v>
      </c>
      <c r="B13452">
        <v>4</v>
      </c>
    </row>
    <row r="13453" spans="1:2">
      <c r="A13453">
        <v>6258857</v>
      </c>
      <c r="B13453">
        <v>0</v>
      </c>
    </row>
    <row r="13454" spans="1:2">
      <c r="A13454">
        <v>6294005</v>
      </c>
      <c r="B13454">
        <v>0</v>
      </c>
    </row>
    <row r="13455" spans="1:2">
      <c r="A13455">
        <v>6216085</v>
      </c>
      <c r="B13455">
        <v>1</v>
      </c>
    </row>
    <row r="13456" spans="1:2">
      <c r="A13456">
        <v>6292059</v>
      </c>
      <c r="B13456">
        <v>2</v>
      </c>
    </row>
    <row r="13457" spans="1:2">
      <c r="A13457">
        <v>6216376</v>
      </c>
      <c r="B13457">
        <v>4</v>
      </c>
    </row>
    <row r="13458" spans="1:2">
      <c r="A13458">
        <v>6189671</v>
      </c>
      <c r="B13458">
        <v>0</v>
      </c>
    </row>
    <row r="13459" spans="1:2">
      <c r="A13459">
        <v>6258052</v>
      </c>
      <c r="B13459">
        <v>3</v>
      </c>
    </row>
    <row r="13460" spans="1:2">
      <c r="A13460">
        <v>6342054</v>
      </c>
      <c r="B13460">
        <v>1</v>
      </c>
    </row>
    <row r="13461" spans="1:2">
      <c r="A13461">
        <v>6334303</v>
      </c>
      <c r="B13461">
        <v>0</v>
      </c>
    </row>
    <row r="13462" spans="1:2">
      <c r="A13462">
        <v>6246261</v>
      </c>
      <c r="B13462">
        <v>0</v>
      </c>
    </row>
    <row r="13463" spans="1:2">
      <c r="A13463">
        <v>1055317</v>
      </c>
      <c r="B13463">
        <v>2</v>
      </c>
    </row>
    <row r="13464" spans="1:2">
      <c r="A13464">
        <v>1055105</v>
      </c>
      <c r="B13464">
        <v>0</v>
      </c>
    </row>
    <row r="13465" spans="1:2">
      <c r="A13465">
        <v>6264164</v>
      </c>
      <c r="B13465">
        <v>0</v>
      </c>
    </row>
    <row r="13466" spans="1:2">
      <c r="A13466">
        <v>6245538</v>
      </c>
      <c r="B13466">
        <v>3</v>
      </c>
    </row>
    <row r="13467" spans="1:2">
      <c r="A13467">
        <v>6131321</v>
      </c>
      <c r="B13467">
        <v>10</v>
      </c>
    </row>
    <row r="13468" spans="1:2">
      <c r="A13468">
        <v>6237805</v>
      </c>
      <c r="B13468">
        <v>0</v>
      </c>
    </row>
    <row r="13469" spans="1:2">
      <c r="A13469">
        <v>6289045</v>
      </c>
      <c r="B13469">
        <v>0</v>
      </c>
    </row>
    <row r="13470" spans="1:2">
      <c r="A13470">
        <v>6172402</v>
      </c>
      <c r="B13470">
        <v>5</v>
      </c>
    </row>
    <row r="13471" spans="1:2">
      <c r="A13471">
        <v>6262086</v>
      </c>
      <c r="B13471">
        <v>1</v>
      </c>
    </row>
    <row r="13472" spans="1:2">
      <c r="A13472">
        <v>6152626</v>
      </c>
      <c r="B13472">
        <v>9</v>
      </c>
    </row>
    <row r="13473" spans="1:2">
      <c r="A13473">
        <v>6294388</v>
      </c>
      <c r="B13473">
        <v>1</v>
      </c>
    </row>
    <row r="13474" spans="1:2">
      <c r="A13474">
        <v>6323149</v>
      </c>
      <c r="B13474">
        <v>4</v>
      </c>
    </row>
    <row r="13475" spans="1:2">
      <c r="A13475">
        <v>6258349</v>
      </c>
      <c r="B13475">
        <v>1</v>
      </c>
    </row>
    <row r="13476" spans="1:2">
      <c r="A13476">
        <v>6119898</v>
      </c>
      <c r="B13476">
        <v>9</v>
      </c>
    </row>
    <row r="13477" spans="1:2">
      <c r="A13477">
        <v>7550195</v>
      </c>
      <c r="B13477">
        <v>0</v>
      </c>
    </row>
    <row r="13478" spans="1:2">
      <c r="A13478">
        <v>1053474</v>
      </c>
      <c r="B13478">
        <v>0</v>
      </c>
    </row>
    <row r="13479" spans="1:2">
      <c r="A13479">
        <v>3439997</v>
      </c>
      <c r="B13479">
        <v>0</v>
      </c>
    </row>
    <row r="13480" spans="1:2">
      <c r="A13480">
        <v>1252313</v>
      </c>
      <c r="B13480">
        <v>3</v>
      </c>
    </row>
    <row r="13481" spans="1:2">
      <c r="A13481">
        <v>6192394</v>
      </c>
      <c r="B13481">
        <v>0</v>
      </c>
    </row>
    <row r="13482" spans="1:2">
      <c r="A13482">
        <v>6258335</v>
      </c>
      <c r="B13482">
        <v>0</v>
      </c>
    </row>
    <row r="13483" spans="1:2">
      <c r="A13483">
        <v>750609</v>
      </c>
      <c r="B13483">
        <v>18</v>
      </c>
    </row>
    <row r="13484" spans="1:2">
      <c r="A13484">
        <v>6249640</v>
      </c>
      <c r="B13484">
        <v>0</v>
      </c>
    </row>
    <row r="13485" spans="1:2">
      <c r="A13485">
        <v>6261428</v>
      </c>
      <c r="B13485">
        <v>0</v>
      </c>
    </row>
    <row r="13486" spans="1:2">
      <c r="A13486">
        <v>6107192</v>
      </c>
      <c r="B13486">
        <v>0</v>
      </c>
    </row>
    <row r="13487" spans="1:2">
      <c r="A13487">
        <v>6263323</v>
      </c>
      <c r="B13487">
        <v>1</v>
      </c>
    </row>
    <row r="13488" spans="1:2">
      <c r="A13488">
        <v>6216266</v>
      </c>
      <c r="B13488">
        <v>1</v>
      </c>
    </row>
    <row r="13489" spans="1:2">
      <c r="A13489">
        <v>6325467</v>
      </c>
      <c r="B13489">
        <v>2</v>
      </c>
    </row>
    <row r="13490" spans="1:2">
      <c r="A13490">
        <v>1252399</v>
      </c>
      <c r="B13490">
        <v>0</v>
      </c>
    </row>
    <row r="13491" spans="1:2">
      <c r="A13491">
        <v>750866</v>
      </c>
      <c r="B13491">
        <v>2</v>
      </c>
    </row>
    <row r="13492" spans="1:2">
      <c r="A13492">
        <v>6258041</v>
      </c>
      <c r="B13492">
        <v>1</v>
      </c>
    </row>
    <row r="13493" spans="1:2">
      <c r="A13493">
        <v>6239126</v>
      </c>
      <c r="B13493">
        <v>2</v>
      </c>
    </row>
    <row r="13494" spans="1:2">
      <c r="A13494">
        <v>6229366</v>
      </c>
      <c r="B13494">
        <v>3</v>
      </c>
    </row>
    <row r="13495" spans="1:2">
      <c r="A13495">
        <v>6257695</v>
      </c>
      <c r="B13495">
        <v>1</v>
      </c>
    </row>
    <row r="13496" spans="1:2">
      <c r="A13496">
        <v>6248913</v>
      </c>
      <c r="B13496">
        <v>0</v>
      </c>
    </row>
    <row r="13497" spans="1:2">
      <c r="A13497">
        <v>6242961</v>
      </c>
      <c r="B13497">
        <v>1</v>
      </c>
    </row>
    <row r="13498" spans="1:2">
      <c r="A13498">
        <v>6102011</v>
      </c>
      <c r="B13498">
        <v>6</v>
      </c>
    </row>
    <row r="13499" spans="1:2">
      <c r="A13499">
        <v>1055209</v>
      </c>
      <c r="B13499">
        <v>0</v>
      </c>
    </row>
    <row r="13500" spans="1:2">
      <c r="A13500">
        <v>6295401</v>
      </c>
      <c r="B13500">
        <v>0</v>
      </c>
    </row>
    <row r="13501" spans="1:2">
      <c r="A13501">
        <v>6324540</v>
      </c>
      <c r="B13501">
        <v>3</v>
      </c>
    </row>
    <row r="13502" spans="1:2">
      <c r="A13502">
        <v>1052202</v>
      </c>
      <c r="B13502">
        <v>0</v>
      </c>
    </row>
    <row r="13503" spans="1:2">
      <c r="A13503">
        <v>962901</v>
      </c>
      <c r="B13503">
        <v>2</v>
      </c>
    </row>
    <row r="13504" spans="1:2">
      <c r="A13504">
        <v>6266789</v>
      </c>
      <c r="B13504">
        <v>4</v>
      </c>
    </row>
    <row r="13505" spans="1:2">
      <c r="A13505">
        <v>6315081</v>
      </c>
      <c r="B13505">
        <v>0</v>
      </c>
    </row>
    <row r="13506" spans="1:2">
      <c r="A13506">
        <v>750673</v>
      </c>
      <c r="B13506">
        <v>1</v>
      </c>
    </row>
    <row r="13507" spans="1:2">
      <c r="A13507">
        <v>958283</v>
      </c>
      <c r="B13507">
        <v>2</v>
      </c>
    </row>
    <row r="13508" spans="1:2">
      <c r="A13508">
        <v>6283327</v>
      </c>
      <c r="B13508">
        <v>1</v>
      </c>
    </row>
    <row r="13509" spans="1:2">
      <c r="A13509">
        <v>6175263</v>
      </c>
      <c r="B13509">
        <v>1</v>
      </c>
    </row>
    <row r="13510" spans="1:2">
      <c r="A13510">
        <v>6345580</v>
      </c>
      <c r="B13510">
        <v>5</v>
      </c>
    </row>
    <row r="13511" spans="1:2">
      <c r="A13511">
        <v>960583</v>
      </c>
      <c r="B13511">
        <v>1</v>
      </c>
    </row>
    <row r="13512" spans="1:2">
      <c r="A13512">
        <v>6159441</v>
      </c>
      <c r="B13512">
        <v>0</v>
      </c>
    </row>
    <row r="13513" spans="1:2">
      <c r="A13513">
        <v>6165508</v>
      </c>
      <c r="B13513">
        <v>1</v>
      </c>
    </row>
    <row r="13514" spans="1:2">
      <c r="A13514">
        <v>6316230</v>
      </c>
      <c r="B13514">
        <v>2</v>
      </c>
    </row>
    <row r="13515" spans="1:2">
      <c r="A13515">
        <v>6187759</v>
      </c>
      <c r="B13515">
        <v>0</v>
      </c>
    </row>
    <row r="13516" spans="1:2">
      <c r="A13516">
        <v>6146614</v>
      </c>
      <c r="B13516">
        <v>3</v>
      </c>
    </row>
    <row r="13517" spans="1:2">
      <c r="A13517">
        <v>6251885</v>
      </c>
      <c r="B13517">
        <v>0</v>
      </c>
    </row>
    <row r="13518" spans="1:2">
      <c r="A13518">
        <v>6236974</v>
      </c>
      <c r="B13518">
        <v>0</v>
      </c>
    </row>
    <row r="13519" spans="1:2">
      <c r="A13519">
        <v>6239239</v>
      </c>
      <c r="B13519">
        <v>1</v>
      </c>
    </row>
    <row r="13520" spans="1:2">
      <c r="A13520">
        <v>6269213</v>
      </c>
      <c r="B13520">
        <v>0</v>
      </c>
    </row>
    <row r="13521" spans="1:2">
      <c r="A13521">
        <v>958979</v>
      </c>
      <c r="B13521">
        <v>1</v>
      </c>
    </row>
    <row r="13522" spans="1:2">
      <c r="A13522">
        <v>1055117</v>
      </c>
      <c r="B13522">
        <v>0</v>
      </c>
    </row>
    <row r="13523" spans="1:2">
      <c r="A13523">
        <v>6100670</v>
      </c>
      <c r="B13523">
        <v>0</v>
      </c>
    </row>
    <row r="13524" spans="1:2">
      <c r="A13524">
        <v>952341</v>
      </c>
      <c r="B13524">
        <v>1</v>
      </c>
    </row>
    <row r="13525" spans="1:2">
      <c r="A13525">
        <v>6210865</v>
      </c>
      <c r="B13525">
        <v>5</v>
      </c>
    </row>
    <row r="13526" spans="1:2">
      <c r="A13526">
        <v>6267943</v>
      </c>
      <c r="B13526">
        <v>1</v>
      </c>
    </row>
    <row r="13527" spans="1:2">
      <c r="A13527" t="s">
        <v>9598</v>
      </c>
      <c r="B13527">
        <v>20</v>
      </c>
    </row>
    <row r="13528" spans="1:2">
      <c r="A13528">
        <v>965208</v>
      </c>
      <c r="B13528">
        <v>0</v>
      </c>
    </row>
    <row r="13529" spans="1:2">
      <c r="A13529">
        <v>6165629</v>
      </c>
      <c r="B13529">
        <v>0</v>
      </c>
    </row>
    <row r="13530" spans="1:2">
      <c r="A13530">
        <v>6317720</v>
      </c>
      <c r="B13530">
        <v>0</v>
      </c>
    </row>
    <row r="13531" spans="1:2">
      <c r="A13531">
        <v>6217547</v>
      </c>
      <c r="B13531">
        <v>2</v>
      </c>
    </row>
    <row r="13532" spans="1:2">
      <c r="A13532">
        <v>6314785</v>
      </c>
      <c r="B13532">
        <v>0</v>
      </c>
    </row>
    <row r="13533" spans="1:2">
      <c r="A13533">
        <v>1252053</v>
      </c>
      <c r="B13533">
        <v>0</v>
      </c>
    </row>
    <row r="13534" spans="1:2">
      <c r="A13534">
        <v>6215073</v>
      </c>
      <c r="B13534">
        <v>0</v>
      </c>
    </row>
    <row r="13535" spans="1:2">
      <c r="A13535">
        <v>6171903</v>
      </c>
      <c r="B13535">
        <v>2</v>
      </c>
    </row>
    <row r="13536" spans="1:2">
      <c r="A13536">
        <v>6284193</v>
      </c>
      <c r="B13536">
        <v>2</v>
      </c>
    </row>
    <row r="13537" spans="1:2">
      <c r="A13537">
        <v>1252275</v>
      </c>
      <c r="B13537">
        <v>2</v>
      </c>
    </row>
    <row r="13538" spans="1:2">
      <c r="A13538">
        <v>6175317</v>
      </c>
      <c r="B13538">
        <v>1</v>
      </c>
    </row>
    <row r="13539" spans="1:2">
      <c r="A13539">
        <v>6237271</v>
      </c>
      <c r="B13539">
        <v>0</v>
      </c>
    </row>
    <row r="13540" spans="1:2">
      <c r="A13540">
        <v>6321694</v>
      </c>
      <c r="B13540">
        <v>0</v>
      </c>
    </row>
    <row r="13541" spans="1:2">
      <c r="A13541">
        <v>6257559</v>
      </c>
      <c r="B13541">
        <v>0</v>
      </c>
    </row>
    <row r="13542" spans="1:2">
      <c r="A13542">
        <v>6240435</v>
      </c>
      <c r="B13542">
        <v>1</v>
      </c>
    </row>
    <row r="13543" spans="1:2">
      <c r="A13543">
        <v>6138946</v>
      </c>
      <c r="B13543">
        <v>0</v>
      </c>
    </row>
    <row r="13544" spans="1:2">
      <c r="A13544">
        <v>6237291</v>
      </c>
      <c r="B13544">
        <v>2</v>
      </c>
    </row>
    <row r="13545" spans="1:2">
      <c r="A13545">
        <v>6251884</v>
      </c>
      <c r="B13545">
        <v>0</v>
      </c>
    </row>
    <row r="13546" spans="1:2">
      <c r="A13546">
        <v>6229685</v>
      </c>
      <c r="B13546">
        <v>0</v>
      </c>
    </row>
    <row r="13547" spans="1:2">
      <c r="A13547">
        <v>6316568</v>
      </c>
      <c r="B13547">
        <v>2</v>
      </c>
    </row>
    <row r="13548" spans="1:2">
      <c r="A13548">
        <v>6272071</v>
      </c>
      <c r="B13548">
        <v>0</v>
      </c>
    </row>
    <row r="13549" spans="1:2">
      <c r="A13549">
        <v>6197205</v>
      </c>
      <c r="B13549">
        <v>1</v>
      </c>
    </row>
    <row r="13550" spans="1:2">
      <c r="A13550">
        <v>1054333</v>
      </c>
      <c r="B13550">
        <v>0</v>
      </c>
    </row>
    <row r="13551" spans="1:2">
      <c r="A13551">
        <v>6216029</v>
      </c>
      <c r="B13551">
        <v>2</v>
      </c>
    </row>
    <row r="13552" spans="1:2">
      <c r="A13552">
        <v>6241605</v>
      </c>
      <c r="B13552">
        <v>5</v>
      </c>
    </row>
    <row r="13553" spans="1:2">
      <c r="A13553">
        <v>6255923</v>
      </c>
      <c r="B13553">
        <v>1</v>
      </c>
    </row>
    <row r="13554" spans="1:2">
      <c r="A13554">
        <v>6335850</v>
      </c>
      <c r="B13554">
        <v>0</v>
      </c>
    </row>
    <row r="13555" spans="1:2">
      <c r="A13555">
        <v>6230793</v>
      </c>
      <c r="B13555">
        <v>2</v>
      </c>
    </row>
    <row r="13556" spans="1:2">
      <c r="A13556">
        <v>6221660</v>
      </c>
      <c r="B13556">
        <v>0</v>
      </c>
    </row>
    <row r="13557" spans="1:2">
      <c r="A13557">
        <v>6337161</v>
      </c>
      <c r="B13557">
        <v>10</v>
      </c>
    </row>
    <row r="13558" spans="1:2">
      <c r="A13558">
        <v>6229743</v>
      </c>
      <c r="B13558">
        <v>1</v>
      </c>
    </row>
    <row r="13559" spans="1:2">
      <c r="A13559">
        <v>6290072</v>
      </c>
      <c r="B13559">
        <v>1</v>
      </c>
    </row>
    <row r="13560" spans="1:2">
      <c r="A13560">
        <v>6185336</v>
      </c>
      <c r="B13560">
        <v>2</v>
      </c>
    </row>
    <row r="13561" spans="1:2">
      <c r="A13561">
        <v>6179881</v>
      </c>
      <c r="B13561">
        <v>1</v>
      </c>
    </row>
    <row r="13562" spans="1:2">
      <c r="A13562">
        <v>6189982</v>
      </c>
      <c r="B13562">
        <v>0</v>
      </c>
    </row>
    <row r="13563" spans="1:2">
      <c r="A13563">
        <v>957209</v>
      </c>
      <c r="B13563">
        <v>4</v>
      </c>
    </row>
    <row r="13564" spans="1:2">
      <c r="A13564">
        <v>6335464</v>
      </c>
      <c r="B13564">
        <v>0</v>
      </c>
    </row>
    <row r="13565" spans="1:2">
      <c r="A13565">
        <v>6310490</v>
      </c>
      <c r="B13565">
        <v>0</v>
      </c>
    </row>
    <row r="13566" spans="1:2">
      <c r="A13566">
        <v>6217269</v>
      </c>
      <c r="B13566">
        <v>3</v>
      </c>
    </row>
    <row r="13567" spans="1:2">
      <c r="A13567">
        <v>6243308</v>
      </c>
      <c r="B13567">
        <v>2</v>
      </c>
    </row>
    <row r="13568" spans="1:2">
      <c r="A13568">
        <v>958902</v>
      </c>
      <c r="B13568">
        <v>0</v>
      </c>
    </row>
    <row r="13569" spans="1:2">
      <c r="A13569">
        <v>6314810</v>
      </c>
      <c r="B13569">
        <v>0</v>
      </c>
    </row>
    <row r="13570" spans="1:2">
      <c r="A13570">
        <v>6157010</v>
      </c>
      <c r="B13570">
        <v>0</v>
      </c>
    </row>
    <row r="13571" spans="1:2">
      <c r="A13571">
        <v>6325441</v>
      </c>
      <c r="B13571">
        <v>0</v>
      </c>
    </row>
    <row r="13572" spans="1:2">
      <c r="A13572">
        <v>6298303</v>
      </c>
      <c r="B13572">
        <v>2</v>
      </c>
    </row>
    <row r="13573" spans="1:2">
      <c r="A13573">
        <v>6258043</v>
      </c>
      <c r="B13573">
        <v>1</v>
      </c>
    </row>
    <row r="13574" spans="1:2">
      <c r="A13574">
        <v>6323657</v>
      </c>
      <c r="B13574">
        <v>2</v>
      </c>
    </row>
    <row r="13575" spans="1:2">
      <c r="A13575">
        <v>6232839</v>
      </c>
      <c r="B13575">
        <v>0</v>
      </c>
    </row>
    <row r="13576" spans="1:2">
      <c r="A13576">
        <v>965065</v>
      </c>
      <c r="B13576">
        <v>0</v>
      </c>
    </row>
    <row r="13577" spans="1:2">
      <c r="A13577">
        <v>1053745</v>
      </c>
      <c r="B13577">
        <v>0</v>
      </c>
    </row>
    <row r="13578" spans="1:2">
      <c r="A13578">
        <v>6295112</v>
      </c>
      <c r="B13578">
        <v>1</v>
      </c>
    </row>
    <row r="13579" spans="1:2">
      <c r="A13579">
        <v>6246431</v>
      </c>
      <c r="B13579">
        <v>0</v>
      </c>
    </row>
    <row r="13580" spans="1:2">
      <c r="A13580">
        <v>959301</v>
      </c>
      <c r="B13580">
        <v>0</v>
      </c>
    </row>
    <row r="13581" spans="1:2">
      <c r="A13581">
        <v>6100999</v>
      </c>
      <c r="B13581">
        <v>2</v>
      </c>
    </row>
    <row r="13582" spans="1:2">
      <c r="A13582">
        <v>965244</v>
      </c>
      <c r="B13582">
        <v>0</v>
      </c>
    </row>
    <row r="13583" spans="1:2">
      <c r="A13583">
        <v>964419</v>
      </c>
      <c r="B13583">
        <v>0</v>
      </c>
    </row>
    <row r="13584" spans="1:2">
      <c r="A13584">
        <v>6165637</v>
      </c>
      <c r="B13584">
        <v>2</v>
      </c>
    </row>
    <row r="13585" spans="1:2">
      <c r="A13585">
        <v>952278</v>
      </c>
      <c r="B13585">
        <v>1</v>
      </c>
    </row>
    <row r="13586" spans="1:2">
      <c r="A13586">
        <v>6296913</v>
      </c>
      <c r="B13586">
        <v>0</v>
      </c>
    </row>
    <row r="13587" spans="1:2">
      <c r="A13587">
        <v>6248169</v>
      </c>
      <c r="B13587">
        <v>1</v>
      </c>
    </row>
    <row r="13588" spans="1:2">
      <c r="A13588">
        <v>6231124</v>
      </c>
      <c r="B13588">
        <v>5</v>
      </c>
    </row>
    <row r="13589" spans="1:2">
      <c r="A13589">
        <v>6279982</v>
      </c>
      <c r="B13589">
        <v>1</v>
      </c>
    </row>
    <row r="13590" spans="1:2">
      <c r="A13590">
        <v>6266904</v>
      </c>
      <c r="B13590">
        <v>1</v>
      </c>
    </row>
    <row r="13591" spans="1:2">
      <c r="A13591">
        <v>6234149</v>
      </c>
      <c r="B13591">
        <v>0</v>
      </c>
    </row>
    <row r="13592" spans="1:2">
      <c r="A13592">
        <v>6289082</v>
      </c>
      <c r="B13592">
        <v>2</v>
      </c>
    </row>
    <row r="13593" spans="1:2">
      <c r="A13593">
        <v>6104923</v>
      </c>
      <c r="B13593">
        <v>1</v>
      </c>
    </row>
    <row r="13594" spans="1:2">
      <c r="A13594">
        <v>1054088</v>
      </c>
      <c r="B13594">
        <v>1</v>
      </c>
    </row>
    <row r="13595" spans="1:2">
      <c r="A13595">
        <v>6316030</v>
      </c>
      <c r="B13595">
        <v>2</v>
      </c>
    </row>
    <row r="13596" spans="1:2">
      <c r="A13596">
        <v>6255626</v>
      </c>
      <c r="B13596">
        <v>0</v>
      </c>
    </row>
    <row r="13597" spans="1:2">
      <c r="A13597">
        <v>6237040</v>
      </c>
      <c r="B13597">
        <v>0</v>
      </c>
    </row>
    <row r="13598" spans="1:2">
      <c r="A13598">
        <v>750653</v>
      </c>
      <c r="B13598">
        <v>100</v>
      </c>
    </row>
    <row r="13599" spans="1:2">
      <c r="A13599">
        <v>750807</v>
      </c>
      <c r="B13599">
        <v>2</v>
      </c>
    </row>
    <row r="13600" spans="1:2">
      <c r="A13600">
        <v>6104764</v>
      </c>
      <c r="B13600">
        <v>1</v>
      </c>
    </row>
    <row r="13601" spans="1:2">
      <c r="A13601">
        <v>6237193</v>
      </c>
      <c r="B13601">
        <v>2</v>
      </c>
    </row>
    <row r="13602" spans="1:2">
      <c r="A13602">
        <v>6197462</v>
      </c>
      <c r="B13602">
        <v>0</v>
      </c>
    </row>
    <row r="13603" spans="1:2">
      <c r="A13603">
        <v>6213306</v>
      </c>
      <c r="B13603">
        <v>0</v>
      </c>
    </row>
    <row r="13604" spans="1:2">
      <c r="A13604">
        <v>6285720</v>
      </c>
      <c r="B13604">
        <v>4</v>
      </c>
    </row>
    <row r="13605" spans="1:2">
      <c r="A13605">
        <v>6216392</v>
      </c>
      <c r="B13605">
        <v>140.91999999999999</v>
      </c>
    </row>
    <row r="13606" spans="1:2">
      <c r="A13606">
        <v>1054656</v>
      </c>
      <c r="B13606">
        <v>0</v>
      </c>
    </row>
    <row r="13607" spans="1:2">
      <c r="A13607">
        <v>6262983</v>
      </c>
      <c r="B13607">
        <v>3</v>
      </c>
    </row>
    <row r="13608" spans="1:2">
      <c r="A13608">
        <v>6229356</v>
      </c>
      <c r="B13608">
        <v>0</v>
      </c>
    </row>
    <row r="13609" spans="1:2">
      <c r="A13609">
        <v>6234631</v>
      </c>
      <c r="B13609">
        <v>1</v>
      </c>
    </row>
    <row r="13610" spans="1:2">
      <c r="A13610">
        <v>1052611</v>
      </c>
      <c r="B13610">
        <v>3</v>
      </c>
    </row>
    <row r="13611" spans="1:2">
      <c r="A13611">
        <v>6241562</v>
      </c>
      <c r="B13611">
        <v>0</v>
      </c>
    </row>
    <row r="13612" spans="1:2">
      <c r="A13612">
        <v>6199309</v>
      </c>
      <c r="B13612">
        <v>0</v>
      </c>
    </row>
    <row r="13613" spans="1:2">
      <c r="A13613">
        <v>1052376</v>
      </c>
      <c r="B13613">
        <v>0</v>
      </c>
    </row>
    <row r="13614" spans="1:2">
      <c r="A13614">
        <v>6326109</v>
      </c>
      <c r="B13614">
        <v>0</v>
      </c>
    </row>
    <row r="13615" spans="1:2">
      <c r="A13615">
        <v>6343198</v>
      </c>
      <c r="B13615">
        <v>3</v>
      </c>
    </row>
    <row r="13616" spans="1:2">
      <c r="A13616">
        <v>6276491</v>
      </c>
      <c r="B13616">
        <v>1</v>
      </c>
    </row>
    <row r="13617" spans="1:2">
      <c r="A13617">
        <v>6244138</v>
      </c>
      <c r="B13617">
        <v>1</v>
      </c>
    </row>
    <row r="13618" spans="1:2">
      <c r="A13618" t="s">
        <v>9600</v>
      </c>
      <c r="B13618">
        <v>5</v>
      </c>
    </row>
    <row r="13619" spans="1:2">
      <c r="A13619">
        <v>6294011</v>
      </c>
      <c r="B13619">
        <v>0</v>
      </c>
    </row>
    <row r="13620" spans="1:2">
      <c r="A13620">
        <v>950478</v>
      </c>
      <c r="B13620">
        <v>0</v>
      </c>
    </row>
    <row r="13621" spans="1:2">
      <c r="A13621">
        <v>6218172</v>
      </c>
      <c r="B13621">
        <v>0</v>
      </c>
    </row>
    <row r="13622" spans="1:2">
      <c r="A13622">
        <v>6247095</v>
      </c>
      <c r="B13622">
        <v>4</v>
      </c>
    </row>
    <row r="13623" spans="1:2">
      <c r="A13623">
        <v>3356963</v>
      </c>
      <c r="B13623">
        <v>0</v>
      </c>
    </row>
    <row r="13624" spans="1:2">
      <c r="A13624">
        <v>6240436</v>
      </c>
      <c r="B13624">
        <v>4</v>
      </c>
    </row>
    <row r="13625" spans="1:2">
      <c r="A13625">
        <v>959984</v>
      </c>
      <c r="B13625">
        <v>1</v>
      </c>
    </row>
    <row r="13626" spans="1:2">
      <c r="A13626">
        <v>6230757</v>
      </c>
      <c r="B13626">
        <v>0</v>
      </c>
    </row>
    <row r="13627" spans="1:2">
      <c r="A13627">
        <v>6319348</v>
      </c>
      <c r="B13627">
        <v>2</v>
      </c>
    </row>
    <row r="13628" spans="1:2">
      <c r="A13628">
        <v>6279255</v>
      </c>
      <c r="B13628">
        <v>0</v>
      </c>
    </row>
    <row r="13629" spans="1:2">
      <c r="A13629">
        <v>6217193</v>
      </c>
      <c r="B13629">
        <v>0</v>
      </c>
    </row>
    <row r="13630" spans="1:2">
      <c r="A13630">
        <v>6315824</v>
      </c>
      <c r="B13630">
        <v>0</v>
      </c>
    </row>
    <row r="13631" spans="1:2">
      <c r="A13631">
        <v>6125503</v>
      </c>
      <c r="B13631">
        <v>0</v>
      </c>
    </row>
    <row r="13632" spans="1:2">
      <c r="A13632">
        <v>6109946</v>
      </c>
      <c r="B13632">
        <v>3</v>
      </c>
    </row>
    <row r="13633" spans="1:2">
      <c r="A13633">
        <v>6319991</v>
      </c>
      <c r="B13633">
        <v>1</v>
      </c>
    </row>
    <row r="13634" spans="1:2">
      <c r="A13634">
        <v>1251652</v>
      </c>
      <c r="B13634">
        <v>0</v>
      </c>
    </row>
    <row r="13635" spans="1:2">
      <c r="A13635">
        <v>6217852</v>
      </c>
      <c r="B13635">
        <v>0</v>
      </c>
    </row>
    <row r="13636" spans="1:2">
      <c r="A13636">
        <v>6319565</v>
      </c>
      <c r="B13636">
        <v>1</v>
      </c>
    </row>
    <row r="13637" spans="1:2">
      <c r="A13637">
        <v>6260103</v>
      </c>
      <c r="B13637">
        <v>14</v>
      </c>
    </row>
    <row r="13638" spans="1:2">
      <c r="A13638">
        <v>6103395</v>
      </c>
      <c r="B13638">
        <v>2</v>
      </c>
    </row>
    <row r="13639" spans="1:2">
      <c r="A13639">
        <v>6282804</v>
      </c>
      <c r="B13639">
        <v>0</v>
      </c>
    </row>
    <row r="13640" spans="1:2">
      <c r="A13640">
        <v>6284561</v>
      </c>
      <c r="B13640">
        <v>4</v>
      </c>
    </row>
    <row r="13641" spans="1:2">
      <c r="A13641">
        <v>6107896</v>
      </c>
      <c r="B13641">
        <v>2</v>
      </c>
    </row>
    <row r="13642" spans="1:2">
      <c r="A13642">
        <v>6210934</v>
      </c>
      <c r="B13642">
        <v>0</v>
      </c>
    </row>
    <row r="13643" spans="1:2">
      <c r="A13643">
        <v>6322645</v>
      </c>
      <c r="B13643">
        <v>1</v>
      </c>
    </row>
    <row r="13644" spans="1:2">
      <c r="A13644">
        <v>6139822</v>
      </c>
      <c r="B13644">
        <v>2</v>
      </c>
    </row>
    <row r="13645" spans="1:2">
      <c r="A13645">
        <v>6197509</v>
      </c>
      <c r="B13645">
        <v>1</v>
      </c>
    </row>
    <row r="13646" spans="1:2">
      <c r="A13646">
        <v>6237293</v>
      </c>
      <c r="B13646">
        <v>2</v>
      </c>
    </row>
    <row r="13647" spans="1:2">
      <c r="A13647">
        <v>6327157</v>
      </c>
      <c r="B13647">
        <v>19</v>
      </c>
    </row>
    <row r="13648" spans="1:2">
      <c r="A13648">
        <v>6303583</v>
      </c>
      <c r="B13648">
        <v>0</v>
      </c>
    </row>
    <row r="13649" spans="1:2">
      <c r="A13649">
        <v>6159417</v>
      </c>
      <c r="B13649">
        <v>0</v>
      </c>
    </row>
    <row r="13650" spans="1:2">
      <c r="A13650">
        <v>963825</v>
      </c>
      <c r="B13650">
        <v>1</v>
      </c>
    </row>
    <row r="13651" spans="1:2">
      <c r="A13651">
        <v>6140751</v>
      </c>
      <c r="B13651">
        <v>2</v>
      </c>
    </row>
    <row r="13652" spans="1:2">
      <c r="A13652">
        <v>1054388</v>
      </c>
      <c r="B13652">
        <v>1</v>
      </c>
    </row>
    <row r="13653" spans="1:2">
      <c r="A13653">
        <v>6283313</v>
      </c>
      <c r="B13653">
        <v>4</v>
      </c>
    </row>
    <row r="13654" spans="1:2">
      <c r="A13654">
        <v>6146862</v>
      </c>
      <c r="B13654">
        <v>1</v>
      </c>
    </row>
    <row r="13655" spans="1:2">
      <c r="A13655">
        <v>6242065</v>
      </c>
      <c r="B13655">
        <v>0</v>
      </c>
    </row>
    <row r="13656" spans="1:2">
      <c r="A13656">
        <v>6199318</v>
      </c>
      <c r="B13656">
        <v>0</v>
      </c>
    </row>
    <row r="13657" spans="1:2">
      <c r="A13657">
        <v>6219462</v>
      </c>
      <c r="B13657">
        <v>0</v>
      </c>
    </row>
    <row r="13658" spans="1:2">
      <c r="A13658">
        <v>6252787</v>
      </c>
      <c r="B13658">
        <v>0</v>
      </c>
    </row>
    <row r="13659" spans="1:2">
      <c r="A13659">
        <v>6174096</v>
      </c>
      <c r="B13659">
        <v>1</v>
      </c>
    </row>
    <row r="13660" spans="1:2">
      <c r="A13660">
        <v>6306747</v>
      </c>
      <c r="B13660">
        <v>2</v>
      </c>
    </row>
    <row r="13661" spans="1:2">
      <c r="A13661">
        <v>6198974</v>
      </c>
      <c r="B13661">
        <v>0</v>
      </c>
    </row>
    <row r="13662" spans="1:2">
      <c r="A13662">
        <v>960722</v>
      </c>
      <c r="B13662">
        <v>0</v>
      </c>
    </row>
    <row r="13663" spans="1:2">
      <c r="A13663">
        <v>6309194</v>
      </c>
      <c r="B13663">
        <v>1</v>
      </c>
    </row>
    <row r="13664" spans="1:2">
      <c r="A13664">
        <v>960398</v>
      </c>
      <c r="B13664">
        <v>2</v>
      </c>
    </row>
    <row r="13665" spans="1:2">
      <c r="A13665">
        <v>6309726</v>
      </c>
      <c r="B13665">
        <v>1</v>
      </c>
    </row>
    <row r="13666" spans="1:2">
      <c r="A13666">
        <v>6224169</v>
      </c>
      <c r="B13666">
        <v>5</v>
      </c>
    </row>
    <row r="13667" spans="1:2">
      <c r="A13667">
        <v>6167276</v>
      </c>
      <c r="B13667">
        <v>2</v>
      </c>
    </row>
    <row r="13668" spans="1:2">
      <c r="A13668">
        <v>750756</v>
      </c>
      <c r="B13668">
        <v>1</v>
      </c>
    </row>
    <row r="13669" spans="1:2">
      <c r="A13669">
        <v>6118509</v>
      </c>
      <c r="B13669">
        <v>2</v>
      </c>
    </row>
    <row r="13670" spans="1:2">
      <c r="A13670">
        <v>6121168</v>
      </c>
      <c r="B13670">
        <v>0</v>
      </c>
    </row>
    <row r="13671" spans="1:2">
      <c r="A13671">
        <v>6198982</v>
      </c>
      <c r="B13671">
        <v>0</v>
      </c>
    </row>
    <row r="13672" spans="1:2">
      <c r="A13672">
        <v>964644</v>
      </c>
      <c r="B13672">
        <v>0</v>
      </c>
    </row>
    <row r="13673" spans="1:2">
      <c r="A13673">
        <v>6167716</v>
      </c>
      <c r="B13673">
        <v>1</v>
      </c>
    </row>
    <row r="13674" spans="1:2">
      <c r="A13674">
        <v>6324637</v>
      </c>
      <c r="B13674">
        <v>0</v>
      </c>
    </row>
    <row r="13675" spans="1:2">
      <c r="A13675">
        <v>6293099</v>
      </c>
      <c r="B13675">
        <v>1</v>
      </c>
    </row>
    <row r="13676" spans="1:2">
      <c r="A13676">
        <v>6116739</v>
      </c>
      <c r="B13676">
        <v>0</v>
      </c>
    </row>
    <row r="13677" spans="1:2">
      <c r="A13677">
        <v>6260278</v>
      </c>
      <c r="B13677">
        <v>6</v>
      </c>
    </row>
    <row r="13678" spans="1:2">
      <c r="A13678">
        <v>6215853</v>
      </c>
      <c r="B13678">
        <v>1</v>
      </c>
    </row>
    <row r="13679" spans="1:2">
      <c r="A13679">
        <v>6289044</v>
      </c>
      <c r="B13679">
        <v>1</v>
      </c>
    </row>
    <row r="13680" spans="1:2">
      <c r="A13680">
        <v>6318373</v>
      </c>
      <c r="B13680">
        <v>4</v>
      </c>
    </row>
    <row r="13681" spans="1:2">
      <c r="A13681">
        <v>963674</v>
      </c>
      <c r="B13681">
        <v>0</v>
      </c>
    </row>
    <row r="13682" spans="1:2">
      <c r="A13682">
        <v>964077</v>
      </c>
      <c r="B13682">
        <v>0</v>
      </c>
    </row>
    <row r="13683" spans="1:2">
      <c r="A13683">
        <v>6343062</v>
      </c>
      <c r="B13683">
        <v>1</v>
      </c>
    </row>
    <row r="13684" spans="1:2">
      <c r="A13684">
        <v>6230322</v>
      </c>
      <c r="B13684">
        <v>4</v>
      </c>
    </row>
    <row r="13685" spans="1:2">
      <c r="A13685">
        <v>6255968</v>
      </c>
      <c r="B13685">
        <v>0</v>
      </c>
    </row>
    <row r="13686" spans="1:2">
      <c r="A13686">
        <v>6321852</v>
      </c>
      <c r="B13686">
        <v>0</v>
      </c>
    </row>
    <row r="13687" spans="1:2">
      <c r="A13687">
        <v>6258323</v>
      </c>
      <c r="B13687">
        <v>4</v>
      </c>
    </row>
    <row r="13688" spans="1:2">
      <c r="A13688">
        <v>6179643</v>
      </c>
      <c r="B13688">
        <v>0</v>
      </c>
    </row>
    <row r="13689" spans="1:2">
      <c r="A13689">
        <v>6338873</v>
      </c>
      <c r="B13689">
        <v>0</v>
      </c>
    </row>
    <row r="13690" spans="1:2">
      <c r="A13690">
        <v>6187611</v>
      </c>
      <c r="B13690">
        <v>0</v>
      </c>
    </row>
    <row r="13691" spans="1:2">
      <c r="A13691">
        <v>6174287</v>
      </c>
      <c r="B13691">
        <v>0</v>
      </c>
    </row>
    <row r="13692" spans="1:2">
      <c r="A13692">
        <v>6211822</v>
      </c>
      <c r="B13692">
        <v>2</v>
      </c>
    </row>
    <row r="13693" spans="1:2">
      <c r="A13693">
        <v>6190279</v>
      </c>
      <c r="B13693">
        <v>1</v>
      </c>
    </row>
    <row r="13694" spans="1:2">
      <c r="A13694">
        <v>960403</v>
      </c>
      <c r="B13694">
        <v>2</v>
      </c>
    </row>
    <row r="13695" spans="1:2">
      <c r="A13695">
        <v>6267947</v>
      </c>
      <c r="B13695">
        <v>7</v>
      </c>
    </row>
    <row r="13696" spans="1:2">
      <c r="A13696">
        <v>6248083</v>
      </c>
      <c r="B13696">
        <v>2</v>
      </c>
    </row>
    <row r="13697" spans="1:2">
      <c r="A13697">
        <v>6107201</v>
      </c>
      <c r="B13697">
        <v>0</v>
      </c>
    </row>
    <row r="13698" spans="1:2">
      <c r="A13698">
        <v>6106114</v>
      </c>
      <c r="B13698">
        <v>0</v>
      </c>
    </row>
    <row r="13699" spans="1:2">
      <c r="A13699">
        <v>6125423</v>
      </c>
      <c r="B13699">
        <v>2</v>
      </c>
    </row>
    <row r="13700" spans="1:2">
      <c r="A13700">
        <v>6300455</v>
      </c>
      <c r="B13700">
        <v>0</v>
      </c>
    </row>
    <row r="13701" spans="1:2">
      <c r="A13701">
        <v>6315438</v>
      </c>
      <c r="B13701">
        <v>2</v>
      </c>
    </row>
    <row r="13702" spans="1:2">
      <c r="A13702">
        <v>6178895</v>
      </c>
      <c r="B13702">
        <v>0</v>
      </c>
    </row>
    <row r="13703" spans="1:2">
      <c r="A13703">
        <v>6183414</v>
      </c>
      <c r="B13703">
        <v>0</v>
      </c>
    </row>
    <row r="13704" spans="1:2">
      <c r="A13704">
        <v>6216030</v>
      </c>
      <c r="B13704">
        <v>2</v>
      </c>
    </row>
    <row r="13705" spans="1:2">
      <c r="A13705">
        <v>6186128</v>
      </c>
      <c r="B13705">
        <v>0</v>
      </c>
    </row>
    <row r="13706" spans="1:2">
      <c r="A13706">
        <v>6325637</v>
      </c>
      <c r="B13706">
        <v>2</v>
      </c>
    </row>
    <row r="13707" spans="1:2">
      <c r="A13707">
        <v>6251548</v>
      </c>
      <c r="B13707">
        <v>0</v>
      </c>
    </row>
    <row r="13708" spans="1:2">
      <c r="A13708">
        <v>6230840</v>
      </c>
      <c r="B13708">
        <v>20</v>
      </c>
    </row>
    <row r="13709" spans="1:2">
      <c r="A13709">
        <v>6335767</v>
      </c>
      <c r="B13709">
        <v>0</v>
      </c>
    </row>
    <row r="13710" spans="1:2">
      <c r="A13710">
        <v>6107489</v>
      </c>
      <c r="B13710">
        <v>0</v>
      </c>
    </row>
    <row r="13711" spans="1:2">
      <c r="A13711">
        <v>960648</v>
      </c>
      <c r="B13711">
        <v>0</v>
      </c>
    </row>
    <row r="13712" spans="1:2">
      <c r="A13712">
        <v>964248</v>
      </c>
      <c r="B13712">
        <v>1</v>
      </c>
    </row>
    <row r="13713" spans="1:2">
      <c r="A13713">
        <v>6242111</v>
      </c>
      <c r="B13713">
        <v>40</v>
      </c>
    </row>
    <row r="13714" spans="1:2">
      <c r="A13714">
        <v>1053194</v>
      </c>
      <c r="B13714">
        <v>5</v>
      </c>
    </row>
    <row r="13715" spans="1:2">
      <c r="A13715">
        <v>6255588</v>
      </c>
      <c r="B13715">
        <v>0</v>
      </c>
    </row>
    <row r="13716" spans="1:2">
      <c r="A13716">
        <v>956895</v>
      </c>
      <c r="B13716">
        <v>0</v>
      </c>
    </row>
    <row r="13717" spans="1:2">
      <c r="A13717">
        <v>6267343</v>
      </c>
      <c r="B13717">
        <v>1</v>
      </c>
    </row>
    <row r="13718" spans="1:2">
      <c r="A13718">
        <v>6119881</v>
      </c>
      <c r="B13718">
        <v>0</v>
      </c>
    </row>
    <row r="13719" spans="1:2">
      <c r="A13719">
        <v>6106943</v>
      </c>
      <c r="B13719">
        <v>0</v>
      </c>
    </row>
    <row r="13720" spans="1:2">
      <c r="A13720">
        <v>6267104</v>
      </c>
      <c r="B13720">
        <v>0</v>
      </c>
    </row>
    <row r="13721" spans="1:2">
      <c r="A13721">
        <v>6224092</v>
      </c>
      <c r="B13721">
        <v>2</v>
      </c>
    </row>
    <row r="13722" spans="1:2">
      <c r="A13722">
        <v>6307604</v>
      </c>
      <c r="B13722">
        <v>0</v>
      </c>
    </row>
    <row r="13723" spans="1:2">
      <c r="A13723">
        <v>6192558</v>
      </c>
      <c r="B13723">
        <v>0</v>
      </c>
    </row>
    <row r="13724" spans="1:2">
      <c r="A13724">
        <v>6151653</v>
      </c>
      <c r="B13724">
        <v>12</v>
      </c>
    </row>
    <row r="13725" spans="1:2">
      <c r="A13725">
        <v>959513</v>
      </c>
      <c r="B13725">
        <v>1</v>
      </c>
    </row>
    <row r="13726" spans="1:2">
      <c r="A13726">
        <v>6142108</v>
      </c>
      <c r="B13726">
        <v>2</v>
      </c>
    </row>
    <row r="13727" spans="1:2">
      <c r="A13727">
        <v>1054529</v>
      </c>
      <c r="B13727">
        <v>0</v>
      </c>
    </row>
    <row r="13728" spans="1:2">
      <c r="A13728">
        <v>6287140</v>
      </c>
      <c r="B13728">
        <v>1</v>
      </c>
    </row>
    <row r="13729" spans="1:2">
      <c r="A13729">
        <v>6189590</v>
      </c>
      <c r="B13729">
        <v>0</v>
      </c>
    </row>
    <row r="13730" spans="1:2">
      <c r="A13730">
        <v>6306462</v>
      </c>
      <c r="B13730">
        <v>0</v>
      </c>
    </row>
    <row r="13731" spans="1:2">
      <c r="A13731">
        <v>6323005</v>
      </c>
      <c r="B13731">
        <v>3</v>
      </c>
    </row>
    <row r="13732" spans="1:2">
      <c r="A13732">
        <v>6245000</v>
      </c>
      <c r="B13732">
        <v>0</v>
      </c>
    </row>
    <row r="13733" spans="1:2">
      <c r="A13733">
        <v>6237567</v>
      </c>
      <c r="B13733">
        <v>0</v>
      </c>
    </row>
    <row r="13734" spans="1:2">
      <c r="A13734">
        <v>6264005</v>
      </c>
      <c r="B13734">
        <v>2</v>
      </c>
    </row>
    <row r="13735" spans="1:2">
      <c r="A13735">
        <v>6110307</v>
      </c>
      <c r="B13735">
        <v>0</v>
      </c>
    </row>
    <row r="13736" spans="1:2">
      <c r="A13736">
        <v>6276752</v>
      </c>
      <c r="B13736">
        <v>1</v>
      </c>
    </row>
    <row r="13737" spans="1:2">
      <c r="A13737">
        <v>6287146</v>
      </c>
      <c r="B13737">
        <v>2</v>
      </c>
    </row>
    <row r="13738" spans="1:2">
      <c r="A13738">
        <v>6259713</v>
      </c>
      <c r="B13738">
        <v>0</v>
      </c>
    </row>
    <row r="13739" spans="1:2">
      <c r="A13739">
        <v>1251732</v>
      </c>
      <c r="B13739">
        <v>0</v>
      </c>
    </row>
    <row r="13740" spans="1:2">
      <c r="A13740">
        <v>6320647</v>
      </c>
      <c r="B13740">
        <v>0</v>
      </c>
    </row>
    <row r="13741" spans="1:2">
      <c r="A13741">
        <v>6176662</v>
      </c>
      <c r="B13741">
        <v>1</v>
      </c>
    </row>
    <row r="13742" spans="1:2">
      <c r="A13742">
        <v>6295454</v>
      </c>
      <c r="B13742">
        <v>0</v>
      </c>
    </row>
    <row r="13743" spans="1:2">
      <c r="A13743">
        <v>6303947</v>
      </c>
      <c r="B13743">
        <v>0</v>
      </c>
    </row>
    <row r="13744" spans="1:2">
      <c r="A13744">
        <v>6315420</v>
      </c>
      <c r="B13744">
        <v>0</v>
      </c>
    </row>
    <row r="13745" spans="1:2">
      <c r="A13745">
        <v>751213</v>
      </c>
      <c r="B13745">
        <v>8</v>
      </c>
    </row>
    <row r="13746" spans="1:2">
      <c r="A13746">
        <v>6131554</v>
      </c>
      <c r="B13746">
        <v>0</v>
      </c>
    </row>
    <row r="13747" spans="1:2">
      <c r="A13747">
        <v>6128328</v>
      </c>
      <c r="B13747">
        <v>0</v>
      </c>
    </row>
    <row r="13748" spans="1:2">
      <c r="A13748">
        <v>6338297</v>
      </c>
      <c r="B13748">
        <v>0</v>
      </c>
    </row>
    <row r="13749" spans="1:2">
      <c r="A13749">
        <v>6275272</v>
      </c>
      <c r="B13749">
        <v>2</v>
      </c>
    </row>
    <row r="13750" spans="1:2">
      <c r="A13750">
        <v>6167927</v>
      </c>
      <c r="B13750">
        <v>1</v>
      </c>
    </row>
    <row r="13751" spans="1:2">
      <c r="A13751">
        <v>6245513</v>
      </c>
      <c r="B13751">
        <v>0</v>
      </c>
    </row>
    <row r="13752" spans="1:2">
      <c r="A13752">
        <v>6345064</v>
      </c>
      <c r="B13752">
        <v>2</v>
      </c>
    </row>
    <row r="13753" spans="1:2">
      <c r="A13753">
        <v>954021</v>
      </c>
      <c r="B13753">
        <v>8</v>
      </c>
    </row>
    <row r="13754" spans="1:2">
      <c r="A13754">
        <v>6242102</v>
      </c>
      <c r="B13754">
        <v>0</v>
      </c>
    </row>
    <row r="13755" spans="1:2">
      <c r="A13755">
        <v>6218105</v>
      </c>
      <c r="B13755">
        <v>1</v>
      </c>
    </row>
    <row r="13756" spans="1:2">
      <c r="A13756">
        <v>6127198</v>
      </c>
      <c r="B13756">
        <v>1</v>
      </c>
    </row>
    <row r="13757" spans="1:2">
      <c r="A13757">
        <v>6321829</v>
      </c>
      <c r="B13757">
        <v>10</v>
      </c>
    </row>
    <row r="13758" spans="1:2">
      <c r="A13758">
        <v>6148862</v>
      </c>
      <c r="B13758">
        <v>3</v>
      </c>
    </row>
    <row r="13759" spans="1:2">
      <c r="A13759">
        <v>6342800</v>
      </c>
      <c r="B13759">
        <v>1</v>
      </c>
    </row>
    <row r="13760" spans="1:2">
      <c r="A13760">
        <v>6324243</v>
      </c>
      <c r="B13760">
        <v>0</v>
      </c>
    </row>
    <row r="13761" spans="1:2">
      <c r="A13761">
        <v>6106590</v>
      </c>
      <c r="B13761">
        <v>0</v>
      </c>
    </row>
    <row r="13762" spans="1:2">
      <c r="A13762">
        <v>6229400</v>
      </c>
      <c r="B13762">
        <v>1</v>
      </c>
    </row>
    <row r="13763" spans="1:2">
      <c r="A13763">
        <v>6197517</v>
      </c>
      <c r="B13763">
        <v>0</v>
      </c>
    </row>
    <row r="13764" spans="1:2">
      <c r="A13764">
        <v>6109356</v>
      </c>
      <c r="B13764">
        <v>0</v>
      </c>
    </row>
    <row r="13765" spans="1:2">
      <c r="A13765">
        <v>1351560</v>
      </c>
      <c r="B13765">
        <v>3</v>
      </c>
    </row>
    <row r="13766" spans="1:2">
      <c r="A13766">
        <v>6230861</v>
      </c>
      <c r="B13766">
        <v>2</v>
      </c>
    </row>
    <row r="13767" spans="1:2">
      <c r="A13767">
        <v>6341322</v>
      </c>
      <c r="B13767">
        <v>0</v>
      </c>
    </row>
    <row r="13768" spans="1:2">
      <c r="A13768">
        <v>6218776</v>
      </c>
      <c r="B13768">
        <v>8</v>
      </c>
    </row>
    <row r="13769" spans="1:2">
      <c r="A13769">
        <v>6146918</v>
      </c>
      <c r="B13769">
        <v>1</v>
      </c>
    </row>
    <row r="13770" spans="1:2">
      <c r="A13770">
        <v>6314197</v>
      </c>
      <c r="B13770">
        <v>0</v>
      </c>
    </row>
    <row r="13771" spans="1:2">
      <c r="A13771">
        <v>6139807</v>
      </c>
      <c r="B13771">
        <v>2</v>
      </c>
    </row>
    <row r="13772" spans="1:2">
      <c r="A13772">
        <v>6121875</v>
      </c>
      <c r="B13772">
        <v>1</v>
      </c>
    </row>
    <row r="13773" spans="1:2">
      <c r="A13773">
        <v>553721</v>
      </c>
      <c r="B13773">
        <v>0</v>
      </c>
    </row>
    <row r="13774" spans="1:2">
      <c r="A13774">
        <v>6216002</v>
      </c>
      <c r="B13774">
        <v>1</v>
      </c>
    </row>
    <row r="13775" spans="1:2">
      <c r="A13775">
        <v>6216361</v>
      </c>
      <c r="B13775">
        <v>1</v>
      </c>
    </row>
    <row r="13776" spans="1:2">
      <c r="A13776">
        <v>6167623</v>
      </c>
      <c r="B13776">
        <v>0</v>
      </c>
    </row>
    <row r="13777" spans="1:2">
      <c r="A13777">
        <v>6247607</v>
      </c>
      <c r="B13777">
        <v>2</v>
      </c>
    </row>
    <row r="13778" spans="1:2">
      <c r="A13778">
        <v>6298722</v>
      </c>
      <c r="B13778">
        <v>1</v>
      </c>
    </row>
    <row r="13779" spans="1:2">
      <c r="A13779" t="s">
        <v>9684</v>
      </c>
      <c r="B13779">
        <v>0</v>
      </c>
    </row>
    <row r="13780" spans="1:2">
      <c r="A13780">
        <v>6241884</v>
      </c>
      <c r="B13780">
        <v>0</v>
      </c>
    </row>
    <row r="13781" spans="1:2">
      <c r="A13781">
        <v>6178900</v>
      </c>
      <c r="B13781">
        <v>0</v>
      </c>
    </row>
    <row r="13782" spans="1:2">
      <c r="A13782">
        <v>6272729</v>
      </c>
      <c r="B13782">
        <v>2</v>
      </c>
    </row>
    <row r="13783" spans="1:2">
      <c r="A13783">
        <v>6273182</v>
      </c>
      <c r="B13783">
        <v>3</v>
      </c>
    </row>
    <row r="13784" spans="1:2">
      <c r="A13784">
        <v>6263328</v>
      </c>
      <c r="B13784">
        <v>0</v>
      </c>
    </row>
    <row r="13785" spans="1:2">
      <c r="A13785">
        <v>6237666</v>
      </c>
      <c r="B13785">
        <v>0</v>
      </c>
    </row>
    <row r="13786" spans="1:2">
      <c r="A13786">
        <v>6145935</v>
      </c>
      <c r="B13786">
        <v>18</v>
      </c>
    </row>
    <row r="13787" spans="1:2">
      <c r="A13787">
        <v>1053290</v>
      </c>
      <c r="B13787">
        <v>4</v>
      </c>
    </row>
    <row r="13788" spans="1:2">
      <c r="A13788">
        <v>552233</v>
      </c>
      <c r="B13788">
        <v>2</v>
      </c>
    </row>
    <row r="13789" spans="1:2">
      <c r="A13789">
        <v>6278276</v>
      </c>
      <c r="B13789">
        <v>0</v>
      </c>
    </row>
    <row r="13790" spans="1:2">
      <c r="A13790">
        <v>6302611</v>
      </c>
      <c r="B13790">
        <v>0</v>
      </c>
    </row>
    <row r="13791" spans="1:2">
      <c r="A13791">
        <v>1053008</v>
      </c>
      <c r="B13791">
        <v>0</v>
      </c>
    </row>
    <row r="13792" spans="1:2">
      <c r="A13792">
        <v>1051602</v>
      </c>
      <c r="B13792">
        <v>0</v>
      </c>
    </row>
    <row r="13793" spans="1:2">
      <c r="A13793">
        <v>6266433</v>
      </c>
      <c r="B13793">
        <v>0</v>
      </c>
    </row>
    <row r="13794" spans="1:2">
      <c r="A13794">
        <v>6199458</v>
      </c>
      <c r="B13794">
        <v>1</v>
      </c>
    </row>
    <row r="13795" spans="1:2">
      <c r="A13795">
        <v>6276087</v>
      </c>
      <c r="B13795">
        <v>0</v>
      </c>
    </row>
    <row r="13796" spans="1:2">
      <c r="A13796">
        <v>964686</v>
      </c>
      <c r="B13796">
        <v>0</v>
      </c>
    </row>
    <row r="13797" spans="1:2">
      <c r="A13797">
        <v>6256831</v>
      </c>
      <c r="B13797">
        <v>0</v>
      </c>
    </row>
    <row r="13798" spans="1:2">
      <c r="A13798">
        <v>6166336</v>
      </c>
      <c r="B13798">
        <v>0</v>
      </c>
    </row>
    <row r="13799" spans="1:2">
      <c r="A13799">
        <v>6264003</v>
      </c>
      <c r="B13799">
        <v>4</v>
      </c>
    </row>
    <row r="13800" spans="1:2">
      <c r="A13800">
        <v>6218326</v>
      </c>
      <c r="B13800">
        <v>2</v>
      </c>
    </row>
    <row r="13801" spans="1:2">
      <c r="A13801">
        <v>962991</v>
      </c>
      <c r="B13801">
        <v>0</v>
      </c>
    </row>
    <row r="13802" spans="1:2">
      <c r="A13802">
        <v>6103641</v>
      </c>
      <c r="B13802">
        <v>0</v>
      </c>
    </row>
    <row r="13803" spans="1:2">
      <c r="A13803">
        <v>6343049</v>
      </c>
      <c r="B13803">
        <v>1</v>
      </c>
    </row>
    <row r="13804" spans="1:2">
      <c r="A13804">
        <v>1252487</v>
      </c>
      <c r="B13804">
        <v>0</v>
      </c>
    </row>
    <row r="13805" spans="1:2">
      <c r="A13805">
        <v>6278234</v>
      </c>
      <c r="B13805">
        <v>4</v>
      </c>
    </row>
    <row r="13806" spans="1:2">
      <c r="A13806">
        <v>6191590</v>
      </c>
      <c r="B13806">
        <v>6</v>
      </c>
    </row>
    <row r="13807" spans="1:2">
      <c r="A13807">
        <v>6259962</v>
      </c>
      <c r="B13807">
        <v>0</v>
      </c>
    </row>
    <row r="13808" spans="1:2">
      <c r="A13808">
        <v>6257699</v>
      </c>
      <c r="B13808">
        <v>0</v>
      </c>
    </row>
    <row r="13809" spans="1:2">
      <c r="A13809">
        <v>6121454</v>
      </c>
      <c r="B13809">
        <v>20</v>
      </c>
    </row>
    <row r="13810" spans="1:2">
      <c r="A13810">
        <v>6229715</v>
      </c>
      <c r="B13810">
        <v>3</v>
      </c>
    </row>
    <row r="13811" spans="1:2">
      <c r="A13811">
        <v>6235500</v>
      </c>
      <c r="B13811">
        <v>0</v>
      </c>
    </row>
    <row r="13812" spans="1:2">
      <c r="A13812">
        <v>6294149</v>
      </c>
      <c r="B13812">
        <v>2</v>
      </c>
    </row>
    <row r="13813" spans="1:2">
      <c r="A13813">
        <v>6237269</v>
      </c>
      <c r="B13813">
        <v>0</v>
      </c>
    </row>
    <row r="13814" spans="1:2">
      <c r="A13814">
        <v>6118543</v>
      </c>
      <c r="B13814">
        <v>0</v>
      </c>
    </row>
    <row r="13815" spans="1:2">
      <c r="A13815">
        <v>1252397</v>
      </c>
      <c r="B13815">
        <v>0</v>
      </c>
    </row>
    <row r="13816" spans="1:2">
      <c r="A13816">
        <v>6216274</v>
      </c>
      <c r="B13816">
        <v>1</v>
      </c>
    </row>
    <row r="13817" spans="1:2">
      <c r="A13817">
        <v>553728</v>
      </c>
      <c r="B13817">
        <v>0</v>
      </c>
    </row>
    <row r="13818" spans="1:2">
      <c r="A13818">
        <v>6188219</v>
      </c>
      <c r="B13818">
        <v>11</v>
      </c>
    </row>
    <row r="13819" spans="1:2">
      <c r="A13819">
        <v>1252377</v>
      </c>
      <c r="B13819">
        <v>0</v>
      </c>
    </row>
    <row r="13820" spans="1:2">
      <c r="A13820">
        <v>958944</v>
      </c>
      <c r="B13820">
        <v>0</v>
      </c>
    </row>
    <row r="13821" spans="1:2">
      <c r="A13821">
        <v>6278253</v>
      </c>
      <c r="B13821">
        <v>2</v>
      </c>
    </row>
    <row r="13822" spans="1:2">
      <c r="A13822">
        <v>963467</v>
      </c>
      <c r="B13822">
        <v>1</v>
      </c>
    </row>
    <row r="13823" spans="1:2">
      <c r="A13823">
        <v>6310258</v>
      </c>
      <c r="B13823">
        <v>1</v>
      </c>
    </row>
    <row r="13824" spans="1:2">
      <c r="A13824">
        <v>6160089</v>
      </c>
      <c r="B13824">
        <v>3</v>
      </c>
    </row>
    <row r="13825" spans="1:2">
      <c r="A13825">
        <v>1054948</v>
      </c>
      <c r="B13825">
        <v>0</v>
      </c>
    </row>
    <row r="13826" spans="1:2">
      <c r="A13826">
        <v>6335476</v>
      </c>
      <c r="B13826">
        <v>17</v>
      </c>
    </row>
    <row r="13827" spans="1:2">
      <c r="A13827">
        <v>6251189</v>
      </c>
      <c r="B13827">
        <v>6</v>
      </c>
    </row>
    <row r="13828" spans="1:2">
      <c r="A13828">
        <v>6281593</v>
      </c>
      <c r="B13828">
        <v>1</v>
      </c>
    </row>
    <row r="13829" spans="1:2">
      <c r="A13829">
        <v>6279494</v>
      </c>
      <c r="B13829">
        <v>0</v>
      </c>
    </row>
    <row r="13830" spans="1:2">
      <c r="A13830">
        <v>961343</v>
      </c>
      <c r="B13830">
        <v>18</v>
      </c>
    </row>
    <row r="13831" spans="1:2">
      <c r="A13831">
        <v>6230862</v>
      </c>
      <c r="B13831">
        <v>2</v>
      </c>
    </row>
    <row r="13832" spans="1:2">
      <c r="A13832" t="s">
        <v>9635</v>
      </c>
      <c r="B13832">
        <v>0</v>
      </c>
    </row>
    <row r="13833" spans="1:2">
      <c r="A13833">
        <v>6148948</v>
      </c>
      <c r="B13833">
        <v>0</v>
      </c>
    </row>
    <row r="13834" spans="1:2">
      <c r="A13834">
        <v>6256757</v>
      </c>
      <c r="B13834">
        <v>1</v>
      </c>
    </row>
    <row r="13835" spans="1:2">
      <c r="A13835">
        <v>6343069</v>
      </c>
      <c r="B13835">
        <v>1</v>
      </c>
    </row>
    <row r="13836" spans="1:2">
      <c r="A13836">
        <v>1055184</v>
      </c>
      <c r="B13836">
        <v>0</v>
      </c>
    </row>
    <row r="13837" spans="1:2">
      <c r="A13837">
        <v>750787</v>
      </c>
      <c r="B13837">
        <v>4</v>
      </c>
    </row>
    <row r="13838" spans="1:2">
      <c r="A13838">
        <v>6302339</v>
      </c>
      <c r="B13838">
        <v>2</v>
      </c>
    </row>
    <row r="13839" spans="1:2">
      <c r="A13839">
        <v>957231</v>
      </c>
      <c r="B13839">
        <v>140</v>
      </c>
    </row>
    <row r="13840" spans="1:2">
      <c r="A13840">
        <v>6251960</v>
      </c>
      <c r="B13840">
        <v>0</v>
      </c>
    </row>
    <row r="13841" spans="1:2">
      <c r="A13841">
        <v>6325644</v>
      </c>
      <c r="B13841">
        <v>4</v>
      </c>
    </row>
    <row r="13842" spans="1:2">
      <c r="A13842">
        <v>6188404</v>
      </c>
      <c r="B13842">
        <v>1</v>
      </c>
    </row>
    <row r="13843" spans="1:2">
      <c r="A13843">
        <v>6189005</v>
      </c>
      <c r="B13843">
        <v>1</v>
      </c>
    </row>
    <row r="13844" spans="1:2">
      <c r="A13844" t="s">
        <v>9136</v>
      </c>
      <c r="B13844">
        <v>1</v>
      </c>
    </row>
    <row r="13845" spans="1:2">
      <c r="A13845">
        <v>960320</v>
      </c>
      <c r="B13845">
        <v>0</v>
      </c>
    </row>
    <row r="13846" spans="1:2">
      <c r="A13846">
        <v>6223379</v>
      </c>
      <c r="B13846">
        <v>1</v>
      </c>
    </row>
    <row r="13847" spans="1:2">
      <c r="A13847">
        <v>6216372</v>
      </c>
      <c r="B13847">
        <v>4</v>
      </c>
    </row>
    <row r="13848" spans="1:2">
      <c r="A13848">
        <v>6192970</v>
      </c>
      <c r="B13848">
        <v>0</v>
      </c>
    </row>
    <row r="13849" spans="1:2">
      <c r="A13849">
        <v>6150115</v>
      </c>
      <c r="B13849">
        <v>0</v>
      </c>
    </row>
    <row r="13850" spans="1:2">
      <c r="A13850">
        <v>6343119</v>
      </c>
      <c r="B13850">
        <v>0</v>
      </c>
    </row>
    <row r="13851" spans="1:2">
      <c r="A13851">
        <v>6335315</v>
      </c>
      <c r="B13851">
        <v>0</v>
      </c>
    </row>
    <row r="13852" spans="1:2">
      <c r="A13852">
        <v>751223</v>
      </c>
      <c r="B13852">
        <v>1</v>
      </c>
    </row>
    <row r="13853" spans="1:2">
      <c r="A13853">
        <v>964712</v>
      </c>
      <c r="B13853">
        <v>0</v>
      </c>
    </row>
    <row r="13854" spans="1:2">
      <c r="A13854">
        <v>6119917</v>
      </c>
      <c r="B13854">
        <v>0</v>
      </c>
    </row>
    <row r="13855" spans="1:2">
      <c r="A13855">
        <v>959521</v>
      </c>
      <c r="B13855">
        <v>1</v>
      </c>
    </row>
    <row r="13856" spans="1:2">
      <c r="A13856">
        <v>6230782</v>
      </c>
      <c r="B13856">
        <v>1</v>
      </c>
    </row>
    <row r="13857" spans="1:2">
      <c r="A13857">
        <v>6340520</v>
      </c>
      <c r="B13857">
        <v>0</v>
      </c>
    </row>
    <row r="13858" spans="1:2">
      <c r="A13858">
        <v>6312873</v>
      </c>
      <c r="B13858">
        <v>2</v>
      </c>
    </row>
    <row r="13859" spans="1:2">
      <c r="A13859">
        <v>6278252</v>
      </c>
      <c r="B13859">
        <v>0</v>
      </c>
    </row>
    <row r="13860" spans="1:2">
      <c r="A13860">
        <v>6146204</v>
      </c>
      <c r="B13860">
        <v>2</v>
      </c>
    </row>
    <row r="13861" spans="1:2">
      <c r="A13861">
        <v>1054111</v>
      </c>
      <c r="B13861">
        <v>1</v>
      </c>
    </row>
    <row r="13862" spans="1:2">
      <c r="A13862">
        <v>6215634</v>
      </c>
      <c r="B13862">
        <v>2</v>
      </c>
    </row>
    <row r="13863" spans="1:2">
      <c r="A13863">
        <v>6276169</v>
      </c>
      <c r="B13863">
        <v>1</v>
      </c>
    </row>
    <row r="13864" spans="1:2">
      <c r="A13864">
        <v>6307998</v>
      </c>
      <c r="B13864">
        <v>0</v>
      </c>
    </row>
    <row r="13865" spans="1:2">
      <c r="A13865">
        <v>6320499</v>
      </c>
      <c r="B13865">
        <v>0</v>
      </c>
    </row>
    <row r="13866" spans="1:2">
      <c r="A13866">
        <v>750664</v>
      </c>
      <c r="B13866">
        <v>18</v>
      </c>
    </row>
    <row r="13867" spans="1:2">
      <c r="A13867">
        <v>6260116</v>
      </c>
      <c r="B13867">
        <v>0</v>
      </c>
    </row>
    <row r="13868" spans="1:2">
      <c r="A13868">
        <v>6179665</v>
      </c>
      <c r="B13868">
        <v>3</v>
      </c>
    </row>
    <row r="13869" spans="1:2">
      <c r="A13869">
        <v>6284195</v>
      </c>
      <c r="B13869">
        <v>2</v>
      </c>
    </row>
    <row r="13870" spans="1:2">
      <c r="A13870">
        <v>6234340</v>
      </c>
      <c r="B13870">
        <v>8</v>
      </c>
    </row>
    <row r="13871" spans="1:2">
      <c r="A13871">
        <v>6306528</v>
      </c>
      <c r="B13871">
        <v>1</v>
      </c>
    </row>
    <row r="13872" spans="1:2">
      <c r="A13872">
        <v>6279979</v>
      </c>
      <c r="B13872">
        <v>1</v>
      </c>
    </row>
    <row r="13873" spans="1:2">
      <c r="A13873">
        <v>6336139</v>
      </c>
      <c r="B13873">
        <v>7</v>
      </c>
    </row>
    <row r="13874" spans="1:2">
      <c r="A13874">
        <v>6134299</v>
      </c>
      <c r="B13874">
        <v>10</v>
      </c>
    </row>
    <row r="13875" spans="1:2">
      <c r="A13875">
        <v>964702</v>
      </c>
      <c r="B13875">
        <v>0</v>
      </c>
    </row>
    <row r="13876" spans="1:2">
      <c r="A13876">
        <v>6195427</v>
      </c>
      <c r="B13876">
        <v>2</v>
      </c>
    </row>
    <row r="13877" spans="1:2">
      <c r="A13877">
        <v>6230305</v>
      </c>
      <c r="B13877">
        <v>1</v>
      </c>
    </row>
    <row r="13878" spans="1:2">
      <c r="A13878">
        <v>6242076</v>
      </c>
      <c r="B13878">
        <v>0</v>
      </c>
    </row>
    <row r="13879" spans="1:2">
      <c r="A13879">
        <v>6283887</v>
      </c>
      <c r="B13879">
        <v>1</v>
      </c>
    </row>
    <row r="13880" spans="1:2">
      <c r="A13880">
        <v>6318104</v>
      </c>
      <c r="B13880">
        <v>2</v>
      </c>
    </row>
    <row r="13881" spans="1:2">
      <c r="A13881">
        <v>3356943</v>
      </c>
      <c r="B13881">
        <v>0</v>
      </c>
    </row>
    <row r="13882" spans="1:2">
      <c r="A13882">
        <v>6312865</v>
      </c>
      <c r="B13882">
        <v>1</v>
      </c>
    </row>
    <row r="13883" spans="1:2">
      <c r="A13883">
        <v>6307320</v>
      </c>
      <c r="B13883">
        <v>0</v>
      </c>
    </row>
    <row r="13884" spans="1:2">
      <c r="A13884">
        <v>1053666</v>
      </c>
      <c r="B13884">
        <v>0</v>
      </c>
    </row>
    <row r="13885" spans="1:2">
      <c r="A13885">
        <v>6325416</v>
      </c>
      <c r="B13885">
        <v>0</v>
      </c>
    </row>
    <row r="13886" spans="1:2">
      <c r="A13886">
        <v>1251165</v>
      </c>
      <c r="B13886">
        <v>0</v>
      </c>
    </row>
    <row r="13887" spans="1:2">
      <c r="A13887">
        <v>6128878</v>
      </c>
      <c r="B13887">
        <v>0</v>
      </c>
    </row>
    <row r="13888" spans="1:2">
      <c r="A13888">
        <v>6210099</v>
      </c>
      <c r="B13888">
        <v>0</v>
      </c>
    </row>
    <row r="13889" spans="1:2">
      <c r="A13889">
        <v>964625</v>
      </c>
      <c r="B13889">
        <v>1</v>
      </c>
    </row>
    <row r="13890" spans="1:2">
      <c r="A13890">
        <v>6282837</v>
      </c>
      <c r="B13890">
        <v>1</v>
      </c>
    </row>
    <row r="13891" spans="1:2">
      <c r="A13891">
        <v>6187222</v>
      </c>
      <c r="B13891">
        <v>1</v>
      </c>
    </row>
    <row r="13892" spans="1:2">
      <c r="A13892">
        <v>6281778</v>
      </c>
      <c r="B13892">
        <v>1</v>
      </c>
    </row>
    <row r="13893" spans="1:2">
      <c r="A13893">
        <v>6343071</v>
      </c>
      <c r="B13893">
        <v>1</v>
      </c>
    </row>
    <row r="13894" spans="1:2">
      <c r="A13894">
        <v>957925</v>
      </c>
      <c r="B13894">
        <v>1</v>
      </c>
    </row>
    <row r="13895" spans="1:2">
      <c r="A13895">
        <v>959867</v>
      </c>
      <c r="B13895">
        <v>10</v>
      </c>
    </row>
    <row r="13896" spans="1:2">
      <c r="A13896">
        <v>957605</v>
      </c>
      <c r="B13896">
        <v>2</v>
      </c>
    </row>
    <row r="13897" spans="1:2">
      <c r="A13897">
        <v>6192991</v>
      </c>
      <c r="B13897">
        <v>1</v>
      </c>
    </row>
    <row r="13898" spans="1:2">
      <c r="A13898">
        <v>6319650</v>
      </c>
      <c r="B13898">
        <v>4</v>
      </c>
    </row>
    <row r="13899" spans="1:2">
      <c r="A13899">
        <v>1052143</v>
      </c>
      <c r="B13899">
        <v>4</v>
      </c>
    </row>
    <row r="13900" spans="1:2">
      <c r="A13900">
        <v>963212</v>
      </c>
      <c r="B13900">
        <v>5</v>
      </c>
    </row>
    <row r="13901" spans="1:2">
      <c r="A13901">
        <v>6342832</v>
      </c>
      <c r="B13901">
        <v>1</v>
      </c>
    </row>
    <row r="13902" spans="1:2">
      <c r="A13902">
        <v>6265333</v>
      </c>
      <c r="B13902">
        <v>2</v>
      </c>
    </row>
    <row r="13903" spans="1:2">
      <c r="A13903">
        <v>964047</v>
      </c>
      <c r="B13903">
        <v>0</v>
      </c>
    </row>
    <row r="13904" spans="1:2">
      <c r="A13904">
        <v>6325429</v>
      </c>
      <c r="B13904">
        <v>0</v>
      </c>
    </row>
    <row r="13905" spans="1:2">
      <c r="A13905">
        <v>6318834</v>
      </c>
      <c r="B13905">
        <v>0</v>
      </c>
    </row>
    <row r="13906" spans="1:2">
      <c r="A13906">
        <v>6343135</v>
      </c>
      <c r="B13906">
        <v>0</v>
      </c>
    </row>
    <row r="13907" spans="1:2">
      <c r="A13907">
        <v>1054781</v>
      </c>
      <c r="B13907">
        <v>0</v>
      </c>
    </row>
    <row r="13908" spans="1:2">
      <c r="A13908">
        <v>1251873</v>
      </c>
      <c r="B13908">
        <v>5</v>
      </c>
    </row>
    <row r="13909" spans="1:2">
      <c r="A13909" t="s">
        <v>9556</v>
      </c>
      <c r="B13909">
        <v>2</v>
      </c>
    </row>
    <row r="13910" spans="1:2">
      <c r="A13910">
        <v>6294273</v>
      </c>
      <c r="B13910">
        <v>0</v>
      </c>
    </row>
    <row r="13911" spans="1:2">
      <c r="A13911">
        <v>1054847</v>
      </c>
      <c r="B13911">
        <v>0</v>
      </c>
    </row>
    <row r="13912" spans="1:2">
      <c r="A13912">
        <v>6275666</v>
      </c>
      <c r="B13912">
        <v>2</v>
      </c>
    </row>
    <row r="13913" spans="1:2">
      <c r="A13913">
        <v>6270274</v>
      </c>
      <c r="B13913">
        <v>1</v>
      </c>
    </row>
    <row r="13914" spans="1:2">
      <c r="A13914">
        <v>6210864</v>
      </c>
      <c r="B13914">
        <v>9</v>
      </c>
    </row>
    <row r="13915" spans="1:2">
      <c r="A13915">
        <v>6237609</v>
      </c>
      <c r="B13915">
        <v>0</v>
      </c>
    </row>
    <row r="13916" spans="1:2">
      <c r="A13916">
        <v>964684</v>
      </c>
      <c r="B13916">
        <v>0</v>
      </c>
    </row>
    <row r="13917" spans="1:2">
      <c r="A13917">
        <v>6242055</v>
      </c>
      <c r="B13917">
        <v>2</v>
      </c>
    </row>
    <row r="13918" spans="1:2">
      <c r="A13918">
        <v>6235687</v>
      </c>
      <c r="B13918">
        <v>2</v>
      </c>
    </row>
    <row r="13919" spans="1:2">
      <c r="A13919">
        <v>6302371</v>
      </c>
      <c r="B13919">
        <v>3</v>
      </c>
    </row>
    <row r="13920" spans="1:2">
      <c r="A13920">
        <v>957891</v>
      </c>
      <c r="B13920">
        <v>1</v>
      </c>
    </row>
    <row r="13921" spans="1:2">
      <c r="A13921">
        <v>961887</v>
      </c>
      <c r="B13921">
        <v>3</v>
      </c>
    </row>
    <row r="13922" spans="1:2">
      <c r="A13922">
        <v>955067</v>
      </c>
      <c r="B13922">
        <v>2</v>
      </c>
    </row>
    <row r="13923" spans="1:2">
      <c r="A13923">
        <v>6281576</v>
      </c>
      <c r="B13923">
        <v>0</v>
      </c>
    </row>
    <row r="13924" spans="1:2">
      <c r="A13924">
        <v>6234728</v>
      </c>
      <c r="B13924">
        <v>1</v>
      </c>
    </row>
    <row r="13925" spans="1:2">
      <c r="A13925">
        <v>6259038</v>
      </c>
      <c r="B13925">
        <v>1</v>
      </c>
    </row>
    <row r="13926" spans="1:2">
      <c r="A13926">
        <v>6318836</v>
      </c>
      <c r="B13926">
        <v>0</v>
      </c>
    </row>
    <row r="13927" spans="1:2">
      <c r="A13927">
        <v>960659</v>
      </c>
      <c r="B13927">
        <v>10</v>
      </c>
    </row>
    <row r="13928" spans="1:2">
      <c r="A13928">
        <v>6266893</v>
      </c>
      <c r="B13928">
        <v>0</v>
      </c>
    </row>
    <row r="13929" spans="1:2">
      <c r="A13929">
        <v>6246266</v>
      </c>
      <c r="B13929">
        <v>0</v>
      </c>
    </row>
    <row r="13930" spans="1:2">
      <c r="A13930">
        <v>6192954</v>
      </c>
      <c r="B13930">
        <v>2</v>
      </c>
    </row>
    <row r="13931" spans="1:2">
      <c r="A13931">
        <v>6316334</v>
      </c>
      <c r="B13931">
        <v>0</v>
      </c>
    </row>
    <row r="13932" spans="1:2">
      <c r="A13932">
        <v>6186121</v>
      </c>
      <c r="B13932">
        <v>0</v>
      </c>
    </row>
    <row r="13933" spans="1:2">
      <c r="A13933">
        <v>6271919</v>
      </c>
      <c r="B13933">
        <v>2</v>
      </c>
    </row>
    <row r="13934" spans="1:2">
      <c r="A13934">
        <v>6254300</v>
      </c>
      <c r="B13934">
        <v>2</v>
      </c>
    </row>
    <row r="13935" spans="1:2">
      <c r="A13935">
        <v>957311</v>
      </c>
      <c r="B13935">
        <v>0</v>
      </c>
    </row>
    <row r="13936" spans="1:2">
      <c r="A13936">
        <v>6313996</v>
      </c>
      <c r="B13936">
        <v>0</v>
      </c>
    </row>
    <row r="13937" spans="1:2">
      <c r="A13937">
        <v>1051933</v>
      </c>
      <c r="B13937">
        <v>0</v>
      </c>
    </row>
    <row r="13938" spans="1:2">
      <c r="A13938">
        <v>6321689</v>
      </c>
      <c r="B13938">
        <v>0</v>
      </c>
    </row>
    <row r="13939" spans="1:2">
      <c r="A13939">
        <v>6199423</v>
      </c>
      <c r="B13939">
        <v>2</v>
      </c>
    </row>
    <row r="13940" spans="1:2">
      <c r="A13940">
        <v>6223386</v>
      </c>
      <c r="B13940">
        <v>1</v>
      </c>
    </row>
    <row r="13941" spans="1:2">
      <c r="A13941">
        <v>964457</v>
      </c>
      <c r="B13941">
        <v>0</v>
      </c>
    </row>
    <row r="13942" spans="1:2">
      <c r="A13942">
        <v>6249642</v>
      </c>
      <c r="B13942">
        <v>0</v>
      </c>
    </row>
    <row r="13943" spans="1:2">
      <c r="A13943">
        <v>6310132</v>
      </c>
      <c r="B13943">
        <v>6</v>
      </c>
    </row>
    <row r="13944" spans="1:2">
      <c r="A13944">
        <v>750130</v>
      </c>
      <c r="B13944">
        <v>3</v>
      </c>
    </row>
    <row r="13945" spans="1:2">
      <c r="A13945">
        <v>6296877</v>
      </c>
      <c r="B13945">
        <v>0</v>
      </c>
    </row>
    <row r="13946" spans="1:2">
      <c r="A13946">
        <v>6272730</v>
      </c>
      <c r="B13946">
        <v>1</v>
      </c>
    </row>
    <row r="13947" spans="1:2">
      <c r="A13947">
        <v>6289233</v>
      </c>
      <c r="B13947">
        <v>0</v>
      </c>
    </row>
    <row r="13948" spans="1:2">
      <c r="A13948">
        <v>6256758</v>
      </c>
      <c r="B13948">
        <v>3</v>
      </c>
    </row>
    <row r="13949" spans="1:2">
      <c r="A13949">
        <v>6272059</v>
      </c>
      <c r="B13949">
        <v>0</v>
      </c>
    </row>
    <row r="13950" spans="1:2">
      <c r="A13950">
        <v>964673</v>
      </c>
      <c r="B13950">
        <v>0</v>
      </c>
    </row>
    <row r="13951" spans="1:2">
      <c r="A13951">
        <v>6249965</v>
      </c>
      <c r="B13951">
        <v>3</v>
      </c>
    </row>
    <row r="13952" spans="1:2">
      <c r="A13952">
        <v>1054462</v>
      </c>
      <c r="B13952">
        <v>4</v>
      </c>
    </row>
  </sheetData>
  <phoneticPr fontId="2" type="noConversion"/>
  <conditionalFormatting sqref="A1:A1048576">
    <cfRule type="duplicateValues" dxfId="728" priority="1"/>
  </conditionalFormatting>
  <conditionalFormatting sqref="H4:H1048576">
    <cfRule type="expression" dxfId="727" priority="2">
      <formula>COUNTIF($H:$H, $H4)&gt;1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8F05-3E7A-47A1-9814-F1BD6A1E88B4}">
  <sheetPr codeName="Sheet25">
    <tabColor theme="7" tint="0.79998168889431442"/>
  </sheetPr>
  <dimension ref="B2:R54"/>
  <sheetViews>
    <sheetView showGridLines="0" zoomScale="85" zoomScaleNormal="85" zoomScaleSheetLayoutView="85" workbookViewId="0"/>
  </sheetViews>
  <sheetFormatPr defaultRowHeight="17.600000000000001"/>
  <cols>
    <col min="1" max="1" width="4.2109375" customWidth="1"/>
    <col min="2" max="2" width="6.7109375" style="1" bestFit="1" customWidth="1"/>
    <col min="3" max="3" width="14" style="1" customWidth="1"/>
    <col min="4" max="4" width="7.35546875" style="1" customWidth="1"/>
    <col min="5" max="5" width="2.7109375" customWidth="1"/>
    <col min="6" max="6" width="6.7109375" style="1" bestFit="1" customWidth="1"/>
    <col min="7" max="7" width="14" style="1" customWidth="1"/>
    <col min="8" max="8" width="7.35546875" style="1" customWidth="1"/>
    <col min="9" max="9" width="2.7109375" customWidth="1"/>
    <col min="10" max="10" width="6.7109375" style="1" bestFit="1" customWidth="1"/>
    <col min="11" max="11" width="14" style="1" customWidth="1"/>
    <col min="12" max="12" width="7.35546875" style="1" customWidth="1"/>
    <col min="13" max="13" width="3.140625" customWidth="1"/>
    <col min="14" max="15" width="12.140625" customWidth="1"/>
    <col min="16" max="16" width="2.2109375" customWidth="1"/>
    <col min="17" max="23" width="12.140625" customWidth="1"/>
  </cols>
  <sheetData>
    <row r="2" spans="2:18" ht="60.75" customHeight="1">
      <c r="B2" s="1173" t="s">
        <v>9151</v>
      </c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3"/>
      <c r="P2" s="1173"/>
      <c r="Q2" s="1173"/>
      <c r="R2" s="831" t="s">
        <v>9152</v>
      </c>
    </row>
    <row r="3" spans="2:18" ht="16.5" customHeight="1"/>
    <row r="4" spans="2:18" ht="16.5" customHeight="1">
      <c r="B4" s="1174" t="s">
        <v>9153</v>
      </c>
      <c r="C4" s="379" t="s">
        <v>9154</v>
      </c>
      <c r="D4" s="379"/>
      <c r="F4" s="1174" t="s">
        <v>9155</v>
      </c>
      <c r="G4" s="379" t="s">
        <v>9156</v>
      </c>
      <c r="H4" s="832"/>
      <c r="J4" s="1175" t="s">
        <v>4</v>
      </c>
      <c r="K4" s="379" t="s">
        <v>9157</v>
      </c>
      <c r="L4" s="832"/>
      <c r="N4" s="1178" t="s">
        <v>9158</v>
      </c>
      <c r="O4" s="1179">
        <f>D8</f>
        <v>56</v>
      </c>
      <c r="Q4" s="1178" t="s">
        <v>9159</v>
      </c>
      <c r="R4" s="1179">
        <f>H29</f>
        <v>91</v>
      </c>
    </row>
    <row r="5" spans="2:18" ht="16.5" customHeight="1">
      <c r="B5" s="1174"/>
      <c r="C5" s="379" t="s">
        <v>9160</v>
      </c>
      <c r="D5" s="379"/>
      <c r="F5" s="1174"/>
      <c r="G5" s="379" t="s">
        <v>3</v>
      </c>
      <c r="H5" s="832"/>
      <c r="J5" s="1176"/>
      <c r="K5" s="379" t="s">
        <v>9161</v>
      </c>
      <c r="L5" s="832"/>
      <c r="N5" s="1178"/>
      <c r="O5" s="1179"/>
      <c r="Q5" s="1178"/>
      <c r="R5" s="1179"/>
    </row>
    <row r="6" spans="2:18" ht="16.5" customHeight="1">
      <c r="B6" s="1174"/>
      <c r="C6" s="379" t="s">
        <v>3</v>
      </c>
      <c r="D6" s="379"/>
      <c r="F6" s="1174"/>
      <c r="G6" s="379" t="s">
        <v>9162</v>
      </c>
      <c r="H6" s="832"/>
      <c r="J6" s="1176"/>
      <c r="K6" s="379" t="s">
        <v>9156</v>
      </c>
      <c r="L6" s="832"/>
      <c r="N6" s="1178" t="s">
        <v>9163</v>
      </c>
      <c r="O6" s="1179">
        <f>D13</f>
        <v>34</v>
      </c>
      <c r="Q6" s="1178" t="s">
        <v>4</v>
      </c>
      <c r="R6" s="1179">
        <f>L8</f>
        <v>51</v>
      </c>
    </row>
    <row r="7" spans="2:18" ht="16.5" customHeight="1">
      <c r="B7" s="1174"/>
      <c r="C7" s="379" t="s">
        <v>9162</v>
      </c>
      <c r="D7" s="379"/>
      <c r="F7" s="1174"/>
      <c r="G7" s="833" t="s">
        <v>9164</v>
      </c>
      <c r="H7" s="833">
        <f>CT세부사항!H32</f>
        <v>91</v>
      </c>
      <c r="J7" s="1176"/>
      <c r="K7" s="379" t="s">
        <v>9162</v>
      </c>
      <c r="L7" s="832"/>
      <c r="N7" s="1178"/>
      <c r="O7" s="1179"/>
      <c r="Q7" s="1178"/>
      <c r="R7" s="1179"/>
    </row>
    <row r="8" spans="2:18" ht="16.5" customHeight="1">
      <c r="B8" s="1174"/>
      <c r="C8" s="833" t="s">
        <v>9164</v>
      </c>
      <c r="D8" s="833">
        <f>CT세부사항!D21</f>
        <v>56</v>
      </c>
      <c r="F8" s="1180"/>
      <c r="G8" s="1180"/>
      <c r="H8" s="1180"/>
      <c r="J8" s="1177"/>
      <c r="K8" s="833" t="s">
        <v>9164</v>
      </c>
      <c r="L8" s="835">
        <f>CT세부사항!P27</f>
        <v>51</v>
      </c>
      <c r="N8" s="1178" t="s">
        <v>9165</v>
      </c>
      <c r="O8" s="1179">
        <f>D19</f>
        <v>25</v>
      </c>
      <c r="Q8" s="1178" t="s">
        <v>9166</v>
      </c>
      <c r="R8" s="1179">
        <f>L13</f>
        <v>42</v>
      </c>
    </row>
    <row r="9" spans="2:18">
      <c r="B9" s="834"/>
      <c r="C9" s="834"/>
      <c r="D9" s="834"/>
      <c r="F9" s="1174" t="s">
        <v>9167</v>
      </c>
      <c r="G9" s="379" t="s">
        <v>9156</v>
      </c>
      <c r="H9" s="832"/>
      <c r="J9"/>
      <c r="K9"/>
      <c r="L9" s="5"/>
      <c r="N9" s="1178"/>
      <c r="O9" s="1179"/>
      <c r="Q9" s="1178"/>
      <c r="R9" s="1179"/>
    </row>
    <row r="10" spans="2:18">
      <c r="B10" s="1174" t="s">
        <v>81</v>
      </c>
      <c r="C10" s="379" t="s">
        <v>9154</v>
      </c>
      <c r="D10" s="379"/>
      <c r="F10" s="1174"/>
      <c r="G10" s="379" t="s">
        <v>3</v>
      </c>
      <c r="H10" s="832"/>
      <c r="J10" s="1175" t="s">
        <v>57</v>
      </c>
      <c r="K10" s="379" t="s">
        <v>9157</v>
      </c>
      <c r="L10" s="832"/>
      <c r="N10" s="1178" t="s">
        <v>9168</v>
      </c>
      <c r="O10" s="1179">
        <f>D25</f>
        <v>10</v>
      </c>
      <c r="Q10" s="1178" t="s">
        <v>9169</v>
      </c>
      <c r="R10" s="1179">
        <f>L21</f>
        <v>67</v>
      </c>
    </row>
    <row r="11" spans="2:18">
      <c r="B11" s="1174"/>
      <c r="C11" s="379" t="s">
        <v>9160</v>
      </c>
      <c r="D11" s="379"/>
      <c r="F11" s="1174"/>
      <c r="G11" s="379" t="s">
        <v>9162</v>
      </c>
      <c r="H11" s="832"/>
      <c r="J11" s="1176"/>
      <c r="K11" s="379" t="s">
        <v>9170</v>
      </c>
      <c r="L11" s="832"/>
      <c r="N11" s="1178"/>
      <c r="O11" s="1179"/>
      <c r="Q11" s="1178"/>
      <c r="R11" s="1179"/>
    </row>
    <row r="12" spans="2:18">
      <c r="B12" s="1174"/>
      <c r="C12" s="379" t="s">
        <v>9162</v>
      </c>
      <c r="D12" s="379"/>
      <c r="F12" s="1174"/>
      <c r="G12" s="833" t="s">
        <v>9164</v>
      </c>
      <c r="H12" s="835">
        <f>CT세부사항!H54</f>
        <v>73</v>
      </c>
      <c r="J12" s="1176"/>
      <c r="K12" s="379" t="s">
        <v>9162</v>
      </c>
      <c r="L12" s="832"/>
      <c r="N12" s="1178" t="s">
        <v>9171</v>
      </c>
      <c r="O12" s="1179">
        <f>H7</f>
        <v>91</v>
      </c>
      <c r="Q12" s="1178" t="s">
        <v>9172</v>
      </c>
      <c r="R12" s="1181">
        <f>L25</f>
        <v>8</v>
      </c>
    </row>
    <row r="13" spans="2:18">
      <c r="B13" s="1174"/>
      <c r="C13" s="833" t="s">
        <v>9164</v>
      </c>
      <c r="D13" s="833">
        <f>CT세부사항!D29</f>
        <v>34</v>
      </c>
      <c r="J13" s="1177"/>
      <c r="K13" s="833" t="s">
        <v>9164</v>
      </c>
      <c r="L13" s="835">
        <f>CT세부사항!P46</f>
        <v>42</v>
      </c>
      <c r="N13" s="1178"/>
      <c r="O13" s="1179"/>
      <c r="Q13" s="1178"/>
      <c r="R13" s="1181"/>
    </row>
    <row r="14" spans="2:18">
      <c r="F14"/>
      <c r="G14"/>
      <c r="H14"/>
      <c r="J14"/>
      <c r="K14"/>
      <c r="L14" s="5"/>
      <c r="N14" s="1178" t="s">
        <v>9173</v>
      </c>
      <c r="O14" s="1179">
        <f>H12</f>
        <v>73</v>
      </c>
      <c r="Q14" s="1178" t="s">
        <v>9174</v>
      </c>
      <c r="R14" s="1179">
        <f>L29</f>
        <v>14</v>
      </c>
    </row>
    <row r="15" spans="2:18">
      <c r="B15" s="1174" t="s">
        <v>192</v>
      </c>
      <c r="C15" s="379" t="s">
        <v>9157</v>
      </c>
      <c r="D15" s="379"/>
      <c r="F15" s="1175" t="s">
        <v>235</v>
      </c>
      <c r="G15" s="379" t="s">
        <v>2</v>
      </c>
      <c r="H15" s="379"/>
      <c r="J15" s="1175" t="s">
        <v>5</v>
      </c>
      <c r="K15" s="379" t="s">
        <v>9156</v>
      </c>
      <c r="L15" s="832"/>
      <c r="N15" s="1178"/>
      <c r="O15" s="1179"/>
      <c r="Q15" s="1178"/>
      <c r="R15" s="1179"/>
    </row>
    <row r="16" spans="2:18">
      <c r="B16" s="1174"/>
      <c r="C16" s="379" t="s">
        <v>9175</v>
      </c>
      <c r="D16" s="379"/>
      <c r="F16" s="1176"/>
      <c r="G16" s="379" t="s">
        <v>1</v>
      </c>
      <c r="H16" s="379"/>
      <c r="J16" s="1176"/>
      <c r="K16" s="379" t="s">
        <v>9160</v>
      </c>
      <c r="L16" s="832"/>
      <c r="N16" s="1178" t="s">
        <v>9176</v>
      </c>
      <c r="O16" s="1179">
        <f>H19</f>
        <v>25</v>
      </c>
      <c r="Q16" s="1178" t="s">
        <v>9177</v>
      </c>
      <c r="R16" s="1179">
        <f>L33</f>
        <v>4</v>
      </c>
    </row>
    <row r="17" spans="2:18">
      <c r="B17" s="1174"/>
      <c r="C17" s="379" t="s">
        <v>3069</v>
      </c>
      <c r="D17" s="379"/>
      <c r="F17" s="1176"/>
      <c r="G17" s="379" t="s">
        <v>9178</v>
      </c>
      <c r="H17" s="379"/>
      <c r="J17" s="1176"/>
      <c r="K17" s="379" t="s">
        <v>9154</v>
      </c>
      <c r="L17" s="832"/>
      <c r="N17" s="1178"/>
      <c r="O17" s="1179"/>
      <c r="Q17" s="1178"/>
      <c r="R17" s="1179"/>
    </row>
    <row r="18" spans="2:18">
      <c r="B18" s="1174"/>
      <c r="C18" s="379" t="s">
        <v>9162</v>
      </c>
      <c r="D18" s="379"/>
      <c r="F18" s="1176"/>
      <c r="G18" s="379" t="s">
        <v>9162</v>
      </c>
      <c r="H18" s="379"/>
      <c r="J18" s="1176"/>
      <c r="K18" s="379" t="s">
        <v>9179</v>
      </c>
      <c r="L18" s="832"/>
      <c r="N18" s="1178" t="s">
        <v>9180</v>
      </c>
      <c r="O18" s="1179">
        <f>H25</f>
        <v>23</v>
      </c>
    </row>
    <row r="19" spans="2:18">
      <c r="B19" s="1174"/>
      <c r="C19" s="833" t="s">
        <v>9164</v>
      </c>
      <c r="D19" s="833">
        <f>CT세부사항!D47</f>
        <v>25</v>
      </c>
      <c r="F19" s="1177"/>
      <c r="G19" s="833" t="s">
        <v>9164</v>
      </c>
      <c r="H19" s="833">
        <f>CT세부사항!L16</f>
        <v>25</v>
      </c>
      <c r="J19" s="1176"/>
      <c r="K19" s="379" t="s">
        <v>9181</v>
      </c>
      <c r="L19" s="832"/>
      <c r="N19" s="1178"/>
      <c r="O19" s="1179"/>
    </row>
    <row r="20" spans="2:18">
      <c r="B20" s="1180"/>
      <c r="C20" s="1180"/>
      <c r="D20" s="1180"/>
      <c r="F20" s="834"/>
      <c r="G20" s="834"/>
      <c r="H20" s="834"/>
      <c r="J20" s="1176"/>
      <c r="K20" s="379" t="s">
        <v>9162</v>
      </c>
      <c r="L20" s="832"/>
    </row>
    <row r="21" spans="2:18">
      <c r="B21" s="1174" t="s">
        <v>193</v>
      </c>
      <c r="C21" s="379" t="s">
        <v>9157</v>
      </c>
      <c r="D21" s="379"/>
      <c r="F21" s="1175" t="s">
        <v>87</v>
      </c>
      <c r="G21" s="379" t="s">
        <v>2</v>
      </c>
      <c r="H21" s="379"/>
      <c r="J21" s="1177"/>
      <c r="K21" s="833" t="s">
        <v>9164</v>
      </c>
      <c r="L21" s="835">
        <f>CT세부사항!T37</f>
        <v>67</v>
      </c>
    </row>
    <row r="22" spans="2:18">
      <c r="B22" s="1174"/>
      <c r="C22" s="379" t="s">
        <v>9175</v>
      </c>
      <c r="D22" s="379"/>
      <c r="F22" s="1176"/>
      <c r="G22" s="379" t="s">
        <v>1</v>
      </c>
      <c r="H22" s="379"/>
      <c r="J22"/>
      <c r="K22"/>
      <c r="L22" s="5"/>
    </row>
    <row r="23" spans="2:18">
      <c r="B23" s="1174"/>
      <c r="C23" s="379" t="s">
        <v>3069</v>
      </c>
      <c r="D23" s="379"/>
      <c r="F23" s="1176"/>
      <c r="G23" s="379" t="s">
        <v>9178</v>
      </c>
      <c r="H23" s="379"/>
      <c r="J23" s="1175" t="s">
        <v>9172</v>
      </c>
      <c r="K23" s="379" t="s">
        <v>72</v>
      </c>
      <c r="L23" s="832"/>
      <c r="N23" s="1183" t="s">
        <v>9182</v>
      </c>
      <c r="O23" s="1179">
        <f>SUM(O4,O8,O12,O16,R6:R11)</f>
        <v>357</v>
      </c>
      <c r="Q23" s="1184" t="s">
        <v>9183</v>
      </c>
      <c r="R23" s="1187">
        <f>SUM(L13,L21,L8,H12,D19,D25,H19,H25,D8,D13,H7,H29,L25,L29,L33)</f>
        <v>614</v>
      </c>
    </row>
    <row r="24" spans="2:18">
      <c r="B24" s="1174"/>
      <c r="C24" s="379" t="s">
        <v>9162</v>
      </c>
      <c r="D24" s="379"/>
      <c r="F24" s="1176"/>
      <c r="G24" s="379" t="s">
        <v>9162</v>
      </c>
      <c r="H24" s="379"/>
      <c r="J24" s="1176"/>
      <c r="K24" s="379" t="s">
        <v>9184</v>
      </c>
      <c r="L24" s="832"/>
      <c r="N24" s="1183"/>
      <c r="O24" s="1179"/>
      <c r="Q24" s="1185"/>
      <c r="R24" s="1188"/>
    </row>
    <row r="25" spans="2:18">
      <c r="B25" s="1174"/>
      <c r="C25" s="833" t="s">
        <v>9164</v>
      </c>
      <c r="D25" s="833">
        <f>CT세부사항!D56</f>
        <v>10</v>
      </c>
      <c r="F25" s="1177"/>
      <c r="G25" s="833" t="s">
        <v>9164</v>
      </c>
      <c r="H25" s="833">
        <f>CT세부사항!L30</f>
        <v>23</v>
      </c>
      <c r="J25" s="1177"/>
      <c r="K25" s="833" t="s">
        <v>9164</v>
      </c>
      <c r="L25" s="835">
        <f>CT세부사항!T43</f>
        <v>8</v>
      </c>
      <c r="N25" s="1183" t="s">
        <v>9185</v>
      </c>
      <c r="O25" s="1181">
        <f>SUM(O6,O10,O14,O18,R4,R12:R17)</f>
        <v>257</v>
      </c>
      <c r="Q25" s="1185"/>
      <c r="R25" s="1188"/>
    </row>
    <row r="26" spans="2:18">
      <c r="F26"/>
      <c r="G26"/>
      <c r="H26" s="5"/>
      <c r="N26" s="1183"/>
      <c r="O26" s="1179"/>
      <c r="Q26" s="1186"/>
      <c r="R26" s="1189"/>
    </row>
    <row r="27" spans="2:18">
      <c r="F27" s="1175" t="s">
        <v>0</v>
      </c>
      <c r="G27" s="379" t="s">
        <v>9156</v>
      </c>
      <c r="H27" s="379"/>
      <c r="J27" s="1175" t="s">
        <v>9186</v>
      </c>
      <c r="K27" s="379" t="s">
        <v>9161</v>
      </c>
      <c r="L27" s="832"/>
    </row>
    <row r="28" spans="2:18">
      <c r="F28" s="1176"/>
      <c r="G28" s="379" t="s">
        <v>9162</v>
      </c>
      <c r="H28" s="379"/>
      <c r="J28" s="1176"/>
      <c r="K28" s="379" t="s">
        <v>9162</v>
      </c>
      <c r="L28" s="832"/>
    </row>
    <row r="29" spans="2:18">
      <c r="F29" s="1177"/>
      <c r="G29" s="833" t="s">
        <v>9164</v>
      </c>
      <c r="H29" s="833">
        <f>CT세부사항!L58</f>
        <v>91</v>
      </c>
      <c r="J29" s="1177"/>
      <c r="K29" s="833" t="s">
        <v>9164</v>
      </c>
      <c r="L29" s="835">
        <f>CT세부사항!T53</f>
        <v>14</v>
      </c>
    </row>
    <row r="31" spans="2:18">
      <c r="J31" s="1182" t="s">
        <v>9187</v>
      </c>
      <c r="K31" s="379" t="s">
        <v>996</v>
      </c>
      <c r="L31" s="832"/>
    </row>
    <row r="32" spans="2:18">
      <c r="F32"/>
      <c r="G32"/>
      <c r="H32"/>
      <c r="J32" s="1176"/>
      <c r="K32" s="379" t="s">
        <v>9188</v>
      </c>
      <c r="L32" s="832"/>
    </row>
    <row r="33" spans="2:18">
      <c r="F33"/>
      <c r="G33"/>
      <c r="H33"/>
      <c r="J33" s="1177"/>
      <c r="K33" s="833" t="s">
        <v>9164</v>
      </c>
      <c r="L33" s="835">
        <f>CT세부사항!T58</f>
        <v>4</v>
      </c>
    </row>
    <row r="34" spans="2:18">
      <c r="F34"/>
      <c r="G34"/>
      <c r="H34"/>
      <c r="J34"/>
    </row>
    <row r="35" spans="2:18" ht="16.5" customHeight="1">
      <c r="F35"/>
      <c r="G35"/>
      <c r="H35"/>
      <c r="J35"/>
    </row>
    <row r="36" spans="2:18" ht="60.75" customHeight="1">
      <c r="B36" s="1173" t="s">
        <v>9189</v>
      </c>
      <c r="C36" s="1173"/>
      <c r="D36" s="1173"/>
      <c r="E36" s="1173"/>
      <c r="F36" s="1173"/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3"/>
      <c r="R36" s="831" t="str">
        <f>R2</f>
        <v>2024.12.04</v>
      </c>
    </row>
    <row r="37" spans="2:18">
      <c r="F37"/>
      <c r="G37"/>
      <c r="H37"/>
      <c r="J37"/>
      <c r="K37"/>
      <c r="L37"/>
    </row>
    <row r="38" spans="2:18" ht="16.5" customHeight="1">
      <c r="B38" s="1174" t="s">
        <v>9190</v>
      </c>
      <c r="C38" s="379" t="s">
        <v>9191</v>
      </c>
      <c r="D38" s="379"/>
      <c r="F38" s="1175" t="s">
        <v>9192</v>
      </c>
      <c r="G38" s="379" t="s">
        <v>9160</v>
      </c>
      <c r="H38" s="379"/>
      <c r="J38" s="1175" t="s">
        <v>9193</v>
      </c>
      <c r="K38" s="379" t="s">
        <v>530</v>
      </c>
      <c r="L38" s="379"/>
      <c r="N38" s="1178" t="s">
        <v>9194</v>
      </c>
      <c r="O38" s="1190">
        <f>D40</f>
        <v>57</v>
      </c>
    </row>
    <row r="39" spans="2:18" ht="16.5" customHeight="1">
      <c r="B39" s="1174"/>
      <c r="C39" s="379" t="s">
        <v>9195</v>
      </c>
      <c r="D39" s="379"/>
      <c r="F39" s="1176"/>
      <c r="G39" s="379" t="s">
        <v>9162</v>
      </c>
      <c r="H39" s="379"/>
      <c r="J39" s="1176"/>
      <c r="K39" s="379" t="s">
        <v>9162</v>
      </c>
      <c r="L39" s="379"/>
      <c r="N39" s="1178"/>
      <c r="O39" s="1191"/>
    </row>
    <row r="40" spans="2:18" ht="16.5" customHeight="1">
      <c r="B40" s="1174"/>
      <c r="C40" s="833" t="s">
        <v>9164</v>
      </c>
      <c r="D40" s="833">
        <v>57</v>
      </c>
      <c r="F40" s="1177"/>
      <c r="G40" s="833" t="s">
        <v>9164</v>
      </c>
      <c r="H40" s="833">
        <v>58</v>
      </c>
      <c r="J40" s="1177"/>
      <c r="K40" s="833" t="s">
        <v>9164</v>
      </c>
      <c r="L40" s="833">
        <v>47</v>
      </c>
      <c r="N40" s="1178" t="s">
        <v>9196</v>
      </c>
      <c r="O40" s="1190">
        <v>60</v>
      </c>
    </row>
    <row r="41" spans="2:18" ht="16.5" customHeight="1">
      <c r="F41"/>
      <c r="J41"/>
      <c r="K41"/>
      <c r="L41"/>
      <c r="N41" s="1178"/>
      <c r="O41" s="1191"/>
    </row>
    <row r="42" spans="2:18">
      <c r="F42"/>
      <c r="J42"/>
      <c r="K42"/>
      <c r="L42"/>
      <c r="N42" s="1178" t="s">
        <v>9193</v>
      </c>
      <c r="O42" s="1190">
        <f>L40</f>
        <v>47</v>
      </c>
      <c r="Q42" s="1184" t="s">
        <v>9183</v>
      </c>
      <c r="R42" s="1187">
        <f>O44</f>
        <v>164</v>
      </c>
    </row>
    <row r="43" spans="2:18">
      <c r="M43" s="5"/>
      <c r="N43" s="1178"/>
      <c r="O43" s="1191"/>
      <c r="Q43" s="1185"/>
      <c r="R43" s="1188"/>
    </row>
    <row r="44" spans="2:18">
      <c r="E44" s="1"/>
      <c r="I44" s="1"/>
      <c r="M44" s="5"/>
      <c r="N44" s="1192" t="s">
        <v>9164</v>
      </c>
      <c r="O44" s="1194">
        <f>SUM(O38:O43)</f>
        <v>164</v>
      </c>
      <c r="Q44" s="1185"/>
      <c r="R44" s="1188"/>
    </row>
    <row r="45" spans="2:18">
      <c r="M45" s="5"/>
      <c r="N45" s="1193"/>
      <c r="O45" s="1195"/>
      <c r="Q45" s="1186"/>
      <c r="R45" s="1189"/>
    </row>
    <row r="49" spans="2:18" ht="60.75" customHeight="1">
      <c r="B49" s="1173" t="s">
        <v>9197</v>
      </c>
      <c r="C49" s="1173"/>
      <c r="D49" s="1173"/>
      <c r="E49" s="1173"/>
      <c r="F49" s="1173"/>
      <c r="G49" s="1173"/>
      <c r="H49" s="1173"/>
      <c r="I49" s="1173"/>
      <c r="J49" s="1173"/>
      <c r="K49" s="1173"/>
      <c r="L49" s="1173"/>
      <c r="M49" s="1173"/>
      <c r="N49" s="1173"/>
      <c r="O49" s="1173"/>
      <c r="P49" s="1173"/>
      <c r="Q49" s="1173"/>
      <c r="R49" s="831" t="str">
        <f>R2</f>
        <v>2024.12.04</v>
      </c>
    </row>
    <row r="51" spans="2:18" ht="16.5" customHeight="1">
      <c r="C51" s="1183" t="s">
        <v>9198</v>
      </c>
      <c r="D51" s="1179">
        <f>O23</f>
        <v>357</v>
      </c>
      <c r="G51" s="1183" t="s">
        <v>9199</v>
      </c>
      <c r="H51" s="1179">
        <f>SUM(O38,O42)</f>
        <v>104</v>
      </c>
      <c r="Q51" s="1184" t="s">
        <v>9183</v>
      </c>
      <c r="R51" s="1187">
        <f>SUM(D51:D54,H51:H54)</f>
        <v>778</v>
      </c>
    </row>
    <row r="52" spans="2:18" ht="16.5" customHeight="1">
      <c r="C52" s="1183"/>
      <c r="D52" s="1179"/>
      <c r="G52" s="1183"/>
      <c r="H52" s="1179"/>
      <c r="Q52" s="1185"/>
      <c r="R52" s="1188"/>
    </row>
    <row r="53" spans="2:18" ht="16.5" customHeight="1">
      <c r="C53" s="1183" t="s">
        <v>9200</v>
      </c>
      <c r="D53" s="1181">
        <f>O25</f>
        <v>257</v>
      </c>
      <c r="G53" s="1183" t="s">
        <v>9201</v>
      </c>
      <c r="H53" s="1179">
        <f>O40</f>
        <v>60</v>
      </c>
      <c r="Q53" s="1185"/>
      <c r="R53" s="1188"/>
    </row>
    <row r="54" spans="2:18" ht="16.5" customHeight="1">
      <c r="C54" s="1183"/>
      <c r="D54" s="1179"/>
      <c r="G54" s="1183"/>
      <c r="H54" s="1179"/>
      <c r="Q54" s="1186"/>
      <c r="R54" s="1189"/>
    </row>
  </sheetData>
  <mergeCells count="79">
    <mergeCell ref="R51:R54"/>
    <mergeCell ref="C53:C54"/>
    <mergeCell ref="D53:D54"/>
    <mergeCell ref="G53:G54"/>
    <mergeCell ref="H53:H54"/>
    <mergeCell ref="B49:Q49"/>
    <mergeCell ref="C51:C52"/>
    <mergeCell ref="D51:D52"/>
    <mergeCell ref="G51:G52"/>
    <mergeCell ref="H51:H52"/>
    <mergeCell ref="Q51:Q54"/>
    <mergeCell ref="N42:N43"/>
    <mergeCell ref="O42:O43"/>
    <mergeCell ref="Q42:Q45"/>
    <mergeCell ref="R42:R45"/>
    <mergeCell ref="N44:N45"/>
    <mergeCell ref="O44:O45"/>
    <mergeCell ref="B36:Q36"/>
    <mergeCell ref="B38:B40"/>
    <mergeCell ref="F38:F40"/>
    <mergeCell ref="J38:J40"/>
    <mergeCell ref="N38:N39"/>
    <mergeCell ref="O38:O39"/>
    <mergeCell ref="N40:N41"/>
    <mergeCell ref="O40:O41"/>
    <mergeCell ref="R23:R26"/>
    <mergeCell ref="N25:N26"/>
    <mergeCell ref="O25:O26"/>
    <mergeCell ref="F27:F29"/>
    <mergeCell ref="J27:J29"/>
    <mergeCell ref="J31:J33"/>
    <mergeCell ref="R16:R17"/>
    <mergeCell ref="N18:N19"/>
    <mergeCell ref="O18:O19"/>
    <mergeCell ref="B20:D20"/>
    <mergeCell ref="B21:B25"/>
    <mergeCell ref="F21:F25"/>
    <mergeCell ref="J23:J25"/>
    <mergeCell ref="N23:N24"/>
    <mergeCell ref="O23:O24"/>
    <mergeCell ref="Q23:Q26"/>
    <mergeCell ref="B15:B19"/>
    <mergeCell ref="F15:F19"/>
    <mergeCell ref="J15:J21"/>
    <mergeCell ref="N16:N17"/>
    <mergeCell ref="O16:O17"/>
    <mergeCell ref="Q16:Q17"/>
    <mergeCell ref="R10:R11"/>
    <mergeCell ref="N12:N13"/>
    <mergeCell ref="O12:O13"/>
    <mergeCell ref="Q12:Q13"/>
    <mergeCell ref="R12:R13"/>
    <mergeCell ref="N14:N15"/>
    <mergeCell ref="O14:O15"/>
    <mergeCell ref="Q14:Q15"/>
    <mergeCell ref="R14:R15"/>
    <mergeCell ref="Q10:Q11"/>
    <mergeCell ref="R8:R9"/>
    <mergeCell ref="R4:R5"/>
    <mergeCell ref="N6:N7"/>
    <mergeCell ref="O6:O7"/>
    <mergeCell ref="Q6:Q7"/>
    <mergeCell ref="R6:R7"/>
    <mergeCell ref="B2:Q2"/>
    <mergeCell ref="B4:B8"/>
    <mergeCell ref="F4:F7"/>
    <mergeCell ref="J4:J8"/>
    <mergeCell ref="N4:N5"/>
    <mergeCell ref="O4:O5"/>
    <mergeCell ref="Q4:Q5"/>
    <mergeCell ref="F8:H8"/>
    <mergeCell ref="N8:N9"/>
    <mergeCell ref="O8:O9"/>
    <mergeCell ref="Q8:Q9"/>
    <mergeCell ref="F9:F12"/>
    <mergeCell ref="B10:B13"/>
    <mergeCell ref="J10:J13"/>
    <mergeCell ref="N10:N11"/>
    <mergeCell ref="O10:O11"/>
  </mergeCells>
  <phoneticPr fontId="2" type="noConversion"/>
  <conditionalFormatting sqref="H4:H1048576">
    <cfRule type="expression" dxfId="726" priority="3">
      <formula>COUNTIF($H:$H, $H4)&gt;1</formula>
    </cfRule>
  </conditionalFormatting>
  <conditionalFormatting sqref="O4:O19 R4:R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{EE7FFE4F-2705-46CF-932F-46C027A02D22}</x14:id>
        </ext>
      </extLst>
    </cfRule>
  </conditionalFormatting>
  <conditionalFormatting sqref="O38:O4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{7758901E-9EEA-41EE-B5B1-4E12CBFB6A2B}</x14:id>
        </ext>
      </extLst>
    </cfRule>
  </conditionalFormatting>
  <hyperlinks>
    <hyperlink ref="N4:N5" location="합금1!A1" display="Alloy 1" xr:uid="{F140310F-2D8E-419E-BD35-CD7084987B5F}"/>
    <hyperlink ref="N6:N7" location="합금2!A1" display="Alloy 2" xr:uid="{EE6FBE32-85D8-4216-95A3-2D0DB4DCF009}"/>
    <hyperlink ref="N8:N9" location="금형1!A1" display="Die 1" xr:uid="{24F2DC77-5B28-45DA-A4DC-D90BA1FCE39F}"/>
    <hyperlink ref="N10:N11" location="금형2!A1" display="Die 2" xr:uid="{0E006C82-6334-4E48-8133-0A74E4AF8472}"/>
    <hyperlink ref="N12:N13" location="연삭1!A1" display="Grinding 1" xr:uid="{C5404E02-51F4-4DB0-B1FE-3598AD37E8AE}"/>
    <hyperlink ref="N14:N15" location="연삭2!A1" display="Grinding 2" xr:uid="{576CBFC0-8933-4685-9D37-23B07918BDD3}"/>
    <hyperlink ref="N16:N17" location="코팅1!A1" display="Coating 1" xr:uid="{D8809298-97A0-4877-A939-3C207D64983A}"/>
    <hyperlink ref="N18:N19" location="코팅2!A1" display="Coating 2" xr:uid="{49A54243-109A-44BD-86ED-4836CDD20843}"/>
    <hyperlink ref="Q4:Q5" location="가공!A1" display="Tools" xr:uid="{4F4F2533-1B32-4D1C-B800-EA332485FFD9}"/>
    <hyperlink ref="Q6:Q7" location="MC!A1" display="M/C" xr:uid="{CD8AC136-1D24-4CC7-911E-295D64C00CC6}"/>
    <hyperlink ref="Q8:Q9" location="드릴!A1" display="Drill" xr:uid="{590D2BC5-7B94-444F-B051-EFD3D29A59BB}"/>
    <hyperlink ref="Q10:Q11" location="세라믹!A1" display="Ceramic" xr:uid="{CC45B4DC-6C11-4F03-AD36-163FE128B665}"/>
    <hyperlink ref="Q12:Q13" location="QA!A1" display="Q/A" xr:uid="{6E832A18-07AA-4E34-8C14-DEF36023F99D}"/>
    <hyperlink ref="Q14:Q15" location="성능!A1" display="Tech Center" xr:uid="{4CB82861-C8E3-4807-9BC6-BAB54DA707FC}"/>
    <hyperlink ref="Q16:Q17" location="'Tech-Office'!A1" display="Tech Office" xr:uid="{8BF5DE7E-9846-40E5-96F8-985F620A9438}"/>
    <hyperlink ref="N38:N39" location="Powder!A1" display="POWDER" xr:uid="{3BF83586-75C3-467E-A3CA-02B9C21FA106}"/>
    <hyperlink ref="N40:N41" location="Roll!A1" display="ROLL" xr:uid="{F6294C4C-470D-4150-8E74-5CC93A0289E5}"/>
    <hyperlink ref="N42:N43" location="RTP!A1" display="RTP" xr:uid="{C21B5F36-7BE3-4C04-90BF-A355400392E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colBreaks count="1" manualBreakCount="1">
    <brk id="8" min="2" max="42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7FFE4F-2705-46CF-932F-46C027A02D2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O4:O19 R4:R17</xm:sqref>
        </x14:conditionalFormatting>
        <x14:conditionalFormatting xmlns:xm="http://schemas.microsoft.com/office/excel/2006/main">
          <x14:cfRule type="dataBar" id="{7758901E-9EEA-41EE-B5B1-4E12CBFB6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O38:O43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3B4F-73BB-476F-99A8-66BFB7BA6982}">
  <sheetPr codeName="Sheet34">
    <tabColor theme="5" tint="0.79998168889431442"/>
    <pageSetUpPr fitToPage="1"/>
  </sheetPr>
  <dimension ref="B1:W183"/>
  <sheetViews>
    <sheetView zoomScale="85" zoomScaleNormal="85" workbookViewId="0"/>
  </sheetViews>
  <sheetFormatPr defaultRowHeight="17.600000000000001"/>
  <cols>
    <col min="1" max="1" width="2.5" customWidth="1"/>
    <col min="2" max="2" width="8.5" style="1" customWidth="1"/>
    <col min="3" max="3" width="20.640625" customWidth="1"/>
    <col min="4" max="4" width="7.5" style="1" customWidth="1"/>
    <col min="5" max="6" width="8.5" customWidth="1"/>
    <col min="7" max="7" width="20.640625" customWidth="1"/>
    <col min="8" max="8" width="7.5" customWidth="1"/>
    <col min="10" max="10" width="8.5" customWidth="1"/>
    <col min="11" max="11" width="20.640625" customWidth="1"/>
    <col min="12" max="12" width="7.5" customWidth="1"/>
    <col min="14" max="14" width="8.5" customWidth="1"/>
    <col min="15" max="15" width="20.640625" customWidth="1"/>
    <col min="16" max="16" width="7.5" customWidth="1"/>
    <col min="18" max="18" width="8.5" customWidth="1"/>
    <col min="19" max="19" width="20.640625" customWidth="1"/>
    <col min="20" max="20" width="7.5" customWidth="1"/>
    <col min="22" max="22" width="16.140625" bestFit="1" customWidth="1"/>
    <col min="25" max="25" width="22.85546875" bestFit="1" customWidth="1"/>
    <col min="26" max="26" width="18.140625" bestFit="1" customWidth="1"/>
    <col min="33" max="33" width="8" bestFit="1" customWidth="1"/>
    <col min="34" max="34" width="18.2109375" bestFit="1" customWidth="1"/>
    <col min="35" max="35" width="4.85546875" bestFit="1" customWidth="1"/>
    <col min="37" max="37" width="8" bestFit="1" customWidth="1"/>
    <col min="38" max="38" width="20.140625" bestFit="1" customWidth="1"/>
    <col min="39" max="39" width="4.85546875" bestFit="1" customWidth="1"/>
    <col min="41" max="41" width="7.640625" bestFit="1" customWidth="1"/>
    <col min="42" max="42" width="22.35546875" bestFit="1" customWidth="1"/>
    <col min="43" max="43" width="4.85546875" bestFit="1" customWidth="1"/>
    <col min="45" max="45" width="7" bestFit="1" customWidth="1"/>
    <col min="46" max="46" width="19.2109375" bestFit="1" customWidth="1"/>
    <col min="47" max="47" width="4.85546875" bestFit="1" customWidth="1"/>
    <col min="49" max="49" width="8.640625" bestFit="1" customWidth="1"/>
    <col min="50" max="50" width="21.7109375" bestFit="1" customWidth="1"/>
    <col min="51" max="51" width="4.85546875" bestFit="1" customWidth="1"/>
  </cols>
  <sheetData>
    <row r="1" spans="2:23" ht="16.5" customHeight="1">
      <c r="B1" s="1197" t="s">
        <v>9772</v>
      </c>
      <c r="C1" s="1197"/>
      <c r="D1" s="1197"/>
      <c r="E1" s="1197"/>
      <c r="F1" s="1197"/>
    </row>
    <row r="2" spans="2:23" ht="16.5" customHeight="1">
      <c r="B2" s="1197"/>
      <c r="C2" s="1197"/>
      <c r="D2" s="1197"/>
      <c r="E2" s="1197"/>
      <c r="F2" s="1197"/>
    </row>
    <row r="4" spans="2:23">
      <c r="B4" s="836" t="s">
        <v>9153</v>
      </c>
      <c r="C4" t="s">
        <v>9202</v>
      </c>
      <c r="D4" s="1">
        <v>14</v>
      </c>
      <c r="F4" s="836" t="s">
        <v>9155</v>
      </c>
      <c r="G4" t="s">
        <v>21</v>
      </c>
      <c r="H4" s="1">
        <v>24</v>
      </c>
      <c r="J4" s="836" t="s">
        <v>235</v>
      </c>
      <c r="K4" t="s">
        <v>19</v>
      </c>
      <c r="L4" s="1">
        <v>3</v>
      </c>
      <c r="N4" s="836" t="s">
        <v>4</v>
      </c>
      <c r="O4" t="s">
        <v>9203</v>
      </c>
      <c r="P4" s="1">
        <v>24</v>
      </c>
      <c r="R4" s="836" t="s">
        <v>5</v>
      </c>
      <c r="S4" t="s">
        <v>35</v>
      </c>
      <c r="T4" s="1">
        <v>12</v>
      </c>
      <c r="V4" s="1196" t="s">
        <v>9158</v>
      </c>
      <c r="W4" s="1190">
        <f>D21</f>
        <v>56</v>
      </c>
    </row>
    <row r="5" spans="2:23">
      <c r="C5" t="s">
        <v>9204</v>
      </c>
      <c r="D5" s="1">
        <v>1</v>
      </c>
      <c r="F5" s="1"/>
      <c r="G5" t="s">
        <v>22</v>
      </c>
      <c r="H5" s="1">
        <v>5</v>
      </c>
      <c r="K5" t="s">
        <v>9205</v>
      </c>
      <c r="L5" s="1">
        <v>4</v>
      </c>
      <c r="N5" s="1"/>
      <c r="R5" s="1"/>
      <c r="S5" t="s">
        <v>37</v>
      </c>
      <c r="T5" s="1">
        <v>4</v>
      </c>
      <c r="V5" s="1196"/>
      <c r="W5" s="1191"/>
    </row>
    <row r="6" spans="2:23">
      <c r="C6" t="s">
        <v>9206</v>
      </c>
      <c r="D6" s="1">
        <v>1</v>
      </c>
      <c r="F6" s="1"/>
      <c r="G6" t="s">
        <v>23</v>
      </c>
      <c r="H6" s="1">
        <v>3</v>
      </c>
      <c r="K6" t="s">
        <v>9207</v>
      </c>
      <c r="L6" s="1">
        <v>7</v>
      </c>
      <c r="N6" s="1"/>
      <c r="O6" t="s">
        <v>9208</v>
      </c>
      <c r="P6" s="1">
        <v>7</v>
      </c>
      <c r="R6" s="1"/>
      <c r="S6" t="s">
        <v>9209</v>
      </c>
      <c r="T6" s="1">
        <v>2</v>
      </c>
      <c r="V6" s="1196" t="s">
        <v>9163</v>
      </c>
      <c r="W6" s="1190">
        <f>D29</f>
        <v>34</v>
      </c>
    </row>
    <row r="7" spans="2:23">
      <c r="C7" t="s">
        <v>9210</v>
      </c>
      <c r="D7" s="1">
        <v>1</v>
      </c>
      <c r="F7" s="1"/>
      <c r="G7" t="s">
        <v>9211</v>
      </c>
      <c r="H7" s="1">
        <v>2</v>
      </c>
      <c r="N7" s="1"/>
      <c r="O7" t="s">
        <v>9212</v>
      </c>
      <c r="P7" s="1">
        <v>1</v>
      </c>
      <c r="R7" s="1"/>
      <c r="S7" t="s">
        <v>38</v>
      </c>
      <c r="T7" s="1">
        <v>1</v>
      </c>
      <c r="V7" s="1196"/>
      <c r="W7" s="1191"/>
    </row>
    <row r="8" spans="2:23">
      <c r="C8" t="s">
        <v>9213</v>
      </c>
      <c r="D8" s="1">
        <v>1</v>
      </c>
      <c r="F8" s="1"/>
      <c r="K8" s="2" t="s">
        <v>16</v>
      </c>
      <c r="L8" s="1">
        <v>1</v>
      </c>
      <c r="N8" s="1"/>
      <c r="O8" t="s">
        <v>9214</v>
      </c>
      <c r="P8" s="1">
        <v>1</v>
      </c>
      <c r="R8" s="1"/>
      <c r="S8" t="s">
        <v>44</v>
      </c>
      <c r="T8" s="1">
        <v>1</v>
      </c>
      <c r="V8" s="1196" t="s">
        <v>9215</v>
      </c>
      <c r="W8" s="1190">
        <f>D47</f>
        <v>25</v>
      </c>
    </row>
    <row r="9" spans="2:23">
      <c r="C9" t="s">
        <v>9216</v>
      </c>
      <c r="D9" s="1">
        <v>5</v>
      </c>
      <c r="F9" s="1"/>
      <c r="G9" t="s">
        <v>37</v>
      </c>
      <c r="H9" s="1">
        <v>5</v>
      </c>
      <c r="K9" s="2" t="s">
        <v>15</v>
      </c>
      <c r="L9" s="1">
        <v>1</v>
      </c>
      <c r="N9" s="1"/>
      <c r="O9" t="s">
        <v>310</v>
      </c>
      <c r="P9" s="1">
        <v>2</v>
      </c>
      <c r="R9" s="1"/>
      <c r="V9" s="1196"/>
      <c r="W9" s="1191"/>
    </row>
    <row r="10" spans="2:23">
      <c r="C10" t="s">
        <v>9217</v>
      </c>
      <c r="D10" s="1">
        <v>4</v>
      </c>
      <c r="F10" s="1"/>
      <c r="G10" t="s">
        <v>27</v>
      </c>
      <c r="H10" s="1">
        <v>6</v>
      </c>
      <c r="K10" s="2" t="s">
        <v>71</v>
      </c>
      <c r="L10" s="1">
        <v>2</v>
      </c>
      <c r="N10" s="1"/>
      <c r="P10" s="1"/>
      <c r="R10" s="1"/>
      <c r="S10" s="2" t="s">
        <v>45</v>
      </c>
      <c r="T10" s="1">
        <v>3</v>
      </c>
      <c r="V10" s="1196" t="s">
        <v>9218</v>
      </c>
      <c r="W10" s="1190">
        <f>D56</f>
        <v>10</v>
      </c>
    </row>
    <row r="11" spans="2:23">
      <c r="C11" t="s">
        <v>9219</v>
      </c>
      <c r="D11" s="1">
        <v>1</v>
      </c>
      <c r="F11" s="1"/>
      <c r="G11" t="s">
        <v>26</v>
      </c>
      <c r="H11" s="1">
        <v>1</v>
      </c>
      <c r="K11" s="2" t="s">
        <v>17</v>
      </c>
      <c r="L11" s="1">
        <v>1</v>
      </c>
      <c r="N11" s="1"/>
      <c r="O11" t="s">
        <v>511</v>
      </c>
      <c r="P11" s="1">
        <v>1</v>
      </c>
      <c r="R11" s="1"/>
      <c r="S11" s="2" t="s">
        <v>46</v>
      </c>
      <c r="T11" s="1">
        <v>2</v>
      </c>
      <c r="V11" s="1196"/>
      <c r="W11" s="1191"/>
    </row>
    <row r="12" spans="2:23">
      <c r="C12" t="s">
        <v>9220</v>
      </c>
      <c r="D12" s="1">
        <v>1</v>
      </c>
      <c r="F12" s="1"/>
      <c r="G12" t="s">
        <v>25</v>
      </c>
      <c r="H12" s="1">
        <v>4</v>
      </c>
      <c r="J12" s="1"/>
      <c r="N12" s="1"/>
      <c r="O12" t="s">
        <v>43</v>
      </c>
      <c r="P12" s="1">
        <v>1</v>
      </c>
      <c r="R12" s="1"/>
      <c r="S12" s="2" t="s">
        <v>47</v>
      </c>
      <c r="T12" s="1">
        <v>1</v>
      </c>
      <c r="V12" s="1196" t="s">
        <v>9171</v>
      </c>
      <c r="W12" s="1190">
        <f>H32</f>
        <v>91</v>
      </c>
    </row>
    <row r="13" spans="2:23">
      <c r="F13" s="1"/>
      <c r="G13" t="s">
        <v>28</v>
      </c>
      <c r="H13" s="1">
        <v>3</v>
      </c>
      <c r="J13" s="1"/>
      <c r="K13" t="s">
        <v>18</v>
      </c>
      <c r="L13" s="1">
        <v>3</v>
      </c>
      <c r="N13" s="1"/>
      <c r="R13" s="1"/>
      <c r="S13" s="2" t="s">
        <v>48</v>
      </c>
      <c r="T13" s="1">
        <v>1</v>
      </c>
      <c r="V13" s="1196"/>
      <c r="W13" s="1191"/>
    </row>
    <row r="14" spans="2:23">
      <c r="C14" t="s">
        <v>3</v>
      </c>
      <c r="D14" s="1">
        <v>11</v>
      </c>
      <c r="F14" s="1"/>
      <c r="G14" t="s">
        <v>24</v>
      </c>
      <c r="H14" s="1">
        <v>1</v>
      </c>
      <c r="J14" s="1"/>
      <c r="K14" t="s">
        <v>876</v>
      </c>
      <c r="L14" s="1">
        <v>2</v>
      </c>
      <c r="N14" s="1"/>
      <c r="O14" s="2" t="s">
        <v>930</v>
      </c>
      <c r="P14" s="1">
        <v>1</v>
      </c>
      <c r="R14" s="1"/>
      <c r="S14" s="2" t="s">
        <v>9221</v>
      </c>
      <c r="T14" s="1">
        <v>2</v>
      </c>
      <c r="V14" s="1196" t="s">
        <v>9173</v>
      </c>
      <c r="W14" s="1190">
        <f>H54</f>
        <v>73</v>
      </c>
    </row>
    <row r="15" spans="2:23">
      <c r="C15" t="s">
        <v>9222</v>
      </c>
      <c r="D15" s="1">
        <v>7</v>
      </c>
      <c r="F15" s="1"/>
      <c r="G15" s="2" t="s">
        <v>494</v>
      </c>
      <c r="H15" s="1">
        <v>2</v>
      </c>
      <c r="J15" s="1"/>
      <c r="K15" s="2" t="s">
        <v>9224</v>
      </c>
      <c r="L15" s="1">
        <v>1</v>
      </c>
      <c r="N15" s="1"/>
      <c r="O15" s="2" t="s">
        <v>9</v>
      </c>
      <c r="P15" s="1">
        <v>1</v>
      </c>
      <c r="R15" s="1"/>
      <c r="S15" s="2" t="s">
        <v>917</v>
      </c>
      <c r="T15" s="1">
        <v>1</v>
      </c>
      <c r="V15" s="1196"/>
      <c r="W15" s="1191"/>
    </row>
    <row r="16" spans="2:23">
      <c r="C16" t="s">
        <v>9225</v>
      </c>
      <c r="D16" s="1">
        <v>3</v>
      </c>
      <c r="F16" s="1"/>
      <c r="G16" t="s">
        <v>29</v>
      </c>
      <c r="H16" s="1">
        <v>12</v>
      </c>
      <c r="J16" s="1"/>
      <c r="L16" s="837">
        <f>SUM(L4:L15)</f>
        <v>25</v>
      </c>
      <c r="M16" s="325" t="s">
        <v>9226</v>
      </c>
      <c r="N16" s="1"/>
      <c r="O16" s="2" t="s">
        <v>494</v>
      </c>
      <c r="P16" s="1">
        <v>2</v>
      </c>
      <c r="R16" s="1"/>
      <c r="S16" s="2" t="s">
        <v>49</v>
      </c>
      <c r="T16" s="1">
        <v>1</v>
      </c>
      <c r="V16" s="1196" t="s">
        <v>9176</v>
      </c>
      <c r="W16" s="1190">
        <f>L16</f>
        <v>25</v>
      </c>
    </row>
    <row r="17" spans="2:23">
      <c r="C17" t="s">
        <v>9160</v>
      </c>
      <c r="D17" s="1">
        <v>3</v>
      </c>
      <c r="F17" s="1"/>
      <c r="G17" t="s">
        <v>31</v>
      </c>
      <c r="H17" s="1">
        <v>4</v>
      </c>
      <c r="J17" s="1"/>
      <c r="N17" s="1"/>
      <c r="R17" s="1"/>
      <c r="S17" s="2" t="s">
        <v>34</v>
      </c>
      <c r="T17" s="1">
        <v>1</v>
      </c>
      <c r="V17" s="1196"/>
      <c r="W17" s="1191"/>
    </row>
    <row r="18" spans="2:23">
      <c r="F18" s="1"/>
      <c r="G18" t="s">
        <v>9228</v>
      </c>
      <c r="H18" s="1">
        <v>2</v>
      </c>
      <c r="J18" s="1"/>
      <c r="K18" s="2"/>
      <c r="N18" s="1"/>
      <c r="O18" s="2" t="s">
        <v>759</v>
      </c>
      <c r="P18" s="1">
        <v>1</v>
      </c>
      <c r="R18" s="1"/>
      <c r="S18" s="2" t="s">
        <v>50</v>
      </c>
      <c r="T18" s="1">
        <v>1</v>
      </c>
      <c r="V18" s="1196" t="s">
        <v>9180</v>
      </c>
      <c r="W18" s="1190">
        <f>L30</f>
        <v>23</v>
      </c>
    </row>
    <row r="19" spans="2:23">
      <c r="C19" t="s">
        <v>9227</v>
      </c>
      <c r="D19" s="1">
        <v>2</v>
      </c>
      <c r="F19" s="1"/>
      <c r="H19" s="1"/>
      <c r="J19" s="836" t="s">
        <v>87</v>
      </c>
      <c r="K19" t="s">
        <v>9205</v>
      </c>
      <c r="L19" s="1">
        <v>6</v>
      </c>
      <c r="N19" s="1"/>
      <c r="O19" s="2" t="s">
        <v>763</v>
      </c>
      <c r="P19" s="1">
        <v>1</v>
      </c>
      <c r="R19" s="1"/>
      <c r="S19" s="2"/>
      <c r="T19" s="1"/>
      <c r="V19" s="1196"/>
      <c r="W19" s="1191"/>
    </row>
    <row r="20" spans="2:23">
      <c r="C20" t="s">
        <v>9229</v>
      </c>
      <c r="D20" s="1">
        <v>1</v>
      </c>
      <c r="F20" s="1"/>
      <c r="G20" t="s">
        <v>9230</v>
      </c>
      <c r="H20" s="1">
        <v>1</v>
      </c>
      <c r="J20" s="1"/>
      <c r="K20" t="s">
        <v>9207</v>
      </c>
      <c r="L20" s="1">
        <v>6</v>
      </c>
      <c r="N20" s="1"/>
      <c r="O20" s="2" t="s">
        <v>761</v>
      </c>
      <c r="P20" s="1">
        <v>2</v>
      </c>
      <c r="R20" s="1"/>
      <c r="S20" t="s">
        <v>724</v>
      </c>
      <c r="T20" s="1">
        <v>1</v>
      </c>
      <c r="V20" s="1196" t="s">
        <v>9159</v>
      </c>
      <c r="W20" s="1190">
        <f>L58</f>
        <v>91</v>
      </c>
    </row>
    <row r="21" spans="2:23">
      <c r="B21"/>
      <c r="D21" s="837">
        <f>SUM(D4:D20)</f>
        <v>56</v>
      </c>
      <c r="E21" s="325" t="s">
        <v>9226</v>
      </c>
      <c r="F21" s="1"/>
      <c r="G21" t="s">
        <v>8</v>
      </c>
      <c r="H21" s="1">
        <v>2</v>
      </c>
      <c r="J21" s="1"/>
      <c r="K21" s="2" t="s">
        <v>16</v>
      </c>
      <c r="L21" s="1">
        <v>1</v>
      </c>
      <c r="N21" s="1"/>
      <c r="O21" s="2" t="s">
        <v>1149</v>
      </c>
      <c r="P21" s="1">
        <v>1</v>
      </c>
      <c r="R21" s="1"/>
      <c r="S21" t="s">
        <v>9231</v>
      </c>
      <c r="T21" s="1">
        <v>4</v>
      </c>
      <c r="V21" s="1196"/>
      <c r="W21" s="1191"/>
    </row>
    <row r="22" spans="2:23">
      <c r="B22"/>
      <c r="F22" s="1"/>
      <c r="G22" s="2" t="s">
        <v>647</v>
      </c>
      <c r="H22" s="1">
        <v>1</v>
      </c>
      <c r="J22" s="1"/>
      <c r="K22" s="2" t="s">
        <v>15</v>
      </c>
      <c r="L22" s="1">
        <v>1</v>
      </c>
      <c r="O22" s="2" t="s">
        <v>513</v>
      </c>
      <c r="P22" s="1">
        <v>1</v>
      </c>
      <c r="R22" s="1"/>
      <c r="S22" t="s">
        <v>9232</v>
      </c>
      <c r="T22" s="1">
        <v>3</v>
      </c>
      <c r="V22" s="1196" t="s">
        <v>4</v>
      </c>
      <c r="W22" s="1190">
        <f>P27</f>
        <v>51</v>
      </c>
    </row>
    <row r="23" spans="2:23">
      <c r="B23" s="836" t="s">
        <v>81</v>
      </c>
      <c r="C23" t="s">
        <v>9233</v>
      </c>
      <c r="D23" s="1">
        <v>15</v>
      </c>
      <c r="F23" s="1"/>
      <c r="G23" s="2" t="s">
        <v>9235</v>
      </c>
      <c r="H23" s="1">
        <v>1</v>
      </c>
      <c r="J23" s="1"/>
      <c r="K23" s="2" t="s">
        <v>71</v>
      </c>
      <c r="L23" s="1">
        <v>1</v>
      </c>
      <c r="O23" s="2" t="s">
        <v>901</v>
      </c>
      <c r="P23" s="1">
        <v>1</v>
      </c>
      <c r="R23" s="1"/>
      <c r="S23" t="s">
        <v>52</v>
      </c>
      <c r="T23" s="1">
        <v>2</v>
      </c>
      <c r="V23" s="1196"/>
      <c r="W23" s="1191"/>
    </row>
    <row r="24" spans="2:23">
      <c r="C24" t="s">
        <v>9234</v>
      </c>
      <c r="D24" s="1">
        <v>10</v>
      </c>
      <c r="F24" s="1"/>
      <c r="G24" s="2" t="s">
        <v>32</v>
      </c>
      <c r="H24" s="1">
        <v>1</v>
      </c>
      <c r="J24" s="1"/>
      <c r="K24" s="2" t="s">
        <v>17</v>
      </c>
      <c r="L24" s="1">
        <v>2</v>
      </c>
      <c r="R24" s="1"/>
      <c r="S24" s="2"/>
      <c r="T24" s="1"/>
      <c r="V24" s="1196" t="s">
        <v>9166</v>
      </c>
      <c r="W24" s="1190">
        <f>P46</f>
        <v>42</v>
      </c>
    </row>
    <row r="25" spans="2:23">
      <c r="C25" t="s">
        <v>9160</v>
      </c>
      <c r="D25" s="1">
        <v>3</v>
      </c>
      <c r="F25" s="1"/>
      <c r="G25" s="2" t="s">
        <v>33</v>
      </c>
      <c r="H25" s="1">
        <v>2</v>
      </c>
      <c r="J25" s="1"/>
      <c r="O25" s="2" t="s">
        <v>9236</v>
      </c>
      <c r="P25" s="1">
        <v>2</v>
      </c>
      <c r="R25" s="1"/>
      <c r="S25" t="s">
        <v>9237</v>
      </c>
      <c r="T25" s="1">
        <v>2</v>
      </c>
      <c r="V25" s="1196"/>
      <c r="W25" s="1191"/>
    </row>
    <row r="26" spans="2:23">
      <c r="C26" t="s">
        <v>9238</v>
      </c>
      <c r="D26" s="1">
        <v>3</v>
      </c>
      <c r="F26" s="1"/>
      <c r="G26" s="2" t="s">
        <v>855</v>
      </c>
      <c r="H26" s="1">
        <v>1</v>
      </c>
      <c r="J26" s="1"/>
      <c r="K26" t="s">
        <v>18</v>
      </c>
      <c r="L26" s="1">
        <v>3</v>
      </c>
      <c r="O26" s="2" t="s">
        <v>765</v>
      </c>
      <c r="P26" s="1">
        <v>1</v>
      </c>
      <c r="R26" s="1"/>
      <c r="T26" s="1"/>
      <c r="V26" s="1196" t="s">
        <v>9169</v>
      </c>
      <c r="W26" s="1190">
        <f>T37</f>
        <v>67</v>
      </c>
    </row>
    <row r="27" spans="2:23">
      <c r="C27" t="s">
        <v>9239</v>
      </c>
      <c r="D27" s="1">
        <v>1</v>
      </c>
      <c r="F27" s="1"/>
      <c r="G27" s="2" t="s">
        <v>638</v>
      </c>
      <c r="H27" s="1">
        <v>3</v>
      </c>
      <c r="J27" s="1"/>
      <c r="K27" t="s">
        <v>20</v>
      </c>
      <c r="L27" s="1">
        <v>1</v>
      </c>
      <c r="P27" s="837">
        <f>SUM(P4:P26)</f>
        <v>51</v>
      </c>
      <c r="Q27" s="325" t="s">
        <v>9226</v>
      </c>
      <c r="R27" s="1"/>
      <c r="S27" t="s">
        <v>1041</v>
      </c>
      <c r="T27" s="1">
        <v>2</v>
      </c>
      <c r="V27" s="1196"/>
      <c r="W27" s="1191"/>
    </row>
    <row r="28" spans="2:23">
      <c r="B28"/>
      <c r="C28" t="s">
        <v>706</v>
      </c>
      <c r="D28" s="1">
        <v>2</v>
      </c>
      <c r="F28" s="1"/>
      <c r="H28" s="1"/>
      <c r="J28" s="1"/>
      <c r="K28" s="2" t="s">
        <v>471</v>
      </c>
      <c r="L28" s="1">
        <v>1</v>
      </c>
      <c r="R28" s="1"/>
      <c r="S28" s="2" t="s">
        <v>920</v>
      </c>
      <c r="T28" s="1">
        <v>2</v>
      </c>
      <c r="V28" s="1196" t="s">
        <v>9240</v>
      </c>
      <c r="W28" s="1190">
        <f>T43</f>
        <v>8</v>
      </c>
    </row>
    <row r="29" spans="2:23">
      <c r="B29"/>
      <c r="D29" s="837">
        <f>SUM(D23:D28)</f>
        <v>34</v>
      </c>
      <c r="E29" s="325" t="s">
        <v>9226</v>
      </c>
      <c r="F29" s="1"/>
      <c r="G29" t="s">
        <v>453</v>
      </c>
      <c r="H29" s="1">
        <v>4</v>
      </c>
      <c r="K29" s="2" t="s">
        <v>730</v>
      </c>
      <c r="L29" s="1">
        <v>1</v>
      </c>
      <c r="R29" s="1"/>
      <c r="S29" s="2" t="s">
        <v>53</v>
      </c>
      <c r="T29" s="1">
        <v>1</v>
      </c>
      <c r="V29" s="1196"/>
      <c r="W29" s="1191"/>
    </row>
    <row r="30" spans="2:23">
      <c r="B30"/>
      <c r="D30"/>
      <c r="F30" s="1"/>
      <c r="G30" t="s">
        <v>34</v>
      </c>
      <c r="H30" s="1">
        <v>1</v>
      </c>
      <c r="K30" s="9"/>
      <c r="L30" s="837">
        <f>SUM(L19:L29)</f>
        <v>23</v>
      </c>
      <c r="M30" s="325" t="s">
        <v>9226</v>
      </c>
      <c r="R30" s="1"/>
      <c r="S30" s="2" t="s">
        <v>49</v>
      </c>
      <c r="T30" s="1">
        <v>1</v>
      </c>
      <c r="V30" s="1196" t="s">
        <v>9241</v>
      </c>
      <c r="W30" s="1190">
        <f>T53</f>
        <v>14</v>
      </c>
    </row>
    <row r="31" spans="2:23">
      <c r="B31" s="836" t="s">
        <v>192</v>
      </c>
      <c r="C31" t="s">
        <v>9242</v>
      </c>
      <c r="D31" s="1">
        <v>5</v>
      </c>
      <c r="H31" s="1"/>
      <c r="R31" s="1"/>
      <c r="S31" s="2" t="s">
        <v>54</v>
      </c>
      <c r="T31" s="1">
        <v>1</v>
      </c>
      <c r="V31" s="1196"/>
      <c r="W31" s="1191"/>
    </row>
    <row r="32" spans="2:23">
      <c r="C32" t="s">
        <v>9400</v>
      </c>
      <c r="D32" s="1">
        <v>1</v>
      </c>
      <c r="H32" s="837">
        <f>SUM(H4:H31)</f>
        <v>91</v>
      </c>
      <c r="I32" s="325" t="s">
        <v>9226</v>
      </c>
      <c r="J32" s="836" t="s">
        <v>0</v>
      </c>
      <c r="K32" t="s">
        <v>7</v>
      </c>
      <c r="L32" s="1">
        <v>50</v>
      </c>
      <c r="R32" s="1"/>
      <c r="S32" s="2" t="s">
        <v>55</v>
      </c>
      <c r="T32" s="1">
        <v>1</v>
      </c>
      <c r="V32" s="1196" t="s">
        <v>9177</v>
      </c>
      <c r="W32" s="1190">
        <f>T58</f>
        <v>4</v>
      </c>
    </row>
    <row r="33" spans="2:23">
      <c r="C33" t="s">
        <v>9175</v>
      </c>
      <c r="D33" s="1">
        <v>6</v>
      </c>
      <c r="K33" t="s">
        <v>6</v>
      </c>
      <c r="L33" s="1">
        <v>16</v>
      </c>
      <c r="R33" s="1"/>
      <c r="S33" s="2"/>
      <c r="T33" s="1"/>
      <c r="V33" s="1196"/>
      <c r="W33" s="1191"/>
    </row>
    <row r="34" spans="2:23">
      <c r="C34" t="s">
        <v>9243</v>
      </c>
      <c r="D34" s="1">
        <v>2</v>
      </c>
      <c r="F34" s="836" t="s">
        <v>9167</v>
      </c>
      <c r="G34" t="s">
        <v>35</v>
      </c>
      <c r="H34" s="1">
        <v>4</v>
      </c>
      <c r="L34" s="1"/>
      <c r="N34" s="836" t="s">
        <v>57</v>
      </c>
      <c r="O34" t="s">
        <v>9244</v>
      </c>
      <c r="P34" s="1">
        <v>12</v>
      </c>
      <c r="R34" s="1"/>
      <c r="S34" s="2" t="s">
        <v>530</v>
      </c>
      <c r="T34" s="1">
        <v>9</v>
      </c>
      <c r="V34" s="1198" t="s">
        <v>9164</v>
      </c>
      <c r="W34" s="1199">
        <f>SUM(W4:W33)</f>
        <v>614</v>
      </c>
    </row>
    <row r="35" spans="2:23">
      <c r="C35" t="s">
        <v>9245</v>
      </c>
      <c r="D35" s="1">
        <v>1</v>
      </c>
      <c r="F35" s="1"/>
      <c r="G35" t="s">
        <v>36</v>
      </c>
      <c r="H35" s="1">
        <v>9</v>
      </c>
      <c r="J35" s="1"/>
      <c r="L35" s="1"/>
      <c r="O35" t="s">
        <v>7882</v>
      </c>
      <c r="P35" s="1">
        <v>10</v>
      </c>
      <c r="R35" s="1"/>
      <c r="S35" s="2" t="s">
        <v>531</v>
      </c>
      <c r="T35" s="1">
        <v>2</v>
      </c>
      <c r="V35" s="1198"/>
      <c r="W35" s="1199"/>
    </row>
    <row r="36" spans="2:23">
      <c r="C36" t="s">
        <v>9223</v>
      </c>
      <c r="D36" s="1">
        <v>1</v>
      </c>
      <c r="F36" s="1"/>
      <c r="G36" t="s">
        <v>37</v>
      </c>
      <c r="H36" s="1">
        <v>9</v>
      </c>
      <c r="J36" s="1"/>
      <c r="K36" t="s">
        <v>1361</v>
      </c>
      <c r="L36" s="1">
        <v>1</v>
      </c>
      <c r="R36" s="1"/>
      <c r="S36" s="2" t="s">
        <v>56</v>
      </c>
      <c r="T36" s="1">
        <v>3</v>
      </c>
    </row>
    <row r="37" spans="2:23">
      <c r="F37" s="1"/>
      <c r="G37" t="s">
        <v>1013</v>
      </c>
      <c r="H37" s="1">
        <v>6</v>
      </c>
      <c r="J37" s="1"/>
      <c r="K37" t="s">
        <v>9246</v>
      </c>
      <c r="L37" s="1">
        <v>1</v>
      </c>
      <c r="O37" t="s">
        <v>9247</v>
      </c>
      <c r="P37" s="1">
        <v>4</v>
      </c>
      <c r="R37" s="1"/>
      <c r="S37" s="4"/>
      <c r="T37" s="837">
        <f>SUM(T4:T36)</f>
        <v>67</v>
      </c>
      <c r="U37" s="325" t="s">
        <v>9226</v>
      </c>
    </row>
    <row r="38" spans="2:23">
      <c r="C38" s="3" t="s">
        <v>1366</v>
      </c>
      <c r="D38" s="1">
        <v>1</v>
      </c>
      <c r="F38" s="1"/>
      <c r="G38" t="s">
        <v>9248</v>
      </c>
      <c r="H38" s="1">
        <v>2</v>
      </c>
      <c r="J38" s="1"/>
      <c r="K38" t="s">
        <v>85</v>
      </c>
      <c r="L38" s="1">
        <v>2</v>
      </c>
      <c r="O38" t="s">
        <v>7938</v>
      </c>
      <c r="P38" s="1">
        <v>6</v>
      </c>
      <c r="R38" s="1"/>
    </row>
    <row r="39" spans="2:23">
      <c r="C39" s="3" t="s">
        <v>11</v>
      </c>
      <c r="D39" s="1">
        <v>1</v>
      </c>
      <c r="F39" s="1"/>
      <c r="G39" t="s">
        <v>450</v>
      </c>
      <c r="H39" s="1">
        <v>4</v>
      </c>
      <c r="J39" s="1"/>
      <c r="K39" t="s">
        <v>9249</v>
      </c>
      <c r="L39" s="1">
        <v>1</v>
      </c>
      <c r="O39" t="s">
        <v>10</v>
      </c>
      <c r="P39" s="1">
        <v>1</v>
      </c>
      <c r="R39" s="1"/>
    </row>
    <row r="40" spans="2:23" ht="16.5" customHeight="1">
      <c r="C40" s="3" t="s">
        <v>886</v>
      </c>
      <c r="D40" s="1">
        <v>1</v>
      </c>
      <c r="F40" s="1"/>
      <c r="G40" t="s">
        <v>38</v>
      </c>
      <c r="H40" s="1">
        <v>3</v>
      </c>
      <c r="J40" s="1"/>
      <c r="K40" t="s">
        <v>79</v>
      </c>
      <c r="L40" s="1">
        <v>1</v>
      </c>
      <c r="O40" t="s">
        <v>7939</v>
      </c>
      <c r="P40" s="1">
        <v>2</v>
      </c>
      <c r="R40" s="836" t="s">
        <v>9240</v>
      </c>
      <c r="S40" t="s">
        <v>72</v>
      </c>
      <c r="T40" s="1">
        <v>6</v>
      </c>
    </row>
    <row r="41" spans="2:23">
      <c r="C41" s="3" t="s">
        <v>740</v>
      </c>
      <c r="D41" s="1">
        <v>1</v>
      </c>
      <c r="F41" s="1"/>
      <c r="G41" t="s">
        <v>9250</v>
      </c>
      <c r="H41" s="1">
        <v>1</v>
      </c>
      <c r="J41" s="1"/>
      <c r="K41" t="s">
        <v>8</v>
      </c>
      <c r="L41" s="1">
        <v>1</v>
      </c>
      <c r="O41" t="s">
        <v>9251</v>
      </c>
      <c r="P41" s="1">
        <v>2</v>
      </c>
      <c r="S41" t="s">
        <v>1118</v>
      </c>
      <c r="T41" s="1">
        <v>1</v>
      </c>
    </row>
    <row r="42" spans="2:23">
      <c r="C42" s="3" t="s">
        <v>741</v>
      </c>
      <c r="D42" s="1">
        <v>1</v>
      </c>
      <c r="F42" s="1"/>
      <c r="G42" t="s">
        <v>9252</v>
      </c>
      <c r="H42" s="1">
        <v>2</v>
      </c>
      <c r="J42" s="1"/>
      <c r="K42" t="s">
        <v>655</v>
      </c>
      <c r="L42" s="1">
        <v>1</v>
      </c>
      <c r="O42" t="s">
        <v>6977</v>
      </c>
      <c r="P42" s="1">
        <v>1</v>
      </c>
      <c r="S42" t="s">
        <v>9253</v>
      </c>
      <c r="T42" s="1">
        <v>1</v>
      </c>
    </row>
    <row r="43" spans="2:23">
      <c r="B43"/>
      <c r="C43" s="3" t="s">
        <v>12</v>
      </c>
      <c r="D43" s="1">
        <v>1</v>
      </c>
      <c r="F43" s="1"/>
      <c r="G43" t="s">
        <v>80</v>
      </c>
      <c r="H43" s="1">
        <v>4</v>
      </c>
      <c r="J43" s="1"/>
      <c r="K43" t="s">
        <v>813</v>
      </c>
      <c r="L43" s="1">
        <v>1</v>
      </c>
      <c r="O43" s="2" t="s">
        <v>9</v>
      </c>
      <c r="P43" s="1">
        <v>2</v>
      </c>
      <c r="T43" s="837">
        <f>SUM(T40:T42)</f>
        <v>8</v>
      </c>
      <c r="U43" s="325" t="s">
        <v>9433</v>
      </c>
    </row>
    <row r="44" spans="2:23">
      <c r="B44"/>
      <c r="C44" s="3" t="s">
        <v>742</v>
      </c>
      <c r="D44" s="1">
        <v>1</v>
      </c>
      <c r="F44" s="1"/>
      <c r="G44" s="2" t="s">
        <v>9254</v>
      </c>
      <c r="H44" s="1">
        <v>3</v>
      </c>
      <c r="J44" s="1"/>
      <c r="K44" t="s">
        <v>659</v>
      </c>
      <c r="L44" s="1">
        <v>1</v>
      </c>
      <c r="P44" s="1"/>
      <c r="T44" s="1"/>
    </row>
    <row r="45" spans="2:23">
      <c r="B45"/>
      <c r="C45" s="3" t="s">
        <v>55</v>
      </c>
      <c r="D45" s="1">
        <v>1</v>
      </c>
      <c r="F45" s="1"/>
      <c r="G45" t="s">
        <v>9255</v>
      </c>
      <c r="H45" s="1">
        <v>1</v>
      </c>
      <c r="J45" s="1"/>
      <c r="L45" s="1"/>
      <c r="O45" s="2" t="s">
        <v>9178</v>
      </c>
      <c r="P45" s="1">
        <v>2</v>
      </c>
      <c r="R45" s="836" t="s">
        <v>9256</v>
      </c>
      <c r="S45" t="s">
        <v>538</v>
      </c>
      <c r="T45" s="1">
        <v>2</v>
      </c>
    </row>
    <row r="46" spans="2:23">
      <c r="B46"/>
      <c r="C46" s="3" t="s">
        <v>887</v>
      </c>
      <c r="D46" s="1">
        <v>1</v>
      </c>
      <c r="F46" s="1"/>
      <c r="G46" t="s">
        <v>31</v>
      </c>
      <c r="H46" s="1">
        <v>13</v>
      </c>
      <c r="J46" s="1"/>
      <c r="K46" s="2" t="s">
        <v>664</v>
      </c>
      <c r="L46" s="1">
        <v>1</v>
      </c>
      <c r="P46" s="837">
        <f>SUM(P34:P45)</f>
        <v>42</v>
      </c>
      <c r="Q46" s="325" t="s">
        <v>9433</v>
      </c>
      <c r="R46" s="1"/>
      <c r="S46" t="s">
        <v>508</v>
      </c>
      <c r="T46" s="1">
        <v>3</v>
      </c>
    </row>
    <row r="47" spans="2:23">
      <c r="B47"/>
      <c r="C47" s="3"/>
      <c r="D47" s="837">
        <f>SUM(D31:D46)</f>
        <v>25</v>
      </c>
      <c r="E47" s="325" t="s">
        <v>9226</v>
      </c>
      <c r="F47" s="1"/>
      <c r="G47" t="s">
        <v>18</v>
      </c>
      <c r="H47" s="1">
        <v>3</v>
      </c>
      <c r="J47" s="830"/>
      <c r="K47" s="2" t="s">
        <v>494</v>
      </c>
      <c r="L47" s="1">
        <v>2</v>
      </c>
      <c r="R47" s="1"/>
      <c r="S47" t="s">
        <v>539</v>
      </c>
      <c r="T47" s="1">
        <v>4</v>
      </c>
      <c r="W47" s="1"/>
    </row>
    <row r="48" spans="2:23">
      <c r="B48"/>
      <c r="D48"/>
      <c r="F48" s="1"/>
      <c r="G48" s="2" t="s">
        <v>8</v>
      </c>
      <c r="H48" s="1">
        <v>1</v>
      </c>
      <c r="J48" s="830"/>
      <c r="K48" s="2" t="s">
        <v>663</v>
      </c>
      <c r="L48" s="1">
        <v>1</v>
      </c>
      <c r="R48" s="1"/>
      <c r="S48" t="s">
        <v>541</v>
      </c>
      <c r="T48" s="1">
        <v>2</v>
      </c>
      <c r="W48" s="1"/>
    </row>
    <row r="49" spans="2:21">
      <c r="B49" s="836" t="s">
        <v>193</v>
      </c>
      <c r="C49" t="s">
        <v>9242</v>
      </c>
      <c r="D49" s="1">
        <v>2</v>
      </c>
      <c r="F49" s="1"/>
      <c r="G49" s="2" t="s">
        <v>9257</v>
      </c>
      <c r="H49" s="1">
        <v>1</v>
      </c>
      <c r="J49" s="1"/>
      <c r="K49" s="2" t="s">
        <v>493</v>
      </c>
      <c r="L49" s="1">
        <v>1</v>
      </c>
      <c r="R49" s="1"/>
      <c r="S49" t="s">
        <v>63</v>
      </c>
      <c r="T49" s="1">
        <v>1</v>
      </c>
    </row>
    <row r="50" spans="2:21">
      <c r="C50" t="s">
        <v>9175</v>
      </c>
      <c r="D50" s="1">
        <v>2</v>
      </c>
      <c r="G50" s="2" t="s">
        <v>34</v>
      </c>
      <c r="H50" s="1">
        <v>1</v>
      </c>
      <c r="J50" s="1"/>
      <c r="K50" s="2" t="s">
        <v>10</v>
      </c>
      <c r="L50" s="1">
        <v>1</v>
      </c>
      <c r="R50" s="1"/>
      <c r="T50" s="1"/>
    </row>
    <row r="51" spans="2:21">
      <c r="C51" t="s">
        <v>3069</v>
      </c>
      <c r="D51" s="1">
        <v>2</v>
      </c>
      <c r="G51" s="2" t="s">
        <v>460</v>
      </c>
      <c r="H51" s="1">
        <v>4</v>
      </c>
      <c r="J51" s="1"/>
      <c r="K51" s="2" t="s">
        <v>9</v>
      </c>
      <c r="L51" s="1">
        <v>2</v>
      </c>
      <c r="R51" s="1"/>
      <c r="S51" t="s">
        <v>540</v>
      </c>
      <c r="T51" s="1">
        <v>1</v>
      </c>
    </row>
    <row r="52" spans="2:21">
      <c r="C52" t="s">
        <v>9245</v>
      </c>
      <c r="D52" s="1">
        <v>1</v>
      </c>
      <c r="G52" s="2" t="s">
        <v>580</v>
      </c>
      <c r="H52" s="1">
        <v>1</v>
      </c>
      <c r="J52" s="1"/>
      <c r="K52" s="2" t="s">
        <v>654</v>
      </c>
      <c r="L52" s="1">
        <v>1</v>
      </c>
      <c r="S52" t="s">
        <v>9258</v>
      </c>
      <c r="T52" s="1">
        <v>1</v>
      </c>
    </row>
    <row r="53" spans="2:21">
      <c r="C53" s="2" t="s">
        <v>13</v>
      </c>
      <c r="D53" s="1">
        <v>1</v>
      </c>
      <c r="G53" s="2" t="s">
        <v>695</v>
      </c>
      <c r="H53" s="1">
        <v>1</v>
      </c>
      <c r="J53" s="1"/>
      <c r="K53" s="2" t="s">
        <v>660</v>
      </c>
      <c r="L53" s="1">
        <v>1</v>
      </c>
      <c r="T53" s="837">
        <f>SUM(T45:T52)</f>
        <v>14</v>
      </c>
      <c r="U53" s="325" t="s">
        <v>9226</v>
      </c>
    </row>
    <row r="54" spans="2:21" ht="16.5" customHeight="1">
      <c r="C54" s="2" t="s">
        <v>14</v>
      </c>
      <c r="D54" s="1">
        <v>1</v>
      </c>
      <c r="H54" s="837">
        <f>SUM(H34:H53)</f>
        <v>73</v>
      </c>
      <c r="I54" s="325" t="s">
        <v>9259</v>
      </c>
      <c r="J54" s="1"/>
      <c r="K54" s="2" t="s">
        <v>661</v>
      </c>
      <c r="L54" s="1">
        <v>1</v>
      </c>
      <c r="R54" s="1"/>
    </row>
    <row r="55" spans="2:21">
      <c r="C55" s="2" t="s">
        <v>751</v>
      </c>
      <c r="D55" s="1">
        <v>1</v>
      </c>
      <c r="J55" s="1"/>
      <c r="K55" s="2" t="s">
        <v>495</v>
      </c>
      <c r="L55" s="1">
        <v>1</v>
      </c>
      <c r="R55" s="1"/>
    </row>
    <row r="56" spans="2:21">
      <c r="D56" s="837">
        <f>SUM(D49:D55)</f>
        <v>10</v>
      </c>
      <c r="E56" s="325" t="s">
        <v>9226</v>
      </c>
      <c r="J56" s="1"/>
      <c r="K56" s="2" t="s">
        <v>662</v>
      </c>
      <c r="L56" s="1">
        <v>2</v>
      </c>
      <c r="R56" s="836" t="s">
        <v>9187</v>
      </c>
      <c r="S56" t="s">
        <v>996</v>
      </c>
      <c r="T56" s="1">
        <v>3</v>
      </c>
    </row>
    <row r="57" spans="2:21">
      <c r="B57"/>
      <c r="D57"/>
      <c r="J57" s="1"/>
      <c r="K57" s="2" t="s">
        <v>798</v>
      </c>
      <c r="L57" s="1">
        <v>1</v>
      </c>
      <c r="S57" t="s">
        <v>9188</v>
      </c>
      <c r="T57" s="1">
        <v>1</v>
      </c>
    </row>
    <row r="58" spans="2:21">
      <c r="J58" s="1"/>
      <c r="L58" s="837">
        <f>SUM(L32:L57)</f>
        <v>91</v>
      </c>
      <c r="M58" s="325" t="s">
        <v>9777</v>
      </c>
      <c r="T58" s="837">
        <f>SUM(T56:T57)</f>
        <v>4</v>
      </c>
      <c r="U58" s="325" t="s">
        <v>9226</v>
      </c>
    </row>
    <row r="59" spans="2:21" ht="18" thickBot="1">
      <c r="B59" s="838"/>
      <c r="C59" s="839"/>
      <c r="D59" s="838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39"/>
      <c r="R59" s="839"/>
      <c r="S59" s="839"/>
      <c r="T59" s="839"/>
    </row>
    <row r="60" spans="2:21" ht="18" thickTop="1">
      <c r="B60" s="840"/>
      <c r="C60" s="841"/>
      <c r="D60" s="840"/>
      <c r="E60" s="841"/>
      <c r="F60" s="841"/>
      <c r="G60" s="841"/>
      <c r="H60" s="841"/>
      <c r="I60" s="841"/>
      <c r="J60" s="841"/>
      <c r="K60" s="841"/>
      <c r="L60" s="841"/>
      <c r="O60" s="841"/>
      <c r="P60" s="841"/>
      <c r="Q60" s="841"/>
      <c r="R60" s="841"/>
      <c r="S60" s="841"/>
      <c r="T60" s="841"/>
    </row>
    <row r="61" spans="2:21">
      <c r="C61" s="842">
        <v>2021</v>
      </c>
      <c r="D61" s="1" t="s">
        <v>9260</v>
      </c>
      <c r="E61" s="1"/>
      <c r="F61" s="1" t="s">
        <v>57</v>
      </c>
      <c r="G61" s="1" t="s">
        <v>9261</v>
      </c>
      <c r="H61" s="23">
        <v>3</v>
      </c>
      <c r="I61" s="1" t="s">
        <v>9262</v>
      </c>
      <c r="J61" s="400" t="s">
        <v>9263</v>
      </c>
      <c r="K61" s="400"/>
      <c r="M61" s="23">
        <v>3</v>
      </c>
      <c r="R61" s="1"/>
      <c r="T61" s="1"/>
    </row>
    <row r="62" spans="2:21">
      <c r="C62" s="1"/>
      <c r="D62" s="1" t="s">
        <v>9264</v>
      </c>
      <c r="E62" s="1"/>
      <c r="F62" s="1" t="s">
        <v>57</v>
      </c>
      <c r="G62" s="1" t="s">
        <v>82</v>
      </c>
      <c r="H62" s="23">
        <v>1</v>
      </c>
      <c r="I62" s="1" t="s">
        <v>9265</v>
      </c>
      <c r="J62" s="400"/>
      <c r="K62" s="400"/>
      <c r="L62" s="23">
        <v>1</v>
      </c>
      <c r="R62" s="1"/>
      <c r="T62" s="1"/>
    </row>
    <row r="63" spans="2:21">
      <c r="C63" s="1"/>
      <c r="E63" s="1"/>
      <c r="F63" s="1"/>
      <c r="G63" s="1"/>
      <c r="H63" s="23"/>
      <c r="I63" s="1"/>
      <c r="J63" s="400"/>
      <c r="K63" s="400"/>
      <c r="L63" s="23"/>
      <c r="M63" s="1"/>
    </row>
    <row r="64" spans="2:21">
      <c r="C64" s="1"/>
      <c r="D64" s="1" t="s">
        <v>9264</v>
      </c>
      <c r="E64" s="1"/>
      <c r="F64" s="1" t="s">
        <v>9155</v>
      </c>
      <c r="G64" s="1" t="s">
        <v>83</v>
      </c>
      <c r="H64" s="23">
        <v>1</v>
      </c>
      <c r="I64" s="1" t="s">
        <v>9266</v>
      </c>
      <c r="J64" s="400"/>
      <c r="K64" s="400"/>
      <c r="L64" s="23">
        <v>1</v>
      </c>
      <c r="M64" s="1"/>
    </row>
    <row r="65" spans="3:18">
      <c r="C65" s="1"/>
      <c r="D65" s="1" t="s">
        <v>9260</v>
      </c>
      <c r="E65" s="1"/>
      <c r="F65" s="1" t="s">
        <v>9155</v>
      </c>
      <c r="G65" s="1" t="s">
        <v>9267</v>
      </c>
      <c r="H65" s="23">
        <v>1</v>
      </c>
      <c r="I65" s="1" t="s">
        <v>9266</v>
      </c>
      <c r="J65" s="400" t="s">
        <v>9268</v>
      </c>
      <c r="K65" s="400"/>
      <c r="M65" s="23">
        <v>1</v>
      </c>
    </row>
    <row r="66" spans="3:18">
      <c r="C66" s="1"/>
      <c r="E66" s="1"/>
      <c r="F66" s="1" t="s">
        <v>9155</v>
      </c>
      <c r="G66" s="1" t="s">
        <v>9269</v>
      </c>
      <c r="H66" s="23">
        <v>1</v>
      </c>
      <c r="I66" s="1" t="s">
        <v>9266</v>
      </c>
      <c r="J66" s="400" t="s">
        <v>9268</v>
      </c>
      <c r="K66" s="400"/>
      <c r="L66" s="23">
        <v>1</v>
      </c>
      <c r="M66" s="1"/>
    </row>
    <row r="67" spans="3:18">
      <c r="C67" s="1"/>
      <c r="D67" s="1" t="s">
        <v>9264</v>
      </c>
      <c r="E67" s="1"/>
      <c r="F67" s="1" t="s">
        <v>9167</v>
      </c>
      <c r="G67" s="1" t="s">
        <v>80</v>
      </c>
      <c r="H67" s="23">
        <v>2</v>
      </c>
      <c r="I67" s="1" t="s">
        <v>9270</v>
      </c>
      <c r="J67" s="400"/>
      <c r="K67" s="400"/>
      <c r="L67" s="23">
        <v>2</v>
      </c>
      <c r="M67" s="1"/>
    </row>
    <row r="68" spans="3:18">
      <c r="C68" s="1"/>
      <c r="D68" s="1" t="s">
        <v>9264</v>
      </c>
      <c r="E68" s="1"/>
      <c r="F68" s="1" t="s">
        <v>0</v>
      </c>
      <c r="G68" s="1" t="s">
        <v>9271</v>
      </c>
      <c r="H68" s="23">
        <v>1</v>
      </c>
      <c r="I68" s="1"/>
      <c r="J68" s="400"/>
      <c r="K68" s="400"/>
      <c r="L68" s="23">
        <v>1</v>
      </c>
      <c r="M68" s="1"/>
      <c r="P68" s="379">
        <v>2021</v>
      </c>
      <c r="Q68" s="379">
        <v>23</v>
      </c>
      <c r="R68" s="379">
        <v>4</v>
      </c>
    </row>
    <row r="69" spans="3:18">
      <c r="C69" s="1"/>
      <c r="D69" s="1" t="s">
        <v>9264</v>
      </c>
      <c r="E69" s="1"/>
      <c r="F69" s="1" t="s">
        <v>0</v>
      </c>
      <c r="G69" s="1" t="s">
        <v>9272</v>
      </c>
      <c r="H69" s="23">
        <v>2</v>
      </c>
      <c r="I69" s="1"/>
      <c r="J69" s="400"/>
      <c r="K69" s="400"/>
      <c r="L69" s="23">
        <v>2</v>
      </c>
      <c r="M69" s="1"/>
    </row>
    <row r="70" spans="3:18">
      <c r="C70" s="1"/>
      <c r="D70" s="1" t="s">
        <v>9264</v>
      </c>
      <c r="E70" s="1"/>
      <c r="F70" s="1" t="s">
        <v>0</v>
      </c>
      <c r="G70" s="1" t="s">
        <v>85</v>
      </c>
      <c r="H70" s="23">
        <v>2</v>
      </c>
      <c r="I70" s="1"/>
      <c r="J70" s="400"/>
      <c r="K70" s="400"/>
      <c r="L70" s="23">
        <v>2</v>
      </c>
      <c r="M70" s="1"/>
    </row>
    <row r="71" spans="3:18">
      <c r="D71" s="1" t="s">
        <v>9264</v>
      </c>
      <c r="E71" s="1"/>
      <c r="F71" s="1" t="s">
        <v>9153</v>
      </c>
      <c r="G71" s="1" t="s">
        <v>9273</v>
      </c>
      <c r="H71" s="23">
        <v>2</v>
      </c>
      <c r="L71" s="23">
        <v>2</v>
      </c>
    </row>
    <row r="72" spans="3:18">
      <c r="C72" s="1"/>
      <c r="D72" s="1" t="s">
        <v>9264</v>
      </c>
      <c r="E72" s="1"/>
      <c r="F72" s="1" t="s">
        <v>81</v>
      </c>
      <c r="G72" s="1" t="s">
        <v>9273</v>
      </c>
      <c r="H72" s="23">
        <v>1</v>
      </c>
      <c r="I72" s="1"/>
      <c r="J72" s="400"/>
      <c r="K72" s="400"/>
      <c r="L72" s="1">
        <v>1</v>
      </c>
      <c r="M72" s="1"/>
    </row>
    <row r="73" spans="3:18" ht="18" thickBot="1"/>
    <row r="74" spans="3:18">
      <c r="C74" s="843">
        <v>2022</v>
      </c>
      <c r="D74" s="844" t="s">
        <v>9264</v>
      </c>
      <c r="E74" s="844"/>
      <c r="F74" s="844" t="s">
        <v>0</v>
      </c>
      <c r="G74" s="844" t="s">
        <v>9274</v>
      </c>
      <c r="H74" s="845">
        <v>1</v>
      </c>
      <c r="I74" s="844" t="s">
        <v>9275</v>
      </c>
      <c r="J74" s="846"/>
      <c r="K74" s="846"/>
      <c r="L74" s="845">
        <v>1</v>
      </c>
      <c r="M74" s="844"/>
      <c r="N74" s="847"/>
      <c r="O74" s="847"/>
      <c r="P74" s="847"/>
      <c r="Q74" s="847"/>
      <c r="R74" s="847"/>
    </row>
    <row r="75" spans="3:18">
      <c r="C75" s="1"/>
      <c r="D75" s="1" t="s">
        <v>9264</v>
      </c>
      <c r="E75" s="1"/>
      <c r="F75" s="1" t="s">
        <v>81</v>
      </c>
      <c r="G75" s="1" t="s">
        <v>9234</v>
      </c>
      <c r="H75" s="23">
        <v>10</v>
      </c>
      <c r="I75" s="1" t="s">
        <v>9276</v>
      </c>
      <c r="J75" s="400"/>
      <c r="K75" s="400"/>
      <c r="L75" s="23">
        <v>10</v>
      </c>
      <c r="M75" s="1"/>
      <c r="P75" s="848" t="s">
        <v>9277</v>
      </c>
      <c r="Q75" s="848" t="s">
        <v>9264</v>
      </c>
      <c r="R75" s="848" t="s">
        <v>9260</v>
      </c>
    </row>
    <row r="76" spans="3:18">
      <c r="C76" s="1"/>
      <c r="D76" s="1" t="s">
        <v>9264</v>
      </c>
      <c r="E76" s="1"/>
      <c r="F76" s="1" t="s">
        <v>0</v>
      </c>
      <c r="G76" s="1" t="s">
        <v>84</v>
      </c>
      <c r="H76" s="23">
        <v>1</v>
      </c>
      <c r="I76" s="1" t="s">
        <v>9275</v>
      </c>
      <c r="J76" s="400"/>
      <c r="K76" s="400"/>
      <c r="L76" s="23">
        <v>1</v>
      </c>
      <c r="M76" s="1"/>
    </row>
    <row r="77" spans="3:18">
      <c r="C77" s="1"/>
      <c r="D77" s="1" t="s">
        <v>9264</v>
      </c>
      <c r="E77" s="1"/>
      <c r="F77" s="1" t="s">
        <v>5</v>
      </c>
      <c r="G77" s="1" t="s">
        <v>86</v>
      </c>
      <c r="H77" s="23">
        <v>2</v>
      </c>
      <c r="I77" s="1" t="s">
        <v>9278</v>
      </c>
      <c r="J77" s="400" t="s">
        <v>9279</v>
      </c>
      <c r="K77" s="400"/>
      <c r="L77" s="23">
        <v>2</v>
      </c>
      <c r="M77" s="1"/>
    </row>
    <row r="78" spans="3:18">
      <c r="C78" s="1"/>
      <c r="D78" s="1" t="s">
        <v>9260</v>
      </c>
      <c r="E78" s="1"/>
      <c r="F78" s="1" t="s">
        <v>5</v>
      </c>
      <c r="G78" s="1" t="s">
        <v>9280</v>
      </c>
      <c r="H78" s="23">
        <v>1</v>
      </c>
      <c r="I78" s="1" t="s">
        <v>9278</v>
      </c>
      <c r="J78" s="400"/>
      <c r="K78" s="400"/>
      <c r="M78" s="23">
        <v>1</v>
      </c>
    </row>
    <row r="79" spans="3:18">
      <c r="C79" s="1"/>
      <c r="D79" s="1" t="s">
        <v>9260</v>
      </c>
      <c r="E79" s="1"/>
      <c r="F79" s="1" t="s">
        <v>5</v>
      </c>
      <c r="G79" s="1" t="s">
        <v>9281</v>
      </c>
      <c r="H79" s="23">
        <v>1</v>
      </c>
      <c r="I79" s="1" t="s">
        <v>9278</v>
      </c>
      <c r="J79" s="400"/>
      <c r="K79" s="400"/>
      <c r="M79" s="23">
        <v>1</v>
      </c>
      <c r="P79" s="848" t="s">
        <v>9277</v>
      </c>
      <c r="Q79" s="848" t="s">
        <v>9264</v>
      </c>
      <c r="R79" s="848" t="s">
        <v>9260</v>
      </c>
    </row>
    <row r="80" spans="3:18">
      <c r="C80" s="1"/>
      <c r="D80" s="1" t="s">
        <v>9264</v>
      </c>
      <c r="E80" s="1"/>
      <c r="F80" s="1" t="s">
        <v>0</v>
      </c>
      <c r="G80" s="1" t="s">
        <v>9282</v>
      </c>
      <c r="H80" s="23">
        <v>1</v>
      </c>
      <c r="I80" s="1" t="s">
        <v>9283</v>
      </c>
      <c r="J80" s="400"/>
      <c r="K80" s="400"/>
      <c r="L80" s="23">
        <v>1</v>
      </c>
      <c r="M80" s="1"/>
      <c r="P80" s="379">
        <v>2022</v>
      </c>
      <c r="Q80" s="379">
        <v>12</v>
      </c>
      <c r="R80" s="379">
        <v>7</v>
      </c>
    </row>
    <row r="81" spans="3:18">
      <c r="C81" s="1"/>
      <c r="D81" s="1" t="s">
        <v>9264</v>
      </c>
      <c r="E81" s="1"/>
      <c r="F81" s="1" t="s">
        <v>5</v>
      </c>
      <c r="G81" s="1" t="s">
        <v>9284</v>
      </c>
      <c r="H81" s="23">
        <v>1</v>
      </c>
      <c r="I81" s="1" t="s">
        <v>9285</v>
      </c>
      <c r="J81" s="400"/>
      <c r="K81" s="400"/>
      <c r="L81" s="23">
        <v>1</v>
      </c>
      <c r="M81" s="1"/>
    </row>
    <row r="82" spans="3:18">
      <c r="C82" s="1"/>
      <c r="D82" s="1" t="s">
        <v>9264</v>
      </c>
      <c r="E82" s="1"/>
      <c r="F82" s="1" t="s">
        <v>9167</v>
      </c>
      <c r="G82" s="1" t="s">
        <v>9286</v>
      </c>
      <c r="H82" s="23">
        <v>1</v>
      </c>
      <c r="I82" s="1" t="s">
        <v>9262</v>
      </c>
      <c r="J82" s="400"/>
      <c r="K82" s="400"/>
      <c r="L82" s="23">
        <v>1</v>
      </c>
      <c r="M82" s="1"/>
    </row>
    <row r="83" spans="3:18">
      <c r="C83" s="1"/>
      <c r="D83" s="1" t="s">
        <v>9264</v>
      </c>
      <c r="E83" s="1"/>
      <c r="F83" s="1" t="s">
        <v>87</v>
      </c>
      <c r="G83" s="1" t="s">
        <v>71</v>
      </c>
      <c r="H83" s="23">
        <v>1</v>
      </c>
      <c r="I83" s="1" t="s">
        <v>9262</v>
      </c>
      <c r="J83" s="400"/>
      <c r="K83" s="400"/>
      <c r="L83" s="23">
        <v>1</v>
      </c>
      <c r="M83" s="1"/>
    </row>
    <row r="84" spans="3:18">
      <c r="C84" s="1"/>
      <c r="D84" s="1" t="s">
        <v>9264</v>
      </c>
      <c r="E84" s="1"/>
      <c r="F84" s="1" t="s">
        <v>87</v>
      </c>
      <c r="G84" s="1" t="s">
        <v>17</v>
      </c>
      <c r="H84" s="23">
        <v>1</v>
      </c>
      <c r="I84" s="1" t="s">
        <v>9262</v>
      </c>
      <c r="J84" s="400"/>
      <c r="K84" s="400"/>
      <c r="L84" s="23">
        <v>1</v>
      </c>
      <c r="M84" s="1"/>
    </row>
    <row r="85" spans="3:18">
      <c r="C85" s="1"/>
      <c r="D85" s="1" t="s">
        <v>9260</v>
      </c>
      <c r="E85" s="1"/>
      <c r="F85" s="1" t="s">
        <v>9153</v>
      </c>
      <c r="G85" s="1" t="s">
        <v>9287</v>
      </c>
      <c r="H85" s="23">
        <v>3</v>
      </c>
      <c r="I85" s="1" t="s">
        <v>9288</v>
      </c>
      <c r="J85" s="400" t="s">
        <v>9289</v>
      </c>
      <c r="K85" s="400"/>
      <c r="M85" s="23">
        <v>3</v>
      </c>
    </row>
    <row r="86" spans="3:18">
      <c r="C86" s="1"/>
      <c r="D86" s="1" t="s">
        <v>9264</v>
      </c>
      <c r="E86" s="1"/>
      <c r="F86" s="1" t="s">
        <v>0</v>
      </c>
      <c r="G86" s="1" t="s">
        <v>9290</v>
      </c>
      <c r="H86" s="23">
        <v>1</v>
      </c>
      <c r="I86" s="1" t="s">
        <v>9265</v>
      </c>
      <c r="J86" s="400"/>
      <c r="K86" s="400"/>
      <c r="L86" s="23">
        <v>1</v>
      </c>
      <c r="M86" s="1"/>
    </row>
    <row r="87" spans="3:18">
      <c r="C87" s="1"/>
      <c r="D87" s="1" t="s">
        <v>9260</v>
      </c>
      <c r="E87" s="1"/>
      <c r="F87" s="1" t="s">
        <v>9256</v>
      </c>
      <c r="G87" s="1" t="s">
        <v>9291</v>
      </c>
      <c r="H87" s="23">
        <v>1</v>
      </c>
      <c r="I87" s="1" t="s">
        <v>9265</v>
      </c>
      <c r="J87" s="400"/>
      <c r="K87" s="400"/>
      <c r="M87" s="23">
        <v>1</v>
      </c>
    </row>
    <row r="88" spans="3:18">
      <c r="C88" s="1"/>
      <c r="D88" s="1" t="s">
        <v>9264</v>
      </c>
      <c r="E88" s="1"/>
      <c r="F88" s="1" t="s">
        <v>9256</v>
      </c>
      <c r="G88" s="1" t="s">
        <v>9292</v>
      </c>
      <c r="H88" s="1">
        <v>1</v>
      </c>
      <c r="I88" s="1" t="s">
        <v>9265</v>
      </c>
      <c r="J88" s="400"/>
      <c r="K88" s="400"/>
      <c r="L88" s="1">
        <v>1</v>
      </c>
      <c r="M88" s="1"/>
    </row>
    <row r="89" spans="3:18">
      <c r="C89" s="1"/>
      <c r="D89" s="1" t="s">
        <v>9260</v>
      </c>
      <c r="E89" s="1"/>
      <c r="F89" s="1" t="s">
        <v>9155</v>
      </c>
      <c r="G89" s="1" t="s">
        <v>9293</v>
      </c>
      <c r="H89" s="1">
        <v>1</v>
      </c>
      <c r="I89" s="1" t="s">
        <v>9294</v>
      </c>
      <c r="J89" s="400"/>
      <c r="K89" s="400"/>
      <c r="L89" s="1"/>
      <c r="M89" s="23">
        <v>1</v>
      </c>
    </row>
    <row r="90" spans="3:18" ht="18" thickBot="1">
      <c r="D90" s="1" t="s">
        <v>9264</v>
      </c>
      <c r="E90" s="1"/>
      <c r="F90" s="1" t="s">
        <v>5</v>
      </c>
      <c r="G90" s="1" t="s">
        <v>9293</v>
      </c>
      <c r="H90" s="1">
        <v>1</v>
      </c>
      <c r="I90" s="1" t="s">
        <v>9294</v>
      </c>
      <c r="J90" s="1"/>
      <c r="K90" s="1"/>
      <c r="L90" s="1">
        <v>1</v>
      </c>
      <c r="M90" s="1"/>
    </row>
    <row r="91" spans="3:18">
      <c r="C91" s="847"/>
      <c r="D91" s="844"/>
      <c r="E91" s="847"/>
      <c r="F91" s="847"/>
      <c r="G91" s="847"/>
      <c r="H91" s="847"/>
      <c r="I91" s="847"/>
      <c r="J91" s="847"/>
      <c r="K91" s="847"/>
      <c r="L91" s="844"/>
      <c r="M91" s="844"/>
      <c r="N91" s="847"/>
      <c r="O91" s="847"/>
      <c r="P91" s="847"/>
      <c r="Q91" s="847"/>
      <c r="R91" s="847"/>
    </row>
    <row r="92" spans="3:18">
      <c r="C92" s="842">
        <v>2023</v>
      </c>
      <c r="D92" s="1" t="s">
        <v>9264</v>
      </c>
      <c r="F92" s="1" t="s">
        <v>9155</v>
      </c>
      <c r="G92" s="1" t="s">
        <v>34</v>
      </c>
      <c r="H92" s="1">
        <v>1</v>
      </c>
      <c r="I92" s="1" t="s">
        <v>9276</v>
      </c>
      <c r="L92" s="1">
        <v>1</v>
      </c>
      <c r="M92" s="1"/>
      <c r="P92" s="848" t="s">
        <v>9277</v>
      </c>
      <c r="Q92" s="848" t="s">
        <v>9264</v>
      </c>
      <c r="R92" s="848" t="s">
        <v>9260</v>
      </c>
    </row>
    <row r="93" spans="3:18">
      <c r="D93" s="1" t="s">
        <v>9260</v>
      </c>
      <c r="F93" s="1" t="s">
        <v>9155</v>
      </c>
      <c r="G93" s="1" t="s">
        <v>34</v>
      </c>
      <c r="H93" s="1">
        <v>1</v>
      </c>
      <c r="I93" s="1" t="s">
        <v>9276</v>
      </c>
      <c r="L93" s="1"/>
      <c r="M93" s="1">
        <v>1</v>
      </c>
      <c r="P93" s="379">
        <v>2023</v>
      </c>
      <c r="Q93" s="381">
        <v>21</v>
      </c>
      <c r="R93" s="381">
        <v>8</v>
      </c>
    </row>
    <row r="94" spans="3:18">
      <c r="D94" s="1" t="s">
        <v>9264</v>
      </c>
      <c r="F94" s="1" t="s">
        <v>57</v>
      </c>
      <c r="G94" s="1" t="s">
        <v>34</v>
      </c>
      <c r="H94" s="1">
        <v>1</v>
      </c>
      <c r="I94" s="1" t="s">
        <v>9295</v>
      </c>
      <c r="L94" s="1">
        <v>1</v>
      </c>
      <c r="M94" s="1"/>
    </row>
    <row r="95" spans="3:18">
      <c r="D95" s="1" t="s">
        <v>9264</v>
      </c>
      <c r="F95" s="1" t="s">
        <v>9167</v>
      </c>
      <c r="G95" s="1" t="s">
        <v>9296</v>
      </c>
      <c r="H95" s="1">
        <v>1</v>
      </c>
      <c r="I95" s="1" t="s">
        <v>9295</v>
      </c>
      <c r="L95" s="1">
        <v>1</v>
      </c>
      <c r="M95" s="1"/>
    </row>
    <row r="96" spans="3:18">
      <c r="C96" s="849"/>
      <c r="D96" s="52" t="s">
        <v>9264</v>
      </c>
      <c r="E96" s="849"/>
      <c r="F96" s="52" t="s">
        <v>87</v>
      </c>
      <c r="G96" s="52" t="s">
        <v>9297</v>
      </c>
      <c r="H96" s="52">
        <v>2</v>
      </c>
      <c r="I96" s="52" t="s">
        <v>9295</v>
      </c>
      <c r="J96" s="849"/>
      <c r="K96" s="849"/>
      <c r="L96" s="52">
        <v>2</v>
      </c>
      <c r="M96" s="52"/>
      <c r="N96" s="849"/>
      <c r="O96" s="849"/>
    </row>
    <row r="97" spans="3:15">
      <c r="C97" s="849"/>
      <c r="D97" s="52" t="s">
        <v>9264</v>
      </c>
      <c r="E97" s="849"/>
      <c r="F97" s="52" t="s">
        <v>57</v>
      </c>
      <c r="G97" s="52" t="s">
        <v>310</v>
      </c>
      <c r="H97" s="52">
        <v>1</v>
      </c>
      <c r="I97" s="52" t="s">
        <v>9275</v>
      </c>
      <c r="J97" s="849"/>
      <c r="K97" s="849"/>
      <c r="L97" s="52">
        <v>1</v>
      </c>
      <c r="M97" s="52"/>
      <c r="N97" s="849"/>
      <c r="O97" s="1" t="s">
        <v>9298</v>
      </c>
    </row>
    <row r="98" spans="3:15">
      <c r="C98" s="849"/>
      <c r="D98" s="52" t="s">
        <v>9264</v>
      </c>
      <c r="E98" s="849"/>
      <c r="F98" s="52" t="s">
        <v>9167</v>
      </c>
      <c r="G98" s="52" t="s">
        <v>997</v>
      </c>
      <c r="H98" s="52">
        <v>1</v>
      </c>
      <c r="I98" s="52" t="s">
        <v>9275</v>
      </c>
      <c r="J98" s="849"/>
      <c r="K98" s="849"/>
      <c r="L98" s="52">
        <v>1</v>
      </c>
      <c r="M98" s="52"/>
      <c r="N98" s="849"/>
      <c r="O98" s="849"/>
    </row>
    <row r="99" spans="3:15">
      <c r="C99" s="849"/>
      <c r="D99" s="52" t="s">
        <v>9264</v>
      </c>
      <c r="E99" s="849"/>
      <c r="F99" s="52" t="s">
        <v>9167</v>
      </c>
      <c r="G99" s="52" t="s">
        <v>28</v>
      </c>
      <c r="H99" s="52">
        <v>2</v>
      </c>
      <c r="I99" s="52" t="s">
        <v>9278</v>
      </c>
      <c r="J99" s="849"/>
      <c r="K99" s="849"/>
      <c r="L99" s="52">
        <v>2</v>
      </c>
      <c r="M99" s="52"/>
      <c r="N99" s="849"/>
      <c r="O99" s="849"/>
    </row>
    <row r="100" spans="3:15">
      <c r="C100" s="849"/>
      <c r="D100" s="52" t="s">
        <v>9260</v>
      </c>
      <c r="E100" s="849"/>
      <c r="F100" s="52" t="s">
        <v>5</v>
      </c>
      <c r="G100" s="52" t="s">
        <v>9287</v>
      </c>
      <c r="H100" s="52">
        <v>1</v>
      </c>
      <c r="I100" s="52" t="s">
        <v>9278</v>
      </c>
      <c r="J100" s="849"/>
      <c r="K100" s="849"/>
      <c r="L100" s="52"/>
      <c r="M100" s="52">
        <v>1</v>
      </c>
      <c r="N100" s="849"/>
      <c r="O100" s="849"/>
    </row>
    <row r="101" spans="3:15">
      <c r="C101" s="849"/>
      <c r="D101" s="52" t="s">
        <v>9260</v>
      </c>
      <c r="E101" s="849"/>
      <c r="F101" s="52" t="s">
        <v>5</v>
      </c>
      <c r="G101" s="52" t="s">
        <v>9299</v>
      </c>
      <c r="H101" s="52">
        <v>1</v>
      </c>
      <c r="I101" s="52" t="s">
        <v>9278</v>
      </c>
      <c r="J101" s="849"/>
      <c r="K101" s="849"/>
      <c r="L101" s="52"/>
      <c r="M101" s="52">
        <v>1</v>
      </c>
      <c r="N101" s="849"/>
      <c r="O101" s="849"/>
    </row>
    <row r="102" spans="3:15">
      <c r="C102" s="849"/>
      <c r="D102" s="52" t="s">
        <v>9300</v>
      </c>
      <c r="E102" s="849"/>
      <c r="F102" s="52" t="s">
        <v>9301</v>
      </c>
      <c r="G102" s="52" t="s">
        <v>996</v>
      </c>
      <c r="H102" s="52">
        <v>1</v>
      </c>
      <c r="I102" s="52" t="s">
        <v>9288</v>
      </c>
      <c r="J102" s="849"/>
      <c r="K102" s="849"/>
      <c r="L102" s="52">
        <v>1</v>
      </c>
      <c r="M102" s="52"/>
      <c r="N102" s="849"/>
      <c r="O102" s="849"/>
    </row>
    <row r="103" spans="3:15">
      <c r="C103" s="849"/>
      <c r="D103" s="52" t="s">
        <v>9300</v>
      </c>
      <c r="E103" s="849"/>
      <c r="F103" s="52" t="s">
        <v>9301</v>
      </c>
      <c r="G103" s="52" t="s">
        <v>9188</v>
      </c>
      <c r="H103" s="52">
        <v>1</v>
      </c>
      <c r="I103" s="52" t="s">
        <v>9288</v>
      </c>
      <c r="J103" s="849"/>
      <c r="K103" s="849"/>
      <c r="L103" s="52">
        <v>1</v>
      </c>
      <c r="M103" s="52"/>
      <c r="N103" s="849"/>
      <c r="O103" s="849"/>
    </row>
    <row r="104" spans="3:15">
      <c r="C104" s="849"/>
      <c r="D104" s="52" t="s">
        <v>9264</v>
      </c>
      <c r="E104" s="849"/>
      <c r="F104" s="52" t="s">
        <v>9301</v>
      </c>
      <c r="G104" s="52" t="s">
        <v>996</v>
      </c>
      <c r="H104" s="52">
        <v>2</v>
      </c>
      <c r="I104" s="52" t="s">
        <v>9278</v>
      </c>
      <c r="J104" s="849"/>
      <c r="K104" s="849"/>
      <c r="L104" s="52">
        <v>2</v>
      </c>
      <c r="M104" s="52"/>
      <c r="N104" s="849"/>
      <c r="O104" s="849"/>
    </row>
    <row r="105" spans="3:15">
      <c r="C105" s="849"/>
      <c r="D105" s="52" t="s">
        <v>9264</v>
      </c>
      <c r="E105" s="849"/>
      <c r="F105" s="52" t="s">
        <v>0</v>
      </c>
      <c r="G105" s="52" t="s">
        <v>9302</v>
      </c>
      <c r="H105" s="52">
        <v>1</v>
      </c>
      <c r="I105" s="52" t="s">
        <v>9283</v>
      </c>
      <c r="J105" s="849"/>
      <c r="K105" s="849"/>
      <c r="L105" s="52">
        <v>1</v>
      </c>
      <c r="M105" s="52"/>
      <c r="N105" s="849"/>
      <c r="O105" s="849"/>
    </row>
    <row r="106" spans="3:15">
      <c r="C106" s="849"/>
      <c r="D106" s="52" t="s">
        <v>9264</v>
      </c>
      <c r="E106" s="849"/>
      <c r="F106" s="52" t="s">
        <v>9153</v>
      </c>
      <c r="G106" s="52" t="s">
        <v>9303</v>
      </c>
      <c r="H106" s="52">
        <v>1</v>
      </c>
      <c r="I106" s="52" t="s">
        <v>9262</v>
      </c>
      <c r="J106" s="849"/>
      <c r="K106" s="849"/>
      <c r="L106" s="52">
        <v>1</v>
      </c>
      <c r="M106" s="52"/>
      <c r="N106" s="849"/>
      <c r="O106" s="1" t="s">
        <v>9298</v>
      </c>
    </row>
    <row r="107" spans="3:15">
      <c r="C107" s="849"/>
      <c r="D107" s="52" t="s">
        <v>9264</v>
      </c>
      <c r="E107" s="849"/>
      <c r="F107" s="52" t="s">
        <v>9167</v>
      </c>
      <c r="G107" s="52" t="s">
        <v>1020</v>
      </c>
      <c r="H107" s="52">
        <v>1</v>
      </c>
      <c r="I107" s="52" t="s">
        <v>9270</v>
      </c>
      <c r="J107" s="849"/>
      <c r="K107" s="849"/>
      <c r="L107" s="52">
        <v>1</v>
      </c>
      <c r="M107" s="52"/>
      <c r="N107" s="849"/>
      <c r="O107" s="849"/>
    </row>
    <row r="108" spans="3:15">
      <c r="C108" s="849"/>
      <c r="D108" s="52" t="s">
        <v>9260</v>
      </c>
      <c r="E108" s="849"/>
      <c r="F108" s="52" t="s">
        <v>235</v>
      </c>
      <c r="G108" s="52" t="s">
        <v>9304</v>
      </c>
      <c r="H108" s="52">
        <v>1</v>
      </c>
      <c r="I108" s="52" t="s">
        <v>9270</v>
      </c>
      <c r="K108" s="849"/>
      <c r="L108" s="52"/>
      <c r="M108" s="52">
        <v>1</v>
      </c>
      <c r="N108" s="52" t="s">
        <v>9305</v>
      </c>
      <c r="O108" s="849"/>
    </row>
    <row r="109" spans="3:15">
      <c r="C109" s="849"/>
      <c r="D109" s="52" t="s">
        <v>9264</v>
      </c>
      <c r="E109" s="849"/>
      <c r="F109" s="52" t="s">
        <v>9306</v>
      </c>
      <c r="G109" s="52" t="s">
        <v>1014</v>
      </c>
      <c r="H109" s="52">
        <v>1</v>
      </c>
      <c r="I109" s="52" t="s">
        <v>9270</v>
      </c>
      <c r="K109" s="849"/>
      <c r="L109" s="52">
        <v>1</v>
      </c>
      <c r="M109" s="52"/>
      <c r="N109" s="849"/>
      <c r="O109" s="849"/>
    </row>
    <row r="110" spans="3:15">
      <c r="C110" s="849"/>
      <c r="D110" s="52" t="s">
        <v>9264</v>
      </c>
      <c r="E110" s="849"/>
      <c r="F110" s="52" t="s">
        <v>9256</v>
      </c>
      <c r="G110" s="52" t="s">
        <v>9258</v>
      </c>
      <c r="H110" s="52">
        <v>1</v>
      </c>
      <c r="I110" s="52" t="s">
        <v>9265</v>
      </c>
      <c r="K110" s="849"/>
      <c r="L110" s="52">
        <v>1</v>
      </c>
      <c r="M110" s="52"/>
      <c r="N110" s="849"/>
      <c r="O110" s="849"/>
    </row>
    <row r="111" spans="3:15">
      <c r="C111" s="849"/>
      <c r="D111" s="52" t="s">
        <v>9264</v>
      </c>
      <c r="E111" s="849"/>
      <c r="F111" s="52" t="s">
        <v>9256</v>
      </c>
      <c r="G111" s="52" t="s">
        <v>9307</v>
      </c>
      <c r="H111" s="52">
        <v>1</v>
      </c>
      <c r="I111" s="52" t="s">
        <v>9265</v>
      </c>
      <c r="K111" s="849"/>
      <c r="L111" s="52">
        <v>1</v>
      </c>
      <c r="M111" s="52"/>
      <c r="N111" s="849"/>
      <c r="O111" s="849"/>
    </row>
    <row r="112" spans="3:15">
      <c r="C112" s="849"/>
      <c r="D112" s="52" t="s">
        <v>9264</v>
      </c>
      <c r="E112" s="849"/>
      <c r="F112" s="52" t="s">
        <v>4</v>
      </c>
      <c r="G112" s="52" t="s">
        <v>9308</v>
      </c>
      <c r="H112" s="52">
        <v>1</v>
      </c>
      <c r="I112" s="52" t="s">
        <v>9265</v>
      </c>
      <c r="K112" s="849"/>
      <c r="L112" s="52">
        <v>1</v>
      </c>
      <c r="M112" s="52"/>
      <c r="N112" s="849"/>
      <c r="O112" s="849"/>
    </row>
    <row r="113" spans="2:18">
      <c r="C113" s="849"/>
      <c r="D113" s="52" t="s">
        <v>9260</v>
      </c>
      <c r="E113" s="849"/>
      <c r="F113" s="52" t="s">
        <v>4</v>
      </c>
      <c r="G113" s="52" t="s">
        <v>9309</v>
      </c>
      <c r="H113" s="52">
        <v>1</v>
      </c>
      <c r="I113" s="52" t="s">
        <v>9265</v>
      </c>
      <c r="K113" s="849"/>
      <c r="L113" s="52"/>
      <c r="M113" s="52">
        <v>1</v>
      </c>
      <c r="N113" s="52" t="s">
        <v>1031</v>
      </c>
      <c r="O113" s="849"/>
    </row>
    <row r="114" spans="2:18">
      <c r="C114" s="849"/>
      <c r="D114" s="52" t="s">
        <v>9260</v>
      </c>
      <c r="E114" s="849"/>
      <c r="F114" s="52" t="s">
        <v>9153</v>
      </c>
      <c r="G114" s="52" t="s">
        <v>9310</v>
      </c>
      <c r="H114" s="52">
        <v>3</v>
      </c>
      <c r="I114" s="52" t="s">
        <v>9265</v>
      </c>
      <c r="K114" s="52" t="s">
        <v>9311</v>
      </c>
      <c r="L114" s="52"/>
      <c r="M114" s="52">
        <v>3</v>
      </c>
      <c r="N114" s="52" t="s">
        <v>9312</v>
      </c>
      <c r="O114" s="849"/>
    </row>
    <row r="115" spans="2:18">
      <c r="C115" s="849"/>
      <c r="D115" s="52" t="s">
        <v>9264</v>
      </c>
      <c r="E115" s="849"/>
      <c r="F115" s="52" t="s">
        <v>0</v>
      </c>
      <c r="G115" s="52" t="s">
        <v>9313</v>
      </c>
      <c r="H115" s="52">
        <v>1</v>
      </c>
      <c r="I115" s="52" t="s">
        <v>9294</v>
      </c>
      <c r="J115" s="849"/>
      <c r="K115" s="849"/>
      <c r="L115" s="52">
        <v>1</v>
      </c>
      <c r="M115" s="52"/>
      <c r="N115" s="849"/>
      <c r="O115" s="849"/>
    </row>
    <row r="116" spans="2:18">
      <c r="C116" s="849"/>
      <c r="D116" s="1" t="s">
        <v>9260</v>
      </c>
      <c r="E116" s="849"/>
      <c r="F116" s="52" t="s">
        <v>9167</v>
      </c>
      <c r="G116" s="52" t="s">
        <v>9314</v>
      </c>
      <c r="H116" s="52">
        <v>1</v>
      </c>
      <c r="I116" s="52" t="s">
        <v>9262</v>
      </c>
      <c r="J116" s="849"/>
      <c r="K116" s="849"/>
      <c r="L116" s="52"/>
      <c r="M116" s="52"/>
      <c r="N116" s="849"/>
      <c r="O116" s="849"/>
    </row>
    <row r="117" spans="2:18">
      <c r="C117" s="849"/>
      <c r="D117" s="52"/>
      <c r="E117" s="849"/>
      <c r="F117" s="52"/>
      <c r="G117" s="52"/>
      <c r="H117" s="52"/>
      <c r="I117" s="52"/>
      <c r="J117" s="849"/>
      <c r="K117" s="849"/>
      <c r="L117" s="52"/>
      <c r="M117" s="52"/>
      <c r="N117" s="849"/>
      <c r="O117" s="849"/>
    </row>
    <row r="118" spans="2:18" ht="18" thickBot="1">
      <c r="E118" s="1"/>
      <c r="F118" s="1"/>
      <c r="G118" s="1"/>
      <c r="H118" s="1"/>
      <c r="I118" s="1"/>
      <c r="J118" s="1"/>
      <c r="K118" s="1"/>
      <c r="L118" s="1"/>
      <c r="M118" s="1"/>
    </row>
    <row r="119" spans="2:18">
      <c r="B119" s="844">
        <v>1</v>
      </c>
      <c r="C119" s="844">
        <v>1</v>
      </c>
      <c r="D119" s="844">
        <v>1</v>
      </c>
      <c r="E119" s="844">
        <v>1</v>
      </c>
      <c r="F119" s="844">
        <v>1</v>
      </c>
      <c r="G119" s="844">
        <v>1</v>
      </c>
      <c r="H119" s="844">
        <v>1</v>
      </c>
      <c r="I119" s="844">
        <v>1</v>
      </c>
      <c r="J119" s="844">
        <v>1</v>
      </c>
      <c r="K119" s="844">
        <v>1</v>
      </c>
      <c r="L119" s="844">
        <v>1</v>
      </c>
      <c r="M119" s="844">
        <v>1</v>
      </c>
      <c r="N119" s="844">
        <v>1</v>
      </c>
      <c r="O119" s="844">
        <v>1</v>
      </c>
      <c r="P119" s="844">
        <v>1</v>
      </c>
      <c r="Q119" s="844">
        <v>1</v>
      </c>
      <c r="R119" s="844">
        <v>1</v>
      </c>
    </row>
    <row r="120" spans="2:18">
      <c r="C120" s="850">
        <v>2024</v>
      </c>
      <c r="D120" s="52" t="s">
        <v>9264</v>
      </c>
      <c r="E120" s="849"/>
      <c r="F120" s="52" t="s">
        <v>9153</v>
      </c>
      <c r="G120" s="52" t="s">
        <v>9315</v>
      </c>
      <c r="H120" s="52">
        <v>1</v>
      </c>
      <c r="I120" s="52" t="s">
        <v>9316</v>
      </c>
      <c r="J120" s="849"/>
      <c r="K120" s="52" t="s">
        <v>9317</v>
      </c>
      <c r="L120" s="52">
        <v>1</v>
      </c>
      <c r="M120" s="52"/>
      <c r="N120" s="849"/>
      <c r="O120" s="52" t="s">
        <v>9318</v>
      </c>
      <c r="P120" s="848" t="s">
        <v>9277</v>
      </c>
      <c r="Q120" s="848" t="s">
        <v>9264</v>
      </c>
      <c r="R120" s="848" t="s">
        <v>9260</v>
      </c>
    </row>
    <row r="121" spans="2:18">
      <c r="C121" s="849"/>
      <c r="D121" s="52" t="s">
        <v>9264</v>
      </c>
      <c r="E121" s="849"/>
      <c r="F121" s="52" t="s">
        <v>9167</v>
      </c>
      <c r="G121" s="52" t="s">
        <v>1019</v>
      </c>
      <c r="H121" s="52">
        <v>1</v>
      </c>
      <c r="I121" s="52" t="s">
        <v>9316</v>
      </c>
      <c r="J121" s="849"/>
      <c r="K121" s="52" t="s">
        <v>9319</v>
      </c>
      <c r="L121" s="52">
        <v>1</v>
      </c>
      <c r="M121" s="52"/>
      <c r="N121" s="849"/>
      <c r="O121" s="52" t="s">
        <v>977</v>
      </c>
      <c r="P121" s="379">
        <v>2024</v>
      </c>
      <c r="Q121" s="65">
        <v>10</v>
      </c>
      <c r="R121" s="65">
        <v>3</v>
      </c>
    </row>
    <row r="122" spans="2:18">
      <c r="C122" s="849"/>
      <c r="D122" s="52" t="s">
        <v>9260</v>
      </c>
      <c r="E122" s="849"/>
      <c r="F122" s="52" t="s">
        <v>193</v>
      </c>
      <c r="G122" s="52" t="s">
        <v>9320</v>
      </c>
      <c r="H122" s="52">
        <v>1</v>
      </c>
      <c r="I122" s="52" t="s">
        <v>9316</v>
      </c>
      <c r="K122" s="849"/>
      <c r="L122" s="52"/>
      <c r="M122" s="52">
        <v>1</v>
      </c>
      <c r="N122" s="52" t="s">
        <v>9305</v>
      </c>
      <c r="O122" s="849"/>
    </row>
    <row r="123" spans="2:18">
      <c r="C123" s="849"/>
      <c r="D123" s="52" t="s">
        <v>9264</v>
      </c>
      <c r="E123" s="849"/>
      <c r="F123" s="52" t="s">
        <v>5</v>
      </c>
      <c r="G123" s="52" t="s">
        <v>9321</v>
      </c>
      <c r="H123" s="52">
        <v>2</v>
      </c>
      <c r="I123" s="52" t="s">
        <v>9316</v>
      </c>
      <c r="K123" s="52" t="s">
        <v>9317</v>
      </c>
      <c r="L123" s="52">
        <v>2</v>
      </c>
      <c r="M123" s="52"/>
      <c r="N123" s="849"/>
      <c r="O123" s="52" t="s">
        <v>9318</v>
      </c>
    </row>
    <row r="124" spans="2:18">
      <c r="D124" s="52" t="s">
        <v>9264</v>
      </c>
      <c r="F124" s="52" t="s">
        <v>9167</v>
      </c>
      <c r="G124" s="52" t="s">
        <v>9322</v>
      </c>
      <c r="H124" s="52">
        <v>2</v>
      </c>
      <c r="I124" s="52" t="s">
        <v>9276</v>
      </c>
      <c r="L124" s="52">
        <v>2</v>
      </c>
      <c r="O124" s="849"/>
    </row>
    <row r="125" spans="2:18">
      <c r="D125" s="1" t="s">
        <v>9264</v>
      </c>
      <c r="F125" s="52" t="s">
        <v>4</v>
      </c>
      <c r="G125" s="52" t="s">
        <v>9323</v>
      </c>
      <c r="H125" s="52">
        <v>1</v>
      </c>
      <c r="I125" s="52" t="s">
        <v>9276</v>
      </c>
      <c r="K125" s="52" t="s">
        <v>405</v>
      </c>
      <c r="L125" s="52">
        <v>1</v>
      </c>
    </row>
    <row r="126" spans="2:18">
      <c r="D126" s="1" t="s">
        <v>9260</v>
      </c>
      <c r="F126" s="52" t="s">
        <v>4</v>
      </c>
      <c r="G126" s="52" t="s">
        <v>9324</v>
      </c>
      <c r="H126" s="52">
        <v>2</v>
      </c>
      <c r="I126" s="52" t="s">
        <v>9276</v>
      </c>
      <c r="K126" s="52" t="s">
        <v>9325</v>
      </c>
      <c r="M126" s="1">
        <v>2</v>
      </c>
      <c r="N126" s="52"/>
      <c r="O126" s="1"/>
    </row>
    <row r="127" spans="2:18">
      <c r="D127" s="1" t="s">
        <v>9264</v>
      </c>
      <c r="F127" s="52" t="s">
        <v>9153</v>
      </c>
      <c r="G127" s="52" t="s">
        <v>9326</v>
      </c>
      <c r="H127" s="52">
        <v>2</v>
      </c>
      <c r="I127" s="52" t="s">
        <v>9327</v>
      </c>
      <c r="K127" s="52" t="s">
        <v>9328</v>
      </c>
      <c r="L127" s="52">
        <v>2</v>
      </c>
      <c r="M127" s="1"/>
    </row>
    <row r="128" spans="2:18">
      <c r="D128" s="1" t="s">
        <v>9264</v>
      </c>
      <c r="F128" s="52" t="s">
        <v>9153</v>
      </c>
      <c r="G128" s="52" t="s">
        <v>9329</v>
      </c>
      <c r="H128" s="52">
        <v>1</v>
      </c>
      <c r="I128" s="52" t="s">
        <v>9327</v>
      </c>
      <c r="L128" s="52">
        <v>1</v>
      </c>
      <c r="M128" s="1"/>
    </row>
    <row r="129" spans="4:18">
      <c r="D129" s="1" t="s">
        <v>9260</v>
      </c>
      <c r="F129" s="52" t="s">
        <v>4</v>
      </c>
      <c r="G129" s="52" t="s">
        <v>9330</v>
      </c>
      <c r="H129" s="52">
        <v>1</v>
      </c>
      <c r="I129" s="52" t="s">
        <v>9327</v>
      </c>
      <c r="L129" s="52"/>
      <c r="M129" s="1">
        <v>1</v>
      </c>
    </row>
    <row r="130" spans="4:18">
      <c r="D130" s="1" t="s">
        <v>9264</v>
      </c>
      <c r="F130" s="52" t="s">
        <v>4</v>
      </c>
      <c r="G130" s="52" t="s">
        <v>9331</v>
      </c>
      <c r="H130" s="52">
        <v>1</v>
      </c>
      <c r="I130" s="52" t="s">
        <v>9332</v>
      </c>
      <c r="L130" s="52">
        <v>1</v>
      </c>
      <c r="M130" s="1"/>
    </row>
    <row r="131" spans="4:18">
      <c r="D131" s="1" t="s">
        <v>9264</v>
      </c>
      <c r="F131" s="52" t="s">
        <v>9155</v>
      </c>
      <c r="G131" s="52" t="s">
        <v>9333</v>
      </c>
      <c r="H131" s="52">
        <v>3</v>
      </c>
      <c r="I131" s="52" t="s">
        <v>9332</v>
      </c>
      <c r="K131" s="52" t="s">
        <v>8803</v>
      </c>
      <c r="L131" s="1">
        <v>3</v>
      </c>
    </row>
    <row r="132" spans="4:18">
      <c r="D132" s="1" t="s">
        <v>9260</v>
      </c>
      <c r="F132" s="52" t="s">
        <v>9155</v>
      </c>
      <c r="G132" s="52" t="s">
        <v>9334</v>
      </c>
      <c r="H132" s="52">
        <v>1</v>
      </c>
      <c r="I132" s="52" t="s">
        <v>9332</v>
      </c>
      <c r="L132" s="52"/>
      <c r="M132" s="52">
        <v>1</v>
      </c>
    </row>
    <row r="133" spans="4:18">
      <c r="D133" s="1" t="s">
        <v>9260</v>
      </c>
      <c r="F133" s="52" t="s">
        <v>9155</v>
      </c>
      <c r="G133" s="52" t="s">
        <v>9335</v>
      </c>
      <c r="H133" s="52">
        <v>1</v>
      </c>
      <c r="I133" s="52" t="s">
        <v>9332</v>
      </c>
      <c r="J133" s="52"/>
      <c r="L133" s="52"/>
      <c r="M133" s="52">
        <v>1</v>
      </c>
    </row>
    <row r="134" spans="4:18">
      <c r="D134" s="1" t="s">
        <v>9260</v>
      </c>
      <c r="F134" s="52" t="s">
        <v>9155</v>
      </c>
      <c r="G134" s="52" t="s">
        <v>796</v>
      </c>
      <c r="H134" s="52">
        <v>2</v>
      </c>
      <c r="I134" s="52" t="s">
        <v>9332</v>
      </c>
      <c r="J134" s="52"/>
      <c r="L134" s="52"/>
      <c r="M134" s="52">
        <v>2</v>
      </c>
    </row>
    <row r="135" spans="4:18">
      <c r="D135" s="1" t="s">
        <v>9260</v>
      </c>
      <c r="F135" s="52" t="s">
        <v>9155</v>
      </c>
      <c r="G135" s="52" t="s">
        <v>9336</v>
      </c>
      <c r="H135" s="52">
        <v>1</v>
      </c>
      <c r="I135" s="52" t="s">
        <v>9332</v>
      </c>
      <c r="J135" s="52"/>
      <c r="L135" s="52"/>
      <c r="M135" s="52">
        <v>1</v>
      </c>
    </row>
    <row r="136" spans="4:18">
      <c r="D136" s="1" t="s">
        <v>9264</v>
      </c>
      <c r="F136" s="52" t="s">
        <v>9155</v>
      </c>
      <c r="G136" s="52" t="s">
        <v>9333</v>
      </c>
      <c r="H136" s="52">
        <v>2</v>
      </c>
      <c r="I136" s="52" t="s">
        <v>9275</v>
      </c>
      <c r="K136" s="52" t="s">
        <v>9337</v>
      </c>
      <c r="L136" s="52">
        <v>2</v>
      </c>
      <c r="M136" s="52"/>
    </row>
    <row r="137" spans="4:18">
      <c r="D137" s="1" t="s">
        <v>9264</v>
      </c>
      <c r="F137" s="52" t="s">
        <v>9167</v>
      </c>
      <c r="G137" s="52" t="s">
        <v>80</v>
      </c>
      <c r="H137" s="52">
        <v>2</v>
      </c>
      <c r="I137" s="52" t="s">
        <v>9275</v>
      </c>
      <c r="L137" s="52">
        <v>2</v>
      </c>
      <c r="M137" s="52"/>
      <c r="O137" s="52" t="s">
        <v>9338</v>
      </c>
    </row>
    <row r="138" spans="4:18">
      <c r="D138" s="1" t="s">
        <v>9264</v>
      </c>
      <c r="F138" s="52" t="s">
        <v>0</v>
      </c>
      <c r="G138" s="52" t="s">
        <v>9339</v>
      </c>
      <c r="H138" s="52">
        <v>1</v>
      </c>
      <c r="I138" s="52" t="s">
        <v>9275</v>
      </c>
      <c r="L138" s="52">
        <v>1</v>
      </c>
      <c r="M138" s="52"/>
    </row>
    <row r="139" spans="4:18">
      <c r="D139" s="1" t="s">
        <v>9264</v>
      </c>
      <c r="F139" s="52" t="s">
        <v>4</v>
      </c>
      <c r="G139" s="52" t="s">
        <v>9340</v>
      </c>
      <c r="H139" s="52">
        <v>2</v>
      </c>
      <c r="I139" s="52" t="s">
        <v>9275</v>
      </c>
      <c r="L139" s="52">
        <v>2</v>
      </c>
      <c r="M139" s="1"/>
    </row>
    <row r="140" spans="4:18">
      <c r="D140" s="1" t="s">
        <v>9264</v>
      </c>
      <c r="F140" s="52" t="s">
        <v>57</v>
      </c>
      <c r="G140" s="52" t="s">
        <v>9341</v>
      </c>
      <c r="H140" s="52">
        <v>1</v>
      </c>
      <c r="I140" s="52" t="s">
        <v>9275</v>
      </c>
      <c r="L140" s="52">
        <v>1</v>
      </c>
      <c r="M140" s="1"/>
    </row>
    <row r="141" spans="4:18">
      <c r="D141" s="1" t="s">
        <v>9260</v>
      </c>
      <c r="F141" s="52" t="s">
        <v>81</v>
      </c>
      <c r="G141" s="52" t="s">
        <v>9342</v>
      </c>
      <c r="H141" s="52">
        <v>1</v>
      </c>
      <c r="I141" s="52" t="s">
        <v>9275</v>
      </c>
      <c r="K141" s="52" t="s">
        <v>9343</v>
      </c>
      <c r="L141" s="52"/>
      <c r="M141" s="1">
        <v>1</v>
      </c>
      <c r="P141" s="848" t="s">
        <v>9277</v>
      </c>
      <c r="Q141" s="848" t="s">
        <v>9264</v>
      </c>
      <c r="R141" s="848" t="s">
        <v>9260</v>
      </c>
    </row>
    <row r="142" spans="4:18">
      <c r="D142" s="1" t="s">
        <v>9264</v>
      </c>
      <c r="F142" s="52" t="s">
        <v>9240</v>
      </c>
      <c r="G142" s="52" t="s">
        <v>1118</v>
      </c>
      <c r="H142" s="52">
        <v>1</v>
      </c>
      <c r="I142" s="52" t="s">
        <v>9262</v>
      </c>
      <c r="K142" s="52" t="s">
        <v>9344</v>
      </c>
      <c r="L142" s="1"/>
      <c r="M142" s="1"/>
      <c r="P142" s="379">
        <v>2021</v>
      </c>
      <c r="Q142" s="379">
        <v>23</v>
      </c>
      <c r="R142" s="379">
        <v>4</v>
      </c>
    </row>
    <row r="143" spans="4:18">
      <c r="D143" s="1" t="s">
        <v>9264</v>
      </c>
      <c r="F143" s="52" t="s">
        <v>235</v>
      </c>
      <c r="G143" s="52" t="s">
        <v>9345</v>
      </c>
      <c r="H143" s="52">
        <v>1</v>
      </c>
      <c r="I143" s="52" t="s">
        <v>9346</v>
      </c>
      <c r="L143" s="52">
        <v>1</v>
      </c>
      <c r="M143" s="1"/>
      <c r="O143" t="s">
        <v>9347</v>
      </c>
      <c r="P143" s="379">
        <v>2022</v>
      </c>
      <c r="Q143" s="379">
        <v>12</v>
      </c>
      <c r="R143" s="379">
        <v>7</v>
      </c>
    </row>
    <row r="144" spans="4:18">
      <c r="D144" s="1" t="s">
        <v>9260</v>
      </c>
      <c r="F144" s="1" t="s">
        <v>9155</v>
      </c>
      <c r="G144" s="1" t="s">
        <v>34</v>
      </c>
      <c r="H144" s="1">
        <v>1</v>
      </c>
      <c r="I144" s="1" t="s">
        <v>9346</v>
      </c>
      <c r="L144" s="1"/>
      <c r="M144" s="1">
        <v>1</v>
      </c>
      <c r="P144" s="379">
        <v>2023</v>
      </c>
      <c r="Q144" s="381">
        <v>21</v>
      </c>
      <c r="R144" s="381">
        <v>8</v>
      </c>
    </row>
    <row r="145" spans="3:22">
      <c r="D145" s="1" t="s">
        <v>9264</v>
      </c>
      <c r="F145" s="1" t="s">
        <v>9155</v>
      </c>
      <c r="G145" s="52" t="s">
        <v>494</v>
      </c>
      <c r="H145" s="52">
        <v>1</v>
      </c>
      <c r="I145" s="1" t="s">
        <v>9346</v>
      </c>
      <c r="L145" s="1">
        <v>1</v>
      </c>
      <c r="M145" s="1"/>
      <c r="P145" s="379">
        <v>2024</v>
      </c>
      <c r="Q145" s="65">
        <v>35</v>
      </c>
      <c r="R145" s="65">
        <v>16</v>
      </c>
    </row>
    <row r="146" spans="3:22">
      <c r="D146" s="1" t="s">
        <v>9264</v>
      </c>
      <c r="F146" s="1" t="s">
        <v>9167</v>
      </c>
      <c r="G146" s="52" t="s">
        <v>709</v>
      </c>
      <c r="H146" s="52">
        <v>1</v>
      </c>
      <c r="I146" s="1" t="s">
        <v>9348</v>
      </c>
      <c r="L146" s="1">
        <v>1</v>
      </c>
      <c r="M146" s="1"/>
      <c r="P146" s="379" t="s">
        <v>9349</v>
      </c>
      <c r="Q146" s="65">
        <f>SUM(Q142:Q145)</f>
        <v>91</v>
      </c>
      <c r="R146" s="65">
        <f>SUM(R142:R145)</f>
        <v>35</v>
      </c>
    </row>
    <row r="147" spans="3:22">
      <c r="D147" s="1" t="s">
        <v>9350</v>
      </c>
      <c r="F147" s="52" t="s">
        <v>81</v>
      </c>
      <c r="G147" s="52" t="s">
        <v>9342</v>
      </c>
      <c r="H147" s="52">
        <v>1</v>
      </c>
      <c r="I147" s="52" t="s">
        <v>9270</v>
      </c>
      <c r="L147" s="1">
        <v>1</v>
      </c>
      <c r="M147" s="1"/>
    </row>
    <row r="148" spans="3:22">
      <c r="D148" s="1" t="s">
        <v>9350</v>
      </c>
      <c r="F148" s="52" t="s">
        <v>0</v>
      </c>
      <c r="G148" s="52" t="s">
        <v>1147</v>
      </c>
      <c r="H148" s="52">
        <v>2</v>
      </c>
      <c r="I148" s="52" t="s">
        <v>9270</v>
      </c>
      <c r="L148" s="1">
        <v>2</v>
      </c>
      <c r="M148" s="1"/>
    </row>
    <row r="149" spans="3:22">
      <c r="D149" s="1" t="s">
        <v>9350</v>
      </c>
      <c r="F149" s="52" t="s">
        <v>192</v>
      </c>
      <c r="G149" s="52" t="s">
        <v>1146</v>
      </c>
      <c r="H149" s="52">
        <v>1</v>
      </c>
      <c r="I149" s="52" t="s">
        <v>9265</v>
      </c>
      <c r="L149" s="1">
        <v>1</v>
      </c>
      <c r="M149" s="1"/>
    </row>
    <row r="150" spans="3:22">
      <c r="D150" s="1" t="s">
        <v>9350</v>
      </c>
      <c r="F150" s="52" t="s">
        <v>193</v>
      </c>
      <c r="G150" s="52" t="s">
        <v>1146</v>
      </c>
      <c r="H150" s="52">
        <v>1</v>
      </c>
      <c r="I150" s="52" t="s">
        <v>9265</v>
      </c>
      <c r="L150" s="1">
        <v>1</v>
      </c>
      <c r="M150" s="1"/>
      <c r="P150" s="851" t="s">
        <v>9277</v>
      </c>
      <c r="Q150" s="851" t="s">
        <v>9264</v>
      </c>
      <c r="R150" s="851" t="s">
        <v>9260</v>
      </c>
    </row>
    <row r="151" spans="3:22">
      <c r="D151" s="1" t="s">
        <v>9260</v>
      </c>
      <c r="F151" s="52" t="s">
        <v>0</v>
      </c>
      <c r="G151" s="52" t="s">
        <v>6972</v>
      </c>
      <c r="H151" s="52">
        <v>1</v>
      </c>
      <c r="I151" s="52" t="s">
        <v>9270</v>
      </c>
      <c r="L151" s="1"/>
      <c r="M151" s="1">
        <v>1</v>
      </c>
      <c r="P151" s="379">
        <v>2024</v>
      </c>
      <c r="Q151" s="65">
        <v>35</v>
      </c>
      <c r="R151" s="65">
        <v>16</v>
      </c>
    </row>
    <row r="152" spans="3:22">
      <c r="D152" s="1" t="s">
        <v>9260</v>
      </c>
      <c r="F152" s="52" t="s">
        <v>0</v>
      </c>
      <c r="G152" s="52" t="s">
        <v>6971</v>
      </c>
      <c r="H152" s="52">
        <v>1</v>
      </c>
      <c r="I152" s="52" t="s">
        <v>9270</v>
      </c>
      <c r="M152" s="1">
        <v>1</v>
      </c>
      <c r="P152" s="852" t="s">
        <v>9349</v>
      </c>
      <c r="Q152" s="853">
        <v>91</v>
      </c>
      <c r="R152" s="853">
        <v>35</v>
      </c>
      <c r="S152" s="854" t="s">
        <v>9351</v>
      </c>
    </row>
    <row r="153" spans="3:22">
      <c r="D153" s="1" t="s">
        <v>9260</v>
      </c>
      <c r="F153" s="52" t="s">
        <v>0</v>
      </c>
      <c r="G153" s="52" t="s">
        <v>6973</v>
      </c>
      <c r="H153" s="52">
        <v>1</v>
      </c>
      <c r="I153" s="52" t="s">
        <v>9270</v>
      </c>
      <c r="M153" s="1">
        <v>1</v>
      </c>
    </row>
    <row r="154" spans="3:22">
      <c r="D154" s="1" t="s">
        <v>9260</v>
      </c>
      <c r="F154" s="52" t="s">
        <v>235</v>
      </c>
      <c r="G154" s="52" t="s">
        <v>9352</v>
      </c>
      <c r="H154" s="52">
        <v>1</v>
      </c>
      <c r="L154" s="1"/>
      <c r="M154" s="1">
        <v>1</v>
      </c>
      <c r="N154" s="1"/>
    </row>
    <row r="155" spans="3:22">
      <c r="D155" s="1" t="s">
        <v>9260</v>
      </c>
      <c r="F155" s="52" t="s">
        <v>4</v>
      </c>
      <c r="G155" s="52" t="s">
        <v>9353</v>
      </c>
      <c r="H155" s="52">
        <v>1</v>
      </c>
      <c r="L155" s="1"/>
      <c r="M155" s="1">
        <v>1</v>
      </c>
      <c r="N155" s="1"/>
    </row>
    <row r="156" spans="3:22">
      <c r="D156" s="1" t="s">
        <v>9350</v>
      </c>
      <c r="F156" s="52" t="s">
        <v>4</v>
      </c>
      <c r="G156" s="52" t="s">
        <v>9354</v>
      </c>
      <c r="H156" s="52">
        <v>1</v>
      </c>
      <c r="L156" s="1">
        <v>1</v>
      </c>
      <c r="M156" s="1"/>
      <c r="N156" s="1"/>
    </row>
    <row r="157" spans="3:22">
      <c r="D157" s="1" t="s">
        <v>9350</v>
      </c>
      <c r="F157" s="52" t="s">
        <v>9167</v>
      </c>
      <c r="G157" s="52" t="s">
        <v>9355</v>
      </c>
      <c r="H157" s="52">
        <v>4</v>
      </c>
      <c r="L157" s="1">
        <v>4</v>
      </c>
      <c r="M157" s="1"/>
      <c r="N157" s="1"/>
    </row>
    <row r="158" spans="3:22">
      <c r="D158" s="1" t="s">
        <v>9350</v>
      </c>
      <c r="F158" s="52" t="s">
        <v>4</v>
      </c>
      <c r="G158" s="52" t="s">
        <v>9356</v>
      </c>
      <c r="H158" s="52">
        <v>1</v>
      </c>
      <c r="L158" s="1"/>
      <c r="M158" s="1"/>
      <c r="N158" s="1"/>
    </row>
    <row r="159" spans="3:22">
      <c r="C159" s="850">
        <v>2025</v>
      </c>
      <c r="L159" s="1"/>
      <c r="M159" s="1"/>
      <c r="N159" s="1"/>
    </row>
    <row r="160" spans="3:22">
      <c r="D160" s="1" t="s">
        <v>9350</v>
      </c>
      <c r="F160" s="52" t="s">
        <v>9167</v>
      </c>
      <c r="G160" s="52" t="s">
        <v>460</v>
      </c>
      <c r="H160" s="52">
        <v>2</v>
      </c>
      <c r="I160" s="52" t="s">
        <v>9327</v>
      </c>
      <c r="L160" s="1">
        <v>1</v>
      </c>
      <c r="M160" s="1"/>
      <c r="N160" s="1"/>
      <c r="V160" s="52"/>
    </row>
    <row r="161" spans="3:14">
      <c r="D161" s="1" t="s">
        <v>9260</v>
      </c>
      <c r="F161" s="52" t="s">
        <v>4</v>
      </c>
      <c r="G161" s="52" t="s">
        <v>1149</v>
      </c>
      <c r="H161" s="52">
        <v>1</v>
      </c>
      <c r="I161" s="52" t="s">
        <v>9295</v>
      </c>
      <c r="L161" s="1"/>
      <c r="M161" s="1">
        <v>1</v>
      </c>
      <c r="N161" s="1"/>
    </row>
    <row r="162" spans="3:14">
      <c r="D162" s="1" t="s">
        <v>9260</v>
      </c>
      <c r="F162" s="52" t="s">
        <v>9413</v>
      </c>
      <c r="G162" s="52" t="s">
        <v>9414</v>
      </c>
      <c r="H162" s="52">
        <v>1</v>
      </c>
      <c r="I162" s="52" t="s">
        <v>9415</v>
      </c>
      <c r="J162" s="52" t="s">
        <v>9416</v>
      </c>
      <c r="L162" s="1"/>
      <c r="M162" s="1">
        <v>1</v>
      </c>
      <c r="N162" s="1"/>
    </row>
    <row r="163" spans="3:14">
      <c r="D163" s="1" t="s">
        <v>9350</v>
      </c>
      <c r="F163" s="52" t="s">
        <v>0</v>
      </c>
      <c r="G163" s="52" t="s">
        <v>1360</v>
      </c>
      <c r="H163" s="52">
        <v>1</v>
      </c>
      <c r="I163" s="52" t="s">
        <v>9278</v>
      </c>
      <c r="L163" s="1">
        <v>1</v>
      </c>
      <c r="M163" s="1"/>
      <c r="N163" s="1"/>
    </row>
    <row r="164" spans="3:14">
      <c r="D164" s="1" t="s">
        <v>9264</v>
      </c>
      <c r="F164" s="52" t="s">
        <v>9167</v>
      </c>
      <c r="G164" s="52" t="s">
        <v>9357</v>
      </c>
      <c r="H164" s="52">
        <v>2</v>
      </c>
      <c r="I164" s="52" t="s">
        <v>9262</v>
      </c>
      <c r="L164" s="1">
        <v>2</v>
      </c>
      <c r="M164" s="1"/>
      <c r="N164" s="1"/>
    </row>
    <row r="165" spans="3:14">
      <c r="D165" s="1" t="s">
        <v>9260</v>
      </c>
      <c r="F165" s="52" t="s">
        <v>9425</v>
      </c>
      <c r="G165" s="52" t="s">
        <v>9430</v>
      </c>
      <c r="H165" s="52">
        <v>1</v>
      </c>
      <c r="I165" s="52" t="s">
        <v>9427</v>
      </c>
      <c r="L165" s="1"/>
      <c r="M165" s="1">
        <v>1</v>
      </c>
      <c r="N165" s="1"/>
    </row>
    <row r="166" spans="3:14">
      <c r="F166" s="52"/>
      <c r="G166" s="52"/>
      <c r="H166" s="52"/>
      <c r="I166" s="52"/>
      <c r="L166" s="1"/>
      <c r="M166" s="1"/>
      <c r="N166" s="1"/>
    </row>
    <row r="168" spans="3:14">
      <c r="C168" s="850">
        <v>2026</v>
      </c>
      <c r="D168" s="1" t="s">
        <v>9264</v>
      </c>
      <c r="F168" s="52" t="s">
        <v>0</v>
      </c>
      <c r="G168" s="52" t="s">
        <v>9358</v>
      </c>
      <c r="H168" s="52">
        <v>1</v>
      </c>
      <c r="I168" s="52" t="s">
        <v>9294</v>
      </c>
      <c r="L168" s="1">
        <v>1</v>
      </c>
      <c r="M168" s="1"/>
      <c r="N168" s="1"/>
    </row>
    <row r="169" spans="3:14">
      <c r="L169" s="1"/>
      <c r="M169" s="1"/>
      <c r="N169" s="1"/>
    </row>
    <row r="170" spans="3:14">
      <c r="D170" s="1" t="s">
        <v>9264</v>
      </c>
      <c r="F170" s="52" t="s">
        <v>0</v>
      </c>
      <c r="G170" s="52" t="s">
        <v>9397</v>
      </c>
      <c r="H170" s="52">
        <v>1</v>
      </c>
      <c r="I170" s="52" t="s">
        <v>9327</v>
      </c>
      <c r="L170" s="1">
        <v>1</v>
      </c>
      <c r="M170" s="1"/>
      <c r="N170" s="1"/>
    </row>
    <row r="171" spans="3:14">
      <c r="D171" s="1" t="s">
        <v>9385</v>
      </c>
      <c r="F171" s="52" t="s">
        <v>9386</v>
      </c>
      <c r="G171" s="52" t="s">
        <v>707</v>
      </c>
      <c r="H171" s="52">
        <v>1</v>
      </c>
      <c r="I171" s="52" t="s">
        <v>9327</v>
      </c>
      <c r="L171" s="1">
        <v>1</v>
      </c>
      <c r="M171" s="1"/>
      <c r="N171" s="1"/>
    </row>
    <row r="172" spans="3:14">
      <c r="D172" s="857" t="s">
        <v>9393</v>
      </c>
      <c r="E172" s="1" t="s">
        <v>9394</v>
      </c>
      <c r="F172" s="52" t="s">
        <v>9395</v>
      </c>
      <c r="G172" s="52" t="s">
        <v>9396</v>
      </c>
      <c r="H172" s="52">
        <v>1</v>
      </c>
      <c r="I172" s="52" t="s">
        <v>9327</v>
      </c>
      <c r="L172" s="1"/>
      <c r="M172" s="1"/>
      <c r="N172" s="1">
        <v>1</v>
      </c>
    </row>
    <row r="173" spans="3:14">
      <c r="D173" s="1" t="s">
        <v>9260</v>
      </c>
      <c r="F173" s="52" t="s">
        <v>9425</v>
      </c>
      <c r="G173" s="52" t="s">
        <v>9426</v>
      </c>
      <c r="H173" s="52">
        <v>1</v>
      </c>
      <c r="I173" s="52" t="s">
        <v>9427</v>
      </c>
      <c r="M173" s="1">
        <v>1</v>
      </c>
      <c r="N173" s="1"/>
    </row>
    <row r="174" spans="3:14">
      <c r="D174" s="1" t="s">
        <v>9264</v>
      </c>
      <c r="F174" s="52" t="s">
        <v>9167</v>
      </c>
      <c r="G174" s="52" t="s">
        <v>708</v>
      </c>
      <c r="H174" s="52">
        <v>1</v>
      </c>
      <c r="I174" s="52" t="s">
        <v>9327</v>
      </c>
      <c r="L174" s="1">
        <v>1</v>
      </c>
      <c r="M174" s="1"/>
    </row>
    <row r="175" spans="3:14">
      <c r="D175" s="1" t="s">
        <v>9260</v>
      </c>
      <c r="F175" s="52" t="s">
        <v>9773</v>
      </c>
      <c r="G175" s="52" t="s">
        <v>9774</v>
      </c>
      <c r="H175" s="52">
        <v>2</v>
      </c>
      <c r="I175" s="52" t="s">
        <v>9776</v>
      </c>
      <c r="M175" s="1">
        <v>2</v>
      </c>
    </row>
    <row r="176" spans="3:14">
      <c r="D176" s="1" t="s">
        <v>9260</v>
      </c>
      <c r="F176" s="52" t="s">
        <v>9773</v>
      </c>
      <c r="G176" s="52" t="s">
        <v>9775</v>
      </c>
      <c r="H176" s="52">
        <v>3</v>
      </c>
      <c r="I176" s="52" t="s">
        <v>9776</v>
      </c>
      <c r="M176" s="1">
        <v>3</v>
      </c>
    </row>
    <row r="177" spans="13:13">
      <c r="M177" s="1"/>
    </row>
    <row r="178" spans="13:13">
      <c r="M178" s="1"/>
    </row>
    <row r="179" spans="13:13">
      <c r="M179" s="1"/>
    </row>
    <row r="180" spans="13:13">
      <c r="M180" s="1"/>
    </row>
    <row r="181" spans="13:13">
      <c r="M181" s="1"/>
    </row>
    <row r="182" spans="13:13">
      <c r="M182" s="1"/>
    </row>
    <row r="183" spans="13:13">
      <c r="M183" s="1"/>
    </row>
  </sheetData>
  <autoFilter ref="B119:R119" xr:uid="{34B59392-644F-4176-A17A-F6DCBAD51147}">
    <sortState xmlns:xlrd2="http://schemas.microsoft.com/office/spreadsheetml/2017/richdata2" ref="B120:R163">
      <sortCondition ref="B119"/>
    </sortState>
  </autoFilter>
  <mergeCells count="33">
    <mergeCell ref="V34:V35"/>
    <mergeCell ref="W34:W35"/>
    <mergeCell ref="V28:V29"/>
    <mergeCell ref="W28:W29"/>
    <mergeCell ref="V30:V31"/>
    <mergeCell ref="W30:W31"/>
    <mergeCell ref="V32:V33"/>
    <mergeCell ref="W32:W33"/>
    <mergeCell ref="V22:V23"/>
    <mergeCell ref="W22:W23"/>
    <mergeCell ref="V24:V25"/>
    <mergeCell ref="W24:W25"/>
    <mergeCell ref="V26:V27"/>
    <mergeCell ref="W26:W27"/>
    <mergeCell ref="V16:V17"/>
    <mergeCell ref="W16:W17"/>
    <mergeCell ref="V18:V19"/>
    <mergeCell ref="W18:W19"/>
    <mergeCell ref="V20:V21"/>
    <mergeCell ref="W20:W21"/>
    <mergeCell ref="V10:V11"/>
    <mergeCell ref="W10:W11"/>
    <mergeCell ref="V12:V13"/>
    <mergeCell ref="W12:W13"/>
    <mergeCell ref="V14:V15"/>
    <mergeCell ref="W14:W15"/>
    <mergeCell ref="V8:V9"/>
    <mergeCell ref="W8:W9"/>
    <mergeCell ref="B1:F2"/>
    <mergeCell ref="V4:V5"/>
    <mergeCell ref="W4:W5"/>
    <mergeCell ref="V6:V7"/>
    <mergeCell ref="W6:W7"/>
  </mergeCells>
  <phoneticPr fontId="2" type="noConversion"/>
  <conditionalFormatting sqref="B4:H174">
    <cfRule type="expression" dxfId="725" priority="7" stopIfTrue="1">
      <formula>UPPER($I4)="NONE"</formula>
    </cfRule>
    <cfRule type="expression" dxfId="724" priority="8" stopIfTrue="1">
      <formula>AND($I4&lt;&gt;"", $J4&lt;&gt;"", $I4*1&lt;$J4*1)</formula>
    </cfRule>
  </conditionalFormatting>
  <conditionalFormatting sqref="D1:D3 I119:R119 D177:D1048576">
    <cfRule type="cellIs" dxfId="723" priority="5" operator="equal">
      <formula>"추가"</formula>
    </cfRule>
    <cfRule type="cellIs" dxfId="722" priority="6" operator="equal">
      <formula>"제외"</formula>
    </cfRule>
  </conditionalFormatting>
  <conditionalFormatting sqref="D175:D176">
    <cfRule type="expression" dxfId="721" priority="3" stopIfTrue="1">
      <formula>UPPER($I175)="NONE"</formula>
    </cfRule>
    <cfRule type="expression" dxfId="720" priority="4" stopIfTrue="1">
      <formula>AND($I175&lt;&gt;"", $J175&lt;&gt;"", $I175*1&lt;$J175*1)</formula>
    </cfRule>
  </conditionalFormatting>
  <conditionalFormatting sqref="F175:H176">
    <cfRule type="expression" dxfId="719" priority="1" stopIfTrue="1">
      <formula>UPPER($I175)="NONE"</formula>
    </cfRule>
    <cfRule type="expression" dxfId="718" priority="2" stopIfTrue="1">
      <formula>AND($I175&lt;&gt;"", $J175&lt;&gt;"", $I175*1&lt;$J175*1)</formula>
    </cfRule>
  </conditionalFormatting>
  <pageMargins left="0.7" right="0.7" top="0.75" bottom="0.75" header="0.3" footer="0.3"/>
  <pageSetup paperSize="9" scale="47" fitToHeight="0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85D3-1146-48BA-AA1A-22D6EA04D2DD}">
  <sheetPr codeName="Sheet69">
    <tabColor theme="5" tint="0.79998168889431442"/>
    <pageSetUpPr fitToPage="1"/>
  </sheetPr>
  <dimension ref="B4:G35"/>
  <sheetViews>
    <sheetView zoomScale="85" zoomScaleNormal="85" workbookViewId="0"/>
  </sheetViews>
  <sheetFormatPr defaultRowHeight="17.600000000000001"/>
  <cols>
    <col min="1" max="1" width="2.5" customWidth="1"/>
    <col min="3" max="3" width="20.640625" customWidth="1"/>
    <col min="4" max="4" width="7.5" customWidth="1"/>
    <col min="6" max="6" width="16.140625" bestFit="1" customWidth="1"/>
    <col min="17" max="17" width="8" bestFit="1" customWidth="1"/>
    <col min="18" max="18" width="18.2109375" bestFit="1" customWidth="1"/>
    <col min="19" max="19" width="4.85546875" bestFit="1" customWidth="1"/>
    <col min="21" max="21" width="8" bestFit="1" customWidth="1"/>
    <col min="22" max="22" width="20.140625" bestFit="1" customWidth="1"/>
    <col min="23" max="23" width="4.85546875" bestFit="1" customWidth="1"/>
    <col min="25" max="25" width="7.640625" bestFit="1" customWidth="1"/>
    <col min="26" max="26" width="22.35546875" bestFit="1" customWidth="1"/>
    <col min="27" max="27" width="4.85546875" bestFit="1" customWidth="1"/>
    <col min="29" max="29" width="7" bestFit="1" customWidth="1"/>
    <col min="30" max="30" width="19.2109375" bestFit="1" customWidth="1"/>
    <col min="31" max="31" width="4.85546875" bestFit="1" customWidth="1"/>
    <col min="33" max="33" width="8.640625" bestFit="1" customWidth="1"/>
    <col min="34" max="34" width="21.7109375" bestFit="1" customWidth="1"/>
    <col min="35" max="35" width="4.85546875" bestFit="1" customWidth="1"/>
  </cols>
  <sheetData>
    <row r="4" spans="2:7">
      <c r="B4" s="855" t="s">
        <v>9194</v>
      </c>
      <c r="D4" s="1"/>
    </row>
    <row r="5" spans="2:7">
      <c r="B5" s="855" t="s">
        <v>9191</v>
      </c>
      <c r="C5" t="s">
        <v>9359</v>
      </c>
      <c r="D5" s="1">
        <v>9</v>
      </c>
      <c r="E5" s="855" t="s">
        <v>9193</v>
      </c>
      <c r="F5" t="s">
        <v>530</v>
      </c>
      <c r="G5" s="1">
        <v>32</v>
      </c>
    </row>
    <row r="6" spans="2:7">
      <c r="B6" s="1"/>
      <c r="C6" t="s">
        <v>9360</v>
      </c>
      <c r="D6" s="1">
        <v>5</v>
      </c>
      <c r="E6" s="1"/>
      <c r="F6" t="s">
        <v>9361</v>
      </c>
      <c r="G6" s="1">
        <v>2</v>
      </c>
    </row>
    <row r="7" spans="2:7">
      <c r="B7" s="1"/>
      <c r="C7" t="s">
        <v>530</v>
      </c>
      <c r="D7" s="1">
        <v>1</v>
      </c>
      <c r="E7" s="1"/>
      <c r="F7" t="s">
        <v>9362</v>
      </c>
      <c r="G7" s="1">
        <v>2</v>
      </c>
    </row>
    <row r="8" spans="2:7">
      <c r="B8" s="855" t="s">
        <v>9195</v>
      </c>
      <c r="C8" s="856" t="s">
        <v>9363</v>
      </c>
      <c r="D8" s="52">
        <v>5</v>
      </c>
      <c r="E8" s="1"/>
      <c r="F8" t="s">
        <v>9364</v>
      </c>
      <c r="G8" s="1">
        <v>5</v>
      </c>
    </row>
    <row r="9" spans="2:7">
      <c r="B9" s="1"/>
      <c r="C9" s="856" t="s">
        <v>9365</v>
      </c>
      <c r="D9" s="23">
        <v>14</v>
      </c>
      <c r="E9" s="1"/>
      <c r="F9" t="s">
        <v>531</v>
      </c>
      <c r="G9" s="1">
        <v>2</v>
      </c>
    </row>
    <row r="10" spans="2:7">
      <c r="B10" s="1"/>
      <c r="C10" t="s">
        <v>9360</v>
      </c>
      <c r="D10" s="1">
        <v>5</v>
      </c>
      <c r="E10" s="1"/>
      <c r="F10" t="s">
        <v>9366</v>
      </c>
      <c r="G10" s="1">
        <v>2</v>
      </c>
    </row>
    <row r="11" spans="2:7">
      <c r="B11" s="1"/>
      <c r="C11" t="s">
        <v>530</v>
      </c>
      <c r="D11" s="1">
        <v>5</v>
      </c>
      <c r="E11" s="1"/>
      <c r="F11" t="s">
        <v>9367</v>
      </c>
      <c r="G11" s="1">
        <v>2</v>
      </c>
    </row>
    <row r="12" spans="2:7">
      <c r="B12" s="1"/>
      <c r="C12" t="s">
        <v>9368</v>
      </c>
      <c r="D12" s="1">
        <v>4</v>
      </c>
      <c r="G12" s="837">
        <f>SUM(G5:G11)</f>
        <v>47</v>
      </c>
    </row>
    <row r="13" spans="2:7">
      <c r="B13" s="1"/>
      <c r="C13" t="s">
        <v>9369</v>
      </c>
      <c r="D13" s="1">
        <v>1</v>
      </c>
    </row>
    <row r="14" spans="2:7">
      <c r="B14" s="1"/>
      <c r="C14" t="s">
        <v>9370</v>
      </c>
      <c r="D14" s="1">
        <v>5</v>
      </c>
    </row>
    <row r="15" spans="2:7">
      <c r="B15" s="1"/>
      <c r="C15" t="s">
        <v>9371</v>
      </c>
      <c r="D15" s="1">
        <v>1</v>
      </c>
    </row>
    <row r="16" spans="2:7">
      <c r="B16" s="1"/>
      <c r="C16" t="s">
        <v>9372</v>
      </c>
      <c r="D16" s="1">
        <v>2</v>
      </c>
    </row>
    <row r="17" spans="2:7">
      <c r="B17" s="1"/>
      <c r="D17" s="837">
        <f>SUM(D5:D7,D8:D16)</f>
        <v>57</v>
      </c>
    </row>
    <row r="19" spans="2:7">
      <c r="B19" s="855" t="s">
        <v>9196</v>
      </c>
      <c r="D19" s="1"/>
    </row>
    <row r="20" spans="2:7">
      <c r="B20" s="1"/>
      <c r="C20" t="s">
        <v>9231</v>
      </c>
      <c r="D20" s="1">
        <v>15</v>
      </c>
      <c r="F20" s="1196" t="s">
        <v>9194</v>
      </c>
      <c r="G20" s="1190">
        <f>D17</f>
        <v>57</v>
      </c>
    </row>
    <row r="21" spans="2:7">
      <c r="B21" s="1"/>
      <c r="C21" t="s">
        <v>9373</v>
      </c>
      <c r="D21" s="1">
        <v>2</v>
      </c>
      <c r="F21" s="1196"/>
      <c r="G21" s="1191"/>
    </row>
    <row r="22" spans="2:7">
      <c r="B22" s="1"/>
      <c r="C22" t="s">
        <v>9374</v>
      </c>
      <c r="D22" s="1">
        <v>1</v>
      </c>
      <c r="F22" s="1196" t="s">
        <v>9196</v>
      </c>
      <c r="G22" s="1190">
        <f>D35</f>
        <v>58</v>
      </c>
    </row>
    <row r="23" spans="2:7">
      <c r="B23" s="1"/>
      <c r="C23" t="s">
        <v>9375</v>
      </c>
      <c r="D23" s="1">
        <v>1</v>
      </c>
      <c r="F23" s="1196"/>
      <c r="G23" s="1191"/>
    </row>
    <row r="24" spans="2:7">
      <c r="B24" s="1"/>
      <c r="C24" t="s">
        <v>9154</v>
      </c>
      <c r="D24" s="1">
        <v>2</v>
      </c>
      <c r="F24" s="1196" t="s">
        <v>9193</v>
      </c>
      <c r="G24" s="1190">
        <f>G12</f>
        <v>47</v>
      </c>
    </row>
    <row r="25" spans="2:7">
      <c r="B25" s="1"/>
      <c r="C25" t="s">
        <v>9376</v>
      </c>
      <c r="D25" s="1">
        <v>4</v>
      </c>
      <c r="F25" s="1196"/>
      <c r="G25" s="1191"/>
    </row>
    <row r="26" spans="2:7">
      <c r="C26" t="s">
        <v>9377</v>
      </c>
      <c r="D26" s="1">
        <v>7</v>
      </c>
      <c r="F26" s="1192" t="s">
        <v>9164</v>
      </c>
      <c r="G26" s="1194">
        <f>SUM(G20:G25)</f>
        <v>162</v>
      </c>
    </row>
    <row r="27" spans="2:7">
      <c r="C27" t="s">
        <v>9378</v>
      </c>
      <c r="D27" s="1">
        <v>8</v>
      </c>
      <c r="F27" s="1193"/>
      <c r="G27" s="1195"/>
    </row>
    <row r="28" spans="2:7">
      <c r="C28" t="s">
        <v>9379</v>
      </c>
      <c r="D28" s="1">
        <v>7</v>
      </c>
    </row>
    <row r="29" spans="2:7">
      <c r="C29" t="s">
        <v>9380</v>
      </c>
      <c r="D29" s="1">
        <v>1</v>
      </c>
    </row>
    <row r="30" spans="2:7">
      <c r="C30" t="s">
        <v>82</v>
      </c>
      <c r="D30" s="1">
        <v>2</v>
      </c>
    </row>
    <row r="31" spans="2:7">
      <c r="C31" t="s">
        <v>455</v>
      </c>
      <c r="D31" s="1">
        <v>1</v>
      </c>
    </row>
    <row r="32" spans="2:7">
      <c r="C32" t="s">
        <v>9381</v>
      </c>
      <c r="D32" s="1">
        <v>2</v>
      </c>
    </row>
    <row r="33" spans="3:4">
      <c r="C33" t="s">
        <v>9382</v>
      </c>
      <c r="D33" s="1">
        <v>3</v>
      </c>
    </row>
    <row r="34" spans="3:4">
      <c r="C34" t="s">
        <v>9383</v>
      </c>
      <c r="D34" s="1">
        <v>2</v>
      </c>
    </row>
    <row r="35" spans="3:4">
      <c r="D35" s="837">
        <f>SUM(D20:D34)</f>
        <v>58</v>
      </c>
    </row>
  </sheetData>
  <mergeCells count="8">
    <mergeCell ref="F26:F27"/>
    <mergeCell ref="G26:G27"/>
    <mergeCell ref="F20:F21"/>
    <mergeCell ref="G20:G21"/>
    <mergeCell ref="F22:F23"/>
    <mergeCell ref="G22:G23"/>
    <mergeCell ref="F24:F25"/>
    <mergeCell ref="G24:G25"/>
  </mergeCells>
  <phoneticPr fontId="2" type="noConversion"/>
  <conditionalFormatting sqref="H4:H1048576">
    <cfRule type="expression" dxfId="717" priority="1">
      <formula>COUNTIF($H:$H, $H4)&gt;1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6716-7D38-4490-8AA0-A4A1D88051E7}">
  <sheetPr codeName="Sheet167"/>
  <dimension ref="B1:K4868"/>
  <sheetViews>
    <sheetView showGridLines="0" zoomScale="85" zoomScaleNormal="85" workbookViewId="0"/>
  </sheetViews>
  <sheetFormatPr defaultRowHeight="17.600000000000001"/>
  <cols>
    <col min="1" max="1" width="3.85546875" customWidth="1"/>
    <col min="2" max="2" width="16.5" bestFit="1" customWidth="1"/>
    <col min="3" max="3" width="13.35546875" bestFit="1" customWidth="1"/>
    <col min="4" max="4" width="34.2109375" bestFit="1" customWidth="1"/>
    <col min="5" max="5" width="21.5" bestFit="1" customWidth="1"/>
    <col min="6" max="6" width="17.640625" bestFit="1" customWidth="1"/>
    <col min="7" max="7" width="20.2109375" bestFit="1" customWidth="1"/>
    <col min="8" max="9" width="10.7109375" bestFit="1" customWidth="1"/>
  </cols>
  <sheetData>
    <row r="1" spans="2:11" ht="17.25" customHeight="1" thickBot="1">
      <c r="H1" s="1"/>
      <c r="I1" s="1"/>
    </row>
    <row r="2" spans="2:11" ht="52.5" customHeight="1" thickBot="1">
      <c r="B2" s="317"/>
      <c r="C2" s="318"/>
      <c r="D2" s="318"/>
      <c r="E2" s="318"/>
      <c r="F2" s="318"/>
      <c r="G2" s="318"/>
      <c r="H2" s="319"/>
      <c r="I2" s="320"/>
    </row>
    <row r="3" spans="2:11" ht="30" customHeight="1" thickBot="1">
      <c r="B3" s="899" t="s">
        <v>9692</v>
      </c>
      <c r="C3" s="322" t="s">
        <v>1412</v>
      </c>
      <c r="D3" s="322" t="s">
        <v>1477</v>
      </c>
      <c r="E3" s="322" t="s">
        <v>1478</v>
      </c>
      <c r="F3" s="322" t="s">
        <v>9696</v>
      </c>
      <c r="G3" s="322" t="s">
        <v>9698</v>
      </c>
      <c r="H3" s="323" t="s">
        <v>9693</v>
      </c>
      <c r="I3" s="324" t="s">
        <v>9694</v>
      </c>
    </row>
    <row r="4" spans="2:11" ht="30" customHeight="1" thickTop="1">
      <c r="B4" s="900" t="s">
        <v>9695</v>
      </c>
      <c r="C4" s="896" t="s">
        <v>1558</v>
      </c>
      <c r="D4" s="896" t="s">
        <v>8175</v>
      </c>
      <c r="E4" s="896"/>
      <c r="F4" s="896"/>
      <c r="G4" s="897">
        <v>6151420</v>
      </c>
      <c r="H4" s="898">
        <v>0</v>
      </c>
      <c r="I4" s="901">
        <v>1</v>
      </c>
    </row>
    <row r="5" spans="2:11" ht="30" customHeight="1">
      <c r="B5" s="902" t="s">
        <v>9703</v>
      </c>
      <c r="C5" s="376" t="s">
        <v>2199</v>
      </c>
      <c r="D5" s="376" t="s">
        <v>2200</v>
      </c>
      <c r="E5" s="376" t="s">
        <v>9704</v>
      </c>
      <c r="F5" s="376"/>
      <c r="G5" s="895">
        <v>6110179</v>
      </c>
      <c r="H5" s="379">
        <v>0</v>
      </c>
      <c r="I5" s="316">
        <v>1</v>
      </c>
      <c r="K5" t="s">
        <v>9697</v>
      </c>
    </row>
    <row r="6" spans="2:11" ht="30" customHeight="1">
      <c r="B6" s="902" t="s">
        <v>9703</v>
      </c>
      <c r="C6" s="376" t="s">
        <v>1424</v>
      </c>
      <c r="D6" s="376" t="s">
        <v>1494</v>
      </c>
      <c r="E6" s="376"/>
      <c r="F6" s="376"/>
      <c r="G6" s="895">
        <v>1052797</v>
      </c>
      <c r="H6" s="379">
        <v>0</v>
      </c>
      <c r="I6" s="316">
        <v>1</v>
      </c>
    </row>
    <row r="7" spans="2:11" ht="30" customHeight="1">
      <c r="B7" s="902" t="s">
        <v>9703</v>
      </c>
      <c r="C7" s="376" t="s">
        <v>1689</v>
      </c>
      <c r="D7" s="376" t="s">
        <v>2151</v>
      </c>
      <c r="E7" s="376" t="s">
        <v>2152</v>
      </c>
      <c r="F7" s="376"/>
      <c r="G7" s="895">
        <v>6110155</v>
      </c>
      <c r="H7" s="379">
        <v>0</v>
      </c>
      <c r="I7" s="316">
        <v>1</v>
      </c>
    </row>
    <row r="8" spans="2:11" ht="30" customHeight="1">
      <c r="B8" s="902" t="s">
        <v>9703</v>
      </c>
      <c r="C8" s="376" t="s">
        <v>1417</v>
      </c>
      <c r="D8" s="376" t="s">
        <v>1929</v>
      </c>
      <c r="E8" s="376"/>
      <c r="F8" s="376"/>
      <c r="G8" s="895">
        <v>6149533</v>
      </c>
      <c r="H8" s="379">
        <v>0</v>
      </c>
      <c r="I8" s="316">
        <v>1</v>
      </c>
    </row>
    <row r="9" spans="2:11" ht="30" customHeight="1">
      <c r="B9" s="902" t="s">
        <v>9703</v>
      </c>
      <c r="C9" s="376"/>
      <c r="D9" s="376" t="s">
        <v>2193</v>
      </c>
      <c r="E9" s="376"/>
      <c r="F9" s="376"/>
      <c r="G9" s="895">
        <v>950112</v>
      </c>
      <c r="H9" s="379">
        <v>0</v>
      </c>
      <c r="I9" s="316">
        <v>1</v>
      </c>
    </row>
    <row r="10" spans="2:11" ht="30" customHeight="1">
      <c r="B10" s="902" t="s">
        <v>9703</v>
      </c>
      <c r="C10" s="376"/>
      <c r="D10" s="376" t="s">
        <v>2180</v>
      </c>
      <c r="E10" s="376"/>
      <c r="F10" s="376"/>
      <c r="G10" s="895">
        <v>6150527</v>
      </c>
      <c r="H10" s="379">
        <v>0</v>
      </c>
      <c r="I10" s="316">
        <v>1</v>
      </c>
    </row>
    <row r="11" spans="2:11" ht="30" customHeight="1">
      <c r="B11" s="902" t="s">
        <v>9705</v>
      </c>
      <c r="C11" s="376" t="s">
        <v>1417</v>
      </c>
      <c r="D11" s="376" t="s">
        <v>1929</v>
      </c>
      <c r="E11" s="376"/>
      <c r="F11" s="376"/>
      <c r="G11" s="895">
        <v>6149533</v>
      </c>
      <c r="H11" s="379">
        <v>0</v>
      </c>
      <c r="I11" s="316">
        <v>1</v>
      </c>
    </row>
    <row r="12" spans="2:11" ht="30" customHeight="1">
      <c r="B12" s="902"/>
      <c r="C12" s="376"/>
      <c r="D12" s="376"/>
      <c r="E12" s="376"/>
      <c r="F12" s="376"/>
      <c r="G12" s="895"/>
      <c r="H12" s="379"/>
      <c r="I12" s="316"/>
    </row>
    <row r="13" spans="2:11" ht="30" customHeight="1">
      <c r="B13" s="902"/>
      <c r="C13" s="376"/>
      <c r="D13" s="376"/>
      <c r="E13" s="376"/>
      <c r="F13" s="376"/>
      <c r="G13" s="895"/>
      <c r="H13" s="379"/>
      <c r="I13" s="316"/>
    </row>
    <row r="14" spans="2:11" ht="30" customHeight="1">
      <c r="B14" s="902"/>
      <c r="C14" s="376"/>
      <c r="D14" s="376"/>
      <c r="E14" s="376"/>
      <c r="F14" s="376"/>
      <c r="G14" s="895"/>
      <c r="H14" s="379"/>
      <c r="I14" s="316"/>
    </row>
    <row r="15" spans="2:11" ht="30" customHeight="1">
      <c r="B15" s="902"/>
      <c r="C15" s="376"/>
      <c r="D15" s="376"/>
      <c r="E15" s="376"/>
      <c r="F15" s="376"/>
      <c r="G15" s="895"/>
      <c r="H15" s="379"/>
      <c r="I15" s="316"/>
    </row>
    <row r="16" spans="2:11" ht="30" customHeight="1">
      <c r="B16" s="902"/>
      <c r="C16" s="376"/>
      <c r="D16" s="376"/>
      <c r="E16" s="376"/>
      <c r="F16" s="376"/>
      <c r="G16" s="895"/>
      <c r="H16" s="379"/>
      <c r="I16" s="316"/>
    </row>
    <row r="17" spans="2:9" ht="30" customHeight="1">
      <c r="B17" s="902"/>
      <c r="C17" s="376"/>
      <c r="D17" s="376"/>
      <c r="E17" s="376"/>
      <c r="F17" s="376"/>
      <c r="G17" s="895"/>
      <c r="H17" s="379"/>
      <c r="I17" s="316"/>
    </row>
    <row r="18" spans="2:9" ht="30" customHeight="1">
      <c r="B18" s="902"/>
      <c r="C18" s="376"/>
      <c r="D18" s="376"/>
      <c r="E18" s="376"/>
      <c r="F18" s="376"/>
      <c r="G18" s="895"/>
      <c r="H18" s="379"/>
      <c r="I18" s="316"/>
    </row>
    <row r="19" spans="2:9" ht="30" customHeight="1">
      <c r="B19" s="902"/>
      <c r="C19" s="376"/>
      <c r="D19" s="376"/>
      <c r="E19" s="376"/>
      <c r="F19" s="376"/>
      <c r="G19" s="895"/>
      <c r="H19" s="379"/>
      <c r="I19" s="316"/>
    </row>
    <row r="20" spans="2:9" ht="30" customHeight="1">
      <c r="B20" s="902"/>
      <c r="C20" s="376"/>
      <c r="D20" s="376"/>
      <c r="E20" s="376"/>
      <c r="F20" s="376"/>
      <c r="G20" s="895"/>
      <c r="H20" s="379"/>
      <c r="I20" s="316"/>
    </row>
    <row r="21" spans="2:9" ht="30" customHeight="1">
      <c r="B21" s="902"/>
      <c r="C21" s="376"/>
      <c r="D21" s="376"/>
      <c r="E21" s="376"/>
      <c r="F21" s="376"/>
      <c r="G21" s="895"/>
      <c r="H21" s="379"/>
      <c r="I21" s="316"/>
    </row>
    <row r="22" spans="2:9" ht="30" customHeight="1">
      <c r="B22" s="902"/>
      <c r="C22" s="376"/>
      <c r="D22" s="376"/>
      <c r="E22" s="376"/>
      <c r="F22" s="376"/>
      <c r="G22" s="895"/>
      <c r="H22" s="379"/>
      <c r="I22" s="316"/>
    </row>
    <row r="23" spans="2:9" ht="30" customHeight="1">
      <c r="B23" s="902"/>
      <c r="C23" s="376"/>
      <c r="D23" s="376"/>
      <c r="E23" s="376"/>
      <c r="F23" s="376"/>
      <c r="G23" s="895"/>
      <c r="H23" s="379"/>
      <c r="I23" s="316"/>
    </row>
    <row r="24" spans="2:9" ht="30" customHeight="1">
      <c r="B24" s="902"/>
      <c r="C24" s="376"/>
      <c r="D24" s="376"/>
      <c r="E24" s="376"/>
      <c r="F24" s="376"/>
      <c r="G24" s="895"/>
      <c r="H24" s="379"/>
      <c r="I24" s="316"/>
    </row>
    <row r="25" spans="2:9" ht="30" customHeight="1">
      <c r="B25" s="902"/>
      <c r="C25" s="376"/>
      <c r="D25" s="376"/>
      <c r="E25" s="376"/>
      <c r="F25" s="376"/>
      <c r="G25" s="895"/>
      <c r="H25" s="379"/>
      <c r="I25" s="316"/>
    </row>
    <row r="26" spans="2:9" ht="30" customHeight="1">
      <c r="B26" s="902"/>
      <c r="C26" s="376"/>
      <c r="D26" s="376"/>
      <c r="E26" s="376"/>
      <c r="F26" s="376"/>
      <c r="G26" s="895"/>
      <c r="H26" s="379"/>
      <c r="I26" s="316"/>
    </row>
    <row r="27" spans="2:9" ht="30" customHeight="1">
      <c r="B27" s="902"/>
      <c r="C27" s="376"/>
      <c r="D27" s="376"/>
      <c r="E27" s="376"/>
      <c r="F27" s="376"/>
      <c r="G27" s="895"/>
      <c r="H27" s="379"/>
      <c r="I27" s="316"/>
    </row>
    <row r="28" spans="2:9" ht="30" customHeight="1">
      <c r="B28" s="902"/>
      <c r="C28" s="376"/>
      <c r="D28" s="376"/>
      <c r="E28" s="376"/>
      <c r="F28" s="376"/>
      <c r="G28" s="895"/>
      <c r="H28" s="379"/>
      <c r="I28" s="316"/>
    </row>
    <row r="29" spans="2:9" ht="30" customHeight="1">
      <c r="B29" s="902"/>
      <c r="C29" s="376"/>
      <c r="D29" s="376"/>
      <c r="E29" s="376"/>
      <c r="F29" s="376"/>
      <c r="G29" s="895"/>
      <c r="H29" s="379"/>
      <c r="I29" s="316"/>
    </row>
    <row r="30" spans="2:9" ht="30" customHeight="1">
      <c r="B30" s="902"/>
      <c r="C30" s="376"/>
      <c r="D30" s="376"/>
      <c r="E30" s="376"/>
      <c r="F30" s="376"/>
      <c r="G30" s="895"/>
      <c r="H30" s="379"/>
      <c r="I30" s="316"/>
    </row>
    <row r="31" spans="2:9" ht="30" customHeight="1">
      <c r="B31" s="902"/>
      <c r="C31" s="376"/>
      <c r="D31" s="376"/>
      <c r="E31" s="376"/>
      <c r="F31" s="376"/>
      <c r="G31" s="895"/>
      <c r="H31" s="379"/>
      <c r="I31" s="316"/>
    </row>
    <row r="32" spans="2:9" ht="30" customHeight="1">
      <c r="B32" s="902"/>
      <c r="C32" s="376"/>
      <c r="D32" s="376"/>
      <c r="E32" s="376"/>
      <c r="F32" s="376"/>
      <c r="G32" s="895"/>
      <c r="H32" s="379"/>
      <c r="I32" s="316"/>
    </row>
    <row r="33" spans="2:9" ht="30" customHeight="1">
      <c r="B33" s="902"/>
      <c r="C33" s="376"/>
      <c r="D33" s="376"/>
      <c r="E33" s="376"/>
      <c r="F33" s="376"/>
      <c r="G33" s="895"/>
      <c r="H33" s="379"/>
      <c r="I33" s="316"/>
    </row>
    <row r="34" spans="2:9" ht="30" customHeight="1">
      <c r="B34" s="902"/>
      <c r="C34" s="376"/>
      <c r="D34" s="376"/>
      <c r="E34" s="376"/>
      <c r="F34" s="376"/>
      <c r="G34" s="895"/>
      <c r="H34" s="379"/>
      <c r="I34" s="316"/>
    </row>
    <row r="35" spans="2:9" ht="30" customHeight="1">
      <c r="B35" s="902"/>
      <c r="C35" s="376"/>
      <c r="D35" s="376"/>
      <c r="E35" s="376"/>
      <c r="F35" s="376"/>
      <c r="G35" s="895"/>
      <c r="H35" s="379"/>
      <c r="I35" s="316"/>
    </row>
    <row r="36" spans="2:9" ht="30" customHeight="1">
      <c r="B36" s="902"/>
      <c r="C36" s="376"/>
      <c r="D36" s="376"/>
      <c r="E36" s="376"/>
      <c r="F36" s="376"/>
      <c r="G36" s="895"/>
      <c r="H36" s="379"/>
      <c r="I36" s="316"/>
    </row>
    <row r="37" spans="2:9" ht="30" customHeight="1">
      <c r="B37" s="902"/>
      <c r="C37" s="376"/>
      <c r="D37" s="376"/>
      <c r="E37" s="376"/>
      <c r="F37" s="376"/>
      <c r="G37" s="895"/>
      <c r="H37" s="379"/>
      <c r="I37" s="316"/>
    </row>
    <row r="38" spans="2:9" ht="30" customHeight="1">
      <c r="B38" s="902"/>
      <c r="C38" s="376"/>
      <c r="D38" s="376"/>
      <c r="E38" s="376"/>
      <c r="F38" s="376"/>
      <c r="G38" s="895"/>
      <c r="H38" s="379"/>
      <c r="I38" s="316"/>
    </row>
    <row r="39" spans="2:9" ht="30" customHeight="1">
      <c r="B39" s="902"/>
      <c r="C39" s="376"/>
      <c r="D39" s="376"/>
      <c r="E39" s="376"/>
      <c r="F39" s="376"/>
      <c r="G39" s="895"/>
      <c r="H39" s="379"/>
      <c r="I39" s="316"/>
    </row>
    <row r="40" spans="2:9" ht="30" customHeight="1">
      <c r="B40" s="902"/>
      <c r="C40" s="376"/>
      <c r="D40" s="376"/>
      <c r="E40" s="376"/>
      <c r="F40" s="376"/>
      <c r="G40" s="895"/>
      <c r="H40" s="379"/>
      <c r="I40" s="316"/>
    </row>
    <row r="41" spans="2:9" ht="30" customHeight="1">
      <c r="B41" s="902"/>
      <c r="C41" s="376"/>
      <c r="D41" s="376"/>
      <c r="E41" s="376"/>
      <c r="F41" s="376"/>
      <c r="G41" s="895"/>
      <c r="H41" s="379"/>
      <c r="I41" s="316"/>
    </row>
    <row r="42" spans="2:9" ht="30" customHeight="1">
      <c r="B42" s="902"/>
      <c r="C42" s="376"/>
      <c r="D42" s="376"/>
      <c r="E42" s="376"/>
      <c r="F42" s="376"/>
      <c r="G42" s="895"/>
      <c r="H42" s="379"/>
      <c r="I42" s="316"/>
    </row>
    <row r="43" spans="2:9" ht="30" customHeight="1">
      <c r="B43" s="902"/>
      <c r="C43" s="376"/>
      <c r="D43" s="376"/>
      <c r="E43" s="376"/>
      <c r="F43" s="376"/>
      <c r="G43" s="895"/>
      <c r="H43" s="379"/>
      <c r="I43" s="316"/>
    </row>
    <row r="44" spans="2:9" ht="30" customHeight="1">
      <c r="B44" s="902"/>
      <c r="C44" s="376"/>
      <c r="D44" s="376"/>
      <c r="E44" s="376"/>
      <c r="F44" s="376"/>
      <c r="G44" s="895"/>
      <c r="H44" s="379"/>
      <c r="I44" s="316"/>
    </row>
    <row r="45" spans="2:9" ht="30" customHeight="1">
      <c r="B45" s="902"/>
      <c r="C45" s="376"/>
      <c r="D45" s="376"/>
      <c r="E45" s="376"/>
      <c r="F45" s="376"/>
      <c r="G45" s="895"/>
      <c r="H45" s="379"/>
      <c r="I45" s="316"/>
    </row>
    <row r="46" spans="2:9" ht="30" customHeight="1">
      <c r="B46" s="902"/>
      <c r="C46" s="376"/>
      <c r="D46" s="376"/>
      <c r="E46" s="376"/>
      <c r="F46" s="376"/>
      <c r="G46" s="895"/>
      <c r="H46" s="379"/>
      <c r="I46" s="316"/>
    </row>
    <row r="47" spans="2:9" ht="30" customHeight="1">
      <c r="B47" s="902"/>
      <c r="C47" s="376"/>
      <c r="D47" s="376"/>
      <c r="E47" s="376"/>
      <c r="F47" s="376"/>
      <c r="G47" s="895"/>
      <c r="H47" s="379"/>
      <c r="I47" s="316"/>
    </row>
    <row r="48" spans="2:9" ht="30" customHeight="1">
      <c r="B48" s="902"/>
      <c r="C48" s="376"/>
      <c r="D48" s="376"/>
      <c r="E48" s="376"/>
      <c r="F48" s="376"/>
      <c r="G48" s="895"/>
      <c r="H48" s="379"/>
      <c r="I48" s="316"/>
    </row>
    <row r="49" spans="2:9" ht="30" customHeight="1">
      <c r="B49" s="902"/>
      <c r="C49" s="376"/>
      <c r="D49" s="376"/>
      <c r="E49" s="376"/>
      <c r="F49" s="376"/>
      <c r="G49" s="895"/>
      <c r="H49" s="379"/>
      <c r="I49" s="316"/>
    </row>
    <row r="50" spans="2:9" ht="30" customHeight="1">
      <c r="B50" s="902"/>
      <c r="C50" s="376"/>
      <c r="D50" s="376"/>
      <c r="E50" s="376"/>
      <c r="F50" s="376"/>
      <c r="G50" s="895"/>
      <c r="H50" s="379"/>
      <c r="I50" s="316"/>
    </row>
    <row r="51" spans="2:9" ht="30" customHeight="1">
      <c r="B51" s="902"/>
      <c r="C51" s="376"/>
      <c r="D51" s="376"/>
      <c r="E51" s="376"/>
      <c r="F51" s="376"/>
      <c r="G51" s="895"/>
      <c r="H51" s="379"/>
      <c r="I51" s="316"/>
    </row>
    <row r="52" spans="2:9" ht="30" customHeight="1">
      <c r="B52" s="902"/>
      <c r="C52" s="376"/>
      <c r="D52" s="376"/>
      <c r="E52" s="376"/>
      <c r="F52" s="376"/>
      <c r="G52" s="895"/>
      <c r="H52" s="379"/>
      <c r="I52" s="316"/>
    </row>
    <row r="53" spans="2:9" ht="30" customHeight="1">
      <c r="B53" s="902"/>
      <c r="C53" s="376"/>
      <c r="D53" s="376"/>
      <c r="E53" s="376"/>
      <c r="F53" s="376"/>
      <c r="G53" s="895"/>
      <c r="H53" s="379"/>
      <c r="I53" s="316"/>
    </row>
    <row r="54" spans="2:9" ht="30" customHeight="1">
      <c r="B54" s="902"/>
      <c r="C54" s="376"/>
      <c r="D54" s="376"/>
      <c r="E54" s="376"/>
      <c r="F54" s="376"/>
      <c r="G54" s="895"/>
      <c r="H54" s="379"/>
      <c r="I54" s="316"/>
    </row>
    <row r="55" spans="2:9" ht="30" customHeight="1">
      <c r="B55" s="902"/>
      <c r="C55" s="376"/>
      <c r="D55" s="376"/>
      <c r="E55" s="376"/>
      <c r="F55" s="376"/>
      <c r="G55" s="895"/>
      <c r="H55" s="379"/>
      <c r="I55" s="316"/>
    </row>
    <row r="56" spans="2:9" ht="30" customHeight="1">
      <c r="B56" s="902"/>
      <c r="C56" s="376"/>
      <c r="D56" s="376"/>
      <c r="E56" s="376"/>
      <c r="F56" s="376"/>
      <c r="G56" s="895"/>
      <c r="H56" s="379"/>
      <c r="I56" s="316"/>
    </row>
    <row r="57" spans="2:9" ht="30" customHeight="1">
      <c r="B57" s="902"/>
      <c r="C57" s="376"/>
      <c r="D57" s="376"/>
      <c r="E57" s="376"/>
      <c r="F57" s="376"/>
      <c r="G57" s="895"/>
      <c r="H57" s="379"/>
      <c r="I57" s="316"/>
    </row>
    <row r="58" spans="2:9" ht="30" customHeight="1">
      <c r="B58" s="902"/>
      <c r="C58" s="376"/>
      <c r="D58" s="376"/>
      <c r="E58" s="376"/>
      <c r="F58" s="376"/>
      <c r="G58" s="895"/>
      <c r="H58" s="379"/>
      <c r="I58" s="316"/>
    </row>
    <row r="59" spans="2:9" ht="30" customHeight="1">
      <c r="B59" s="902"/>
      <c r="C59" s="376"/>
      <c r="D59" s="376"/>
      <c r="E59" s="376"/>
      <c r="F59" s="376"/>
      <c r="G59" s="895"/>
      <c r="H59" s="379"/>
      <c r="I59" s="316"/>
    </row>
    <row r="60" spans="2:9" ht="30" customHeight="1">
      <c r="B60" s="902"/>
      <c r="C60" s="376"/>
      <c r="D60" s="376"/>
      <c r="E60" s="376"/>
      <c r="F60" s="376"/>
      <c r="G60" s="895"/>
      <c r="H60" s="379"/>
      <c r="I60" s="316"/>
    </row>
    <row r="61" spans="2:9" ht="30" customHeight="1">
      <c r="B61" s="902"/>
      <c r="C61" s="376"/>
      <c r="D61" s="376"/>
      <c r="E61" s="376"/>
      <c r="F61" s="376"/>
      <c r="G61" s="895"/>
      <c r="H61" s="379"/>
      <c r="I61" s="316"/>
    </row>
    <row r="62" spans="2:9" ht="30" customHeight="1">
      <c r="B62" s="902"/>
      <c r="C62" s="376"/>
      <c r="D62" s="376"/>
      <c r="E62" s="376"/>
      <c r="F62" s="376"/>
      <c r="G62" s="895"/>
      <c r="H62" s="379"/>
      <c r="I62" s="316"/>
    </row>
    <row r="63" spans="2:9" ht="30" customHeight="1">
      <c r="B63" s="902"/>
      <c r="C63" s="376"/>
      <c r="D63" s="376"/>
      <c r="E63" s="376"/>
      <c r="F63" s="376"/>
      <c r="G63" s="895"/>
      <c r="H63" s="379"/>
      <c r="I63" s="316"/>
    </row>
    <row r="64" spans="2:9" ht="30" customHeight="1">
      <c r="B64" s="902"/>
      <c r="C64" s="376"/>
      <c r="D64" s="376"/>
      <c r="E64" s="376"/>
      <c r="F64" s="376"/>
      <c r="G64" s="895"/>
      <c r="H64" s="379"/>
      <c r="I64" s="316"/>
    </row>
    <row r="65" spans="2:9" ht="30" customHeight="1">
      <c r="B65" s="902"/>
      <c r="C65" s="376"/>
      <c r="D65" s="376"/>
      <c r="E65" s="376"/>
      <c r="F65" s="376"/>
      <c r="G65" s="895"/>
      <c r="H65" s="379"/>
      <c r="I65" s="316"/>
    </row>
    <row r="66" spans="2:9" ht="30" customHeight="1">
      <c r="B66" s="902"/>
      <c r="C66" s="376"/>
      <c r="D66" s="376"/>
      <c r="E66" s="376"/>
      <c r="F66" s="376"/>
      <c r="G66" s="895"/>
      <c r="H66" s="379"/>
      <c r="I66" s="316"/>
    </row>
    <row r="67" spans="2:9" ht="30" customHeight="1">
      <c r="B67" s="902"/>
      <c r="C67" s="376"/>
      <c r="D67" s="376"/>
      <c r="E67" s="376"/>
      <c r="F67" s="376"/>
      <c r="G67" s="895"/>
      <c r="H67" s="379"/>
      <c r="I67" s="316"/>
    </row>
    <row r="68" spans="2:9" ht="30" customHeight="1">
      <c r="B68" s="902"/>
      <c r="C68" s="376"/>
      <c r="D68" s="376"/>
      <c r="E68" s="376"/>
      <c r="F68" s="376"/>
      <c r="G68" s="895"/>
      <c r="H68" s="379"/>
      <c r="I68" s="316"/>
    </row>
    <row r="69" spans="2:9" ht="30" customHeight="1">
      <c r="B69" s="902"/>
      <c r="C69" s="376"/>
      <c r="D69" s="376"/>
      <c r="E69" s="376"/>
      <c r="F69" s="376"/>
      <c r="G69" s="895"/>
      <c r="H69" s="379"/>
      <c r="I69" s="316"/>
    </row>
    <row r="70" spans="2:9" ht="30" customHeight="1">
      <c r="B70" s="902"/>
      <c r="C70" s="376"/>
      <c r="D70" s="376"/>
      <c r="E70" s="376"/>
      <c r="F70" s="376"/>
      <c r="G70" s="895"/>
      <c r="H70" s="379"/>
      <c r="I70" s="316"/>
    </row>
    <row r="71" spans="2:9" ht="30" customHeight="1">
      <c r="B71" s="902"/>
      <c r="C71" s="376"/>
      <c r="D71" s="376"/>
      <c r="E71" s="376"/>
      <c r="F71" s="376"/>
      <c r="G71" s="895"/>
      <c r="H71" s="379"/>
      <c r="I71" s="316"/>
    </row>
    <row r="72" spans="2:9" ht="30" customHeight="1">
      <c r="B72" s="902"/>
      <c r="C72" s="376"/>
      <c r="D72" s="376"/>
      <c r="E72" s="376"/>
      <c r="F72" s="376"/>
      <c r="G72" s="895"/>
      <c r="H72" s="379"/>
      <c r="I72" s="316"/>
    </row>
    <row r="73" spans="2:9" ht="30" customHeight="1">
      <c r="B73" s="902"/>
      <c r="C73" s="376"/>
      <c r="D73" s="376"/>
      <c r="E73" s="376"/>
      <c r="F73" s="376"/>
      <c r="G73" s="895"/>
      <c r="H73" s="379"/>
      <c r="I73" s="316"/>
    </row>
    <row r="74" spans="2:9" ht="30" customHeight="1">
      <c r="B74" s="902"/>
      <c r="C74" s="376"/>
      <c r="D74" s="376"/>
      <c r="E74" s="376"/>
      <c r="F74" s="376"/>
      <c r="G74" s="895"/>
      <c r="H74" s="379"/>
      <c r="I74" s="316"/>
    </row>
    <row r="75" spans="2:9" ht="30" customHeight="1">
      <c r="B75" s="902"/>
      <c r="C75" s="376"/>
      <c r="D75" s="376"/>
      <c r="E75" s="376"/>
      <c r="F75" s="376"/>
      <c r="G75" s="895"/>
      <c r="H75" s="379"/>
      <c r="I75" s="316"/>
    </row>
    <row r="76" spans="2:9" ht="30" customHeight="1">
      <c r="B76" s="902"/>
      <c r="C76" s="376"/>
      <c r="D76" s="376"/>
      <c r="E76" s="376"/>
      <c r="F76" s="376"/>
      <c r="G76" s="895"/>
      <c r="H76" s="379"/>
      <c r="I76" s="316"/>
    </row>
    <row r="77" spans="2:9" ht="30" customHeight="1">
      <c r="B77" s="902"/>
      <c r="C77" s="376"/>
      <c r="D77" s="376"/>
      <c r="E77" s="376"/>
      <c r="F77" s="376"/>
      <c r="G77" s="895"/>
      <c r="H77" s="379"/>
      <c r="I77" s="316"/>
    </row>
    <row r="78" spans="2:9" ht="30" customHeight="1">
      <c r="B78" s="902"/>
      <c r="C78" s="376"/>
      <c r="D78" s="376"/>
      <c r="E78" s="376"/>
      <c r="F78" s="376"/>
      <c r="G78" s="895"/>
      <c r="H78" s="379"/>
      <c r="I78" s="316"/>
    </row>
    <row r="79" spans="2:9" ht="30" customHeight="1">
      <c r="B79" s="902"/>
      <c r="C79" s="376"/>
      <c r="D79" s="376"/>
      <c r="E79" s="376"/>
      <c r="F79" s="376"/>
      <c r="G79" s="895"/>
      <c r="H79" s="379"/>
      <c r="I79" s="316"/>
    </row>
    <row r="80" spans="2:9" ht="30" customHeight="1">
      <c r="B80" s="902"/>
      <c r="C80" s="376"/>
      <c r="D80" s="376"/>
      <c r="E80" s="376"/>
      <c r="F80" s="376"/>
      <c r="G80" s="895"/>
      <c r="H80" s="379"/>
      <c r="I80" s="316"/>
    </row>
    <row r="81" spans="2:9" ht="30" customHeight="1">
      <c r="B81" s="902"/>
      <c r="C81" s="376"/>
      <c r="D81" s="376"/>
      <c r="E81" s="376"/>
      <c r="F81" s="376"/>
      <c r="G81" s="895"/>
      <c r="H81" s="379"/>
      <c r="I81" s="316"/>
    </row>
    <row r="82" spans="2:9" ht="30" customHeight="1">
      <c r="B82" s="902"/>
      <c r="C82" s="376"/>
      <c r="D82" s="376"/>
      <c r="E82" s="376"/>
      <c r="F82" s="376"/>
      <c r="G82" s="895"/>
      <c r="H82" s="379"/>
      <c r="I82" s="316"/>
    </row>
    <row r="83" spans="2:9" ht="30" customHeight="1">
      <c r="B83" s="902"/>
      <c r="C83" s="376"/>
      <c r="D83" s="376"/>
      <c r="E83" s="376"/>
      <c r="F83" s="376"/>
      <c r="G83" s="895"/>
      <c r="H83" s="379"/>
      <c r="I83" s="316"/>
    </row>
    <row r="84" spans="2:9" ht="30" customHeight="1">
      <c r="B84" s="902"/>
      <c r="C84" s="376"/>
      <c r="D84" s="376"/>
      <c r="E84" s="376"/>
      <c r="F84" s="376"/>
      <c r="G84" s="895"/>
      <c r="H84" s="379"/>
      <c r="I84" s="316"/>
    </row>
    <row r="85" spans="2:9" ht="30" customHeight="1">
      <c r="B85" s="902"/>
      <c r="C85" s="376"/>
      <c r="D85" s="376"/>
      <c r="E85" s="376"/>
      <c r="F85" s="376"/>
      <c r="G85" s="895"/>
      <c r="H85" s="379"/>
      <c r="I85" s="316"/>
    </row>
    <row r="86" spans="2:9" ht="30" customHeight="1">
      <c r="B86" s="902"/>
      <c r="C86" s="376"/>
      <c r="D86" s="376"/>
      <c r="E86" s="376"/>
      <c r="F86" s="376"/>
      <c r="G86" s="895"/>
      <c r="H86" s="379"/>
      <c r="I86" s="316"/>
    </row>
    <row r="87" spans="2:9" ht="30" customHeight="1">
      <c r="B87" s="902"/>
      <c r="C87" s="376"/>
      <c r="D87" s="376"/>
      <c r="E87" s="376"/>
      <c r="F87" s="376"/>
      <c r="G87" s="895"/>
      <c r="H87" s="379"/>
      <c r="I87" s="316"/>
    </row>
    <row r="88" spans="2:9" ht="30" customHeight="1">
      <c r="B88" s="902"/>
      <c r="C88" s="376"/>
      <c r="D88" s="376"/>
      <c r="E88" s="376"/>
      <c r="F88" s="376"/>
      <c r="G88" s="895"/>
      <c r="H88" s="379"/>
      <c r="I88" s="316"/>
    </row>
    <row r="89" spans="2:9" ht="30" customHeight="1">
      <c r="B89" s="902"/>
      <c r="C89" s="376"/>
      <c r="D89" s="376"/>
      <c r="E89" s="376"/>
      <c r="F89" s="376"/>
      <c r="G89" s="895"/>
      <c r="H89" s="379"/>
      <c r="I89" s="316"/>
    </row>
    <row r="90" spans="2:9" ht="30" customHeight="1">
      <c r="B90" s="902"/>
      <c r="C90" s="376"/>
      <c r="D90" s="376"/>
      <c r="E90" s="376"/>
      <c r="F90" s="376"/>
      <c r="G90" s="895"/>
      <c r="H90" s="379"/>
      <c r="I90" s="316"/>
    </row>
    <row r="91" spans="2:9" ht="30" customHeight="1">
      <c r="B91" s="902"/>
      <c r="C91" s="376"/>
      <c r="D91" s="376"/>
      <c r="E91" s="376"/>
      <c r="F91" s="376"/>
      <c r="G91" s="895"/>
      <c r="H91" s="379"/>
      <c r="I91" s="316"/>
    </row>
    <row r="92" spans="2:9" ht="30" customHeight="1">
      <c r="B92" s="902"/>
      <c r="C92" s="376"/>
      <c r="D92" s="376"/>
      <c r="E92" s="376"/>
      <c r="F92" s="376"/>
      <c r="G92" s="895"/>
      <c r="H92" s="379"/>
      <c r="I92" s="316"/>
    </row>
    <row r="93" spans="2:9" ht="30" customHeight="1">
      <c r="B93" s="902"/>
      <c r="C93" s="376"/>
      <c r="D93" s="376"/>
      <c r="E93" s="376"/>
      <c r="F93" s="376"/>
      <c r="G93" s="895"/>
      <c r="H93" s="379"/>
      <c r="I93" s="316"/>
    </row>
    <row r="94" spans="2:9" ht="30" customHeight="1">
      <c r="B94" s="902"/>
      <c r="C94" s="376"/>
      <c r="D94" s="376"/>
      <c r="E94" s="376"/>
      <c r="F94" s="376"/>
      <c r="G94" s="895"/>
      <c r="H94" s="379"/>
      <c r="I94" s="316"/>
    </row>
    <row r="95" spans="2:9" ht="30" customHeight="1">
      <c r="B95" s="902"/>
      <c r="C95" s="376"/>
      <c r="D95" s="376"/>
      <c r="E95" s="376"/>
      <c r="F95" s="376"/>
      <c r="G95" s="895"/>
      <c r="H95" s="379"/>
      <c r="I95" s="316"/>
    </row>
    <row r="96" spans="2:9" ht="30" customHeight="1">
      <c r="B96" s="902"/>
      <c r="C96" s="376"/>
      <c r="D96" s="376"/>
      <c r="E96" s="376"/>
      <c r="F96" s="376"/>
      <c r="G96" s="895"/>
      <c r="H96" s="379"/>
      <c r="I96" s="316"/>
    </row>
    <row r="97" spans="2:9" ht="30" customHeight="1">
      <c r="B97" s="902"/>
      <c r="C97" s="376"/>
      <c r="D97" s="376"/>
      <c r="E97" s="376"/>
      <c r="F97" s="376"/>
      <c r="G97" s="895"/>
      <c r="H97" s="379"/>
      <c r="I97" s="316"/>
    </row>
    <row r="98" spans="2:9" ht="30" customHeight="1">
      <c r="B98" s="902"/>
      <c r="C98" s="376"/>
      <c r="D98" s="376"/>
      <c r="E98" s="376"/>
      <c r="F98" s="376"/>
      <c r="G98" s="895"/>
      <c r="H98" s="379"/>
      <c r="I98" s="316"/>
    </row>
    <row r="99" spans="2:9" ht="30" customHeight="1">
      <c r="B99" s="902"/>
      <c r="C99" s="376"/>
      <c r="D99" s="376"/>
      <c r="E99" s="376"/>
      <c r="F99" s="376"/>
      <c r="G99" s="895"/>
      <c r="H99" s="379"/>
      <c r="I99" s="316"/>
    </row>
    <row r="100" spans="2:9" ht="30" customHeight="1">
      <c r="B100" s="902"/>
      <c r="C100" s="376"/>
      <c r="D100" s="376"/>
      <c r="E100" s="376"/>
      <c r="F100" s="376"/>
      <c r="G100" s="895"/>
      <c r="H100" s="379"/>
      <c r="I100" s="316"/>
    </row>
    <row r="101" spans="2:9" ht="30" customHeight="1">
      <c r="B101" s="902"/>
      <c r="C101" s="376"/>
      <c r="D101" s="376"/>
      <c r="E101" s="376"/>
      <c r="F101" s="376"/>
      <c r="G101" s="895"/>
      <c r="H101" s="379"/>
      <c r="I101" s="316"/>
    </row>
    <row r="102" spans="2:9" ht="30" customHeight="1">
      <c r="B102" s="902"/>
      <c r="C102" s="376"/>
      <c r="D102" s="376"/>
      <c r="E102" s="376"/>
      <c r="F102" s="376"/>
      <c r="G102" s="895"/>
      <c r="H102" s="379"/>
      <c r="I102" s="316"/>
    </row>
    <row r="103" spans="2:9" ht="30" customHeight="1">
      <c r="B103" s="902"/>
      <c r="C103" s="376"/>
      <c r="D103" s="376"/>
      <c r="E103" s="376"/>
      <c r="F103" s="376"/>
      <c r="G103" s="895"/>
      <c r="H103" s="379"/>
      <c r="I103" s="316"/>
    </row>
    <row r="104" spans="2:9" ht="30" customHeight="1">
      <c r="B104" s="902"/>
      <c r="C104" s="376"/>
      <c r="D104" s="376"/>
      <c r="E104" s="376"/>
      <c r="F104" s="376"/>
      <c r="G104" s="895"/>
      <c r="H104" s="379"/>
      <c r="I104" s="316"/>
    </row>
    <row r="105" spans="2:9" ht="30" customHeight="1">
      <c r="B105" s="902"/>
      <c r="C105" s="376"/>
      <c r="D105" s="376"/>
      <c r="E105" s="376"/>
      <c r="F105" s="376"/>
      <c r="G105" s="895"/>
      <c r="H105" s="379"/>
      <c r="I105" s="316"/>
    </row>
    <row r="106" spans="2:9" ht="30" customHeight="1">
      <c r="B106" s="902"/>
      <c r="C106" s="376"/>
      <c r="D106" s="376"/>
      <c r="E106" s="376"/>
      <c r="F106" s="376"/>
      <c r="G106" s="895"/>
      <c r="H106" s="379"/>
      <c r="I106" s="316"/>
    </row>
    <row r="107" spans="2:9" ht="30" customHeight="1">
      <c r="B107" s="902"/>
      <c r="C107" s="376"/>
      <c r="D107" s="376"/>
      <c r="E107" s="376"/>
      <c r="F107" s="376"/>
      <c r="G107" s="895"/>
      <c r="H107" s="379"/>
      <c r="I107" s="316"/>
    </row>
    <row r="108" spans="2:9" ht="30" customHeight="1">
      <c r="B108" s="902"/>
      <c r="C108" s="376"/>
      <c r="D108" s="376"/>
      <c r="E108" s="376"/>
      <c r="F108" s="376"/>
      <c r="G108" s="895"/>
      <c r="H108" s="379"/>
      <c r="I108" s="316"/>
    </row>
    <row r="109" spans="2:9" ht="30" customHeight="1">
      <c r="B109" s="902"/>
      <c r="C109" s="376"/>
      <c r="D109" s="376"/>
      <c r="E109" s="376"/>
      <c r="F109" s="376"/>
      <c r="G109" s="895"/>
      <c r="H109" s="379"/>
      <c r="I109" s="316"/>
    </row>
    <row r="110" spans="2:9" ht="30" customHeight="1">
      <c r="B110" s="902"/>
      <c r="C110" s="376"/>
      <c r="D110" s="376"/>
      <c r="E110" s="376"/>
      <c r="F110" s="376"/>
      <c r="G110" s="895"/>
      <c r="H110" s="379"/>
      <c r="I110" s="316"/>
    </row>
    <row r="111" spans="2:9" ht="30" customHeight="1">
      <c r="B111" s="902"/>
      <c r="C111" s="376"/>
      <c r="D111" s="376"/>
      <c r="E111" s="376"/>
      <c r="F111" s="376"/>
      <c r="G111" s="895"/>
      <c r="H111" s="379"/>
      <c r="I111" s="316"/>
    </row>
    <row r="112" spans="2:9" ht="30" customHeight="1">
      <c r="B112" s="902"/>
      <c r="C112" s="376"/>
      <c r="D112" s="376"/>
      <c r="E112" s="376"/>
      <c r="F112" s="376"/>
      <c r="G112" s="895"/>
      <c r="H112" s="379"/>
      <c r="I112" s="316"/>
    </row>
    <row r="113" spans="2:9" ht="30" customHeight="1">
      <c r="B113" s="902"/>
      <c r="C113" s="376"/>
      <c r="D113" s="376"/>
      <c r="E113" s="376"/>
      <c r="F113" s="376"/>
      <c r="G113" s="895"/>
      <c r="H113" s="379"/>
      <c r="I113" s="316"/>
    </row>
    <row r="114" spans="2:9" ht="30" customHeight="1">
      <c r="B114" s="902"/>
      <c r="C114" s="376"/>
      <c r="D114" s="376"/>
      <c r="E114" s="376"/>
      <c r="F114" s="376"/>
      <c r="G114" s="895"/>
      <c r="H114" s="379"/>
      <c r="I114" s="316"/>
    </row>
    <row r="115" spans="2:9" ht="30" customHeight="1">
      <c r="B115" s="902"/>
      <c r="C115" s="376"/>
      <c r="D115" s="376"/>
      <c r="E115" s="376"/>
      <c r="F115" s="376"/>
      <c r="G115" s="895"/>
      <c r="H115" s="379"/>
      <c r="I115" s="316"/>
    </row>
    <row r="116" spans="2:9" ht="30" customHeight="1">
      <c r="B116" s="902"/>
      <c r="C116" s="376"/>
      <c r="D116" s="376"/>
      <c r="E116" s="376"/>
      <c r="F116" s="376"/>
      <c r="G116" s="895"/>
      <c r="H116" s="379"/>
      <c r="I116" s="316"/>
    </row>
    <row r="117" spans="2:9" ht="30" customHeight="1">
      <c r="B117" s="902"/>
      <c r="C117" s="376"/>
      <c r="D117" s="376"/>
      <c r="E117" s="376"/>
      <c r="F117" s="376"/>
      <c r="G117" s="895"/>
      <c r="H117" s="379"/>
      <c r="I117" s="316"/>
    </row>
    <row r="118" spans="2:9" ht="30" customHeight="1">
      <c r="B118" s="902"/>
      <c r="C118" s="376"/>
      <c r="D118" s="376"/>
      <c r="E118" s="376"/>
      <c r="F118" s="376"/>
      <c r="G118" s="895"/>
      <c r="H118" s="379"/>
      <c r="I118" s="316"/>
    </row>
    <row r="119" spans="2:9" ht="30" customHeight="1">
      <c r="B119" s="902"/>
      <c r="C119" s="376"/>
      <c r="D119" s="376"/>
      <c r="E119" s="376"/>
      <c r="F119" s="376"/>
      <c r="G119" s="895"/>
      <c r="H119" s="379"/>
      <c r="I119" s="316"/>
    </row>
    <row r="120" spans="2:9" ht="30" customHeight="1">
      <c r="B120" s="902"/>
      <c r="C120" s="376"/>
      <c r="D120" s="376"/>
      <c r="E120" s="376"/>
      <c r="F120" s="376"/>
      <c r="G120" s="895"/>
      <c r="H120" s="379"/>
      <c r="I120" s="316"/>
    </row>
    <row r="121" spans="2:9" ht="30" customHeight="1">
      <c r="B121" s="902"/>
      <c r="C121" s="376"/>
      <c r="D121" s="376"/>
      <c r="E121" s="376"/>
      <c r="F121" s="376"/>
      <c r="G121" s="895"/>
      <c r="H121" s="379"/>
      <c r="I121" s="316"/>
    </row>
    <row r="122" spans="2:9" ht="30" customHeight="1">
      <c r="B122" s="902"/>
      <c r="C122" s="376"/>
      <c r="D122" s="376"/>
      <c r="E122" s="376"/>
      <c r="F122" s="376"/>
      <c r="G122" s="895"/>
      <c r="H122" s="379"/>
      <c r="I122" s="316"/>
    </row>
    <row r="123" spans="2:9" ht="30" customHeight="1">
      <c r="B123" s="902"/>
      <c r="C123" s="376"/>
      <c r="D123" s="376"/>
      <c r="E123" s="376"/>
      <c r="F123" s="376"/>
      <c r="G123" s="895"/>
      <c r="H123" s="379"/>
      <c r="I123" s="316"/>
    </row>
    <row r="124" spans="2:9" ht="30" customHeight="1">
      <c r="B124" s="902"/>
      <c r="C124" s="376"/>
      <c r="D124" s="376"/>
      <c r="E124" s="376"/>
      <c r="F124" s="376"/>
      <c r="G124" s="895"/>
      <c r="H124" s="379"/>
      <c r="I124" s="316"/>
    </row>
    <row r="125" spans="2:9" ht="30" customHeight="1">
      <c r="B125" s="902"/>
      <c r="C125" s="376"/>
      <c r="D125" s="376"/>
      <c r="E125" s="376"/>
      <c r="F125" s="376"/>
      <c r="G125" s="895"/>
      <c r="H125" s="379"/>
      <c r="I125" s="316"/>
    </row>
    <row r="126" spans="2:9" ht="30" customHeight="1">
      <c r="B126" s="902"/>
      <c r="C126" s="376"/>
      <c r="D126" s="376"/>
      <c r="E126" s="376"/>
      <c r="F126" s="376"/>
      <c r="G126" s="895"/>
      <c r="H126" s="379"/>
      <c r="I126" s="316"/>
    </row>
    <row r="127" spans="2:9" ht="30" customHeight="1">
      <c r="B127" s="902"/>
      <c r="C127" s="376"/>
      <c r="D127" s="376"/>
      <c r="E127" s="376"/>
      <c r="F127" s="376"/>
      <c r="G127" s="895"/>
      <c r="H127" s="379"/>
      <c r="I127" s="316"/>
    </row>
    <row r="128" spans="2:9" ht="30" customHeight="1">
      <c r="B128" s="902"/>
      <c r="C128" s="376"/>
      <c r="D128" s="376"/>
      <c r="E128" s="376"/>
      <c r="F128" s="376"/>
      <c r="G128" s="895"/>
      <c r="H128" s="379"/>
      <c r="I128" s="316"/>
    </row>
    <row r="129" spans="2:9" ht="30" customHeight="1">
      <c r="B129" s="902"/>
      <c r="C129" s="376"/>
      <c r="D129" s="376"/>
      <c r="E129" s="376"/>
      <c r="F129" s="376"/>
      <c r="G129" s="895"/>
      <c r="H129" s="379"/>
      <c r="I129" s="316"/>
    </row>
    <row r="130" spans="2:9" ht="30" customHeight="1">
      <c r="B130" s="902"/>
      <c r="C130" s="376"/>
      <c r="D130" s="376"/>
      <c r="E130" s="376"/>
      <c r="F130" s="376"/>
      <c r="G130" s="895"/>
      <c r="H130" s="379"/>
      <c r="I130" s="316"/>
    </row>
    <row r="131" spans="2:9" ht="30" customHeight="1">
      <c r="B131" s="902"/>
      <c r="C131" s="376"/>
      <c r="D131" s="376"/>
      <c r="E131" s="376"/>
      <c r="F131" s="376"/>
      <c r="G131" s="895"/>
      <c r="H131" s="379"/>
      <c r="I131" s="316"/>
    </row>
    <row r="132" spans="2:9" ht="30" customHeight="1">
      <c r="B132" s="902"/>
      <c r="C132" s="376"/>
      <c r="D132" s="376"/>
      <c r="E132" s="376"/>
      <c r="F132" s="376"/>
      <c r="G132" s="895"/>
      <c r="H132" s="379"/>
      <c r="I132" s="316"/>
    </row>
    <row r="133" spans="2:9" ht="30" customHeight="1">
      <c r="B133" s="902"/>
      <c r="C133" s="376"/>
      <c r="D133" s="376"/>
      <c r="E133" s="376"/>
      <c r="F133" s="376"/>
      <c r="G133" s="895"/>
      <c r="H133" s="379"/>
      <c r="I133" s="316"/>
    </row>
    <row r="134" spans="2:9" ht="30" customHeight="1">
      <c r="B134" s="902"/>
      <c r="C134" s="376"/>
      <c r="D134" s="376"/>
      <c r="E134" s="376"/>
      <c r="F134" s="376"/>
      <c r="G134" s="895"/>
      <c r="H134" s="379"/>
      <c r="I134" s="316"/>
    </row>
    <row r="135" spans="2:9" ht="30" customHeight="1">
      <c r="B135" s="902"/>
      <c r="C135" s="376"/>
      <c r="D135" s="376"/>
      <c r="E135" s="376"/>
      <c r="F135" s="376"/>
      <c r="G135" s="895"/>
      <c r="H135" s="379"/>
      <c r="I135" s="316"/>
    </row>
    <row r="136" spans="2:9" ht="30" customHeight="1">
      <c r="B136" s="902"/>
      <c r="C136" s="376"/>
      <c r="D136" s="376"/>
      <c r="E136" s="376"/>
      <c r="F136" s="376"/>
      <c r="G136" s="895"/>
      <c r="H136" s="379"/>
      <c r="I136" s="316"/>
    </row>
    <row r="137" spans="2:9" ht="30" customHeight="1">
      <c r="B137" s="902"/>
      <c r="C137" s="376"/>
      <c r="D137" s="376"/>
      <c r="E137" s="376"/>
      <c r="F137" s="376"/>
      <c r="G137" s="895"/>
      <c r="H137" s="379"/>
      <c r="I137" s="316"/>
    </row>
    <row r="138" spans="2:9" ht="30" customHeight="1">
      <c r="B138" s="902"/>
      <c r="C138" s="376"/>
      <c r="D138" s="376"/>
      <c r="E138" s="376"/>
      <c r="F138" s="376"/>
      <c r="G138" s="895"/>
      <c r="H138" s="379"/>
      <c r="I138" s="316"/>
    </row>
    <row r="139" spans="2:9" ht="30" customHeight="1">
      <c r="B139" s="902"/>
      <c r="C139" s="376"/>
      <c r="D139" s="376"/>
      <c r="E139" s="376"/>
      <c r="F139" s="376"/>
      <c r="G139" s="895"/>
      <c r="H139" s="379"/>
      <c r="I139" s="316"/>
    </row>
    <row r="140" spans="2:9" ht="30" customHeight="1">
      <c r="B140" s="902"/>
      <c r="C140" s="376"/>
      <c r="D140" s="376"/>
      <c r="E140" s="376"/>
      <c r="F140" s="376"/>
      <c r="G140" s="895"/>
      <c r="H140" s="379"/>
      <c r="I140" s="316"/>
    </row>
    <row r="141" spans="2:9" ht="30" customHeight="1">
      <c r="B141" s="902"/>
      <c r="C141" s="376"/>
      <c r="D141" s="376"/>
      <c r="E141" s="376"/>
      <c r="F141" s="376"/>
      <c r="G141" s="895"/>
      <c r="H141" s="379"/>
      <c r="I141" s="316"/>
    </row>
    <row r="142" spans="2:9" ht="30" customHeight="1">
      <c r="B142" s="902"/>
      <c r="C142" s="376"/>
      <c r="D142" s="376"/>
      <c r="E142" s="376"/>
      <c r="F142" s="376"/>
      <c r="G142" s="895"/>
      <c r="H142" s="379"/>
      <c r="I142" s="316"/>
    </row>
    <row r="143" spans="2:9" ht="30" customHeight="1">
      <c r="B143" s="902"/>
      <c r="C143" s="376"/>
      <c r="D143" s="376"/>
      <c r="E143" s="376"/>
      <c r="F143" s="376"/>
      <c r="G143" s="895"/>
      <c r="H143" s="379"/>
      <c r="I143" s="316"/>
    </row>
    <row r="144" spans="2:9" ht="30" customHeight="1">
      <c r="B144" s="902"/>
      <c r="C144" s="376"/>
      <c r="D144" s="376"/>
      <c r="E144" s="376"/>
      <c r="F144" s="376"/>
      <c r="G144" s="895"/>
      <c r="H144" s="379"/>
      <c r="I144" s="316"/>
    </row>
    <row r="145" spans="2:9" ht="30" customHeight="1">
      <c r="B145" s="902"/>
      <c r="C145" s="376"/>
      <c r="D145" s="376"/>
      <c r="E145" s="376"/>
      <c r="F145" s="376"/>
      <c r="G145" s="895"/>
      <c r="H145" s="379"/>
      <c r="I145" s="316"/>
    </row>
    <row r="146" spans="2:9" ht="30" customHeight="1">
      <c r="B146" s="902"/>
      <c r="C146" s="376"/>
      <c r="D146" s="376"/>
      <c r="E146" s="376"/>
      <c r="F146" s="376"/>
      <c r="G146" s="895"/>
      <c r="H146" s="379"/>
      <c r="I146" s="316"/>
    </row>
    <row r="147" spans="2:9" ht="30" customHeight="1">
      <c r="B147" s="902"/>
      <c r="C147" s="376"/>
      <c r="D147" s="376"/>
      <c r="E147" s="376"/>
      <c r="F147" s="376"/>
      <c r="G147" s="895"/>
      <c r="H147" s="379"/>
      <c r="I147" s="316"/>
    </row>
    <row r="148" spans="2:9" ht="30" customHeight="1">
      <c r="B148" s="902"/>
      <c r="C148" s="376"/>
      <c r="D148" s="376"/>
      <c r="E148" s="376"/>
      <c r="F148" s="376"/>
      <c r="G148" s="895"/>
      <c r="H148" s="379"/>
      <c r="I148" s="316"/>
    </row>
    <row r="149" spans="2:9" ht="30" customHeight="1">
      <c r="B149" s="902"/>
      <c r="C149" s="376"/>
      <c r="D149" s="376"/>
      <c r="E149" s="376"/>
      <c r="F149" s="376"/>
      <c r="G149" s="895"/>
      <c r="H149" s="379"/>
      <c r="I149" s="316"/>
    </row>
    <row r="150" spans="2:9" ht="30" customHeight="1">
      <c r="B150" s="902"/>
      <c r="C150" s="376"/>
      <c r="D150" s="376"/>
      <c r="E150" s="376"/>
      <c r="F150" s="376"/>
      <c r="G150" s="895"/>
      <c r="H150" s="379"/>
      <c r="I150" s="316"/>
    </row>
    <row r="151" spans="2:9" ht="30" customHeight="1">
      <c r="B151" s="902"/>
      <c r="C151" s="376"/>
      <c r="D151" s="376"/>
      <c r="E151" s="376"/>
      <c r="F151" s="376"/>
      <c r="G151" s="895"/>
      <c r="H151" s="379"/>
      <c r="I151" s="316"/>
    </row>
    <row r="152" spans="2:9" ht="30" customHeight="1">
      <c r="B152" s="902"/>
      <c r="C152" s="376"/>
      <c r="D152" s="376"/>
      <c r="E152" s="376"/>
      <c r="F152" s="376"/>
      <c r="G152" s="895"/>
      <c r="H152" s="379"/>
      <c r="I152" s="316"/>
    </row>
    <row r="153" spans="2:9" ht="30" customHeight="1">
      <c r="B153" s="902"/>
      <c r="C153" s="376"/>
      <c r="D153" s="376"/>
      <c r="E153" s="376"/>
      <c r="F153" s="376"/>
      <c r="G153" s="895"/>
      <c r="H153" s="379"/>
      <c r="I153" s="316"/>
    </row>
    <row r="154" spans="2:9" ht="30" customHeight="1">
      <c r="B154" s="902"/>
      <c r="C154" s="376"/>
      <c r="D154" s="376"/>
      <c r="E154" s="376"/>
      <c r="F154" s="376"/>
      <c r="G154" s="895"/>
      <c r="H154" s="379"/>
      <c r="I154" s="316"/>
    </row>
    <row r="155" spans="2:9" ht="30" customHeight="1">
      <c r="B155" s="902"/>
      <c r="C155" s="376"/>
      <c r="D155" s="376"/>
      <c r="E155" s="376"/>
      <c r="F155" s="376"/>
      <c r="G155" s="895"/>
      <c r="H155" s="379"/>
      <c r="I155" s="316"/>
    </row>
    <row r="156" spans="2:9" ht="30" customHeight="1">
      <c r="B156" s="902"/>
      <c r="C156" s="376"/>
      <c r="D156" s="376"/>
      <c r="E156" s="376"/>
      <c r="F156" s="376"/>
      <c r="G156" s="895"/>
      <c r="H156" s="379"/>
      <c r="I156" s="316"/>
    </row>
    <row r="157" spans="2:9" ht="30" customHeight="1">
      <c r="B157" s="902"/>
      <c r="C157" s="376"/>
      <c r="D157" s="376"/>
      <c r="E157" s="376"/>
      <c r="F157" s="376"/>
      <c r="G157" s="895"/>
      <c r="H157" s="379"/>
      <c r="I157" s="316"/>
    </row>
    <row r="158" spans="2:9" ht="30" customHeight="1">
      <c r="B158" s="902"/>
      <c r="C158" s="376"/>
      <c r="D158" s="376"/>
      <c r="E158" s="376"/>
      <c r="F158" s="376"/>
      <c r="G158" s="895"/>
      <c r="H158" s="379"/>
      <c r="I158" s="316"/>
    </row>
    <row r="159" spans="2:9" ht="30" customHeight="1">
      <c r="B159" s="902"/>
      <c r="C159" s="376"/>
      <c r="D159" s="376"/>
      <c r="E159" s="376"/>
      <c r="F159" s="376"/>
      <c r="G159" s="895"/>
      <c r="H159" s="379"/>
      <c r="I159" s="316"/>
    </row>
    <row r="160" spans="2:9" ht="30" customHeight="1">
      <c r="B160" s="902"/>
      <c r="C160" s="376"/>
      <c r="D160" s="376"/>
      <c r="E160" s="376"/>
      <c r="F160" s="376"/>
      <c r="G160" s="895"/>
      <c r="H160" s="379"/>
      <c r="I160" s="316"/>
    </row>
    <row r="161" spans="2:9" ht="30" customHeight="1">
      <c r="B161" s="902"/>
      <c r="C161" s="376"/>
      <c r="D161" s="376"/>
      <c r="E161" s="376"/>
      <c r="F161" s="376"/>
      <c r="G161" s="895"/>
      <c r="H161" s="379"/>
      <c r="I161" s="316"/>
    </row>
    <row r="162" spans="2:9" ht="30" customHeight="1">
      <c r="B162" s="902"/>
      <c r="C162" s="376"/>
      <c r="D162" s="376"/>
      <c r="E162" s="376"/>
      <c r="F162" s="376"/>
      <c r="G162" s="895"/>
      <c r="H162" s="379"/>
      <c r="I162" s="316"/>
    </row>
    <row r="163" spans="2:9" ht="30" customHeight="1">
      <c r="B163" s="902"/>
      <c r="C163" s="376"/>
      <c r="D163" s="376"/>
      <c r="E163" s="376"/>
      <c r="F163" s="376"/>
      <c r="G163" s="895"/>
      <c r="H163" s="379"/>
      <c r="I163" s="316"/>
    </row>
    <row r="164" spans="2:9" ht="30" customHeight="1">
      <c r="B164" s="902"/>
      <c r="C164" s="376"/>
      <c r="D164" s="376"/>
      <c r="E164" s="376"/>
      <c r="F164" s="376"/>
      <c r="G164" s="895"/>
      <c r="H164" s="379"/>
      <c r="I164" s="316"/>
    </row>
    <row r="165" spans="2:9" ht="30" customHeight="1">
      <c r="B165" s="902"/>
      <c r="C165" s="376"/>
      <c r="D165" s="376"/>
      <c r="E165" s="376"/>
      <c r="F165" s="376"/>
      <c r="G165" s="895"/>
      <c r="H165" s="379"/>
      <c r="I165" s="316"/>
    </row>
    <row r="166" spans="2:9" ht="30" customHeight="1">
      <c r="B166" s="902"/>
      <c r="C166" s="376"/>
      <c r="D166" s="376"/>
      <c r="E166" s="376"/>
      <c r="F166" s="376"/>
      <c r="G166" s="895"/>
      <c r="H166" s="379"/>
      <c r="I166" s="316"/>
    </row>
    <row r="167" spans="2:9" ht="30" customHeight="1">
      <c r="B167" s="902"/>
      <c r="C167" s="376"/>
      <c r="D167" s="376"/>
      <c r="E167" s="376"/>
      <c r="F167" s="376"/>
      <c r="G167" s="895"/>
      <c r="H167" s="379"/>
      <c r="I167" s="316"/>
    </row>
    <row r="168" spans="2:9" ht="30" customHeight="1">
      <c r="B168" s="902"/>
      <c r="C168" s="376"/>
      <c r="D168" s="376"/>
      <c r="E168" s="376"/>
      <c r="F168" s="376"/>
      <c r="G168" s="895"/>
      <c r="H168" s="379"/>
      <c r="I168" s="316"/>
    </row>
    <row r="169" spans="2:9" ht="30" customHeight="1">
      <c r="B169" s="902"/>
      <c r="C169" s="376"/>
      <c r="D169" s="376"/>
      <c r="E169" s="376"/>
      <c r="F169" s="376"/>
      <c r="G169" s="895"/>
      <c r="H169" s="379"/>
      <c r="I169" s="316"/>
    </row>
    <row r="170" spans="2:9" ht="30" customHeight="1">
      <c r="B170" s="902"/>
      <c r="C170" s="376"/>
      <c r="D170" s="376"/>
      <c r="E170" s="376"/>
      <c r="F170" s="376"/>
      <c r="G170" s="895"/>
      <c r="H170" s="379"/>
      <c r="I170" s="316"/>
    </row>
    <row r="171" spans="2:9" ht="30" customHeight="1">
      <c r="B171" s="902"/>
      <c r="C171" s="376"/>
      <c r="D171" s="376"/>
      <c r="E171" s="376"/>
      <c r="F171" s="376"/>
      <c r="G171" s="895"/>
      <c r="H171" s="379"/>
      <c r="I171" s="316"/>
    </row>
    <row r="172" spans="2:9" ht="30" customHeight="1">
      <c r="B172" s="902"/>
      <c r="C172" s="376"/>
      <c r="D172" s="376"/>
      <c r="E172" s="376"/>
      <c r="F172" s="376"/>
      <c r="G172" s="895"/>
      <c r="H172" s="379"/>
      <c r="I172" s="316"/>
    </row>
    <row r="173" spans="2:9" ht="30" customHeight="1">
      <c r="B173" s="902"/>
      <c r="C173" s="376"/>
      <c r="D173" s="376"/>
      <c r="E173" s="376"/>
      <c r="F173" s="376"/>
      <c r="G173" s="895"/>
      <c r="H173" s="379"/>
      <c r="I173" s="316"/>
    </row>
    <row r="174" spans="2:9" ht="30" customHeight="1">
      <c r="B174" s="902"/>
      <c r="C174" s="376"/>
      <c r="D174" s="376"/>
      <c r="E174" s="376"/>
      <c r="F174" s="376"/>
      <c r="G174" s="895"/>
      <c r="H174" s="379"/>
      <c r="I174" s="316"/>
    </row>
    <row r="175" spans="2:9" ht="30" customHeight="1">
      <c r="B175" s="902"/>
      <c r="C175" s="376"/>
      <c r="D175" s="376"/>
      <c r="E175" s="376"/>
      <c r="F175" s="376"/>
      <c r="G175" s="895"/>
      <c r="H175" s="379"/>
      <c r="I175" s="316"/>
    </row>
    <row r="176" spans="2:9" ht="30" customHeight="1">
      <c r="B176" s="902"/>
      <c r="C176" s="376"/>
      <c r="D176" s="376"/>
      <c r="E176" s="376"/>
      <c r="F176" s="376"/>
      <c r="G176" s="895"/>
      <c r="H176" s="379"/>
      <c r="I176" s="316"/>
    </row>
    <row r="177" spans="2:9" ht="30" customHeight="1">
      <c r="B177" s="902"/>
      <c r="C177" s="376"/>
      <c r="D177" s="376"/>
      <c r="E177" s="376"/>
      <c r="F177" s="376"/>
      <c r="G177" s="895"/>
      <c r="H177" s="379"/>
      <c r="I177" s="316"/>
    </row>
    <row r="178" spans="2:9" ht="30" customHeight="1">
      <c r="B178" s="902"/>
      <c r="C178" s="376"/>
      <c r="D178" s="376"/>
      <c r="E178" s="376"/>
      <c r="F178" s="376"/>
      <c r="G178" s="895"/>
      <c r="H178" s="379"/>
      <c r="I178" s="316"/>
    </row>
    <row r="179" spans="2:9" ht="30" customHeight="1">
      <c r="B179" s="902"/>
      <c r="C179" s="376"/>
      <c r="D179" s="376"/>
      <c r="E179" s="376"/>
      <c r="F179" s="376"/>
      <c r="G179" s="895"/>
      <c r="H179" s="379"/>
      <c r="I179" s="316"/>
    </row>
    <row r="180" spans="2:9" ht="30" customHeight="1">
      <c r="B180" s="902"/>
      <c r="C180" s="376"/>
      <c r="D180" s="376"/>
      <c r="E180" s="376"/>
      <c r="F180" s="376"/>
      <c r="G180" s="895"/>
      <c r="H180" s="379"/>
      <c r="I180" s="316"/>
    </row>
    <row r="181" spans="2:9" ht="30" customHeight="1">
      <c r="B181" s="902"/>
      <c r="C181" s="376"/>
      <c r="D181" s="376"/>
      <c r="E181" s="376"/>
      <c r="F181" s="376"/>
      <c r="G181" s="895"/>
      <c r="H181" s="379"/>
      <c r="I181" s="316"/>
    </row>
    <row r="182" spans="2:9" ht="30" customHeight="1">
      <c r="B182" s="902"/>
      <c r="C182" s="376"/>
      <c r="D182" s="376"/>
      <c r="E182" s="376"/>
      <c r="F182" s="376"/>
      <c r="G182" s="895"/>
      <c r="H182" s="379"/>
      <c r="I182" s="316"/>
    </row>
    <row r="183" spans="2:9" ht="30" customHeight="1">
      <c r="B183" s="902"/>
      <c r="C183" s="376"/>
      <c r="D183" s="376"/>
      <c r="E183" s="376"/>
      <c r="F183" s="376"/>
      <c r="G183" s="895"/>
      <c r="H183" s="379"/>
      <c r="I183" s="316"/>
    </row>
    <row r="184" spans="2:9" ht="30" customHeight="1">
      <c r="B184" s="902"/>
      <c r="C184" s="376"/>
      <c r="D184" s="376"/>
      <c r="E184" s="376"/>
      <c r="F184" s="376"/>
      <c r="G184" s="895"/>
      <c r="H184" s="379"/>
      <c r="I184" s="316"/>
    </row>
    <row r="185" spans="2:9" ht="30" customHeight="1">
      <c r="B185" s="902"/>
      <c r="C185" s="376"/>
      <c r="D185" s="376"/>
      <c r="E185" s="376"/>
      <c r="F185" s="376"/>
      <c r="G185" s="895"/>
      <c r="H185" s="379"/>
      <c r="I185" s="316"/>
    </row>
    <row r="186" spans="2:9" ht="30" customHeight="1">
      <c r="B186" s="902"/>
      <c r="C186" s="376"/>
      <c r="D186" s="376"/>
      <c r="E186" s="376"/>
      <c r="F186" s="376"/>
      <c r="G186" s="895"/>
      <c r="H186" s="379"/>
      <c r="I186" s="316"/>
    </row>
    <row r="187" spans="2:9" ht="30" customHeight="1">
      <c r="B187" s="902"/>
      <c r="C187" s="376"/>
      <c r="D187" s="376"/>
      <c r="E187" s="376"/>
      <c r="F187" s="376"/>
      <c r="G187" s="895"/>
      <c r="H187" s="379"/>
      <c r="I187" s="316"/>
    </row>
    <row r="188" spans="2:9" ht="30" customHeight="1">
      <c r="B188" s="902"/>
      <c r="C188" s="376"/>
      <c r="D188" s="376"/>
      <c r="E188" s="376"/>
      <c r="F188" s="376"/>
      <c r="G188" s="895"/>
      <c r="H188" s="379"/>
      <c r="I188" s="316"/>
    </row>
    <row r="189" spans="2:9" ht="30" customHeight="1">
      <c r="B189" s="902"/>
      <c r="C189" s="376"/>
      <c r="D189" s="376"/>
      <c r="E189" s="376"/>
      <c r="F189" s="376"/>
      <c r="G189" s="895"/>
      <c r="H189" s="379"/>
      <c r="I189" s="316"/>
    </row>
    <row r="190" spans="2:9" ht="30" customHeight="1">
      <c r="B190" s="902"/>
      <c r="C190" s="376"/>
      <c r="D190" s="376"/>
      <c r="E190" s="376"/>
      <c r="F190" s="376"/>
      <c r="G190" s="895"/>
      <c r="H190" s="379"/>
      <c r="I190" s="316"/>
    </row>
    <row r="191" spans="2:9" ht="30" customHeight="1">
      <c r="B191" s="902"/>
      <c r="C191" s="376"/>
      <c r="D191" s="376"/>
      <c r="E191" s="376"/>
      <c r="F191" s="376"/>
      <c r="G191" s="895"/>
      <c r="H191" s="379"/>
      <c r="I191" s="316"/>
    </row>
    <row r="192" spans="2:9" ht="30" customHeight="1">
      <c r="B192" s="902"/>
      <c r="C192" s="376"/>
      <c r="D192" s="376"/>
      <c r="E192" s="376"/>
      <c r="F192" s="376"/>
      <c r="G192" s="895"/>
      <c r="H192" s="379"/>
      <c r="I192" s="316"/>
    </row>
    <row r="193" spans="2:9" ht="30" customHeight="1">
      <c r="B193" s="902"/>
      <c r="C193" s="376"/>
      <c r="D193" s="376"/>
      <c r="E193" s="376"/>
      <c r="F193" s="376"/>
      <c r="G193" s="895"/>
      <c r="H193" s="379"/>
      <c r="I193" s="316"/>
    </row>
    <row r="194" spans="2:9" ht="30" customHeight="1">
      <c r="B194" s="902"/>
      <c r="C194" s="376"/>
      <c r="D194" s="376"/>
      <c r="E194" s="376"/>
      <c r="F194" s="376"/>
      <c r="G194" s="895"/>
      <c r="H194" s="379"/>
      <c r="I194" s="316"/>
    </row>
    <row r="195" spans="2:9" ht="30" customHeight="1">
      <c r="B195" s="902"/>
      <c r="C195" s="376"/>
      <c r="D195" s="376"/>
      <c r="E195" s="376"/>
      <c r="F195" s="376"/>
      <c r="G195" s="895"/>
      <c r="H195" s="379"/>
      <c r="I195" s="316"/>
    </row>
    <row r="196" spans="2:9" ht="30" customHeight="1">
      <c r="B196" s="902"/>
      <c r="C196" s="376"/>
      <c r="D196" s="376"/>
      <c r="E196" s="376"/>
      <c r="F196" s="376"/>
      <c r="G196" s="895"/>
      <c r="H196" s="379"/>
      <c r="I196" s="316"/>
    </row>
    <row r="197" spans="2:9" ht="30" customHeight="1">
      <c r="B197" s="902"/>
      <c r="C197" s="376"/>
      <c r="D197" s="376"/>
      <c r="E197" s="376"/>
      <c r="F197" s="376"/>
      <c r="G197" s="895"/>
      <c r="H197" s="379"/>
      <c r="I197" s="316"/>
    </row>
    <row r="198" spans="2:9" ht="30" customHeight="1">
      <c r="B198" s="902"/>
      <c r="C198" s="376"/>
      <c r="D198" s="376"/>
      <c r="E198" s="376"/>
      <c r="F198" s="376"/>
      <c r="G198" s="895"/>
      <c r="H198" s="379"/>
      <c r="I198" s="316"/>
    </row>
    <row r="199" spans="2:9" ht="30" customHeight="1">
      <c r="B199" s="902"/>
      <c r="C199" s="376"/>
      <c r="D199" s="376"/>
      <c r="E199" s="376"/>
      <c r="F199" s="376"/>
      <c r="G199" s="895"/>
      <c r="H199" s="379"/>
      <c r="I199" s="316"/>
    </row>
    <row r="200" spans="2:9" ht="30" customHeight="1">
      <c r="B200" s="902"/>
      <c r="C200" s="376"/>
      <c r="D200" s="376"/>
      <c r="E200" s="376"/>
      <c r="F200" s="376"/>
      <c r="G200" s="895"/>
      <c r="H200" s="379"/>
      <c r="I200" s="316"/>
    </row>
    <row r="201" spans="2:9" ht="30" customHeight="1">
      <c r="B201" s="902"/>
      <c r="C201" s="376"/>
      <c r="D201" s="376"/>
      <c r="E201" s="376"/>
      <c r="F201" s="376"/>
      <c r="G201" s="895"/>
      <c r="H201" s="379"/>
      <c r="I201" s="316"/>
    </row>
    <row r="202" spans="2:9" ht="30" customHeight="1">
      <c r="B202" s="902"/>
      <c r="C202" s="376"/>
      <c r="D202" s="376"/>
      <c r="E202" s="376"/>
      <c r="F202" s="376"/>
      <c r="G202" s="895"/>
      <c r="H202" s="379"/>
      <c r="I202" s="316"/>
    </row>
    <row r="203" spans="2:9" ht="30" customHeight="1">
      <c r="B203" s="902"/>
      <c r="C203" s="376"/>
      <c r="D203" s="376"/>
      <c r="E203" s="376"/>
      <c r="F203" s="376"/>
      <c r="G203" s="895"/>
      <c r="H203" s="379"/>
      <c r="I203" s="316"/>
    </row>
    <row r="204" spans="2:9" ht="30" customHeight="1">
      <c r="B204" s="902"/>
      <c r="C204" s="376"/>
      <c r="D204" s="376"/>
      <c r="E204" s="376"/>
      <c r="F204" s="376"/>
      <c r="G204" s="895"/>
      <c r="H204" s="379"/>
      <c r="I204" s="316"/>
    </row>
    <row r="205" spans="2:9" ht="30" customHeight="1">
      <c r="B205" s="902"/>
      <c r="C205" s="376"/>
      <c r="D205" s="376"/>
      <c r="E205" s="376"/>
      <c r="F205" s="376"/>
      <c r="G205" s="895"/>
      <c r="H205" s="379"/>
      <c r="I205" s="316"/>
    </row>
    <row r="206" spans="2:9" ht="30" customHeight="1">
      <c r="B206" s="902"/>
      <c r="C206" s="376"/>
      <c r="D206" s="376"/>
      <c r="E206" s="376"/>
      <c r="F206" s="376"/>
      <c r="G206" s="895"/>
      <c r="H206" s="379"/>
      <c r="I206" s="316"/>
    </row>
    <row r="207" spans="2:9" ht="30" customHeight="1">
      <c r="B207" s="902"/>
      <c r="C207" s="376"/>
      <c r="D207" s="376"/>
      <c r="E207" s="376"/>
      <c r="F207" s="376"/>
      <c r="G207" s="895"/>
      <c r="H207" s="379"/>
      <c r="I207" s="316"/>
    </row>
    <row r="208" spans="2:9" ht="30" customHeight="1">
      <c r="B208" s="902"/>
      <c r="C208" s="376"/>
      <c r="D208" s="376"/>
      <c r="E208" s="376"/>
      <c r="F208" s="376"/>
      <c r="G208" s="895"/>
      <c r="H208" s="379"/>
      <c r="I208" s="316"/>
    </row>
    <row r="209" spans="2:9" ht="30" customHeight="1">
      <c r="B209" s="902"/>
      <c r="C209" s="376"/>
      <c r="D209" s="376"/>
      <c r="E209" s="376"/>
      <c r="F209" s="376"/>
      <c r="G209" s="895"/>
      <c r="H209" s="379"/>
      <c r="I209" s="316"/>
    </row>
    <row r="210" spans="2:9" ht="30" customHeight="1">
      <c r="B210" s="902"/>
      <c r="C210" s="376"/>
      <c r="D210" s="376"/>
      <c r="E210" s="376"/>
      <c r="F210" s="376"/>
      <c r="G210" s="895"/>
      <c r="H210" s="379"/>
      <c r="I210" s="316"/>
    </row>
    <row r="211" spans="2:9" ht="30" customHeight="1">
      <c r="B211" s="902"/>
      <c r="C211" s="376"/>
      <c r="D211" s="376"/>
      <c r="E211" s="376"/>
      <c r="F211" s="376"/>
      <c r="G211" s="895"/>
      <c r="H211" s="379"/>
      <c r="I211" s="316"/>
    </row>
    <row r="212" spans="2:9" ht="30" customHeight="1">
      <c r="B212" s="902"/>
      <c r="C212" s="376"/>
      <c r="D212" s="376"/>
      <c r="E212" s="376"/>
      <c r="F212" s="376"/>
      <c r="G212" s="895"/>
      <c r="H212" s="379"/>
      <c r="I212" s="316"/>
    </row>
    <row r="213" spans="2:9" ht="30" customHeight="1">
      <c r="B213" s="902"/>
      <c r="C213" s="376"/>
      <c r="D213" s="376"/>
      <c r="E213" s="376"/>
      <c r="F213" s="376"/>
      <c r="G213" s="895"/>
      <c r="H213" s="379"/>
      <c r="I213" s="316"/>
    </row>
    <row r="214" spans="2:9" ht="30" customHeight="1">
      <c r="B214" s="902"/>
      <c r="C214" s="376"/>
      <c r="D214" s="376"/>
      <c r="E214" s="376"/>
      <c r="F214" s="376"/>
      <c r="G214" s="895"/>
      <c r="H214" s="379"/>
      <c r="I214" s="316"/>
    </row>
    <row r="215" spans="2:9" ht="30" customHeight="1">
      <c r="B215" s="902"/>
      <c r="C215" s="376"/>
      <c r="D215" s="376"/>
      <c r="E215" s="376"/>
      <c r="F215" s="376"/>
      <c r="G215" s="895"/>
      <c r="H215" s="379"/>
      <c r="I215" s="316"/>
    </row>
    <row r="216" spans="2:9" ht="30" customHeight="1">
      <c r="B216" s="902"/>
      <c r="C216" s="376"/>
      <c r="D216" s="376"/>
      <c r="E216" s="376"/>
      <c r="F216" s="376"/>
      <c r="G216" s="895"/>
      <c r="H216" s="379"/>
      <c r="I216" s="316"/>
    </row>
    <row r="217" spans="2:9" ht="30" customHeight="1">
      <c r="B217" s="902"/>
      <c r="C217" s="376"/>
      <c r="D217" s="376"/>
      <c r="E217" s="376"/>
      <c r="F217" s="376"/>
      <c r="G217" s="895"/>
      <c r="H217" s="379"/>
      <c r="I217" s="316"/>
    </row>
    <row r="218" spans="2:9" ht="30" customHeight="1">
      <c r="B218" s="902"/>
      <c r="C218" s="376"/>
      <c r="D218" s="376"/>
      <c r="E218" s="376"/>
      <c r="F218" s="376"/>
      <c r="G218" s="895"/>
      <c r="H218" s="379"/>
      <c r="I218" s="316"/>
    </row>
    <row r="219" spans="2:9" ht="30" customHeight="1">
      <c r="B219" s="902"/>
      <c r="C219" s="376"/>
      <c r="D219" s="376"/>
      <c r="E219" s="376"/>
      <c r="F219" s="376"/>
      <c r="G219" s="895"/>
      <c r="H219" s="379"/>
      <c r="I219" s="316"/>
    </row>
    <row r="220" spans="2:9" ht="30" customHeight="1">
      <c r="B220" s="902"/>
      <c r="C220" s="376"/>
      <c r="D220" s="376"/>
      <c r="E220" s="376"/>
      <c r="F220" s="376"/>
      <c r="G220" s="895"/>
      <c r="H220" s="379"/>
      <c r="I220" s="316"/>
    </row>
    <row r="221" spans="2:9" ht="30" customHeight="1">
      <c r="B221" s="902"/>
      <c r="C221" s="376"/>
      <c r="D221" s="376"/>
      <c r="E221" s="376"/>
      <c r="F221" s="376"/>
      <c r="G221" s="895"/>
      <c r="H221" s="379"/>
      <c r="I221" s="316"/>
    </row>
    <row r="222" spans="2:9" ht="30" customHeight="1">
      <c r="B222" s="902"/>
      <c r="C222" s="376"/>
      <c r="D222" s="376"/>
      <c r="E222" s="376"/>
      <c r="F222" s="376"/>
      <c r="G222" s="895"/>
      <c r="H222" s="379"/>
      <c r="I222" s="316"/>
    </row>
    <row r="223" spans="2:9" ht="30" customHeight="1">
      <c r="B223" s="902"/>
      <c r="C223" s="376"/>
      <c r="D223" s="376"/>
      <c r="E223" s="376"/>
      <c r="F223" s="376"/>
      <c r="G223" s="895"/>
      <c r="H223" s="379"/>
      <c r="I223" s="316"/>
    </row>
    <row r="224" spans="2:9" ht="30" customHeight="1">
      <c r="B224" s="902"/>
      <c r="C224" s="376"/>
      <c r="D224" s="376"/>
      <c r="E224" s="376"/>
      <c r="F224" s="376"/>
      <c r="G224" s="895"/>
      <c r="H224" s="379"/>
      <c r="I224" s="316"/>
    </row>
    <row r="225" spans="2:9" ht="30" customHeight="1">
      <c r="B225" s="902"/>
      <c r="C225" s="376"/>
      <c r="D225" s="376"/>
      <c r="E225" s="376"/>
      <c r="F225" s="376"/>
      <c r="G225" s="895"/>
      <c r="H225" s="379"/>
      <c r="I225" s="316"/>
    </row>
    <row r="226" spans="2:9" ht="30" customHeight="1">
      <c r="B226" s="902"/>
      <c r="C226" s="376"/>
      <c r="D226" s="376"/>
      <c r="E226" s="376"/>
      <c r="F226" s="376"/>
      <c r="G226" s="895"/>
      <c r="H226" s="379"/>
      <c r="I226" s="316"/>
    </row>
    <row r="227" spans="2:9" ht="30" customHeight="1">
      <c r="B227" s="902"/>
      <c r="C227" s="376"/>
      <c r="D227" s="376"/>
      <c r="E227" s="376"/>
      <c r="F227" s="376"/>
      <c r="G227" s="895"/>
      <c r="H227" s="379"/>
      <c r="I227" s="316"/>
    </row>
    <row r="228" spans="2:9" ht="30" customHeight="1">
      <c r="B228" s="902"/>
      <c r="C228" s="376"/>
      <c r="D228" s="376"/>
      <c r="E228" s="376"/>
      <c r="F228" s="376"/>
      <c r="G228" s="895"/>
      <c r="H228" s="379"/>
      <c r="I228" s="316"/>
    </row>
    <row r="229" spans="2:9" ht="30" customHeight="1">
      <c r="B229" s="902"/>
      <c r="C229" s="376"/>
      <c r="D229" s="376"/>
      <c r="E229" s="376"/>
      <c r="F229" s="376"/>
      <c r="G229" s="895"/>
      <c r="H229" s="379"/>
      <c r="I229" s="316"/>
    </row>
    <row r="230" spans="2:9" ht="30" customHeight="1">
      <c r="B230" s="902"/>
      <c r="C230" s="376"/>
      <c r="D230" s="376"/>
      <c r="E230" s="376"/>
      <c r="F230" s="376"/>
      <c r="G230" s="895"/>
      <c r="H230" s="379"/>
      <c r="I230" s="316"/>
    </row>
    <row r="231" spans="2:9" ht="30" customHeight="1">
      <c r="B231" s="902"/>
      <c r="C231" s="376"/>
      <c r="D231" s="376"/>
      <c r="E231" s="376"/>
      <c r="F231" s="376"/>
      <c r="G231" s="895"/>
      <c r="H231" s="379"/>
      <c r="I231" s="316"/>
    </row>
    <row r="232" spans="2:9" ht="30" customHeight="1">
      <c r="B232" s="902"/>
      <c r="C232" s="376"/>
      <c r="D232" s="376"/>
      <c r="E232" s="376"/>
      <c r="F232" s="376"/>
      <c r="G232" s="895"/>
      <c r="H232" s="379"/>
      <c r="I232" s="316"/>
    </row>
    <row r="233" spans="2:9" ht="30" customHeight="1">
      <c r="B233" s="902"/>
      <c r="C233" s="376"/>
      <c r="D233" s="376"/>
      <c r="E233" s="376"/>
      <c r="F233" s="376"/>
      <c r="G233" s="895"/>
      <c r="H233" s="379"/>
      <c r="I233" s="316"/>
    </row>
    <row r="234" spans="2:9" ht="30" customHeight="1">
      <c r="B234" s="902"/>
      <c r="C234" s="376"/>
      <c r="D234" s="376"/>
      <c r="E234" s="376"/>
      <c r="F234" s="376"/>
      <c r="G234" s="895"/>
      <c r="H234" s="379"/>
      <c r="I234" s="316"/>
    </row>
    <row r="235" spans="2:9" ht="30" customHeight="1">
      <c r="B235" s="902"/>
      <c r="C235" s="376"/>
      <c r="D235" s="376"/>
      <c r="E235" s="376"/>
      <c r="F235" s="376"/>
      <c r="G235" s="895"/>
      <c r="H235" s="379"/>
      <c r="I235" s="316"/>
    </row>
    <row r="236" spans="2:9" ht="30" customHeight="1">
      <c r="B236" s="902"/>
      <c r="C236" s="376"/>
      <c r="D236" s="376"/>
      <c r="E236" s="376"/>
      <c r="F236" s="376"/>
      <c r="G236" s="895"/>
      <c r="H236" s="379"/>
      <c r="I236" s="316"/>
    </row>
    <row r="237" spans="2:9" ht="30" customHeight="1">
      <c r="B237" s="902"/>
      <c r="C237" s="376"/>
      <c r="D237" s="376"/>
      <c r="E237" s="376"/>
      <c r="F237" s="376"/>
      <c r="G237" s="895"/>
      <c r="H237" s="379"/>
      <c r="I237" s="316"/>
    </row>
    <row r="238" spans="2:9" ht="30" customHeight="1">
      <c r="B238" s="902"/>
      <c r="C238" s="376"/>
      <c r="D238" s="376"/>
      <c r="E238" s="376"/>
      <c r="F238" s="376"/>
      <c r="G238" s="895"/>
      <c r="H238" s="379"/>
      <c r="I238" s="316"/>
    </row>
    <row r="239" spans="2:9" ht="30" customHeight="1">
      <c r="B239" s="902"/>
      <c r="C239" s="376"/>
      <c r="D239" s="376"/>
      <c r="E239" s="376"/>
      <c r="F239" s="376"/>
      <c r="G239" s="895"/>
      <c r="H239" s="379"/>
      <c r="I239" s="316"/>
    </row>
    <row r="240" spans="2:9" ht="30" customHeight="1">
      <c r="B240" s="902"/>
      <c r="C240" s="376"/>
      <c r="D240" s="376"/>
      <c r="E240" s="376"/>
      <c r="F240" s="376"/>
      <c r="G240" s="895"/>
      <c r="H240" s="379"/>
      <c r="I240" s="316"/>
    </row>
    <row r="241" spans="2:9" ht="30" customHeight="1">
      <c r="B241" s="902"/>
      <c r="C241" s="376"/>
      <c r="D241" s="376"/>
      <c r="E241" s="376"/>
      <c r="F241" s="376"/>
      <c r="G241" s="895"/>
      <c r="H241" s="379"/>
      <c r="I241" s="316"/>
    </row>
    <row r="242" spans="2:9" ht="30" customHeight="1">
      <c r="B242" s="902"/>
      <c r="C242" s="376"/>
      <c r="D242" s="376"/>
      <c r="E242" s="376"/>
      <c r="F242" s="376"/>
      <c r="G242" s="895"/>
      <c r="H242" s="379"/>
      <c r="I242" s="316"/>
    </row>
    <row r="243" spans="2:9" ht="30" customHeight="1">
      <c r="B243" s="902"/>
      <c r="C243" s="376"/>
      <c r="D243" s="376"/>
      <c r="E243" s="376"/>
      <c r="F243" s="376"/>
      <c r="G243" s="895"/>
      <c r="H243" s="379"/>
      <c r="I243" s="316"/>
    </row>
    <row r="244" spans="2:9" ht="30" customHeight="1">
      <c r="B244" s="902"/>
      <c r="C244" s="376"/>
      <c r="D244" s="376"/>
      <c r="E244" s="376"/>
      <c r="F244" s="376"/>
      <c r="G244" s="895"/>
      <c r="H244" s="379"/>
      <c r="I244" s="316"/>
    </row>
    <row r="245" spans="2:9" ht="30" customHeight="1">
      <c r="B245" s="902"/>
      <c r="C245" s="376"/>
      <c r="D245" s="376"/>
      <c r="E245" s="376"/>
      <c r="F245" s="376"/>
      <c r="G245" s="895"/>
      <c r="H245" s="379"/>
      <c r="I245" s="316"/>
    </row>
    <row r="246" spans="2:9" ht="30" customHeight="1">
      <c r="B246" s="902"/>
      <c r="C246" s="376"/>
      <c r="D246" s="376"/>
      <c r="E246" s="376"/>
      <c r="F246" s="376"/>
      <c r="G246" s="895"/>
      <c r="H246" s="379"/>
      <c r="I246" s="316"/>
    </row>
    <row r="247" spans="2:9" ht="30" customHeight="1">
      <c r="B247" s="902"/>
      <c r="C247" s="376"/>
      <c r="D247" s="376"/>
      <c r="E247" s="376"/>
      <c r="F247" s="376"/>
      <c r="G247" s="895"/>
      <c r="H247" s="379"/>
      <c r="I247" s="316"/>
    </row>
    <row r="248" spans="2:9" ht="30" customHeight="1">
      <c r="B248" s="902"/>
      <c r="C248" s="376"/>
      <c r="D248" s="376"/>
      <c r="E248" s="376"/>
      <c r="F248" s="376"/>
      <c r="G248" s="895"/>
      <c r="H248" s="379"/>
      <c r="I248" s="316"/>
    </row>
    <row r="249" spans="2:9" ht="30" customHeight="1">
      <c r="B249" s="902"/>
      <c r="C249" s="376"/>
      <c r="D249" s="376"/>
      <c r="E249" s="376"/>
      <c r="F249" s="376"/>
      <c r="G249" s="895"/>
      <c r="H249" s="379"/>
      <c r="I249" s="316"/>
    </row>
    <row r="250" spans="2:9" ht="30" customHeight="1">
      <c r="B250" s="902"/>
      <c r="C250" s="376"/>
      <c r="D250" s="376"/>
      <c r="E250" s="376"/>
      <c r="F250" s="376"/>
      <c r="G250" s="895"/>
      <c r="H250" s="379"/>
      <c r="I250" s="316"/>
    </row>
    <row r="251" spans="2:9" ht="30" customHeight="1">
      <c r="B251" s="902"/>
      <c r="C251" s="376"/>
      <c r="D251" s="376"/>
      <c r="E251" s="376"/>
      <c r="F251" s="376"/>
      <c r="G251" s="895"/>
      <c r="H251" s="379"/>
      <c r="I251" s="316"/>
    </row>
    <row r="252" spans="2:9" ht="30" customHeight="1">
      <c r="B252" s="902"/>
      <c r="C252" s="376"/>
      <c r="D252" s="376"/>
      <c r="E252" s="376"/>
      <c r="F252" s="376"/>
      <c r="G252" s="895"/>
      <c r="H252" s="379"/>
      <c r="I252" s="316"/>
    </row>
    <row r="253" spans="2:9" ht="30" customHeight="1">
      <c r="B253" s="902"/>
      <c r="C253" s="376"/>
      <c r="D253" s="376"/>
      <c r="E253" s="376"/>
      <c r="F253" s="376"/>
      <c r="G253" s="895"/>
      <c r="H253" s="379"/>
      <c r="I253" s="316"/>
    </row>
    <row r="254" spans="2:9" ht="30" customHeight="1">
      <c r="B254" s="902"/>
      <c r="C254" s="376"/>
      <c r="D254" s="376"/>
      <c r="E254" s="376"/>
      <c r="F254" s="376"/>
      <c r="G254" s="895"/>
      <c r="H254" s="379"/>
      <c r="I254" s="316"/>
    </row>
    <row r="255" spans="2:9" ht="30" customHeight="1">
      <c r="B255" s="902"/>
      <c r="C255" s="376"/>
      <c r="D255" s="376"/>
      <c r="E255" s="376"/>
      <c r="F255" s="376"/>
      <c r="G255" s="895"/>
      <c r="H255" s="379"/>
      <c r="I255" s="316"/>
    </row>
    <row r="256" spans="2:9" ht="30" customHeight="1">
      <c r="B256" s="902"/>
      <c r="C256" s="376"/>
      <c r="D256" s="376"/>
      <c r="E256" s="376"/>
      <c r="F256" s="376"/>
      <c r="G256" s="895"/>
      <c r="H256" s="379"/>
      <c r="I256" s="316"/>
    </row>
    <row r="257" spans="2:9" ht="30" customHeight="1">
      <c r="B257" s="902"/>
      <c r="C257" s="376"/>
      <c r="D257" s="376"/>
      <c r="E257" s="376"/>
      <c r="F257" s="376"/>
      <c r="G257" s="895"/>
      <c r="H257" s="379"/>
      <c r="I257" s="316"/>
    </row>
    <row r="258" spans="2:9" ht="30" customHeight="1">
      <c r="B258" s="902"/>
      <c r="C258" s="376"/>
      <c r="D258" s="376"/>
      <c r="E258" s="376"/>
      <c r="F258" s="376"/>
      <c r="G258" s="895"/>
      <c r="H258" s="379"/>
      <c r="I258" s="316"/>
    </row>
    <row r="259" spans="2:9" ht="30" customHeight="1">
      <c r="B259" s="902"/>
      <c r="C259" s="376"/>
      <c r="D259" s="376"/>
      <c r="E259" s="376"/>
      <c r="F259" s="376"/>
      <c r="G259" s="895"/>
      <c r="H259" s="379"/>
      <c r="I259" s="316"/>
    </row>
    <row r="260" spans="2:9" ht="30" customHeight="1">
      <c r="B260" s="902"/>
      <c r="C260" s="376"/>
      <c r="D260" s="376"/>
      <c r="E260" s="376"/>
      <c r="F260" s="376"/>
      <c r="G260" s="895"/>
      <c r="H260" s="379"/>
      <c r="I260" s="316"/>
    </row>
    <row r="261" spans="2:9" ht="30" customHeight="1">
      <c r="B261" s="902"/>
      <c r="C261" s="376"/>
      <c r="D261" s="376"/>
      <c r="E261" s="376"/>
      <c r="F261" s="376"/>
      <c r="G261" s="895"/>
      <c r="H261" s="379"/>
      <c r="I261" s="316"/>
    </row>
    <row r="262" spans="2:9" ht="30" customHeight="1">
      <c r="B262" s="902"/>
      <c r="C262" s="376"/>
      <c r="D262" s="376"/>
      <c r="E262" s="376"/>
      <c r="F262" s="376"/>
      <c r="G262" s="895"/>
      <c r="H262" s="379"/>
      <c r="I262" s="316"/>
    </row>
    <row r="263" spans="2:9" ht="30" customHeight="1">
      <c r="B263" s="902"/>
      <c r="C263" s="376"/>
      <c r="D263" s="376"/>
      <c r="E263" s="376"/>
      <c r="F263" s="376"/>
      <c r="G263" s="895"/>
      <c r="H263" s="379"/>
      <c r="I263" s="316"/>
    </row>
    <row r="264" spans="2:9" ht="30" customHeight="1">
      <c r="B264" s="902"/>
      <c r="C264" s="376"/>
      <c r="D264" s="376"/>
      <c r="E264" s="376"/>
      <c r="F264" s="376"/>
      <c r="G264" s="895"/>
      <c r="H264" s="379"/>
      <c r="I264" s="316"/>
    </row>
    <row r="265" spans="2:9" ht="30" customHeight="1">
      <c r="B265" s="902"/>
      <c r="C265" s="376"/>
      <c r="D265" s="376"/>
      <c r="E265" s="376"/>
      <c r="F265" s="376"/>
      <c r="G265" s="895"/>
      <c r="H265" s="379"/>
      <c r="I265" s="316"/>
    </row>
    <row r="266" spans="2:9" ht="30" customHeight="1">
      <c r="B266" s="902"/>
      <c r="C266" s="376"/>
      <c r="D266" s="376"/>
      <c r="E266" s="376"/>
      <c r="F266" s="376"/>
      <c r="G266" s="895"/>
      <c r="H266" s="379"/>
      <c r="I266" s="316"/>
    </row>
    <row r="267" spans="2:9" ht="30" customHeight="1">
      <c r="B267" s="902"/>
      <c r="C267" s="376"/>
      <c r="D267" s="376"/>
      <c r="E267" s="376"/>
      <c r="F267" s="376"/>
      <c r="G267" s="895"/>
      <c r="H267" s="379"/>
      <c r="I267" s="316"/>
    </row>
    <row r="268" spans="2:9" ht="30" customHeight="1">
      <c r="B268" s="902"/>
      <c r="C268" s="376"/>
      <c r="D268" s="376"/>
      <c r="E268" s="376"/>
      <c r="F268" s="376"/>
      <c r="G268" s="895"/>
      <c r="H268" s="379"/>
      <c r="I268" s="316"/>
    </row>
    <row r="269" spans="2:9" ht="30" customHeight="1">
      <c r="B269" s="902"/>
      <c r="C269" s="376"/>
      <c r="D269" s="376"/>
      <c r="E269" s="376"/>
      <c r="F269" s="376"/>
      <c r="G269" s="895"/>
      <c r="H269" s="379"/>
      <c r="I269" s="316"/>
    </row>
    <row r="270" spans="2:9" ht="30" customHeight="1">
      <c r="B270" s="902"/>
      <c r="C270" s="376"/>
      <c r="D270" s="376"/>
      <c r="E270" s="376"/>
      <c r="F270" s="376"/>
      <c r="G270" s="895"/>
      <c r="H270" s="379"/>
      <c r="I270" s="316"/>
    </row>
    <row r="271" spans="2:9" ht="30" customHeight="1">
      <c r="B271" s="902"/>
      <c r="C271" s="376"/>
      <c r="D271" s="376"/>
      <c r="E271" s="376"/>
      <c r="F271" s="376"/>
      <c r="G271" s="895"/>
      <c r="H271" s="379"/>
      <c r="I271" s="316"/>
    </row>
    <row r="272" spans="2:9" ht="30" customHeight="1">
      <c r="B272" s="902"/>
      <c r="C272" s="376"/>
      <c r="D272" s="376"/>
      <c r="E272" s="376"/>
      <c r="F272" s="376"/>
      <c r="G272" s="895"/>
      <c r="H272" s="379"/>
      <c r="I272" s="316"/>
    </row>
    <row r="273" spans="2:9" ht="30" customHeight="1">
      <c r="B273" s="902"/>
      <c r="C273" s="376"/>
      <c r="D273" s="376"/>
      <c r="E273" s="376"/>
      <c r="F273" s="376"/>
      <c r="G273" s="895"/>
      <c r="H273" s="379"/>
      <c r="I273" s="316"/>
    </row>
    <row r="274" spans="2:9" ht="30" customHeight="1">
      <c r="B274" s="902"/>
      <c r="C274" s="376"/>
      <c r="D274" s="376"/>
      <c r="E274" s="376"/>
      <c r="F274" s="376"/>
      <c r="G274" s="895"/>
      <c r="H274" s="379"/>
      <c r="I274" s="316"/>
    </row>
    <row r="275" spans="2:9" ht="30" customHeight="1">
      <c r="B275" s="902"/>
      <c r="C275" s="376"/>
      <c r="D275" s="376"/>
      <c r="E275" s="376"/>
      <c r="F275" s="376"/>
      <c r="G275" s="895"/>
      <c r="H275" s="379"/>
      <c r="I275" s="316"/>
    </row>
    <row r="276" spans="2:9" ht="30" customHeight="1">
      <c r="B276" s="902"/>
      <c r="C276" s="376"/>
      <c r="D276" s="376"/>
      <c r="E276" s="376"/>
      <c r="F276" s="376"/>
      <c r="G276" s="895"/>
      <c r="H276" s="379"/>
      <c r="I276" s="316"/>
    </row>
    <row r="277" spans="2:9" ht="30" customHeight="1">
      <c r="B277" s="902"/>
      <c r="C277" s="376"/>
      <c r="D277" s="376"/>
      <c r="E277" s="376"/>
      <c r="F277" s="376"/>
      <c r="G277" s="895"/>
      <c r="H277" s="379"/>
      <c r="I277" s="316"/>
    </row>
    <row r="278" spans="2:9" ht="30" customHeight="1">
      <c r="B278" s="902"/>
      <c r="C278" s="376"/>
      <c r="D278" s="376"/>
      <c r="E278" s="376"/>
      <c r="F278" s="376"/>
      <c r="G278" s="895"/>
      <c r="H278" s="379"/>
      <c r="I278" s="316"/>
    </row>
    <row r="279" spans="2:9" ht="30" customHeight="1">
      <c r="B279" s="902"/>
      <c r="C279" s="376"/>
      <c r="D279" s="376"/>
      <c r="E279" s="376"/>
      <c r="F279" s="376"/>
      <c r="G279" s="895"/>
      <c r="H279" s="379"/>
      <c r="I279" s="316"/>
    </row>
    <row r="280" spans="2:9" ht="30" customHeight="1">
      <c r="B280" s="902"/>
      <c r="C280" s="376"/>
      <c r="D280" s="376"/>
      <c r="E280" s="376"/>
      <c r="F280" s="376"/>
      <c r="G280" s="895"/>
      <c r="H280" s="379"/>
      <c r="I280" s="316"/>
    </row>
    <row r="281" spans="2:9" ht="30" customHeight="1">
      <c r="B281" s="902"/>
      <c r="C281" s="376"/>
      <c r="D281" s="376"/>
      <c r="E281" s="376"/>
      <c r="F281" s="376"/>
      <c r="G281" s="895"/>
      <c r="H281" s="379"/>
      <c r="I281" s="316"/>
    </row>
    <row r="282" spans="2:9" ht="30" customHeight="1">
      <c r="B282" s="902"/>
      <c r="C282" s="376"/>
      <c r="D282" s="376"/>
      <c r="E282" s="376"/>
      <c r="F282" s="376"/>
      <c r="G282" s="895"/>
      <c r="H282" s="379"/>
      <c r="I282" s="316"/>
    </row>
    <row r="283" spans="2:9" ht="30" customHeight="1">
      <c r="B283" s="902"/>
      <c r="C283" s="376"/>
      <c r="D283" s="376"/>
      <c r="E283" s="376"/>
      <c r="F283" s="376"/>
      <c r="G283" s="895"/>
      <c r="H283" s="379"/>
      <c r="I283" s="316"/>
    </row>
    <row r="284" spans="2:9" ht="30" customHeight="1">
      <c r="B284" s="902"/>
      <c r="C284" s="376"/>
      <c r="D284" s="376"/>
      <c r="E284" s="376"/>
      <c r="F284" s="376"/>
      <c r="G284" s="895"/>
      <c r="H284" s="379"/>
      <c r="I284" s="316"/>
    </row>
    <row r="285" spans="2:9" ht="30" customHeight="1">
      <c r="B285" s="902"/>
      <c r="C285" s="376"/>
      <c r="D285" s="376"/>
      <c r="E285" s="376"/>
      <c r="F285" s="376"/>
      <c r="G285" s="895"/>
      <c r="H285" s="379"/>
      <c r="I285" s="316"/>
    </row>
    <row r="286" spans="2:9" ht="30" customHeight="1">
      <c r="B286" s="902"/>
      <c r="C286" s="376"/>
      <c r="D286" s="376"/>
      <c r="E286" s="376"/>
      <c r="F286" s="376"/>
      <c r="G286" s="895"/>
      <c r="H286" s="379"/>
      <c r="I286" s="316"/>
    </row>
    <row r="287" spans="2:9" ht="30" customHeight="1">
      <c r="B287" s="902"/>
      <c r="C287" s="376"/>
      <c r="D287" s="376"/>
      <c r="E287" s="376"/>
      <c r="F287" s="376"/>
      <c r="G287" s="895"/>
      <c r="H287" s="379"/>
      <c r="I287" s="316"/>
    </row>
    <row r="288" spans="2:9" ht="30" customHeight="1">
      <c r="B288" s="902"/>
      <c r="C288" s="376"/>
      <c r="D288" s="376"/>
      <c r="E288" s="376"/>
      <c r="F288" s="376"/>
      <c r="G288" s="895"/>
      <c r="H288" s="379"/>
      <c r="I288" s="316"/>
    </row>
    <row r="289" spans="2:9" ht="30" customHeight="1">
      <c r="B289" s="902"/>
      <c r="C289" s="376"/>
      <c r="D289" s="376"/>
      <c r="E289" s="376"/>
      <c r="F289" s="376"/>
      <c r="G289" s="895"/>
      <c r="H289" s="379"/>
      <c r="I289" s="316"/>
    </row>
    <row r="290" spans="2:9" ht="30" customHeight="1">
      <c r="B290" s="902"/>
      <c r="C290" s="376"/>
      <c r="D290" s="376"/>
      <c r="E290" s="376"/>
      <c r="F290" s="376"/>
      <c r="G290" s="895"/>
      <c r="H290" s="379"/>
      <c r="I290" s="316"/>
    </row>
    <row r="291" spans="2:9" ht="30" customHeight="1">
      <c r="B291" s="902"/>
      <c r="C291" s="376"/>
      <c r="D291" s="376"/>
      <c r="E291" s="376"/>
      <c r="F291" s="376"/>
      <c r="G291" s="895"/>
      <c r="H291" s="379"/>
      <c r="I291" s="316"/>
    </row>
    <row r="292" spans="2:9" ht="30" customHeight="1">
      <c r="B292" s="902"/>
      <c r="C292" s="376"/>
      <c r="D292" s="376"/>
      <c r="E292" s="376"/>
      <c r="F292" s="376"/>
      <c r="G292" s="895"/>
      <c r="H292" s="379"/>
      <c r="I292" s="316"/>
    </row>
    <row r="293" spans="2:9" ht="30" customHeight="1">
      <c r="B293" s="902"/>
      <c r="C293" s="376"/>
      <c r="D293" s="376"/>
      <c r="E293" s="376"/>
      <c r="F293" s="376"/>
      <c r="G293" s="895"/>
      <c r="H293" s="379"/>
      <c r="I293" s="316"/>
    </row>
    <row r="294" spans="2:9" ht="30" customHeight="1">
      <c r="B294" s="902"/>
      <c r="C294" s="376"/>
      <c r="D294" s="376"/>
      <c r="E294" s="376"/>
      <c r="F294" s="376"/>
      <c r="G294" s="895"/>
      <c r="H294" s="379"/>
      <c r="I294" s="316"/>
    </row>
    <row r="295" spans="2:9" ht="30" customHeight="1">
      <c r="B295" s="902"/>
      <c r="C295" s="376"/>
      <c r="D295" s="376"/>
      <c r="E295" s="376"/>
      <c r="F295" s="376"/>
      <c r="G295" s="895"/>
      <c r="H295" s="379"/>
      <c r="I295" s="316"/>
    </row>
    <row r="296" spans="2:9" ht="30" customHeight="1">
      <c r="B296" s="902"/>
      <c r="C296" s="376"/>
      <c r="D296" s="376"/>
      <c r="E296" s="376"/>
      <c r="F296" s="376"/>
      <c r="G296" s="895"/>
      <c r="H296" s="379"/>
      <c r="I296" s="316"/>
    </row>
    <row r="297" spans="2:9" ht="30" customHeight="1">
      <c r="B297" s="902"/>
      <c r="C297" s="376"/>
      <c r="D297" s="376"/>
      <c r="E297" s="376"/>
      <c r="F297" s="376"/>
      <c r="G297" s="895"/>
      <c r="H297" s="379"/>
      <c r="I297" s="316"/>
    </row>
    <row r="298" spans="2:9" ht="30" customHeight="1">
      <c r="B298" s="902"/>
      <c r="C298" s="376"/>
      <c r="D298" s="376"/>
      <c r="E298" s="376"/>
      <c r="F298" s="376"/>
      <c r="G298" s="895"/>
      <c r="H298" s="379"/>
      <c r="I298" s="316"/>
    </row>
    <row r="299" spans="2:9" ht="30" customHeight="1">
      <c r="B299" s="902"/>
      <c r="C299" s="376"/>
      <c r="D299" s="376"/>
      <c r="E299" s="376"/>
      <c r="F299" s="376"/>
      <c r="G299" s="895"/>
      <c r="H299" s="379"/>
      <c r="I299" s="316"/>
    </row>
    <row r="300" spans="2:9" ht="30" customHeight="1">
      <c r="B300" s="902"/>
      <c r="C300" s="376"/>
      <c r="D300" s="376"/>
      <c r="E300" s="376"/>
      <c r="F300" s="376"/>
      <c r="G300" s="895"/>
      <c r="H300" s="379"/>
      <c r="I300" s="316"/>
    </row>
    <row r="301" spans="2:9" ht="30" customHeight="1">
      <c r="B301" s="902"/>
      <c r="C301" s="376"/>
      <c r="D301" s="376"/>
      <c r="E301" s="376"/>
      <c r="F301" s="376"/>
      <c r="G301" s="895"/>
      <c r="H301" s="379"/>
      <c r="I301" s="316"/>
    </row>
    <row r="302" spans="2:9" ht="30" customHeight="1">
      <c r="B302" s="902"/>
      <c r="C302" s="376"/>
      <c r="D302" s="376"/>
      <c r="E302" s="376"/>
      <c r="F302" s="376"/>
      <c r="G302" s="895"/>
      <c r="H302" s="379"/>
      <c r="I302" s="316"/>
    </row>
    <row r="303" spans="2:9" ht="30" customHeight="1">
      <c r="B303" s="902"/>
      <c r="C303" s="376"/>
      <c r="D303" s="376"/>
      <c r="E303" s="376"/>
      <c r="F303" s="376"/>
      <c r="G303" s="895"/>
      <c r="H303" s="379"/>
      <c r="I303" s="316"/>
    </row>
    <row r="304" spans="2:9" ht="30" customHeight="1">
      <c r="B304" s="902"/>
      <c r="C304" s="376"/>
      <c r="D304" s="376"/>
      <c r="E304" s="376"/>
      <c r="F304" s="376"/>
      <c r="G304" s="895"/>
      <c r="H304" s="379"/>
      <c r="I304" s="316"/>
    </row>
    <row r="305" spans="2:9" ht="30" customHeight="1">
      <c r="B305" s="902"/>
      <c r="C305" s="376"/>
      <c r="D305" s="376"/>
      <c r="E305" s="376"/>
      <c r="F305" s="376"/>
      <c r="G305" s="895"/>
      <c r="H305" s="379"/>
      <c r="I305" s="316"/>
    </row>
    <row r="306" spans="2:9" ht="30" customHeight="1">
      <c r="B306" s="902"/>
      <c r="C306" s="376"/>
      <c r="D306" s="376"/>
      <c r="E306" s="376"/>
      <c r="F306" s="376"/>
      <c r="G306" s="895"/>
      <c r="H306" s="379"/>
      <c r="I306" s="316"/>
    </row>
    <row r="307" spans="2:9" ht="30" customHeight="1">
      <c r="B307" s="902"/>
      <c r="C307" s="376"/>
      <c r="D307" s="376"/>
      <c r="E307" s="376"/>
      <c r="F307" s="376"/>
      <c r="G307" s="895"/>
      <c r="H307" s="379"/>
      <c r="I307" s="316"/>
    </row>
    <row r="308" spans="2:9" ht="30" customHeight="1">
      <c r="B308" s="902"/>
      <c r="C308" s="376"/>
      <c r="D308" s="376"/>
      <c r="E308" s="376"/>
      <c r="F308" s="376"/>
      <c r="G308" s="895"/>
      <c r="H308" s="379"/>
      <c r="I308" s="316"/>
    </row>
    <row r="309" spans="2:9" ht="30" customHeight="1">
      <c r="B309" s="902"/>
      <c r="C309" s="376"/>
      <c r="D309" s="376"/>
      <c r="E309" s="376"/>
      <c r="F309" s="376"/>
      <c r="G309" s="895"/>
      <c r="H309" s="379"/>
      <c r="I309" s="316"/>
    </row>
    <row r="310" spans="2:9" ht="30" customHeight="1">
      <c r="B310" s="902"/>
      <c r="C310" s="376"/>
      <c r="D310" s="376"/>
      <c r="E310" s="376"/>
      <c r="F310" s="376"/>
      <c r="G310" s="895"/>
      <c r="H310" s="379"/>
      <c r="I310" s="316"/>
    </row>
    <row r="311" spans="2:9" ht="30" customHeight="1">
      <c r="B311" s="902"/>
      <c r="C311" s="376"/>
      <c r="D311" s="376"/>
      <c r="E311" s="376"/>
      <c r="F311" s="376"/>
      <c r="G311" s="895"/>
      <c r="H311" s="379"/>
      <c r="I311" s="316"/>
    </row>
    <row r="312" spans="2:9" ht="30" customHeight="1">
      <c r="B312" s="902"/>
      <c r="C312" s="376"/>
      <c r="D312" s="376"/>
      <c r="E312" s="376"/>
      <c r="F312" s="376"/>
      <c r="G312" s="895"/>
      <c r="H312" s="379"/>
      <c r="I312" s="316"/>
    </row>
    <row r="313" spans="2:9" ht="30" customHeight="1">
      <c r="B313" s="902"/>
      <c r="C313" s="376"/>
      <c r="D313" s="376"/>
      <c r="E313" s="376"/>
      <c r="F313" s="376"/>
      <c r="G313" s="895"/>
      <c r="H313" s="379"/>
      <c r="I313" s="316"/>
    </row>
    <row r="314" spans="2:9" ht="30" customHeight="1">
      <c r="B314" s="902"/>
      <c r="C314" s="376"/>
      <c r="D314" s="376"/>
      <c r="E314" s="376"/>
      <c r="F314" s="376"/>
      <c r="G314" s="895"/>
      <c r="H314" s="379"/>
      <c r="I314" s="316"/>
    </row>
    <row r="315" spans="2:9" ht="30" customHeight="1">
      <c r="B315" s="902"/>
      <c r="C315" s="376"/>
      <c r="D315" s="376"/>
      <c r="E315" s="376"/>
      <c r="F315" s="376"/>
      <c r="G315" s="895"/>
      <c r="H315" s="379"/>
      <c r="I315" s="316"/>
    </row>
    <row r="316" spans="2:9" ht="30" customHeight="1">
      <c r="B316" s="902"/>
      <c r="C316" s="376"/>
      <c r="D316" s="376"/>
      <c r="E316" s="376"/>
      <c r="F316" s="376"/>
      <c r="G316" s="895"/>
      <c r="H316" s="379"/>
      <c r="I316" s="316"/>
    </row>
    <row r="317" spans="2:9" ht="30" customHeight="1">
      <c r="B317" s="902"/>
      <c r="C317" s="376"/>
      <c r="D317" s="376"/>
      <c r="E317" s="376"/>
      <c r="F317" s="376"/>
      <c r="G317" s="895"/>
      <c r="H317" s="379"/>
      <c r="I317" s="316"/>
    </row>
    <row r="318" spans="2:9" ht="30" customHeight="1">
      <c r="B318" s="902"/>
      <c r="C318" s="376"/>
      <c r="D318" s="376"/>
      <c r="E318" s="376"/>
      <c r="F318" s="376"/>
      <c r="G318" s="895"/>
      <c r="H318" s="379"/>
      <c r="I318" s="316"/>
    </row>
    <row r="319" spans="2:9" ht="30" customHeight="1">
      <c r="B319" s="902"/>
      <c r="C319" s="376"/>
      <c r="D319" s="376"/>
      <c r="E319" s="376"/>
      <c r="F319" s="376"/>
      <c r="G319" s="895"/>
      <c r="H319" s="379"/>
      <c r="I319" s="316"/>
    </row>
    <row r="320" spans="2:9" ht="30" customHeight="1">
      <c r="B320" s="902"/>
      <c r="C320" s="376"/>
      <c r="D320" s="376"/>
      <c r="E320" s="376"/>
      <c r="F320" s="376"/>
      <c r="G320" s="895"/>
      <c r="H320" s="379"/>
      <c r="I320" s="316"/>
    </row>
    <row r="321" spans="2:9" ht="30" customHeight="1">
      <c r="B321" s="902"/>
      <c r="C321" s="376"/>
      <c r="D321" s="376"/>
      <c r="E321" s="376"/>
      <c r="F321" s="376"/>
      <c r="G321" s="895"/>
      <c r="H321" s="379"/>
      <c r="I321" s="316"/>
    </row>
    <row r="322" spans="2:9" ht="30" customHeight="1">
      <c r="B322" s="902"/>
      <c r="C322" s="376"/>
      <c r="D322" s="376"/>
      <c r="E322" s="376"/>
      <c r="F322" s="376"/>
      <c r="G322" s="895"/>
      <c r="H322" s="379"/>
      <c r="I322" s="316"/>
    </row>
    <row r="323" spans="2:9" ht="30" customHeight="1">
      <c r="B323" s="902"/>
      <c r="C323" s="376"/>
      <c r="D323" s="376"/>
      <c r="E323" s="376"/>
      <c r="F323" s="376"/>
      <c r="G323" s="895"/>
      <c r="H323" s="379"/>
      <c r="I323" s="316"/>
    </row>
    <row r="324" spans="2:9" ht="30" customHeight="1">
      <c r="B324" s="902"/>
      <c r="C324" s="376"/>
      <c r="D324" s="376"/>
      <c r="E324" s="376"/>
      <c r="F324" s="376"/>
      <c r="G324" s="895"/>
      <c r="H324" s="379"/>
      <c r="I324" s="316"/>
    </row>
    <row r="325" spans="2:9" ht="30" customHeight="1">
      <c r="B325" s="902"/>
      <c r="C325" s="376"/>
      <c r="D325" s="376"/>
      <c r="E325" s="376"/>
      <c r="F325" s="376"/>
      <c r="G325" s="895"/>
      <c r="H325" s="379"/>
      <c r="I325" s="316"/>
    </row>
    <row r="326" spans="2:9" ht="30" customHeight="1">
      <c r="B326" s="902"/>
      <c r="C326" s="376"/>
      <c r="D326" s="376"/>
      <c r="E326" s="376"/>
      <c r="F326" s="376"/>
      <c r="G326" s="895"/>
      <c r="H326" s="379"/>
      <c r="I326" s="316"/>
    </row>
    <row r="327" spans="2:9" ht="30" customHeight="1">
      <c r="B327" s="902"/>
      <c r="C327" s="376"/>
      <c r="D327" s="376"/>
      <c r="E327" s="376"/>
      <c r="F327" s="376"/>
      <c r="G327" s="895"/>
      <c r="H327" s="379"/>
      <c r="I327" s="316"/>
    </row>
    <row r="328" spans="2:9" ht="30" customHeight="1">
      <c r="B328" s="902"/>
      <c r="C328" s="376"/>
      <c r="D328" s="376"/>
      <c r="E328" s="376"/>
      <c r="F328" s="376"/>
      <c r="G328" s="895"/>
      <c r="H328" s="379"/>
      <c r="I328" s="316"/>
    </row>
    <row r="329" spans="2:9" ht="30" customHeight="1">
      <c r="B329" s="902"/>
      <c r="C329" s="376"/>
      <c r="D329" s="376"/>
      <c r="E329" s="376"/>
      <c r="F329" s="376"/>
      <c r="G329" s="895"/>
      <c r="H329" s="379"/>
      <c r="I329" s="316"/>
    </row>
    <row r="330" spans="2:9" ht="30" customHeight="1">
      <c r="B330" s="902"/>
      <c r="C330" s="376"/>
      <c r="D330" s="376"/>
      <c r="E330" s="376"/>
      <c r="F330" s="376"/>
      <c r="G330" s="895"/>
      <c r="H330" s="379"/>
      <c r="I330" s="316"/>
    </row>
    <row r="331" spans="2:9" ht="30" customHeight="1">
      <c r="B331" s="902"/>
      <c r="C331" s="376"/>
      <c r="D331" s="376"/>
      <c r="E331" s="376"/>
      <c r="F331" s="376"/>
      <c r="G331" s="895"/>
      <c r="H331" s="379"/>
      <c r="I331" s="316"/>
    </row>
    <row r="332" spans="2:9" ht="30" customHeight="1">
      <c r="B332" s="902"/>
      <c r="C332" s="376"/>
      <c r="D332" s="376"/>
      <c r="E332" s="376"/>
      <c r="F332" s="376"/>
      <c r="G332" s="895"/>
      <c r="H332" s="379"/>
      <c r="I332" s="316"/>
    </row>
    <row r="333" spans="2:9" ht="30" customHeight="1">
      <c r="B333" s="902"/>
      <c r="C333" s="376"/>
      <c r="D333" s="376"/>
      <c r="E333" s="376"/>
      <c r="F333" s="376"/>
      <c r="G333" s="895"/>
      <c r="H333" s="379"/>
      <c r="I333" s="316"/>
    </row>
    <row r="334" spans="2:9" ht="30" customHeight="1">
      <c r="B334" s="902"/>
      <c r="C334" s="376"/>
      <c r="D334" s="376"/>
      <c r="E334" s="376"/>
      <c r="F334" s="376"/>
      <c r="G334" s="895"/>
      <c r="H334" s="379"/>
      <c r="I334" s="316"/>
    </row>
    <row r="335" spans="2:9" ht="30" customHeight="1">
      <c r="B335" s="902"/>
      <c r="C335" s="376"/>
      <c r="D335" s="376"/>
      <c r="E335" s="376"/>
      <c r="F335" s="376"/>
      <c r="G335" s="895"/>
      <c r="H335" s="379"/>
      <c r="I335" s="316"/>
    </row>
    <row r="336" spans="2:9" ht="30" customHeight="1">
      <c r="B336" s="902"/>
      <c r="C336" s="376"/>
      <c r="D336" s="376"/>
      <c r="E336" s="376"/>
      <c r="F336" s="376"/>
      <c r="G336" s="895"/>
      <c r="H336" s="379"/>
      <c r="I336" s="316"/>
    </row>
    <row r="337" spans="2:9" ht="30" customHeight="1">
      <c r="B337" s="902"/>
      <c r="C337" s="376"/>
      <c r="D337" s="376"/>
      <c r="E337" s="376"/>
      <c r="F337" s="376"/>
      <c r="G337" s="895"/>
      <c r="H337" s="379"/>
      <c r="I337" s="316"/>
    </row>
    <row r="338" spans="2:9" ht="30" customHeight="1">
      <c r="B338" s="902"/>
      <c r="C338" s="376"/>
      <c r="D338" s="376"/>
      <c r="E338" s="376"/>
      <c r="F338" s="376"/>
      <c r="G338" s="895"/>
      <c r="H338" s="379"/>
      <c r="I338" s="316"/>
    </row>
    <row r="339" spans="2:9" ht="30" customHeight="1">
      <c r="B339" s="902"/>
      <c r="C339" s="376"/>
      <c r="D339" s="376"/>
      <c r="E339" s="376"/>
      <c r="F339" s="376"/>
      <c r="G339" s="895"/>
      <c r="H339" s="379"/>
      <c r="I339" s="316"/>
    </row>
    <row r="340" spans="2:9" ht="30" customHeight="1">
      <c r="B340" s="902"/>
      <c r="C340" s="376"/>
      <c r="D340" s="376"/>
      <c r="E340" s="376"/>
      <c r="F340" s="376"/>
      <c r="G340" s="895"/>
      <c r="H340" s="379"/>
      <c r="I340" s="316"/>
    </row>
    <row r="341" spans="2:9" ht="30" customHeight="1">
      <c r="B341" s="902"/>
      <c r="C341" s="376"/>
      <c r="D341" s="376"/>
      <c r="E341" s="376"/>
      <c r="F341" s="376"/>
      <c r="G341" s="895"/>
      <c r="H341" s="379"/>
      <c r="I341" s="316"/>
    </row>
    <row r="342" spans="2:9" ht="30" customHeight="1">
      <c r="B342" s="902"/>
      <c r="C342" s="376"/>
      <c r="D342" s="376"/>
      <c r="E342" s="376"/>
      <c r="F342" s="376"/>
      <c r="G342" s="895"/>
      <c r="H342" s="379"/>
      <c r="I342" s="316"/>
    </row>
    <row r="343" spans="2:9" ht="30" customHeight="1">
      <c r="B343" s="902"/>
      <c r="C343" s="376"/>
      <c r="D343" s="376"/>
      <c r="E343" s="376"/>
      <c r="F343" s="376"/>
      <c r="G343" s="895"/>
      <c r="H343" s="379"/>
      <c r="I343" s="316"/>
    </row>
    <row r="344" spans="2:9" ht="30" customHeight="1">
      <c r="B344" s="902"/>
      <c r="C344" s="376"/>
      <c r="D344" s="376"/>
      <c r="E344" s="376"/>
      <c r="F344" s="376"/>
      <c r="G344" s="895"/>
      <c r="H344" s="379"/>
      <c r="I344" s="316"/>
    </row>
    <row r="345" spans="2:9" ht="30" customHeight="1">
      <c r="B345" s="902"/>
      <c r="C345" s="376"/>
      <c r="D345" s="376"/>
      <c r="E345" s="376"/>
      <c r="F345" s="376"/>
      <c r="G345" s="895"/>
      <c r="H345" s="379"/>
      <c r="I345" s="316"/>
    </row>
    <row r="346" spans="2:9" ht="30" customHeight="1">
      <c r="B346" s="902"/>
      <c r="C346" s="376"/>
      <c r="D346" s="376"/>
      <c r="E346" s="376"/>
      <c r="F346" s="376"/>
      <c r="G346" s="895"/>
      <c r="H346" s="379"/>
      <c r="I346" s="316"/>
    </row>
    <row r="347" spans="2:9" ht="30" customHeight="1">
      <c r="B347" s="902"/>
      <c r="C347" s="376"/>
      <c r="D347" s="376"/>
      <c r="E347" s="376"/>
      <c r="F347" s="376"/>
      <c r="G347" s="895"/>
      <c r="H347" s="379"/>
      <c r="I347" s="316"/>
    </row>
    <row r="348" spans="2:9" ht="30" customHeight="1">
      <c r="B348" s="902"/>
      <c r="C348" s="376"/>
      <c r="D348" s="376"/>
      <c r="E348" s="376"/>
      <c r="F348" s="376"/>
      <c r="G348" s="895"/>
      <c r="H348" s="379"/>
      <c r="I348" s="316"/>
    </row>
    <row r="349" spans="2:9" ht="30" customHeight="1">
      <c r="B349" s="902"/>
      <c r="C349" s="376"/>
      <c r="D349" s="376"/>
      <c r="E349" s="376"/>
      <c r="F349" s="376"/>
      <c r="G349" s="895"/>
      <c r="H349" s="379"/>
      <c r="I349" s="316"/>
    </row>
    <row r="350" spans="2:9" ht="30" customHeight="1">
      <c r="B350" s="902"/>
      <c r="C350" s="376"/>
      <c r="D350" s="376"/>
      <c r="E350" s="376"/>
      <c r="F350" s="376"/>
      <c r="G350" s="895"/>
      <c r="H350" s="379"/>
      <c r="I350" s="316"/>
    </row>
    <row r="351" spans="2:9" ht="30" customHeight="1">
      <c r="B351" s="902"/>
      <c r="C351" s="376"/>
      <c r="D351" s="376"/>
      <c r="E351" s="376"/>
      <c r="F351" s="376"/>
      <c r="G351" s="895"/>
      <c r="H351" s="379"/>
      <c r="I351" s="316"/>
    </row>
    <row r="352" spans="2:9" ht="30" customHeight="1">
      <c r="B352" s="902"/>
      <c r="C352" s="376"/>
      <c r="D352" s="376"/>
      <c r="E352" s="376"/>
      <c r="F352" s="376"/>
      <c r="G352" s="895"/>
      <c r="H352" s="379"/>
      <c r="I352" s="316"/>
    </row>
    <row r="353" spans="2:9" ht="30" customHeight="1">
      <c r="B353" s="902"/>
      <c r="C353" s="376"/>
      <c r="D353" s="376"/>
      <c r="E353" s="376"/>
      <c r="F353" s="376"/>
      <c r="G353" s="895"/>
      <c r="H353" s="379"/>
      <c r="I353" s="316"/>
    </row>
    <row r="354" spans="2:9" ht="30" customHeight="1">
      <c r="B354" s="902"/>
      <c r="C354" s="376"/>
      <c r="D354" s="376"/>
      <c r="E354" s="376"/>
      <c r="F354" s="376"/>
      <c r="G354" s="895"/>
      <c r="H354" s="379"/>
      <c r="I354" s="316"/>
    </row>
    <row r="355" spans="2:9" ht="30" customHeight="1">
      <c r="B355" s="902"/>
      <c r="C355" s="376"/>
      <c r="D355" s="376"/>
      <c r="E355" s="376"/>
      <c r="F355" s="376"/>
      <c r="G355" s="895"/>
      <c r="H355" s="379"/>
      <c r="I355" s="316"/>
    </row>
    <row r="356" spans="2:9" ht="30" customHeight="1">
      <c r="B356" s="902"/>
      <c r="C356" s="376"/>
      <c r="D356" s="376"/>
      <c r="E356" s="376"/>
      <c r="F356" s="376"/>
      <c r="G356" s="895"/>
      <c r="H356" s="379"/>
      <c r="I356" s="316"/>
    </row>
    <row r="357" spans="2:9" ht="30" customHeight="1">
      <c r="B357" s="902"/>
      <c r="C357" s="376"/>
      <c r="D357" s="376"/>
      <c r="E357" s="376"/>
      <c r="F357" s="376"/>
      <c r="G357" s="895"/>
      <c r="H357" s="379"/>
      <c r="I357" s="316"/>
    </row>
    <row r="358" spans="2:9" ht="30" customHeight="1">
      <c r="B358" s="902"/>
      <c r="C358" s="376"/>
      <c r="D358" s="376"/>
      <c r="E358" s="376"/>
      <c r="F358" s="376"/>
      <c r="G358" s="895"/>
      <c r="H358" s="379"/>
      <c r="I358" s="316"/>
    </row>
    <row r="359" spans="2:9" ht="30" customHeight="1">
      <c r="B359" s="902"/>
      <c r="C359" s="376"/>
      <c r="D359" s="376"/>
      <c r="E359" s="376"/>
      <c r="F359" s="376"/>
      <c r="G359" s="895"/>
      <c r="H359" s="379"/>
      <c r="I359" s="316"/>
    </row>
    <row r="360" spans="2:9" ht="30" customHeight="1">
      <c r="B360" s="902"/>
      <c r="C360" s="376"/>
      <c r="D360" s="376"/>
      <c r="E360" s="376"/>
      <c r="F360" s="376"/>
      <c r="G360" s="895"/>
      <c r="H360" s="379"/>
      <c r="I360" s="316"/>
    </row>
    <row r="361" spans="2:9" ht="30" customHeight="1">
      <c r="B361" s="902"/>
      <c r="C361" s="376"/>
      <c r="D361" s="376"/>
      <c r="E361" s="376"/>
      <c r="F361" s="376"/>
      <c r="G361" s="895"/>
      <c r="H361" s="379"/>
      <c r="I361" s="316"/>
    </row>
    <row r="362" spans="2:9" ht="30" customHeight="1">
      <c r="B362" s="902"/>
      <c r="C362" s="376"/>
      <c r="D362" s="376"/>
      <c r="E362" s="376"/>
      <c r="F362" s="376"/>
      <c r="G362" s="895"/>
      <c r="H362" s="379"/>
      <c r="I362" s="316"/>
    </row>
    <row r="363" spans="2:9" ht="30" customHeight="1">
      <c r="B363" s="902"/>
      <c r="C363" s="376"/>
      <c r="D363" s="376"/>
      <c r="E363" s="376"/>
      <c r="F363" s="376"/>
      <c r="G363" s="895"/>
      <c r="H363" s="379"/>
      <c r="I363" s="316"/>
    </row>
    <row r="364" spans="2:9" ht="30" customHeight="1">
      <c r="B364" s="902"/>
      <c r="C364" s="376"/>
      <c r="D364" s="376"/>
      <c r="E364" s="376"/>
      <c r="F364" s="376"/>
      <c r="G364" s="895"/>
      <c r="H364" s="379"/>
      <c r="I364" s="316"/>
    </row>
    <row r="365" spans="2:9" ht="30" customHeight="1">
      <c r="B365" s="902"/>
      <c r="C365" s="376"/>
      <c r="D365" s="376"/>
      <c r="E365" s="376"/>
      <c r="F365" s="376"/>
      <c r="G365" s="895"/>
      <c r="H365" s="379"/>
      <c r="I365" s="316"/>
    </row>
    <row r="366" spans="2:9" ht="30" customHeight="1">
      <c r="B366" s="902"/>
      <c r="C366" s="376"/>
      <c r="D366" s="376"/>
      <c r="E366" s="376"/>
      <c r="F366" s="376"/>
      <c r="G366" s="895"/>
      <c r="H366" s="379"/>
      <c r="I366" s="316"/>
    </row>
    <row r="367" spans="2:9" ht="30" customHeight="1">
      <c r="B367" s="902"/>
      <c r="C367" s="376"/>
      <c r="D367" s="376"/>
      <c r="E367" s="376"/>
      <c r="F367" s="376"/>
      <c r="G367" s="895"/>
      <c r="H367" s="379"/>
      <c r="I367" s="316"/>
    </row>
    <row r="368" spans="2:9" ht="30" customHeight="1">
      <c r="B368" s="902"/>
      <c r="C368" s="376"/>
      <c r="D368" s="376"/>
      <c r="E368" s="376"/>
      <c r="F368" s="376"/>
      <c r="G368" s="895"/>
      <c r="H368" s="379"/>
      <c r="I368" s="316"/>
    </row>
    <row r="369" spans="2:9" ht="30" customHeight="1">
      <c r="B369" s="902"/>
      <c r="C369" s="376"/>
      <c r="D369" s="376"/>
      <c r="E369" s="376"/>
      <c r="F369" s="376"/>
      <c r="G369" s="895"/>
      <c r="H369" s="379"/>
      <c r="I369" s="316"/>
    </row>
    <row r="370" spans="2:9" ht="30" customHeight="1">
      <c r="B370" s="902"/>
      <c r="C370" s="376"/>
      <c r="D370" s="376"/>
      <c r="E370" s="376"/>
      <c r="F370" s="376"/>
      <c r="G370" s="895"/>
      <c r="H370" s="379"/>
      <c r="I370" s="316"/>
    </row>
    <row r="371" spans="2:9" ht="30" customHeight="1">
      <c r="B371" s="902"/>
      <c r="C371" s="376"/>
      <c r="D371" s="376"/>
      <c r="E371" s="376"/>
      <c r="F371" s="376"/>
      <c r="G371" s="895"/>
      <c r="H371" s="379"/>
      <c r="I371" s="316"/>
    </row>
    <row r="372" spans="2:9" ht="30" customHeight="1">
      <c r="B372" s="902"/>
      <c r="C372" s="376"/>
      <c r="D372" s="376"/>
      <c r="E372" s="376"/>
      <c r="F372" s="376"/>
      <c r="G372" s="895"/>
      <c r="H372" s="379"/>
      <c r="I372" s="316"/>
    </row>
    <row r="373" spans="2:9" ht="30" customHeight="1">
      <c r="B373" s="902"/>
      <c r="C373" s="376"/>
      <c r="D373" s="376"/>
      <c r="E373" s="376"/>
      <c r="F373" s="376"/>
      <c r="G373" s="895"/>
      <c r="H373" s="379"/>
      <c r="I373" s="316"/>
    </row>
    <row r="374" spans="2:9" ht="30" customHeight="1">
      <c r="B374" s="902"/>
      <c r="C374" s="376"/>
      <c r="D374" s="376"/>
      <c r="E374" s="376"/>
      <c r="F374" s="376"/>
      <c r="G374" s="895"/>
      <c r="H374" s="379"/>
      <c r="I374" s="316"/>
    </row>
    <row r="375" spans="2:9" ht="30" customHeight="1">
      <c r="B375" s="902"/>
      <c r="C375" s="376"/>
      <c r="D375" s="376"/>
      <c r="E375" s="376"/>
      <c r="F375" s="376"/>
      <c r="G375" s="895"/>
      <c r="H375" s="379"/>
      <c r="I375" s="316"/>
    </row>
    <row r="376" spans="2:9" ht="30" customHeight="1">
      <c r="B376" s="902"/>
      <c r="C376" s="376"/>
      <c r="D376" s="376"/>
      <c r="E376" s="376"/>
      <c r="F376" s="376"/>
      <c r="G376" s="895"/>
      <c r="H376" s="379"/>
      <c r="I376" s="316"/>
    </row>
    <row r="377" spans="2:9" ht="30" customHeight="1">
      <c r="B377" s="902"/>
      <c r="C377" s="376"/>
      <c r="D377" s="376"/>
      <c r="E377" s="376"/>
      <c r="F377" s="376"/>
      <c r="G377" s="895"/>
      <c r="H377" s="379"/>
      <c r="I377" s="316"/>
    </row>
    <row r="378" spans="2:9" ht="30" customHeight="1">
      <c r="B378" s="902"/>
      <c r="C378" s="376"/>
      <c r="D378" s="376"/>
      <c r="E378" s="376"/>
      <c r="F378" s="376"/>
      <c r="G378" s="895"/>
      <c r="H378" s="379"/>
      <c r="I378" s="316"/>
    </row>
    <row r="379" spans="2:9" ht="30" customHeight="1">
      <c r="B379" s="902"/>
      <c r="C379" s="376"/>
      <c r="D379" s="376"/>
      <c r="E379" s="376"/>
      <c r="F379" s="376"/>
      <c r="G379" s="895"/>
      <c r="H379" s="379"/>
      <c r="I379" s="316"/>
    </row>
    <row r="380" spans="2:9" ht="30" customHeight="1">
      <c r="B380" s="902"/>
      <c r="C380" s="376"/>
      <c r="D380" s="376"/>
      <c r="E380" s="376"/>
      <c r="F380" s="376"/>
      <c r="G380" s="895"/>
      <c r="H380" s="379"/>
      <c r="I380" s="316"/>
    </row>
    <row r="381" spans="2:9" ht="30" customHeight="1">
      <c r="B381" s="902"/>
      <c r="C381" s="376"/>
      <c r="D381" s="376"/>
      <c r="E381" s="376"/>
      <c r="F381" s="376"/>
      <c r="G381" s="895"/>
      <c r="H381" s="379"/>
      <c r="I381" s="316"/>
    </row>
    <row r="382" spans="2:9" ht="30" customHeight="1">
      <c r="B382" s="902"/>
      <c r="C382" s="376"/>
      <c r="D382" s="376"/>
      <c r="E382" s="376"/>
      <c r="F382" s="376"/>
      <c r="G382" s="895"/>
      <c r="H382" s="379"/>
      <c r="I382" s="316"/>
    </row>
    <row r="383" spans="2:9" ht="30" customHeight="1">
      <c r="B383" s="902"/>
      <c r="C383" s="376"/>
      <c r="D383" s="376"/>
      <c r="E383" s="376"/>
      <c r="F383" s="376"/>
      <c r="G383" s="895"/>
      <c r="H383" s="379"/>
      <c r="I383" s="316"/>
    </row>
    <row r="384" spans="2:9" ht="30" customHeight="1">
      <c r="B384" s="902"/>
      <c r="C384" s="376"/>
      <c r="D384" s="376"/>
      <c r="E384" s="376"/>
      <c r="F384" s="376"/>
      <c r="G384" s="895"/>
      <c r="H384" s="379"/>
      <c r="I384" s="316"/>
    </row>
    <row r="385" spans="2:9" ht="30" customHeight="1">
      <c r="B385" s="902"/>
      <c r="C385" s="376"/>
      <c r="D385" s="376"/>
      <c r="E385" s="376"/>
      <c r="F385" s="376"/>
      <c r="G385" s="895"/>
      <c r="H385" s="379"/>
      <c r="I385" s="316"/>
    </row>
    <row r="386" spans="2:9" ht="30" customHeight="1">
      <c r="B386" s="902"/>
      <c r="C386" s="376"/>
      <c r="D386" s="376"/>
      <c r="E386" s="376"/>
      <c r="F386" s="376"/>
      <c r="G386" s="895"/>
      <c r="H386" s="379"/>
      <c r="I386" s="316"/>
    </row>
    <row r="387" spans="2:9" ht="30" customHeight="1">
      <c r="B387" s="902"/>
      <c r="C387" s="376"/>
      <c r="D387" s="376"/>
      <c r="E387" s="376"/>
      <c r="F387" s="376"/>
      <c r="G387" s="895"/>
      <c r="H387" s="379"/>
      <c r="I387" s="316"/>
    </row>
    <row r="388" spans="2:9" ht="30" customHeight="1">
      <c r="B388" s="902"/>
      <c r="C388" s="376"/>
      <c r="D388" s="376"/>
      <c r="E388" s="376"/>
      <c r="F388" s="376"/>
      <c r="G388" s="895"/>
      <c r="H388" s="379"/>
      <c r="I388" s="316"/>
    </row>
    <row r="389" spans="2:9" ht="30" customHeight="1">
      <c r="B389" s="902"/>
      <c r="C389" s="376"/>
      <c r="D389" s="376"/>
      <c r="E389" s="376"/>
      <c r="F389" s="376"/>
      <c r="G389" s="895"/>
      <c r="H389" s="379"/>
      <c r="I389" s="316"/>
    </row>
    <row r="390" spans="2:9" ht="30" customHeight="1">
      <c r="B390" s="902"/>
      <c r="C390" s="376"/>
      <c r="D390" s="376"/>
      <c r="E390" s="376"/>
      <c r="F390" s="376"/>
      <c r="G390" s="895"/>
      <c r="H390" s="379"/>
      <c r="I390" s="316"/>
    </row>
    <row r="391" spans="2:9" ht="30" customHeight="1">
      <c r="B391" s="902"/>
      <c r="C391" s="376"/>
      <c r="D391" s="376"/>
      <c r="E391" s="376"/>
      <c r="F391" s="376"/>
      <c r="G391" s="895"/>
      <c r="H391" s="379"/>
      <c r="I391" s="316"/>
    </row>
    <row r="392" spans="2:9" ht="30" customHeight="1">
      <c r="B392" s="902"/>
      <c r="C392" s="376"/>
      <c r="D392" s="376"/>
      <c r="E392" s="376"/>
      <c r="F392" s="376"/>
      <c r="G392" s="895"/>
      <c r="H392" s="379"/>
      <c r="I392" s="316"/>
    </row>
    <row r="393" spans="2:9" ht="30" customHeight="1">
      <c r="B393" s="902"/>
      <c r="C393" s="376"/>
      <c r="D393" s="376"/>
      <c r="E393" s="376"/>
      <c r="F393" s="376"/>
      <c r="G393" s="895"/>
      <c r="H393" s="379"/>
      <c r="I393" s="316"/>
    </row>
    <row r="394" spans="2:9" ht="30" customHeight="1">
      <c r="B394" s="902"/>
      <c r="C394" s="376"/>
      <c r="D394" s="376"/>
      <c r="E394" s="376"/>
      <c r="F394" s="376"/>
      <c r="G394" s="895"/>
      <c r="H394" s="379"/>
      <c r="I394" s="316"/>
    </row>
    <row r="395" spans="2:9" ht="30" customHeight="1">
      <c r="B395" s="902"/>
      <c r="C395" s="376"/>
      <c r="D395" s="376"/>
      <c r="E395" s="376"/>
      <c r="F395" s="376"/>
      <c r="G395" s="895"/>
      <c r="H395" s="379"/>
      <c r="I395" s="316"/>
    </row>
    <row r="396" spans="2:9" ht="30" customHeight="1">
      <c r="B396" s="902"/>
      <c r="C396" s="376"/>
      <c r="D396" s="376"/>
      <c r="E396" s="376"/>
      <c r="F396" s="376"/>
      <c r="G396" s="895"/>
      <c r="H396" s="379"/>
      <c r="I396" s="316"/>
    </row>
    <row r="397" spans="2:9" ht="30" customHeight="1">
      <c r="B397" s="902"/>
      <c r="C397" s="376"/>
      <c r="D397" s="376"/>
      <c r="E397" s="376"/>
      <c r="F397" s="376"/>
      <c r="G397" s="895"/>
      <c r="H397" s="379"/>
      <c r="I397" s="316"/>
    </row>
    <row r="398" spans="2:9" ht="30" customHeight="1">
      <c r="B398" s="902"/>
      <c r="C398" s="376"/>
      <c r="D398" s="376"/>
      <c r="E398" s="376"/>
      <c r="F398" s="376"/>
      <c r="G398" s="895"/>
      <c r="H398" s="379"/>
      <c r="I398" s="316"/>
    </row>
    <row r="399" spans="2:9" ht="30" customHeight="1">
      <c r="B399" s="902"/>
      <c r="C399" s="376"/>
      <c r="D399" s="376"/>
      <c r="E399" s="376"/>
      <c r="F399" s="376"/>
      <c r="G399" s="895"/>
      <c r="H399" s="379"/>
      <c r="I399" s="316"/>
    </row>
    <row r="400" spans="2:9" ht="30" customHeight="1">
      <c r="B400" s="902"/>
      <c r="C400" s="376"/>
      <c r="D400" s="376"/>
      <c r="E400" s="376"/>
      <c r="F400" s="376"/>
      <c r="G400" s="895"/>
      <c r="H400" s="379"/>
      <c r="I400" s="316"/>
    </row>
    <row r="401" spans="2:9" ht="30" customHeight="1">
      <c r="B401" s="902"/>
      <c r="C401" s="376"/>
      <c r="D401" s="376"/>
      <c r="E401" s="376"/>
      <c r="F401" s="376"/>
      <c r="G401" s="895"/>
      <c r="H401" s="379"/>
      <c r="I401" s="316"/>
    </row>
    <row r="402" spans="2:9" ht="30" customHeight="1">
      <c r="B402" s="902"/>
      <c r="C402" s="376"/>
      <c r="D402" s="376"/>
      <c r="E402" s="376"/>
      <c r="F402" s="376"/>
      <c r="G402" s="895"/>
      <c r="H402" s="379"/>
      <c r="I402" s="316"/>
    </row>
    <row r="403" spans="2:9" ht="30" customHeight="1">
      <c r="B403" s="902"/>
      <c r="C403" s="376"/>
      <c r="D403" s="376"/>
      <c r="E403" s="376"/>
      <c r="F403" s="376"/>
      <c r="G403" s="895"/>
      <c r="H403" s="379"/>
      <c r="I403" s="316"/>
    </row>
    <row r="404" spans="2:9" ht="30" customHeight="1">
      <c r="B404" s="902"/>
      <c r="C404" s="376"/>
      <c r="D404" s="376"/>
      <c r="E404" s="376"/>
      <c r="F404" s="376"/>
      <c r="G404" s="895"/>
      <c r="H404" s="379"/>
      <c r="I404" s="316"/>
    </row>
    <row r="405" spans="2:9" ht="30" customHeight="1">
      <c r="B405" s="902"/>
      <c r="C405" s="376"/>
      <c r="D405" s="376"/>
      <c r="E405" s="376"/>
      <c r="F405" s="376"/>
      <c r="G405" s="895"/>
      <c r="H405" s="379"/>
      <c r="I405" s="316"/>
    </row>
    <row r="406" spans="2:9" ht="30" customHeight="1">
      <c r="B406" s="902"/>
      <c r="C406" s="376"/>
      <c r="D406" s="376"/>
      <c r="E406" s="376"/>
      <c r="F406" s="376"/>
      <c r="G406" s="895"/>
      <c r="H406" s="379"/>
      <c r="I406" s="316"/>
    </row>
    <row r="407" spans="2:9" ht="30" customHeight="1">
      <c r="B407" s="902"/>
      <c r="C407" s="376"/>
      <c r="D407" s="376"/>
      <c r="E407" s="376"/>
      <c r="F407" s="376"/>
      <c r="G407" s="895"/>
      <c r="H407" s="379"/>
      <c r="I407" s="316"/>
    </row>
    <row r="408" spans="2:9" ht="30" customHeight="1">
      <c r="B408" s="902"/>
      <c r="C408" s="376"/>
      <c r="D408" s="376"/>
      <c r="E408" s="376"/>
      <c r="F408" s="376"/>
      <c r="G408" s="895"/>
      <c r="H408" s="379"/>
      <c r="I408" s="316"/>
    </row>
    <row r="409" spans="2:9" ht="30" customHeight="1">
      <c r="B409" s="902"/>
      <c r="C409" s="376"/>
      <c r="D409" s="376"/>
      <c r="E409" s="376"/>
      <c r="F409" s="376"/>
      <c r="G409" s="895"/>
      <c r="H409" s="379"/>
      <c r="I409" s="316"/>
    </row>
    <row r="410" spans="2:9" ht="30" customHeight="1">
      <c r="B410" s="902"/>
      <c r="C410" s="376"/>
      <c r="D410" s="376"/>
      <c r="E410" s="376"/>
      <c r="F410" s="376"/>
      <c r="G410" s="895"/>
      <c r="H410" s="379"/>
      <c r="I410" s="316"/>
    </row>
    <row r="411" spans="2:9" ht="30" customHeight="1">
      <c r="B411" s="902"/>
      <c r="C411" s="376"/>
      <c r="D411" s="376"/>
      <c r="E411" s="376"/>
      <c r="F411" s="376"/>
      <c r="G411" s="895"/>
      <c r="H411" s="379"/>
      <c r="I411" s="316"/>
    </row>
    <row r="412" spans="2:9" ht="30" customHeight="1">
      <c r="B412" s="902"/>
      <c r="C412" s="376"/>
      <c r="D412" s="376"/>
      <c r="E412" s="376"/>
      <c r="F412" s="376"/>
      <c r="G412" s="895"/>
      <c r="H412" s="379"/>
      <c r="I412" s="316"/>
    </row>
    <row r="413" spans="2:9" ht="30" customHeight="1">
      <c r="B413" s="902"/>
      <c r="C413" s="376"/>
      <c r="D413" s="376"/>
      <c r="E413" s="376"/>
      <c r="F413" s="376"/>
      <c r="G413" s="895"/>
      <c r="H413" s="379"/>
      <c r="I413" s="316"/>
    </row>
    <row r="414" spans="2:9" ht="30" customHeight="1">
      <c r="B414" s="902"/>
      <c r="C414" s="376"/>
      <c r="D414" s="376"/>
      <c r="E414" s="376"/>
      <c r="F414" s="376"/>
      <c r="G414" s="895"/>
      <c r="H414" s="379"/>
      <c r="I414" s="316"/>
    </row>
    <row r="415" spans="2:9" ht="30" customHeight="1">
      <c r="B415" s="902"/>
      <c r="C415" s="376"/>
      <c r="D415" s="376"/>
      <c r="E415" s="376"/>
      <c r="F415" s="376"/>
      <c r="G415" s="895"/>
      <c r="H415" s="379"/>
      <c r="I415" s="316"/>
    </row>
    <row r="416" spans="2:9" ht="30" customHeight="1">
      <c r="B416" s="902"/>
      <c r="C416" s="376"/>
      <c r="D416" s="376"/>
      <c r="E416" s="376"/>
      <c r="F416" s="376"/>
      <c r="G416" s="895"/>
      <c r="H416" s="379"/>
      <c r="I416" s="316"/>
    </row>
    <row r="417" spans="2:9" ht="30" customHeight="1">
      <c r="B417" s="902"/>
      <c r="C417" s="376"/>
      <c r="D417" s="376"/>
      <c r="E417" s="376"/>
      <c r="F417" s="376"/>
      <c r="G417" s="895"/>
      <c r="H417" s="379"/>
      <c r="I417" s="316"/>
    </row>
    <row r="418" spans="2:9" ht="30" customHeight="1">
      <c r="B418" s="902"/>
      <c r="C418" s="376"/>
      <c r="D418" s="376"/>
      <c r="E418" s="376"/>
      <c r="F418" s="376"/>
      <c r="G418" s="895"/>
      <c r="H418" s="379"/>
      <c r="I418" s="316"/>
    </row>
    <row r="419" spans="2:9" ht="30" customHeight="1">
      <c r="B419" s="902"/>
      <c r="C419" s="376"/>
      <c r="D419" s="376"/>
      <c r="E419" s="376"/>
      <c r="F419" s="376"/>
      <c r="G419" s="895"/>
      <c r="H419" s="379"/>
      <c r="I419" s="316"/>
    </row>
    <row r="420" spans="2:9" ht="30" customHeight="1">
      <c r="B420" s="902"/>
      <c r="C420" s="376"/>
      <c r="D420" s="376"/>
      <c r="E420" s="376"/>
      <c r="F420" s="376"/>
      <c r="G420" s="895"/>
      <c r="H420" s="379"/>
      <c r="I420" s="316"/>
    </row>
    <row r="421" spans="2:9" ht="30" customHeight="1">
      <c r="B421" s="902"/>
      <c r="C421" s="376"/>
      <c r="D421" s="376"/>
      <c r="E421" s="376"/>
      <c r="F421" s="376"/>
      <c r="G421" s="895"/>
      <c r="H421" s="379"/>
      <c r="I421" s="316"/>
    </row>
    <row r="422" spans="2:9" ht="30" customHeight="1">
      <c r="B422" s="902"/>
      <c r="C422" s="376"/>
      <c r="D422" s="376"/>
      <c r="E422" s="376"/>
      <c r="F422" s="376"/>
      <c r="G422" s="895"/>
      <c r="H422" s="379"/>
      <c r="I422" s="316"/>
    </row>
    <row r="423" spans="2:9" ht="30" customHeight="1">
      <c r="B423" s="902"/>
      <c r="C423" s="376"/>
      <c r="D423" s="376"/>
      <c r="E423" s="376"/>
      <c r="F423" s="376"/>
      <c r="G423" s="895"/>
      <c r="H423" s="379"/>
      <c r="I423" s="316"/>
    </row>
    <row r="424" spans="2:9" ht="30" customHeight="1">
      <c r="B424" s="902"/>
      <c r="C424" s="376"/>
      <c r="D424" s="376"/>
      <c r="E424" s="376"/>
      <c r="F424" s="376"/>
      <c r="G424" s="895"/>
      <c r="H424" s="379"/>
      <c r="I424" s="316"/>
    </row>
    <row r="425" spans="2:9" ht="30" customHeight="1">
      <c r="B425" s="902"/>
      <c r="C425" s="376"/>
      <c r="D425" s="376"/>
      <c r="E425" s="376"/>
      <c r="F425" s="376"/>
      <c r="G425" s="895"/>
      <c r="H425" s="379"/>
      <c r="I425" s="316"/>
    </row>
    <row r="426" spans="2:9" ht="30" customHeight="1">
      <c r="B426" s="902"/>
      <c r="C426" s="376"/>
      <c r="D426" s="376"/>
      <c r="E426" s="376"/>
      <c r="F426" s="376"/>
      <c r="G426" s="895"/>
      <c r="H426" s="379"/>
      <c r="I426" s="316"/>
    </row>
    <row r="427" spans="2:9" ht="30" customHeight="1">
      <c r="B427" s="902"/>
      <c r="C427" s="376"/>
      <c r="D427" s="376"/>
      <c r="E427" s="376"/>
      <c r="F427" s="376"/>
      <c r="G427" s="895"/>
      <c r="H427" s="379"/>
      <c r="I427" s="316"/>
    </row>
    <row r="428" spans="2:9" ht="30" customHeight="1">
      <c r="B428" s="902"/>
      <c r="C428" s="376"/>
      <c r="D428" s="376"/>
      <c r="E428" s="376"/>
      <c r="F428" s="376"/>
      <c r="G428" s="895"/>
      <c r="H428" s="379"/>
      <c r="I428" s="316"/>
    </row>
    <row r="429" spans="2:9" ht="30" customHeight="1">
      <c r="B429" s="902"/>
      <c r="C429" s="376"/>
      <c r="D429" s="376"/>
      <c r="E429" s="376"/>
      <c r="F429" s="376"/>
      <c r="G429" s="895"/>
      <c r="H429" s="379"/>
      <c r="I429" s="316"/>
    </row>
    <row r="430" spans="2:9" ht="30" customHeight="1">
      <c r="B430" s="902"/>
      <c r="C430" s="376"/>
      <c r="D430" s="376"/>
      <c r="E430" s="376"/>
      <c r="F430" s="376"/>
      <c r="G430" s="895"/>
      <c r="H430" s="379"/>
      <c r="I430" s="316"/>
    </row>
    <row r="431" spans="2:9" ht="30" customHeight="1">
      <c r="B431" s="902"/>
      <c r="C431" s="376"/>
      <c r="D431" s="376"/>
      <c r="E431" s="376"/>
      <c r="F431" s="376"/>
      <c r="G431" s="895"/>
      <c r="H431" s="379"/>
      <c r="I431" s="316"/>
    </row>
    <row r="432" spans="2:9" ht="30" customHeight="1">
      <c r="B432" s="902"/>
      <c r="C432" s="376"/>
      <c r="D432" s="376"/>
      <c r="E432" s="376"/>
      <c r="F432" s="376"/>
      <c r="G432" s="895"/>
      <c r="H432" s="379"/>
      <c r="I432" s="316"/>
    </row>
    <row r="433" spans="2:9" ht="30" customHeight="1">
      <c r="B433" s="902"/>
      <c r="C433" s="376"/>
      <c r="D433" s="376"/>
      <c r="E433" s="376"/>
      <c r="F433" s="376"/>
      <c r="G433" s="895"/>
      <c r="H433" s="379"/>
      <c r="I433" s="316"/>
    </row>
    <row r="434" spans="2:9" ht="30" customHeight="1">
      <c r="B434" s="902"/>
      <c r="C434" s="376"/>
      <c r="D434" s="376"/>
      <c r="E434" s="376"/>
      <c r="F434" s="376"/>
      <c r="G434" s="895"/>
      <c r="H434" s="379"/>
      <c r="I434" s="316"/>
    </row>
    <row r="435" spans="2:9" ht="30" customHeight="1">
      <c r="B435" s="902"/>
      <c r="C435" s="376"/>
      <c r="D435" s="376"/>
      <c r="E435" s="376"/>
      <c r="F435" s="376"/>
      <c r="G435" s="895"/>
      <c r="H435" s="379"/>
      <c r="I435" s="316"/>
    </row>
    <row r="436" spans="2:9" ht="30" customHeight="1">
      <c r="B436" s="902"/>
      <c r="C436" s="376"/>
      <c r="D436" s="376"/>
      <c r="E436" s="376"/>
      <c r="F436" s="376"/>
      <c r="G436" s="895"/>
      <c r="H436" s="379"/>
      <c r="I436" s="316"/>
    </row>
    <row r="437" spans="2:9" ht="30" customHeight="1">
      <c r="B437" s="902"/>
      <c r="C437" s="376"/>
      <c r="D437" s="376"/>
      <c r="E437" s="376"/>
      <c r="F437" s="376"/>
      <c r="G437" s="895"/>
      <c r="H437" s="379"/>
      <c r="I437" s="316"/>
    </row>
    <row r="438" spans="2:9" ht="30" customHeight="1">
      <c r="B438" s="902"/>
      <c r="C438" s="376"/>
      <c r="D438" s="376"/>
      <c r="E438" s="376"/>
      <c r="F438" s="376"/>
      <c r="G438" s="895"/>
      <c r="H438" s="379"/>
      <c r="I438" s="316"/>
    </row>
    <row r="439" spans="2:9" ht="30" customHeight="1">
      <c r="B439" s="902"/>
      <c r="C439" s="376"/>
      <c r="D439" s="376"/>
      <c r="E439" s="376"/>
      <c r="F439" s="376"/>
      <c r="G439" s="895"/>
      <c r="H439" s="379"/>
      <c r="I439" s="316"/>
    </row>
    <row r="440" spans="2:9" ht="30" customHeight="1">
      <c r="B440" s="902"/>
      <c r="C440" s="376"/>
      <c r="D440" s="376"/>
      <c r="E440" s="376"/>
      <c r="F440" s="376"/>
      <c r="G440" s="895"/>
      <c r="H440" s="379"/>
      <c r="I440" s="316"/>
    </row>
    <row r="441" spans="2:9" ht="30" customHeight="1">
      <c r="B441" s="902"/>
      <c r="C441" s="376"/>
      <c r="D441" s="376"/>
      <c r="E441" s="376"/>
      <c r="F441" s="376"/>
      <c r="G441" s="895"/>
      <c r="H441" s="379"/>
      <c r="I441" s="316"/>
    </row>
    <row r="442" spans="2:9" ht="30" customHeight="1">
      <c r="B442" s="902"/>
      <c r="C442" s="376"/>
      <c r="D442" s="376"/>
      <c r="E442" s="376"/>
      <c r="F442" s="376"/>
      <c r="G442" s="895"/>
      <c r="H442" s="379"/>
      <c r="I442" s="316"/>
    </row>
    <row r="443" spans="2:9" ht="30" customHeight="1">
      <c r="B443" s="902"/>
      <c r="C443" s="376"/>
      <c r="D443" s="376"/>
      <c r="E443" s="376"/>
      <c r="F443" s="376"/>
      <c r="G443" s="895"/>
      <c r="H443" s="379"/>
      <c r="I443" s="316"/>
    </row>
    <row r="444" spans="2:9" ht="30" customHeight="1">
      <c r="B444" s="902"/>
      <c r="C444" s="376"/>
      <c r="D444" s="376"/>
      <c r="E444" s="376"/>
      <c r="F444" s="376"/>
      <c r="G444" s="895"/>
      <c r="H444" s="379"/>
      <c r="I444" s="316"/>
    </row>
    <row r="445" spans="2:9" ht="30" customHeight="1">
      <c r="B445" s="902"/>
      <c r="C445" s="376"/>
      <c r="D445" s="376"/>
      <c r="E445" s="376"/>
      <c r="F445" s="376"/>
      <c r="G445" s="895"/>
      <c r="H445" s="379"/>
      <c r="I445" s="316"/>
    </row>
    <row r="446" spans="2:9" ht="30" customHeight="1">
      <c r="B446" s="902"/>
      <c r="C446" s="376"/>
      <c r="D446" s="376"/>
      <c r="E446" s="376"/>
      <c r="F446" s="376"/>
      <c r="G446" s="895"/>
      <c r="H446" s="379"/>
      <c r="I446" s="316"/>
    </row>
    <row r="447" spans="2:9" ht="30" customHeight="1">
      <c r="B447" s="902"/>
      <c r="C447" s="376"/>
      <c r="D447" s="376"/>
      <c r="E447" s="376"/>
      <c r="F447" s="376"/>
      <c r="G447" s="895"/>
      <c r="H447" s="379"/>
      <c r="I447" s="316"/>
    </row>
    <row r="448" spans="2:9" ht="30" customHeight="1">
      <c r="B448" s="902"/>
      <c r="C448" s="376"/>
      <c r="D448" s="376"/>
      <c r="E448" s="376"/>
      <c r="F448" s="376"/>
      <c r="G448" s="895"/>
      <c r="H448" s="379"/>
      <c r="I448" s="316"/>
    </row>
    <row r="449" spans="2:9" ht="30" customHeight="1">
      <c r="B449" s="902"/>
      <c r="C449" s="376"/>
      <c r="D449" s="376"/>
      <c r="E449" s="376"/>
      <c r="F449" s="376"/>
      <c r="G449" s="895"/>
      <c r="H449" s="379"/>
      <c r="I449" s="316"/>
    </row>
    <row r="450" spans="2:9" ht="30" customHeight="1">
      <c r="B450" s="902"/>
      <c r="C450" s="376"/>
      <c r="D450" s="376"/>
      <c r="E450" s="376"/>
      <c r="F450" s="376"/>
      <c r="G450" s="895"/>
      <c r="H450" s="379"/>
      <c r="I450" s="316"/>
    </row>
    <row r="451" spans="2:9" ht="30" customHeight="1">
      <c r="B451" s="902"/>
      <c r="C451" s="376"/>
      <c r="D451" s="376"/>
      <c r="E451" s="376"/>
      <c r="F451" s="376"/>
      <c r="G451" s="895"/>
      <c r="H451" s="379"/>
      <c r="I451" s="316"/>
    </row>
    <row r="452" spans="2:9" ht="30" customHeight="1">
      <c r="B452" s="902"/>
      <c r="C452" s="376"/>
      <c r="D452" s="376"/>
      <c r="E452" s="376"/>
      <c r="F452" s="376"/>
      <c r="G452" s="895"/>
      <c r="H452" s="379"/>
      <c r="I452" s="316"/>
    </row>
    <row r="453" spans="2:9" ht="30" customHeight="1">
      <c r="B453" s="902"/>
      <c r="C453" s="376"/>
      <c r="D453" s="376"/>
      <c r="E453" s="376"/>
      <c r="F453" s="376"/>
      <c r="G453" s="895"/>
      <c r="H453" s="379"/>
      <c r="I453" s="316"/>
    </row>
    <row r="454" spans="2:9" ht="30" customHeight="1">
      <c r="B454" s="902"/>
      <c r="C454" s="376"/>
      <c r="D454" s="376"/>
      <c r="E454" s="376"/>
      <c r="F454" s="376"/>
      <c r="G454" s="895"/>
      <c r="H454" s="379"/>
      <c r="I454" s="316"/>
    </row>
    <row r="455" spans="2:9" ht="30" customHeight="1">
      <c r="B455" s="902"/>
      <c r="C455" s="376"/>
      <c r="D455" s="376"/>
      <c r="E455" s="376"/>
      <c r="F455" s="376"/>
      <c r="G455" s="895"/>
      <c r="H455" s="379"/>
      <c r="I455" s="316"/>
    </row>
    <row r="456" spans="2:9" ht="30" customHeight="1">
      <c r="B456" s="902"/>
      <c r="C456" s="376"/>
      <c r="D456" s="376"/>
      <c r="E456" s="376"/>
      <c r="F456" s="376"/>
      <c r="G456" s="895"/>
      <c r="H456" s="379"/>
      <c r="I456" s="316"/>
    </row>
    <row r="457" spans="2:9" ht="30" customHeight="1">
      <c r="B457" s="902"/>
      <c r="C457" s="376"/>
      <c r="D457" s="376"/>
      <c r="E457" s="376"/>
      <c r="F457" s="376"/>
      <c r="G457" s="895"/>
      <c r="H457" s="379"/>
      <c r="I457" s="316"/>
    </row>
    <row r="458" spans="2:9" ht="30" customHeight="1">
      <c r="B458" s="902"/>
      <c r="C458" s="376"/>
      <c r="D458" s="376"/>
      <c r="E458" s="376"/>
      <c r="F458" s="376"/>
      <c r="G458" s="895"/>
      <c r="H458" s="379"/>
      <c r="I458" s="316"/>
    </row>
    <row r="459" spans="2:9" ht="30" customHeight="1">
      <c r="B459" s="902"/>
      <c r="C459" s="376"/>
      <c r="D459" s="376"/>
      <c r="E459" s="376"/>
      <c r="F459" s="376"/>
      <c r="G459" s="895"/>
      <c r="H459" s="379"/>
      <c r="I459" s="316"/>
    </row>
    <row r="460" spans="2:9" ht="30" customHeight="1">
      <c r="B460" s="902"/>
      <c r="C460" s="376"/>
      <c r="D460" s="376"/>
      <c r="E460" s="376"/>
      <c r="F460" s="376"/>
      <c r="G460" s="895"/>
      <c r="H460" s="379"/>
      <c r="I460" s="316"/>
    </row>
    <row r="461" spans="2:9" ht="30" customHeight="1">
      <c r="B461" s="902"/>
      <c r="C461" s="376"/>
      <c r="D461" s="376"/>
      <c r="E461" s="376"/>
      <c r="F461" s="376"/>
      <c r="G461" s="895"/>
      <c r="H461" s="379"/>
      <c r="I461" s="316"/>
    </row>
    <row r="462" spans="2:9" ht="30" customHeight="1">
      <c r="B462" s="902"/>
      <c r="C462" s="376"/>
      <c r="D462" s="376"/>
      <c r="E462" s="376"/>
      <c r="F462" s="376"/>
      <c r="G462" s="895"/>
      <c r="H462" s="379"/>
      <c r="I462" s="316"/>
    </row>
    <row r="463" spans="2:9" ht="30" customHeight="1">
      <c r="B463" s="902"/>
      <c r="C463" s="376"/>
      <c r="D463" s="376"/>
      <c r="E463" s="376"/>
      <c r="F463" s="376"/>
      <c r="G463" s="895"/>
      <c r="H463" s="379"/>
      <c r="I463" s="316"/>
    </row>
    <row r="464" spans="2:9" ht="30" customHeight="1">
      <c r="B464" s="902"/>
      <c r="C464" s="376"/>
      <c r="D464" s="376"/>
      <c r="E464" s="376"/>
      <c r="F464" s="376"/>
      <c r="G464" s="895"/>
      <c r="H464" s="379"/>
      <c r="I464" s="316"/>
    </row>
    <row r="465" spans="2:9" ht="30" customHeight="1">
      <c r="B465" s="902"/>
      <c r="C465" s="376"/>
      <c r="D465" s="376"/>
      <c r="E465" s="376"/>
      <c r="F465" s="376"/>
      <c r="G465" s="895"/>
      <c r="H465" s="379"/>
      <c r="I465" s="316"/>
    </row>
    <row r="466" spans="2:9" ht="30" customHeight="1">
      <c r="B466" s="902"/>
      <c r="C466" s="376"/>
      <c r="D466" s="376"/>
      <c r="E466" s="376"/>
      <c r="F466" s="376"/>
      <c r="G466" s="895"/>
      <c r="H466" s="379"/>
      <c r="I466" s="316"/>
    </row>
    <row r="467" spans="2:9" ht="30" customHeight="1">
      <c r="B467" s="902"/>
      <c r="C467" s="376"/>
      <c r="D467" s="376"/>
      <c r="E467" s="376"/>
      <c r="F467" s="376"/>
      <c r="G467" s="895"/>
      <c r="H467" s="379"/>
      <c r="I467" s="316"/>
    </row>
    <row r="468" spans="2:9" ht="30" customHeight="1">
      <c r="B468" s="902"/>
      <c r="C468" s="376"/>
      <c r="D468" s="376"/>
      <c r="E468" s="376"/>
      <c r="F468" s="376"/>
      <c r="G468" s="895"/>
      <c r="H468" s="379"/>
      <c r="I468" s="316"/>
    </row>
    <row r="469" spans="2:9" ht="30" customHeight="1">
      <c r="B469" s="902"/>
      <c r="C469" s="376"/>
      <c r="D469" s="376"/>
      <c r="E469" s="376"/>
      <c r="F469" s="376"/>
      <c r="G469" s="895"/>
      <c r="H469" s="379"/>
      <c r="I469" s="316"/>
    </row>
    <row r="470" spans="2:9" ht="30" customHeight="1">
      <c r="B470" s="902"/>
      <c r="C470" s="376"/>
      <c r="D470" s="376"/>
      <c r="E470" s="376"/>
      <c r="F470" s="376"/>
      <c r="G470" s="895"/>
      <c r="H470" s="379"/>
      <c r="I470" s="316"/>
    </row>
    <row r="471" spans="2:9" ht="30" customHeight="1">
      <c r="B471" s="902"/>
      <c r="C471" s="376"/>
      <c r="D471" s="376"/>
      <c r="E471" s="376"/>
      <c r="F471" s="376"/>
      <c r="G471" s="895"/>
      <c r="H471" s="379"/>
      <c r="I471" s="316"/>
    </row>
    <row r="472" spans="2:9" ht="30" customHeight="1">
      <c r="B472" s="902"/>
      <c r="C472" s="376"/>
      <c r="D472" s="376"/>
      <c r="E472" s="376"/>
      <c r="F472" s="376"/>
      <c r="G472" s="895"/>
      <c r="H472" s="379"/>
      <c r="I472" s="316"/>
    </row>
    <row r="473" spans="2:9" ht="30" customHeight="1">
      <c r="B473" s="902"/>
      <c r="C473" s="376"/>
      <c r="D473" s="376"/>
      <c r="E473" s="376"/>
      <c r="F473" s="376"/>
      <c r="G473" s="895"/>
      <c r="H473" s="379"/>
      <c r="I473" s="316"/>
    </row>
    <row r="474" spans="2:9" ht="30" customHeight="1">
      <c r="B474" s="902"/>
      <c r="C474" s="376"/>
      <c r="D474" s="376"/>
      <c r="E474" s="376"/>
      <c r="F474" s="376"/>
      <c r="G474" s="895"/>
      <c r="H474" s="379"/>
      <c r="I474" s="316"/>
    </row>
    <row r="475" spans="2:9" ht="30" customHeight="1">
      <c r="B475" s="902"/>
      <c r="C475" s="376"/>
      <c r="D475" s="376"/>
      <c r="E475" s="376"/>
      <c r="F475" s="376"/>
      <c r="G475" s="895"/>
      <c r="H475" s="379"/>
      <c r="I475" s="316"/>
    </row>
    <row r="476" spans="2:9" ht="30" customHeight="1">
      <c r="B476" s="902"/>
      <c r="C476" s="376"/>
      <c r="D476" s="376"/>
      <c r="E476" s="376"/>
      <c r="F476" s="376"/>
      <c r="G476" s="895"/>
      <c r="H476" s="379"/>
      <c r="I476" s="316"/>
    </row>
    <row r="477" spans="2:9" ht="30" customHeight="1">
      <c r="B477" s="902"/>
      <c r="C477" s="376"/>
      <c r="D477" s="376"/>
      <c r="E477" s="376"/>
      <c r="F477" s="376"/>
      <c r="G477" s="895"/>
      <c r="H477" s="379"/>
      <c r="I477" s="316"/>
    </row>
    <row r="478" spans="2:9" ht="30" customHeight="1">
      <c r="B478" s="902"/>
      <c r="C478" s="376"/>
      <c r="D478" s="376"/>
      <c r="E478" s="376"/>
      <c r="F478" s="376"/>
      <c r="G478" s="895"/>
      <c r="H478" s="379"/>
      <c r="I478" s="316"/>
    </row>
    <row r="479" spans="2:9" ht="30" customHeight="1">
      <c r="B479" s="902"/>
      <c r="C479" s="376"/>
      <c r="D479" s="376"/>
      <c r="E479" s="376"/>
      <c r="F479" s="376"/>
      <c r="G479" s="895"/>
      <c r="H479" s="379"/>
      <c r="I479" s="316"/>
    </row>
    <row r="480" spans="2:9" ht="30" customHeight="1">
      <c r="B480" s="902"/>
      <c r="C480" s="376"/>
      <c r="D480" s="376"/>
      <c r="E480" s="376"/>
      <c r="F480" s="376"/>
      <c r="G480" s="895"/>
      <c r="H480" s="379"/>
      <c r="I480" s="316"/>
    </row>
    <row r="481" spans="2:9" ht="30" customHeight="1">
      <c r="B481" s="902"/>
      <c r="C481" s="376"/>
      <c r="D481" s="376"/>
      <c r="E481" s="376"/>
      <c r="F481" s="376"/>
      <c r="G481" s="895"/>
      <c r="H481" s="379"/>
      <c r="I481" s="316"/>
    </row>
    <row r="482" spans="2:9" ht="30" customHeight="1">
      <c r="B482" s="902"/>
      <c r="C482" s="376"/>
      <c r="D482" s="376"/>
      <c r="E482" s="376"/>
      <c r="F482" s="376"/>
      <c r="G482" s="895"/>
      <c r="H482" s="379"/>
      <c r="I482" s="316"/>
    </row>
    <row r="483" spans="2:9" ht="30" customHeight="1">
      <c r="B483" s="902"/>
      <c r="C483" s="376"/>
      <c r="D483" s="376"/>
      <c r="E483" s="376"/>
      <c r="F483" s="376"/>
      <c r="G483" s="895"/>
      <c r="H483" s="379"/>
      <c r="I483" s="316"/>
    </row>
    <row r="484" spans="2:9" ht="30" customHeight="1">
      <c r="B484" s="902"/>
      <c r="C484" s="376"/>
      <c r="D484" s="376"/>
      <c r="E484" s="376"/>
      <c r="F484" s="376"/>
      <c r="G484" s="895"/>
      <c r="H484" s="379"/>
      <c r="I484" s="316"/>
    </row>
    <row r="485" spans="2:9" ht="30" customHeight="1">
      <c r="B485" s="902"/>
      <c r="C485" s="376"/>
      <c r="D485" s="376"/>
      <c r="E485" s="376"/>
      <c r="F485" s="376"/>
      <c r="G485" s="895"/>
      <c r="H485" s="379"/>
      <c r="I485" s="316"/>
    </row>
    <row r="486" spans="2:9" ht="30" customHeight="1">
      <c r="B486" s="902"/>
      <c r="C486" s="376"/>
      <c r="D486" s="376"/>
      <c r="E486" s="376"/>
      <c r="F486" s="376"/>
      <c r="G486" s="895"/>
      <c r="H486" s="379"/>
      <c r="I486" s="316"/>
    </row>
    <row r="487" spans="2:9" ht="30" customHeight="1">
      <c r="B487" s="902"/>
      <c r="C487" s="376"/>
      <c r="D487" s="376"/>
      <c r="E487" s="376"/>
      <c r="F487" s="376"/>
      <c r="G487" s="895"/>
      <c r="H487" s="379"/>
      <c r="I487" s="316"/>
    </row>
    <row r="488" spans="2:9" ht="30" customHeight="1">
      <c r="B488" s="902"/>
      <c r="C488" s="376"/>
      <c r="D488" s="376"/>
      <c r="E488" s="376"/>
      <c r="F488" s="376"/>
      <c r="G488" s="895"/>
      <c r="H488" s="379"/>
      <c r="I488" s="316"/>
    </row>
    <row r="489" spans="2:9" ht="30" customHeight="1">
      <c r="B489" s="902"/>
      <c r="C489" s="376"/>
      <c r="D489" s="376"/>
      <c r="E489" s="376"/>
      <c r="F489" s="376"/>
      <c r="G489" s="895"/>
      <c r="H489" s="379"/>
      <c r="I489" s="316"/>
    </row>
    <row r="490" spans="2:9" ht="30" customHeight="1">
      <c r="B490" s="902"/>
      <c r="C490" s="376"/>
      <c r="D490" s="376"/>
      <c r="E490" s="376"/>
      <c r="F490" s="376"/>
      <c r="G490" s="895"/>
      <c r="H490" s="379"/>
      <c r="I490" s="316"/>
    </row>
    <row r="491" spans="2:9" ht="30" customHeight="1">
      <c r="B491" s="902"/>
      <c r="C491" s="376"/>
      <c r="D491" s="376"/>
      <c r="E491" s="376"/>
      <c r="F491" s="376"/>
      <c r="G491" s="895"/>
      <c r="H491" s="379"/>
      <c r="I491" s="316"/>
    </row>
    <row r="492" spans="2:9" ht="30" customHeight="1">
      <c r="B492" s="902"/>
      <c r="C492" s="376"/>
      <c r="D492" s="376"/>
      <c r="E492" s="376"/>
      <c r="F492" s="376"/>
      <c r="G492" s="895"/>
      <c r="H492" s="379"/>
      <c r="I492" s="316"/>
    </row>
    <row r="493" spans="2:9" ht="30" customHeight="1">
      <c r="B493" s="902"/>
      <c r="C493" s="376"/>
      <c r="D493" s="376"/>
      <c r="E493" s="376"/>
      <c r="F493" s="376"/>
      <c r="G493" s="895"/>
      <c r="H493" s="379"/>
      <c r="I493" s="316"/>
    </row>
    <row r="494" spans="2:9" ht="30" customHeight="1">
      <c r="B494" s="902"/>
      <c r="C494" s="376"/>
      <c r="D494" s="376"/>
      <c r="E494" s="376"/>
      <c r="F494" s="376"/>
      <c r="G494" s="895"/>
      <c r="H494" s="379"/>
      <c r="I494" s="316"/>
    </row>
    <row r="495" spans="2:9" ht="30" customHeight="1">
      <c r="B495" s="902"/>
      <c r="C495" s="376"/>
      <c r="D495" s="376"/>
      <c r="E495" s="376"/>
      <c r="F495" s="376"/>
      <c r="G495" s="895"/>
      <c r="H495" s="379"/>
      <c r="I495" s="316"/>
    </row>
    <row r="496" spans="2:9" ht="30" customHeight="1">
      <c r="B496" s="902"/>
      <c r="C496" s="376"/>
      <c r="D496" s="376"/>
      <c r="E496" s="376"/>
      <c r="F496" s="376"/>
      <c r="G496" s="895"/>
      <c r="H496" s="379"/>
      <c r="I496" s="316"/>
    </row>
    <row r="497" spans="2:9" ht="30" customHeight="1">
      <c r="B497" s="902"/>
      <c r="C497" s="376"/>
      <c r="D497" s="376"/>
      <c r="E497" s="376"/>
      <c r="F497" s="376"/>
      <c r="G497" s="895"/>
      <c r="H497" s="379"/>
      <c r="I497" s="316"/>
    </row>
    <row r="498" spans="2:9" ht="30" customHeight="1">
      <c r="B498" s="902"/>
      <c r="C498" s="376"/>
      <c r="D498" s="376"/>
      <c r="E498" s="376"/>
      <c r="F498" s="376"/>
      <c r="G498" s="895"/>
      <c r="H498" s="379"/>
      <c r="I498" s="316"/>
    </row>
    <row r="499" spans="2:9" ht="30" customHeight="1">
      <c r="B499" s="902"/>
      <c r="C499" s="376"/>
      <c r="D499" s="376"/>
      <c r="E499" s="376"/>
      <c r="F499" s="376"/>
      <c r="G499" s="895"/>
      <c r="H499" s="379"/>
      <c r="I499" s="316"/>
    </row>
    <row r="500" spans="2:9" ht="30" customHeight="1">
      <c r="B500" s="902"/>
      <c r="C500" s="376"/>
      <c r="D500" s="376"/>
      <c r="E500" s="376"/>
      <c r="F500" s="376"/>
      <c r="G500" s="895"/>
      <c r="H500" s="379"/>
      <c r="I500" s="316"/>
    </row>
    <row r="501" spans="2:9" ht="30" customHeight="1">
      <c r="B501" s="902"/>
      <c r="C501" s="376"/>
      <c r="D501" s="376"/>
      <c r="E501" s="376"/>
      <c r="F501" s="376"/>
      <c r="G501" s="895"/>
      <c r="H501" s="379"/>
      <c r="I501" s="316"/>
    </row>
    <row r="502" spans="2:9" ht="30" customHeight="1">
      <c r="B502" s="902"/>
      <c r="C502" s="376"/>
      <c r="D502" s="376"/>
      <c r="E502" s="376"/>
      <c r="F502" s="376"/>
      <c r="G502" s="895"/>
      <c r="H502" s="379"/>
      <c r="I502" s="316"/>
    </row>
    <row r="503" spans="2:9" ht="30" customHeight="1">
      <c r="B503" s="902"/>
      <c r="C503" s="376"/>
      <c r="D503" s="376"/>
      <c r="E503" s="376"/>
      <c r="F503" s="376"/>
      <c r="G503" s="895"/>
      <c r="H503" s="379"/>
      <c r="I503" s="316"/>
    </row>
    <row r="504" spans="2:9" ht="30" customHeight="1">
      <c r="B504" s="902"/>
      <c r="C504" s="376"/>
      <c r="D504" s="376"/>
      <c r="E504" s="376"/>
      <c r="F504" s="376"/>
      <c r="G504" s="895"/>
      <c r="H504" s="379"/>
      <c r="I504" s="316"/>
    </row>
    <row r="505" spans="2:9" ht="30" customHeight="1">
      <c r="B505" s="902"/>
      <c r="C505" s="376"/>
      <c r="D505" s="376"/>
      <c r="E505" s="376"/>
      <c r="F505" s="376"/>
      <c r="G505" s="895"/>
      <c r="H505" s="379"/>
      <c r="I505" s="316"/>
    </row>
    <row r="506" spans="2:9" ht="30" customHeight="1">
      <c r="B506" s="902"/>
      <c r="C506" s="376"/>
      <c r="D506" s="376"/>
      <c r="E506" s="376"/>
      <c r="F506" s="376"/>
      <c r="G506" s="895"/>
      <c r="H506" s="379"/>
      <c r="I506" s="316"/>
    </row>
    <row r="507" spans="2:9" ht="30" customHeight="1">
      <c r="B507" s="902"/>
      <c r="C507" s="376"/>
      <c r="D507" s="376"/>
      <c r="E507" s="376"/>
      <c r="F507" s="376"/>
      <c r="G507" s="895"/>
      <c r="H507" s="379"/>
      <c r="I507" s="316"/>
    </row>
    <row r="508" spans="2:9" ht="30" customHeight="1">
      <c r="B508" s="902"/>
      <c r="C508" s="376"/>
      <c r="D508" s="376"/>
      <c r="E508" s="376"/>
      <c r="F508" s="376"/>
      <c r="G508" s="895"/>
      <c r="H508" s="379"/>
      <c r="I508" s="316"/>
    </row>
    <row r="509" spans="2:9" ht="30" customHeight="1">
      <c r="B509" s="902"/>
      <c r="C509" s="376"/>
      <c r="D509" s="376"/>
      <c r="E509" s="376"/>
      <c r="F509" s="376"/>
      <c r="G509" s="895"/>
      <c r="H509" s="379"/>
      <c r="I509" s="316"/>
    </row>
    <row r="510" spans="2:9" ht="30" customHeight="1">
      <c r="B510" s="902"/>
      <c r="C510" s="376"/>
      <c r="D510" s="376"/>
      <c r="E510" s="376"/>
      <c r="F510" s="376"/>
      <c r="G510" s="895"/>
      <c r="H510" s="379"/>
      <c r="I510" s="316"/>
    </row>
    <row r="511" spans="2:9" ht="30" customHeight="1">
      <c r="B511" s="902"/>
      <c r="C511" s="376"/>
      <c r="D511" s="376"/>
      <c r="E511" s="376"/>
      <c r="F511" s="376"/>
      <c r="G511" s="895"/>
      <c r="H511" s="379"/>
      <c r="I511" s="316"/>
    </row>
    <row r="512" spans="2:9" ht="30" customHeight="1">
      <c r="B512" s="902"/>
      <c r="C512" s="376"/>
      <c r="D512" s="376"/>
      <c r="E512" s="376"/>
      <c r="F512" s="376"/>
      <c r="G512" s="895"/>
      <c r="H512" s="379"/>
      <c r="I512" s="316"/>
    </row>
    <row r="513" spans="2:9" ht="30" customHeight="1">
      <c r="B513" s="902"/>
      <c r="C513" s="376"/>
      <c r="D513" s="376"/>
      <c r="E513" s="376"/>
      <c r="F513" s="376"/>
      <c r="G513" s="895"/>
      <c r="H513" s="379"/>
      <c r="I513" s="316"/>
    </row>
    <row r="514" spans="2:9" ht="30" customHeight="1">
      <c r="B514" s="902"/>
      <c r="C514" s="376"/>
      <c r="D514" s="376"/>
      <c r="E514" s="376"/>
      <c r="F514" s="376"/>
      <c r="G514" s="895"/>
      <c r="H514" s="379"/>
      <c r="I514" s="316"/>
    </row>
    <row r="515" spans="2:9" ht="30" customHeight="1">
      <c r="B515" s="902"/>
      <c r="C515" s="376"/>
      <c r="D515" s="376"/>
      <c r="E515" s="376"/>
      <c r="F515" s="376"/>
      <c r="G515" s="895"/>
      <c r="H515" s="379"/>
      <c r="I515" s="316"/>
    </row>
    <row r="516" spans="2:9" ht="30" customHeight="1">
      <c r="B516" s="902"/>
      <c r="C516" s="376"/>
      <c r="D516" s="376"/>
      <c r="E516" s="376"/>
      <c r="F516" s="376"/>
      <c r="G516" s="895"/>
      <c r="H516" s="379"/>
      <c r="I516" s="316"/>
    </row>
    <row r="517" spans="2:9" ht="30" customHeight="1">
      <c r="B517" s="902"/>
      <c r="C517" s="376"/>
      <c r="D517" s="376"/>
      <c r="E517" s="376"/>
      <c r="F517" s="376"/>
      <c r="G517" s="895"/>
      <c r="H517" s="379"/>
      <c r="I517" s="316"/>
    </row>
    <row r="518" spans="2:9" ht="30" customHeight="1">
      <c r="B518" s="902"/>
      <c r="C518" s="376"/>
      <c r="D518" s="376"/>
      <c r="E518" s="376"/>
      <c r="F518" s="376"/>
      <c r="G518" s="895"/>
      <c r="H518" s="379"/>
      <c r="I518" s="316"/>
    </row>
    <row r="519" spans="2:9" ht="30" customHeight="1">
      <c r="B519" s="902"/>
      <c r="C519" s="376"/>
      <c r="D519" s="376"/>
      <c r="E519" s="376"/>
      <c r="F519" s="376"/>
      <c r="G519" s="895"/>
      <c r="H519" s="379"/>
      <c r="I519" s="316"/>
    </row>
    <row r="520" spans="2:9" ht="30" customHeight="1">
      <c r="B520" s="902"/>
      <c r="C520" s="376"/>
      <c r="D520" s="376"/>
      <c r="E520" s="376"/>
      <c r="F520" s="376"/>
      <c r="G520" s="895"/>
      <c r="H520" s="379"/>
      <c r="I520" s="316"/>
    </row>
    <row r="521" spans="2:9" ht="30" customHeight="1">
      <c r="B521" s="902"/>
      <c r="C521" s="376"/>
      <c r="D521" s="376"/>
      <c r="E521" s="376"/>
      <c r="F521" s="376"/>
      <c r="G521" s="895"/>
      <c r="H521" s="379"/>
      <c r="I521" s="316"/>
    </row>
    <row r="522" spans="2:9" ht="30" customHeight="1">
      <c r="B522" s="902"/>
      <c r="C522" s="376"/>
      <c r="D522" s="376"/>
      <c r="E522" s="376"/>
      <c r="F522" s="376"/>
      <c r="G522" s="895"/>
      <c r="H522" s="379"/>
      <c r="I522" s="316"/>
    </row>
    <row r="523" spans="2:9" ht="30" customHeight="1">
      <c r="B523" s="902"/>
      <c r="C523" s="376"/>
      <c r="D523" s="376"/>
      <c r="E523" s="376"/>
      <c r="F523" s="376"/>
      <c r="G523" s="895"/>
      <c r="H523" s="379"/>
      <c r="I523" s="316"/>
    </row>
    <row r="524" spans="2:9" ht="30" customHeight="1">
      <c r="B524" s="902"/>
      <c r="C524" s="376"/>
      <c r="D524" s="376"/>
      <c r="E524" s="376"/>
      <c r="F524" s="376"/>
      <c r="G524" s="895"/>
      <c r="H524" s="379"/>
      <c r="I524" s="316"/>
    </row>
    <row r="525" spans="2:9" ht="30" customHeight="1">
      <c r="B525" s="902"/>
      <c r="C525" s="376"/>
      <c r="D525" s="376"/>
      <c r="E525" s="376"/>
      <c r="F525" s="376"/>
      <c r="G525" s="895"/>
      <c r="H525" s="379"/>
      <c r="I525" s="316"/>
    </row>
    <row r="526" spans="2:9" ht="30" customHeight="1">
      <c r="B526" s="902"/>
      <c r="C526" s="376"/>
      <c r="D526" s="376"/>
      <c r="E526" s="376"/>
      <c r="F526" s="376"/>
      <c r="G526" s="895"/>
      <c r="H526" s="379"/>
      <c r="I526" s="316"/>
    </row>
    <row r="527" spans="2:9" ht="30" customHeight="1">
      <c r="B527" s="902"/>
      <c r="C527" s="376"/>
      <c r="D527" s="376"/>
      <c r="E527" s="376"/>
      <c r="F527" s="376"/>
      <c r="G527" s="895"/>
      <c r="H527" s="379"/>
      <c r="I527" s="316"/>
    </row>
    <row r="528" spans="2:9" ht="30" customHeight="1">
      <c r="B528" s="902"/>
      <c r="C528" s="376"/>
      <c r="D528" s="376"/>
      <c r="E528" s="376"/>
      <c r="F528" s="376"/>
      <c r="G528" s="895"/>
      <c r="H528" s="379"/>
      <c r="I528" s="316"/>
    </row>
    <row r="529" spans="2:9" ht="30" customHeight="1">
      <c r="B529" s="902"/>
      <c r="C529" s="376"/>
      <c r="D529" s="376"/>
      <c r="E529" s="376"/>
      <c r="F529" s="376"/>
      <c r="G529" s="895"/>
      <c r="H529" s="379"/>
      <c r="I529" s="316"/>
    </row>
    <row r="530" spans="2:9" ht="30" customHeight="1">
      <c r="B530" s="902"/>
      <c r="C530" s="376"/>
      <c r="D530" s="376"/>
      <c r="E530" s="376"/>
      <c r="F530" s="376"/>
      <c r="G530" s="895"/>
      <c r="H530" s="379"/>
      <c r="I530" s="316"/>
    </row>
    <row r="531" spans="2:9" ht="30" customHeight="1">
      <c r="B531" s="902"/>
      <c r="C531" s="376"/>
      <c r="D531" s="376"/>
      <c r="E531" s="376"/>
      <c r="F531" s="376"/>
      <c r="G531" s="895"/>
      <c r="H531" s="379"/>
      <c r="I531" s="316"/>
    </row>
    <row r="532" spans="2:9" ht="30" customHeight="1">
      <c r="B532" s="902"/>
      <c r="C532" s="376"/>
      <c r="D532" s="376"/>
      <c r="E532" s="376"/>
      <c r="F532" s="376"/>
      <c r="G532" s="895"/>
      <c r="H532" s="379"/>
      <c r="I532" s="316"/>
    </row>
    <row r="533" spans="2:9" ht="30" customHeight="1">
      <c r="B533" s="902"/>
      <c r="C533" s="376"/>
      <c r="D533" s="376"/>
      <c r="E533" s="376"/>
      <c r="F533" s="376"/>
      <c r="G533" s="895"/>
      <c r="H533" s="379"/>
      <c r="I533" s="316"/>
    </row>
    <row r="534" spans="2:9" ht="30" customHeight="1">
      <c r="B534" s="902"/>
      <c r="C534" s="376"/>
      <c r="D534" s="376"/>
      <c r="E534" s="376"/>
      <c r="F534" s="376"/>
      <c r="G534" s="895"/>
      <c r="H534" s="379"/>
      <c r="I534" s="316"/>
    </row>
    <row r="535" spans="2:9" ht="30" customHeight="1">
      <c r="B535" s="902"/>
      <c r="C535" s="376"/>
      <c r="D535" s="376"/>
      <c r="E535" s="376"/>
      <c r="F535" s="376"/>
      <c r="G535" s="895"/>
      <c r="H535" s="379"/>
      <c r="I535" s="316"/>
    </row>
    <row r="536" spans="2:9" ht="30" customHeight="1">
      <c r="B536" s="902"/>
      <c r="C536" s="376"/>
      <c r="D536" s="376"/>
      <c r="E536" s="376"/>
      <c r="F536" s="376"/>
      <c r="G536" s="895"/>
      <c r="H536" s="379"/>
      <c r="I536" s="316"/>
    </row>
    <row r="537" spans="2:9" ht="30" customHeight="1">
      <c r="B537" s="902"/>
      <c r="C537" s="376"/>
      <c r="D537" s="376"/>
      <c r="E537" s="376"/>
      <c r="F537" s="376"/>
      <c r="G537" s="895"/>
      <c r="H537" s="379"/>
      <c r="I537" s="316"/>
    </row>
    <row r="538" spans="2:9" ht="30" customHeight="1">
      <c r="B538" s="902"/>
      <c r="C538" s="376"/>
      <c r="D538" s="376"/>
      <c r="E538" s="376"/>
      <c r="F538" s="376"/>
      <c r="G538" s="895"/>
      <c r="H538" s="379"/>
      <c r="I538" s="316"/>
    </row>
    <row r="539" spans="2:9" ht="30" customHeight="1">
      <c r="B539" s="902"/>
      <c r="C539" s="376"/>
      <c r="D539" s="376"/>
      <c r="E539" s="376"/>
      <c r="F539" s="376"/>
      <c r="G539" s="895"/>
      <c r="H539" s="379"/>
      <c r="I539" s="316"/>
    </row>
    <row r="540" spans="2:9" ht="30" customHeight="1">
      <c r="B540" s="902"/>
      <c r="C540" s="376"/>
      <c r="D540" s="376"/>
      <c r="E540" s="376"/>
      <c r="F540" s="376"/>
      <c r="G540" s="895"/>
      <c r="H540" s="379"/>
      <c r="I540" s="316"/>
    </row>
    <row r="541" spans="2:9" ht="30" customHeight="1">
      <c r="B541" s="902"/>
      <c r="C541" s="376"/>
      <c r="D541" s="376"/>
      <c r="E541" s="376"/>
      <c r="F541" s="376"/>
      <c r="G541" s="895"/>
      <c r="H541" s="379"/>
      <c r="I541" s="316"/>
    </row>
    <row r="542" spans="2:9" ht="30" customHeight="1">
      <c r="B542" s="902"/>
      <c r="C542" s="376"/>
      <c r="D542" s="376"/>
      <c r="E542" s="376"/>
      <c r="F542" s="376"/>
      <c r="G542" s="895"/>
      <c r="H542" s="379"/>
      <c r="I542" s="316"/>
    </row>
    <row r="543" spans="2:9" ht="30" customHeight="1">
      <c r="B543" s="902"/>
      <c r="C543" s="376"/>
      <c r="D543" s="376"/>
      <c r="E543" s="376"/>
      <c r="F543" s="376"/>
      <c r="G543" s="895"/>
      <c r="H543" s="379"/>
      <c r="I543" s="316"/>
    </row>
    <row r="544" spans="2:9" ht="30" customHeight="1">
      <c r="B544" s="902"/>
      <c r="C544" s="376"/>
      <c r="D544" s="376"/>
      <c r="E544" s="376"/>
      <c r="F544" s="376"/>
      <c r="G544" s="895"/>
      <c r="H544" s="379"/>
      <c r="I544" s="316"/>
    </row>
    <row r="545" spans="2:9" ht="30" customHeight="1">
      <c r="B545" s="902"/>
      <c r="C545" s="376"/>
      <c r="D545" s="376"/>
      <c r="E545" s="376"/>
      <c r="F545" s="376"/>
      <c r="G545" s="895"/>
      <c r="H545" s="379"/>
      <c r="I545" s="316"/>
    </row>
    <row r="546" spans="2:9" ht="30" customHeight="1">
      <c r="B546" s="902"/>
      <c r="C546" s="376"/>
      <c r="D546" s="376"/>
      <c r="E546" s="376"/>
      <c r="F546" s="376"/>
      <c r="G546" s="895"/>
      <c r="H546" s="379"/>
      <c r="I546" s="316"/>
    </row>
    <row r="547" spans="2:9" ht="30" customHeight="1">
      <c r="B547" s="902"/>
      <c r="C547" s="376"/>
      <c r="D547" s="376"/>
      <c r="E547" s="376"/>
      <c r="F547" s="376"/>
      <c r="G547" s="895"/>
      <c r="H547" s="379"/>
      <c r="I547" s="316"/>
    </row>
    <row r="548" spans="2:9" ht="30" customHeight="1">
      <c r="B548" s="902"/>
      <c r="C548" s="376"/>
      <c r="D548" s="376"/>
      <c r="E548" s="376"/>
      <c r="F548" s="376"/>
      <c r="G548" s="895"/>
      <c r="H548" s="379"/>
      <c r="I548" s="316"/>
    </row>
    <row r="549" spans="2:9" ht="30" customHeight="1">
      <c r="B549" s="902"/>
      <c r="C549" s="376"/>
      <c r="D549" s="376"/>
      <c r="E549" s="376"/>
      <c r="F549" s="376"/>
      <c r="G549" s="895"/>
      <c r="H549" s="379"/>
      <c r="I549" s="316"/>
    </row>
    <row r="550" spans="2:9" ht="30" customHeight="1">
      <c r="B550" s="902"/>
      <c r="C550" s="376"/>
      <c r="D550" s="376"/>
      <c r="E550" s="376"/>
      <c r="F550" s="376"/>
      <c r="G550" s="895"/>
      <c r="H550" s="379"/>
      <c r="I550" s="316"/>
    </row>
    <row r="551" spans="2:9" ht="30" customHeight="1">
      <c r="B551" s="902"/>
      <c r="C551" s="376"/>
      <c r="D551" s="376"/>
      <c r="E551" s="376"/>
      <c r="F551" s="376"/>
      <c r="G551" s="895"/>
      <c r="H551" s="379"/>
      <c r="I551" s="316"/>
    </row>
    <row r="552" spans="2:9" ht="30" customHeight="1">
      <c r="B552" s="902"/>
      <c r="C552" s="376"/>
      <c r="D552" s="376"/>
      <c r="E552" s="376"/>
      <c r="F552" s="376"/>
      <c r="G552" s="895"/>
      <c r="H552" s="379"/>
      <c r="I552" s="316"/>
    </row>
    <row r="553" spans="2:9" ht="30" customHeight="1">
      <c r="B553" s="902"/>
      <c r="C553" s="376"/>
      <c r="D553" s="376"/>
      <c r="E553" s="376"/>
      <c r="F553" s="376"/>
      <c r="G553" s="895"/>
      <c r="H553" s="379"/>
      <c r="I553" s="316"/>
    </row>
    <row r="554" spans="2:9" ht="30" customHeight="1">
      <c r="B554" s="902"/>
      <c r="C554" s="376"/>
      <c r="D554" s="376"/>
      <c r="E554" s="376"/>
      <c r="F554" s="376"/>
      <c r="G554" s="895"/>
      <c r="H554" s="379"/>
      <c r="I554" s="316"/>
    </row>
    <row r="555" spans="2:9" ht="30" customHeight="1">
      <c r="B555" s="902"/>
      <c r="C555" s="376"/>
      <c r="D555" s="376"/>
      <c r="E555" s="376"/>
      <c r="F555" s="376"/>
      <c r="G555" s="895"/>
      <c r="H555" s="379"/>
      <c r="I555" s="316"/>
    </row>
    <row r="556" spans="2:9" ht="30" customHeight="1">
      <c r="B556" s="902"/>
      <c r="C556" s="376"/>
      <c r="D556" s="376"/>
      <c r="E556" s="376"/>
      <c r="F556" s="376"/>
      <c r="G556" s="895"/>
      <c r="H556" s="379"/>
      <c r="I556" s="316"/>
    </row>
    <row r="557" spans="2:9" ht="30" customHeight="1">
      <c r="B557" s="902"/>
      <c r="C557" s="376"/>
      <c r="D557" s="376"/>
      <c r="E557" s="376"/>
      <c r="F557" s="376"/>
      <c r="G557" s="895"/>
      <c r="H557" s="379"/>
      <c r="I557" s="316"/>
    </row>
    <row r="558" spans="2:9" ht="30" customHeight="1">
      <c r="B558" s="902"/>
      <c r="C558" s="376"/>
      <c r="D558" s="376"/>
      <c r="E558" s="376"/>
      <c r="F558" s="376"/>
      <c r="G558" s="895"/>
      <c r="H558" s="379"/>
      <c r="I558" s="316"/>
    </row>
    <row r="559" spans="2:9" ht="30" customHeight="1">
      <c r="B559" s="902"/>
      <c r="C559" s="376"/>
      <c r="D559" s="376"/>
      <c r="E559" s="376"/>
      <c r="F559" s="376"/>
      <c r="G559" s="895"/>
      <c r="H559" s="379"/>
      <c r="I559" s="316"/>
    </row>
    <row r="560" spans="2:9" ht="30" customHeight="1">
      <c r="B560" s="902"/>
      <c r="C560" s="376"/>
      <c r="D560" s="376"/>
      <c r="E560" s="376"/>
      <c r="F560" s="376"/>
      <c r="G560" s="895"/>
      <c r="H560" s="379"/>
      <c r="I560" s="316"/>
    </row>
    <row r="561" spans="2:9" ht="30" customHeight="1">
      <c r="B561" s="902"/>
      <c r="C561" s="376"/>
      <c r="D561" s="376"/>
      <c r="E561" s="376"/>
      <c r="F561" s="376"/>
      <c r="G561" s="895"/>
      <c r="H561" s="379"/>
      <c r="I561" s="316"/>
    </row>
    <row r="562" spans="2:9" ht="30" customHeight="1">
      <c r="B562" s="902"/>
      <c r="C562" s="376"/>
      <c r="D562" s="376"/>
      <c r="E562" s="376"/>
      <c r="F562" s="376"/>
      <c r="G562" s="895"/>
      <c r="H562" s="379"/>
      <c r="I562" s="316"/>
    </row>
    <row r="563" spans="2:9" ht="30" customHeight="1">
      <c r="B563" s="902"/>
      <c r="C563" s="376"/>
      <c r="D563" s="376"/>
      <c r="E563" s="376"/>
      <c r="F563" s="376"/>
      <c r="G563" s="895"/>
      <c r="H563" s="379"/>
      <c r="I563" s="316"/>
    </row>
    <row r="564" spans="2:9" ht="30" customHeight="1">
      <c r="B564" s="902"/>
      <c r="C564" s="376"/>
      <c r="D564" s="376"/>
      <c r="E564" s="376"/>
      <c r="F564" s="376"/>
      <c r="G564" s="895"/>
      <c r="H564" s="379"/>
      <c r="I564" s="316"/>
    </row>
    <row r="565" spans="2:9" ht="30" customHeight="1">
      <c r="B565" s="902"/>
      <c r="C565" s="376"/>
      <c r="D565" s="376"/>
      <c r="E565" s="376"/>
      <c r="F565" s="376"/>
      <c r="G565" s="895"/>
      <c r="H565" s="379"/>
      <c r="I565" s="316"/>
    </row>
    <row r="566" spans="2:9" ht="30" customHeight="1">
      <c r="B566" s="902"/>
      <c r="C566" s="376"/>
      <c r="D566" s="376"/>
      <c r="E566" s="376"/>
      <c r="F566" s="376"/>
      <c r="G566" s="895"/>
      <c r="H566" s="379"/>
      <c r="I566" s="316"/>
    </row>
    <row r="567" spans="2:9" ht="30" customHeight="1">
      <c r="B567" s="902"/>
      <c r="C567" s="376"/>
      <c r="D567" s="376"/>
      <c r="E567" s="376"/>
      <c r="F567" s="376"/>
      <c r="G567" s="895"/>
      <c r="H567" s="379"/>
      <c r="I567" s="316"/>
    </row>
    <row r="568" spans="2:9" ht="30" customHeight="1">
      <c r="B568" s="902"/>
      <c r="C568" s="376"/>
      <c r="D568" s="376"/>
      <c r="E568" s="376"/>
      <c r="F568" s="376"/>
      <c r="G568" s="895"/>
      <c r="H568" s="379"/>
      <c r="I568" s="316"/>
    </row>
    <row r="569" spans="2:9" ht="30" customHeight="1">
      <c r="B569" s="902"/>
      <c r="C569" s="376"/>
      <c r="D569" s="376"/>
      <c r="E569" s="376"/>
      <c r="F569" s="376"/>
      <c r="G569" s="895"/>
      <c r="H569" s="379"/>
      <c r="I569" s="316"/>
    </row>
    <row r="570" spans="2:9" ht="30" customHeight="1">
      <c r="B570" s="902"/>
      <c r="C570" s="376"/>
      <c r="D570" s="376"/>
      <c r="E570" s="376"/>
      <c r="F570" s="376"/>
      <c r="G570" s="895"/>
      <c r="H570" s="379"/>
      <c r="I570" s="316"/>
    </row>
    <row r="571" spans="2:9" ht="30" customHeight="1">
      <c r="B571" s="902"/>
      <c r="C571" s="376"/>
      <c r="D571" s="376"/>
      <c r="E571" s="376"/>
      <c r="F571" s="376"/>
      <c r="G571" s="895"/>
      <c r="H571" s="379"/>
      <c r="I571" s="316"/>
    </row>
    <row r="572" spans="2:9" ht="30" customHeight="1">
      <c r="B572" s="902"/>
      <c r="C572" s="376"/>
      <c r="D572" s="376"/>
      <c r="E572" s="376"/>
      <c r="F572" s="376"/>
      <c r="G572" s="895"/>
      <c r="H572" s="379"/>
      <c r="I572" s="316"/>
    </row>
    <row r="573" spans="2:9" ht="30" customHeight="1">
      <c r="B573" s="902"/>
      <c r="C573" s="376"/>
      <c r="D573" s="376"/>
      <c r="E573" s="376"/>
      <c r="F573" s="376"/>
      <c r="G573" s="895"/>
      <c r="H573" s="379"/>
      <c r="I573" s="316"/>
    </row>
    <row r="574" spans="2:9" ht="30" customHeight="1">
      <c r="B574" s="902"/>
      <c r="C574" s="376"/>
      <c r="D574" s="376"/>
      <c r="E574" s="376"/>
      <c r="F574" s="376"/>
      <c r="G574" s="895"/>
      <c r="H574" s="379"/>
      <c r="I574" s="316"/>
    </row>
    <row r="575" spans="2:9" ht="30" customHeight="1">
      <c r="B575" s="902"/>
      <c r="C575" s="376"/>
      <c r="D575" s="376"/>
      <c r="E575" s="376"/>
      <c r="F575" s="376"/>
      <c r="G575" s="895"/>
      <c r="H575" s="379"/>
      <c r="I575" s="316"/>
    </row>
    <row r="576" spans="2:9" ht="30" customHeight="1">
      <c r="B576" s="902"/>
      <c r="C576" s="376"/>
      <c r="D576" s="376"/>
      <c r="E576" s="376"/>
      <c r="F576" s="376"/>
      <c r="G576" s="895"/>
      <c r="H576" s="379"/>
      <c r="I576" s="316"/>
    </row>
    <row r="577" spans="2:9" ht="30" customHeight="1">
      <c r="B577" s="902"/>
      <c r="C577" s="376"/>
      <c r="D577" s="376"/>
      <c r="E577" s="376"/>
      <c r="F577" s="376"/>
      <c r="G577" s="895"/>
      <c r="H577" s="379"/>
      <c r="I577" s="316"/>
    </row>
    <row r="578" spans="2:9" ht="30" customHeight="1">
      <c r="B578" s="902"/>
      <c r="C578" s="376"/>
      <c r="D578" s="376"/>
      <c r="E578" s="376"/>
      <c r="F578" s="376"/>
      <c r="G578" s="895"/>
      <c r="H578" s="379"/>
      <c r="I578" s="316"/>
    </row>
    <row r="579" spans="2:9" ht="30" customHeight="1">
      <c r="B579" s="902"/>
      <c r="C579" s="376"/>
      <c r="D579" s="376"/>
      <c r="E579" s="376"/>
      <c r="F579" s="376"/>
      <c r="G579" s="895"/>
      <c r="H579" s="379"/>
      <c r="I579" s="316"/>
    </row>
    <row r="580" spans="2:9" ht="30" customHeight="1">
      <c r="B580" s="902"/>
      <c r="C580" s="376"/>
      <c r="D580" s="376"/>
      <c r="E580" s="376"/>
      <c r="F580" s="376"/>
      <c r="G580" s="895"/>
      <c r="H580" s="379"/>
      <c r="I580" s="316"/>
    </row>
    <row r="581" spans="2:9" ht="30" customHeight="1">
      <c r="B581" s="902"/>
      <c r="C581" s="376"/>
      <c r="D581" s="376"/>
      <c r="E581" s="376"/>
      <c r="F581" s="376"/>
      <c r="G581" s="895"/>
      <c r="H581" s="379"/>
      <c r="I581" s="316"/>
    </row>
    <row r="582" spans="2:9" ht="30" customHeight="1">
      <c r="B582" s="902"/>
      <c r="C582" s="376"/>
      <c r="D582" s="376"/>
      <c r="E582" s="376"/>
      <c r="F582" s="376"/>
      <c r="G582" s="895"/>
      <c r="H582" s="379"/>
      <c r="I582" s="316"/>
    </row>
    <row r="583" spans="2:9" ht="30" customHeight="1">
      <c r="B583" s="902"/>
      <c r="C583" s="376"/>
      <c r="D583" s="376"/>
      <c r="E583" s="376"/>
      <c r="F583" s="376"/>
      <c r="G583" s="895"/>
      <c r="H583" s="379"/>
      <c r="I583" s="316"/>
    </row>
    <row r="584" spans="2:9" ht="30" customHeight="1">
      <c r="B584" s="902"/>
      <c r="C584" s="376"/>
      <c r="D584" s="376"/>
      <c r="E584" s="376"/>
      <c r="F584" s="376"/>
      <c r="G584" s="895"/>
      <c r="H584" s="379"/>
      <c r="I584" s="316"/>
    </row>
    <row r="585" spans="2:9" ht="30" customHeight="1">
      <c r="B585" s="902"/>
      <c r="C585" s="376"/>
      <c r="D585" s="376"/>
      <c r="E585" s="376"/>
      <c r="F585" s="376"/>
      <c r="G585" s="895"/>
      <c r="H585" s="379"/>
      <c r="I585" s="316"/>
    </row>
    <row r="586" spans="2:9" ht="30" customHeight="1">
      <c r="B586" s="902"/>
      <c r="C586" s="376"/>
      <c r="D586" s="376"/>
      <c r="E586" s="376"/>
      <c r="F586" s="376"/>
      <c r="G586" s="895"/>
      <c r="H586" s="379"/>
      <c r="I586" s="316"/>
    </row>
    <row r="587" spans="2:9" ht="30" customHeight="1">
      <c r="B587" s="902"/>
      <c r="C587" s="376"/>
      <c r="D587" s="376"/>
      <c r="E587" s="376"/>
      <c r="F587" s="376"/>
      <c r="G587" s="895"/>
      <c r="H587" s="379"/>
      <c r="I587" s="316"/>
    </row>
    <row r="588" spans="2:9" ht="30" customHeight="1">
      <c r="B588" s="902"/>
      <c r="C588" s="376"/>
      <c r="D588" s="376"/>
      <c r="E588" s="376"/>
      <c r="F588" s="376"/>
      <c r="G588" s="895"/>
      <c r="H588" s="379"/>
      <c r="I588" s="316"/>
    </row>
    <row r="589" spans="2:9" ht="30" customHeight="1">
      <c r="B589" s="902"/>
      <c r="C589" s="376"/>
      <c r="D589" s="376"/>
      <c r="E589" s="376"/>
      <c r="F589" s="376"/>
      <c r="G589" s="895"/>
      <c r="H589" s="379"/>
      <c r="I589" s="316"/>
    </row>
    <row r="590" spans="2:9" ht="30" customHeight="1">
      <c r="B590" s="902"/>
      <c r="C590" s="376"/>
      <c r="D590" s="376"/>
      <c r="E590" s="376"/>
      <c r="F590" s="376"/>
      <c r="G590" s="895"/>
      <c r="H590" s="379"/>
      <c r="I590" s="316"/>
    </row>
    <row r="591" spans="2:9" ht="30" customHeight="1">
      <c r="B591" s="902"/>
      <c r="C591" s="376"/>
      <c r="D591" s="376"/>
      <c r="E591" s="376"/>
      <c r="F591" s="376"/>
      <c r="G591" s="895"/>
      <c r="H591" s="379"/>
      <c r="I591" s="316"/>
    </row>
    <row r="592" spans="2:9" ht="30" customHeight="1">
      <c r="B592" s="902"/>
      <c r="C592" s="376"/>
      <c r="D592" s="376"/>
      <c r="E592" s="376"/>
      <c r="F592" s="376"/>
      <c r="G592" s="895"/>
      <c r="H592" s="379"/>
      <c r="I592" s="316"/>
    </row>
    <row r="593" spans="2:9" ht="30" customHeight="1">
      <c r="B593" s="902"/>
      <c r="C593" s="376"/>
      <c r="D593" s="376"/>
      <c r="E593" s="376"/>
      <c r="F593" s="376"/>
      <c r="G593" s="895"/>
      <c r="H593" s="379"/>
      <c r="I593" s="316"/>
    </row>
    <row r="594" spans="2:9" ht="30" customHeight="1">
      <c r="B594" s="902"/>
      <c r="C594" s="376"/>
      <c r="D594" s="376"/>
      <c r="E594" s="376"/>
      <c r="F594" s="376"/>
      <c r="G594" s="895"/>
      <c r="H594" s="379"/>
      <c r="I594" s="316"/>
    </row>
    <row r="595" spans="2:9" ht="30" customHeight="1">
      <c r="B595" s="902"/>
      <c r="C595" s="376"/>
      <c r="D595" s="376"/>
      <c r="E595" s="376"/>
      <c r="F595" s="376"/>
      <c r="G595" s="895"/>
      <c r="H595" s="379"/>
      <c r="I595" s="316"/>
    </row>
    <row r="596" spans="2:9" ht="30" customHeight="1">
      <c r="B596" s="902"/>
      <c r="C596" s="376"/>
      <c r="D596" s="376"/>
      <c r="E596" s="376"/>
      <c r="F596" s="376"/>
      <c r="G596" s="895"/>
      <c r="H596" s="379"/>
      <c r="I596" s="316"/>
    </row>
    <row r="597" spans="2:9" ht="30" customHeight="1">
      <c r="B597" s="902"/>
      <c r="C597" s="376"/>
      <c r="D597" s="376"/>
      <c r="E597" s="376"/>
      <c r="F597" s="376"/>
      <c r="G597" s="895"/>
      <c r="H597" s="379"/>
      <c r="I597" s="316"/>
    </row>
    <row r="598" spans="2:9" ht="30" customHeight="1">
      <c r="B598" s="902"/>
      <c r="C598" s="376"/>
      <c r="D598" s="376"/>
      <c r="E598" s="376"/>
      <c r="F598" s="376"/>
      <c r="G598" s="895"/>
      <c r="H598" s="379"/>
      <c r="I598" s="316"/>
    </row>
    <row r="599" spans="2:9" ht="30" customHeight="1">
      <c r="B599" s="902"/>
      <c r="C599" s="376"/>
      <c r="D599" s="376"/>
      <c r="E599" s="376"/>
      <c r="F599" s="376"/>
      <c r="G599" s="895"/>
      <c r="H599" s="379"/>
      <c r="I599" s="316"/>
    </row>
    <row r="600" spans="2:9" ht="30" customHeight="1">
      <c r="B600" s="902"/>
      <c r="C600" s="376"/>
      <c r="D600" s="376"/>
      <c r="E600" s="376"/>
      <c r="F600" s="376"/>
      <c r="G600" s="895"/>
      <c r="H600" s="379"/>
      <c r="I600" s="316"/>
    </row>
    <row r="601" spans="2:9" ht="30" customHeight="1">
      <c r="B601" s="902"/>
      <c r="C601" s="376"/>
      <c r="D601" s="376"/>
      <c r="E601" s="376"/>
      <c r="F601" s="376"/>
      <c r="G601" s="895"/>
      <c r="H601" s="379"/>
      <c r="I601" s="316"/>
    </row>
    <row r="602" spans="2:9" ht="30" customHeight="1">
      <c r="B602" s="902"/>
      <c r="C602" s="376"/>
      <c r="D602" s="376"/>
      <c r="E602" s="376"/>
      <c r="F602" s="376"/>
      <c r="G602" s="895"/>
      <c r="H602" s="379"/>
      <c r="I602" s="316"/>
    </row>
    <row r="603" spans="2:9" ht="30" customHeight="1">
      <c r="B603" s="902"/>
      <c r="C603" s="376"/>
      <c r="D603" s="376"/>
      <c r="E603" s="376"/>
      <c r="F603" s="376"/>
      <c r="G603" s="895"/>
      <c r="H603" s="379"/>
      <c r="I603" s="316"/>
    </row>
    <row r="604" spans="2:9" ht="30" customHeight="1">
      <c r="B604" s="902"/>
      <c r="C604" s="376"/>
      <c r="D604" s="376"/>
      <c r="E604" s="376"/>
      <c r="F604" s="376"/>
      <c r="G604" s="895"/>
      <c r="H604" s="379"/>
      <c r="I604" s="316"/>
    </row>
    <row r="605" spans="2:9" ht="30" customHeight="1">
      <c r="B605" s="902"/>
      <c r="C605" s="376"/>
      <c r="D605" s="376"/>
      <c r="E605" s="376"/>
      <c r="F605" s="376"/>
      <c r="G605" s="895"/>
      <c r="H605" s="379"/>
      <c r="I605" s="316"/>
    </row>
    <row r="606" spans="2:9" ht="30" customHeight="1">
      <c r="B606" s="902"/>
      <c r="C606" s="376"/>
      <c r="D606" s="376"/>
      <c r="E606" s="376"/>
      <c r="F606" s="376"/>
      <c r="G606" s="895"/>
      <c r="H606" s="379"/>
      <c r="I606" s="316"/>
    </row>
    <row r="607" spans="2:9" ht="30" customHeight="1">
      <c r="B607" s="902"/>
      <c r="C607" s="376"/>
      <c r="D607" s="376"/>
      <c r="E607" s="376"/>
      <c r="F607" s="376"/>
      <c r="G607" s="895"/>
      <c r="H607" s="379"/>
      <c r="I607" s="316"/>
    </row>
    <row r="608" spans="2:9" ht="30" customHeight="1">
      <c r="B608" s="902"/>
      <c r="C608" s="376"/>
      <c r="D608" s="376"/>
      <c r="E608" s="376"/>
      <c r="F608" s="376"/>
      <c r="G608" s="895"/>
      <c r="H608" s="379"/>
      <c r="I608" s="316"/>
    </row>
    <row r="609" spans="2:9" ht="30" customHeight="1">
      <c r="B609" s="902"/>
      <c r="C609" s="376"/>
      <c r="D609" s="376"/>
      <c r="E609" s="376"/>
      <c r="F609" s="376"/>
      <c r="G609" s="895"/>
      <c r="H609" s="379"/>
      <c r="I609" s="316"/>
    </row>
    <row r="610" spans="2:9" ht="30" customHeight="1">
      <c r="B610" s="902"/>
      <c r="C610" s="376"/>
      <c r="D610" s="376"/>
      <c r="E610" s="376"/>
      <c r="F610" s="376"/>
      <c r="G610" s="895"/>
      <c r="H610" s="379"/>
      <c r="I610" s="316"/>
    </row>
    <row r="611" spans="2:9" ht="30" customHeight="1">
      <c r="B611" s="902"/>
      <c r="C611" s="376"/>
      <c r="D611" s="376"/>
      <c r="E611" s="376"/>
      <c r="F611" s="376"/>
      <c r="G611" s="895"/>
      <c r="H611" s="379"/>
      <c r="I611" s="316"/>
    </row>
    <row r="612" spans="2:9" ht="30" customHeight="1">
      <c r="B612" s="902"/>
      <c r="C612" s="376"/>
      <c r="D612" s="376"/>
      <c r="E612" s="376"/>
      <c r="F612" s="376"/>
      <c r="G612" s="895"/>
      <c r="H612" s="379"/>
      <c r="I612" s="316"/>
    </row>
    <row r="613" spans="2:9" ht="30" customHeight="1">
      <c r="B613" s="902"/>
      <c r="C613" s="376"/>
      <c r="D613" s="376"/>
      <c r="E613" s="376"/>
      <c r="F613" s="376"/>
      <c r="G613" s="895"/>
      <c r="H613" s="379"/>
      <c r="I613" s="316"/>
    </row>
    <row r="614" spans="2:9" ht="30" customHeight="1">
      <c r="B614" s="902"/>
      <c r="C614" s="376"/>
      <c r="D614" s="376"/>
      <c r="E614" s="376"/>
      <c r="F614" s="376"/>
      <c r="G614" s="895"/>
      <c r="H614" s="379"/>
      <c r="I614" s="316"/>
    </row>
    <row r="615" spans="2:9" ht="30" customHeight="1">
      <c r="B615" s="902"/>
      <c r="C615" s="376"/>
      <c r="D615" s="376"/>
      <c r="E615" s="376"/>
      <c r="F615" s="376"/>
      <c r="G615" s="895"/>
      <c r="H615" s="379"/>
      <c r="I615" s="316"/>
    </row>
    <row r="616" spans="2:9" ht="30" customHeight="1">
      <c r="B616" s="902"/>
      <c r="C616" s="376"/>
      <c r="D616" s="376"/>
      <c r="E616" s="376"/>
      <c r="F616" s="376"/>
      <c r="G616" s="895"/>
      <c r="H616" s="379"/>
      <c r="I616" s="316"/>
    </row>
    <row r="617" spans="2:9" ht="30" customHeight="1">
      <c r="B617" s="902"/>
      <c r="C617" s="376"/>
      <c r="D617" s="376"/>
      <c r="E617" s="376"/>
      <c r="F617" s="376"/>
      <c r="G617" s="895"/>
      <c r="H617" s="379"/>
      <c r="I617" s="316"/>
    </row>
    <row r="618" spans="2:9" ht="30" customHeight="1">
      <c r="B618" s="902"/>
      <c r="C618" s="376"/>
      <c r="D618" s="376"/>
      <c r="E618" s="376"/>
      <c r="F618" s="376"/>
      <c r="G618" s="895"/>
      <c r="H618" s="379"/>
      <c r="I618" s="316"/>
    </row>
    <row r="619" spans="2:9" ht="30" customHeight="1">
      <c r="B619" s="902"/>
      <c r="C619" s="376"/>
      <c r="D619" s="376"/>
      <c r="E619" s="376"/>
      <c r="F619" s="376"/>
      <c r="G619" s="895"/>
      <c r="H619" s="379"/>
      <c r="I619" s="316"/>
    </row>
    <row r="620" spans="2:9" ht="30" customHeight="1">
      <c r="B620" s="902"/>
      <c r="C620" s="376"/>
      <c r="D620" s="376"/>
      <c r="E620" s="376"/>
      <c r="F620" s="376"/>
      <c r="G620" s="895"/>
      <c r="H620" s="379"/>
      <c r="I620" s="316"/>
    </row>
    <row r="621" spans="2:9" ht="30" customHeight="1">
      <c r="B621" s="902"/>
      <c r="C621" s="376"/>
      <c r="D621" s="376"/>
      <c r="E621" s="376"/>
      <c r="F621" s="376"/>
      <c r="G621" s="895"/>
      <c r="H621" s="379"/>
      <c r="I621" s="316"/>
    </row>
    <row r="622" spans="2:9" ht="30" customHeight="1">
      <c r="B622" s="902"/>
      <c r="C622" s="376"/>
      <c r="D622" s="376"/>
      <c r="E622" s="376"/>
      <c r="F622" s="376"/>
      <c r="G622" s="895"/>
      <c r="H622" s="379"/>
      <c r="I622" s="316"/>
    </row>
    <row r="623" spans="2:9" ht="30" customHeight="1">
      <c r="B623" s="902"/>
      <c r="C623" s="376"/>
      <c r="D623" s="376"/>
      <c r="E623" s="376"/>
      <c r="F623" s="376"/>
      <c r="G623" s="895"/>
      <c r="H623" s="379"/>
      <c r="I623" s="316"/>
    </row>
    <row r="624" spans="2:9" ht="30" customHeight="1">
      <c r="B624" s="902"/>
      <c r="C624" s="376"/>
      <c r="D624" s="376"/>
      <c r="E624" s="376"/>
      <c r="F624" s="376"/>
      <c r="G624" s="895"/>
      <c r="H624" s="379"/>
      <c r="I624" s="316"/>
    </row>
    <row r="625" spans="2:9" ht="30" customHeight="1">
      <c r="B625" s="902"/>
      <c r="C625" s="376"/>
      <c r="D625" s="376"/>
      <c r="E625" s="376"/>
      <c r="F625" s="376"/>
      <c r="G625" s="895"/>
      <c r="H625" s="379"/>
      <c r="I625" s="316"/>
    </row>
    <row r="626" spans="2:9" ht="30" customHeight="1">
      <c r="B626" s="902"/>
      <c r="C626" s="376"/>
      <c r="D626" s="376"/>
      <c r="E626" s="376"/>
      <c r="F626" s="376"/>
      <c r="G626" s="895"/>
      <c r="H626" s="379"/>
      <c r="I626" s="316"/>
    </row>
    <row r="627" spans="2:9" ht="30" customHeight="1">
      <c r="B627" s="902"/>
      <c r="C627" s="376"/>
      <c r="D627" s="376"/>
      <c r="E627" s="376"/>
      <c r="F627" s="376"/>
      <c r="G627" s="895"/>
      <c r="H627" s="379"/>
      <c r="I627" s="316"/>
    </row>
    <row r="628" spans="2:9" ht="30" customHeight="1">
      <c r="B628" s="902"/>
      <c r="C628" s="376"/>
      <c r="D628" s="376"/>
      <c r="E628" s="376"/>
      <c r="F628" s="376"/>
      <c r="G628" s="895"/>
      <c r="H628" s="379"/>
      <c r="I628" s="316"/>
    </row>
    <row r="629" spans="2:9" ht="30" customHeight="1">
      <c r="B629" s="902"/>
      <c r="C629" s="376"/>
      <c r="D629" s="376"/>
      <c r="E629" s="376"/>
      <c r="F629" s="376"/>
      <c r="G629" s="895"/>
      <c r="H629" s="379"/>
      <c r="I629" s="316"/>
    </row>
    <row r="630" spans="2:9" ht="30" customHeight="1">
      <c r="B630" s="902"/>
      <c r="C630" s="376"/>
      <c r="D630" s="376"/>
      <c r="E630" s="376"/>
      <c r="F630" s="376"/>
      <c r="G630" s="895"/>
      <c r="H630" s="379"/>
      <c r="I630" s="316"/>
    </row>
    <row r="631" spans="2:9" ht="30" customHeight="1">
      <c r="B631" s="902"/>
      <c r="C631" s="376"/>
      <c r="D631" s="376"/>
      <c r="E631" s="376"/>
      <c r="F631" s="376"/>
      <c r="G631" s="895"/>
      <c r="H631" s="379"/>
      <c r="I631" s="316"/>
    </row>
    <row r="632" spans="2:9" ht="30" customHeight="1">
      <c r="B632" s="902"/>
      <c r="C632" s="376"/>
      <c r="D632" s="376"/>
      <c r="E632" s="376"/>
      <c r="F632" s="376"/>
      <c r="G632" s="895"/>
      <c r="H632" s="379"/>
      <c r="I632" s="316"/>
    </row>
    <row r="633" spans="2:9" ht="30" customHeight="1">
      <c r="B633" s="902"/>
      <c r="C633" s="376"/>
      <c r="D633" s="376"/>
      <c r="E633" s="376"/>
      <c r="F633" s="376"/>
      <c r="G633" s="895"/>
      <c r="H633" s="379"/>
      <c r="I633" s="316"/>
    </row>
    <row r="634" spans="2:9" ht="30" customHeight="1">
      <c r="B634" s="902"/>
      <c r="C634" s="376"/>
      <c r="D634" s="376"/>
      <c r="E634" s="376"/>
      <c r="F634" s="376"/>
      <c r="G634" s="895"/>
      <c r="H634" s="379"/>
      <c r="I634" s="316"/>
    </row>
    <row r="635" spans="2:9" ht="30" customHeight="1">
      <c r="B635" s="902"/>
      <c r="C635" s="376"/>
      <c r="D635" s="376"/>
      <c r="E635" s="376"/>
      <c r="F635" s="376"/>
      <c r="G635" s="895"/>
      <c r="H635" s="379"/>
      <c r="I635" s="316"/>
    </row>
    <row r="636" spans="2:9" ht="30" customHeight="1">
      <c r="B636" s="902"/>
      <c r="C636" s="376"/>
      <c r="D636" s="376"/>
      <c r="E636" s="376"/>
      <c r="F636" s="376"/>
      <c r="G636" s="895"/>
      <c r="H636" s="379"/>
      <c r="I636" s="316"/>
    </row>
    <row r="637" spans="2:9" ht="30" customHeight="1">
      <c r="B637" s="902"/>
      <c r="C637" s="376"/>
      <c r="D637" s="376"/>
      <c r="E637" s="376"/>
      <c r="F637" s="376"/>
      <c r="G637" s="895"/>
      <c r="H637" s="379"/>
      <c r="I637" s="316"/>
    </row>
    <row r="638" spans="2:9" ht="30" customHeight="1">
      <c r="B638" s="902"/>
      <c r="C638" s="376"/>
      <c r="D638" s="376"/>
      <c r="E638" s="376"/>
      <c r="F638" s="376"/>
      <c r="G638" s="895"/>
      <c r="H638" s="379"/>
      <c r="I638" s="316"/>
    </row>
    <row r="639" spans="2:9" ht="30" customHeight="1">
      <c r="B639" s="902"/>
      <c r="C639" s="376"/>
      <c r="D639" s="376"/>
      <c r="E639" s="376"/>
      <c r="F639" s="376"/>
      <c r="G639" s="895"/>
      <c r="H639" s="379"/>
      <c r="I639" s="316"/>
    </row>
    <row r="640" spans="2:9" ht="30" customHeight="1">
      <c r="B640" s="902"/>
      <c r="C640" s="376"/>
      <c r="D640" s="376"/>
      <c r="E640" s="376"/>
      <c r="F640" s="376"/>
      <c r="G640" s="895"/>
      <c r="H640" s="379"/>
      <c r="I640" s="316"/>
    </row>
    <row r="641" spans="2:9" ht="30" customHeight="1">
      <c r="B641" s="902"/>
      <c r="C641" s="376"/>
      <c r="D641" s="376"/>
      <c r="E641" s="376"/>
      <c r="F641" s="376"/>
      <c r="G641" s="895"/>
      <c r="H641" s="379"/>
      <c r="I641" s="316"/>
    </row>
    <row r="642" spans="2:9" ht="30" customHeight="1">
      <c r="B642" s="902"/>
      <c r="C642" s="376"/>
      <c r="D642" s="376"/>
      <c r="E642" s="376"/>
      <c r="F642" s="376"/>
      <c r="G642" s="895"/>
      <c r="H642" s="379"/>
      <c r="I642" s="316"/>
    </row>
    <row r="643" spans="2:9" ht="30" customHeight="1">
      <c r="B643" s="902"/>
      <c r="C643" s="376"/>
      <c r="D643" s="376"/>
      <c r="E643" s="376"/>
      <c r="F643" s="376"/>
      <c r="G643" s="895"/>
      <c r="H643" s="379"/>
      <c r="I643" s="316"/>
    </row>
    <row r="644" spans="2:9" ht="30" customHeight="1">
      <c r="B644" s="902"/>
      <c r="C644" s="376"/>
      <c r="D644" s="376"/>
      <c r="E644" s="376"/>
      <c r="F644" s="376"/>
      <c r="G644" s="895"/>
      <c r="H644" s="379"/>
      <c r="I644" s="316"/>
    </row>
    <row r="645" spans="2:9" ht="30" customHeight="1">
      <c r="B645" s="902"/>
      <c r="C645" s="376"/>
      <c r="D645" s="376"/>
      <c r="E645" s="376"/>
      <c r="F645" s="376"/>
      <c r="G645" s="895"/>
      <c r="H645" s="379"/>
      <c r="I645" s="316"/>
    </row>
    <row r="646" spans="2:9" ht="30" customHeight="1">
      <c r="B646" s="902"/>
      <c r="C646" s="376"/>
      <c r="D646" s="376"/>
      <c r="E646" s="376"/>
      <c r="F646" s="376"/>
      <c r="G646" s="895"/>
      <c r="H646" s="379"/>
      <c r="I646" s="316"/>
    </row>
    <row r="647" spans="2:9" ht="30" customHeight="1">
      <c r="B647" s="902"/>
      <c r="C647" s="376"/>
      <c r="D647" s="376"/>
      <c r="E647" s="376"/>
      <c r="F647" s="376"/>
      <c r="G647" s="895"/>
      <c r="H647" s="379"/>
      <c r="I647" s="316"/>
    </row>
    <row r="648" spans="2:9" ht="30" customHeight="1">
      <c r="B648" s="902"/>
      <c r="C648" s="376"/>
      <c r="D648" s="376"/>
      <c r="E648" s="376"/>
      <c r="F648" s="376"/>
      <c r="G648" s="895"/>
      <c r="H648" s="379"/>
      <c r="I648" s="316"/>
    </row>
    <row r="649" spans="2:9" ht="30" customHeight="1">
      <c r="B649" s="902"/>
      <c r="C649" s="376"/>
      <c r="D649" s="376"/>
      <c r="E649" s="376"/>
      <c r="F649" s="376"/>
      <c r="G649" s="895"/>
      <c r="H649" s="379"/>
      <c r="I649" s="316"/>
    </row>
    <row r="650" spans="2:9" ht="30" customHeight="1">
      <c r="B650" s="902"/>
      <c r="C650" s="376"/>
      <c r="D650" s="376"/>
      <c r="E650" s="376"/>
      <c r="F650" s="376"/>
      <c r="G650" s="895"/>
      <c r="H650" s="379"/>
      <c r="I650" s="316"/>
    </row>
    <row r="651" spans="2:9" ht="30" customHeight="1">
      <c r="B651" s="902"/>
      <c r="C651" s="376"/>
      <c r="D651" s="376"/>
      <c r="E651" s="376"/>
      <c r="F651" s="376"/>
      <c r="G651" s="895"/>
      <c r="H651" s="379"/>
      <c r="I651" s="316"/>
    </row>
    <row r="652" spans="2:9" ht="30" customHeight="1">
      <c r="B652" s="902"/>
      <c r="C652" s="376"/>
      <c r="D652" s="376"/>
      <c r="E652" s="376"/>
      <c r="F652" s="376"/>
      <c r="G652" s="895"/>
      <c r="H652" s="379"/>
      <c r="I652" s="316"/>
    </row>
    <row r="653" spans="2:9" ht="30" customHeight="1">
      <c r="B653" s="902"/>
      <c r="C653" s="376"/>
      <c r="D653" s="376"/>
      <c r="E653" s="376"/>
      <c r="F653" s="376"/>
      <c r="G653" s="895"/>
      <c r="H653" s="379"/>
      <c r="I653" s="316"/>
    </row>
    <row r="654" spans="2:9" ht="30" customHeight="1">
      <c r="B654" s="902"/>
      <c r="C654" s="376"/>
      <c r="D654" s="376"/>
      <c r="E654" s="376"/>
      <c r="F654" s="376"/>
      <c r="G654" s="895"/>
      <c r="H654" s="379"/>
      <c r="I654" s="316"/>
    </row>
    <row r="655" spans="2:9" ht="30" customHeight="1">
      <c r="B655" s="902"/>
      <c r="C655" s="376"/>
      <c r="D655" s="376"/>
      <c r="E655" s="376"/>
      <c r="F655" s="376"/>
      <c r="G655" s="895"/>
      <c r="H655" s="379"/>
      <c r="I655" s="316"/>
    </row>
    <row r="656" spans="2:9" ht="30" customHeight="1">
      <c r="B656" s="902"/>
      <c r="C656" s="376"/>
      <c r="D656" s="376"/>
      <c r="E656" s="376"/>
      <c r="F656" s="376"/>
      <c r="G656" s="895"/>
      <c r="H656" s="379"/>
      <c r="I656" s="316"/>
    </row>
    <row r="657" spans="2:9" ht="30" customHeight="1">
      <c r="B657" s="902"/>
      <c r="C657" s="376"/>
      <c r="D657" s="376"/>
      <c r="E657" s="376"/>
      <c r="F657" s="376"/>
      <c r="G657" s="895"/>
      <c r="H657" s="379"/>
      <c r="I657" s="316"/>
    </row>
    <row r="658" spans="2:9" ht="30" customHeight="1">
      <c r="B658" s="902"/>
      <c r="C658" s="376"/>
      <c r="D658" s="376"/>
      <c r="E658" s="376"/>
      <c r="F658" s="376"/>
      <c r="G658" s="895"/>
      <c r="H658" s="379"/>
      <c r="I658" s="316"/>
    </row>
    <row r="659" spans="2:9" ht="30" customHeight="1">
      <c r="B659" s="902"/>
      <c r="C659" s="376"/>
      <c r="D659" s="376"/>
      <c r="E659" s="376"/>
      <c r="F659" s="376"/>
      <c r="G659" s="895"/>
      <c r="H659" s="379"/>
      <c r="I659" s="316"/>
    </row>
    <row r="660" spans="2:9" ht="30" customHeight="1">
      <c r="B660" s="902"/>
      <c r="C660" s="376"/>
      <c r="D660" s="376"/>
      <c r="E660" s="376"/>
      <c r="F660" s="376"/>
      <c r="G660" s="895"/>
      <c r="H660" s="379"/>
      <c r="I660" s="316"/>
    </row>
    <row r="661" spans="2:9" ht="30" customHeight="1">
      <c r="B661" s="902"/>
      <c r="C661" s="376"/>
      <c r="D661" s="376"/>
      <c r="E661" s="376"/>
      <c r="F661" s="376"/>
      <c r="G661" s="895"/>
      <c r="H661" s="379"/>
      <c r="I661" s="316"/>
    </row>
    <row r="662" spans="2:9" ht="30" customHeight="1">
      <c r="B662" s="902"/>
      <c r="C662" s="376"/>
      <c r="D662" s="376"/>
      <c r="E662" s="376"/>
      <c r="F662" s="376"/>
      <c r="G662" s="895"/>
      <c r="H662" s="379"/>
      <c r="I662" s="316"/>
    </row>
    <row r="663" spans="2:9" ht="30" customHeight="1">
      <c r="B663" s="902"/>
      <c r="C663" s="376"/>
      <c r="D663" s="376"/>
      <c r="E663" s="376"/>
      <c r="F663" s="376"/>
      <c r="G663" s="895"/>
      <c r="H663" s="379"/>
      <c r="I663" s="316"/>
    </row>
    <row r="664" spans="2:9" ht="30" customHeight="1">
      <c r="B664" s="902"/>
      <c r="C664" s="376"/>
      <c r="D664" s="376"/>
      <c r="E664" s="376"/>
      <c r="F664" s="376"/>
      <c r="G664" s="895"/>
      <c r="H664" s="379"/>
      <c r="I664" s="316"/>
    </row>
    <row r="665" spans="2:9" ht="30" customHeight="1">
      <c r="B665" s="902"/>
      <c r="C665" s="376"/>
      <c r="D665" s="376"/>
      <c r="E665" s="376"/>
      <c r="F665" s="376"/>
      <c r="G665" s="895"/>
      <c r="H665" s="379"/>
      <c r="I665" s="316"/>
    </row>
    <row r="666" spans="2:9" ht="30" customHeight="1">
      <c r="B666" s="902"/>
      <c r="C666" s="376"/>
      <c r="D666" s="376"/>
      <c r="E666" s="376"/>
      <c r="F666" s="376"/>
      <c r="G666" s="895"/>
      <c r="H666" s="379"/>
      <c r="I666" s="316"/>
    </row>
    <row r="667" spans="2:9" ht="30" customHeight="1">
      <c r="B667" s="902"/>
      <c r="C667" s="376"/>
      <c r="D667" s="376"/>
      <c r="E667" s="376"/>
      <c r="F667" s="376"/>
      <c r="G667" s="895"/>
      <c r="H667" s="379"/>
      <c r="I667" s="316"/>
    </row>
    <row r="668" spans="2:9" ht="30" customHeight="1">
      <c r="B668" s="902"/>
      <c r="C668" s="376"/>
      <c r="D668" s="376"/>
      <c r="E668" s="376"/>
      <c r="F668" s="376"/>
      <c r="G668" s="895"/>
      <c r="H668" s="379"/>
      <c r="I668" s="316"/>
    </row>
    <row r="669" spans="2:9" ht="30" customHeight="1">
      <c r="B669" s="902"/>
      <c r="C669" s="376"/>
      <c r="D669" s="376"/>
      <c r="E669" s="376"/>
      <c r="F669" s="376"/>
      <c r="G669" s="895"/>
      <c r="H669" s="379"/>
      <c r="I669" s="316"/>
    </row>
    <row r="670" spans="2:9" ht="30" customHeight="1">
      <c r="B670" s="902"/>
      <c r="C670" s="376"/>
      <c r="D670" s="376"/>
      <c r="E670" s="376"/>
      <c r="F670" s="376"/>
      <c r="G670" s="895"/>
      <c r="H670" s="379"/>
      <c r="I670" s="316"/>
    </row>
    <row r="671" spans="2:9" ht="30" customHeight="1">
      <c r="B671" s="902"/>
      <c r="C671" s="376"/>
      <c r="D671" s="376"/>
      <c r="E671" s="376"/>
      <c r="F671" s="376"/>
      <c r="G671" s="895"/>
      <c r="H671" s="379"/>
      <c r="I671" s="316"/>
    </row>
    <row r="672" spans="2:9" ht="30" customHeight="1">
      <c r="B672" s="902"/>
      <c r="C672" s="376"/>
      <c r="D672" s="376"/>
      <c r="E672" s="376"/>
      <c r="F672" s="376"/>
      <c r="G672" s="895"/>
      <c r="H672" s="379"/>
      <c r="I672" s="316"/>
    </row>
    <row r="673" spans="2:9" ht="30" customHeight="1">
      <c r="B673" s="902"/>
      <c r="C673" s="376"/>
      <c r="D673" s="376"/>
      <c r="E673" s="376"/>
      <c r="F673" s="376"/>
      <c r="G673" s="895"/>
      <c r="H673" s="379"/>
      <c r="I673" s="316"/>
    </row>
    <row r="674" spans="2:9" ht="30" customHeight="1">
      <c r="B674" s="902"/>
      <c r="C674" s="376"/>
      <c r="D674" s="376"/>
      <c r="E674" s="376"/>
      <c r="F674" s="376"/>
      <c r="G674" s="895"/>
      <c r="H674" s="379"/>
      <c r="I674" s="316"/>
    </row>
    <row r="675" spans="2:9" ht="30" customHeight="1">
      <c r="B675" s="902"/>
      <c r="C675" s="376"/>
      <c r="D675" s="376"/>
      <c r="E675" s="376"/>
      <c r="F675" s="376"/>
      <c r="G675" s="895"/>
      <c r="H675" s="379"/>
      <c r="I675" s="316"/>
    </row>
    <row r="676" spans="2:9" ht="30" customHeight="1">
      <c r="B676" s="902"/>
      <c r="C676" s="376"/>
      <c r="D676" s="376"/>
      <c r="E676" s="376"/>
      <c r="F676" s="376"/>
      <c r="G676" s="895"/>
      <c r="H676" s="379"/>
      <c r="I676" s="316"/>
    </row>
    <row r="677" spans="2:9" ht="30" customHeight="1">
      <c r="B677" s="902"/>
      <c r="C677" s="376"/>
      <c r="D677" s="376"/>
      <c r="E677" s="376"/>
      <c r="F677" s="376"/>
      <c r="G677" s="895"/>
      <c r="H677" s="379"/>
      <c r="I677" s="316"/>
    </row>
    <row r="678" spans="2:9" ht="30" customHeight="1">
      <c r="B678" s="902"/>
      <c r="C678" s="376"/>
      <c r="D678" s="376"/>
      <c r="E678" s="376"/>
      <c r="F678" s="376"/>
      <c r="G678" s="895"/>
      <c r="H678" s="379"/>
      <c r="I678" s="316"/>
    </row>
    <row r="679" spans="2:9" ht="30" customHeight="1">
      <c r="B679" s="902"/>
      <c r="C679" s="376"/>
      <c r="D679" s="376"/>
      <c r="E679" s="376"/>
      <c r="F679" s="376"/>
      <c r="G679" s="895"/>
      <c r="H679" s="379"/>
      <c r="I679" s="316"/>
    </row>
    <row r="680" spans="2:9" ht="30" customHeight="1">
      <c r="B680" s="902"/>
      <c r="C680" s="376"/>
      <c r="D680" s="376"/>
      <c r="E680" s="376"/>
      <c r="F680" s="376"/>
      <c r="G680" s="895"/>
      <c r="H680" s="379"/>
      <c r="I680" s="316"/>
    </row>
    <row r="681" spans="2:9" ht="30" customHeight="1">
      <c r="B681" s="902"/>
      <c r="C681" s="376"/>
      <c r="D681" s="376"/>
      <c r="E681" s="376"/>
      <c r="F681" s="376"/>
      <c r="G681" s="895"/>
      <c r="H681" s="379"/>
      <c r="I681" s="316"/>
    </row>
    <row r="682" spans="2:9" ht="30" customHeight="1">
      <c r="B682" s="902"/>
      <c r="C682" s="376"/>
      <c r="D682" s="376"/>
      <c r="E682" s="376"/>
      <c r="F682" s="376"/>
      <c r="G682" s="895"/>
      <c r="H682" s="379"/>
      <c r="I682" s="316"/>
    </row>
    <row r="683" spans="2:9" ht="30" customHeight="1">
      <c r="B683" s="902"/>
      <c r="C683" s="376"/>
      <c r="D683" s="376"/>
      <c r="E683" s="376"/>
      <c r="F683" s="376"/>
      <c r="G683" s="895"/>
      <c r="H683" s="379"/>
      <c r="I683" s="316"/>
    </row>
    <row r="684" spans="2:9" ht="30" customHeight="1">
      <c r="B684" s="902"/>
      <c r="C684" s="376"/>
      <c r="D684" s="376"/>
      <c r="E684" s="376"/>
      <c r="F684" s="376"/>
      <c r="G684" s="895"/>
      <c r="H684" s="379"/>
      <c r="I684" s="316"/>
    </row>
    <row r="685" spans="2:9" ht="30" customHeight="1">
      <c r="B685" s="902"/>
      <c r="C685" s="376"/>
      <c r="D685" s="376"/>
      <c r="E685" s="376"/>
      <c r="F685" s="376"/>
      <c r="G685" s="895"/>
      <c r="H685" s="379"/>
      <c r="I685" s="316"/>
    </row>
    <row r="686" spans="2:9" ht="30" customHeight="1">
      <c r="B686" s="902"/>
      <c r="C686" s="376"/>
      <c r="D686" s="376"/>
      <c r="E686" s="376"/>
      <c r="F686" s="376"/>
      <c r="G686" s="895"/>
      <c r="H686" s="379"/>
      <c r="I686" s="316"/>
    </row>
    <row r="687" spans="2:9" ht="30" customHeight="1">
      <c r="B687" s="902"/>
      <c r="C687" s="376"/>
      <c r="D687" s="376"/>
      <c r="E687" s="376"/>
      <c r="F687" s="376"/>
      <c r="G687" s="895"/>
      <c r="H687" s="379"/>
      <c r="I687" s="316"/>
    </row>
    <row r="688" spans="2:9" ht="30" customHeight="1">
      <c r="B688" s="902"/>
      <c r="C688" s="376"/>
      <c r="D688" s="376"/>
      <c r="E688" s="376"/>
      <c r="F688" s="376"/>
      <c r="G688" s="895"/>
      <c r="H688" s="379"/>
      <c r="I688" s="316"/>
    </row>
    <row r="689" spans="2:9" ht="30" customHeight="1">
      <c r="B689" s="902"/>
      <c r="C689" s="376"/>
      <c r="D689" s="376"/>
      <c r="E689" s="376"/>
      <c r="F689" s="376"/>
      <c r="G689" s="895"/>
      <c r="H689" s="379"/>
      <c r="I689" s="316"/>
    </row>
    <row r="690" spans="2:9" ht="30" customHeight="1">
      <c r="B690" s="902"/>
      <c r="C690" s="376"/>
      <c r="D690" s="376"/>
      <c r="E690" s="376"/>
      <c r="F690" s="376"/>
      <c r="G690" s="895"/>
      <c r="H690" s="379"/>
      <c r="I690" s="316"/>
    </row>
    <row r="691" spans="2:9" ht="30" customHeight="1">
      <c r="B691" s="902"/>
      <c r="C691" s="376"/>
      <c r="D691" s="376"/>
      <c r="E691" s="376"/>
      <c r="F691" s="376"/>
      <c r="G691" s="895"/>
      <c r="H691" s="379"/>
      <c r="I691" s="316"/>
    </row>
    <row r="692" spans="2:9" ht="30" customHeight="1">
      <c r="B692" s="902"/>
      <c r="C692" s="376"/>
      <c r="D692" s="376"/>
      <c r="E692" s="376"/>
      <c r="F692" s="376"/>
      <c r="G692" s="895"/>
      <c r="H692" s="379"/>
      <c r="I692" s="316"/>
    </row>
    <row r="693" spans="2:9" ht="30" customHeight="1">
      <c r="B693" s="902"/>
      <c r="C693" s="376"/>
      <c r="D693" s="376"/>
      <c r="E693" s="376"/>
      <c r="F693" s="376"/>
      <c r="G693" s="895"/>
      <c r="H693" s="379"/>
      <c r="I693" s="316"/>
    </row>
    <row r="694" spans="2:9" ht="30" customHeight="1">
      <c r="B694" s="902"/>
      <c r="C694" s="376"/>
      <c r="D694" s="376"/>
      <c r="E694" s="376"/>
      <c r="F694" s="376"/>
      <c r="G694" s="895"/>
      <c r="H694" s="379"/>
      <c r="I694" s="316"/>
    </row>
    <row r="695" spans="2:9" ht="30" customHeight="1">
      <c r="B695" s="902"/>
      <c r="C695" s="376"/>
      <c r="D695" s="376"/>
      <c r="E695" s="376"/>
      <c r="F695" s="376"/>
      <c r="G695" s="895"/>
      <c r="H695" s="379"/>
      <c r="I695" s="316"/>
    </row>
    <row r="696" spans="2:9" ht="30" customHeight="1">
      <c r="B696" s="902"/>
      <c r="C696" s="376"/>
      <c r="D696" s="376"/>
      <c r="E696" s="376"/>
      <c r="F696" s="376"/>
      <c r="G696" s="895"/>
      <c r="H696" s="379"/>
      <c r="I696" s="316"/>
    </row>
    <row r="697" spans="2:9" ht="30" customHeight="1">
      <c r="B697" s="902"/>
      <c r="C697" s="376"/>
      <c r="D697" s="376"/>
      <c r="E697" s="376"/>
      <c r="F697" s="376"/>
      <c r="G697" s="895"/>
      <c r="H697" s="379"/>
      <c r="I697" s="316"/>
    </row>
    <row r="698" spans="2:9" ht="30" customHeight="1">
      <c r="B698" s="902"/>
      <c r="C698" s="376"/>
      <c r="D698" s="376"/>
      <c r="E698" s="376"/>
      <c r="F698" s="376"/>
      <c r="G698" s="895"/>
      <c r="H698" s="379"/>
      <c r="I698" s="316"/>
    </row>
    <row r="699" spans="2:9" ht="30" customHeight="1">
      <c r="B699" s="902"/>
      <c r="C699" s="376"/>
      <c r="D699" s="376"/>
      <c r="E699" s="376"/>
      <c r="F699" s="376"/>
      <c r="G699" s="895"/>
      <c r="H699" s="379"/>
      <c r="I699" s="316"/>
    </row>
    <row r="700" spans="2:9" ht="30" customHeight="1">
      <c r="B700" s="902"/>
      <c r="C700" s="376"/>
      <c r="D700" s="376"/>
      <c r="E700" s="376"/>
      <c r="F700" s="376"/>
      <c r="G700" s="895"/>
      <c r="H700" s="379"/>
      <c r="I700" s="316"/>
    </row>
    <row r="701" spans="2:9" ht="30" customHeight="1">
      <c r="B701" s="902"/>
      <c r="C701" s="376"/>
      <c r="D701" s="376"/>
      <c r="E701" s="376"/>
      <c r="F701" s="376"/>
      <c r="G701" s="895"/>
      <c r="H701" s="379"/>
      <c r="I701" s="316"/>
    </row>
    <row r="702" spans="2:9" ht="30" customHeight="1">
      <c r="B702" s="902"/>
      <c r="C702" s="376"/>
      <c r="D702" s="376"/>
      <c r="E702" s="376"/>
      <c r="F702" s="376"/>
      <c r="G702" s="895"/>
      <c r="H702" s="379"/>
      <c r="I702" s="316"/>
    </row>
    <row r="703" spans="2:9" ht="30" customHeight="1">
      <c r="B703" s="902"/>
      <c r="C703" s="376"/>
      <c r="D703" s="376"/>
      <c r="E703" s="376"/>
      <c r="F703" s="376"/>
      <c r="G703" s="895"/>
      <c r="H703" s="379"/>
      <c r="I703" s="316"/>
    </row>
    <row r="704" spans="2:9" ht="30" customHeight="1">
      <c r="B704" s="902"/>
      <c r="C704" s="376"/>
      <c r="D704" s="376"/>
      <c r="E704" s="376"/>
      <c r="F704" s="376"/>
      <c r="G704" s="895"/>
      <c r="H704" s="379"/>
      <c r="I704" s="316"/>
    </row>
    <row r="705" spans="2:9" ht="30" customHeight="1">
      <c r="B705" s="902"/>
      <c r="C705" s="376"/>
      <c r="D705" s="376"/>
      <c r="E705" s="376"/>
      <c r="F705" s="376"/>
      <c r="G705" s="895"/>
      <c r="H705" s="379"/>
      <c r="I705" s="316"/>
    </row>
    <row r="706" spans="2:9" ht="30" customHeight="1">
      <c r="B706" s="902"/>
      <c r="C706" s="376"/>
      <c r="D706" s="376"/>
      <c r="E706" s="376"/>
      <c r="F706" s="376"/>
      <c r="G706" s="895"/>
      <c r="H706" s="379"/>
      <c r="I706" s="316"/>
    </row>
    <row r="707" spans="2:9" ht="30" customHeight="1">
      <c r="B707" s="902"/>
      <c r="C707" s="376"/>
      <c r="D707" s="376"/>
      <c r="E707" s="376"/>
      <c r="F707" s="376"/>
      <c r="G707" s="895"/>
      <c r="H707" s="379"/>
      <c r="I707" s="316"/>
    </row>
    <row r="708" spans="2:9" ht="30" customHeight="1">
      <c r="B708" s="902"/>
      <c r="C708" s="376"/>
      <c r="D708" s="376"/>
      <c r="E708" s="376"/>
      <c r="F708" s="376"/>
      <c r="G708" s="895"/>
      <c r="H708" s="379"/>
      <c r="I708" s="316"/>
    </row>
    <row r="709" spans="2:9" ht="30" customHeight="1">
      <c r="B709" s="902"/>
      <c r="C709" s="376"/>
      <c r="D709" s="376"/>
      <c r="E709" s="376"/>
      <c r="F709" s="376"/>
      <c r="G709" s="895"/>
      <c r="H709" s="379"/>
      <c r="I709" s="316"/>
    </row>
    <row r="710" spans="2:9" ht="30" customHeight="1">
      <c r="B710" s="902"/>
      <c r="C710" s="376"/>
      <c r="D710" s="376"/>
      <c r="E710" s="376"/>
      <c r="F710" s="376"/>
      <c r="G710" s="895"/>
      <c r="H710" s="379"/>
      <c r="I710" s="316"/>
    </row>
    <row r="711" spans="2:9" ht="30" customHeight="1">
      <c r="B711" s="902"/>
      <c r="C711" s="376"/>
      <c r="D711" s="376"/>
      <c r="E711" s="376"/>
      <c r="F711" s="376"/>
      <c r="G711" s="895"/>
      <c r="H711" s="379"/>
      <c r="I711" s="316"/>
    </row>
    <row r="712" spans="2:9" ht="30" customHeight="1">
      <c r="B712" s="902"/>
      <c r="C712" s="376"/>
      <c r="D712" s="376"/>
      <c r="E712" s="376"/>
      <c r="F712" s="376"/>
      <c r="G712" s="895"/>
      <c r="H712" s="379"/>
      <c r="I712" s="316"/>
    </row>
    <row r="713" spans="2:9" ht="30" customHeight="1">
      <c r="B713" s="902"/>
      <c r="C713" s="376"/>
      <c r="D713" s="376"/>
      <c r="E713" s="376"/>
      <c r="F713" s="376"/>
      <c r="G713" s="895"/>
      <c r="H713" s="379"/>
      <c r="I713" s="316"/>
    </row>
    <row r="714" spans="2:9" ht="30" customHeight="1">
      <c r="B714" s="902"/>
      <c r="C714" s="376"/>
      <c r="D714" s="376"/>
      <c r="E714" s="376"/>
      <c r="F714" s="376"/>
      <c r="G714" s="895"/>
      <c r="H714" s="379"/>
      <c r="I714" s="316"/>
    </row>
    <row r="715" spans="2:9" ht="30" customHeight="1">
      <c r="B715" s="902"/>
      <c r="C715" s="376"/>
      <c r="D715" s="376"/>
      <c r="E715" s="376"/>
      <c r="F715" s="376"/>
      <c r="G715" s="895"/>
      <c r="H715" s="379"/>
      <c r="I715" s="316"/>
    </row>
    <row r="716" spans="2:9" ht="30" customHeight="1">
      <c r="B716" s="902"/>
      <c r="C716" s="376"/>
      <c r="D716" s="376"/>
      <c r="E716" s="376"/>
      <c r="F716" s="376"/>
      <c r="G716" s="895"/>
      <c r="H716" s="379"/>
      <c r="I716" s="316"/>
    </row>
    <row r="717" spans="2:9" ht="30" customHeight="1">
      <c r="B717" s="902"/>
      <c r="C717" s="376"/>
      <c r="D717" s="376"/>
      <c r="E717" s="376"/>
      <c r="F717" s="376"/>
      <c r="G717" s="895"/>
      <c r="H717" s="379"/>
      <c r="I717" s="316"/>
    </row>
    <row r="718" spans="2:9" ht="30" customHeight="1">
      <c r="B718" s="902"/>
      <c r="C718" s="376"/>
      <c r="D718" s="376"/>
      <c r="E718" s="376"/>
      <c r="F718" s="376"/>
      <c r="G718" s="895"/>
      <c r="H718" s="379"/>
      <c r="I718" s="316"/>
    </row>
    <row r="719" spans="2:9" ht="30" customHeight="1">
      <c r="B719" s="902"/>
      <c r="C719" s="376"/>
      <c r="D719" s="376"/>
      <c r="E719" s="376"/>
      <c r="F719" s="376"/>
      <c r="G719" s="895"/>
      <c r="H719" s="379"/>
      <c r="I719" s="316"/>
    </row>
    <row r="720" spans="2:9" ht="30" customHeight="1">
      <c r="B720" s="902"/>
      <c r="C720" s="376"/>
      <c r="D720" s="376"/>
      <c r="E720" s="376"/>
      <c r="F720" s="376"/>
      <c r="G720" s="895"/>
      <c r="H720" s="379"/>
      <c r="I720" s="316"/>
    </row>
    <row r="721" spans="2:9" ht="30" customHeight="1">
      <c r="B721" s="902"/>
      <c r="C721" s="376"/>
      <c r="D721" s="376"/>
      <c r="E721" s="376"/>
      <c r="F721" s="376"/>
      <c r="G721" s="895"/>
      <c r="H721" s="379"/>
      <c r="I721" s="316"/>
    </row>
    <row r="722" spans="2:9" ht="30" customHeight="1">
      <c r="B722" s="902"/>
      <c r="C722" s="376"/>
      <c r="D722" s="376"/>
      <c r="E722" s="376"/>
      <c r="F722" s="376"/>
      <c r="G722" s="895"/>
      <c r="H722" s="379"/>
      <c r="I722" s="316"/>
    </row>
    <row r="723" spans="2:9" ht="30" customHeight="1">
      <c r="B723" s="902"/>
      <c r="C723" s="376"/>
      <c r="D723" s="376"/>
      <c r="E723" s="376"/>
      <c r="F723" s="376"/>
      <c r="G723" s="895"/>
      <c r="H723" s="379"/>
      <c r="I723" s="316"/>
    </row>
    <row r="724" spans="2:9" ht="30" customHeight="1">
      <c r="B724" s="902"/>
      <c r="C724" s="376"/>
      <c r="D724" s="376"/>
      <c r="E724" s="376"/>
      <c r="F724" s="376"/>
      <c r="G724" s="895"/>
      <c r="H724" s="379"/>
      <c r="I724" s="316"/>
    </row>
    <row r="725" spans="2:9" ht="30" customHeight="1">
      <c r="B725" s="902"/>
      <c r="C725" s="376"/>
      <c r="D725" s="376"/>
      <c r="E725" s="376"/>
      <c r="F725" s="376"/>
      <c r="G725" s="895"/>
      <c r="H725" s="379"/>
      <c r="I725" s="316"/>
    </row>
    <row r="726" spans="2:9" ht="30" customHeight="1">
      <c r="B726" s="902"/>
      <c r="C726" s="376"/>
      <c r="D726" s="376"/>
      <c r="E726" s="376"/>
      <c r="F726" s="376"/>
      <c r="G726" s="895"/>
      <c r="H726" s="379"/>
      <c r="I726" s="316"/>
    </row>
    <row r="727" spans="2:9" ht="30" customHeight="1">
      <c r="B727" s="902"/>
      <c r="C727" s="376"/>
      <c r="D727" s="376"/>
      <c r="E727" s="376"/>
      <c r="F727" s="376"/>
      <c r="G727" s="895"/>
      <c r="H727" s="379"/>
      <c r="I727" s="316"/>
    </row>
    <row r="728" spans="2:9" ht="30" customHeight="1">
      <c r="B728" s="902"/>
      <c r="C728" s="376"/>
      <c r="D728" s="376"/>
      <c r="E728" s="376"/>
      <c r="F728" s="376"/>
      <c r="G728" s="895"/>
      <c r="H728" s="379"/>
      <c r="I728" s="316"/>
    </row>
    <row r="729" spans="2:9" ht="30" customHeight="1">
      <c r="B729" s="902"/>
      <c r="C729" s="376"/>
      <c r="D729" s="376"/>
      <c r="E729" s="376"/>
      <c r="F729" s="376"/>
      <c r="G729" s="895"/>
      <c r="H729" s="379"/>
      <c r="I729" s="316"/>
    </row>
    <row r="730" spans="2:9" ht="30" customHeight="1">
      <c r="B730" s="902"/>
      <c r="C730" s="376"/>
      <c r="D730" s="376"/>
      <c r="E730" s="376"/>
      <c r="F730" s="376"/>
      <c r="G730" s="895"/>
      <c r="H730" s="379"/>
      <c r="I730" s="316"/>
    </row>
    <row r="731" spans="2:9" ht="30" customHeight="1">
      <c r="B731" s="902"/>
      <c r="C731" s="376"/>
      <c r="D731" s="376"/>
      <c r="E731" s="376"/>
      <c r="F731" s="376"/>
      <c r="G731" s="895"/>
      <c r="H731" s="379"/>
      <c r="I731" s="316"/>
    </row>
    <row r="732" spans="2:9" ht="30" customHeight="1">
      <c r="B732" s="902"/>
      <c r="C732" s="376"/>
      <c r="D732" s="376"/>
      <c r="E732" s="376"/>
      <c r="F732" s="376"/>
      <c r="G732" s="895"/>
      <c r="H732" s="379"/>
      <c r="I732" s="316"/>
    </row>
    <row r="733" spans="2:9" ht="30" customHeight="1">
      <c r="B733" s="902"/>
      <c r="C733" s="376"/>
      <c r="D733" s="376"/>
      <c r="E733" s="376"/>
      <c r="F733" s="376"/>
      <c r="G733" s="895"/>
      <c r="H733" s="379"/>
      <c r="I733" s="316"/>
    </row>
    <row r="734" spans="2:9" ht="30" customHeight="1">
      <c r="B734" s="902"/>
      <c r="C734" s="376"/>
      <c r="D734" s="376"/>
      <c r="E734" s="376"/>
      <c r="F734" s="376"/>
      <c r="G734" s="895"/>
      <c r="H734" s="379"/>
      <c r="I734" s="316"/>
    </row>
    <row r="735" spans="2:9" ht="30" customHeight="1">
      <c r="B735" s="902"/>
      <c r="C735" s="376"/>
      <c r="D735" s="376"/>
      <c r="E735" s="376"/>
      <c r="F735" s="376"/>
      <c r="G735" s="895"/>
      <c r="H735" s="379"/>
      <c r="I735" s="316"/>
    </row>
    <row r="736" spans="2:9" ht="30" customHeight="1">
      <c r="B736" s="902"/>
      <c r="C736" s="376"/>
      <c r="D736" s="376"/>
      <c r="E736" s="376"/>
      <c r="F736" s="376"/>
      <c r="G736" s="895"/>
      <c r="H736" s="379"/>
      <c r="I736" s="316"/>
    </row>
    <row r="737" spans="2:9" ht="30" customHeight="1">
      <c r="B737" s="902"/>
      <c r="C737" s="376"/>
      <c r="D737" s="376"/>
      <c r="E737" s="376"/>
      <c r="F737" s="376"/>
      <c r="G737" s="895"/>
      <c r="H737" s="379"/>
      <c r="I737" s="316"/>
    </row>
    <row r="738" spans="2:9" ht="30" customHeight="1">
      <c r="B738" s="902"/>
      <c r="C738" s="376"/>
      <c r="D738" s="376"/>
      <c r="E738" s="376"/>
      <c r="F738" s="376"/>
      <c r="G738" s="895"/>
      <c r="H738" s="379"/>
      <c r="I738" s="316"/>
    </row>
    <row r="739" spans="2:9" ht="30" customHeight="1">
      <c r="B739" s="902"/>
      <c r="C739" s="376"/>
      <c r="D739" s="376"/>
      <c r="E739" s="376"/>
      <c r="F739" s="376"/>
      <c r="G739" s="895"/>
      <c r="H739" s="379"/>
      <c r="I739" s="316"/>
    </row>
    <row r="740" spans="2:9" ht="30" customHeight="1">
      <c r="B740" s="902"/>
      <c r="C740" s="376"/>
      <c r="D740" s="376"/>
      <c r="E740" s="376"/>
      <c r="F740" s="376"/>
      <c r="G740" s="895"/>
      <c r="H740" s="379"/>
      <c r="I740" s="316"/>
    </row>
    <row r="741" spans="2:9" ht="30" customHeight="1">
      <c r="B741" s="902"/>
      <c r="C741" s="376"/>
      <c r="D741" s="376"/>
      <c r="E741" s="376"/>
      <c r="F741" s="376"/>
      <c r="G741" s="895"/>
      <c r="H741" s="379"/>
      <c r="I741" s="316"/>
    </row>
    <row r="742" spans="2:9" ht="30" customHeight="1">
      <c r="B742" s="902"/>
      <c r="C742" s="376"/>
      <c r="D742" s="376"/>
      <c r="E742" s="376"/>
      <c r="F742" s="376"/>
      <c r="G742" s="895"/>
      <c r="H742" s="379"/>
      <c r="I742" s="316"/>
    </row>
    <row r="743" spans="2:9" ht="30" customHeight="1">
      <c r="B743" s="902"/>
      <c r="C743" s="376"/>
      <c r="D743" s="376"/>
      <c r="E743" s="376"/>
      <c r="F743" s="376"/>
      <c r="G743" s="895"/>
      <c r="H743" s="379"/>
      <c r="I743" s="316"/>
    </row>
    <row r="744" spans="2:9" ht="30" customHeight="1">
      <c r="B744" s="902"/>
      <c r="C744" s="376"/>
      <c r="D744" s="376"/>
      <c r="E744" s="376"/>
      <c r="F744" s="376"/>
      <c r="G744" s="895"/>
      <c r="H744" s="379"/>
      <c r="I744" s="316"/>
    </row>
    <row r="745" spans="2:9" ht="30" customHeight="1">
      <c r="B745" s="902"/>
      <c r="C745" s="376"/>
      <c r="D745" s="376"/>
      <c r="E745" s="376"/>
      <c r="F745" s="376"/>
      <c r="G745" s="895"/>
      <c r="H745" s="379"/>
      <c r="I745" s="316"/>
    </row>
    <row r="746" spans="2:9" ht="30" customHeight="1">
      <c r="B746" s="902"/>
      <c r="C746" s="376"/>
      <c r="D746" s="376"/>
      <c r="E746" s="376"/>
      <c r="F746" s="376"/>
      <c r="G746" s="895"/>
      <c r="H746" s="379"/>
      <c r="I746" s="316"/>
    </row>
    <row r="747" spans="2:9" ht="30" customHeight="1">
      <c r="B747" s="902"/>
      <c r="C747" s="376"/>
      <c r="D747" s="376"/>
      <c r="E747" s="376"/>
      <c r="F747" s="376"/>
      <c r="G747" s="895"/>
      <c r="H747" s="379"/>
      <c r="I747" s="316"/>
    </row>
    <row r="748" spans="2:9" ht="30" customHeight="1">
      <c r="B748" s="902"/>
      <c r="C748" s="376"/>
      <c r="D748" s="376"/>
      <c r="E748" s="376"/>
      <c r="F748" s="376"/>
      <c r="G748" s="895"/>
      <c r="H748" s="379"/>
      <c r="I748" s="316"/>
    </row>
    <row r="749" spans="2:9" ht="30" customHeight="1">
      <c r="B749" s="902"/>
      <c r="C749" s="376"/>
      <c r="D749" s="376"/>
      <c r="E749" s="376"/>
      <c r="F749" s="376"/>
      <c r="G749" s="895"/>
      <c r="H749" s="379"/>
      <c r="I749" s="316"/>
    </row>
    <row r="750" spans="2:9" ht="30" customHeight="1">
      <c r="B750" s="902"/>
      <c r="C750" s="376"/>
      <c r="D750" s="376"/>
      <c r="E750" s="376"/>
      <c r="F750" s="376"/>
      <c r="G750" s="895"/>
      <c r="H750" s="379"/>
      <c r="I750" s="316"/>
    </row>
    <row r="751" spans="2:9" ht="30" customHeight="1">
      <c r="B751" s="902"/>
      <c r="C751" s="376"/>
      <c r="D751" s="376"/>
      <c r="E751" s="376"/>
      <c r="F751" s="376"/>
      <c r="G751" s="895"/>
      <c r="H751" s="379"/>
      <c r="I751" s="316"/>
    </row>
    <row r="752" spans="2:9" ht="30" customHeight="1">
      <c r="B752" s="902"/>
      <c r="C752" s="376"/>
      <c r="D752" s="376"/>
      <c r="E752" s="376"/>
      <c r="F752" s="376"/>
      <c r="G752" s="895"/>
      <c r="H752" s="379"/>
      <c r="I752" s="316"/>
    </row>
    <row r="753" spans="2:9" ht="30" customHeight="1">
      <c r="B753" s="902"/>
      <c r="C753" s="376"/>
      <c r="D753" s="376"/>
      <c r="E753" s="376"/>
      <c r="F753" s="376"/>
      <c r="G753" s="895"/>
      <c r="H753" s="379"/>
      <c r="I753" s="316"/>
    </row>
    <row r="754" spans="2:9" ht="30" customHeight="1">
      <c r="B754" s="902"/>
      <c r="C754" s="376"/>
      <c r="D754" s="376"/>
      <c r="E754" s="376"/>
      <c r="F754" s="376"/>
      <c r="G754" s="895"/>
      <c r="H754" s="379"/>
      <c r="I754" s="316"/>
    </row>
    <row r="755" spans="2:9" ht="30" customHeight="1">
      <c r="B755" s="902"/>
      <c r="C755" s="376"/>
      <c r="D755" s="376"/>
      <c r="E755" s="376"/>
      <c r="F755" s="376"/>
      <c r="G755" s="895"/>
      <c r="H755" s="379"/>
      <c r="I755" s="316"/>
    </row>
    <row r="756" spans="2:9" ht="30" customHeight="1">
      <c r="B756" s="902"/>
      <c r="C756" s="376"/>
      <c r="D756" s="376"/>
      <c r="E756" s="376"/>
      <c r="F756" s="376"/>
      <c r="G756" s="895"/>
      <c r="H756" s="379"/>
      <c r="I756" s="316"/>
    </row>
    <row r="757" spans="2:9" ht="30" customHeight="1">
      <c r="B757" s="902"/>
      <c r="C757" s="376"/>
      <c r="D757" s="376"/>
      <c r="E757" s="376"/>
      <c r="F757" s="376"/>
      <c r="G757" s="895"/>
      <c r="H757" s="379"/>
      <c r="I757" s="316"/>
    </row>
    <row r="758" spans="2:9" ht="30" customHeight="1">
      <c r="B758" s="902"/>
      <c r="C758" s="376"/>
      <c r="D758" s="376"/>
      <c r="E758" s="376"/>
      <c r="F758" s="376"/>
      <c r="G758" s="895"/>
      <c r="H758" s="379"/>
      <c r="I758" s="316"/>
    </row>
    <row r="759" spans="2:9" ht="30" customHeight="1">
      <c r="B759" s="902"/>
      <c r="C759" s="376"/>
      <c r="D759" s="376"/>
      <c r="E759" s="376"/>
      <c r="F759" s="376"/>
      <c r="G759" s="895"/>
      <c r="H759" s="379"/>
      <c r="I759" s="316"/>
    </row>
    <row r="760" spans="2:9" ht="30" customHeight="1">
      <c r="B760" s="902"/>
      <c r="C760" s="376"/>
      <c r="D760" s="376"/>
      <c r="E760" s="376"/>
      <c r="F760" s="376"/>
      <c r="G760" s="895"/>
      <c r="H760" s="379"/>
      <c r="I760" s="316"/>
    </row>
    <row r="761" spans="2:9" ht="30" customHeight="1">
      <c r="B761" s="902"/>
      <c r="C761" s="376"/>
      <c r="D761" s="376"/>
      <c r="E761" s="376"/>
      <c r="F761" s="376"/>
      <c r="G761" s="895"/>
      <c r="H761" s="379"/>
      <c r="I761" s="316"/>
    </row>
    <row r="762" spans="2:9" ht="30" customHeight="1">
      <c r="B762" s="902"/>
      <c r="C762" s="376"/>
      <c r="D762" s="376"/>
      <c r="E762" s="376"/>
      <c r="F762" s="376"/>
      <c r="G762" s="895"/>
      <c r="H762" s="379"/>
      <c r="I762" s="316"/>
    </row>
    <row r="763" spans="2:9" ht="30" customHeight="1">
      <c r="B763" s="902"/>
      <c r="C763" s="376"/>
      <c r="D763" s="376"/>
      <c r="E763" s="376"/>
      <c r="F763" s="376"/>
      <c r="G763" s="895"/>
      <c r="H763" s="379"/>
      <c r="I763" s="316"/>
    </row>
    <row r="764" spans="2:9" ht="30" customHeight="1">
      <c r="B764" s="902"/>
      <c r="C764" s="376"/>
      <c r="D764" s="376"/>
      <c r="E764" s="376"/>
      <c r="F764" s="376"/>
      <c r="G764" s="895"/>
      <c r="H764" s="379"/>
      <c r="I764" s="316"/>
    </row>
    <row r="765" spans="2:9" ht="30" customHeight="1">
      <c r="B765" s="902"/>
      <c r="C765" s="376"/>
      <c r="D765" s="376"/>
      <c r="E765" s="376"/>
      <c r="F765" s="376"/>
      <c r="G765" s="895"/>
      <c r="H765" s="379"/>
      <c r="I765" s="316"/>
    </row>
    <row r="766" spans="2:9" ht="30" customHeight="1">
      <c r="B766" s="902"/>
      <c r="C766" s="376"/>
      <c r="D766" s="376"/>
      <c r="E766" s="376"/>
      <c r="F766" s="376"/>
      <c r="G766" s="895"/>
      <c r="H766" s="379"/>
      <c r="I766" s="316"/>
    </row>
    <row r="767" spans="2:9" ht="30" customHeight="1">
      <c r="B767" s="902"/>
      <c r="C767" s="376"/>
      <c r="D767" s="376"/>
      <c r="E767" s="376"/>
      <c r="F767" s="376"/>
      <c r="G767" s="895"/>
      <c r="H767" s="379"/>
      <c r="I767" s="316"/>
    </row>
    <row r="768" spans="2:9" ht="30" customHeight="1">
      <c r="B768" s="902"/>
      <c r="C768" s="376"/>
      <c r="D768" s="376"/>
      <c r="E768" s="376"/>
      <c r="F768" s="376"/>
      <c r="G768" s="895"/>
      <c r="H768" s="379"/>
      <c r="I768" s="316"/>
    </row>
    <row r="769" spans="2:9" ht="30" customHeight="1">
      <c r="B769" s="902"/>
      <c r="C769" s="376"/>
      <c r="D769" s="376"/>
      <c r="E769" s="376"/>
      <c r="F769" s="376"/>
      <c r="G769" s="895"/>
      <c r="H769" s="379"/>
      <c r="I769" s="316"/>
    </row>
    <row r="770" spans="2:9" ht="30" customHeight="1">
      <c r="B770" s="902"/>
      <c r="C770" s="376"/>
      <c r="D770" s="376"/>
      <c r="E770" s="376"/>
      <c r="F770" s="376"/>
      <c r="G770" s="895"/>
      <c r="H770" s="379"/>
      <c r="I770" s="316"/>
    </row>
    <row r="771" spans="2:9" ht="30" customHeight="1">
      <c r="B771" s="902"/>
      <c r="C771" s="376"/>
      <c r="D771" s="376"/>
      <c r="E771" s="376"/>
      <c r="F771" s="376"/>
      <c r="G771" s="895"/>
      <c r="H771" s="379"/>
      <c r="I771" s="316"/>
    </row>
    <row r="772" spans="2:9" ht="30" customHeight="1">
      <c r="B772" s="902"/>
      <c r="C772" s="376"/>
      <c r="D772" s="376"/>
      <c r="E772" s="376"/>
      <c r="F772" s="376"/>
      <c r="G772" s="895"/>
      <c r="H772" s="379"/>
      <c r="I772" s="316"/>
    </row>
    <row r="773" spans="2:9" ht="30" customHeight="1">
      <c r="B773" s="902"/>
      <c r="C773" s="376"/>
      <c r="D773" s="376"/>
      <c r="E773" s="376"/>
      <c r="F773" s="376"/>
      <c r="G773" s="895"/>
      <c r="H773" s="379"/>
      <c r="I773" s="316"/>
    </row>
    <row r="774" spans="2:9" ht="30" customHeight="1">
      <c r="B774" s="902"/>
      <c r="C774" s="376"/>
      <c r="D774" s="376"/>
      <c r="E774" s="376"/>
      <c r="F774" s="376"/>
      <c r="G774" s="895"/>
      <c r="H774" s="379"/>
      <c r="I774" s="316"/>
    </row>
    <row r="775" spans="2:9" ht="30" customHeight="1">
      <c r="B775" s="902"/>
      <c r="C775" s="376"/>
      <c r="D775" s="376"/>
      <c r="E775" s="376"/>
      <c r="F775" s="376"/>
      <c r="G775" s="895"/>
      <c r="H775" s="379"/>
      <c r="I775" s="316"/>
    </row>
    <row r="776" spans="2:9" ht="30" customHeight="1">
      <c r="B776" s="902"/>
      <c r="C776" s="376"/>
      <c r="D776" s="376"/>
      <c r="E776" s="376"/>
      <c r="F776" s="376"/>
      <c r="G776" s="895"/>
      <c r="H776" s="379"/>
      <c r="I776" s="316"/>
    </row>
    <row r="777" spans="2:9" ht="30" customHeight="1">
      <c r="B777" s="902"/>
      <c r="C777" s="376"/>
      <c r="D777" s="376"/>
      <c r="E777" s="376"/>
      <c r="F777" s="376"/>
      <c r="G777" s="895"/>
      <c r="H777" s="379"/>
      <c r="I777" s="316"/>
    </row>
    <row r="778" spans="2:9" ht="30" customHeight="1">
      <c r="B778" s="902"/>
      <c r="C778" s="376"/>
      <c r="D778" s="376"/>
      <c r="E778" s="376"/>
      <c r="F778" s="376"/>
      <c r="G778" s="895"/>
      <c r="H778" s="379"/>
      <c r="I778" s="316"/>
    </row>
    <row r="779" spans="2:9" ht="30" customHeight="1">
      <c r="B779" s="902"/>
      <c r="C779" s="376"/>
      <c r="D779" s="376"/>
      <c r="E779" s="376"/>
      <c r="F779" s="376"/>
      <c r="G779" s="895"/>
      <c r="H779" s="379"/>
      <c r="I779" s="316"/>
    </row>
    <row r="780" spans="2:9" ht="30" customHeight="1">
      <c r="B780" s="902"/>
      <c r="C780" s="376"/>
      <c r="D780" s="376"/>
      <c r="E780" s="376"/>
      <c r="F780" s="376"/>
      <c r="G780" s="895"/>
      <c r="H780" s="379"/>
      <c r="I780" s="316"/>
    </row>
    <row r="781" spans="2:9" ht="30" customHeight="1">
      <c r="B781" s="902"/>
      <c r="C781" s="376"/>
      <c r="D781" s="376"/>
      <c r="E781" s="376"/>
      <c r="F781" s="376"/>
      <c r="G781" s="895"/>
      <c r="H781" s="379"/>
      <c r="I781" s="316"/>
    </row>
    <row r="782" spans="2:9" ht="30" customHeight="1">
      <c r="B782" s="902"/>
      <c r="C782" s="376"/>
      <c r="D782" s="376"/>
      <c r="E782" s="376"/>
      <c r="F782" s="376"/>
      <c r="G782" s="895"/>
      <c r="H782" s="379"/>
      <c r="I782" s="316"/>
    </row>
    <row r="783" spans="2:9" ht="30" customHeight="1">
      <c r="B783" s="902"/>
      <c r="C783" s="376"/>
      <c r="D783" s="376"/>
      <c r="E783" s="376"/>
      <c r="F783" s="376"/>
      <c r="G783" s="895"/>
      <c r="H783" s="379"/>
      <c r="I783" s="316"/>
    </row>
    <row r="784" spans="2:9" ht="30" customHeight="1">
      <c r="B784" s="902"/>
      <c r="C784" s="376"/>
      <c r="D784" s="376"/>
      <c r="E784" s="376"/>
      <c r="F784" s="376"/>
      <c r="G784" s="895"/>
      <c r="H784" s="379"/>
      <c r="I784" s="316"/>
    </row>
    <row r="785" spans="2:9" ht="30" customHeight="1">
      <c r="B785" s="902"/>
      <c r="C785" s="376"/>
      <c r="D785" s="376"/>
      <c r="E785" s="376"/>
      <c r="F785" s="376"/>
      <c r="G785" s="895"/>
      <c r="H785" s="379"/>
      <c r="I785" s="316"/>
    </row>
    <row r="786" spans="2:9" ht="30" customHeight="1">
      <c r="B786" s="902"/>
      <c r="C786" s="376"/>
      <c r="D786" s="376"/>
      <c r="E786" s="376"/>
      <c r="F786" s="376"/>
      <c r="G786" s="895"/>
      <c r="H786" s="379"/>
      <c r="I786" s="316"/>
    </row>
    <row r="787" spans="2:9" ht="30" customHeight="1">
      <c r="B787" s="902"/>
      <c r="C787" s="376"/>
      <c r="D787" s="376"/>
      <c r="E787" s="376"/>
      <c r="F787" s="376"/>
      <c r="G787" s="895"/>
      <c r="H787" s="379"/>
      <c r="I787" s="316"/>
    </row>
    <row r="788" spans="2:9" ht="30" customHeight="1">
      <c r="B788" s="902"/>
      <c r="C788" s="376"/>
      <c r="D788" s="376"/>
      <c r="E788" s="376"/>
      <c r="F788" s="376"/>
      <c r="G788" s="895"/>
      <c r="H788" s="379"/>
      <c r="I788" s="316"/>
    </row>
    <row r="789" spans="2:9" ht="30" customHeight="1">
      <c r="B789" s="902"/>
      <c r="C789" s="376"/>
      <c r="D789" s="376"/>
      <c r="E789" s="376"/>
      <c r="F789" s="376"/>
      <c r="G789" s="895"/>
      <c r="H789" s="379"/>
      <c r="I789" s="316"/>
    </row>
    <row r="790" spans="2:9" ht="30" customHeight="1">
      <c r="B790" s="902"/>
      <c r="C790" s="376"/>
      <c r="D790" s="376"/>
      <c r="E790" s="376"/>
      <c r="F790" s="376"/>
      <c r="G790" s="895"/>
      <c r="H790" s="379"/>
      <c r="I790" s="316"/>
    </row>
    <row r="791" spans="2:9" ht="30" customHeight="1">
      <c r="B791" s="902"/>
      <c r="C791" s="376"/>
      <c r="D791" s="376"/>
      <c r="E791" s="376"/>
      <c r="F791" s="376"/>
      <c r="G791" s="895"/>
      <c r="H791" s="379"/>
      <c r="I791" s="316"/>
    </row>
    <row r="792" spans="2:9" ht="30" customHeight="1">
      <c r="B792" s="902"/>
      <c r="C792" s="376"/>
      <c r="D792" s="376"/>
      <c r="E792" s="376"/>
      <c r="F792" s="376"/>
      <c r="G792" s="895"/>
      <c r="H792" s="379"/>
      <c r="I792" s="316"/>
    </row>
    <row r="793" spans="2:9" ht="30" customHeight="1">
      <c r="B793" s="902"/>
      <c r="C793" s="376"/>
      <c r="D793" s="376"/>
      <c r="E793" s="376"/>
      <c r="F793" s="376"/>
      <c r="G793" s="895"/>
      <c r="H793" s="379"/>
      <c r="I793" s="316"/>
    </row>
    <row r="794" spans="2:9" ht="30" customHeight="1">
      <c r="B794" s="902"/>
      <c r="C794" s="376"/>
      <c r="D794" s="376"/>
      <c r="E794" s="376"/>
      <c r="F794" s="376"/>
      <c r="G794" s="895"/>
      <c r="H794" s="379"/>
      <c r="I794" s="316"/>
    </row>
    <row r="795" spans="2:9" ht="30" customHeight="1">
      <c r="B795" s="902"/>
      <c r="C795" s="376"/>
      <c r="D795" s="376"/>
      <c r="E795" s="376"/>
      <c r="F795" s="376"/>
      <c r="G795" s="895"/>
      <c r="H795" s="379"/>
      <c r="I795" s="316"/>
    </row>
    <row r="796" spans="2:9" ht="30" customHeight="1">
      <c r="B796" s="902"/>
      <c r="C796" s="376"/>
      <c r="D796" s="376"/>
      <c r="E796" s="376"/>
      <c r="F796" s="376"/>
      <c r="G796" s="895"/>
      <c r="H796" s="379"/>
      <c r="I796" s="316"/>
    </row>
    <row r="797" spans="2:9" ht="30" customHeight="1">
      <c r="B797" s="902"/>
      <c r="C797" s="376"/>
      <c r="D797" s="376"/>
      <c r="E797" s="376"/>
      <c r="F797" s="376"/>
      <c r="G797" s="895"/>
      <c r="H797" s="379"/>
      <c r="I797" s="316"/>
    </row>
    <row r="798" spans="2:9" ht="30" customHeight="1">
      <c r="B798" s="902"/>
      <c r="C798" s="376"/>
      <c r="D798" s="376"/>
      <c r="E798" s="376"/>
      <c r="F798" s="376"/>
      <c r="G798" s="895"/>
      <c r="H798" s="379"/>
      <c r="I798" s="316"/>
    </row>
    <row r="799" spans="2:9" ht="30" customHeight="1">
      <c r="B799" s="902"/>
      <c r="C799" s="376"/>
      <c r="D799" s="376"/>
      <c r="E799" s="376"/>
      <c r="F799" s="376"/>
      <c r="G799" s="895"/>
      <c r="H799" s="379"/>
      <c r="I799" s="316"/>
    </row>
    <row r="800" spans="2:9" ht="30" customHeight="1">
      <c r="B800" s="902"/>
      <c r="C800" s="376"/>
      <c r="D800" s="376"/>
      <c r="E800" s="376"/>
      <c r="F800" s="376"/>
      <c r="G800" s="895"/>
      <c r="H800" s="379"/>
      <c r="I800" s="316"/>
    </row>
    <row r="801" spans="2:9" ht="30" customHeight="1">
      <c r="B801" s="902"/>
      <c r="C801" s="376"/>
      <c r="D801" s="376"/>
      <c r="E801" s="376"/>
      <c r="F801" s="376"/>
      <c r="G801" s="895"/>
      <c r="H801" s="379"/>
      <c r="I801" s="316"/>
    </row>
    <row r="802" spans="2:9" ht="30" customHeight="1">
      <c r="B802" s="902"/>
      <c r="C802" s="376"/>
      <c r="D802" s="376"/>
      <c r="E802" s="376"/>
      <c r="F802" s="376"/>
      <c r="G802" s="895"/>
      <c r="H802" s="379"/>
      <c r="I802" s="316"/>
    </row>
    <row r="803" spans="2:9" ht="30" customHeight="1">
      <c r="B803" s="902"/>
      <c r="C803" s="376"/>
      <c r="D803" s="376"/>
      <c r="E803" s="376"/>
      <c r="F803" s="376"/>
      <c r="G803" s="895"/>
      <c r="H803" s="379"/>
      <c r="I803" s="316"/>
    </row>
    <row r="804" spans="2:9" ht="30" customHeight="1">
      <c r="B804" s="902"/>
      <c r="C804" s="376"/>
      <c r="D804" s="376"/>
      <c r="E804" s="376"/>
      <c r="F804" s="376"/>
      <c r="G804" s="895"/>
      <c r="H804" s="379"/>
      <c r="I804" s="316"/>
    </row>
    <row r="805" spans="2:9" ht="30" customHeight="1">
      <c r="B805" s="902"/>
      <c r="C805" s="376"/>
      <c r="D805" s="376"/>
      <c r="E805" s="376"/>
      <c r="F805" s="376"/>
      <c r="G805" s="895"/>
      <c r="H805" s="379"/>
      <c r="I805" s="316"/>
    </row>
    <row r="806" spans="2:9" ht="30" customHeight="1">
      <c r="B806" s="902"/>
      <c r="C806" s="376"/>
      <c r="D806" s="376"/>
      <c r="E806" s="376"/>
      <c r="F806" s="376"/>
      <c r="G806" s="895"/>
      <c r="H806" s="379"/>
      <c r="I806" s="316"/>
    </row>
    <row r="807" spans="2:9" ht="30" customHeight="1">
      <c r="B807" s="902"/>
      <c r="C807" s="376"/>
      <c r="D807" s="376"/>
      <c r="E807" s="376"/>
      <c r="F807" s="376"/>
      <c r="G807" s="895"/>
      <c r="H807" s="379"/>
      <c r="I807" s="316"/>
    </row>
    <row r="808" spans="2:9" ht="30" customHeight="1">
      <c r="B808" s="902"/>
      <c r="C808" s="376"/>
      <c r="D808" s="376"/>
      <c r="E808" s="376"/>
      <c r="F808" s="376"/>
      <c r="G808" s="895"/>
      <c r="H808" s="379"/>
      <c r="I808" s="316"/>
    </row>
    <row r="809" spans="2:9" ht="30" customHeight="1">
      <c r="B809" s="902"/>
      <c r="C809" s="376"/>
      <c r="D809" s="376"/>
      <c r="E809" s="376"/>
      <c r="F809" s="376"/>
      <c r="G809" s="895"/>
      <c r="H809" s="379"/>
      <c r="I809" s="316"/>
    </row>
    <row r="810" spans="2:9" ht="30" customHeight="1">
      <c r="B810" s="902"/>
      <c r="C810" s="376"/>
      <c r="D810" s="376"/>
      <c r="E810" s="376"/>
      <c r="F810" s="376"/>
      <c r="G810" s="895"/>
      <c r="H810" s="379"/>
      <c r="I810" s="316"/>
    </row>
    <row r="811" spans="2:9" ht="30" customHeight="1">
      <c r="B811" s="902"/>
      <c r="C811" s="376"/>
      <c r="D811" s="376"/>
      <c r="E811" s="376"/>
      <c r="F811" s="376"/>
      <c r="G811" s="895"/>
      <c r="H811" s="379"/>
      <c r="I811" s="316"/>
    </row>
    <row r="812" spans="2:9" ht="30" customHeight="1">
      <c r="B812" s="902"/>
      <c r="C812" s="376"/>
      <c r="D812" s="376"/>
      <c r="E812" s="376"/>
      <c r="F812" s="376"/>
      <c r="G812" s="895"/>
      <c r="H812" s="379"/>
      <c r="I812" s="316"/>
    </row>
    <row r="813" spans="2:9" ht="30" customHeight="1">
      <c r="B813" s="902"/>
      <c r="C813" s="376"/>
      <c r="D813" s="376"/>
      <c r="E813" s="376"/>
      <c r="F813" s="376"/>
      <c r="G813" s="895"/>
      <c r="H813" s="379"/>
      <c r="I813" s="316"/>
    </row>
    <row r="814" spans="2:9" ht="30" customHeight="1">
      <c r="B814" s="902"/>
      <c r="C814" s="376"/>
      <c r="D814" s="376"/>
      <c r="E814" s="376"/>
      <c r="F814" s="376"/>
      <c r="G814" s="895"/>
      <c r="H814" s="379"/>
      <c r="I814" s="316"/>
    </row>
    <row r="815" spans="2:9" ht="30" customHeight="1">
      <c r="B815" s="902"/>
      <c r="C815" s="376"/>
      <c r="D815" s="376"/>
      <c r="E815" s="376"/>
      <c r="F815" s="376"/>
      <c r="G815" s="895"/>
      <c r="H815" s="379"/>
      <c r="I815" s="316"/>
    </row>
    <row r="816" spans="2:9" ht="30" customHeight="1">
      <c r="B816" s="902"/>
      <c r="C816" s="376"/>
      <c r="D816" s="376"/>
      <c r="E816" s="376"/>
      <c r="F816" s="376"/>
      <c r="G816" s="895"/>
      <c r="H816" s="379"/>
      <c r="I816" s="316"/>
    </row>
    <row r="817" spans="2:9" ht="30" customHeight="1">
      <c r="B817" s="902"/>
      <c r="C817" s="376"/>
      <c r="D817" s="376"/>
      <c r="E817" s="376"/>
      <c r="F817" s="376"/>
      <c r="G817" s="895"/>
      <c r="H817" s="379"/>
      <c r="I817" s="316"/>
    </row>
    <row r="818" spans="2:9" ht="30" customHeight="1">
      <c r="B818" s="902"/>
      <c r="C818" s="376"/>
      <c r="D818" s="376"/>
      <c r="E818" s="376"/>
      <c r="F818" s="376"/>
      <c r="G818" s="895"/>
      <c r="H818" s="379"/>
      <c r="I818" s="316"/>
    </row>
    <row r="819" spans="2:9" ht="30" customHeight="1">
      <c r="B819" s="902"/>
      <c r="C819" s="376"/>
      <c r="D819" s="376"/>
      <c r="E819" s="376"/>
      <c r="F819" s="376"/>
      <c r="G819" s="895"/>
      <c r="H819" s="379"/>
      <c r="I819" s="316"/>
    </row>
    <row r="820" spans="2:9" ht="30" customHeight="1">
      <c r="B820" s="902"/>
      <c r="C820" s="376"/>
      <c r="D820" s="376"/>
      <c r="E820" s="376"/>
      <c r="F820" s="376"/>
      <c r="G820" s="895"/>
      <c r="H820" s="379"/>
      <c r="I820" s="316"/>
    </row>
    <row r="821" spans="2:9" ht="30" customHeight="1">
      <c r="B821" s="902"/>
      <c r="C821" s="376"/>
      <c r="D821" s="376"/>
      <c r="E821" s="376"/>
      <c r="F821" s="376"/>
      <c r="G821" s="895"/>
      <c r="H821" s="379"/>
      <c r="I821" s="316"/>
    </row>
    <row r="822" spans="2:9" ht="30" customHeight="1">
      <c r="B822" s="902"/>
      <c r="C822" s="376"/>
      <c r="D822" s="376"/>
      <c r="E822" s="376"/>
      <c r="F822" s="376"/>
      <c r="G822" s="895"/>
      <c r="H822" s="379"/>
      <c r="I822" s="316"/>
    </row>
    <row r="823" spans="2:9" ht="30" customHeight="1">
      <c r="B823" s="902"/>
      <c r="C823" s="376"/>
      <c r="D823" s="376"/>
      <c r="E823" s="376"/>
      <c r="F823" s="376"/>
      <c r="G823" s="895"/>
      <c r="H823" s="379"/>
      <c r="I823" s="316"/>
    </row>
    <row r="824" spans="2:9" ht="30" customHeight="1">
      <c r="B824" s="902"/>
      <c r="C824" s="376"/>
      <c r="D824" s="376"/>
      <c r="E824" s="376"/>
      <c r="F824" s="376"/>
      <c r="G824" s="895"/>
      <c r="H824" s="379"/>
      <c r="I824" s="316"/>
    </row>
    <row r="825" spans="2:9" ht="30" customHeight="1">
      <c r="B825" s="902"/>
      <c r="C825" s="376"/>
      <c r="D825" s="376"/>
      <c r="E825" s="376"/>
      <c r="F825" s="376"/>
      <c r="G825" s="895"/>
      <c r="H825" s="379"/>
      <c r="I825" s="316"/>
    </row>
    <row r="826" spans="2:9" ht="30" customHeight="1">
      <c r="B826" s="902"/>
      <c r="C826" s="376"/>
      <c r="D826" s="376"/>
      <c r="E826" s="376"/>
      <c r="F826" s="376"/>
      <c r="G826" s="895"/>
      <c r="H826" s="379"/>
      <c r="I826" s="316"/>
    </row>
    <row r="827" spans="2:9" ht="30" customHeight="1">
      <c r="B827" s="902"/>
      <c r="C827" s="376"/>
      <c r="D827" s="376"/>
      <c r="E827" s="376"/>
      <c r="F827" s="376"/>
      <c r="G827" s="895"/>
      <c r="H827" s="379"/>
      <c r="I827" s="316"/>
    </row>
    <row r="828" spans="2:9" ht="30" customHeight="1">
      <c r="B828" s="902"/>
      <c r="C828" s="376"/>
      <c r="D828" s="376"/>
      <c r="E828" s="376"/>
      <c r="F828" s="376"/>
      <c r="G828" s="895"/>
      <c r="H828" s="379"/>
      <c r="I828" s="316"/>
    </row>
    <row r="829" spans="2:9" ht="30" customHeight="1">
      <c r="B829" s="902"/>
      <c r="C829" s="376"/>
      <c r="D829" s="376"/>
      <c r="E829" s="376"/>
      <c r="F829" s="376"/>
      <c r="G829" s="895"/>
      <c r="H829" s="379"/>
      <c r="I829" s="316"/>
    </row>
    <row r="830" spans="2:9" ht="30" customHeight="1">
      <c r="B830" s="902"/>
      <c r="C830" s="376"/>
      <c r="D830" s="376"/>
      <c r="E830" s="376"/>
      <c r="F830" s="376"/>
      <c r="G830" s="895"/>
      <c r="H830" s="379"/>
      <c r="I830" s="316"/>
    </row>
    <row r="831" spans="2:9" ht="30" customHeight="1">
      <c r="B831" s="902"/>
      <c r="C831" s="376"/>
      <c r="D831" s="376"/>
      <c r="E831" s="376"/>
      <c r="F831" s="376"/>
      <c r="G831" s="895"/>
      <c r="H831" s="379"/>
      <c r="I831" s="316"/>
    </row>
    <row r="832" spans="2:9" ht="30" customHeight="1">
      <c r="B832" s="902"/>
      <c r="C832" s="376"/>
      <c r="D832" s="376"/>
      <c r="E832" s="376"/>
      <c r="F832" s="376"/>
      <c r="G832" s="895"/>
      <c r="H832" s="379"/>
      <c r="I832" s="316"/>
    </row>
    <row r="833" spans="2:9" ht="30" customHeight="1">
      <c r="B833" s="902"/>
      <c r="C833" s="376"/>
      <c r="D833" s="376"/>
      <c r="E833" s="376"/>
      <c r="F833" s="376"/>
      <c r="G833" s="895"/>
      <c r="H833" s="379"/>
      <c r="I833" s="316"/>
    </row>
    <row r="834" spans="2:9" ht="30" customHeight="1">
      <c r="B834" s="902"/>
      <c r="C834" s="376"/>
      <c r="D834" s="376"/>
      <c r="E834" s="376"/>
      <c r="F834" s="376"/>
      <c r="G834" s="895"/>
      <c r="H834" s="379"/>
      <c r="I834" s="316"/>
    </row>
    <row r="835" spans="2:9" ht="30" customHeight="1">
      <c r="B835" s="902"/>
      <c r="C835" s="376"/>
      <c r="D835" s="376"/>
      <c r="E835" s="376"/>
      <c r="F835" s="376"/>
      <c r="G835" s="895"/>
      <c r="H835" s="379"/>
      <c r="I835" s="316"/>
    </row>
    <row r="836" spans="2:9" ht="30" customHeight="1">
      <c r="B836" s="902"/>
      <c r="C836" s="376"/>
      <c r="D836" s="376"/>
      <c r="E836" s="376"/>
      <c r="F836" s="376"/>
      <c r="G836" s="895"/>
      <c r="H836" s="379"/>
      <c r="I836" s="316"/>
    </row>
    <row r="837" spans="2:9" ht="30" customHeight="1">
      <c r="B837" s="902"/>
      <c r="C837" s="376"/>
      <c r="D837" s="376"/>
      <c r="E837" s="376"/>
      <c r="F837" s="376"/>
      <c r="G837" s="895"/>
      <c r="H837" s="379"/>
      <c r="I837" s="316"/>
    </row>
    <row r="838" spans="2:9" ht="30" customHeight="1">
      <c r="B838" s="902"/>
      <c r="C838" s="376"/>
      <c r="D838" s="376"/>
      <c r="E838" s="376"/>
      <c r="F838" s="376"/>
      <c r="G838" s="895"/>
      <c r="H838" s="379"/>
      <c r="I838" s="316"/>
    </row>
    <row r="839" spans="2:9" ht="30" customHeight="1">
      <c r="B839" s="902"/>
      <c r="C839" s="376"/>
      <c r="D839" s="376"/>
      <c r="E839" s="376"/>
      <c r="F839" s="376"/>
      <c r="G839" s="895"/>
      <c r="H839" s="379"/>
      <c r="I839" s="316"/>
    </row>
    <row r="840" spans="2:9" ht="30" customHeight="1">
      <c r="B840" s="902"/>
      <c r="C840" s="376"/>
      <c r="D840" s="376"/>
      <c r="E840" s="376"/>
      <c r="F840" s="376"/>
      <c r="G840" s="895"/>
      <c r="H840" s="379"/>
      <c r="I840" s="316"/>
    </row>
    <row r="841" spans="2:9" ht="30" customHeight="1">
      <c r="B841" s="902"/>
      <c r="C841" s="376"/>
      <c r="D841" s="376"/>
      <c r="E841" s="376"/>
      <c r="F841" s="376"/>
      <c r="G841" s="895"/>
      <c r="H841" s="379"/>
      <c r="I841" s="316"/>
    </row>
    <row r="842" spans="2:9" ht="30" customHeight="1">
      <c r="B842" s="902"/>
      <c r="C842" s="376"/>
      <c r="D842" s="376"/>
      <c r="E842" s="376"/>
      <c r="F842" s="376"/>
      <c r="G842" s="895"/>
      <c r="H842" s="379"/>
      <c r="I842" s="316"/>
    </row>
    <row r="843" spans="2:9" ht="30" customHeight="1">
      <c r="B843" s="902"/>
      <c r="C843" s="376"/>
      <c r="D843" s="376"/>
      <c r="E843" s="376"/>
      <c r="F843" s="376"/>
      <c r="G843" s="895"/>
      <c r="H843" s="379"/>
      <c r="I843" s="316"/>
    </row>
    <row r="844" spans="2:9" ht="30" customHeight="1">
      <c r="B844" s="902"/>
      <c r="C844" s="376"/>
      <c r="D844" s="376"/>
      <c r="E844" s="376"/>
      <c r="F844" s="376"/>
      <c r="G844" s="895"/>
      <c r="H844" s="379"/>
      <c r="I844" s="316"/>
    </row>
    <row r="845" spans="2:9" ht="30" customHeight="1">
      <c r="B845" s="902"/>
      <c r="C845" s="376"/>
      <c r="D845" s="376"/>
      <c r="E845" s="376"/>
      <c r="F845" s="376"/>
      <c r="G845" s="895"/>
      <c r="H845" s="379"/>
      <c r="I845" s="316"/>
    </row>
    <row r="846" spans="2:9" ht="30" customHeight="1">
      <c r="B846" s="902"/>
      <c r="C846" s="376"/>
      <c r="D846" s="376"/>
      <c r="E846" s="376"/>
      <c r="F846" s="376"/>
      <c r="G846" s="895"/>
      <c r="H846" s="379"/>
      <c r="I846" s="316"/>
    </row>
    <row r="847" spans="2:9" ht="30" customHeight="1">
      <c r="B847" s="902"/>
      <c r="C847" s="376"/>
      <c r="D847" s="376"/>
      <c r="E847" s="376"/>
      <c r="F847" s="376"/>
      <c r="G847" s="895"/>
      <c r="H847" s="379"/>
      <c r="I847" s="316"/>
    </row>
    <row r="848" spans="2:9" ht="30" customHeight="1">
      <c r="B848" s="902"/>
      <c r="C848" s="376"/>
      <c r="D848" s="376"/>
      <c r="E848" s="376"/>
      <c r="F848" s="376"/>
      <c r="G848" s="895"/>
      <c r="H848" s="379"/>
      <c r="I848" s="316"/>
    </row>
    <row r="849" spans="2:9" ht="30" customHeight="1">
      <c r="B849" s="902"/>
      <c r="C849" s="376"/>
      <c r="D849" s="376"/>
      <c r="E849" s="376"/>
      <c r="F849" s="376"/>
      <c r="G849" s="895"/>
      <c r="H849" s="379"/>
      <c r="I849" s="316"/>
    </row>
    <row r="850" spans="2:9" ht="30" customHeight="1">
      <c r="B850" s="902"/>
      <c r="C850" s="376"/>
      <c r="D850" s="376"/>
      <c r="E850" s="376"/>
      <c r="F850" s="376"/>
      <c r="G850" s="895"/>
      <c r="H850" s="379"/>
      <c r="I850" s="316"/>
    </row>
    <row r="851" spans="2:9" ht="30" customHeight="1">
      <c r="B851" s="902"/>
      <c r="C851" s="376"/>
      <c r="D851" s="376"/>
      <c r="E851" s="376"/>
      <c r="F851" s="376"/>
      <c r="G851" s="895"/>
      <c r="H851" s="379"/>
      <c r="I851" s="316"/>
    </row>
    <row r="852" spans="2:9" ht="30" customHeight="1">
      <c r="B852" s="902"/>
      <c r="C852" s="376"/>
      <c r="D852" s="376"/>
      <c r="E852" s="376"/>
      <c r="F852" s="376"/>
      <c r="G852" s="895"/>
      <c r="H852" s="379"/>
      <c r="I852" s="316"/>
    </row>
    <row r="853" spans="2:9" ht="30" customHeight="1">
      <c r="B853" s="902"/>
      <c r="C853" s="376"/>
      <c r="D853" s="376"/>
      <c r="E853" s="376"/>
      <c r="F853" s="376"/>
      <c r="G853" s="895"/>
      <c r="H853" s="379"/>
      <c r="I853" s="316"/>
    </row>
    <row r="854" spans="2:9" ht="30" customHeight="1">
      <c r="B854" s="902"/>
      <c r="C854" s="376"/>
      <c r="D854" s="376"/>
      <c r="E854" s="376"/>
      <c r="F854" s="376"/>
      <c r="G854" s="895"/>
      <c r="H854" s="379"/>
      <c r="I854" s="316"/>
    </row>
    <row r="855" spans="2:9" ht="30" customHeight="1">
      <c r="B855" s="902"/>
      <c r="C855" s="376"/>
      <c r="D855" s="376"/>
      <c r="E855" s="376"/>
      <c r="F855" s="376"/>
      <c r="G855" s="895"/>
      <c r="H855" s="379"/>
      <c r="I855" s="316"/>
    </row>
    <row r="856" spans="2:9" ht="30" customHeight="1">
      <c r="B856" s="902"/>
      <c r="C856" s="376"/>
      <c r="D856" s="376"/>
      <c r="E856" s="376"/>
      <c r="F856" s="376"/>
      <c r="G856" s="895"/>
      <c r="H856" s="379"/>
      <c r="I856" s="316"/>
    </row>
    <row r="857" spans="2:9" ht="30" customHeight="1">
      <c r="B857" s="902"/>
      <c r="C857" s="376"/>
      <c r="D857" s="376"/>
      <c r="E857" s="376"/>
      <c r="F857" s="376"/>
      <c r="G857" s="895"/>
      <c r="H857" s="379"/>
      <c r="I857" s="316"/>
    </row>
    <row r="858" spans="2:9" ht="30" customHeight="1">
      <c r="B858" s="902"/>
      <c r="C858" s="376"/>
      <c r="D858" s="376"/>
      <c r="E858" s="376"/>
      <c r="F858" s="376"/>
      <c r="G858" s="895"/>
      <c r="H858" s="379"/>
      <c r="I858" s="316"/>
    </row>
    <row r="859" spans="2:9" ht="30" customHeight="1">
      <c r="B859" s="902"/>
      <c r="C859" s="376"/>
      <c r="D859" s="376"/>
      <c r="E859" s="376"/>
      <c r="F859" s="376"/>
      <c r="G859" s="895"/>
      <c r="H859" s="379"/>
      <c r="I859" s="316"/>
    </row>
    <row r="860" spans="2:9" ht="30" customHeight="1">
      <c r="B860" s="902"/>
      <c r="C860" s="376"/>
      <c r="D860" s="376"/>
      <c r="E860" s="376"/>
      <c r="F860" s="376"/>
      <c r="G860" s="895"/>
      <c r="H860" s="379"/>
      <c r="I860" s="316"/>
    </row>
    <row r="861" spans="2:9" ht="30" customHeight="1">
      <c r="B861" s="902"/>
      <c r="C861" s="376"/>
      <c r="D861" s="376"/>
      <c r="E861" s="376"/>
      <c r="F861" s="376"/>
      <c r="G861" s="895"/>
      <c r="H861" s="379"/>
      <c r="I861" s="316"/>
    </row>
    <row r="862" spans="2:9" ht="30" customHeight="1">
      <c r="B862" s="902"/>
      <c r="C862" s="376"/>
      <c r="D862" s="376"/>
      <c r="E862" s="376"/>
      <c r="F862" s="376"/>
      <c r="G862" s="895"/>
      <c r="H862" s="379"/>
      <c r="I862" s="316"/>
    </row>
    <row r="863" spans="2:9" ht="30" customHeight="1">
      <c r="B863" s="902"/>
      <c r="C863" s="376"/>
      <c r="D863" s="376"/>
      <c r="E863" s="376"/>
      <c r="F863" s="376"/>
      <c r="G863" s="895"/>
      <c r="H863" s="379"/>
      <c r="I863" s="316"/>
    </row>
    <row r="864" spans="2:9" ht="30" customHeight="1">
      <c r="B864" s="902"/>
      <c r="C864" s="376"/>
      <c r="D864" s="376"/>
      <c r="E864" s="376"/>
      <c r="F864" s="376"/>
      <c r="G864" s="895"/>
      <c r="H864" s="379"/>
      <c r="I864" s="316"/>
    </row>
    <row r="865" spans="2:9" ht="30" customHeight="1">
      <c r="B865" s="902"/>
      <c r="C865" s="376"/>
      <c r="D865" s="376"/>
      <c r="E865" s="376"/>
      <c r="F865" s="376"/>
      <c r="G865" s="895"/>
      <c r="H865" s="379"/>
      <c r="I865" s="316"/>
    </row>
    <row r="866" spans="2:9" ht="30" customHeight="1">
      <c r="B866" s="902"/>
      <c r="C866" s="376"/>
      <c r="D866" s="376"/>
      <c r="E866" s="376"/>
      <c r="F866" s="376"/>
      <c r="G866" s="895"/>
      <c r="H866" s="379"/>
      <c r="I866" s="316"/>
    </row>
    <row r="867" spans="2:9" ht="30" customHeight="1">
      <c r="B867" s="902"/>
      <c r="C867" s="376"/>
      <c r="D867" s="376"/>
      <c r="E867" s="376"/>
      <c r="F867" s="376"/>
      <c r="G867" s="895"/>
      <c r="H867" s="379"/>
      <c r="I867" s="316"/>
    </row>
    <row r="868" spans="2:9" ht="30" customHeight="1">
      <c r="B868" s="902"/>
      <c r="C868" s="376"/>
      <c r="D868" s="376"/>
      <c r="E868" s="376"/>
      <c r="F868" s="376"/>
      <c r="G868" s="895"/>
      <c r="H868" s="379"/>
      <c r="I868" s="316"/>
    </row>
    <row r="869" spans="2:9" ht="30" customHeight="1">
      <c r="B869" s="902"/>
      <c r="C869" s="376"/>
      <c r="D869" s="376"/>
      <c r="E869" s="376"/>
      <c r="F869" s="376"/>
      <c r="G869" s="895"/>
      <c r="H869" s="379"/>
      <c r="I869" s="316"/>
    </row>
    <row r="870" spans="2:9" ht="30" customHeight="1">
      <c r="B870" s="902"/>
      <c r="C870" s="376"/>
      <c r="D870" s="376"/>
      <c r="E870" s="376"/>
      <c r="F870" s="376"/>
      <c r="G870" s="895"/>
      <c r="H870" s="379"/>
      <c r="I870" s="316"/>
    </row>
    <row r="871" spans="2:9" ht="30" customHeight="1">
      <c r="B871" s="902"/>
      <c r="C871" s="376"/>
      <c r="D871" s="376"/>
      <c r="E871" s="376"/>
      <c r="F871" s="376"/>
      <c r="G871" s="895"/>
      <c r="H871" s="379"/>
      <c r="I871" s="316"/>
    </row>
    <row r="872" spans="2:9" ht="30" customHeight="1">
      <c r="B872" s="902"/>
      <c r="C872" s="376"/>
      <c r="D872" s="376"/>
      <c r="E872" s="376"/>
      <c r="F872" s="376"/>
      <c r="G872" s="895"/>
      <c r="H872" s="379"/>
      <c r="I872" s="316"/>
    </row>
    <row r="873" spans="2:9" ht="30" customHeight="1">
      <c r="B873" s="902"/>
      <c r="C873" s="376"/>
      <c r="D873" s="376"/>
      <c r="E873" s="376"/>
      <c r="F873" s="376"/>
      <c r="G873" s="895"/>
      <c r="H873" s="379"/>
      <c r="I873" s="316"/>
    </row>
    <row r="874" spans="2:9" ht="30" customHeight="1">
      <c r="B874" s="902"/>
      <c r="C874" s="376"/>
      <c r="D874" s="376"/>
      <c r="E874" s="376"/>
      <c r="F874" s="376"/>
      <c r="G874" s="895"/>
      <c r="H874" s="379"/>
      <c r="I874" s="316"/>
    </row>
    <row r="875" spans="2:9" ht="30" customHeight="1">
      <c r="B875" s="902"/>
      <c r="C875" s="376"/>
      <c r="D875" s="376"/>
      <c r="E875" s="376"/>
      <c r="F875" s="376"/>
      <c r="G875" s="895"/>
      <c r="H875" s="379"/>
      <c r="I875" s="316"/>
    </row>
    <row r="876" spans="2:9" ht="30" customHeight="1">
      <c r="B876" s="902"/>
      <c r="C876" s="376"/>
      <c r="D876" s="376"/>
      <c r="E876" s="376"/>
      <c r="F876" s="376"/>
      <c r="G876" s="895"/>
      <c r="H876" s="379"/>
      <c r="I876" s="316"/>
    </row>
    <row r="877" spans="2:9" ht="30" customHeight="1">
      <c r="B877" s="902"/>
      <c r="C877" s="376"/>
      <c r="D877" s="376"/>
      <c r="E877" s="376"/>
      <c r="F877" s="376"/>
      <c r="G877" s="895"/>
      <c r="H877" s="379"/>
      <c r="I877" s="316"/>
    </row>
    <row r="878" spans="2:9" ht="30" customHeight="1">
      <c r="B878" s="902"/>
      <c r="C878" s="376"/>
      <c r="D878" s="376"/>
      <c r="E878" s="376"/>
      <c r="F878" s="376"/>
      <c r="G878" s="895"/>
      <c r="H878" s="379"/>
      <c r="I878" s="316"/>
    </row>
    <row r="879" spans="2:9" ht="30" customHeight="1">
      <c r="B879" s="902"/>
      <c r="C879" s="376"/>
      <c r="D879" s="376"/>
      <c r="E879" s="376"/>
      <c r="F879" s="376"/>
      <c r="G879" s="895"/>
      <c r="H879" s="379"/>
      <c r="I879" s="316"/>
    </row>
    <row r="880" spans="2:9" ht="30" customHeight="1">
      <c r="B880" s="902"/>
      <c r="C880" s="376"/>
      <c r="D880" s="376"/>
      <c r="E880" s="376"/>
      <c r="F880" s="376"/>
      <c r="G880" s="895"/>
      <c r="H880" s="379"/>
      <c r="I880" s="316"/>
    </row>
    <row r="881" spans="2:9" ht="30" customHeight="1">
      <c r="B881" s="902"/>
      <c r="C881" s="376"/>
      <c r="D881" s="376"/>
      <c r="E881" s="376"/>
      <c r="F881" s="376"/>
      <c r="G881" s="895"/>
      <c r="H881" s="379"/>
      <c r="I881" s="316"/>
    </row>
    <row r="882" spans="2:9" ht="30" customHeight="1">
      <c r="B882" s="902"/>
      <c r="C882" s="376"/>
      <c r="D882" s="376"/>
      <c r="E882" s="376"/>
      <c r="F882" s="376"/>
      <c r="G882" s="895"/>
      <c r="H882" s="379"/>
      <c r="I882" s="316"/>
    </row>
    <row r="883" spans="2:9" ht="30" customHeight="1">
      <c r="B883" s="902"/>
      <c r="C883" s="376"/>
      <c r="D883" s="376"/>
      <c r="E883" s="376"/>
      <c r="F883" s="376"/>
      <c r="G883" s="895"/>
      <c r="H883" s="379"/>
      <c r="I883" s="316"/>
    </row>
    <row r="884" spans="2:9" ht="30" customHeight="1">
      <c r="B884" s="902"/>
      <c r="C884" s="376"/>
      <c r="D884" s="376"/>
      <c r="E884" s="376"/>
      <c r="F884" s="376"/>
      <c r="G884" s="895"/>
      <c r="H884" s="379"/>
      <c r="I884" s="316"/>
    </row>
    <row r="885" spans="2:9" ht="30" customHeight="1">
      <c r="B885" s="902"/>
      <c r="C885" s="376"/>
      <c r="D885" s="376"/>
      <c r="E885" s="376"/>
      <c r="F885" s="376"/>
      <c r="G885" s="895"/>
      <c r="H885" s="379"/>
      <c r="I885" s="316"/>
    </row>
    <row r="886" spans="2:9" ht="30" customHeight="1">
      <c r="B886" s="902"/>
      <c r="C886" s="376"/>
      <c r="D886" s="376"/>
      <c r="E886" s="376"/>
      <c r="F886" s="376"/>
      <c r="G886" s="895"/>
      <c r="H886" s="379"/>
      <c r="I886" s="316"/>
    </row>
    <row r="887" spans="2:9" ht="30" customHeight="1">
      <c r="B887" s="902"/>
      <c r="C887" s="376"/>
      <c r="D887" s="376"/>
      <c r="E887" s="376"/>
      <c r="F887" s="376"/>
      <c r="G887" s="895"/>
      <c r="H887" s="379"/>
      <c r="I887" s="316"/>
    </row>
    <row r="888" spans="2:9" ht="30" customHeight="1">
      <c r="B888" s="902"/>
      <c r="C888" s="376"/>
      <c r="D888" s="376"/>
      <c r="E888" s="376"/>
      <c r="F888" s="376"/>
      <c r="G888" s="895"/>
      <c r="H888" s="379"/>
      <c r="I888" s="316"/>
    </row>
    <row r="889" spans="2:9" ht="30" customHeight="1">
      <c r="B889" s="902"/>
      <c r="C889" s="376"/>
      <c r="D889" s="376"/>
      <c r="E889" s="376"/>
      <c r="F889" s="376"/>
      <c r="G889" s="895"/>
      <c r="H889" s="379"/>
      <c r="I889" s="316"/>
    </row>
    <row r="890" spans="2:9" ht="30" customHeight="1">
      <c r="B890" s="902"/>
      <c r="C890" s="376"/>
      <c r="D890" s="376"/>
      <c r="E890" s="376"/>
      <c r="F890" s="376"/>
      <c r="G890" s="895"/>
      <c r="H890" s="379"/>
      <c r="I890" s="316"/>
    </row>
    <row r="891" spans="2:9" ht="30" customHeight="1">
      <c r="B891" s="902"/>
      <c r="C891" s="376"/>
      <c r="D891" s="376"/>
      <c r="E891" s="376"/>
      <c r="F891" s="376"/>
      <c r="G891" s="895"/>
      <c r="H891" s="379"/>
      <c r="I891" s="316"/>
    </row>
    <row r="892" spans="2:9" ht="30" customHeight="1">
      <c r="B892" s="902"/>
      <c r="C892" s="376"/>
      <c r="D892" s="376"/>
      <c r="E892" s="376"/>
      <c r="F892" s="376"/>
      <c r="G892" s="895"/>
      <c r="H892" s="379"/>
      <c r="I892" s="316"/>
    </row>
    <row r="893" spans="2:9" ht="30" customHeight="1">
      <c r="B893" s="902"/>
      <c r="C893" s="376"/>
      <c r="D893" s="376"/>
      <c r="E893" s="376"/>
      <c r="F893" s="376"/>
      <c r="G893" s="895"/>
      <c r="H893" s="379"/>
      <c r="I893" s="316"/>
    </row>
    <row r="894" spans="2:9" ht="30" customHeight="1">
      <c r="B894" s="902"/>
      <c r="C894" s="376"/>
      <c r="D894" s="376"/>
      <c r="E894" s="376"/>
      <c r="F894" s="376"/>
      <c r="G894" s="895"/>
      <c r="H894" s="379"/>
      <c r="I894" s="316"/>
    </row>
    <row r="895" spans="2:9" ht="30" customHeight="1">
      <c r="B895" s="902"/>
      <c r="C895" s="376"/>
      <c r="D895" s="376"/>
      <c r="E895" s="376"/>
      <c r="F895" s="376"/>
      <c r="G895" s="895"/>
      <c r="H895" s="379"/>
      <c r="I895" s="316"/>
    </row>
    <row r="896" spans="2:9" ht="30" customHeight="1">
      <c r="B896" s="902"/>
      <c r="C896" s="376"/>
      <c r="D896" s="376"/>
      <c r="E896" s="376"/>
      <c r="F896" s="376"/>
      <c r="G896" s="895"/>
      <c r="H896" s="379"/>
      <c r="I896" s="316"/>
    </row>
    <row r="897" spans="2:9" ht="30" customHeight="1">
      <c r="B897" s="902"/>
      <c r="C897" s="376"/>
      <c r="D897" s="376"/>
      <c r="E897" s="376"/>
      <c r="F897" s="376"/>
      <c r="G897" s="895"/>
      <c r="H897" s="379"/>
      <c r="I897" s="316"/>
    </row>
    <row r="898" spans="2:9" ht="30" customHeight="1">
      <c r="B898" s="902"/>
      <c r="C898" s="376"/>
      <c r="D898" s="376"/>
      <c r="E898" s="376"/>
      <c r="F898" s="376"/>
      <c r="G898" s="895"/>
      <c r="H898" s="379"/>
      <c r="I898" s="316"/>
    </row>
    <row r="899" spans="2:9" ht="30" customHeight="1">
      <c r="B899" s="902"/>
      <c r="C899" s="376"/>
      <c r="D899" s="376"/>
      <c r="E899" s="376"/>
      <c r="F899" s="376"/>
      <c r="G899" s="895"/>
      <c r="H899" s="379"/>
      <c r="I899" s="316"/>
    </row>
    <row r="900" spans="2:9" ht="30" customHeight="1">
      <c r="B900" s="902"/>
      <c r="C900" s="376"/>
      <c r="D900" s="376"/>
      <c r="E900" s="376"/>
      <c r="F900" s="376"/>
      <c r="G900" s="895"/>
      <c r="H900" s="379"/>
      <c r="I900" s="316"/>
    </row>
    <row r="901" spans="2:9" ht="30" customHeight="1">
      <c r="B901" s="902"/>
      <c r="C901" s="376"/>
      <c r="D901" s="376"/>
      <c r="E901" s="376"/>
      <c r="F901" s="376"/>
      <c r="G901" s="895"/>
      <c r="H901" s="379"/>
      <c r="I901" s="316"/>
    </row>
    <row r="902" spans="2:9" ht="30" customHeight="1">
      <c r="B902" s="902"/>
      <c r="C902" s="376"/>
      <c r="D902" s="376"/>
      <c r="E902" s="376"/>
      <c r="F902" s="376"/>
      <c r="G902" s="895"/>
      <c r="H902" s="379"/>
      <c r="I902" s="316"/>
    </row>
    <row r="903" spans="2:9" ht="30" customHeight="1">
      <c r="B903" s="902"/>
      <c r="C903" s="376"/>
      <c r="D903" s="376"/>
      <c r="E903" s="376"/>
      <c r="F903" s="376"/>
      <c r="G903" s="895"/>
      <c r="H903" s="379"/>
      <c r="I903" s="316"/>
    </row>
    <row r="904" spans="2:9" ht="30" customHeight="1">
      <c r="B904" s="902"/>
      <c r="C904" s="376"/>
      <c r="D904" s="376"/>
      <c r="E904" s="376"/>
      <c r="F904" s="376"/>
      <c r="G904" s="895"/>
      <c r="H904" s="379"/>
      <c r="I904" s="316"/>
    </row>
    <row r="905" spans="2:9" ht="30" customHeight="1">
      <c r="B905" s="902"/>
      <c r="C905" s="376"/>
      <c r="D905" s="376"/>
      <c r="E905" s="376"/>
      <c r="F905" s="376"/>
      <c r="G905" s="895"/>
      <c r="H905" s="379"/>
      <c r="I905" s="316"/>
    </row>
    <row r="906" spans="2:9" ht="30" customHeight="1">
      <c r="B906" s="902"/>
      <c r="C906" s="376"/>
      <c r="D906" s="376"/>
      <c r="E906" s="376"/>
      <c r="F906" s="376"/>
      <c r="G906" s="895"/>
      <c r="H906" s="379"/>
      <c r="I906" s="316"/>
    </row>
    <row r="907" spans="2:9" ht="30" customHeight="1">
      <c r="B907" s="902"/>
      <c r="C907" s="376"/>
      <c r="D907" s="376"/>
      <c r="E907" s="376"/>
      <c r="F907" s="376"/>
      <c r="G907" s="895"/>
      <c r="H907" s="379"/>
      <c r="I907" s="316"/>
    </row>
    <row r="908" spans="2:9" ht="30" customHeight="1">
      <c r="B908" s="902"/>
      <c r="C908" s="376"/>
      <c r="D908" s="376"/>
      <c r="E908" s="376"/>
      <c r="F908" s="376"/>
      <c r="G908" s="895"/>
      <c r="H908" s="379"/>
      <c r="I908" s="316"/>
    </row>
    <row r="909" spans="2:9" ht="30" customHeight="1">
      <c r="B909" s="902"/>
      <c r="C909" s="376"/>
      <c r="D909" s="376"/>
      <c r="E909" s="376"/>
      <c r="F909" s="376"/>
      <c r="G909" s="895"/>
      <c r="H909" s="379"/>
      <c r="I909" s="316"/>
    </row>
    <row r="910" spans="2:9" ht="30" customHeight="1">
      <c r="B910" s="902"/>
      <c r="C910" s="376"/>
      <c r="D910" s="376"/>
      <c r="E910" s="376"/>
      <c r="F910" s="376"/>
      <c r="G910" s="895"/>
      <c r="H910" s="379"/>
      <c r="I910" s="316"/>
    </row>
    <row r="911" spans="2:9" ht="30" customHeight="1">
      <c r="B911" s="902"/>
      <c r="C911" s="376"/>
      <c r="D911" s="376"/>
      <c r="E911" s="376"/>
      <c r="F911" s="376"/>
      <c r="G911" s="895"/>
      <c r="H911" s="379"/>
      <c r="I911" s="316"/>
    </row>
    <row r="912" spans="2:9" ht="30" customHeight="1">
      <c r="B912" s="902"/>
      <c r="C912" s="376"/>
      <c r="D912" s="376"/>
      <c r="E912" s="376"/>
      <c r="F912" s="376"/>
      <c r="G912" s="895"/>
      <c r="H912" s="379"/>
      <c r="I912" s="316"/>
    </row>
    <row r="913" spans="2:9" ht="30" customHeight="1">
      <c r="B913" s="902"/>
      <c r="C913" s="376"/>
      <c r="D913" s="376"/>
      <c r="E913" s="376"/>
      <c r="F913" s="376"/>
      <c r="G913" s="895"/>
      <c r="H913" s="379"/>
      <c r="I913" s="316"/>
    </row>
    <row r="914" spans="2:9" ht="30" customHeight="1">
      <c r="B914" s="902"/>
      <c r="C914" s="376"/>
      <c r="D914" s="376"/>
      <c r="E914" s="376"/>
      <c r="F914" s="376"/>
      <c r="G914" s="895"/>
      <c r="H914" s="379"/>
      <c r="I914" s="316"/>
    </row>
    <row r="915" spans="2:9" ht="30" customHeight="1">
      <c r="B915" s="902"/>
      <c r="C915" s="376"/>
      <c r="D915" s="376"/>
      <c r="E915" s="376"/>
      <c r="F915" s="376"/>
      <c r="G915" s="895"/>
      <c r="H915" s="379"/>
      <c r="I915" s="316"/>
    </row>
    <row r="916" spans="2:9" ht="30" customHeight="1">
      <c r="B916" s="902"/>
      <c r="C916" s="376"/>
      <c r="D916" s="376"/>
      <c r="E916" s="376"/>
      <c r="F916" s="376"/>
      <c r="G916" s="895"/>
      <c r="H916" s="379"/>
      <c r="I916" s="316"/>
    </row>
    <row r="917" spans="2:9" ht="30" customHeight="1">
      <c r="B917" s="902"/>
      <c r="C917" s="376"/>
      <c r="D917" s="376"/>
      <c r="E917" s="376"/>
      <c r="F917" s="376"/>
      <c r="G917" s="895"/>
      <c r="H917" s="379"/>
      <c r="I917" s="316"/>
    </row>
    <row r="918" spans="2:9" ht="30" customHeight="1">
      <c r="B918" s="902"/>
      <c r="C918" s="376"/>
      <c r="D918" s="376"/>
      <c r="E918" s="376"/>
      <c r="F918" s="376"/>
      <c r="G918" s="895"/>
      <c r="H918" s="379"/>
      <c r="I918" s="316"/>
    </row>
    <row r="919" spans="2:9" ht="30" customHeight="1">
      <c r="B919" s="902"/>
      <c r="C919" s="376"/>
      <c r="D919" s="376"/>
      <c r="E919" s="376"/>
      <c r="F919" s="376"/>
      <c r="G919" s="895"/>
      <c r="H919" s="379"/>
      <c r="I919" s="316"/>
    </row>
    <row r="920" spans="2:9" ht="30" customHeight="1">
      <c r="B920" s="902"/>
      <c r="C920" s="376"/>
      <c r="D920" s="376"/>
      <c r="E920" s="376"/>
      <c r="F920" s="376"/>
      <c r="G920" s="895"/>
      <c r="H920" s="379"/>
      <c r="I920" s="316"/>
    </row>
    <row r="921" spans="2:9" ht="30" customHeight="1">
      <c r="B921" s="902"/>
      <c r="C921" s="376"/>
      <c r="D921" s="376"/>
      <c r="E921" s="376"/>
      <c r="F921" s="376"/>
      <c r="G921" s="895"/>
      <c r="H921" s="379"/>
      <c r="I921" s="316"/>
    </row>
    <row r="922" spans="2:9" ht="30" customHeight="1">
      <c r="B922" s="902"/>
      <c r="C922" s="376"/>
      <c r="D922" s="376"/>
      <c r="E922" s="376"/>
      <c r="F922" s="376"/>
      <c r="G922" s="895"/>
      <c r="H922" s="379"/>
      <c r="I922" s="316"/>
    </row>
    <row r="923" spans="2:9" ht="30" customHeight="1">
      <c r="B923" s="902"/>
      <c r="C923" s="376"/>
      <c r="D923" s="376"/>
      <c r="E923" s="376"/>
      <c r="F923" s="376"/>
      <c r="G923" s="895"/>
      <c r="H923" s="379"/>
      <c r="I923" s="316"/>
    </row>
    <row r="924" spans="2:9" ht="30" customHeight="1">
      <c r="B924" s="902"/>
      <c r="C924" s="376"/>
      <c r="D924" s="376"/>
      <c r="E924" s="376"/>
      <c r="F924" s="376"/>
      <c r="G924" s="895"/>
      <c r="H924" s="379"/>
      <c r="I924" s="316"/>
    </row>
    <row r="925" spans="2:9" ht="30" customHeight="1">
      <c r="B925" s="902"/>
      <c r="C925" s="376"/>
      <c r="D925" s="376"/>
      <c r="E925" s="376"/>
      <c r="F925" s="376"/>
      <c r="G925" s="895"/>
      <c r="H925" s="379"/>
      <c r="I925" s="316"/>
    </row>
    <row r="926" spans="2:9" ht="30" customHeight="1">
      <c r="B926" s="902"/>
      <c r="C926" s="376"/>
      <c r="D926" s="376"/>
      <c r="E926" s="376"/>
      <c r="F926" s="376"/>
      <c r="G926" s="895"/>
      <c r="H926" s="379"/>
      <c r="I926" s="316"/>
    </row>
    <row r="927" spans="2:9" ht="30" customHeight="1">
      <c r="B927" s="902"/>
      <c r="C927" s="376"/>
      <c r="D927" s="376"/>
      <c r="E927" s="376"/>
      <c r="F927" s="376"/>
      <c r="G927" s="895"/>
      <c r="H927" s="379"/>
      <c r="I927" s="316"/>
    </row>
    <row r="928" spans="2:9" ht="30" customHeight="1">
      <c r="B928" s="902"/>
      <c r="C928" s="376"/>
      <c r="D928" s="376"/>
      <c r="E928" s="376"/>
      <c r="F928" s="376"/>
      <c r="G928" s="895"/>
      <c r="H928" s="379"/>
      <c r="I928" s="316"/>
    </row>
    <row r="929" spans="2:9" ht="30" customHeight="1">
      <c r="B929" s="902"/>
      <c r="C929" s="376"/>
      <c r="D929" s="376"/>
      <c r="E929" s="376"/>
      <c r="F929" s="376"/>
      <c r="G929" s="895"/>
      <c r="H929" s="379"/>
      <c r="I929" s="316"/>
    </row>
    <row r="930" spans="2:9" ht="30" customHeight="1">
      <c r="B930" s="902"/>
      <c r="C930" s="376"/>
      <c r="D930" s="376"/>
      <c r="E930" s="376"/>
      <c r="F930" s="376"/>
      <c r="G930" s="895"/>
      <c r="H930" s="379"/>
      <c r="I930" s="316"/>
    </row>
    <row r="931" spans="2:9" ht="30" customHeight="1">
      <c r="B931" s="902"/>
      <c r="C931" s="376"/>
      <c r="D931" s="376"/>
      <c r="E931" s="376"/>
      <c r="F931" s="376"/>
      <c r="G931" s="895"/>
      <c r="H931" s="379"/>
      <c r="I931" s="316"/>
    </row>
    <row r="932" spans="2:9" ht="30" customHeight="1">
      <c r="B932" s="902"/>
      <c r="C932" s="376"/>
      <c r="D932" s="376"/>
      <c r="E932" s="376"/>
      <c r="F932" s="376"/>
      <c r="G932" s="895"/>
      <c r="H932" s="379"/>
      <c r="I932" s="316"/>
    </row>
    <row r="933" spans="2:9" ht="30" customHeight="1">
      <c r="B933" s="902"/>
      <c r="C933" s="376"/>
      <c r="D933" s="376"/>
      <c r="E933" s="376"/>
      <c r="F933" s="376"/>
      <c r="G933" s="895"/>
      <c r="H933" s="379"/>
      <c r="I933" s="316"/>
    </row>
    <row r="934" spans="2:9" ht="30" customHeight="1">
      <c r="B934" s="902"/>
      <c r="C934" s="376"/>
      <c r="D934" s="376"/>
      <c r="E934" s="376"/>
      <c r="F934" s="376"/>
      <c r="G934" s="895"/>
      <c r="H934" s="379"/>
      <c r="I934" s="316"/>
    </row>
    <row r="935" spans="2:9" ht="30" customHeight="1">
      <c r="B935" s="902"/>
      <c r="C935" s="376"/>
      <c r="D935" s="376"/>
      <c r="E935" s="376"/>
      <c r="F935" s="376"/>
      <c r="G935" s="895"/>
      <c r="H935" s="379"/>
      <c r="I935" s="316"/>
    </row>
    <row r="936" spans="2:9" ht="30" customHeight="1">
      <c r="B936" s="902"/>
      <c r="C936" s="376"/>
      <c r="D936" s="376"/>
      <c r="E936" s="376"/>
      <c r="F936" s="376"/>
      <c r="G936" s="895"/>
      <c r="H936" s="379"/>
      <c r="I936" s="316"/>
    </row>
    <row r="937" spans="2:9" ht="30" customHeight="1">
      <c r="B937" s="902"/>
      <c r="C937" s="376"/>
      <c r="D937" s="376"/>
      <c r="E937" s="376"/>
      <c r="F937" s="376"/>
      <c r="G937" s="895"/>
      <c r="H937" s="379"/>
      <c r="I937" s="316"/>
    </row>
    <row r="938" spans="2:9" ht="30" customHeight="1">
      <c r="B938" s="902"/>
      <c r="C938" s="376"/>
      <c r="D938" s="376"/>
      <c r="E938" s="376"/>
      <c r="F938" s="376"/>
      <c r="G938" s="895"/>
      <c r="H938" s="379"/>
      <c r="I938" s="316"/>
    </row>
    <row r="939" spans="2:9" ht="30" customHeight="1">
      <c r="B939" s="902"/>
      <c r="C939" s="376"/>
      <c r="D939" s="376"/>
      <c r="E939" s="376"/>
      <c r="F939" s="376"/>
      <c r="G939" s="895"/>
      <c r="H939" s="379"/>
      <c r="I939" s="316"/>
    </row>
    <row r="940" spans="2:9" ht="30" customHeight="1">
      <c r="B940" s="902"/>
      <c r="C940" s="376"/>
      <c r="D940" s="376"/>
      <c r="E940" s="376"/>
      <c r="F940" s="376"/>
      <c r="G940" s="895"/>
      <c r="H940" s="379"/>
      <c r="I940" s="316"/>
    </row>
    <row r="941" spans="2:9" ht="30" customHeight="1">
      <c r="B941" s="902"/>
      <c r="C941" s="376"/>
      <c r="D941" s="376"/>
      <c r="E941" s="376"/>
      <c r="F941" s="376"/>
      <c r="G941" s="895"/>
      <c r="H941" s="379"/>
      <c r="I941" s="316"/>
    </row>
    <row r="942" spans="2:9" ht="30" customHeight="1">
      <c r="B942" s="902"/>
      <c r="C942" s="376"/>
      <c r="D942" s="376"/>
      <c r="E942" s="376"/>
      <c r="F942" s="376"/>
      <c r="G942" s="895"/>
      <c r="H942" s="379"/>
      <c r="I942" s="316"/>
    </row>
    <row r="943" spans="2:9" ht="30" customHeight="1">
      <c r="B943" s="902"/>
      <c r="C943" s="376"/>
      <c r="D943" s="376"/>
      <c r="E943" s="376"/>
      <c r="F943" s="376"/>
      <c r="G943" s="895"/>
      <c r="H943" s="379"/>
      <c r="I943" s="316"/>
    </row>
    <row r="944" spans="2:9" ht="30" customHeight="1">
      <c r="B944" s="902"/>
      <c r="C944" s="376"/>
      <c r="D944" s="376"/>
      <c r="E944" s="376"/>
      <c r="F944" s="376"/>
      <c r="G944" s="895"/>
      <c r="H944" s="379"/>
      <c r="I944" s="316"/>
    </row>
    <row r="945" spans="2:9" ht="30" customHeight="1">
      <c r="B945" s="902"/>
      <c r="C945" s="376"/>
      <c r="D945" s="376"/>
      <c r="E945" s="376"/>
      <c r="F945" s="376"/>
      <c r="G945" s="895"/>
      <c r="H945" s="379"/>
      <c r="I945" s="316"/>
    </row>
    <row r="946" spans="2:9" ht="30" customHeight="1">
      <c r="B946" s="902"/>
      <c r="C946" s="376"/>
      <c r="D946" s="376"/>
      <c r="E946" s="376"/>
      <c r="F946" s="376"/>
      <c r="G946" s="895"/>
      <c r="H946" s="379"/>
      <c r="I946" s="316"/>
    </row>
    <row r="947" spans="2:9" ht="30" customHeight="1">
      <c r="B947" s="902"/>
      <c r="C947" s="376"/>
      <c r="D947" s="376"/>
      <c r="E947" s="376"/>
      <c r="F947" s="376"/>
      <c r="G947" s="895"/>
      <c r="H947" s="379"/>
      <c r="I947" s="316"/>
    </row>
    <row r="948" spans="2:9" ht="30" customHeight="1">
      <c r="B948" s="902"/>
      <c r="C948" s="376"/>
      <c r="D948" s="376"/>
      <c r="E948" s="376"/>
      <c r="F948" s="376"/>
      <c r="G948" s="895"/>
      <c r="H948" s="379"/>
      <c r="I948" s="316"/>
    </row>
    <row r="949" spans="2:9" ht="30" customHeight="1">
      <c r="B949" s="902"/>
      <c r="C949" s="376"/>
      <c r="D949" s="376"/>
      <c r="E949" s="376"/>
      <c r="F949" s="376"/>
      <c r="G949" s="895"/>
      <c r="H949" s="379"/>
      <c r="I949" s="316"/>
    </row>
    <row r="950" spans="2:9" ht="30" customHeight="1">
      <c r="B950" s="902"/>
      <c r="C950" s="376"/>
      <c r="D950" s="376"/>
      <c r="E950" s="376"/>
      <c r="F950" s="376"/>
      <c r="G950" s="895"/>
      <c r="H950" s="379"/>
      <c r="I950" s="316"/>
    </row>
    <row r="951" spans="2:9" ht="30" customHeight="1">
      <c r="B951" s="902"/>
      <c r="C951" s="376"/>
      <c r="D951" s="376"/>
      <c r="E951" s="376"/>
      <c r="F951" s="376"/>
      <c r="G951" s="895"/>
      <c r="H951" s="379"/>
      <c r="I951" s="316"/>
    </row>
    <row r="952" spans="2:9" ht="30" customHeight="1">
      <c r="B952" s="902"/>
      <c r="C952" s="376"/>
      <c r="D952" s="376"/>
      <c r="E952" s="376"/>
      <c r="F952" s="376"/>
      <c r="G952" s="895"/>
      <c r="H952" s="379"/>
      <c r="I952" s="316"/>
    </row>
    <row r="953" spans="2:9" ht="30" customHeight="1">
      <c r="B953" s="902"/>
      <c r="C953" s="376"/>
      <c r="D953" s="376"/>
      <c r="E953" s="376"/>
      <c r="F953" s="376"/>
      <c r="G953" s="895"/>
      <c r="H953" s="379"/>
      <c r="I953" s="316"/>
    </row>
    <row r="954" spans="2:9" ht="30" customHeight="1">
      <c r="B954" s="902"/>
      <c r="C954" s="376"/>
      <c r="D954" s="376"/>
      <c r="E954" s="376"/>
      <c r="F954" s="376"/>
      <c r="G954" s="895"/>
      <c r="H954" s="379"/>
      <c r="I954" s="316"/>
    </row>
    <row r="955" spans="2:9" ht="30" customHeight="1">
      <c r="B955" s="902"/>
      <c r="C955" s="376"/>
      <c r="D955" s="376"/>
      <c r="E955" s="376"/>
      <c r="F955" s="376"/>
      <c r="G955" s="895"/>
      <c r="H955" s="379"/>
      <c r="I955" s="316"/>
    </row>
    <row r="956" spans="2:9" ht="30" customHeight="1">
      <c r="B956" s="902"/>
      <c r="C956" s="376"/>
      <c r="D956" s="376"/>
      <c r="E956" s="376"/>
      <c r="F956" s="376"/>
      <c r="G956" s="895"/>
      <c r="H956" s="379"/>
      <c r="I956" s="316"/>
    </row>
    <row r="957" spans="2:9" ht="30" customHeight="1">
      <c r="B957" s="902"/>
      <c r="C957" s="376"/>
      <c r="D957" s="376"/>
      <c r="E957" s="376"/>
      <c r="F957" s="376"/>
      <c r="G957" s="895"/>
      <c r="H957" s="379"/>
      <c r="I957" s="316"/>
    </row>
    <row r="958" spans="2:9" ht="30" customHeight="1">
      <c r="B958" s="902"/>
      <c r="C958" s="376"/>
      <c r="D958" s="376"/>
      <c r="E958" s="376"/>
      <c r="F958" s="376"/>
      <c r="G958" s="895"/>
      <c r="H958" s="379"/>
      <c r="I958" s="316"/>
    </row>
    <row r="959" spans="2:9" ht="30" customHeight="1">
      <c r="B959" s="902"/>
      <c r="C959" s="376"/>
      <c r="D959" s="376"/>
      <c r="E959" s="376"/>
      <c r="F959" s="376"/>
      <c r="G959" s="895"/>
      <c r="H959" s="379"/>
      <c r="I959" s="316"/>
    </row>
    <row r="960" spans="2:9" ht="30" customHeight="1">
      <c r="B960" s="902"/>
      <c r="C960" s="376"/>
      <c r="D960" s="376"/>
      <c r="E960" s="376"/>
      <c r="F960" s="376"/>
      <c r="G960" s="895"/>
      <c r="H960" s="379"/>
      <c r="I960" s="316"/>
    </row>
    <row r="961" spans="2:9" ht="30" customHeight="1">
      <c r="B961" s="902"/>
      <c r="C961" s="376"/>
      <c r="D961" s="376"/>
      <c r="E961" s="376"/>
      <c r="F961" s="376"/>
      <c r="G961" s="895"/>
      <c r="H961" s="379"/>
      <c r="I961" s="316"/>
    </row>
    <row r="962" spans="2:9" ht="30" customHeight="1">
      <c r="B962" s="902"/>
      <c r="C962" s="376"/>
      <c r="D962" s="376"/>
      <c r="E962" s="376"/>
      <c r="F962" s="376"/>
      <c r="G962" s="895"/>
      <c r="H962" s="379"/>
      <c r="I962" s="316"/>
    </row>
    <row r="963" spans="2:9" ht="30" customHeight="1">
      <c r="B963" s="902"/>
      <c r="C963" s="376"/>
      <c r="D963" s="376"/>
      <c r="E963" s="376"/>
      <c r="F963" s="376"/>
      <c r="G963" s="895"/>
      <c r="H963" s="379"/>
      <c r="I963" s="316"/>
    </row>
    <row r="964" spans="2:9" ht="30" customHeight="1">
      <c r="B964" s="902"/>
      <c r="C964" s="376"/>
      <c r="D964" s="376"/>
      <c r="E964" s="376"/>
      <c r="F964" s="376"/>
      <c r="G964" s="895"/>
      <c r="H964" s="379"/>
      <c r="I964" s="316"/>
    </row>
    <row r="965" spans="2:9" ht="30" customHeight="1">
      <c r="B965" s="902"/>
      <c r="C965" s="376"/>
      <c r="D965" s="376"/>
      <c r="E965" s="376"/>
      <c r="F965" s="376"/>
      <c r="G965" s="895"/>
      <c r="H965" s="379"/>
      <c r="I965" s="316"/>
    </row>
    <row r="966" spans="2:9" ht="30" customHeight="1">
      <c r="B966" s="902"/>
      <c r="C966" s="376"/>
      <c r="D966" s="376"/>
      <c r="E966" s="376"/>
      <c r="F966" s="376"/>
      <c r="G966" s="895"/>
      <c r="H966" s="379"/>
      <c r="I966" s="316"/>
    </row>
    <row r="967" spans="2:9" ht="30" customHeight="1">
      <c r="B967" s="902"/>
      <c r="C967" s="376"/>
      <c r="D967" s="376"/>
      <c r="E967" s="376"/>
      <c r="F967" s="376"/>
      <c r="G967" s="895"/>
      <c r="H967" s="379"/>
      <c r="I967" s="316"/>
    </row>
    <row r="968" spans="2:9" ht="30" customHeight="1">
      <c r="B968" s="902"/>
      <c r="C968" s="376"/>
      <c r="D968" s="376"/>
      <c r="E968" s="376"/>
      <c r="F968" s="376"/>
      <c r="G968" s="895"/>
      <c r="H968" s="379"/>
      <c r="I968" s="316"/>
    </row>
    <row r="969" spans="2:9" ht="30" customHeight="1">
      <c r="B969" s="902"/>
      <c r="C969" s="376"/>
      <c r="D969" s="376"/>
      <c r="E969" s="376"/>
      <c r="F969" s="376"/>
      <c r="G969" s="895"/>
      <c r="H969" s="379"/>
      <c r="I969" s="316"/>
    </row>
    <row r="970" spans="2:9" ht="30" customHeight="1">
      <c r="B970" s="902"/>
      <c r="C970" s="376"/>
      <c r="D970" s="376"/>
      <c r="E970" s="376"/>
      <c r="F970" s="376"/>
      <c r="G970" s="895"/>
      <c r="H970" s="379"/>
      <c r="I970" s="316"/>
    </row>
    <row r="971" spans="2:9" ht="30" customHeight="1">
      <c r="B971" s="902"/>
      <c r="C971" s="376"/>
      <c r="D971" s="376"/>
      <c r="E971" s="376"/>
      <c r="F971" s="376"/>
      <c r="G971" s="895"/>
      <c r="H971" s="379"/>
      <c r="I971" s="316"/>
    </row>
    <row r="972" spans="2:9" ht="30" customHeight="1">
      <c r="B972" s="902"/>
      <c r="C972" s="376"/>
      <c r="D972" s="376"/>
      <c r="E972" s="376"/>
      <c r="F972" s="376"/>
      <c r="G972" s="895"/>
      <c r="H972" s="379"/>
      <c r="I972" s="316"/>
    </row>
    <row r="973" spans="2:9" ht="30" customHeight="1">
      <c r="B973" s="902"/>
      <c r="C973" s="376"/>
      <c r="D973" s="376"/>
      <c r="E973" s="376"/>
      <c r="F973" s="376"/>
      <c r="G973" s="895"/>
      <c r="H973" s="379"/>
      <c r="I973" s="316"/>
    </row>
    <row r="974" spans="2:9" ht="30" customHeight="1">
      <c r="B974" s="902"/>
      <c r="C974" s="376"/>
      <c r="D974" s="376"/>
      <c r="E974" s="376"/>
      <c r="F974" s="376"/>
      <c r="G974" s="895"/>
      <c r="H974" s="379"/>
      <c r="I974" s="316"/>
    </row>
    <row r="975" spans="2:9" ht="30" customHeight="1">
      <c r="B975" s="902"/>
      <c r="C975" s="376"/>
      <c r="D975" s="376"/>
      <c r="E975" s="376"/>
      <c r="F975" s="376"/>
      <c r="G975" s="895"/>
      <c r="H975" s="379"/>
      <c r="I975" s="316"/>
    </row>
    <row r="976" spans="2:9" ht="30" customHeight="1">
      <c r="B976" s="902"/>
      <c r="C976" s="376"/>
      <c r="D976" s="376"/>
      <c r="E976" s="376"/>
      <c r="F976" s="376"/>
      <c r="G976" s="895"/>
      <c r="H976" s="379"/>
      <c r="I976" s="316"/>
    </row>
    <row r="977" spans="2:9" ht="30" customHeight="1">
      <c r="B977" s="902"/>
      <c r="C977" s="376"/>
      <c r="D977" s="376"/>
      <c r="E977" s="376"/>
      <c r="F977" s="376"/>
      <c r="G977" s="895"/>
      <c r="H977" s="379"/>
      <c r="I977" s="316"/>
    </row>
    <row r="978" spans="2:9" ht="30" customHeight="1">
      <c r="B978" s="902"/>
      <c r="C978" s="376"/>
      <c r="D978" s="376"/>
      <c r="E978" s="376"/>
      <c r="F978" s="376"/>
      <c r="G978" s="895"/>
      <c r="H978" s="379"/>
      <c r="I978" s="316"/>
    </row>
    <row r="979" spans="2:9" ht="30" customHeight="1">
      <c r="B979" s="902"/>
      <c r="C979" s="376"/>
      <c r="D979" s="376"/>
      <c r="E979" s="376"/>
      <c r="F979" s="376"/>
      <c r="G979" s="895"/>
      <c r="H979" s="379"/>
      <c r="I979" s="316"/>
    </row>
    <row r="980" spans="2:9" ht="30" customHeight="1">
      <c r="B980" s="902"/>
      <c r="C980" s="376"/>
      <c r="D980" s="376"/>
      <c r="E980" s="376"/>
      <c r="F980" s="376"/>
      <c r="G980" s="895"/>
      <c r="H980" s="379"/>
      <c r="I980" s="316"/>
    </row>
    <row r="981" spans="2:9" ht="30" customHeight="1">
      <c r="B981" s="902"/>
      <c r="C981" s="376"/>
      <c r="D981" s="376"/>
      <c r="E981" s="376"/>
      <c r="F981" s="376"/>
      <c r="G981" s="895"/>
      <c r="H981" s="379"/>
      <c r="I981" s="316"/>
    </row>
    <row r="982" spans="2:9" ht="30" customHeight="1">
      <c r="B982" s="902"/>
      <c r="C982" s="376"/>
      <c r="D982" s="376"/>
      <c r="E982" s="376"/>
      <c r="F982" s="376"/>
      <c r="G982" s="895"/>
      <c r="H982" s="379"/>
      <c r="I982" s="316"/>
    </row>
    <row r="983" spans="2:9" ht="30" customHeight="1">
      <c r="B983" s="902"/>
      <c r="C983" s="376"/>
      <c r="D983" s="376"/>
      <c r="E983" s="376"/>
      <c r="F983" s="376"/>
      <c r="G983" s="895"/>
      <c r="H983" s="379"/>
      <c r="I983" s="316"/>
    </row>
    <row r="984" spans="2:9" ht="30" customHeight="1">
      <c r="B984" s="902"/>
      <c r="C984" s="376"/>
      <c r="D984" s="376"/>
      <c r="E984" s="376"/>
      <c r="F984" s="376"/>
      <c r="G984" s="895"/>
      <c r="H984" s="379"/>
      <c r="I984" s="316"/>
    </row>
    <row r="985" spans="2:9" ht="30" customHeight="1">
      <c r="B985" s="902"/>
      <c r="C985" s="376"/>
      <c r="D985" s="376"/>
      <c r="E985" s="376"/>
      <c r="F985" s="376"/>
      <c r="G985" s="895"/>
      <c r="H985" s="379"/>
      <c r="I985" s="316"/>
    </row>
    <row r="986" spans="2:9" ht="30" customHeight="1">
      <c r="B986" s="902"/>
      <c r="C986" s="376"/>
      <c r="D986" s="376"/>
      <c r="E986" s="376"/>
      <c r="F986" s="376"/>
      <c r="G986" s="895"/>
      <c r="H986" s="379"/>
      <c r="I986" s="316"/>
    </row>
    <row r="987" spans="2:9" ht="30" customHeight="1">
      <c r="B987" s="902"/>
      <c r="C987" s="376"/>
      <c r="D987" s="376"/>
      <c r="E987" s="376"/>
      <c r="F987" s="376"/>
      <c r="G987" s="895"/>
      <c r="H987" s="379"/>
      <c r="I987" s="316"/>
    </row>
    <row r="988" spans="2:9" ht="30" customHeight="1">
      <c r="B988" s="902"/>
      <c r="C988" s="376"/>
      <c r="D988" s="376"/>
      <c r="E988" s="376"/>
      <c r="F988" s="376"/>
      <c r="G988" s="895"/>
      <c r="H988" s="379"/>
      <c r="I988" s="316"/>
    </row>
    <row r="989" spans="2:9" ht="30" customHeight="1">
      <c r="B989" s="902"/>
      <c r="C989" s="376"/>
      <c r="D989" s="376"/>
      <c r="E989" s="376"/>
      <c r="F989" s="376"/>
      <c r="G989" s="895"/>
      <c r="H989" s="379"/>
      <c r="I989" s="316"/>
    </row>
    <row r="990" spans="2:9" ht="30" customHeight="1">
      <c r="B990" s="902"/>
      <c r="C990" s="376"/>
      <c r="D990" s="376"/>
      <c r="E990" s="376"/>
      <c r="F990" s="376"/>
      <c r="G990" s="895"/>
      <c r="H990" s="379"/>
      <c r="I990" s="316"/>
    </row>
    <row r="991" spans="2:9" ht="30" customHeight="1">
      <c r="B991" s="902"/>
      <c r="C991" s="376"/>
      <c r="D991" s="376"/>
      <c r="E991" s="376"/>
      <c r="F991" s="376"/>
      <c r="G991" s="895"/>
      <c r="H991" s="379"/>
      <c r="I991" s="316"/>
    </row>
    <row r="992" spans="2:9" ht="30" customHeight="1">
      <c r="B992" s="902"/>
      <c r="C992" s="376"/>
      <c r="D992" s="376"/>
      <c r="E992" s="376"/>
      <c r="F992" s="376"/>
      <c r="G992" s="895"/>
      <c r="H992" s="379"/>
      <c r="I992" s="316"/>
    </row>
    <row r="993" spans="2:9" ht="30" customHeight="1">
      <c r="B993" s="902"/>
      <c r="C993" s="376"/>
      <c r="D993" s="376"/>
      <c r="E993" s="376"/>
      <c r="F993" s="376"/>
      <c r="G993" s="895"/>
      <c r="H993" s="379"/>
      <c r="I993" s="316"/>
    </row>
    <row r="994" spans="2:9" ht="30" customHeight="1">
      <c r="B994" s="902"/>
      <c r="C994" s="376"/>
      <c r="D994" s="376"/>
      <c r="E994" s="376"/>
      <c r="F994" s="376"/>
      <c r="G994" s="895"/>
      <c r="H994" s="379"/>
      <c r="I994" s="316"/>
    </row>
    <row r="995" spans="2:9" ht="30" customHeight="1">
      <c r="B995" s="902"/>
      <c r="C995" s="376"/>
      <c r="D995" s="376"/>
      <c r="E995" s="376"/>
      <c r="F995" s="376"/>
      <c r="G995" s="895"/>
      <c r="H995" s="379"/>
      <c r="I995" s="316"/>
    </row>
    <row r="996" spans="2:9" ht="30" customHeight="1">
      <c r="B996" s="902"/>
      <c r="C996" s="376"/>
      <c r="D996" s="376"/>
      <c r="E996" s="376"/>
      <c r="F996" s="376"/>
      <c r="G996" s="895"/>
      <c r="H996" s="379"/>
      <c r="I996" s="316"/>
    </row>
    <row r="997" spans="2:9" ht="30" customHeight="1">
      <c r="B997" s="902"/>
      <c r="C997" s="376"/>
      <c r="D997" s="376"/>
      <c r="E997" s="376"/>
      <c r="F997" s="376"/>
      <c r="G997" s="895"/>
      <c r="H997" s="379"/>
      <c r="I997" s="316"/>
    </row>
    <row r="998" spans="2:9" ht="30" customHeight="1">
      <c r="B998" s="902"/>
      <c r="C998" s="376"/>
      <c r="D998" s="376"/>
      <c r="E998" s="376"/>
      <c r="F998" s="376"/>
      <c r="G998" s="895"/>
      <c r="H998" s="379"/>
      <c r="I998" s="316"/>
    </row>
    <row r="999" spans="2:9" ht="30" customHeight="1">
      <c r="B999" s="902"/>
      <c r="C999" s="376"/>
      <c r="D999" s="376"/>
      <c r="E999" s="376"/>
      <c r="F999" s="376"/>
      <c r="G999" s="895"/>
      <c r="H999" s="379"/>
      <c r="I999" s="316"/>
    </row>
    <row r="1000" spans="2:9" ht="30" customHeight="1">
      <c r="B1000" s="902"/>
      <c r="C1000" s="376"/>
      <c r="D1000" s="376"/>
      <c r="E1000" s="376"/>
      <c r="F1000" s="376"/>
      <c r="G1000" s="895"/>
      <c r="H1000" s="379"/>
      <c r="I1000" s="316"/>
    </row>
    <row r="1001" spans="2:9" ht="30" customHeight="1">
      <c r="B1001" s="902"/>
      <c r="C1001" s="376"/>
      <c r="D1001" s="376"/>
      <c r="E1001" s="376"/>
      <c r="F1001" s="376"/>
      <c r="G1001" s="895"/>
      <c r="H1001" s="379"/>
      <c r="I1001" s="316"/>
    </row>
    <row r="1002" spans="2:9" ht="30" customHeight="1">
      <c r="B1002" s="902"/>
      <c r="C1002" s="376"/>
      <c r="D1002" s="376"/>
      <c r="E1002" s="376"/>
      <c r="F1002" s="376"/>
      <c r="G1002" s="895"/>
      <c r="H1002" s="379"/>
      <c r="I1002" s="316"/>
    </row>
    <row r="1003" spans="2:9" ht="30" customHeight="1">
      <c r="B1003" s="902"/>
      <c r="C1003" s="376"/>
      <c r="D1003" s="376"/>
      <c r="E1003" s="376"/>
      <c r="F1003" s="376"/>
      <c r="G1003" s="895"/>
      <c r="H1003" s="379"/>
      <c r="I1003" s="316"/>
    </row>
    <row r="1004" spans="2:9" ht="30" customHeight="1">
      <c r="B1004" s="902"/>
      <c r="C1004" s="376"/>
      <c r="D1004" s="376"/>
      <c r="E1004" s="376"/>
      <c r="F1004" s="376"/>
      <c r="G1004" s="895"/>
      <c r="H1004" s="379"/>
      <c r="I1004" s="316"/>
    </row>
    <row r="1005" spans="2:9" ht="30" customHeight="1">
      <c r="B1005" s="902"/>
      <c r="C1005" s="376"/>
      <c r="D1005" s="376"/>
      <c r="E1005" s="376"/>
      <c r="F1005" s="376"/>
      <c r="G1005" s="895"/>
      <c r="H1005" s="379"/>
      <c r="I1005" s="316"/>
    </row>
    <row r="1006" spans="2:9" ht="30" customHeight="1">
      <c r="B1006" s="902"/>
      <c r="C1006" s="376"/>
      <c r="D1006" s="376"/>
      <c r="E1006" s="376"/>
      <c r="F1006" s="376"/>
      <c r="G1006" s="895"/>
      <c r="H1006" s="379"/>
      <c r="I1006" s="316"/>
    </row>
    <row r="1007" spans="2:9" ht="30" customHeight="1">
      <c r="B1007" s="902"/>
      <c r="C1007" s="376"/>
      <c r="D1007" s="376"/>
      <c r="E1007" s="376"/>
      <c r="F1007" s="376"/>
      <c r="G1007" s="895"/>
      <c r="H1007" s="379"/>
      <c r="I1007" s="316"/>
    </row>
    <row r="1008" spans="2:9" ht="30" customHeight="1">
      <c r="B1008" s="902"/>
      <c r="C1008" s="376"/>
      <c r="D1008" s="376"/>
      <c r="E1008" s="376"/>
      <c r="F1008" s="376"/>
      <c r="G1008" s="895"/>
      <c r="H1008" s="379"/>
      <c r="I1008" s="316"/>
    </row>
    <row r="1009" spans="2:9" ht="30" customHeight="1">
      <c r="B1009" s="902"/>
      <c r="C1009" s="376"/>
      <c r="D1009" s="376"/>
      <c r="E1009" s="376"/>
      <c r="F1009" s="376"/>
      <c r="G1009" s="895"/>
      <c r="H1009" s="379"/>
      <c r="I1009" s="316"/>
    </row>
    <row r="1010" spans="2:9" ht="30" customHeight="1">
      <c r="B1010" s="902"/>
      <c r="C1010" s="376"/>
      <c r="D1010" s="376"/>
      <c r="E1010" s="376"/>
      <c r="F1010" s="376"/>
      <c r="G1010" s="895"/>
      <c r="H1010" s="379"/>
      <c r="I1010" s="316"/>
    </row>
    <row r="1011" spans="2:9" ht="30" customHeight="1">
      <c r="B1011" s="902"/>
      <c r="C1011" s="376"/>
      <c r="D1011" s="376"/>
      <c r="E1011" s="376"/>
      <c r="F1011" s="376"/>
      <c r="G1011" s="895"/>
      <c r="H1011" s="379"/>
      <c r="I1011" s="316"/>
    </row>
    <row r="1012" spans="2:9" ht="30" customHeight="1">
      <c r="B1012" s="902"/>
      <c r="C1012" s="376"/>
      <c r="D1012" s="376"/>
      <c r="E1012" s="376"/>
      <c r="F1012" s="376"/>
      <c r="G1012" s="895"/>
      <c r="H1012" s="379"/>
      <c r="I1012" s="316"/>
    </row>
    <row r="1013" spans="2:9" ht="30" customHeight="1">
      <c r="B1013" s="902"/>
      <c r="C1013" s="376"/>
      <c r="D1013" s="376"/>
      <c r="E1013" s="376"/>
      <c r="F1013" s="376"/>
      <c r="G1013" s="895"/>
      <c r="H1013" s="379"/>
      <c r="I1013" s="316"/>
    </row>
    <row r="1014" spans="2:9" ht="30" customHeight="1">
      <c r="B1014" s="902"/>
      <c r="C1014" s="376"/>
      <c r="D1014" s="376"/>
      <c r="E1014" s="376"/>
      <c r="F1014" s="376"/>
      <c r="G1014" s="895"/>
      <c r="H1014" s="379"/>
      <c r="I1014" s="316"/>
    </row>
    <row r="1015" spans="2:9" ht="30" customHeight="1">
      <c r="B1015" s="902"/>
      <c r="C1015" s="376"/>
      <c r="D1015" s="376"/>
      <c r="E1015" s="376"/>
      <c r="F1015" s="376"/>
      <c r="G1015" s="895"/>
      <c r="H1015" s="379"/>
      <c r="I1015" s="316"/>
    </row>
    <row r="1016" spans="2:9" ht="30" customHeight="1">
      <c r="B1016" s="902"/>
      <c r="C1016" s="376"/>
      <c r="D1016" s="376"/>
      <c r="E1016" s="376"/>
      <c r="F1016" s="376"/>
      <c r="G1016" s="895"/>
      <c r="H1016" s="379"/>
      <c r="I1016" s="316"/>
    </row>
    <row r="1017" spans="2:9" ht="30" customHeight="1">
      <c r="B1017" s="902"/>
      <c r="C1017" s="376"/>
      <c r="D1017" s="376"/>
      <c r="E1017" s="376"/>
      <c r="F1017" s="376"/>
      <c r="G1017" s="895"/>
      <c r="H1017" s="379"/>
      <c r="I1017" s="316"/>
    </row>
    <row r="1018" spans="2:9" ht="30" customHeight="1">
      <c r="B1018" s="902"/>
      <c r="C1018" s="376"/>
      <c r="D1018" s="376"/>
      <c r="E1018" s="376"/>
      <c r="F1018" s="376"/>
      <c r="G1018" s="895"/>
      <c r="H1018" s="379"/>
      <c r="I1018" s="316"/>
    </row>
    <row r="1019" spans="2:9" ht="30" customHeight="1">
      <c r="B1019" s="902"/>
      <c r="C1019" s="376"/>
      <c r="D1019" s="376"/>
      <c r="E1019" s="376"/>
      <c r="F1019" s="376"/>
      <c r="G1019" s="895"/>
      <c r="H1019" s="379"/>
      <c r="I1019" s="316"/>
    </row>
    <row r="1020" spans="2:9" ht="30" customHeight="1">
      <c r="B1020" s="902"/>
      <c r="C1020" s="376"/>
      <c r="D1020" s="376"/>
      <c r="E1020" s="376"/>
      <c r="F1020" s="376"/>
      <c r="G1020" s="895"/>
      <c r="H1020" s="379"/>
      <c r="I1020" s="316"/>
    </row>
    <row r="1021" spans="2:9" ht="30" customHeight="1">
      <c r="B1021" s="902"/>
      <c r="C1021" s="376"/>
      <c r="D1021" s="376"/>
      <c r="E1021" s="376"/>
      <c r="F1021" s="376"/>
      <c r="G1021" s="895"/>
      <c r="H1021" s="379"/>
      <c r="I1021" s="316"/>
    </row>
    <row r="1022" spans="2:9" ht="30" customHeight="1">
      <c r="B1022" s="902"/>
      <c r="C1022" s="376"/>
      <c r="D1022" s="376"/>
      <c r="E1022" s="376"/>
      <c r="F1022" s="376"/>
      <c r="G1022" s="895"/>
      <c r="H1022" s="379"/>
      <c r="I1022" s="316"/>
    </row>
    <row r="1023" spans="2:9" ht="30" customHeight="1">
      <c r="B1023" s="902"/>
      <c r="C1023" s="376"/>
      <c r="D1023" s="376"/>
      <c r="E1023" s="376"/>
      <c r="F1023" s="376"/>
      <c r="G1023" s="895"/>
      <c r="H1023" s="379"/>
      <c r="I1023" s="316"/>
    </row>
    <row r="1024" spans="2:9" ht="30" customHeight="1">
      <c r="B1024" s="902"/>
      <c r="C1024" s="376"/>
      <c r="D1024" s="376"/>
      <c r="E1024" s="376"/>
      <c r="F1024" s="376"/>
      <c r="G1024" s="895"/>
      <c r="H1024" s="379"/>
      <c r="I1024" s="316"/>
    </row>
    <row r="1025" spans="2:9" ht="30" customHeight="1">
      <c r="B1025" s="902"/>
      <c r="C1025" s="376"/>
      <c r="D1025" s="376"/>
      <c r="E1025" s="376"/>
      <c r="F1025" s="376"/>
      <c r="G1025" s="895"/>
      <c r="H1025" s="379"/>
      <c r="I1025" s="316"/>
    </row>
    <row r="1026" spans="2:9" ht="30" customHeight="1">
      <c r="B1026" s="902"/>
      <c r="C1026" s="376"/>
      <c r="D1026" s="376"/>
      <c r="E1026" s="376"/>
      <c r="F1026" s="376"/>
      <c r="G1026" s="895"/>
      <c r="H1026" s="379"/>
      <c r="I1026" s="316"/>
    </row>
    <row r="1027" spans="2:9" ht="30" customHeight="1">
      <c r="B1027" s="902"/>
      <c r="C1027" s="376"/>
      <c r="D1027" s="376"/>
      <c r="E1027" s="376"/>
      <c r="F1027" s="376"/>
      <c r="G1027" s="895"/>
      <c r="H1027" s="379"/>
      <c r="I1027" s="316"/>
    </row>
    <row r="1028" spans="2:9" ht="30" customHeight="1">
      <c r="B1028" s="902"/>
      <c r="C1028" s="376"/>
      <c r="D1028" s="376"/>
      <c r="E1028" s="376"/>
      <c r="F1028" s="376"/>
      <c r="G1028" s="895"/>
      <c r="H1028" s="379"/>
      <c r="I1028" s="316"/>
    </row>
    <row r="1029" spans="2:9" ht="30" customHeight="1">
      <c r="B1029" s="902"/>
      <c r="C1029" s="376"/>
      <c r="D1029" s="376"/>
      <c r="E1029" s="376"/>
      <c r="F1029" s="376"/>
      <c r="G1029" s="895"/>
      <c r="H1029" s="379"/>
      <c r="I1029" s="316"/>
    </row>
    <row r="1030" spans="2:9" ht="30" customHeight="1">
      <c r="B1030" s="902"/>
      <c r="C1030" s="376"/>
      <c r="D1030" s="376"/>
      <c r="E1030" s="376"/>
      <c r="F1030" s="376"/>
      <c r="G1030" s="895"/>
      <c r="H1030" s="379"/>
      <c r="I1030" s="316"/>
    </row>
    <row r="1031" spans="2:9" ht="30" customHeight="1">
      <c r="B1031" s="902"/>
      <c r="C1031" s="376"/>
      <c r="D1031" s="376"/>
      <c r="E1031" s="376"/>
      <c r="F1031" s="376"/>
      <c r="G1031" s="895"/>
      <c r="H1031" s="379"/>
      <c r="I1031" s="316"/>
    </row>
    <row r="1032" spans="2:9" ht="30" customHeight="1">
      <c r="B1032" s="902"/>
      <c r="C1032" s="376"/>
      <c r="D1032" s="376"/>
      <c r="E1032" s="376"/>
      <c r="F1032" s="376"/>
      <c r="G1032" s="895"/>
      <c r="H1032" s="379"/>
      <c r="I1032" s="316"/>
    </row>
    <row r="1033" spans="2:9" ht="30" customHeight="1">
      <c r="B1033" s="902"/>
      <c r="C1033" s="376"/>
      <c r="D1033" s="376"/>
      <c r="E1033" s="376"/>
      <c r="F1033" s="376"/>
      <c r="G1033" s="895"/>
      <c r="H1033" s="379"/>
      <c r="I1033" s="316"/>
    </row>
    <row r="1034" spans="2:9" ht="30" customHeight="1">
      <c r="B1034" s="902"/>
      <c r="C1034" s="376"/>
      <c r="D1034" s="376"/>
      <c r="E1034" s="376"/>
      <c r="F1034" s="376"/>
      <c r="G1034" s="895"/>
      <c r="H1034" s="379"/>
      <c r="I1034" s="316"/>
    </row>
    <row r="1035" spans="2:9" ht="30" customHeight="1">
      <c r="B1035" s="902"/>
      <c r="C1035" s="376"/>
      <c r="D1035" s="376"/>
      <c r="E1035" s="376"/>
      <c r="F1035" s="376"/>
      <c r="G1035" s="895"/>
      <c r="H1035" s="379"/>
      <c r="I1035" s="316"/>
    </row>
    <row r="1036" spans="2:9" ht="30" customHeight="1">
      <c r="B1036" s="902"/>
      <c r="C1036" s="376"/>
      <c r="D1036" s="376"/>
      <c r="E1036" s="376"/>
      <c r="F1036" s="376"/>
      <c r="G1036" s="895"/>
      <c r="H1036" s="379"/>
      <c r="I1036" s="316"/>
    </row>
    <row r="1037" spans="2:9" ht="30" customHeight="1">
      <c r="B1037" s="902"/>
      <c r="C1037" s="376"/>
      <c r="D1037" s="376"/>
      <c r="E1037" s="376"/>
      <c r="F1037" s="376"/>
      <c r="G1037" s="895"/>
      <c r="H1037" s="379"/>
      <c r="I1037" s="316"/>
    </row>
    <row r="1038" spans="2:9" ht="30" customHeight="1">
      <c r="B1038" s="902"/>
      <c r="C1038" s="376"/>
      <c r="D1038" s="376"/>
      <c r="E1038" s="376"/>
      <c r="F1038" s="376"/>
      <c r="G1038" s="895"/>
      <c r="H1038" s="379"/>
      <c r="I1038" s="316"/>
    </row>
    <row r="1039" spans="2:9" ht="30" customHeight="1">
      <c r="B1039" s="902"/>
      <c r="C1039" s="376"/>
      <c r="D1039" s="376"/>
      <c r="E1039" s="376"/>
      <c r="F1039" s="376"/>
      <c r="G1039" s="895"/>
      <c r="H1039" s="379"/>
      <c r="I1039" s="316"/>
    </row>
    <row r="1040" spans="2:9" ht="30" customHeight="1">
      <c r="B1040" s="902"/>
      <c r="C1040" s="376"/>
      <c r="D1040" s="376"/>
      <c r="E1040" s="376"/>
      <c r="F1040" s="376"/>
      <c r="G1040" s="895"/>
      <c r="H1040" s="379"/>
      <c r="I1040" s="316"/>
    </row>
    <row r="1041" spans="2:9" ht="30" customHeight="1">
      <c r="B1041" s="902"/>
      <c r="C1041" s="376"/>
      <c r="D1041" s="376"/>
      <c r="E1041" s="376"/>
      <c r="F1041" s="376"/>
      <c r="G1041" s="895"/>
      <c r="H1041" s="379"/>
      <c r="I1041" s="316"/>
    </row>
    <row r="1042" spans="2:9" ht="30" customHeight="1">
      <c r="B1042" s="902"/>
      <c r="C1042" s="376"/>
      <c r="D1042" s="376"/>
      <c r="E1042" s="376"/>
      <c r="F1042" s="376"/>
      <c r="G1042" s="895"/>
      <c r="H1042" s="379"/>
      <c r="I1042" s="316"/>
    </row>
    <row r="1043" spans="2:9" ht="30" customHeight="1">
      <c r="B1043" s="902"/>
      <c r="C1043" s="376"/>
      <c r="D1043" s="376"/>
      <c r="E1043" s="376"/>
      <c r="F1043" s="376"/>
      <c r="G1043" s="895"/>
      <c r="H1043" s="379"/>
      <c r="I1043" s="316"/>
    </row>
    <row r="1044" spans="2:9" ht="30" customHeight="1">
      <c r="B1044" s="902"/>
      <c r="C1044" s="376"/>
      <c r="D1044" s="376"/>
      <c r="E1044" s="376"/>
      <c r="F1044" s="376"/>
      <c r="G1044" s="895"/>
      <c r="H1044" s="379"/>
      <c r="I1044" s="316"/>
    </row>
    <row r="1045" spans="2:9" ht="30" customHeight="1">
      <c r="B1045" s="902"/>
      <c r="C1045" s="376"/>
      <c r="D1045" s="376"/>
      <c r="E1045" s="376"/>
      <c r="F1045" s="376"/>
      <c r="G1045" s="895"/>
      <c r="H1045" s="379"/>
      <c r="I1045" s="316"/>
    </row>
    <row r="1046" spans="2:9" ht="30" customHeight="1">
      <c r="B1046" s="902"/>
      <c r="C1046" s="376"/>
      <c r="D1046" s="376"/>
      <c r="E1046" s="376"/>
      <c r="F1046" s="376"/>
      <c r="G1046" s="895"/>
      <c r="H1046" s="379"/>
      <c r="I1046" s="316"/>
    </row>
    <row r="1047" spans="2:9" ht="30" customHeight="1">
      <c r="B1047" s="902"/>
      <c r="C1047" s="376"/>
      <c r="D1047" s="376"/>
      <c r="E1047" s="376"/>
      <c r="F1047" s="376"/>
      <c r="G1047" s="895"/>
      <c r="H1047" s="379"/>
      <c r="I1047" s="316"/>
    </row>
    <row r="1048" spans="2:9" ht="30" customHeight="1">
      <c r="B1048" s="902"/>
      <c r="C1048" s="376"/>
      <c r="D1048" s="376"/>
      <c r="E1048" s="376"/>
      <c r="F1048" s="376"/>
      <c r="G1048" s="895"/>
      <c r="H1048" s="379"/>
      <c r="I1048" s="316"/>
    </row>
    <row r="1049" spans="2:9" ht="30" customHeight="1">
      <c r="B1049" s="902"/>
      <c r="C1049" s="376"/>
      <c r="D1049" s="376"/>
      <c r="E1049" s="376"/>
      <c r="F1049" s="376"/>
      <c r="G1049" s="895"/>
      <c r="H1049" s="379"/>
      <c r="I1049" s="316"/>
    </row>
    <row r="1050" spans="2:9" ht="30" customHeight="1">
      <c r="B1050" s="902"/>
      <c r="C1050" s="376"/>
      <c r="D1050" s="376"/>
      <c r="E1050" s="376"/>
      <c r="F1050" s="376"/>
      <c r="G1050" s="895"/>
      <c r="H1050" s="379"/>
      <c r="I1050" s="316"/>
    </row>
    <row r="1051" spans="2:9" ht="30" customHeight="1">
      <c r="B1051" s="902"/>
      <c r="C1051" s="376"/>
      <c r="D1051" s="376"/>
      <c r="E1051" s="376"/>
      <c r="F1051" s="376"/>
      <c r="G1051" s="895"/>
      <c r="H1051" s="379"/>
      <c r="I1051" s="316"/>
    </row>
    <row r="1052" spans="2:9" ht="30" customHeight="1">
      <c r="B1052" s="902"/>
      <c r="C1052" s="376"/>
      <c r="D1052" s="376"/>
      <c r="E1052" s="376"/>
      <c r="F1052" s="376"/>
      <c r="G1052" s="895"/>
      <c r="H1052" s="379"/>
      <c r="I1052" s="316"/>
    </row>
    <row r="1053" spans="2:9" ht="30" customHeight="1">
      <c r="B1053" s="902"/>
      <c r="C1053" s="376"/>
      <c r="D1053" s="376"/>
      <c r="E1053" s="376"/>
      <c r="F1053" s="376"/>
      <c r="G1053" s="895"/>
      <c r="H1053" s="379"/>
      <c r="I1053" s="316"/>
    </row>
    <row r="1054" spans="2:9" ht="30" customHeight="1">
      <c r="B1054" s="902"/>
      <c r="C1054" s="376"/>
      <c r="D1054" s="376"/>
      <c r="E1054" s="376"/>
      <c r="F1054" s="376"/>
      <c r="G1054" s="895"/>
      <c r="H1054" s="379"/>
      <c r="I1054" s="316"/>
    </row>
    <row r="1055" spans="2:9" ht="30" customHeight="1">
      <c r="B1055" s="902"/>
      <c r="C1055" s="376"/>
      <c r="D1055" s="376"/>
      <c r="E1055" s="376"/>
      <c r="F1055" s="376"/>
      <c r="G1055" s="895"/>
      <c r="H1055" s="379"/>
      <c r="I1055" s="316"/>
    </row>
    <row r="1056" spans="2:9" ht="30" customHeight="1">
      <c r="B1056" s="902"/>
      <c r="C1056" s="376"/>
      <c r="D1056" s="376"/>
      <c r="E1056" s="376"/>
      <c r="F1056" s="376"/>
      <c r="G1056" s="895"/>
      <c r="H1056" s="379"/>
      <c r="I1056" s="316"/>
    </row>
    <row r="1057" spans="2:9" ht="30" customHeight="1">
      <c r="B1057" s="902"/>
      <c r="C1057" s="376"/>
      <c r="D1057" s="376"/>
      <c r="E1057" s="376"/>
      <c r="F1057" s="376"/>
      <c r="G1057" s="895"/>
      <c r="H1057" s="379"/>
      <c r="I1057" s="316"/>
    </row>
    <row r="1058" spans="2:9" ht="30" customHeight="1">
      <c r="B1058" s="902"/>
      <c r="C1058" s="376"/>
      <c r="D1058" s="376"/>
      <c r="E1058" s="376"/>
      <c r="F1058" s="376"/>
      <c r="G1058" s="895"/>
      <c r="H1058" s="379"/>
      <c r="I1058" s="316"/>
    </row>
    <row r="1059" spans="2:9" ht="30" customHeight="1">
      <c r="B1059" s="902"/>
      <c r="C1059" s="376"/>
      <c r="D1059" s="376"/>
      <c r="E1059" s="376"/>
      <c r="F1059" s="376"/>
      <c r="G1059" s="895"/>
      <c r="H1059" s="379"/>
      <c r="I1059" s="316"/>
    </row>
    <row r="1060" spans="2:9" ht="30" customHeight="1">
      <c r="B1060" s="902"/>
      <c r="C1060" s="376"/>
      <c r="D1060" s="376"/>
      <c r="E1060" s="376"/>
      <c r="F1060" s="376"/>
      <c r="G1060" s="895"/>
      <c r="H1060" s="379"/>
      <c r="I1060" s="316"/>
    </row>
    <row r="1061" spans="2:9" ht="30" customHeight="1">
      <c r="B1061" s="902"/>
      <c r="C1061" s="376"/>
      <c r="D1061" s="376"/>
      <c r="E1061" s="376"/>
      <c r="F1061" s="376"/>
      <c r="G1061" s="895"/>
      <c r="H1061" s="379"/>
      <c r="I1061" s="316"/>
    </row>
    <row r="1062" spans="2:9" ht="30" customHeight="1">
      <c r="B1062" s="902"/>
      <c r="C1062" s="376"/>
      <c r="D1062" s="376"/>
      <c r="E1062" s="376"/>
      <c r="F1062" s="376"/>
      <c r="G1062" s="895"/>
      <c r="H1062" s="379"/>
      <c r="I1062" s="316"/>
    </row>
    <row r="1063" spans="2:9" ht="30" customHeight="1">
      <c r="B1063" s="902"/>
      <c r="C1063" s="376"/>
      <c r="D1063" s="376"/>
      <c r="E1063" s="376"/>
      <c r="F1063" s="376"/>
      <c r="G1063" s="895"/>
      <c r="H1063" s="379"/>
      <c r="I1063" s="316"/>
    </row>
    <row r="1064" spans="2:9" ht="30" customHeight="1">
      <c r="B1064" s="902"/>
      <c r="C1064" s="376"/>
      <c r="D1064" s="376"/>
      <c r="E1064" s="376"/>
      <c r="F1064" s="376"/>
      <c r="G1064" s="895"/>
      <c r="H1064" s="379"/>
      <c r="I1064" s="316"/>
    </row>
    <row r="1065" spans="2:9" ht="30" customHeight="1">
      <c r="B1065" s="902"/>
      <c r="C1065" s="376"/>
      <c r="D1065" s="376"/>
      <c r="E1065" s="376"/>
      <c r="F1065" s="376"/>
      <c r="G1065" s="895"/>
      <c r="H1065" s="379"/>
      <c r="I1065" s="316"/>
    </row>
    <row r="1066" spans="2:9" ht="30" customHeight="1">
      <c r="B1066" s="902"/>
      <c r="C1066" s="376"/>
      <c r="D1066" s="376"/>
      <c r="E1066" s="376"/>
      <c r="F1066" s="376"/>
      <c r="G1066" s="895"/>
      <c r="H1066" s="379"/>
      <c r="I1066" s="316"/>
    </row>
    <row r="1067" spans="2:9" ht="30" customHeight="1">
      <c r="B1067" s="902"/>
      <c r="C1067" s="376"/>
      <c r="D1067" s="376"/>
      <c r="E1067" s="376"/>
      <c r="F1067" s="376"/>
      <c r="G1067" s="895"/>
      <c r="H1067" s="379"/>
      <c r="I1067" s="316"/>
    </row>
    <row r="1068" spans="2:9" ht="30" customHeight="1">
      <c r="B1068" s="902"/>
      <c r="C1068" s="376"/>
      <c r="D1068" s="376"/>
      <c r="E1068" s="376"/>
      <c r="F1068" s="376"/>
      <c r="G1068" s="895"/>
      <c r="H1068" s="379"/>
      <c r="I1068" s="316"/>
    </row>
    <row r="1069" spans="2:9" ht="30" customHeight="1">
      <c r="B1069" s="902"/>
      <c r="C1069" s="376"/>
      <c r="D1069" s="376"/>
      <c r="E1069" s="376"/>
      <c r="F1069" s="376"/>
      <c r="G1069" s="895"/>
      <c r="H1069" s="379"/>
      <c r="I1069" s="316"/>
    </row>
    <row r="1070" spans="2:9" ht="30" customHeight="1">
      <c r="B1070" s="902"/>
      <c r="C1070" s="376"/>
      <c r="D1070" s="376"/>
      <c r="E1070" s="376"/>
      <c r="F1070" s="376"/>
      <c r="G1070" s="895"/>
      <c r="H1070" s="379"/>
      <c r="I1070" s="316"/>
    </row>
    <row r="1071" spans="2:9" ht="30" customHeight="1">
      <c r="B1071" s="902"/>
      <c r="C1071" s="376"/>
      <c r="D1071" s="376"/>
      <c r="E1071" s="376"/>
      <c r="F1071" s="376"/>
      <c r="G1071" s="895"/>
      <c r="H1071" s="379"/>
      <c r="I1071" s="316"/>
    </row>
    <row r="1072" spans="2:9" ht="30" customHeight="1">
      <c r="B1072" s="902"/>
      <c r="C1072" s="376"/>
      <c r="D1072" s="376"/>
      <c r="E1072" s="376"/>
      <c r="F1072" s="376"/>
      <c r="G1072" s="895"/>
      <c r="H1072" s="379"/>
      <c r="I1072" s="316"/>
    </row>
    <row r="1073" spans="2:9" ht="30" customHeight="1">
      <c r="B1073" s="902"/>
      <c r="C1073" s="376"/>
      <c r="D1073" s="376"/>
      <c r="E1073" s="376"/>
      <c r="F1073" s="376"/>
      <c r="G1073" s="895"/>
      <c r="H1073" s="379"/>
      <c r="I1073" s="316"/>
    </row>
    <row r="1074" spans="2:9" ht="30" customHeight="1">
      <c r="B1074" s="902"/>
      <c r="C1074" s="376"/>
      <c r="D1074" s="376"/>
      <c r="E1074" s="376"/>
      <c r="F1074" s="376"/>
      <c r="G1074" s="895"/>
      <c r="H1074" s="379"/>
      <c r="I1074" s="316"/>
    </row>
    <row r="1075" spans="2:9" ht="30" customHeight="1">
      <c r="B1075" s="902"/>
      <c r="C1075" s="376"/>
      <c r="D1075" s="376"/>
      <c r="E1075" s="376"/>
      <c r="F1075" s="376"/>
      <c r="G1075" s="895"/>
      <c r="H1075" s="379"/>
      <c r="I1075" s="316"/>
    </row>
    <row r="1076" spans="2:9" ht="30" customHeight="1">
      <c r="B1076" s="902"/>
      <c r="C1076" s="376"/>
      <c r="D1076" s="376"/>
      <c r="E1076" s="376"/>
      <c r="F1076" s="376"/>
      <c r="G1076" s="895"/>
      <c r="H1076" s="379"/>
      <c r="I1076" s="316"/>
    </row>
    <row r="1077" spans="2:9" ht="30" customHeight="1">
      <c r="B1077" s="902"/>
      <c r="C1077" s="376"/>
      <c r="D1077" s="376"/>
      <c r="E1077" s="376"/>
      <c r="F1077" s="376"/>
      <c r="G1077" s="895"/>
      <c r="H1077" s="379"/>
      <c r="I1077" s="316"/>
    </row>
    <row r="1078" spans="2:9" ht="30" customHeight="1">
      <c r="B1078" s="902"/>
      <c r="C1078" s="376"/>
      <c r="D1078" s="376"/>
      <c r="E1078" s="376"/>
      <c r="F1078" s="376"/>
      <c r="G1078" s="895"/>
      <c r="H1078" s="379"/>
      <c r="I1078" s="316"/>
    </row>
    <row r="1079" spans="2:9" ht="30" customHeight="1">
      <c r="B1079" s="902"/>
      <c r="C1079" s="376"/>
      <c r="D1079" s="376"/>
      <c r="E1079" s="376"/>
      <c r="F1079" s="376"/>
      <c r="G1079" s="895"/>
      <c r="H1079" s="379"/>
      <c r="I1079" s="316"/>
    </row>
    <row r="1080" spans="2:9" ht="30" customHeight="1">
      <c r="B1080" s="902"/>
      <c r="C1080" s="376"/>
      <c r="D1080" s="376"/>
      <c r="E1080" s="376"/>
      <c r="F1080" s="376"/>
      <c r="G1080" s="895"/>
      <c r="H1080" s="379"/>
      <c r="I1080" s="316"/>
    </row>
    <row r="1081" spans="2:9" ht="30" customHeight="1">
      <c r="B1081" s="902"/>
      <c r="C1081" s="376"/>
      <c r="D1081" s="376"/>
      <c r="E1081" s="376"/>
      <c r="F1081" s="376"/>
      <c r="G1081" s="895"/>
      <c r="H1081" s="379"/>
      <c r="I1081" s="316"/>
    </row>
    <row r="1082" spans="2:9" ht="30" customHeight="1">
      <c r="B1082" s="902"/>
      <c r="C1082" s="376"/>
      <c r="D1082" s="376"/>
      <c r="E1082" s="376"/>
      <c r="F1082" s="376"/>
      <c r="G1082" s="895"/>
      <c r="H1082" s="379"/>
      <c r="I1082" s="316"/>
    </row>
    <row r="1083" spans="2:9" ht="30" customHeight="1">
      <c r="B1083" s="902"/>
      <c r="C1083" s="376"/>
      <c r="D1083" s="376"/>
      <c r="E1083" s="376"/>
      <c r="F1083" s="376"/>
      <c r="G1083" s="895"/>
      <c r="H1083" s="379"/>
      <c r="I1083" s="316"/>
    </row>
    <row r="1084" spans="2:9" ht="30" customHeight="1">
      <c r="B1084" s="902"/>
      <c r="C1084" s="376"/>
      <c r="D1084" s="376"/>
      <c r="E1084" s="376"/>
      <c r="F1084" s="376"/>
      <c r="G1084" s="895"/>
      <c r="H1084" s="379"/>
      <c r="I1084" s="316"/>
    </row>
    <row r="1085" spans="2:9" ht="30" customHeight="1">
      <c r="B1085" s="902"/>
      <c r="C1085" s="376"/>
      <c r="D1085" s="376"/>
      <c r="E1085" s="376"/>
      <c r="F1085" s="376"/>
      <c r="G1085" s="895"/>
      <c r="H1085" s="379"/>
      <c r="I1085" s="316"/>
    </row>
    <row r="1086" spans="2:9" ht="30" customHeight="1">
      <c r="B1086" s="902"/>
      <c r="C1086" s="376"/>
      <c r="D1086" s="376"/>
      <c r="E1086" s="376"/>
      <c r="F1086" s="376"/>
      <c r="G1086" s="895"/>
      <c r="H1086" s="379"/>
      <c r="I1086" s="316"/>
    </row>
    <row r="1087" spans="2:9" ht="30" customHeight="1">
      <c r="B1087" s="902"/>
      <c r="C1087" s="376"/>
      <c r="D1087" s="376"/>
      <c r="E1087" s="376"/>
      <c r="F1087" s="376"/>
      <c r="G1087" s="895"/>
      <c r="H1087" s="379"/>
      <c r="I1087" s="316"/>
    </row>
    <row r="1088" spans="2:9" ht="30" customHeight="1">
      <c r="B1088" s="902"/>
      <c r="C1088" s="376"/>
      <c r="D1088" s="376"/>
      <c r="E1088" s="376"/>
      <c r="F1088" s="376"/>
      <c r="G1088" s="895"/>
      <c r="H1088" s="379"/>
      <c r="I1088" s="316"/>
    </row>
    <row r="1089" spans="2:9" ht="30" customHeight="1">
      <c r="B1089" s="902"/>
      <c r="C1089" s="376"/>
      <c r="D1089" s="376"/>
      <c r="E1089" s="376"/>
      <c r="F1089" s="376"/>
      <c r="G1089" s="895"/>
      <c r="H1089" s="379"/>
      <c r="I1089" s="316"/>
    </row>
    <row r="1090" spans="2:9" ht="30" customHeight="1">
      <c r="B1090" s="902"/>
      <c r="C1090" s="376"/>
      <c r="D1090" s="376"/>
      <c r="E1090" s="376"/>
      <c r="F1090" s="376"/>
      <c r="G1090" s="895"/>
      <c r="H1090" s="379"/>
      <c r="I1090" s="316"/>
    </row>
    <row r="1091" spans="2:9" ht="30" customHeight="1">
      <c r="B1091" s="902"/>
      <c r="C1091" s="376"/>
      <c r="D1091" s="376"/>
      <c r="E1091" s="376"/>
      <c r="F1091" s="376"/>
      <c r="G1091" s="895"/>
      <c r="H1091" s="379"/>
      <c r="I1091" s="316"/>
    </row>
    <row r="1092" spans="2:9" ht="30" customHeight="1">
      <c r="B1092" s="902"/>
      <c r="C1092" s="376"/>
      <c r="D1092" s="376"/>
      <c r="E1092" s="376"/>
      <c r="F1092" s="376"/>
      <c r="G1092" s="895"/>
      <c r="H1092" s="379"/>
      <c r="I1092" s="316"/>
    </row>
    <row r="1093" spans="2:9" ht="30" customHeight="1">
      <c r="B1093" s="902"/>
      <c r="C1093" s="376"/>
      <c r="D1093" s="376"/>
      <c r="E1093" s="376"/>
      <c r="F1093" s="376"/>
      <c r="G1093" s="895"/>
      <c r="H1093" s="379"/>
      <c r="I1093" s="316"/>
    </row>
    <row r="1094" spans="2:9" ht="30" customHeight="1">
      <c r="B1094" s="902"/>
      <c r="C1094" s="376"/>
      <c r="D1094" s="376"/>
      <c r="E1094" s="376"/>
      <c r="F1094" s="376"/>
      <c r="G1094" s="895"/>
      <c r="H1094" s="379"/>
      <c r="I1094" s="316"/>
    </row>
    <row r="1095" spans="2:9" ht="30" customHeight="1">
      <c r="B1095" s="902"/>
      <c r="C1095" s="376"/>
      <c r="D1095" s="376"/>
      <c r="E1095" s="376"/>
      <c r="F1095" s="376"/>
      <c r="G1095" s="895"/>
      <c r="H1095" s="379"/>
      <c r="I1095" s="316"/>
    </row>
    <row r="1096" spans="2:9" ht="30" customHeight="1">
      <c r="B1096" s="902"/>
      <c r="C1096" s="376"/>
      <c r="D1096" s="376"/>
      <c r="E1096" s="376"/>
      <c r="F1096" s="376"/>
      <c r="G1096" s="895"/>
      <c r="H1096" s="379"/>
      <c r="I1096" s="316"/>
    </row>
    <row r="1097" spans="2:9" ht="30" customHeight="1">
      <c r="B1097" s="902"/>
      <c r="C1097" s="376"/>
      <c r="D1097" s="376"/>
      <c r="E1097" s="376"/>
      <c r="F1097" s="376"/>
      <c r="G1097" s="895"/>
      <c r="H1097" s="379"/>
      <c r="I1097" s="316"/>
    </row>
    <row r="1098" spans="2:9" ht="30" customHeight="1">
      <c r="B1098" s="902"/>
      <c r="C1098" s="376"/>
      <c r="D1098" s="376"/>
      <c r="E1098" s="376"/>
      <c r="F1098" s="376"/>
      <c r="G1098" s="895"/>
      <c r="H1098" s="379"/>
      <c r="I1098" s="316"/>
    </row>
    <row r="1099" spans="2:9" ht="30" customHeight="1">
      <c r="B1099" s="902"/>
      <c r="C1099" s="376"/>
      <c r="D1099" s="376"/>
      <c r="E1099" s="376"/>
      <c r="F1099" s="376"/>
      <c r="G1099" s="895"/>
      <c r="H1099" s="379"/>
      <c r="I1099" s="316"/>
    </row>
    <row r="1100" spans="2:9" ht="30" customHeight="1">
      <c r="B1100" s="902"/>
      <c r="C1100" s="376"/>
      <c r="D1100" s="376"/>
      <c r="E1100" s="376"/>
      <c r="F1100" s="376"/>
      <c r="G1100" s="895"/>
      <c r="H1100" s="379"/>
      <c r="I1100" s="316"/>
    </row>
    <row r="1101" spans="2:9" ht="30" customHeight="1">
      <c r="B1101" s="902"/>
      <c r="C1101" s="376"/>
      <c r="D1101" s="376"/>
      <c r="E1101" s="376"/>
      <c r="F1101" s="376"/>
      <c r="G1101" s="895"/>
      <c r="H1101" s="379"/>
      <c r="I1101" s="316"/>
    </row>
    <row r="1102" spans="2:9" ht="30" customHeight="1">
      <c r="B1102" s="902"/>
      <c r="C1102" s="376"/>
      <c r="D1102" s="376"/>
      <c r="E1102" s="376"/>
      <c r="F1102" s="376"/>
      <c r="G1102" s="895"/>
      <c r="H1102" s="379"/>
      <c r="I1102" s="316"/>
    </row>
    <row r="1103" spans="2:9" ht="30" customHeight="1">
      <c r="B1103" s="902"/>
      <c r="C1103" s="376"/>
      <c r="D1103" s="376"/>
      <c r="E1103" s="376"/>
      <c r="F1103" s="376"/>
      <c r="G1103" s="895"/>
      <c r="H1103" s="379"/>
      <c r="I1103" s="316"/>
    </row>
    <row r="1104" spans="2:9" ht="30" customHeight="1">
      <c r="B1104" s="902"/>
      <c r="C1104" s="376"/>
      <c r="D1104" s="376"/>
      <c r="E1104" s="376"/>
      <c r="F1104" s="376"/>
      <c r="G1104" s="895"/>
      <c r="H1104" s="379"/>
      <c r="I1104" s="316"/>
    </row>
    <row r="1105" spans="2:9" ht="30" customHeight="1">
      <c r="B1105" s="902"/>
      <c r="C1105" s="376"/>
      <c r="D1105" s="376"/>
      <c r="E1105" s="376"/>
      <c r="F1105" s="376"/>
      <c r="G1105" s="895"/>
      <c r="H1105" s="379"/>
      <c r="I1105" s="316"/>
    </row>
    <row r="1106" spans="2:9" ht="30" customHeight="1">
      <c r="B1106" s="902"/>
      <c r="C1106" s="376"/>
      <c r="D1106" s="376"/>
      <c r="E1106" s="376"/>
      <c r="F1106" s="376"/>
      <c r="G1106" s="895"/>
      <c r="H1106" s="379"/>
      <c r="I1106" s="316"/>
    </row>
    <row r="1107" spans="2:9" ht="30" customHeight="1">
      <c r="B1107" s="902"/>
      <c r="C1107" s="376"/>
      <c r="D1107" s="376"/>
      <c r="E1107" s="376"/>
      <c r="F1107" s="376"/>
      <c r="G1107" s="895"/>
      <c r="H1107" s="379"/>
      <c r="I1107" s="316"/>
    </row>
    <row r="1108" spans="2:9" ht="30" customHeight="1">
      <c r="B1108" s="902"/>
      <c r="C1108" s="376"/>
      <c r="D1108" s="376"/>
      <c r="E1108" s="376"/>
      <c r="F1108" s="376"/>
      <c r="G1108" s="895"/>
      <c r="H1108" s="379"/>
      <c r="I1108" s="316"/>
    </row>
    <row r="1109" spans="2:9" ht="30" customHeight="1">
      <c r="B1109" s="902"/>
      <c r="C1109" s="376"/>
      <c r="D1109" s="376"/>
      <c r="E1109" s="376"/>
      <c r="F1109" s="376"/>
      <c r="G1109" s="895"/>
      <c r="H1109" s="379"/>
      <c r="I1109" s="316"/>
    </row>
    <row r="1110" spans="2:9" ht="30" customHeight="1">
      <c r="B1110" s="902"/>
      <c r="C1110" s="376"/>
      <c r="D1110" s="376"/>
      <c r="E1110" s="376"/>
      <c r="F1110" s="376"/>
      <c r="G1110" s="895"/>
      <c r="H1110" s="379"/>
      <c r="I1110" s="316"/>
    </row>
    <row r="1111" spans="2:9" ht="30" customHeight="1">
      <c r="B1111" s="902"/>
      <c r="C1111" s="376"/>
      <c r="D1111" s="376"/>
      <c r="E1111" s="376"/>
      <c r="F1111" s="376"/>
      <c r="G1111" s="895"/>
      <c r="H1111" s="379"/>
      <c r="I1111" s="316"/>
    </row>
    <row r="1112" spans="2:9" ht="30" customHeight="1">
      <c r="B1112" s="902"/>
      <c r="C1112" s="376"/>
      <c r="D1112" s="376"/>
      <c r="E1112" s="376"/>
      <c r="F1112" s="376"/>
      <c r="G1112" s="895"/>
      <c r="H1112" s="379"/>
      <c r="I1112" s="316"/>
    </row>
    <row r="1113" spans="2:9" ht="30" customHeight="1">
      <c r="B1113" s="902"/>
      <c r="C1113" s="376"/>
      <c r="D1113" s="376"/>
      <c r="E1113" s="376"/>
      <c r="F1113" s="376"/>
      <c r="G1113" s="895"/>
      <c r="H1113" s="379"/>
      <c r="I1113" s="316"/>
    </row>
    <row r="1114" spans="2:9" ht="30" customHeight="1">
      <c r="B1114" s="902"/>
      <c r="C1114" s="376"/>
      <c r="D1114" s="376"/>
      <c r="E1114" s="376"/>
      <c r="F1114" s="376"/>
      <c r="G1114" s="895"/>
      <c r="H1114" s="379"/>
      <c r="I1114" s="316"/>
    </row>
    <row r="1115" spans="2:9" ht="30" customHeight="1">
      <c r="B1115" s="902"/>
      <c r="C1115" s="376"/>
      <c r="D1115" s="376"/>
      <c r="E1115" s="376"/>
      <c r="F1115" s="376"/>
      <c r="G1115" s="895"/>
      <c r="H1115" s="379"/>
      <c r="I1115" s="316"/>
    </row>
    <row r="1116" spans="2:9" ht="30" customHeight="1">
      <c r="B1116" s="902"/>
      <c r="C1116" s="376"/>
      <c r="D1116" s="376"/>
      <c r="E1116" s="376"/>
      <c r="F1116" s="376"/>
      <c r="G1116" s="895"/>
      <c r="H1116" s="379"/>
      <c r="I1116" s="316"/>
    </row>
    <row r="1117" spans="2:9" ht="30" customHeight="1">
      <c r="B1117" s="902"/>
      <c r="C1117" s="376"/>
      <c r="D1117" s="376"/>
      <c r="E1117" s="376"/>
      <c r="F1117" s="376"/>
      <c r="G1117" s="895"/>
      <c r="H1117" s="379"/>
      <c r="I1117" s="316"/>
    </row>
    <row r="1118" spans="2:9" ht="30" customHeight="1">
      <c r="B1118" s="902"/>
      <c r="C1118" s="376"/>
      <c r="D1118" s="376"/>
      <c r="E1118" s="376"/>
      <c r="F1118" s="376"/>
      <c r="G1118" s="895"/>
      <c r="H1118" s="379"/>
      <c r="I1118" s="316"/>
    </row>
    <row r="1119" spans="2:9" ht="30" customHeight="1">
      <c r="B1119" s="902"/>
      <c r="C1119" s="376"/>
      <c r="D1119" s="376"/>
      <c r="E1119" s="376"/>
      <c r="F1119" s="376"/>
      <c r="G1119" s="895"/>
      <c r="H1119" s="379"/>
      <c r="I1119" s="316"/>
    </row>
    <row r="1120" spans="2:9" ht="30" customHeight="1">
      <c r="B1120" s="902"/>
      <c r="C1120" s="376"/>
      <c r="D1120" s="376"/>
      <c r="E1120" s="376"/>
      <c r="F1120" s="376"/>
      <c r="G1120" s="895"/>
      <c r="H1120" s="379"/>
      <c r="I1120" s="316"/>
    </row>
    <row r="1121" spans="2:9" ht="30" customHeight="1">
      <c r="B1121" s="902"/>
      <c r="C1121" s="376"/>
      <c r="D1121" s="376"/>
      <c r="E1121" s="376"/>
      <c r="F1121" s="376"/>
      <c r="G1121" s="895"/>
      <c r="H1121" s="379"/>
      <c r="I1121" s="316"/>
    </row>
    <row r="1122" spans="2:9" ht="30" customHeight="1">
      <c r="B1122" s="902"/>
      <c r="C1122" s="376"/>
      <c r="D1122" s="376"/>
      <c r="E1122" s="376"/>
      <c r="F1122" s="376"/>
      <c r="G1122" s="895"/>
      <c r="H1122" s="379"/>
      <c r="I1122" s="316"/>
    </row>
    <row r="1123" spans="2:9" ht="30" customHeight="1">
      <c r="B1123" s="902"/>
      <c r="C1123" s="376"/>
      <c r="D1123" s="376"/>
      <c r="E1123" s="376"/>
      <c r="F1123" s="376"/>
      <c r="G1123" s="895"/>
      <c r="H1123" s="379"/>
      <c r="I1123" s="316"/>
    </row>
    <row r="1124" spans="2:9" ht="30" customHeight="1">
      <c r="B1124" s="902"/>
      <c r="C1124" s="376"/>
      <c r="D1124" s="376"/>
      <c r="E1124" s="376"/>
      <c r="F1124" s="376"/>
      <c r="G1124" s="895"/>
      <c r="H1124" s="379"/>
      <c r="I1124" s="316"/>
    </row>
    <row r="1125" spans="2:9" ht="30" customHeight="1">
      <c r="B1125" s="902"/>
      <c r="C1125" s="376"/>
      <c r="D1125" s="376"/>
      <c r="E1125" s="376"/>
      <c r="F1125" s="376"/>
      <c r="G1125" s="895"/>
      <c r="H1125" s="379"/>
      <c r="I1125" s="316"/>
    </row>
    <row r="1126" spans="2:9" ht="30" customHeight="1">
      <c r="B1126" s="902"/>
      <c r="C1126" s="376"/>
      <c r="D1126" s="376"/>
      <c r="E1126" s="376"/>
      <c r="F1126" s="376"/>
      <c r="G1126" s="895"/>
      <c r="H1126" s="379"/>
      <c r="I1126" s="316"/>
    </row>
    <row r="1127" spans="2:9" ht="30" customHeight="1">
      <c r="B1127" s="902"/>
      <c r="C1127" s="376"/>
      <c r="D1127" s="376"/>
      <c r="E1127" s="376"/>
      <c r="F1127" s="376"/>
      <c r="G1127" s="895"/>
      <c r="H1127" s="379"/>
      <c r="I1127" s="316"/>
    </row>
    <row r="1128" spans="2:9" ht="30" customHeight="1">
      <c r="B1128" s="902"/>
      <c r="C1128" s="376"/>
      <c r="D1128" s="376"/>
      <c r="E1128" s="376"/>
      <c r="F1128" s="376"/>
      <c r="G1128" s="895"/>
      <c r="H1128" s="379"/>
      <c r="I1128" s="316"/>
    </row>
    <row r="1129" spans="2:9" ht="30" customHeight="1">
      <c r="B1129" s="902"/>
      <c r="C1129" s="376"/>
      <c r="D1129" s="376"/>
      <c r="E1129" s="376"/>
      <c r="F1129" s="376"/>
      <c r="G1129" s="895"/>
      <c r="H1129" s="379"/>
      <c r="I1129" s="316"/>
    </row>
    <row r="1130" spans="2:9" ht="30" customHeight="1">
      <c r="B1130" s="902"/>
      <c r="C1130" s="376"/>
      <c r="D1130" s="376"/>
      <c r="E1130" s="376"/>
      <c r="F1130" s="376"/>
      <c r="G1130" s="895"/>
      <c r="H1130" s="379"/>
      <c r="I1130" s="316"/>
    </row>
    <row r="1131" spans="2:9" ht="30" customHeight="1">
      <c r="B1131" s="902"/>
      <c r="C1131" s="376"/>
      <c r="D1131" s="376"/>
      <c r="E1131" s="376"/>
      <c r="F1131" s="376"/>
      <c r="G1131" s="895"/>
      <c r="H1131" s="379"/>
      <c r="I1131" s="316"/>
    </row>
    <row r="1132" spans="2:9" ht="30" customHeight="1">
      <c r="B1132" s="902"/>
      <c r="C1132" s="376"/>
      <c r="D1132" s="376"/>
      <c r="E1132" s="376"/>
      <c r="F1132" s="376"/>
      <c r="G1132" s="895"/>
      <c r="H1132" s="379"/>
      <c r="I1132" s="316"/>
    </row>
    <row r="1133" spans="2:9" ht="30" customHeight="1">
      <c r="B1133" s="902"/>
      <c r="C1133" s="376"/>
      <c r="D1133" s="376"/>
      <c r="E1133" s="376"/>
      <c r="F1133" s="376"/>
      <c r="G1133" s="895"/>
      <c r="H1133" s="379"/>
      <c r="I1133" s="316"/>
    </row>
    <row r="1134" spans="2:9" ht="30" customHeight="1">
      <c r="B1134" s="902"/>
      <c r="C1134" s="376"/>
      <c r="D1134" s="376"/>
      <c r="E1134" s="376"/>
      <c r="F1134" s="376"/>
      <c r="G1134" s="895"/>
      <c r="H1134" s="379"/>
      <c r="I1134" s="316"/>
    </row>
    <row r="1135" spans="2:9" ht="30" customHeight="1">
      <c r="B1135" s="902"/>
      <c r="C1135" s="376"/>
      <c r="D1135" s="376"/>
      <c r="E1135" s="376"/>
      <c r="F1135" s="376"/>
      <c r="G1135" s="895"/>
      <c r="H1135" s="379"/>
      <c r="I1135" s="316"/>
    </row>
    <row r="1136" spans="2:9" ht="30" customHeight="1">
      <c r="B1136" s="902"/>
      <c r="C1136" s="376"/>
      <c r="D1136" s="376"/>
      <c r="E1136" s="376"/>
      <c r="F1136" s="376"/>
      <c r="G1136" s="895"/>
      <c r="H1136" s="379"/>
      <c r="I1136" s="316"/>
    </row>
    <row r="1137" spans="2:9" ht="30" customHeight="1">
      <c r="B1137" s="902"/>
      <c r="C1137" s="376"/>
      <c r="D1137" s="376"/>
      <c r="E1137" s="376"/>
      <c r="F1137" s="376"/>
      <c r="G1137" s="895"/>
      <c r="H1137" s="379"/>
      <c r="I1137" s="316"/>
    </row>
    <row r="1138" spans="2:9" ht="30" customHeight="1">
      <c r="B1138" s="902"/>
      <c r="C1138" s="376"/>
      <c r="D1138" s="376"/>
      <c r="E1138" s="376"/>
      <c r="F1138" s="376"/>
      <c r="G1138" s="895"/>
      <c r="H1138" s="379"/>
      <c r="I1138" s="316"/>
    </row>
    <row r="1139" spans="2:9" ht="30" customHeight="1">
      <c r="B1139" s="902"/>
      <c r="C1139" s="376"/>
      <c r="D1139" s="376"/>
      <c r="E1139" s="376"/>
      <c r="F1139" s="376"/>
      <c r="G1139" s="895"/>
      <c r="H1139" s="379"/>
      <c r="I1139" s="316"/>
    </row>
    <row r="1140" spans="2:9" ht="30" customHeight="1">
      <c r="B1140" s="902"/>
      <c r="C1140" s="376"/>
      <c r="D1140" s="376"/>
      <c r="E1140" s="376"/>
      <c r="F1140" s="376"/>
      <c r="G1140" s="895"/>
      <c r="H1140" s="379"/>
      <c r="I1140" s="316"/>
    </row>
    <row r="1141" spans="2:9" ht="30" customHeight="1">
      <c r="B1141" s="902"/>
      <c r="C1141" s="376"/>
      <c r="D1141" s="376"/>
      <c r="E1141" s="376"/>
      <c r="F1141" s="376"/>
      <c r="G1141" s="895"/>
      <c r="H1141" s="379"/>
      <c r="I1141" s="316"/>
    </row>
    <row r="1142" spans="2:9" ht="30" customHeight="1">
      <c r="B1142" s="902"/>
      <c r="C1142" s="376"/>
      <c r="D1142" s="376"/>
      <c r="E1142" s="376"/>
      <c r="F1142" s="376"/>
      <c r="G1142" s="895"/>
      <c r="H1142" s="379"/>
      <c r="I1142" s="316"/>
    </row>
    <row r="1143" spans="2:9" ht="30" customHeight="1">
      <c r="B1143" s="902"/>
      <c r="C1143" s="376"/>
      <c r="D1143" s="376"/>
      <c r="E1143" s="376"/>
      <c r="F1143" s="376"/>
      <c r="G1143" s="895"/>
      <c r="H1143" s="379"/>
      <c r="I1143" s="316"/>
    </row>
    <row r="1144" spans="2:9" ht="30" customHeight="1">
      <c r="B1144" s="902"/>
      <c r="C1144" s="376"/>
      <c r="D1144" s="376"/>
      <c r="E1144" s="376"/>
      <c r="F1144" s="376"/>
      <c r="G1144" s="895"/>
      <c r="H1144" s="379"/>
      <c r="I1144" s="316"/>
    </row>
    <row r="1145" spans="2:9" ht="30" customHeight="1">
      <c r="B1145" s="902"/>
      <c r="C1145" s="376"/>
      <c r="D1145" s="376"/>
      <c r="E1145" s="376"/>
      <c r="F1145" s="376"/>
      <c r="G1145" s="895"/>
      <c r="H1145" s="379"/>
      <c r="I1145" s="316"/>
    </row>
    <row r="1146" spans="2:9" ht="30" customHeight="1">
      <c r="B1146" s="902"/>
      <c r="C1146" s="376"/>
      <c r="D1146" s="376"/>
      <c r="E1146" s="376"/>
      <c r="F1146" s="376"/>
      <c r="G1146" s="895"/>
      <c r="H1146" s="379"/>
      <c r="I1146" s="316"/>
    </row>
    <row r="1147" spans="2:9" ht="30" customHeight="1">
      <c r="B1147" s="902"/>
      <c r="C1147" s="376"/>
      <c r="D1147" s="376"/>
      <c r="E1147" s="376"/>
      <c r="F1147" s="376"/>
      <c r="G1147" s="895"/>
      <c r="H1147" s="379"/>
      <c r="I1147" s="316"/>
    </row>
    <row r="1148" spans="2:9" ht="30" customHeight="1">
      <c r="B1148" s="902"/>
      <c r="C1148" s="376"/>
      <c r="D1148" s="376"/>
      <c r="E1148" s="376"/>
      <c r="F1148" s="376"/>
      <c r="G1148" s="895"/>
      <c r="H1148" s="379"/>
      <c r="I1148" s="316"/>
    </row>
    <row r="1149" spans="2:9" ht="30" customHeight="1">
      <c r="B1149" s="902"/>
      <c r="C1149" s="376"/>
      <c r="D1149" s="376"/>
      <c r="E1149" s="376"/>
      <c r="F1149" s="376"/>
      <c r="G1149" s="895"/>
      <c r="H1149" s="379"/>
      <c r="I1149" s="316"/>
    </row>
    <row r="1150" spans="2:9" ht="30" customHeight="1">
      <c r="B1150" s="902"/>
      <c r="C1150" s="376"/>
      <c r="D1150" s="376"/>
      <c r="E1150" s="376"/>
      <c r="F1150" s="376"/>
      <c r="G1150" s="895"/>
      <c r="H1150" s="379"/>
      <c r="I1150" s="316"/>
    </row>
    <row r="1151" spans="2:9" ht="30" customHeight="1">
      <c r="B1151" s="902"/>
      <c r="C1151" s="376"/>
      <c r="D1151" s="376"/>
      <c r="E1151" s="376"/>
      <c r="F1151" s="376"/>
      <c r="G1151" s="895"/>
      <c r="H1151" s="379"/>
      <c r="I1151" s="316"/>
    </row>
    <row r="1152" spans="2:9" ht="30" customHeight="1">
      <c r="B1152" s="902"/>
      <c r="C1152" s="376"/>
      <c r="D1152" s="376"/>
      <c r="E1152" s="376"/>
      <c r="F1152" s="376"/>
      <c r="G1152" s="895"/>
      <c r="H1152" s="379"/>
      <c r="I1152" s="316"/>
    </row>
    <row r="1153" spans="2:9" ht="30" customHeight="1">
      <c r="B1153" s="902"/>
      <c r="C1153" s="376"/>
      <c r="D1153" s="376"/>
      <c r="E1153" s="376"/>
      <c r="F1153" s="376"/>
      <c r="G1153" s="895"/>
      <c r="H1153" s="379"/>
      <c r="I1153" s="316"/>
    </row>
    <row r="1154" spans="2:9" ht="30" customHeight="1">
      <c r="B1154" s="902"/>
      <c r="C1154" s="376"/>
      <c r="D1154" s="376"/>
      <c r="E1154" s="376"/>
      <c r="F1154" s="376"/>
      <c r="G1154" s="895"/>
      <c r="H1154" s="379"/>
      <c r="I1154" s="316"/>
    </row>
    <row r="1155" spans="2:9" ht="30" customHeight="1">
      <c r="B1155" s="902"/>
      <c r="C1155" s="376"/>
      <c r="D1155" s="376"/>
      <c r="E1155" s="376"/>
      <c r="F1155" s="376"/>
      <c r="G1155" s="895"/>
      <c r="H1155" s="379"/>
      <c r="I1155" s="316"/>
    </row>
    <row r="1156" spans="2:9" ht="30" customHeight="1">
      <c r="B1156" s="902"/>
      <c r="C1156" s="376"/>
      <c r="D1156" s="376"/>
      <c r="E1156" s="376"/>
      <c r="F1156" s="376"/>
      <c r="G1156" s="895"/>
      <c r="H1156" s="379"/>
      <c r="I1156" s="316"/>
    </row>
    <row r="1157" spans="2:9" ht="30" customHeight="1">
      <c r="B1157" s="902"/>
      <c r="C1157" s="376"/>
      <c r="D1157" s="376"/>
      <c r="E1157" s="376"/>
      <c r="F1157" s="376"/>
      <c r="G1157" s="895"/>
      <c r="H1157" s="379"/>
      <c r="I1157" s="316"/>
    </row>
    <row r="1158" spans="2:9" ht="30" customHeight="1">
      <c r="B1158" s="902"/>
      <c r="C1158" s="376"/>
      <c r="D1158" s="376"/>
      <c r="E1158" s="376"/>
      <c r="F1158" s="376"/>
      <c r="G1158" s="895"/>
      <c r="H1158" s="379"/>
      <c r="I1158" s="316"/>
    </row>
    <row r="1159" spans="2:9" ht="30" customHeight="1">
      <c r="B1159" s="902"/>
      <c r="C1159" s="376"/>
      <c r="D1159" s="376"/>
      <c r="E1159" s="376"/>
      <c r="F1159" s="376"/>
      <c r="G1159" s="895"/>
      <c r="H1159" s="379"/>
      <c r="I1159" s="316"/>
    </row>
    <row r="1160" spans="2:9" ht="30" customHeight="1">
      <c r="B1160" s="902"/>
      <c r="C1160" s="376"/>
      <c r="D1160" s="376"/>
      <c r="E1160" s="376"/>
      <c r="F1160" s="376"/>
      <c r="G1160" s="895"/>
      <c r="H1160" s="379"/>
      <c r="I1160" s="316"/>
    </row>
    <row r="1161" spans="2:9" ht="30" customHeight="1">
      <c r="B1161" s="902"/>
      <c r="C1161" s="376"/>
      <c r="D1161" s="376"/>
      <c r="E1161" s="376"/>
      <c r="F1161" s="376"/>
      <c r="G1161" s="895"/>
      <c r="H1161" s="379"/>
      <c r="I1161" s="316"/>
    </row>
    <row r="1162" spans="2:9" ht="30" customHeight="1">
      <c r="B1162" s="902"/>
      <c r="C1162" s="376"/>
      <c r="D1162" s="376"/>
      <c r="E1162" s="376"/>
      <c r="F1162" s="376"/>
      <c r="G1162" s="895"/>
      <c r="H1162" s="379"/>
      <c r="I1162" s="316"/>
    </row>
    <row r="1163" spans="2:9" ht="30" customHeight="1">
      <c r="B1163" s="902"/>
      <c r="C1163" s="376"/>
      <c r="D1163" s="376"/>
      <c r="E1163" s="376"/>
      <c r="F1163" s="376"/>
      <c r="G1163" s="895"/>
      <c r="H1163" s="379"/>
      <c r="I1163" s="316"/>
    </row>
    <row r="1164" spans="2:9" ht="30" customHeight="1">
      <c r="B1164" s="902"/>
      <c r="C1164" s="376"/>
      <c r="D1164" s="376"/>
      <c r="E1164" s="376"/>
      <c r="F1164" s="376"/>
      <c r="G1164" s="895"/>
      <c r="H1164" s="379"/>
      <c r="I1164" s="316"/>
    </row>
    <row r="1165" spans="2:9" ht="30" customHeight="1">
      <c r="B1165" s="902"/>
      <c r="C1165" s="376"/>
      <c r="D1165" s="376"/>
      <c r="E1165" s="376"/>
      <c r="F1165" s="376"/>
      <c r="G1165" s="895"/>
      <c r="H1165" s="379"/>
      <c r="I1165" s="316"/>
    </row>
    <row r="1166" spans="2:9" ht="30" customHeight="1">
      <c r="B1166" s="902"/>
      <c r="C1166" s="376"/>
      <c r="D1166" s="376"/>
      <c r="E1166" s="376"/>
      <c r="F1166" s="376"/>
      <c r="G1166" s="895"/>
      <c r="H1166" s="379"/>
      <c r="I1166" s="316"/>
    </row>
    <row r="1167" spans="2:9" ht="30" customHeight="1">
      <c r="B1167" s="902"/>
      <c r="C1167" s="376"/>
      <c r="D1167" s="376"/>
      <c r="E1167" s="376"/>
      <c r="F1167" s="376"/>
      <c r="G1167" s="895"/>
      <c r="H1167" s="379"/>
      <c r="I1167" s="316"/>
    </row>
    <row r="1168" spans="2:9" ht="30" customHeight="1">
      <c r="B1168" s="902"/>
      <c r="C1168" s="376"/>
      <c r="D1168" s="376"/>
      <c r="E1168" s="376"/>
      <c r="F1168" s="376"/>
      <c r="G1168" s="895"/>
      <c r="H1168" s="379"/>
      <c r="I1168" s="316"/>
    </row>
    <row r="1169" spans="2:9" ht="30" customHeight="1">
      <c r="B1169" s="902"/>
      <c r="C1169" s="376"/>
      <c r="D1169" s="376"/>
      <c r="E1169" s="376"/>
      <c r="F1169" s="376"/>
      <c r="G1169" s="895"/>
      <c r="H1169" s="379"/>
      <c r="I1169" s="316"/>
    </row>
    <row r="1170" spans="2:9" ht="30" customHeight="1">
      <c r="B1170" s="902"/>
      <c r="C1170" s="376"/>
      <c r="D1170" s="376"/>
      <c r="E1170" s="376"/>
      <c r="F1170" s="376"/>
      <c r="G1170" s="895"/>
      <c r="H1170" s="379"/>
      <c r="I1170" s="316"/>
    </row>
    <row r="1171" spans="2:9" ht="30" customHeight="1">
      <c r="B1171" s="902"/>
      <c r="C1171" s="376"/>
      <c r="D1171" s="376"/>
      <c r="E1171" s="376"/>
      <c r="F1171" s="376"/>
      <c r="G1171" s="895"/>
      <c r="H1171" s="379"/>
      <c r="I1171" s="316"/>
    </row>
    <row r="1172" spans="2:9" ht="30" customHeight="1">
      <c r="B1172" s="902"/>
      <c r="C1172" s="376"/>
      <c r="D1172" s="376"/>
      <c r="E1172" s="376"/>
      <c r="F1172" s="376"/>
      <c r="G1172" s="895"/>
      <c r="H1172" s="379"/>
      <c r="I1172" s="316"/>
    </row>
    <row r="1173" spans="2:9" ht="30" customHeight="1">
      <c r="B1173" s="902"/>
      <c r="C1173" s="376"/>
      <c r="D1173" s="376"/>
      <c r="E1173" s="376"/>
      <c r="F1173" s="376"/>
      <c r="G1173" s="895"/>
      <c r="H1173" s="379"/>
      <c r="I1173" s="316"/>
    </row>
    <row r="1174" spans="2:9" ht="30" customHeight="1">
      <c r="B1174" s="902"/>
      <c r="C1174" s="376"/>
      <c r="D1174" s="376"/>
      <c r="E1174" s="376"/>
      <c r="F1174" s="376"/>
      <c r="G1174" s="895"/>
      <c r="H1174" s="379"/>
      <c r="I1174" s="316"/>
    </row>
    <row r="1175" spans="2:9" ht="30" customHeight="1">
      <c r="B1175" s="902"/>
      <c r="C1175" s="376"/>
      <c r="D1175" s="376"/>
      <c r="E1175" s="376"/>
      <c r="F1175" s="376"/>
      <c r="G1175" s="895"/>
      <c r="H1175" s="379"/>
      <c r="I1175" s="316"/>
    </row>
    <row r="1176" spans="2:9" ht="30" customHeight="1">
      <c r="B1176" s="902"/>
      <c r="C1176" s="376"/>
      <c r="D1176" s="376"/>
      <c r="E1176" s="376"/>
      <c r="F1176" s="376"/>
      <c r="G1176" s="895"/>
      <c r="H1176" s="379"/>
      <c r="I1176" s="316"/>
    </row>
    <row r="1177" spans="2:9" ht="30" customHeight="1">
      <c r="B1177" s="902"/>
      <c r="C1177" s="376"/>
      <c r="D1177" s="376"/>
      <c r="E1177" s="376"/>
      <c r="F1177" s="376"/>
      <c r="G1177" s="895"/>
      <c r="H1177" s="379"/>
      <c r="I1177" s="316"/>
    </row>
    <row r="1178" spans="2:9" ht="30" customHeight="1">
      <c r="B1178" s="902"/>
      <c r="C1178" s="376"/>
      <c r="D1178" s="376"/>
      <c r="E1178" s="376"/>
      <c r="F1178" s="376"/>
      <c r="G1178" s="895"/>
      <c r="H1178" s="379"/>
      <c r="I1178" s="316"/>
    </row>
    <row r="1179" spans="2:9" ht="30" customHeight="1">
      <c r="B1179" s="902"/>
      <c r="C1179" s="376"/>
      <c r="D1179" s="376"/>
      <c r="E1179" s="376"/>
      <c r="F1179" s="376"/>
      <c r="G1179" s="895"/>
      <c r="H1179" s="379"/>
      <c r="I1179" s="316"/>
    </row>
    <row r="1180" spans="2:9" ht="30" customHeight="1">
      <c r="B1180" s="902"/>
      <c r="C1180" s="376"/>
      <c r="D1180" s="376"/>
      <c r="E1180" s="376"/>
      <c r="F1180" s="376"/>
      <c r="G1180" s="895"/>
      <c r="H1180" s="379"/>
      <c r="I1180" s="316"/>
    </row>
    <row r="1181" spans="2:9" ht="30" customHeight="1">
      <c r="B1181" s="902"/>
      <c r="C1181" s="376"/>
      <c r="D1181" s="376"/>
      <c r="E1181" s="376"/>
      <c r="F1181" s="376"/>
      <c r="G1181" s="895"/>
      <c r="H1181" s="379"/>
      <c r="I1181" s="316"/>
    </row>
    <row r="1182" spans="2:9" ht="30" customHeight="1">
      <c r="B1182" s="902"/>
      <c r="C1182" s="376"/>
      <c r="D1182" s="376"/>
      <c r="E1182" s="376"/>
      <c r="F1182" s="376"/>
      <c r="G1182" s="895"/>
      <c r="H1182" s="379"/>
      <c r="I1182" s="316"/>
    </row>
    <row r="1183" spans="2:9" ht="30" customHeight="1">
      <c r="B1183" s="902"/>
      <c r="C1183" s="376"/>
      <c r="D1183" s="376"/>
      <c r="E1183" s="376"/>
      <c r="F1183" s="376"/>
      <c r="G1183" s="895"/>
      <c r="H1183" s="379"/>
      <c r="I1183" s="316"/>
    </row>
    <row r="1184" spans="2:9" ht="30" customHeight="1">
      <c r="B1184" s="902"/>
      <c r="C1184" s="376"/>
      <c r="D1184" s="376"/>
      <c r="E1184" s="376"/>
      <c r="F1184" s="376"/>
      <c r="G1184" s="895"/>
      <c r="H1184" s="379"/>
      <c r="I1184" s="316"/>
    </row>
    <row r="1185" spans="2:9" ht="30" customHeight="1">
      <c r="B1185" s="902"/>
      <c r="C1185" s="376"/>
      <c r="D1185" s="376"/>
      <c r="E1185" s="376"/>
      <c r="F1185" s="376"/>
      <c r="G1185" s="895"/>
      <c r="H1185" s="379"/>
      <c r="I1185" s="316"/>
    </row>
    <row r="1186" spans="2:9" ht="30" customHeight="1">
      <c r="B1186" s="902"/>
      <c r="C1186" s="376"/>
      <c r="D1186" s="376"/>
      <c r="E1186" s="376"/>
      <c r="F1186" s="376"/>
      <c r="G1186" s="895"/>
      <c r="H1186" s="379"/>
      <c r="I1186" s="316"/>
    </row>
    <row r="1187" spans="2:9" ht="30" customHeight="1">
      <c r="B1187" s="902"/>
      <c r="C1187" s="376"/>
      <c r="D1187" s="376"/>
      <c r="E1187" s="376"/>
      <c r="F1187" s="376"/>
      <c r="G1187" s="895"/>
      <c r="H1187" s="379"/>
      <c r="I1187" s="316"/>
    </row>
    <row r="1188" spans="2:9" ht="30" customHeight="1">
      <c r="B1188" s="902"/>
      <c r="C1188" s="376"/>
      <c r="D1188" s="376"/>
      <c r="E1188" s="376"/>
      <c r="F1188" s="376"/>
      <c r="G1188" s="895"/>
      <c r="H1188" s="379"/>
      <c r="I1188" s="316"/>
    </row>
    <row r="1189" spans="2:9" ht="30" customHeight="1">
      <c r="B1189" s="902"/>
      <c r="C1189" s="376"/>
      <c r="D1189" s="376"/>
      <c r="E1189" s="376"/>
      <c r="F1189" s="376"/>
      <c r="G1189" s="895"/>
      <c r="H1189" s="379"/>
      <c r="I1189" s="316"/>
    </row>
    <row r="1190" spans="2:9" ht="30" customHeight="1">
      <c r="B1190" s="902"/>
      <c r="C1190" s="376"/>
      <c r="D1190" s="376"/>
      <c r="E1190" s="376"/>
      <c r="F1190" s="376"/>
      <c r="G1190" s="895"/>
      <c r="H1190" s="379"/>
      <c r="I1190" s="316"/>
    </row>
    <row r="1191" spans="2:9" ht="30" customHeight="1">
      <c r="B1191" s="902"/>
      <c r="C1191" s="376"/>
      <c r="D1191" s="376"/>
      <c r="E1191" s="376"/>
      <c r="F1191" s="376"/>
      <c r="G1191" s="895"/>
      <c r="H1191" s="379"/>
      <c r="I1191" s="316"/>
    </row>
    <row r="1192" spans="2:9" ht="30" customHeight="1">
      <c r="B1192" s="902"/>
      <c r="C1192" s="376"/>
      <c r="D1192" s="376"/>
      <c r="E1192" s="376"/>
      <c r="F1192" s="376"/>
      <c r="G1192" s="895"/>
      <c r="H1192" s="379"/>
      <c r="I1192" s="316"/>
    </row>
    <row r="1193" spans="2:9" ht="30" customHeight="1">
      <c r="B1193" s="902"/>
      <c r="C1193" s="376"/>
      <c r="D1193" s="376"/>
      <c r="E1193" s="376"/>
      <c r="F1193" s="376"/>
      <c r="G1193" s="895"/>
      <c r="H1193" s="379"/>
      <c r="I1193" s="316"/>
    </row>
    <row r="1194" spans="2:9" ht="30" customHeight="1">
      <c r="B1194" s="902"/>
      <c r="C1194" s="376"/>
      <c r="D1194" s="376"/>
      <c r="E1194" s="376"/>
      <c r="F1194" s="376"/>
      <c r="G1194" s="895"/>
      <c r="H1194" s="379"/>
      <c r="I1194" s="316"/>
    </row>
    <row r="1195" spans="2:9" ht="30" customHeight="1">
      <c r="B1195" s="902"/>
      <c r="C1195" s="376"/>
      <c r="D1195" s="376"/>
      <c r="E1195" s="376"/>
      <c r="F1195" s="376"/>
      <c r="G1195" s="895"/>
      <c r="H1195" s="379"/>
      <c r="I1195" s="316"/>
    </row>
    <row r="1196" spans="2:9" ht="30" customHeight="1">
      <c r="B1196" s="902"/>
      <c r="C1196" s="376"/>
      <c r="D1196" s="376"/>
      <c r="E1196" s="376"/>
      <c r="F1196" s="376"/>
      <c r="G1196" s="895"/>
      <c r="H1196" s="379"/>
      <c r="I1196" s="316"/>
    </row>
    <row r="1197" spans="2:9" ht="30" customHeight="1">
      <c r="B1197" s="902"/>
      <c r="C1197" s="376"/>
      <c r="D1197" s="376"/>
      <c r="E1197" s="376"/>
      <c r="F1197" s="376"/>
      <c r="G1197" s="895"/>
      <c r="H1197" s="379"/>
      <c r="I1197" s="316"/>
    </row>
    <row r="1198" spans="2:9" ht="30" customHeight="1">
      <c r="B1198" s="902"/>
      <c r="C1198" s="376"/>
      <c r="D1198" s="376"/>
      <c r="E1198" s="376"/>
      <c r="F1198" s="376"/>
      <c r="G1198" s="895"/>
      <c r="H1198" s="379"/>
      <c r="I1198" s="316"/>
    </row>
    <row r="1199" spans="2:9" ht="30" customHeight="1">
      <c r="B1199" s="902"/>
      <c r="C1199" s="376"/>
      <c r="D1199" s="376"/>
      <c r="E1199" s="376"/>
      <c r="F1199" s="376"/>
      <c r="G1199" s="895"/>
      <c r="H1199" s="379"/>
      <c r="I1199" s="316"/>
    </row>
    <row r="1200" spans="2:9" ht="30" customHeight="1">
      <c r="B1200" s="902"/>
      <c r="C1200" s="376"/>
      <c r="D1200" s="376"/>
      <c r="E1200" s="376"/>
      <c r="F1200" s="376"/>
      <c r="G1200" s="895"/>
      <c r="H1200" s="379"/>
      <c r="I1200" s="316"/>
    </row>
    <row r="1201" spans="2:9" ht="30" customHeight="1">
      <c r="B1201" s="902"/>
      <c r="C1201" s="376"/>
      <c r="D1201" s="376"/>
      <c r="E1201" s="376"/>
      <c r="F1201" s="376"/>
      <c r="G1201" s="895"/>
      <c r="H1201" s="379"/>
      <c r="I1201" s="316"/>
    </row>
    <row r="1202" spans="2:9" ht="30" customHeight="1">
      <c r="B1202" s="902"/>
      <c r="C1202" s="376"/>
      <c r="D1202" s="376"/>
      <c r="E1202" s="376"/>
      <c r="F1202" s="376"/>
      <c r="G1202" s="895"/>
      <c r="H1202" s="379"/>
      <c r="I1202" s="316"/>
    </row>
    <row r="1203" spans="2:9" ht="30" customHeight="1">
      <c r="B1203" s="902"/>
      <c r="C1203" s="376"/>
      <c r="D1203" s="376"/>
      <c r="E1203" s="376"/>
      <c r="F1203" s="376"/>
      <c r="G1203" s="895"/>
      <c r="H1203" s="379"/>
      <c r="I1203" s="316"/>
    </row>
    <row r="1204" spans="2:9" ht="30" customHeight="1">
      <c r="B1204" s="902"/>
      <c r="C1204" s="376"/>
      <c r="D1204" s="376"/>
      <c r="E1204" s="376"/>
      <c r="F1204" s="376"/>
      <c r="G1204" s="895"/>
      <c r="H1204" s="379"/>
      <c r="I1204" s="316"/>
    </row>
    <row r="1205" spans="2:9" ht="30" customHeight="1">
      <c r="B1205" s="902"/>
      <c r="C1205" s="376"/>
      <c r="D1205" s="376"/>
      <c r="E1205" s="376"/>
      <c r="F1205" s="376"/>
      <c r="G1205" s="895"/>
      <c r="H1205" s="379"/>
      <c r="I1205" s="316"/>
    </row>
    <row r="1206" spans="2:9" ht="30" customHeight="1">
      <c r="B1206" s="902"/>
      <c r="C1206" s="376"/>
      <c r="D1206" s="376"/>
      <c r="E1206" s="376"/>
      <c r="F1206" s="376"/>
      <c r="G1206" s="895"/>
      <c r="H1206" s="379"/>
      <c r="I1206" s="316"/>
    </row>
    <row r="1207" spans="2:9" ht="30" customHeight="1">
      <c r="B1207" s="902"/>
      <c r="C1207" s="376"/>
      <c r="D1207" s="376"/>
      <c r="E1207" s="376"/>
      <c r="F1207" s="376"/>
      <c r="G1207" s="895"/>
      <c r="H1207" s="379"/>
      <c r="I1207" s="316"/>
    </row>
    <row r="1208" spans="2:9" ht="30" customHeight="1">
      <c r="B1208" s="902"/>
      <c r="C1208" s="376"/>
      <c r="D1208" s="376"/>
      <c r="E1208" s="376"/>
      <c r="F1208" s="376"/>
      <c r="G1208" s="895"/>
      <c r="H1208" s="379"/>
      <c r="I1208" s="316"/>
    </row>
    <row r="1209" spans="2:9" ht="30" customHeight="1">
      <c r="B1209" s="902"/>
      <c r="C1209" s="376"/>
      <c r="D1209" s="376"/>
      <c r="E1209" s="376"/>
      <c r="F1209" s="376"/>
      <c r="G1209" s="895"/>
      <c r="H1209" s="379"/>
      <c r="I1209" s="316"/>
    </row>
    <row r="1210" spans="2:9" ht="30" customHeight="1">
      <c r="B1210" s="902"/>
      <c r="C1210" s="376"/>
      <c r="D1210" s="376"/>
      <c r="E1210" s="376"/>
      <c r="F1210" s="376"/>
      <c r="G1210" s="895"/>
      <c r="H1210" s="379"/>
      <c r="I1210" s="316"/>
    </row>
    <row r="1211" spans="2:9" ht="30" customHeight="1">
      <c r="B1211" s="902"/>
      <c r="C1211" s="376"/>
      <c r="D1211" s="376"/>
      <c r="E1211" s="376"/>
      <c r="F1211" s="376"/>
      <c r="G1211" s="895"/>
      <c r="H1211" s="379"/>
      <c r="I1211" s="316"/>
    </row>
    <row r="1212" spans="2:9" ht="30" customHeight="1">
      <c r="B1212" s="902"/>
      <c r="C1212" s="376"/>
      <c r="D1212" s="376"/>
      <c r="E1212" s="376"/>
      <c r="F1212" s="376"/>
      <c r="G1212" s="895"/>
      <c r="H1212" s="379"/>
      <c r="I1212" s="316"/>
    </row>
    <row r="1213" spans="2:9" ht="30" customHeight="1">
      <c r="B1213" s="902"/>
      <c r="C1213" s="376"/>
      <c r="D1213" s="376"/>
      <c r="E1213" s="376"/>
      <c r="F1213" s="376"/>
      <c r="G1213" s="895"/>
      <c r="H1213" s="379"/>
      <c r="I1213" s="316"/>
    </row>
    <row r="1214" spans="2:9" ht="30" customHeight="1">
      <c r="B1214" s="902"/>
      <c r="C1214" s="376"/>
      <c r="D1214" s="376"/>
      <c r="E1214" s="376"/>
      <c r="F1214" s="376"/>
      <c r="G1214" s="895"/>
      <c r="H1214" s="379"/>
      <c r="I1214" s="316"/>
    </row>
    <row r="1215" spans="2:9" ht="30" customHeight="1">
      <c r="B1215" s="902"/>
      <c r="C1215" s="376"/>
      <c r="D1215" s="376"/>
      <c r="E1215" s="376"/>
      <c r="F1215" s="376"/>
      <c r="G1215" s="895"/>
      <c r="H1215" s="379"/>
      <c r="I1215" s="316"/>
    </row>
    <row r="1216" spans="2:9" ht="30" customHeight="1">
      <c r="B1216" s="902"/>
      <c r="C1216" s="376"/>
      <c r="D1216" s="376"/>
      <c r="E1216" s="376"/>
      <c r="F1216" s="376"/>
      <c r="G1216" s="895"/>
      <c r="H1216" s="379"/>
      <c r="I1216" s="316"/>
    </row>
    <row r="1217" spans="2:9" ht="30" customHeight="1">
      <c r="B1217" s="902"/>
      <c r="C1217" s="376"/>
      <c r="D1217" s="376"/>
      <c r="E1217" s="376"/>
      <c r="F1217" s="376"/>
      <c r="G1217" s="895"/>
      <c r="H1217" s="379"/>
      <c r="I1217" s="316"/>
    </row>
    <row r="1218" spans="2:9" ht="30" customHeight="1">
      <c r="B1218" s="902"/>
      <c r="C1218" s="376"/>
      <c r="D1218" s="376"/>
      <c r="E1218" s="376"/>
      <c r="F1218" s="376"/>
      <c r="G1218" s="895"/>
      <c r="H1218" s="379"/>
      <c r="I1218" s="316"/>
    </row>
    <row r="1219" spans="2:9" ht="30" customHeight="1">
      <c r="B1219" s="902"/>
      <c r="C1219" s="376"/>
      <c r="D1219" s="376"/>
      <c r="E1219" s="376"/>
      <c r="F1219" s="376"/>
      <c r="G1219" s="895"/>
      <c r="H1219" s="379"/>
      <c r="I1219" s="316"/>
    </row>
    <row r="1220" spans="2:9" ht="30" customHeight="1">
      <c r="B1220" s="902"/>
      <c r="C1220" s="376"/>
      <c r="D1220" s="376"/>
      <c r="E1220" s="376"/>
      <c r="F1220" s="376"/>
      <c r="G1220" s="895"/>
      <c r="H1220" s="379"/>
      <c r="I1220" s="316"/>
    </row>
    <row r="1221" spans="2:9" ht="30" customHeight="1">
      <c r="B1221" s="902"/>
      <c r="C1221" s="376"/>
      <c r="D1221" s="376"/>
      <c r="E1221" s="376"/>
      <c r="F1221" s="376"/>
      <c r="G1221" s="895"/>
      <c r="H1221" s="379"/>
      <c r="I1221" s="316"/>
    </row>
    <row r="1222" spans="2:9" ht="30" customHeight="1">
      <c r="B1222" s="902"/>
      <c r="C1222" s="376"/>
      <c r="D1222" s="376"/>
      <c r="E1222" s="376"/>
      <c r="F1222" s="376"/>
      <c r="G1222" s="895"/>
      <c r="H1222" s="379"/>
      <c r="I1222" s="316"/>
    </row>
    <row r="1223" spans="2:9" ht="30" customHeight="1">
      <c r="B1223" s="902"/>
      <c r="C1223" s="376"/>
      <c r="D1223" s="376"/>
      <c r="E1223" s="376"/>
      <c r="F1223" s="376"/>
      <c r="G1223" s="895"/>
      <c r="H1223" s="379"/>
      <c r="I1223" s="316"/>
    </row>
    <row r="1224" spans="2:9" ht="30" customHeight="1">
      <c r="B1224" s="902"/>
      <c r="C1224" s="376"/>
      <c r="D1224" s="376"/>
      <c r="E1224" s="376"/>
      <c r="F1224" s="376"/>
      <c r="G1224" s="895"/>
      <c r="H1224" s="379"/>
      <c r="I1224" s="316"/>
    </row>
    <row r="1225" spans="2:9" ht="30" customHeight="1">
      <c r="B1225" s="902"/>
      <c r="C1225" s="376"/>
      <c r="D1225" s="376"/>
      <c r="E1225" s="376"/>
      <c r="F1225" s="376"/>
      <c r="G1225" s="895"/>
      <c r="H1225" s="379"/>
      <c r="I1225" s="316"/>
    </row>
    <row r="1226" spans="2:9" ht="30" customHeight="1">
      <c r="B1226" s="902"/>
      <c r="C1226" s="376"/>
      <c r="D1226" s="376"/>
      <c r="E1226" s="376"/>
      <c r="F1226" s="376"/>
      <c r="G1226" s="895"/>
      <c r="H1226" s="379"/>
      <c r="I1226" s="316"/>
    </row>
    <row r="1227" spans="2:9" ht="30" customHeight="1">
      <c r="B1227" s="902"/>
      <c r="C1227" s="376"/>
      <c r="D1227" s="376"/>
      <c r="E1227" s="376"/>
      <c r="F1227" s="376"/>
      <c r="G1227" s="895"/>
      <c r="H1227" s="379"/>
      <c r="I1227" s="316"/>
    </row>
    <row r="1228" spans="2:9" ht="30" customHeight="1">
      <c r="B1228" s="902"/>
      <c r="C1228" s="376"/>
      <c r="D1228" s="376"/>
      <c r="E1228" s="376"/>
      <c r="F1228" s="376"/>
      <c r="G1228" s="895"/>
      <c r="H1228" s="379"/>
      <c r="I1228" s="316"/>
    </row>
    <row r="1229" spans="2:9" ht="30" customHeight="1">
      <c r="B1229" s="902"/>
      <c r="C1229" s="376"/>
      <c r="D1229" s="376"/>
      <c r="E1229" s="376"/>
      <c r="F1229" s="376"/>
      <c r="G1229" s="895"/>
      <c r="H1229" s="379"/>
      <c r="I1229" s="316"/>
    </row>
    <row r="1230" spans="2:9" ht="30" customHeight="1">
      <c r="B1230" s="902"/>
      <c r="C1230" s="376"/>
      <c r="D1230" s="376"/>
      <c r="E1230" s="376"/>
      <c r="F1230" s="376"/>
      <c r="G1230" s="895"/>
      <c r="H1230" s="379"/>
      <c r="I1230" s="316"/>
    </row>
    <row r="1231" spans="2:9" ht="30" customHeight="1">
      <c r="B1231" s="902"/>
      <c r="C1231" s="376"/>
      <c r="D1231" s="376"/>
      <c r="E1231" s="376"/>
      <c r="F1231" s="376"/>
      <c r="G1231" s="895"/>
      <c r="H1231" s="379"/>
      <c r="I1231" s="316"/>
    </row>
    <row r="1232" spans="2:9" ht="30" customHeight="1">
      <c r="B1232" s="902"/>
      <c r="C1232" s="376"/>
      <c r="D1232" s="376"/>
      <c r="E1232" s="376"/>
      <c r="F1232" s="376"/>
      <c r="G1232" s="895"/>
      <c r="H1232" s="379"/>
      <c r="I1232" s="316"/>
    </row>
    <row r="1233" spans="2:9" ht="30" customHeight="1">
      <c r="B1233" s="902"/>
      <c r="C1233" s="376"/>
      <c r="D1233" s="376"/>
      <c r="E1233" s="376"/>
      <c r="F1233" s="376"/>
      <c r="G1233" s="895"/>
      <c r="H1233" s="379"/>
      <c r="I1233" s="316"/>
    </row>
    <row r="1234" spans="2:9" ht="30" customHeight="1">
      <c r="B1234" s="902"/>
      <c r="C1234" s="376"/>
      <c r="D1234" s="376"/>
      <c r="E1234" s="376"/>
      <c r="F1234" s="376"/>
      <c r="G1234" s="895"/>
      <c r="H1234" s="379"/>
      <c r="I1234" s="316"/>
    </row>
    <row r="1235" spans="2:9" ht="30" customHeight="1">
      <c r="B1235" s="902"/>
      <c r="C1235" s="376"/>
      <c r="D1235" s="376"/>
      <c r="E1235" s="376"/>
      <c r="F1235" s="376"/>
      <c r="G1235" s="895"/>
      <c r="H1235" s="379"/>
      <c r="I1235" s="316"/>
    </row>
    <row r="1236" spans="2:9" ht="30" customHeight="1">
      <c r="B1236" s="902"/>
      <c r="C1236" s="376"/>
      <c r="D1236" s="376"/>
      <c r="E1236" s="376"/>
      <c r="F1236" s="376"/>
      <c r="G1236" s="895"/>
      <c r="H1236" s="379"/>
      <c r="I1236" s="316"/>
    </row>
    <row r="1237" spans="2:9" ht="30" customHeight="1">
      <c r="B1237" s="902"/>
      <c r="C1237" s="376"/>
      <c r="D1237" s="376"/>
      <c r="E1237" s="376"/>
      <c r="F1237" s="376"/>
      <c r="G1237" s="895"/>
      <c r="H1237" s="379"/>
      <c r="I1237" s="316"/>
    </row>
    <row r="1238" spans="2:9" ht="30" customHeight="1">
      <c r="B1238" s="902"/>
      <c r="C1238" s="376"/>
      <c r="D1238" s="376"/>
      <c r="E1238" s="376"/>
      <c r="F1238" s="376"/>
      <c r="G1238" s="895"/>
      <c r="H1238" s="379"/>
      <c r="I1238" s="316"/>
    </row>
    <row r="1239" spans="2:9" ht="30" customHeight="1">
      <c r="B1239" s="902"/>
      <c r="C1239" s="376"/>
      <c r="D1239" s="376"/>
      <c r="E1239" s="376"/>
      <c r="F1239" s="376"/>
      <c r="G1239" s="895"/>
      <c r="H1239" s="379"/>
      <c r="I1239" s="316"/>
    </row>
    <row r="1240" spans="2:9" ht="30" customHeight="1">
      <c r="B1240" s="902"/>
      <c r="C1240" s="376"/>
      <c r="D1240" s="376"/>
      <c r="E1240" s="376"/>
      <c r="F1240" s="376"/>
      <c r="G1240" s="895"/>
      <c r="H1240" s="379"/>
      <c r="I1240" s="316"/>
    </row>
    <row r="1241" spans="2:9" ht="30" customHeight="1">
      <c r="B1241" s="902"/>
      <c r="C1241" s="376"/>
      <c r="D1241" s="376"/>
      <c r="E1241" s="376"/>
      <c r="F1241" s="376"/>
      <c r="G1241" s="895"/>
      <c r="H1241" s="379"/>
      <c r="I1241" s="316"/>
    </row>
    <row r="1242" spans="2:9" ht="30" customHeight="1">
      <c r="B1242" s="902"/>
      <c r="C1242" s="376"/>
      <c r="D1242" s="376"/>
      <c r="E1242" s="376"/>
      <c r="F1242" s="376"/>
      <c r="G1242" s="895"/>
      <c r="H1242" s="379"/>
      <c r="I1242" s="316"/>
    </row>
    <row r="1243" spans="2:9" ht="30" customHeight="1">
      <c r="B1243" s="902"/>
      <c r="C1243" s="376"/>
      <c r="D1243" s="376"/>
      <c r="E1243" s="376"/>
      <c r="F1243" s="376"/>
      <c r="G1243" s="895"/>
      <c r="H1243" s="379"/>
      <c r="I1243" s="316"/>
    </row>
    <row r="1244" spans="2:9" ht="30" customHeight="1">
      <c r="B1244" s="902"/>
      <c r="C1244" s="376"/>
      <c r="D1244" s="376"/>
      <c r="E1244" s="376"/>
      <c r="F1244" s="376"/>
      <c r="G1244" s="895"/>
      <c r="H1244" s="379"/>
      <c r="I1244" s="316"/>
    </row>
    <row r="1245" spans="2:9" ht="30" customHeight="1">
      <c r="B1245" s="902"/>
      <c r="C1245" s="376"/>
      <c r="D1245" s="376"/>
      <c r="E1245" s="376"/>
      <c r="F1245" s="376"/>
      <c r="G1245" s="895"/>
      <c r="H1245" s="379"/>
      <c r="I1245" s="316"/>
    </row>
    <row r="1246" spans="2:9" ht="30" customHeight="1">
      <c r="B1246" s="902"/>
      <c r="C1246" s="376"/>
      <c r="D1246" s="376"/>
      <c r="E1246" s="376"/>
      <c r="F1246" s="376"/>
      <c r="G1246" s="895"/>
      <c r="H1246" s="379"/>
      <c r="I1246" s="316"/>
    </row>
    <row r="1247" spans="2:9" ht="30" customHeight="1">
      <c r="B1247" s="902"/>
      <c r="C1247" s="376"/>
      <c r="D1247" s="376"/>
      <c r="E1247" s="376"/>
      <c r="F1247" s="376"/>
      <c r="G1247" s="895"/>
      <c r="H1247" s="379"/>
      <c r="I1247" s="316"/>
    </row>
    <row r="1248" spans="2:9" ht="30" customHeight="1">
      <c r="B1248" s="902"/>
      <c r="C1248" s="376"/>
      <c r="D1248" s="376"/>
      <c r="E1248" s="376"/>
      <c r="F1248" s="376"/>
      <c r="G1248" s="895"/>
      <c r="H1248" s="379"/>
      <c r="I1248" s="316"/>
    </row>
    <row r="1249" spans="2:9" ht="30" customHeight="1">
      <c r="B1249" s="902"/>
      <c r="C1249" s="376"/>
      <c r="D1249" s="376"/>
      <c r="E1249" s="376"/>
      <c r="F1249" s="376"/>
      <c r="G1249" s="895"/>
      <c r="H1249" s="379"/>
      <c r="I1249" s="316"/>
    </row>
    <row r="1250" spans="2:9" ht="30" customHeight="1">
      <c r="B1250" s="902"/>
      <c r="C1250" s="376"/>
      <c r="D1250" s="376"/>
      <c r="E1250" s="376"/>
      <c r="F1250" s="376"/>
      <c r="G1250" s="895"/>
      <c r="H1250" s="379"/>
      <c r="I1250" s="316"/>
    </row>
    <row r="1251" spans="2:9" ht="30" customHeight="1">
      <c r="B1251" s="902"/>
      <c r="C1251" s="376"/>
      <c r="D1251" s="376"/>
      <c r="E1251" s="376"/>
      <c r="F1251" s="376"/>
      <c r="G1251" s="895"/>
      <c r="H1251" s="379"/>
      <c r="I1251" s="316"/>
    </row>
    <row r="1252" spans="2:9" ht="30" customHeight="1">
      <c r="B1252" s="902"/>
      <c r="C1252" s="376"/>
      <c r="D1252" s="376"/>
      <c r="E1252" s="376"/>
      <c r="F1252" s="376"/>
      <c r="G1252" s="895"/>
      <c r="H1252" s="379"/>
      <c r="I1252" s="316"/>
    </row>
    <row r="1253" spans="2:9" ht="30" customHeight="1">
      <c r="B1253" s="902"/>
      <c r="C1253" s="376"/>
      <c r="D1253" s="376"/>
      <c r="E1253" s="376"/>
      <c r="F1253" s="376"/>
      <c r="G1253" s="895"/>
      <c r="H1253" s="379"/>
      <c r="I1253" s="316"/>
    </row>
    <row r="1254" spans="2:9" ht="30" customHeight="1">
      <c r="B1254" s="902"/>
      <c r="C1254" s="376"/>
      <c r="D1254" s="376"/>
      <c r="E1254" s="376"/>
      <c r="F1254" s="376"/>
      <c r="G1254" s="895"/>
      <c r="H1254" s="379"/>
      <c r="I1254" s="316"/>
    </row>
    <row r="1255" spans="2:9" ht="30" customHeight="1">
      <c r="B1255" s="902"/>
      <c r="C1255" s="376"/>
      <c r="D1255" s="376"/>
      <c r="E1255" s="376"/>
      <c r="F1255" s="376"/>
      <c r="G1255" s="895"/>
      <c r="H1255" s="379"/>
      <c r="I1255" s="316"/>
    </row>
    <row r="1256" spans="2:9" ht="30" customHeight="1">
      <c r="B1256" s="902"/>
      <c r="C1256" s="376"/>
      <c r="D1256" s="376"/>
      <c r="E1256" s="376"/>
      <c r="F1256" s="376"/>
      <c r="G1256" s="895"/>
      <c r="H1256" s="379"/>
      <c r="I1256" s="316"/>
    </row>
    <row r="1257" spans="2:9" ht="30" customHeight="1">
      <c r="B1257" s="902"/>
      <c r="C1257" s="376"/>
      <c r="D1257" s="376"/>
      <c r="E1257" s="376"/>
      <c r="F1257" s="376"/>
      <c r="G1257" s="895"/>
      <c r="H1257" s="379"/>
      <c r="I1257" s="316"/>
    </row>
    <row r="1258" spans="2:9" ht="30" customHeight="1">
      <c r="B1258" s="902"/>
      <c r="C1258" s="376"/>
      <c r="D1258" s="376"/>
      <c r="E1258" s="376"/>
      <c r="F1258" s="376"/>
      <c r="G1258" s="895"/>
      <c r="H1258" s="379"/>
      <c r="I1258" s="316"/>
    </row>
    <row r="1259" spans="2:9" ht="30" customHeight="1">
      <c r="B1259" s="902"/>
      <c r="C1259" s="376"/>
      <c r="D1259" s="376"/>
      <c r="E1259" s="376"/>
      <c r="F1259" s="376"/>
      <c r="G1259" s="895"/>
      <c r="H1259" s="379"/>
      <c r="I1259" s="316"/>
    </row>
    <row r="1260" spans="2:9" ht="30" customHeight="1">
      <c r="B1260" s="902"/>
      <c r="C1260" s="376"/>
      <c r="D1260" s="376"/>
      <c r="E1260" s="376"/>
      <c r="F1260" s="376"/>
      <c r="G1260" s="895"/>
      <c r="H1260" s="379"/>
      <c r="I1260" s="316"/>
    </row>
    <row r="1261" spans="2:9" ht="30" customHeight="1">
      <c r="B1261" s="902"/>
      <c r="C1261" s="376"/>
      <c r="D1261" s="376"/>
      <c r="E1261" s="376"/>
      <c r="F1261" s="376"/>
      <c r="G1261" s="895"/>
      <c r="H1261" s="379"/>
      <c r="I1261" s="316"/>
    </row>
    <row r="1262" spans="2:9" ht="30" customHeight="1">
      <c r="B1262" s="902"/>
      <c r="C1262" s="376"/>
      <c r="D1262" s="376"/>
      <c r="E1262" s="376"/>
      <c r="F1262" s="376"/>
      <c r="G1262" s="895"/>
      <c r="H1262" s="379"/>
      <c r="I1262" s="316"/>
    </row>
    <row r="1263" spans="2:9" ht="30" customHeight="1">
      <c r="B1263" s="902"/>
      <c r="C1263" s="376"/>
      <c r="D1263" s="376"/>
      <c r="E1263" s="376"/>
      <c r="F1263" s="376"/>
      <c r="G1263" s="895"/>
      <c r="H1263" s="379"/>
      <c r="I1263" s="316"/>
    </row>
    <row r="1264" spans="2:9" ht="30" customHeight="1">
      <c r="B1264" s="902"/>
      <c r="C1264" s="376"/>
      <c r="D1264" s="376"/>
      <c r="E1264" s="376"/>
      <c r="F1264" s="376"/>
      <c r="G1264" s="895"/>
      <c r="H1264" s="379"/>
      <c r="I1264" s="316"/>
    </row>
    <row r="1265" spans="2:9" ht="30" customHeight="1">
      <c r="B1265" s="902"/>
      <c r="C1265" s="376"/>
      <c r="D1265" s="376"/>
      <c r="E1265" s="376"/>
      <c r="F1265" s="376"/>
      <c r="G1265" s="895"/>
      <c r="H1265" s="379"/>
      <c r="I1265" s="316"/>
    </row>
    <row r="1266" spans="2:9" ht="30" customHeight="1">
      <c r="B1266" s="902"/>
      <c r="C1266" s="376"/>
      <c r="D1266" s="376"/>
      <c r="E1266" s="376"/>
      <c r="F1266" s="376"/>
      <c r="G1266" s="895"/>
      <c r="H1266" s="379"/>
      <c r="I1266" s="316"/>
    </row>
    <row r="1267" spans="2:9" ht="30" customHeight="1">
      <c r="B1267" s="902"/>
      <c r="C1267" s="376"/>
      <c r="D1267" s="376"/>
      <c r="E1267" s="376"/>
      <c r="F1267" s="376"/>
      <c r="G1267" s="895"/>
      <c r="H1267" s="379"/>
      <c r="I1267" s="316"/>
    </row>
    <row r="1268" spans="2:9" ht="30" customHeight="1">
      <c r="B1268" s="902"/>
      <c r="C1268" s="376"/>
      <c r="D1268" s="376"/>
      <c r="E1268" s="376"/>
      <c r="F1268" s="376"/>
      <c r="G1268" s="895"/>
      <c r="H1268" s="379"/>
      <c r="I1268" s="316"/>
    </row>
    <row r="1269" spans="2:9" ht="30" customHeight="1">
      <c r="B1269" s="902"/>
      <c r="C1269" s="376"/>
      <c r="D1269" s="376"/>
      <c r="E1269" s="376"/>
      <c r="F1269" s="376"/>
      <c r="G1269" s="895"/>
      <c r="H1269" s="379"/>
      <c r="I1269" s="316"/>
    </row>
    <row r="1270" spans="2:9" ht="30" customHeight="1">
      <c r="B1270" s="902"/>
      <c r="C1270" s="376"/>
      <c r="D1270" s="376"/>
      <c r="E1270" s="376"/>
      <c r="F1270" s="376"/>
      <c r="G1270" s="895"/>
      <c r="H1270" s="379"/>
      <c r="I1270" s="316"/>
    </row>
    <row r="1271" spans="2:9" ht="30" customHeight="1">
      <c r="B1271" s="902"/>
      <c r="C1271" s="376"/>
      <c r="D1271" s="376"/>
      <c r="E1271" s="376"/>
      <c r="F1271" s="376"/>
      <c r="G1271" s="895"/>
      <c r="H1271" s="379"/>
      <c r="I1271" s="316"/>
    </row>
    <row r="1272" spans="2:9" ht="30" customHeight="1">
      <c r="B1272" s="902"/>
      <c r="C1272" s="376"/>
      <c r="D1272" s="376"/>
      <c r="E1272" s="376"/>
      <c r="F1272" s="376"/>
      <c r="G1272" s="895"/>
      <c r="H1272" s="379"/>
      <c r="I1272" s="316"/>
    </row>
    <row r="1273" spans="2:9" ht="30" customHeight="1">
      <c r="B1273" s="902"/>
      <c r="C1273" s="376"/>
      <c r="D1273" s="376"/>
      <c r="E1273" s="376"/>
      <c r="F1273" s="376"/>
      <c r="G1273" s="895"/>
      <c r="H1273" s="379"/>
      <c r="I1273" s="316"/>
    </row>
    <row r="1274" spans="2:9" ht="30" customHeight="1">
      <c r="B1274" s="902"/>
      <c r="C1274" s="376"/>
      <c r="D1274" s="376"/>
      <c r="E1274" s="376"/>
      <c r="F1274" s="376"/>
      <c r="G1274" s="895"/>
      <c r="H1274" s="379"/>
      <c r="I1274" s="316"/>
    </row>
    <row r="1275" spans="2:9" ht="30" customHeight="1">
      <c r="B1275" s="902"/>
      <c r="C1275" s="376"/>
      <c r="D1275" s="376"/>
      <c r="E1275" s="376"/>
      <c r="F1275" s="376"/>
      <c r="G1275" s="895"/>
      <c r="H1275" s="379"/>
      <c r="I1275" s="316"/>
    </row>
    <row r="1276" spans="2:9" ht="30" customHeight="1">
      <c r="B1276" s="902"/>
      <c r="C1276" s="376"/>
      <c r="D1276" s="376"/>
      <c r="E1276" s="376"/>
      <c r="F1276" s="376"/>
      <c r="G1276" s="895"/>
      <c r="H1276" s="379"/>
      <c r="I1276" s="316"/>
    </row>
    <row r="1277" spans="2:9" ht="30" customHeight="1">
      <c r="B1277" s="902"/>
      <c r="C1277" s="376"/>
      <c r="D1277" s="376"/>
      <c r="E1277" s="376"/>
      <c r="F1277" s="376"/>
      <c r="G1277" s="895"/>
      <c r="H1277" s="379"/>
      <c r="I1277" s="316"/>
    </row>
    <row r="1278" spans="2:9" ht="30" customHeight="1">
      <c r="B1278" s="902"/>
      <c r="C1278" s="376"/>
      <c r="D1278" s="376"/>
      <c r="E1278" s="376"/>
      <c r="F1278" s="376"/>
      <c r="G1278" s="895"/>
      <c r="H1278" s="379"/>
      <c r="I1278" s="316"/>
    </row>
    <row r="1279" spans="2:9" ht="30" customHeight="1">
      <c r="B1279" s="902"/>
      <c r="C1279" s="376"/>
      <c r="D1279" s="376"/>
      <c r="E1279" s="376"/>
      <c r="F1279" s="376"/>
      <c r="G1279" s="895"/>
      <c r="H1279" s="379"/>
      <c r="I1279" s="316"/>
    </row>
    <row r="1280" spans="2:9" ht="30" customHeight="1">
      <c r="B1280" s="902"/>
      <c r="C1280" s="376"/>
      <c r="D1280" s="376"/>
      <c r="E1280" s="376"/>
      <c r="F1280" s="376"/>
      <c r="G1280" s="895"/>
      <c r="H1280" s="379"/>
      <c r="I1280" s="316"/>
    </row>
    <row r="1281" spans="2:9" ht="30" customHeight="1">
      <c r="B1281" s="902"/>
      <c r="C1281" s="376"/>
      <c r="D1281" s="376"/>
      <c r="E1281" s="376"/>
      <c r="F1281" s="376"/>
      <c r="G1281" s="895"/>
      <c r="H1281" s="379"/>
      <c r="I1281" s="316"/>
    </row>
    <row r="1282" spans="2:9" ht="30" customHeight="1">
      <c r="B1282" s="902"/>
      <c r="C1282" s="376"/>
      <c r="D1282" s="376"/>
      <c r="E1282" s="376"/>
      <c r="F1282" s="376"/>
      <c r="G1282" s="895"/>
      <c r="H1282" s="379"/>
      <c r="I1282" s="316"/>
    </row>
    <row r="1283" spans="2:9" ht="30" customHeight="1">
      <c r="B1283" s="902"/>
      <c r="C1283" s="376"/>
      <c r="D1283" s="376"/>
      <c r="E1283" s="376"/>
      <c r="F1283" s="376"/>
      <c r="G1283" s="895"/>
      <c r="H1283" s="379"/>
      <c r="I1283" s="316"/>
    </row>
    <row r="1284" spans="2:9" ht="30" customHeight="1">
      <c r="B1284" s="902"/>
      <c r="C1284" s="376"/>
      <c r="D1284" s="376"/>
      <c r="E1284" s="376"/>
      <c r="F1284" s="376"/>
      <c r="G1284" s="895"/>
      <c r="H1284" s="379"/>
      <c r="I1284" s="316"/>
    </row>
    <row r="1285" spans="2:9" ht="30" customHeight="1">
      <c r="B1285" s="902"/>
      <c r="C1285" s="376"/>
      <c r="D1285" s="376"/>
      <c r="E1285" s="376"/>
      <c r="F1285" s="376"/>
      <c r="G1285" s="895"/>
      <c r="H1285" s="379"/>
      <c r="I1285" s="316"/>
    </row>
    <row r="1286" spans="2:9" ht="30" customHeight="1">
      <c r="B1286" s="902"/>
      <c r="C1286" s="376"/>
      <c r="D1286" s="376"/>
      <c r="E1286" s="376"/>
      <c r="F1286" s="376"/>
      <c r="G1286" s="895"/>
      <c r="H1286" s="379"/>
      <c r="I1286" s="316"/>
    </row>
    <row r="1287" spans="2:9" ht="30" customHeight="1">
      <c r="B1287" s="902"/>
      <c r="C1287" s="376"/>
      <c r="D1287" s="376"/>
      <c r="E1287" s="376"/>
      <c r="F1287" s="376"/>
      <c r="G1287" s="895"/>
      <c r="H1287" s="379"/>
      <c r="I1287" s="316"/>
    </row>
    <row r="1288" spans="2:9" ht="30" customHeight="1">
      <c r="B1288" s="902"/>
      <c r="C1288" s="376"/>
      <c r="D1288" s="376"/>
      <c r="E1288" s="376"/>
      <c r="F1288" s="376"/>
      <c r="G1288" s="895"/>
      <c r="H1288" s="379"/>
      <c r="I1288" s="316"/>
    </row>
    <row r="1289" spans="2:9" ht="30" customHeight="1">
      <c r="B1289" s="902"/>
      <c r="C1289" s="376"/>
      <c r="D1289" s="376"/>
      <c r="E1289" s="376"/>
      <c r="F1289" s="376"/>
      <c r="G1289" s="895"/>
      <c r="H1289" s="379"/>
      <c r="I1289" s="316"/>
    </row>
    <row r="1290" spans="2:9" ht="30" customHeight="1">
      <c r="B1290" s="902"/>
      <c r="C1290" s="376"/>
      <c r="D1290" s="376"/>
      <c r="E1290" s="376"/>
      <c r="F1290" s="376"/>
      <c r="G1290" s="895"/>
      <c r="H1290" s="379"/>
      <c r="I1290" s="316"/>
    </row>
    <row r="1291" spans="2:9" ht="30" customHeight="1">
      <c r="B1291" s="902"/>
      <c r="C1291" s="376"/>
      <c r="D1291" s="376"/>
      <c r="E1291" s="376"/>
      <c r="F1291" s="376"/>
      <c r="G1291" s="895"/>
      <c r="H1291" s="379"/>
      <c r="I1291" s="316"/>
    </row>
    <row r="1292" spans="2:9" ht="30" customHeight="1">
      <c r="B1292" s="902"/>
      <c r="C1292" s="376"/>
      <c r="D1292" s="376"/>
      <c r="E1292" s="376"/>
      <c r="F1292" s="376"/>
      <c r="G1292" s="895"/>
      <c r="H1292" s="379"/>
      <c r="I1292" s="316"/>
    </row>
    <row r="1293" spans="2:9" ht="30" customHeight="1">
      <c r="B1293" s="902"/>
      <c r="C1293" s="376"/>
      <c r="D1293" s="376"/>
      <c r="E1293" s="376"/>
      <c r="F1293" s="376"/>
      <c r="G1293" s="895"/>
      <c r="H1293" s="379"/>
      <c r="I1293" s="316"/>
    </row>
    <row r="1294" spans="2:9" ht="30" customHeight="1">
      <c r="B1294" s="902"/>
      <c r="C1294" s="376"/>
      <c r="D1294" s="376"/>
      <c r="E1294" s="376"/>
      <c r="F1294" s="376"/>
      <c r="G1294" s="895"/>
      <c r="H1294" s="379"/>
      <c r="I1294" s="316"/>
    </row>
    <row r="1295" spans="2:9" ht="30" customHeight="1">
      <c r="B1295" s="902"/>
      <c r="C1295" s="376"/>
      <c r="D1295" s="376"/>
      <c r="E1295" s="376"/>
      <c r="F1295" s="376"/>
      <c r="G1295" s="895"/>
      <c r="H1295" s="379"/>
      <c r="I1295" s="316"/>
    </row>
    <row r="1296" spans="2:9" ht="30" customHeight="1">
      <c r="B1296" s="902"/>
      <c r="C1296" s="376"/>
      <c r="D1296" s="376"/>
      <c r="E1296" s="376"/>
      <c r="F1296" s="376"/>
      <c r="G1296" s="895"/>
      <c r="H1296" s="379"/>
      <c r="I1296" s="316"/>
    </row>
    <row r="1297" spans="2:9" ht="30" customHeight="1">
      <c r="B1297" s="902"/>
      <c r="C1297" s="376"/>
      <c r="D1297" s="376"/>
      <c r="E1297" s="376"/>
      <c r="F1297" s="376"/>
      <c r="G1297" s="895"/>
      <c r="H1297" s="379"/>
      <c r="I1297" s="316"/>
    </row>
    <row r="1298" spans="2:9" ht="30" customHeight="1">
      <c r="B1298" s="902"/>
      <c r="C1298" s="376"/>
      <c r="D1298" s="376"/>
      <c r="E1298" s="376"/>
      <c r="F1298" s="376"/>
      <c r="G1298" s="895"/>
      <c r="H1298" s="379"/>
      <c r="I1298" s="316"/>
    </row>
    <row r="1299" spans="2:9" ht="30" customHeight="1">
      <c r="B1299" s="902"/>
      <c r="C1299" s="376"/>
      <c r="D1299" s="376"/>
      <c r="E1299" s="376"/>
      <c r="F1299" s="376"/>
      <c r="G1299" s="895"/>
      <c r="H1299" s="379"/>
      <c r="I1299" s="316"/>
    </row>
    <row r="1300" spans="2:9" ht="30" customHeight="1">
      <c r="B1300" s="902"/>
      <c r="C1300" s="376"/>
      <c r="D1300" s="376"/>
      <c r="E1300" s="376"/>
      <c r="F1300" s="376"/>
      <c r="G1300" s="895"/>
      <c r="H1300" s="379"/>
      <c r="I1300" s="316"/>
    </row>
    <row r="1301" spans="2:9" ht="30" customHeight="1">
      <c r="B1301" s="902"/>
      <c r="C1301" s="376"/>
      <c r="D1301" s="376"/>
      <c r="E1301" s="376"/>
      <c r="F1301" s="376"/>
      <c r="G1301" s="895"/>
      <c r="H1301" s="379"/>
      <c r="I1301" s="316"/>
    </row>
    <row r="1302" spans="2:9" ht="30" customHeight="1">
      <c r="B1302" s="902"/>
      <c r="C1302" s="376"/>
      <c r="D1302" s="376"/>
      <c r="E1302" s="376"/>
      <c r="F1302" s="376"/>
      <c r="G1302" s="895"/>
      <c r="H1302" s="379"/>
      <c r="I1302" s="316"/>
    </row>
    <row r="1303" spans="2:9" ht="30" customHeight="1">
      <c r="B1303" s="902"/>
      <c r="C1303" s="376"/>
      <c r="D1303" s="376"/>
      <c r="E1303" s="376"/>
      <c r="F1303" s="376"/>
      <c r="G1303" s="895"/>
      <c r="H1303" s="379"/>
      <c r="I1303" s="316"/>
    </row>
    <row r="1304" spans="2:9" ht="30" customHeight="1">
      <c r="B1304" s="902"/>
      <c r="C1304" s="376"/>
      <c r="D1304" s="376"/>
      <c r="E1304" s="376"/>
      <c r="F1304" s="376"/>
      <c r="G1304" s="895"/>
      <c r="H1304" s="379"/>
      <c r="I1304" s="316"/>
    </row>
    <row r="1305" spans="2:9" ht="30" customHeight="1">
      <c r="B1305" s="902"/>
      <c r="C1305" s="376"/>
      <c r="D1305" s="376"/>
      <c r="E1305" s="376"/>
      <c r="F1305" s="376"/>
      <c r="G1305" s="895"/>
      <c r="H1305" s="379"/>
      <c r="I1305" s="316"/>
    </row>
    <row r="1306" spans="2:9" ht="30" customHeight="1">
      <c r="B1306" s="902"/>
      <c r="C1306" s="376"/>
      <c r="D1306" s="376"/>
      <c r="E1306" s="376"/>
      <c r="F1306" s="376"/>
      <c r="G1306" s="895"/>
      <c r="H1306" s="379"/>
      <c r="I1306" s="316"/>
    </row>
    <row r="1307" spans="2:9" ht="30" customHeight="1">
      <c r="B1307" s="902"/>
      <c r="C1307" s="376"/>
      <c r="D1307" s="376"/>
      <c r="E1307" s="376"/>
      <c r="F1307" s="376"/>
      <c r="G1307" s="895"/>
      <c r="H1307" s="379"/>
      <c r="I1307" s="316"/>
    </row>
    <row r="1308" spans="2:9" ht="30" customHeight="1">
      <c r="B1308" s="902"/>
      <c r="C1308" s="376"/>
      <c r="D1308" s="376"/>
      <c r="E1308" s="376"/>
      <c r="F1308" s="376"/>
      <c r="G1308" s="895"/>
      <c r="H1308" s="379"/>
      <c r="I1308" s="316"/>
    </row>
    <row r="1309" spans="2:9" ht="30" customHeight="1">
      <c r="B1309" s="902"/>
      <c r="C1309" s="376"/>
      <c r="D1309" s="376"/>
      <c r="E1309" s="376"/>
      <c r="F1309" s="376"/>
      <c r="G1309" s="895"/>
      <c r="H1309" s="379"/>
      <c r="I1309" s="316"/>
    </row>
    <row r="1310" spans="2:9" ht="30" customHeight="1">
      <c r="B1310" s="902"/>
      <c r="C1310" s="376"/>
      <c r="D1310" s="376"/>
      <c r="E1310" s="376"/>
      <c r="F1310" s="376"/>
      <c r="G1310" s="895"/>
      <c r="H1310" s="379"/>
      <c r="I1310" s="316"/>
    </row>
    <row r="1311" spans="2:9" ht="30" customHeight="1">
      <c r="B1311" s="902"/>
      <c r="C1311" s="376"/>
      <c r="D1311" s="376"/>
      <c r="E1311" s="376"/>
      <c r="F1311" s="376"/>
      <c r="G1311" s="895"/>
      <c r="H1311" s="379"/>
      <c r="I1311" s="316"/>
    </row>
    <row r="1312" spans="2:9" ht="30" customHeight="1">
      <c r="B1312" s="902"/>
      <c r="C1312" s="376"/>
      <c r="D1312" s="376"/>
      <c r="E1312" s="376"/>
      <c r="F1312" s="376"/>
      <c r="G1312" s="895"/>
      <c r="H1312" s="379"/>
      <c r="I1312" s="316"/>
    </row>
    <row r="1313" spans="2:9" ht="30" customHeight="1">
      <c r="B1313" s="902"/>
      <c r="C1313" s="376"/>
      <c r="D1313" s="376"/>
      <c r="E1313" s="376"/>
      <c r="F1313" s="376"/>
      <c r="G1313" s="895"/>
      <c r="H1313" s="379"/>
      <c r="I1313" s="316"/>
    </row>
    <row r="1314" spans="2:9" ht="30" customHeight="1">
      <c r="B1314" s="902"/>
      <c r="C1314" s="376"/>
      <c r="D1314" s="376"/>
      <c r="E1314" s="376"/>
      <c r="F1314" s="376"/>
      <c r="G1314" s="895"/>
      <c r="H1314" s="379"/>
      <c r="I1314" s="316"/>
    </row>
    <row r="1315" spans="2:9" ht="30" customHeight="1">
      <c r="B1315" s="902"/>
      <c r="C1315" s="376"/>
      <c r="D1315" s="376"/>
      <c r="E1315" s="376"/>
      <c r="F1315" s="376"/>
      <c r="G1315" s="895"/>
      <c r="H1315" s="379"/>
      <c r="I1315" s="316"/>
    </row>
    <row r="1316" spans="2:9" ht="30" customHeight="1">
      <c r="B1316" s="902"/>
      <c r="C1316" s="376"/>
      <c r="D1316" s="376"/>
      <c r="E1316" s="376"/>
      <c r="F1316" s="376"/>
      <c r="G1316" s="895"/>
      <c r="H1316" s="379"/>
      <c r="I1316" s="316"/>
    </row>
    <row r="1317" spans="2:9" ht="30" customHeight="1">
      <c r="B1317" s="902"/>
      <c r="C1317" s="376"/>
      <c r="D1317" s="376"/>
      <c r="E1317" s="376"/>
      <c r="F1317" s="376"/>
      <c r="G1317" s="895"/>
      <c r="H1317" s="379"/>
      <c r="I1317" s="316"/>
    </row>
    <row r="1318" spans="2:9" ht="30" customHeight="1">
      <c r="B1318" s="902"/>
      <c r="C1318" s="376"/>
      <c r="D1318" s="376"/>
      <c r="E1318" s="376"/>
      <c r="F1318" s="376"/>
      <c r="G1318" s="895"/>
      <c r="H1318" s="379"/>
      <c r="I1318" s="316"/>
    </row>
    <row r="1319" spans="2:9" ht="30" customHeight="1">
      <c r="B1319" s="902"/>
      <c r="C1319" s="376"/>
      <c r="D1319" s="376"/>
      <c r="E1319" s="376"/>
      <c r="F1319" s="376"/>
      <c r="G1319" s="895"/>
      <c r="H1319" s="379"/>
      <c r="I1319" s="316"/>
    </row>
    <row r="1320" spans="2:9" ht="30" customHeight="1">
      <c r="B1320" s="902"/>
      <c r="C1320" s="376"/>
      <c r="D1320" s="376"/>
      <c r="E1320" s="376"/>
      <c r="F1320" s="376"/>
      <c r="G1320" s="895"/>
      <c r="H1320" s="379"/>
      <c r="I1320" s="316"/>
    </row>
    <row r="1321" spans="2:9" ht="30" customHeight="1">
      <c r="B1321" s="902"/>
      <c r="C1321" s="376"/>
      <c r="D1321" s="376"/>
      <c r="E1321" s="376"/>
      <c r="F1321" s="376"/>
      <c r="G1321" s="895"/>
      <c r="H1321" s="379"/>
      <c r="I1321" s="316"/>
    </row>
    <row r="1322" spans="2:9" ht="30" customHeight="1">
      <c r="B1322" s="902"/>
      <c r="C1322" s="376"/>
      <c r="D1322" s="376"/>
      <c r="E1322" s="376"/>
      <c r="F1322" s="376"/>
      <c r="G1322" s="895"/>
      <c r="H1322" s="379"/>
      <c r="I1322" s="316"/>
    </row>
    <row r="1323" spans="2:9" ht="30" customHeight="1">
      <c r="B1323" s="902"/>
      <c r="C1323" s="376"/>
      <c r="D1323" s="376"/>
      <c r="E1323" s="376"/>
      <c r="F1323" s="376"/>
      <c r="G1323" s="895"/>
      <c r="H1323" s="379"/>
      <c r="I1323" s="316"/>
    </row>
    <row r="1324" spans="2:9" ht="30" customHeight="1">
      <c r="B1324" s="902"/>
      <c r="C1324" s="376"/>
      <c r="D1324" s="376"/>
      <c r="E1324" s="376"/>
      <c r="F1324" s="376"/>
      <c r="G1324" s="895"/>
      <c r="H1324" s="379"/>
      <c r="I1324" s="316"/>
    </row>
    <row r="1325" spans="2:9" ht="30" customHeight="1">
      <c r="B1325" s="902"/>
      <c r="C1325" s="376"/>
      <c r="D1325" s="376"/>
      <c r="E1325" s="376"/>
      <c r="F1325" s="376"/>
      <c r="G1325" s="895"/>
      <c r="H1325" s="379"/>
      <c r="I1325" s="316"/>
    </row>
    <row r="1326" spans="2:9" ht="30" customHeight="1">
      <c r="B1326" s="902"/>
      <c r="C1326" s="376"/>
      <c r="D1326" s="376"/>
      <c r="E1326" s="376"/>
      <c r="F1326" s="376"/>
      <c r="G1326" s="895"/>
      <c r="H1326" s="379"/>
      <c r="I1326" s="316"/>
    </row>
    <row r="1327" spans="2:9" ht="30" customHeight="1">
      <c r="B1327" s="902"/>
      <c r="C1327" s="376"/>
      <c r="D1327" s="376"/>
      <c r="E1327" s="376"/>
      <c r="F1327" s="376"/>
      <c r="G1327" s="895"/>
      <c r="H1327" s="379"/>
      <c r="I1327" s="316"/>
    </row>
    <row r="1328" spans="2:9" ht="30" customHeight="1">
      <c r="B1328" s="902"/>
      <c r="C1328" s="376"/>
      <c r="D1328" s="376"/>
      <c r="E1328" s="376"/>
      <c r="F1328" s="376"/>
      <c r="G1328" s="895"/>
      <c r="H1328" s="379"/>
      <c r="I1328" s="316"/>
    </row>
    <row r="1329" spans="2:9" ht="30" customHeight="1">
      <c r="B1329" s="902"/>
      <c r="C1329" s="376"/>
      <c r="D1329" s="376"/>
      <c r="E1329" s="376"/>
      <c r="F1329" s="376"/>
      <c r="G1329" s="895"/>
      <c r="H1329" s="379"/>
      <c r="I1329" s="316"/>
    </row>
    <row r="1330" spans="2:9" ht="30" customHeight="1">
      <c r="B1330" s="902"/>
      <c r="C1330" s="376"/>
      <c r="D1330" s="376"/>
      <c r="E1330" s="376"/>
      <c r="F1330" s="376"/>
      <c r="G1330" s="895"/>
      <c r="H1330" s="379"/>
      <c r="I1330" s="316"/>
    </row>
    <row r="1331" spans="2:9" ht="30" customHeight="1">
      <c r="B1331" s="902"/>
      <c r="C1331" s="376"/>
      <c r="D1331" s="376"/>
      <c r="E1331" s="376"/>
      <c r="F1331" s="376"/>
      <c r="G1331" s="895"/>
      <c r="H1331" s="379"/>
      <c r="I1331" s="316"/>
    </row>
    <row r="1332" spans="2:9" ht="30" customHeight="1">
      <c r="B1332" s="902"/>
      <c r="C1332" s="376"/>
      <c r="D1332" s="376"/>
      <c r="E1332" s="376"/>
      <c r="F1332" s="376"/>
      <c r="G1332" s="895"/>
      <c r="H1332" s="379"/>
      <c r="I1332" s="316"/>
    </row>
    <row r="1333" spans="2:9" ht="30" customHeight="1">
      <c r="B1333" s="902"/>
      <c r="C1333" s="376"/>
      <c r="D1333" s="376"/>
      <c r="E1333" s="376"/>
      <c r="F1333" s="376"/>
      <c r="G1333" s="895"/>
      <c r="H1333" s="379"/>
      <c r="I1333" s="316"/>
    </row>
    <row r="1334" spans="2:9" ht="30" customHeight="1">
      <c r="B1334" s="902"/>
      <c r="C1334" s="376"/>
      <c r="D1334" s="376"/>
      <c r="E1334" s="376"/>
      <c r="F1334" s="376"/>
      <c r="G1334" s="895"/>
      <c r="H1334" s="379"/>
      <c r="I1334" s="316"/>
    </row>
    <row r="1335" spans="2:9" ht="30" customHeight="1">
      <c r="B1335" s="902"/>
      <c r="C1335" s="376"/>
      <c r="D1335" s="376"/>
      <c r="E1335" s="376"/>
      <c r="F1335" s="376"/>
      <c r="G1335" s="895"/>
      <c r="H1335" s="379"/>
      <c r="I1335" s="316"/>
    </row>
    <row r="1336" spans="2:9" ht="30" customHeight="1">
      <c r="B1336" s="902"/>
      <c r="C1336" s="376"/>
      <c r="D1336" s="376"/>
      <c r="E1336" s="376"/>
      <c r="F1336" s="376"/>
      <c r="G1336" s="895"/>
      <c r="H1336" s="379"/>
      <c r="I1336" s="316"/>
    </row>
    <row r="1337" spans="2:9" ht="30" customHeight="1">
      <c r="B1337" s="902"/>
      <c r="C1337" s="376"/>
      <c r="D1337" s="376"/>
      <c r="E1337" s="376"/>
      <c r="F1337" s="376"/>
      <c r="G1337" s="895"/>
      <c r="H1337" s="379"/>
      <c r="I1337" s="316"/>
    </row>
    <row r="1338" spans="2:9" ht="30" customHeight="1">
      <c r="B1338" s="902"/>
      <c r="C1338" s="376"/>
      <c r="D1338" s="376"/>
      <c r="E1338" s="376"/>
      <c r="F1338" s="376"/>
      <c r="G1338" s="895"/>
      <c r="H1338" s="379"/>
      <c r="I1338" s="316"/>
    </row>
    <row r="1339" spans="2:9" ht="30" customHeight="1">
      <c r="B1339" s="902"/>
      <c r="C1339" s="376"/>
      <c r="D1339" s="376"/>
      <c r="E1339" s="376"/>
      <c r="F1339" s="376"/>
      <c r="G1339" s="895"/>
      <c r="H1339" s="379"/>
      <c r="I1339" s="316"/>
    </row>
    <row r="1340" spans="2:9" ht="30" customHeight="1">
      <c r="B1340" s="902"/>
      <c r="C1340" s="376"/>
      <c r="D1340" s="376"/>
      <c r="E1340" s="376"/>
      <c r="F1340" s="376"/>
      <c r="G1340" s="895"/>
      <c r="H1340" s="379"/>
      <c r="I1340" s="316"/>
    </row>
    <row r="1341" spans="2:9" ht="30" customHeight="1">
      <c r="B1341" s="902"/>
      <c r="C1341" s="376"/>
      <c r="D1341" s="376"/>
      <c r="E1341" s="376"/>
      <c r="F1341" s="376"/>
      <c r="G1341" s="895"/>
      <c r="H1341" s="379"/>
      <c r="I1341" s="316"/>
    </row>
    <row r="1342" spans="2:9" ht="30" customHeight="1">
      <c r="B1342" s="902"/>
      <c r="C1342" s="376"/>
      <c r="D1342" s="376"/>
      <c r="E1342" s="376"/>
      <c r="F1342" s="376"/>
      <c r="G1342" s="895"/>
      <c r="H1342" s="379"/>
      <c r="I1342" s="316"/>
    </row>
    <row r="1343" spans="2:9" ht="30" customHeight="1">
      <c r="B1343" s="902"/>
      <c r="C1343" s="376"/>
      <c r="D1343" s="376"/>
      <c r="E1343" s="376"/>
      <c r="F1343" s="376"/>
      <c r="G1343" s="895"/>
      <c r="H1343" s="379"/>
      <c r="I1343" s="316"/>
    </row>
    <row r="1344" spans="2:9" ht="30" customHeight="1">
      <c r="B1344" s="902"/>
      <c r="C1344" s="376"/>
      <c r="D1344" s="376"/>
      <c r="E1344" s="376"/>
      <c r="F1344" s="376"/>
      <c r="G1344" s="895"/>
      <c r="H1344" s="379"/>
      <c r="I1344" s="316"/>
    </row>
    <row r="1345" spans="2:9" ht="30" customHeight="1">
      <c r="B1345" s="902"/>
      <c r="C1345" s="376"/>
      <c r="D1345" s="376"/>
      <c r="E1345" s="376"/>
      <c r="F1345" s="376"/>
      <c r="G1345" s="895"/>
      <c r="H1345" s="379"/>
      <c r="I1345" s="316"/>
    </row>
    <row r="1346" spans="2:9" ht="30" customHeight="1">
      <c r="B1346" s="902"/>
      <c r="C1346" s="376"/>
      <c r="D1346" s="376"/>
      <c r="E1346" s="376"/>
      <c r="F1346" s="376"/>
      <c r="G1346" s="895"/>
      <c r="H1346" s="379"/>
      <c r="I1346" s="316"/>
    </row>
    <row r="1347" spans="2:9" ht="30" customHeight="1">
      <c r="B1347" s="902"/>
      <c r="C1347" s="376"/>
      <c r="D1347" s="376"/>
      <c r="E1347" s="376"/>
      <c r="F1347" s="376"/>
      <c r="G1347" s="895"/>
      <c r="H1347" s="379"/>
      <c r="I1347" s="316"/>
    </row>
    <row r="1348" spans="2:9" ht="30" customHeight="1">
      <c r="B1348" s="902"/>
      <c r="C1348" s="376"/>
      <c r="D1348" s="376"/>
      <c r="E1348" s="376"/>
      <c r="F1348" s="376"/>
      <c r="G1348" s="895"/>
      <c r="H1348" s="379"/>
      <c r="I1348" s="316"/>
    </row>
    <row r="1349" spans="2:9" ht="30" customHeight="1">
      <c r="B1349" s="902"/>
      <c r="C1349" s="376"/>
      <c r="D1349" s="376"/>
      <c r="E1349" s="376"/>
      <c r="F1349" s="376"/>
      <c r="G1349" s="895"/>
      <c r="H1349" s="379"/>
      <c r="I1349" s="316"/>
    </row>
    <row r="1350" spans="2:9" ht="30" customHeight="1">
      <c r="B1350" s="902"/>
      <c r="C1350" s="376"/>
      <c r="D1350" s="376"/>
      <c r="E1350" s="376"/>
      <c r="F1350" s="376"/>
      <c r="G1350" s="895"/>
      <c r="H1350" s="379"/>
      <c r="I1350" s="316"/>
    </row>
    <row r="1351" spans="2:9" ht="30" customHeight="1">
      <c r="B1351" s="902"/>
      <c r="C1351" s="376"/>
      <c r="D1351" s="376"/>
      <c r="E1351" s="376"/>
      <c r="F1351" s="376"/>
      <c r="G1351" s="895"/>
      <c r="H1351" s="379"/>
      <c r="I1351" s="316"/>
    </row>
    <row r="1352" spans="2:9" ht="30" customHeight="1">
      <c r="B1352" s="902"/>
      <c r="C1352" s="376"/>
      <c r="D1352" s="376"/>
      <c r="E1352" s="376"/>
      <c r="F1352" s="376"/>
      <c r="G1352" s="895"/>
      <c r="H1352" s="379"/>
      <c r="I1352" s="316"/>
    </row>
    <row r="1353" spans="2:9" ht="30" customHeight="1">
      <c r="B1353" s="902"/>
      <c r="C1353" s="376"/>
      <c r="D1353" s="376"/>
      <c r="E1353" s="376"/>
      <c r="F1353" s="376"/>
      <c r="G1353" s="895"/>
      <c r="H1353" s="379"/>
      <c r="I1353" s="316"/>
    </row>
    <row r="1354" spans="2:9" ht="30" customHeight="1">
      <c r="B1354" s="902"/>
      <c r="C1354" s="376"/>
      <c r="D1354" s="376"/>
      <c r="E1354" s="376"/>
      <c r="F1354" s="376"/>
      <c r="G1354" s="895"/>
      <c r="H1354" s="379"/>
      <c r="I1354" s="316"/>
    </row>
    <row r="1355" spans="2:9" ht="30" customHeight="1">
      <c r="B1355" s="902"/>
      <c r="C1355" s="376"/>
      <c r="D1355" s="376"/>
      <c r="E1355" s="376"/>
      <c r="F1355" s="376"/>
      <c r="G1355" s="895"/>
      <c r="H1355" s="379"/>
      <c r="I1355" s="316"/>
    </row>
    <row r="1356" spans="2:9" ht="30" customHeight="1">
      <c r="B1356" s="902"/>
      <c r="C1356" s="376"/>
      <c r="D1356" s="376"/>
      <c r="E1356" s="376"/>
      <c r="F1356" s="376"/>
      <c r="G1356" s="895"/>
      <c r="H1356" s="379"/>
      <c r="I1356" s="316"/>
    </row>
    <row r="1357" spans="2:9" ht="30" customHeight="1">
      <c r="B1357" s="902"/>
      <c r="C1357" s="376"/>
      <c r="D1357" s="376"/>
      <c r="E1357" s="376"/>
      <c r="F1357" s="376"/>
      <c r="G1357" s="895"/>
      <c r="H1357" s="379"/>
      <c r="I1357" s="316"/>
    </row>
    <row r="1358" spans="2:9" ht="30" customHeight="1">
      <c r="B1358" s="902"/>
      <c r="C1358" s="376"/>
      <c r="D1358" s="376"/>
      <c r="E1358" s="376"/>
      <c r="F1358" s="376"/>
      <c r="G1358" s="895"/>
      <c r="H1358" s="379"/>
      <c r="I1358" s="316"/>
    </row>
    <row r="1359" spans="2:9" ht="30" customHeight="1">
      <c r="B1359" s="902"/>
      <c r="C1359" s="376"/>
      <c r="D1359" s="376"/>
      <c r="E1359" s="376"/>
      <c r="F1359" s="376"/>
      <c r="G1359" s="895"/>
      <c r="H1359" s="379"/>
      <c r="I1359" s="316"/>
    </row>
    <row r="1360" spans="2:9" ht="30" customHeight="1">
      <c r="B1360" s="902"/>
      <c r="C1360" s="376"/>
      <c r="D1360" s="376"/>
      <c r="E1360" s="376"/>
      <c r="F1360" s="376"/>
      <c r="G1360" s="895"/>
      <c r="H1360" s="379"/>
      <c r="I1360" s="316"/>
    </row>
    <row r="1361" spans="2:9" ht="30" customHeight="1">
      <c r="B1361" s="902"/>
      <c r="C1361" s="376"/>
      <c r="D1361" s="376"/>
      <c r="E1361" s="376"/>
      <c r="F1361" s="376"/>
      <c r="G1361" s="895"/>
      <c r="H1361" s="379"/>
      <c r="I1361" s="316"/>
    </row>
    <row r="1362" spans="2:9" ht="30" customHeight="1">
      <c r="B1362" s="902"/>
      <c r="C1362" s="376"/>
      <c r="D1362" s="376"/>
      <c r="E1362" s="376"/>
      <c r="F1362" s="376"/>
      <c r="G1362" s="895"/>
      <c r="H1362" s="379"/>
      <c r="I1362" s="316"/>
    </row>
    <row r="1363" spans="2:9" ht="30" customHeight="1">
      <c r="B1363" s="902"/>
      <c r="C1363" s="376"/>
      <c r="D1363" s="376"/>
      <c r="E1363" s="376"/>
      <c r="F1363" s="376"/>
      <c r="G1363" s="895"/>
      <c r="H1363" s="379"/>
      <c r="I1363" s="316"/>
    </row>
    <row r="1364" spans="2:9" ht="30" customHeight="1">
      <c r="B1364" s="902"/>
      <c r="C1364" s="376"/>
      <c r="D1364" s="376"/>
      <c r="E1364" s="376"/>
      <c r="F1364" s="376"/>
      <c r="G1364" s="895"/>
      <c r="H1364" s="379"/>
      <c r="I1364" s="316"/>
    </row>
    <row r="1365" spans="2:9" ht="30" customHeight="1">
      <c r="B1365" s="902"/>
      <c r="C1365" s="376"/>
      <c r="D1365" s="376"/>
      <c r="E1365" s="376"/>
      <c r="F1365" s="376"/>
      <c r="G1365" s="895"/>
      <c r="H1365" s="379"/>
      <c r="I1365" s="316"/>
    </row>
    <row r="1366" spans="2:9" ht="30" customHeight="1">
      <c r="B1366" s="902"/>
      <c r="C1366" s="376"/>
      <c r="D1366" s="376"/>
      <c r="E1366" s="376"/>
      <c r="F1366" s="376"/>
      <c r="G1366" s="895"/>
      <c r="H1366" s="379"/>
      <c r="I1366" s="316"/>
    </row>
    <row r="1367" spans="2:9" ht="30" customHeight="1">
      <c r="B1367" s="902"/>
      <c r="C1367" s="376"/>
      <c r="D1367" s="376"/>
      <c r="E1367" s="376"/>
      <c r="F1367" s="376"/>
      <c r="G1367" s="895"/>
      <c r="H1367" s="379"/>
      <c r="I1367" s="316"/>
    </row>
    <row r="1368" spans="2:9" ht="30" customHeight="1">
      <c r="B1368" s="902"/>
      <c r="C1368" s="376"/>
      <c r="D1368" s="376"/>
      <c r="E1368" s="376"/>
      <c r="F1368" s="376"/>
      <c r="G1368" s="895"/>
      <c r="H1368" s="379"/>
      <c r="I1368" s="316"/>
    </row>
    <row r="1369" spans="2:9" ht="30" customHeight="1">
      <c r="B1369" s="902"/>
      <c r="C1369" s="376"/>
      <c r="D1369" s="376"/>
      <c r="E1369" s="376"/>
      <c r="F1369" s="376"/>
      <c r="G1369" s="895"/>
      <c r="H1369" s="379"/>
      <c r="I1369" s="316"/>
    </row>
    <row r="1370" spans="2:9" ht="30" customHeight="1">
      <c r="B1370" s="902"/>
      <c r="C1370" s="376"/>
      <c r="D1370" s="376"/>
      <c r="E1370" s="376"/>
      <c r="F1370" s="376"/>
      <c r="G1370" s="895"/>
      <c r="H1370" s="379"/>
      <c r="I1370" s="316"/>
    </row>
    <row r="1371" spans="2:9" ht="30" customHeight="1">
      <c r="B1371" s="902"/>
      <c r="C1371" s="376"/>
      <c r="D1371" s="376"/>
      <c r="E1371" s="376"/>
      <c r="F1371" s="376"/>
      <c r="G1371" s="895"/>
      <c r="H1371" s="379"/>
      <c r="I1371" s="316"/>
    </row>
    <row r="1372" spans="2:9" ht="30" customHeight="1">
      <c r="B1372" s="902"/>
      <c r="C1372" s="376"/>
      <c r="D1372" s="376"/>
      <c r="E1372" s="376"/>
      <c r="F1372" s="376"/>
      <c r="G1372" s="895"/>
      <c r="H1372" s="379"/>
      <c r="I1372" s="316"/>
    </row>
    <row r="1373" spans="2:9" ht="30" customHeight="1">
      <c r="B1373" s="904"/>
      <c r="C1373" s="829"/>
      <c r="D1373" s="829"/>
      <c r="E1373" s="829"/>
      <c r="F1373" s="829"/>
      <c r="G1373" s="829"/>
      <c r="H1373" s="829"/>
      <c r="I1373" s="903"/>
    </row>
    <row r="1374" spans="2:9" ht="30" customHeight="1">
      <c r="B1374" s="904"/>
      <c r="C1374" s="829"/>
      <c r="D1374" s="829"/>
      <c r="E1374" s="829"/>
      <c r="F1374" s="829"/>
      <c r="G1374" s="829"/>
      <c r="H1374" s="829"/>
      <c r="I1374" s="903"/>
    </row>
    <row r="1375" spans="2:9" ht="30" customHeight="1">
      <c r="B1375" s="904"/>
      <c r="C1375" s="829"/>
      <c r="D1375" s="829"/>
      <c r="E1375" s="829"/>
      <c r="F1375" s="829"/>
      <c r="G1375" s="829"/>
      <c r="H1375" s="829"/>
      <c r="I1375" s="903"/>
    </row>
    <row r="1376" spans="2:9" ht="30" customHeight="1">
      <c r="B1376" s="904"/>
      <c r="C1376" s="829"/>
      <c r="D1376" s="829"/>
      <c r="E1376" s="829"/>
      <c r="F1376" s="829"/>
      <c r="G1376" s="829"/>
      <c r="H1376" s="829"/>
      <c r="I1376" s="903"/>
    </row>
    <row r="1377" spans="2:9" ht="30" customHeight="1">
      <c r="B1377" s="904"/>
      <c r="C1377" s="829"/>
      <c r="D1377" s="829"/>
      <c r="E1377" s="829"/>
      <c r="F1377" s="829"/>
      <c r="G1377" s="829"/>
      <c r="H1377" s="829"/>
      <c r="I1377" s="903"/>
    </row>
    <row r="1378" spans="2:9" ht="30" customHeight="1">
      <c r="B1378" s="904"/>
      <c r="C1378" s="829"/>
      <c r="D1378" s="829"/>
      <c r="E1378" s="829"/>
      <c r="F1378" s="829"/>
      <c r="G1378" s="829"/>
      <c r="H1378" s="829"/>
      <c r="I1378" s="903"/>
    </row>
    <row r="1379" spans="2:9" ht="30" customHeight="1">
      <c r="B1379" s="904"/>
      <c r="C1379" s="829"/>
      <c r="D1379" s="829"/>
      <c r="E1379" s="829"/>
      <c r="F1379" s="829"/>
      <c r="G1379" s="829"/>
      <c r="H1379" s="829"/>
      <c r="I1379" s="903"/>
    </row>
    <row r="1380" spans="2:9" ht="30" customHeight="1">
      <c r="B1380" s="904"/>
      <c r="C1380" s="829"/>
      <c r="D1380" s="829"/>
      <c r="E1380" s="829"/>
      <c r="F1380" s="829"/>
      <c r="G1380" s="829"/>
      <c r="H1380" s="829"/>
      <c r="I1380" s="903"/>
    </row>
    <row r="1381" spans="2:9" ht="30" customHeight="1">
      <c r="B1381" s="904"/>
      <c r="C1381" s="829"/>
      <c r="D1381" s="829"/>
      <c r="E1381" s="829"/>
      <c r="F1381" s="829"/>
      <c r="G1381" s="829"/>
      <c r="H1381" s="829"/>
      <c r="I1381" s="903"/>
    </row>
    <row r="1382" spans="2:9" ht="30" customHeight="1">
      <c r="B1382" s="904"/>
      <c r="C1382" s="829"/>
      <c r="D1382" s="829"/>
      <c r="E1382" s="829"/>
      <c r="F1382" s="829"/>
      <c r="G1382" s="829"/>
      <c r="H1382" s="829"/>
      <c r="I1382" s="903"/>
    </row>
    <row r="1383" spans="2:9" ht="30" customHeight="1">
      <c r="B1383" s="904"/>
      <c r="C1383" s="829"/>
      <c r="D1383" s="829"/>
      <c r="E1383" s="829"/>
      <c r="F1383" s="829"/>
      <c r="G1383" s="829"/>
      <c r="H1383" s="829"/>
      <c r="I1383" s="903"/>
    </row>
    <row r="1384" spans="2:9" ht="30" customHeight="1">
      <c r="B1384" s="904"/>
      <c r="C1384" s="829"/>
      <c r="D1384" s="829"/>
      <c r="E1384" s="829"/>
      <c r="F1384" s="829"/>
      <c r="G1384" s="829"/>
      <c r="H1384" s="829"/>
      <c r="I1384" s="903"/>
    </row>
    <row r="1385" spans="2:9" ht="30" customHeight="1">
      <c r="B1385" s="904"/>
      <c r="C1385" s="829"/>
      <c r="D1385" s="829"/>
      <c r="E1385" s="829"/>
      <c r="F1385" s="829"/>
      <c r="G1385" s="829"/>
      <c r="H1385" s="829"/>
      <c r="I1385" s="903"/>
    </row>
    <row r="1386" spans="2:9" ht="30" customHeight="1">
      <c r="B1386" s="904"/>
      <c r="C1386" s="829"/>
      <c r="D1386" s="829"/>
      <c r="E1386" s="829"/>
      <c r="F1386" s="829"/>
      <c r="G1386" s="829"/>
      <c r="H1386" s="829"/>
      <c r="I1386" s="903"/>
    </row>
    <row r="1387" spans="2:9" ht="30" customHeight="1">
      <c r="B1387" s="904"/>
      <c r="C1387" s="829"/>
      <c r="D1387" s="829"/>
      <c r="E1387" s="829"/>
      <c r="F1387" s="829"/>
      <c r="G1387" s="829"/>
      <c r="H1387" s="829"/>
      <c r="I1387" s="903"/>
    </row>
    <row r="1388" spans="2:9" ht="30" customHeight="1">
      <c r="B1388" s="904"/>
      <c r="C1388" s="829"/>
      <c r="D1388" s="829"/>
      <c r="E1388" s="829"/>
      <c r="F1388" s="829"/>
      <c r="G1388" s="829"/>
      <c r="H1388" s="829"/>
      <c r="I1388" s="903"/>
    </row>
    <row r="1389" spans="2:9" ht="30" customHeight="1">
      <c r="B1389" s="904"/>
      <c r="C1389" s="829"/>
      <c r="D1389" s="829"/>
      <c r="E1389" s="829"/>
      <c r="F1389" s="829"/>
      <c r="G1389" s="829"/>
      <c r="H1389" s="829"/>
      <c r="I1389" s="903"/>
    </row>
    <row r="1390" spans="2:9" ht="30" customHeight="1">
      <c r="B1390" s="904"/>
      <c r="C1390" s="829"/>
      <c r="D1390" s="829"/>
      <c r="E1390" s="829"/>
      <c r="F1390" s="829"/>
      <c r="G1390" s="829"/>
      <c r="H1390" s="829"/>
      <c r="I1390" s="903"/>
    </row>
    <row r="1391" spans="2:9" ht="30" customHeight="1">
      <c r="B1391" s="904"/>
      <c r="C1391" s="829"/>
      <c r="D1391" s="829"/>
      <c r="E1391" s="829"/>
      <c r="F1391" s="829"/>
      <c r="G1391" s="829"/>
      <c r="H1391" s="829"/>
      <c r="I1391" s="903"/>
    </row>
    <row r="1392" spans="2:9" ht="30" customHeight="1">
      <c r="B1392" s="904"/>
      <c r="C1392" s="829"/>
      <c r="D1392" s="829"/>
      <c r="E1392" s="829"/>
      <c r="F1392" s="829"/>
      <c r="G1392" s="829"/>
      <c r="H1392" s="829"/>
      <c r="I1392" s="903"/>
    </row>
    <row r="1393" spans="2:9" ht="30" customHeight="1">
      <c r="B1393" s="904"/>
      <c r="C1393" s="829"/>
      <c r="D1393" s="829"/>
      <c r="E1393" s="829"/>
      <c r="F1393" s="829"/>
      <c r="G1393" s="829"/>
      <c r="H1393" s="829"/>
      <c r="I1393" s="903"/>
    </row>
    <row r="1394" spans="2:9" ht="30" customHeight="1">
      <c r="B1394" s="904"/>
      <c r="C1394" s="829"/>
      <c r="D1394" s="829"/>
      <c r="E1394" s="829"/>
      <c r="F1394" s="829"/>
      <c r="G1394" s="829"/>
      <c r="H1394" s="829"/>
      <c r="I1394" s="903"/>
    </row>
    <row r="1395" spans="2:9" ht="30" customHeight="1">
      <c r="B1395" s="904"/>
      <c r="C1395" s="829"/>
      <c r="D1395" s="829"/>
      <c r="E1395" s="829"/>
      <c r="F1395" s="829"/>
      <c r="G1395" s="829"/>
      <c r="H1395" s="829"/>
      <c r="I1395" s="903"/>
    </row>
    <row r="1396" spans="2:9" ht="30" customHeight="1">
      <c r="B1396" s="904"/>
      <c r="C1396" s="829"/>
      <c r="D1396" s="829"/>
      <c r="E1396" s="829"/>
      <c r="F1396" s="829"/>
      <c r="G1396" s="829"/>
      <c r="H1396" s="829"/>
      <c r="I1396" s="903"/>
    </row>
    <row r="1397" spans="2:9" ht="30" customHeight="1">
      <c r="B1397" s="904"/>
      <c r="C1397" s="829"/>
      <c r="D1397" s="829"/>
      <c r="E1397" s="829"/>
      <c r="F1397" s="829"/>
      <c r="G1397" s="829"/>
      <c r="H1397" s="829"/>
      <c r="I1397" s="903"/>
    </row>
    <row r="1398" spans="2:9" ht="30" customHeight="1">
      <c r="B1398" s="904"/>
      <c r="C1398" s="829"/>
      <c r="D1398" s="829"/>
      <c r="E1398" s="829"/>
      <c r="F1398" s="829"/>
      <c r="G1398" s="829"/>
      <c r="H1398" s="829"/>
      <c r="I1398" s="903"/>
    </row>
    <row r="1399" spans="2:9" ht="30" customHeight="1">
      <c r="B1399" s="904"/>
      <c r="C1399" s="829"/>
      <c r="D1399" s="829"/>
      <c r="E1399" s="829"/>
      <c r="F1399" s="829"/>
      <c r="G1399" s="829"/>
      <c r="H1399" s="829"/>
      <c r="I1399" s="903"/>
    </row>
    <row r="1400" spans="2:9" ht="30" customHeight="1">
      <c r="B1400" s="904"/>
      <c r="C1400" s="829"/>
      <c r="D1400" s="829"/>
      <c r="E1400" s="829"/>
      <c r="F1400" s="829"/>
      <c r="G1400" s="829"/>
      <c r="H1400" s="829"/>
      <c r="I1400" s="903"/>
    </row>
    <row r="1401" spans="2:9" ht="30" customHeight="1">
      <c r="B1401" s="904"/>
      <c r="C1401" s="829"/>
      <c r="D1401" s="829"/>
      <c r="E1401" s="829"/>
      <c r="F1401" s="829"/>
      <c r="G1401" s="829"/>
      <c r="H1401" s="829"/>
      <c r="I1401" s="903"/>
    </row>
    <row r="1402" spans="2:9" ht="30" customHeight="1">
      <c r="B1402" s="904"/>
      <c r="C1402" s="829"/>
      <c r="D1402" s="829"/>
      <c r="E1402" s="829"/>
      <c r="F1402" s="829"/>
      <c r="G1402" s="829"/>
      <c r="H1402" s="829"/>
      <c r="I1402" s="903"/>
    </row>
    <row r="1403" spans="2:9" ht="30" customHeight="1">
      <c r="B1403" s="904"/>
      <c r="C1403" s="829"/>
      <c r="D1403" s="829"/>
      <c r="E1403" s="829"/>
      <c r="F1403" s="829"/>
      <c r="G1403" s="829"/>
      <c r="H1403" s="829"/>
      <c r="I1403" s="903"/>
    </row>
    <row r="1404" spans="2:9" ht="30" customHeight="1">
      <c r="B1404" s="904"/>
      <c r="C1404" s="829"/>
      <c r="D1404" s="829"/>
      <c r="E1404" s="829"/>
      <c r="F1404" s="829"/>
      <c r="G1404" s="829"/>
      <c r="H1404" s="829"/>
      <c r="I1404" s="903"/>
    </row>
    <row r="1405" spans="2:9" ht="30" customHeight="1">
      <c r="B1405" s="904"/>
      <c r="C1405" s="829"/>
      <c r="D1405" s="829"/>
      <c r="E1405" s="829"/>
      <c r="F1405" s="829"/>
      <c r="G1405" s="829"/>
      <c r="H1405" s="829"/>
      <c r="I1405" s="903"/>
    </row>
    <row r="1406" spans="2:9" ht="30" customHeight="1">
      <c r="B1406" s="904"/>
      <c r="C1406" s="829"/>
      <c r="D1406" s="829"/>
      <c r="E1406" s="829"/>
      <c r="F1406" s="829"/>
      <c r="G1406" s="829"/>
      <c r="H1406" s="829"/>
      <c r="I1406" s="903"/>
    </row>
    <row r="1407" spans="2:9" ht="30" customHeight="1">
      <c r="B1407" s="904"/>
      <c r="C1407" s="829"/>
      <c r="D1407" s="829"/>
      <c r="E1407" s="829"/>
      <c r="F1407" s="829"/>
      <c r="G1407" s="829"/>
      <c r="H1407" s="829"/>
      <c r="I1407" s="903"/>
    </row>
    <row r="1408" spans="2:9" ht="30" customHeight="1">
      <c r="B1408" s="904"/>
      <c r="C1408" s="829"/>
      <c r="D1408" s="829"/>
      <c r="E1408" s="829"/>
      <c r="F1408" s="829"/>
      <c r="G1408" s="829"/>
      <c r="H1408" s="829"/>
      <c r="I1408" s="903"/>
    </row>
    <row r="1409" spans="2:9" ht="30" customHeight="1">
      <c r="B1409" s="904"/>
      <c r="C1409" s="829"/>
      <c r="D1409" s="829"/>
      <c r="E1409" s="829"/>
      <c r="F1409" s="829"/>
      <c r="G1409" s="829"/>
      <c r="H1409" s="829"/>
      <c r="I1409" s="903"/>
    </row>
    <row r="1410" spans="2:9" ht="30" customHeight="1">
      <c r="B1410" s="904"/>
      <c r="C1410" s="829"/>
      <c r="D1410" s="829"/>
      <c r="E1410" s="829"/>
      <c r="F1410" s="829"/>
      <c r="G1410" s="829"/>
      <c r="H1410" s="829"/>
      <c r="I1410" s="903"/>
    </row>
    <row r="1411" spans="2:9" ht="30" customHeight="1">
      <c r="B1411" s="904"/>
      <c r="C1411" s="829"/>
      <c r="D1411" s="829"/>
      <c r="E1411" s="829"/>
      <c r="F1411" s="829"/>
      <c r="G1411" s="829"/>
      <c r="H1411" s="829"/>
      <c r="I1411" s="903"/>
    </row>
    <row r="1412" spans="2:9" ht="30" customHeight="1">
      <c r="B1412" s="904"/>
      <c r="C1412" s="829"/>
      <c r="D1412" s="829"/>
      <c r="E1412" s="829"/>
      <c r="F1412" s="829"/>
      <c r="G1412" s="829"/>
      <c r="H1412" s="829"/>
      <c r="I1412" s="903"/>
    </row>
    <row r="1413" spans="2:9" ht="30" customHeight="1">
      <c r="B1413" s="904"/>
      <c r="C1413" s="829"/>
      <c r="D1413" s="829"/>
      <c r="E1413" s="829"/>
      <c r="F1413" s="829"/>
      <c r="G1413" s="829"/>
      <c r="H1413" s="829"/>
      <c r="I1413" s="903"/>
    </row>
    <row r="1414" spans="2:9" ht="30" customHeight="1">
      <c r="B1414" s="904"/>
      <c r="C1414" s="829"/>
      <c r="D1414" s="829"/>
      <c r="E1414" s="829"/>
      <c r="F1414" s="829"/>
      <c r="G1414" s="829"/>
      <c r="H1414" s="829"/>
      <c r="I1414" s="903"/>
    </row>
    <row r="1415" spans="2:9" ht="30" customHeight="1">
      <c r="B1415" s="904"/>
      <c r="C1415" s="829"/>
      <c r="D1415" s="829"/>
      <c r="E1415" s="829"/>
      <c r="F1415" s="829"/>
      <c r="G1415" s="829"/>
      <c r="H1415" s="829"/>
      <c r="I1415" s="903"/>
    </row>
    <row r="1416" spans="2:9" ht="30" customHeight="1">
      <c r="B1416" s="904"/>
      <c r="C1416" s="829"/>
      <c r="D1416" s="829"/>
      <c r="E1416" s="829"/>
      <c r="F1416" s="829"/>
      <c r="G1416" s="829"/>
      <c r="H1416" s="829"/>
      <c r="I1416" s="903"/>
    </row>
    <row r="1417" spans="2:9" ht="30" customHeight="1">
      <c r="B1417" s="904"/>
      <c r="C1417" s="829"/>
      <c r="D1417" s="829"/>
      <c r="E1417" s="829"/>
      <c r="F1417" s="829"/>
      <c r="G1417" s="829"/>
      <c r="H1417" s="829"/>
      <c r="I1417" s="903"/>
    </row>
    <row r="1418" spans="2:9" ht="30" customHeight="1">
      <c r="B1418" s="904"/>
      <c r="C1418" s="829"/>
      <c r="D1418" s="829"/>
      <c r="E1418" s="829"/>
      <c r="F1418" s="829"/>
      <c r="G1418" s="829"/>
      <c r="H1418" s="829"/>
      <c r="I1418" s="903"/>
    </row>
    <row r="1419" spans="2:9" ht="30" customHeight="1">
      <c r="B1419" s="904"/>
      <c r="C1419" s="829"/>
      <c r="D1419" s="829"/>
      <c r="E1419" s="829"/>
      <c r="F1419" s="829"/>
      <c r="G1419" s="829"/>
      <c r="H1419" s="829"/>
      <c r="I1419" s="903"/>
    </row>
    <row r="1420" spans="2:9" ht="30" customHeight="1">
      <c r="B1420" s="904"/>
      <c r="C1420" s="829"/>
      <c r="D1420" s="829"/>
      <c r="E1420" s="829"/>
      <c r="F1420" s="829"/>
      <c r="G1420" s="829"/>
      <c r="H1420" s="829"/>
      <c r="I1420" s="903"/>
    </row>
    <row r="1421" spans="2:9" ht="30" customHeight="1">
      <c r="B1421" s="904"/>
      <c r="C1421" s="829"/>
      <c r="D1421" s="829"/>
      <c r="E1421" s="829"/>
      <c r="F1421" s="829"/>
      <c r="G1421" s="829"/>
      <c r="H1421" s="829"/>
      <c r="I1421" s="903"/>
    </row>
    <row r="1422" spans="2:9" ht="30" customHeight="1">
      <c r="B1422" s="904"/>
      <c r="C1422" s="829"/>
      <c r="D1422" s="829"/>
      <c r="E1422" s="829"/>
      <c r="F1422" s="829"/>
      <c r="G1422" s="829"/>
      <c r="H1422" s="829"/>
      <c r="I1422" s="903"/>
    </row>
    <row r="1423" spans="2:9" ht="30" customHeight="1">
      <c r="B1423" s="904"/>
      <c r="C1423" s="829"/>
      <c r="D1423" s="829"/>
      <c r="E1423" s="829"/>
      <c r="F1423" s="829"/>
      <c r="G1423" s="829"/>
      <c r="H1423" s="829"/>
      <c r="I1423" s="903"/>
    </row>
    <row r="1424" spans="2:9" ht="30" customHeight="1">
      <c r="B1424" s="904"/>
      <c r="C1424" s="829"/>
      <c r="D1424" s="829"/>
      <c r="E1424" s="829"/>
      <c r="F1424" s="829"/>
      <c r="G1424" s="829"/>
      <c r="H1424" s="829"/>
      <c r="I1424" s="903"/>
    </row>
    <row r="1425" spans="2:9" ht="30" customHeight="1">
      <c r="B1425" s="904"/>
      <c r="C1425" s="829"/>
      <c r="D1425" s="829"/>
      <c r="E1425" s="829"/>
      <c r="F1425" s="829"/>
      <c r="G1425" s="829"/>
      <c r="H1425" s="829"/>
      <c r="I1425" s="903"/>
    </row>
    <row r="1426" spans="2:9" ht="30" customHeight="1">
      <c r="B1426" s="904"/>
      <c r="C1426" s="829"/>
      <c r="D1426" s="829"/>
      <c r="E1426" s="829"/>
      <c r="F1426" s="829"/>
      <c r="G1426" s="829"/>
      <c r="H1426" s="829"/>
      <c r="I1426" s="903"/>
    </row>
    <row r="1427" spans="2:9" ht="30" customHeight="1">
      <c r="B1427" s="904"/>
      <c r="C1427" s="829"/>
      <c r="D1427" s="829"/>
      <c r="E1427" s="829"/>
      <c r="F1427" s="829"/>
      <c r="G1427" s="829"/>
      <c r="H1427" s="829"/>
      <c r="I1427" s="903"/>
    </row>
    <row r="1428" spans="2:9" ht="30" customHeight="1">
      <c r="B1428" s="904"/>
      <c r="C1428" s="829"/>
      <c r="D1428" s="829"/>
      <c r="E1428" s="829"/>
      <c r="F1428" s="829"/>
      <c r="G1428" s="829"/>
      <c r="H1428" s="829"/>
      <c r="I1428" s="903"/>
    </row>
    <row r="1429" spans="2:9" ht="30" customHeight="1">
      <c r="B1429" s="904"/>
      <c r="C1429" s="829"/>
      <c r="D1429" s="829"/>
      <c r="E1429" s="829"/>
      <c r="F1429" s="829"/>
      <c r="G1429" s="829"/>
      <c r="H1429" s="829"/>
      <c r="I1429" s="903"/>
    </row>
    <row r="1430" spans="2:9" ht="30" customHeight="1">
      <c r="B1430" s="904"/>
      <c r="C1430" s="829"/>
      <c r="D1430" s="829"/>
      <c r="E1430" s="829"/>
      <c r="F1430" s="829"/>
      <c r="G1430" s="829"/>
      <c r="H1430" s="829"/>
      <c r="I1430" s="903"/>
    </row>
    <row r="1431" spans="2:9" ht="30" customHeight="1">
      <c r="B1431" s="904"/>
      <c r="C1431" s="829"/>
      <c r="D1431" s="829"/>
      <c r="E1431" s="829"/>
      <c r="F1431" s="829"/>
      <c r="G1431" s="829"/>
      <c r="H1431" s="829"/>
      <c r="I1431" s="903"/>
    </row>
    <row r="1432" spans="2:9" ht="30" customHeight="1">
      <c r="B1432" s="904"/>
      <c r="C1432" s="829"/>
      <c r="D1432" s="829"/>
      <c r="E1432" s="829"/>
      <c r="F1432" s="829"/>
      <c r="G1432" s="829"/>
      <c r="H1432" s="829"/>
      <c r="I1432" s="903"/>
    </row>
    <row r="1433" spans="2:9" ht="30" customHeight="1">
      <c r="B1433" s="904"/>
      <c r="C1433" s="829"/>
      <c r="D1433" s="829"/>
      <c r="E1433" s="829"/>
      <c r="F1433" s="829"/>
      <c r="G1433" s="829"/>
      <c r="H1433" s="829"/>
      <c r="I1433" s="903"/>
    </row>
    <row r="1434" spans="2:9" ht="30" customHeight="1">
      <c r="B1434" s="904"/>
      <c r="C1434" s="829"/>
      <c r="D1434" s="829"/>
      <c r="E1434" s="829"/>
      <c r="F1434" s="829"/>
      <c r="G1434" s="829"/>
      <c r="H1434" s="829"/>
      <c r="I1434" s="903"/>
    </row>
    <row r="1435" spans="2:9" ht="30" customHeight="1">
      <c r="B1435" s="904"/>
      <c r="C1435" s="829"/>
      <c r="D1435" s="829"/>
      <c r="E1435" s="829"/>
      <c r="F1435" s="829"/>
      <c r="G1435" s="829"/>
      <c r="H1435" s="829"/>
      <c r="I1435" s="903"/>
    </row>
    <row r="1436" spans="2:9" ht="30" customHeight="1">
      <c r="B1436" s="904"/>
      <c r="C1436" s="829"/>
      <c r="D1436" s="829"/>
      <c r="E1436" s="829"/>
      <c r="F1436" s="829"/>
      <c r="G1436" s="829"/>
      <c r="H1436" s="829"/>
      <c r="I1436" s="903"/>
    </row>
    <row r="1437" spans="2:9" ht="30" customHeight="1">
      <c r="B1437" s="904"/>
      <c r="C1437" s="829"/>
      <c r="D1437" s="829"/>
      <c r="E1437" s="829"/>
      <c r="F1437" s="829"/>
      <c r="G1437" s="829"/>
      <c r="H1437" s="829"/>
      <c r="I1437" s="903"/>
    </row>
    <row r="1438" spans="2:9" ht="30" customHeight="1">
      <c r="B1438" s="904"/>
      <c r="C1438" s="829"/>
      <c r="D1438" s="829"/>
      <c r="E1438" s="829"/>
      <c r="F1438" s="829"/>
      <c r="G1438" s="829"/>
      <c r="H1438" s="829"/>
      <c r="I1438" s="903"/>
    </row>
    <row r="1439" spans="2:9" ht="30" customHeight="1">
      <c r="B1439" s="904"/>
      <c r="C1439" s="829"/>
      <c r="D1439" s="829"/>
      <c r="E1439" s="829"/>
      <c r="F1439" s="829"/>
      <c r="G1439" s="829"/>
      <c r="H1439" s="829"/>
      <c r="I1439" s="903"/>
    </row>
    <row r="1440" spans="2:9" ht="30" customHeight="1">
      <c r="B1440" s="904"/>
      <c r="C1440" s="829"/>
      <c r="D1440" s="829"/>
      <c r="E1440" s="829"/>
      <c r="F1440" s="829"/>
      <c r="G1440" s="829"/>
      <c r="H1440" s="829"/>
      <c r="I1440" s="903"/>
    </row>
    <row r="1441" spans="2:9" ht="30" customHeight="1">
      <c r="B1441" s="904"/>
      <c r="C1441" s="829"/>
      <c r="D1441" s="829"/>
      <c r="E1441" s="829"/>
      <c r="F1441" s="829"/>
      <c r="G1441" s="829"/>
      <c r="H1441" s="829"/>
      <c r="I1441" s="903"/>
    </row>
    <row r="1442" spans="2:9" ht="30" customHeight="1">
      <c r="B1442" s="904"/>
      <c r="C1442" s="829"/>
      <c r="D1442" s="829"/>
      <c r="E1442" s="829"/>
      <c r="F1442" s="829"/>
      <c r="G1442" s="829"/>
      <c r="H1442" s="829"/>
      <c r="I1442" s="903"/>
    </row>
    <row r="1443" spans="2:9" ht="30" customHeight="1">
      <c r="B1443" s="904"/>
      <c r="C1443" s="829"/>
      <c r="D1443" s="829"/>
      <c r="E1443" s="829"/>
      <c r="F1443" s="829"/>
      <c r="G1443" s="829"/>
      <c r="H1443" s="829"/>
      <c r="I1443" s="903"/>
    </row>
    <row r="1444" spans="2:9" ht="30" customHeight="1">
      <c r="B1444" s="904"/>
      <c r="C1444" s="829"/>
      <c r="D1444" s="829"/>
      <c r="E1444" s="829"/>
      <c r="F1444" s="829"/>
      <c r="G1444" s="829"/>
      <c r="H1444" s="829"/>
      <c r="I1444" s="903"/>
    </row>
    <row r="1445" spans="2:9" ht="30" customHeight="1">
      <c r="B1445" s="904"/>
      <c r="C1445" s="829"/>
      <c r="D1445" s="829"/>
      <c r="E1445" s="829"/>
      <c r="F1445" s="829"/>
      <c r="G1445" s="829"/>
      <c r="H1445" s="829"/>
      <c r="I1445" s="903"/>
    </row>
    <row r="1446" spans="2:9" ht="30" customHeight="1">
      <c r="B1446" s="904"/>
      <c r="C1446" s="829"/>
      <c r="D1446" s="829"/>
      <c r="E1446" s="829"/>
      <c r="F1446" s="829"/>
      <c r="G1446" s="829"/>
      <c r="H1446" s="829"/>
      <c r="I1446" s="903"/>
    </row>
    <row r="1447" spans="2:9" ht="30" customHeight="1">
      <c r="B1447" s="904"/>
      <c r="C1447" s="829"/>
      <c r="D1447" s="829"/>
      <c r="E1447" s="829"/>
      <c r="F1447" s="829"/>
      <c r="G1447" s="829"/>
      <c r="H1447" s="829"/>
      <c r="I1447" s="903"/>
    </row>
    <row r="1448" spans="2:9" ht="30" customHeight="1">
      <c r="B1448" s="904"/>
      <c r="C1448" s="829"/>
      <c r="D1448" s="829"/>
      <c r="E1448" s="829"/>
      <c r="F1448" s="829"/>
      <c r="G1448" s="829"/>
      <c r="H1448" s="829"/>
      <c r="I1448" s="903"/>
    </row>
    <row r="1449" spans="2:9" ht="30" customHeight="1">
      <c r="B1449" s="904"/>
      <c r="C1449" s="829"/>
      <c r="D1449" s="829"/>
      <c r="E1449" s="829"/>
      <c r="F1449" s="829"/>
      <c r="G1449" s="829"/>
      <c r="H1449" s="829"/>
      <c r="I1449" s="903"/>
    </row>
    <row r="1450" spans="2:9" ht="30" customHeight="1">
      <c r="B1450" s="904"/>
      <c r="C1450" s="829"/>
      <c r="D1450" s="829"/>
      <c r="E1450" s="829"/>
      <c r="F1450" s="829"/>
      <c r="G1450" s="829"/>
      <c r="H1450" s="829"/>
      <c r="I1450" s="903"/>
    </row>
    <row r="1451" spans="2:9" ht="30" customHeight="1">
      <c r="B1451" s="904"/>
      <c r="C1451" s="829"/>
      <c r="D1451" s="829"/>
      <c r="E1451" s="829"/>
      <c r="F1451" s="829"/>
      <c r="G1451" s="829"/>
      <c r="H1451" s="829"/>
      <c r="I1451" s="903"/>
    </row>
    <row r="1452" spans="2:9" ht="30" customHeight="1">
      <c r="B1452" s="904"/>
      <c r="C1452" s="829"/>
      <c r="D1452" s="829"/>
      <c r="E1452" s="829"/>
      <c r="F1452" s="829"/>
      <c r="G1452" s="829"/>
      <c r="H1452" s="829"/>
      <c r="I1452" s="903"/>
    </row>
    <row r="1453" spans="2:9" ht="30" customHeight="1">
      <c r="B1453" s="904"/>
      <c r="C1453" s="829"/>
      <c r="D1453" s="829"/>
      <c r="E1453" s="829"/>
      <c r="F1453" s="829"/>
      <c r="G1453" s="829"/>
      <c r="H1453" s="829"/>
      <c r="I1453" s="903"/>
    </row>
    <row r="1454" spans="2:9" ht="30" customHeight="1">
      <c r="B1454" s="904"/>
      <c r="C1454" s="829"/>
      <c r="D1454" s="829"/>
      <c r="E1454" s="829"/>
      <c r="F1454" s="829"/>
      <c r="G1454" s="829"/>
      <c r="H1454" s="829"/>
      <c r="I1454" s="903"/>
    </row>
    <row r="1455" spans="2:9" ht="30" customHeight="1">
      <c r="B1455" s="904"/>
      <c r="C1455" s="829"/>
      <c r="D1455" s="829"/>
      <c r="E1455" s="829"/>
      <c r="F1455" s="829"/>
      <c r="G1455" s="829"/>
      <c r="H1455" s="829"/>
      <c r="I1455" s="903"/>
    </row>
    <row r="1456" spans="2:9" ht="30" customHeight="1">
      <c r="B1456" s="904"/>
      <c r="C1456" s="829"/>
      <c r="D1456" s="829"/>
      <c r="E1456" s="829"/>
      <c r="F1456" s="829"/>
      <c r="G1456" s="829"/>
      <c r="H1456" s="829"/>
      <c r="I1456" s="903"/>
    </row>
    <row r="1457" spans="2:9" ht="30" customHeight="1">
      <c r="B1457" s="904"/>
      <c r="C1457" s="829"/>
      <c r="D1457" s="829"/>
      <c r="E1457" s="829"/>
      <c r="F1457" s="829"/>
      <c r="G1457" s="829"/>
      <c r="H1457" s="829"/>
      <c r="I1457" s="903"/>
    </row>
    <row r="1458" spans="2:9" ht="30" customHeight="1">
      <c r="B1458" s="904"/>
      <c r="C1458" s="829"/>
      <c r="D1458" s="829"/>
      <c r="E1458" s="829"/>
      <c r="F1458" s="829"/>
      <c r="G1458" s="829"/>
      <c r="H1458" s="829"/>
      <c r="I1458" s="903"/>
    </row>
    <row r="1459" spans="2:9" ht="30" customHeight="1">
      <c r="B1459" s="904"/>
      <c r="C1459" s="829"/>
      <c r="D1459" s="829"/>
      <c r="E1459" s="829"/>
      <c r="F1459" s="829"/>
      <c r="G1459" s="829"/>
      <c r="H1459" s="829"/>
      <c r="I1459" s="903"/>
    </row>
    <row r="1460" spans="2:9" ht="30" customHeight="1">
      <c r="B1460" s="904"/>
      <c r="C1460" s="829"/>
      <c r="D1460" s="829"/>
      <c r="E1460" s="829"/>
      <c r="F1460" s="829"/>
      <c r="G1460" s="829"/>
      <c r="H1460" s="829"/>
      <c r="I1460" s="903"/>
    </row>
    <row r="1461" spans="2:9" ht="30" customHeight="1">
      <c r="B1461" s="904"/>
      <c r="C1461" s="829"/>
      <c r="D1461" s="829"/>
      <c r="E1461" s="829"/>
      <c r="F1461" s="829"/>
      <c r="G1461" s="829"/>
      <c r="H1461" s="829"/>
      <c r="I1461" s="903"/>
    </row>
    <row r="1462" spans="2:9" ht="30" customHeight="1">
      <c r="B1462" s="904"/>
      <c r="C1462" s="829"/>
      <c r="D1462" s="829"/>
      <c r="E1462" s="829"/>
      <c r="F1462" s="829"/>
      <c r="G1462" s="829"/>
      <c r="H1462" s="829"/>
      <c r="I1462" s="903"/>
    </row>
    <row r="1463" spans="2:9" ht="30" customHeight="1">
      <c r="B1463" s="904"/>
      <c r="C1463" s="829"/>
      <c r="D1463" s="829"/>
      <c r="E1463" s="829"/>
      <c r="F1463" s="829"/>
      <c r="G1463" s="829"/>
      <c r="H1463" s="829"/>
      <c r="I1463" s="903"/>
    </row>
    <row r="1464" spans="2:9" ht="30" customHeight="1">
      <c r="B1464" s="904"/>
      <c r="C1464" s="829"/>
      <c r="D1464" s="829"/>
      <c r="E1464" s="829"/>
      <c r="F1464" s="829"/>
      <c r="G1464" s="829"/>
      <c r="H1464" s="829"/>
      <c r="I1464" s="903"/>
    </row>
    <row r="1465" spans="2:9" ht="30" customHeight="1">
      <c r="B1465" s="904"/>
      <c r="C1465" s="829"/>
      <c r="D1465" s="829"/>
      <c r="E1465" s="829"/>
      <c r="F1465" s="829"/>
      <c r="G1465" s="829"/>
      <c r="H1465" s="829"/>
      <c r="I1465" s="903"/>
    </row>
    <row r="1466" spans="2:9" ht="30" customHeight="1">
      <c r="B1466" s="904"/>
      <c r="C1466" s="829"/>
      <c r="D1466" s="829"/>
      <c r="E1466" s="829"/>
      <c r="F1466" s="829"/>
      <c r="G1466" s="829"/>
      <c r="H1466" s="829"/>
      <c r="I1466" s="903"/>
    </row>
    <row r="1467" spans="2:9" ht="30" customHeight="1">
      <c r="B1467" s="904"/>
      <c r="C1467" s="829"/>
      <c r="D1467" s="829"/>
      <c r="E1467" s="829"/>
      <c r="F1467" s="829"/>
      <c r="G1467" s="829"/>
      <c r="H1467" s="829"/>
      <c r="I1467" s="903"/>
    </row>
    <row r="1468" spans="2:9" ht="30" customHeight="1">
      <c r="B1468" s="904"/>
      <c r="C1468" s="829"/>
      <c r="D1468" s="829"/>
      <c r="E1468" s="829"/>
      <c r="F1468" s="829"/>
      <c r="G1468" s="829"/>
      <c r="H1468" s="829"/>
      <c r="I1468" s="903"/>
    </row>
    <row r="1469" spans="2:9" ht="30" customHeight="1">
      <c r="B1469" s="904"/>
      <c r="C1469" s="829"/>
      <c r="D1469" s="829"/>
      <c r="E1469" s="829"/>
      <c r="F1469" s="829"/>
      <c r="G1469" s="829"/>
      <c r="H1469" s="829"/>
      <c r="I1469" s="903"/>
    </row>
    <row r="1470" spans="2:9" ht="30" customHeight="1">
      <c r="B1470" s="904"/>
      <c r="C1470" s="829"/>
      <c r="D1470" s="829"/>
      <c r="E1470" s="829"/>
      <c r="F1470" s="829"/>
      <c r="G1470" s="829"/>
      <c r="H1470" s="829"/>
      <c r="I1470" s="903"/>
    </row>
    <row r="1471" spans="2:9" ht="30" customHeight="1">
      <c r="B1471" s="904"/>
      <c r="C1471" s="829"/>
      <c r="D1471" s="829"/>
      <c r="E1471" s="829"/>
      <c r="F1471" s="829"/>
      <c r="G1471" s="829"/>
      <c r="H1471" s="829"/>
      <c r="I1471" s="903"/>
    </row>
    <row r="1472" spans="2:9" ht="30" customHeight="1">
      <c r="B1472" s="904"/>
      <c r="C1472" s="829"/>
      <c r="D1472" s="829"/>
      <c r="E1472" s="829"/>
      <c r="F1472" s="829"/>
      <c r="G1472" s="829"/>
      <c r="H1472" s="829"/>
      <c r="I1472" s="903"/>
    </row>
    <row r="1473" spans="2:9" ht="30" customHeight="1">
      <c r="B1473" s="904"/>
      <c r="C1473" s="829"/>
      <c r="D1473" s="829"/>
      <c r="E1473" s="829"/>
      <c r="F1473" s="829"/>
      <c r="G1473" s="829"/>
      <c r="H1473" s="829"/>
      <c r="I1473" s="903"/>
    </row>
    <row r="1474" spans="2:9" ht="30" customHeight="1">
      <c r="B1474" s="904"/>
      <c r="C1474" s="829"/>
      <c r="D1474" s="829"/>
      <c r="E1474" s="829"/>
      <c r="F1474" s="829"/>
      <c r="G1474" s="829"/>
      <c r="H1474" s="829"/>
      <c r="I1474" s="903"/>
    </row>
    <row r="1475" spans="2:9" ht="30" customHeight="1">
      <c r="B1475" s="904"/>
      <c r="C1475" s="829"/>
      <c r="D1475" s="829"/>
      <c r="E1475" s="829"/>
      <c r="F1475" s="829"/>
      <c r="G1475" s="829"/>
      <c r="H1475" s="829"/>
      <c r="I1475" s="903"/>
    </row>
    <row r="1476" spans="2:9" ht="30" customHeight="1">
      <c r="B1476" s="904"/>
      <c r="C1476" s="829"/>
      <c r="D1476" s="829"/>
      <c r="E1476" s="829"/>
      <c r="F1476" s="829"/>
      <c r="G1476" s="829"/>
      <c r="H1476" s="829"/>
      <c r="I1476" s="903"/>
    </row>
    <row r="1477" spans="2:9" ht="30" customHeight="1">
      <c r="B1477" s="904"/>
      <c r="C1477" s="829"/>
      <c r="D1477" s="829"/>
      <c r="E1477" s="829"/>
      <c r="F1477" s="829"/>
      <c r="G1477" s="829"/>
      <c r="H1477" s="829"/>
      <c r="I1477" s="903"/>
    </row>
    <row r="1478" spans="2:9" ht="30" customHeight="1">
      <c r="B1478" s="904"/>
      <c r="C1478" s="829"/>
      <c r="D1478" s="829"/>
      <c r="E1478" s="829"/>
      <c r="F1478" s="829"/>
      <c r="G1478" s="829"/>
      <c r="H1478" s="829"/>
      <c r="I1478" s="903"/>
    </row>
    <row r="1479" spans="2:9" ht="30" customHeight="1">
      <c r="B1479" s="904"/>
      <c r="C1479" s="829"/>
      <c r="D1479" s="829"/>
      <c r="E1479" s="829"/>
      <c r="F1479" s="829"/>
      <c r="G1479" s="829"/>
      <c r="H1479" s="829"/>
      <c r="I1479" s="903"/>
    </row>
    <row r="1480" spans="2:9" ht="30" customHeight="1">
      <c r="B1480" s="904"/>
      <c r="C1480" s="829"/>
      <c r="D1480" s="829"/>
      <c r="E1480" s="829"/>
      <c r="F1480" s="829"/>
      <c r="G1480" s="829"/>
      <c r="H1480" s="829"/>
      <c r="I1480" s="903"/>
    </row>
    <row r="1481" spans="2:9" ht="30" customHeight="1">
      <c r="B1481" s="904"/>
      <c r="C1481" s="829"/>
      <c r="D1481" s="829"/>
      <c r="E1481" s="829"/>
      <c r="F1481" s="829"/>
      <c r="G1481" s="829"/>
      <c r="H1481" s="829"/>
      <c r="I1481" s="903"/>
    </row>
    <row r="1482" spans="2:9" ht="30" customHeight="1">
      <c r="B1482" s="904"/>
      <c r="C1482" s="829"/>
      <c r="D1482" s="829"/>
      <c r="E1482" s="829"/>
      <c r="F1482" s="829"/>
      <c r="G1482" s="829"/>
      <c r="H1482" s="829"/>
      <c r="I1482" s="903"/>
    </row>
    <row r="1483" spans="2:9" ht="30" customHeight="1">
      <c r="B1483" s="904"/>
      <c r="C1483" s="829"/>
      <c r="D1483" s="829"/>
      <c r="E1483" s="829"/>
      <c r="F1483" s="829"/>
      <c r="G1483" s="829"/>
      <c r="H1483" s="829"/>
      <c r="I1483" s="903"/>
    </row>
    <row r="1484" spans="2:9" ht="30" customHeight="1">
      <c r="B1484" s="904"/>
      <c r="C1484" s="829"/>
      <c r="D1484" s="829"/>
      <c r="E1484" s="829"/>
      <c r="F1484" s="829"/>
      <c r="G1484" s="829"/>
      <c r="H1484" s="829"/>
      <c r="I1484" s="903"/>
    </row>
    <row r="1485" spans="2:9" ht="30" customHeight="1">
      <c r="B1485" s="904"/>
      <c r="C1485" s="829"/>
      <c r="D1485" s="829"/>
      <c r="E1485" s="829"/>
      <c r="F1485" s="829"/>
      <c r="G1485" s="829"/>
      <c r="H1485" s="829"/>
      <c r="I1485" s="903"/>
    </row>
    <row r="1486" spans="2:9" ht="30" customHeight="1">
      <c r="B1486" s="904"/>
      <c r="C1486" s="829"/>
      <c r="D1486" s="829"/>
      <c r="E1486" s="829"/>
      <c r="F1486" s="829"/>
      <c r="G1486" s="829"/>
      <c r="H1486" s="829"/>
      <c r="I1486" s="903"/>
    </row>
    <row r="1487" spans="2:9" ht="30" customHeight="1">
      <c r="B1487" s="904"/>
      <c r="C1487" s="829"/>
      <c r="D1487" s="829"/>
      <c r="E1487" s="829"/>
      <c r="F1487" s="829"/>
      <c r="G1487" s="829"/>
      <c r="H1487" s="829"/>
      <c r="I1487" s="903"/>
    </row>
    <row r="1488" spans="2:9" ht="30" customHeight="1">
      <c r="B1488" s="904"/>
      <c r="C1488" s="829"/>
      <c r="D1488" s="829"/>
      <c r="E1488" s="829"/>
      <c r="F1488" s="829"/>
      <c r="G1488" s="829"/>
      <c r="H1488" s="829"/>
      <c r="I1488" s="903"/>
    </row>
    <row r="1489" spans="2:9" ht="30" customHeight="1">
      <c r="B1489" s="904"/>
      <c r="C1489" s="829"/>
      <c r="D1489" s="829"/>
      <c r="E1489" s="829"/>
      <c r="F1489" s="829"/>
      <c r="G1489" s="829"/>
      <c r="H1489" s="829"/>
      <c r="I1489" s="903"/>
    </row>
    <row r="1490" spans="2:9" ht="30" customHeight="1">
      <c r="B1490" s="904"/>
      <c r="C1490" s="829"/>
      <c r="D1490" s="829"/>
      <c r="E1490" s="829"/>
      <c r="F1490" s="829"/>
      <c r="G1490" s="829"/>
      <c r="H1490" s="829"/>
      <c r="I1490" s="903"/>
    </row>
    <row r="1491" spans="2:9" ht="30" customHeight="1">
      <c r="B1491" s="904"/>
      <c r="C1491" s="829"/>
      <c r="D1491" s="829"/>
      <c r="E1491" s="829"/>
      <c r="F1491" s="829"/>
      <c r="G1491" s="829"/>
      <c r="H1491" s="829"/>
      <c r="I1491" s="903"/>
    </row>
    <row r="1492" spans="2:9" ht="30" customHeight="1">
      <c r="B1492" s="904"/>
      <c r="C1492" s="829"/>
      <c r="D1492" s="829"/>
      <c r="E1492" s="829"/>
      <c r="F1492" s="829"/>
      <c r="G1492" s="829"/>
      <c r="H1492" s="829"/>
      <c r="I1492" s="903"/>
    </row>
    <row r="1493" spans="2:9" ht="30" customHeight="1">
      <c r="B1493" s="904"/>
      <c r="C1493" s="829"/>
      <c r="D1493" s="829"/>
      <c r="E1493" s="829"/>
      <c r="F1493" s="829"/>
      <c r="G1493" s="829"/>
      <c r="H1493" s="829"/>
      <c r="I1493" s="903"/>
    </row>
    <row r="1494" spans="2:9" ht="30" customHeight="1">
      <c r="B1494" s="904"/>
      <c r="C1494" s="829"/>
      <c r="D1494" s="829"/>
      <c r="E1494" s="829"/>
      <c r="F1494" s="829"/>
      <c r="G1494" s="829"/>
      <c r="H1494" s="829"/>
      <c r="I1494" s="903"/>
    </row>
    <row r="1495" spans="2:9" ht="30" customHeight="1">
      <c r="B1495" s="904"/>
      <c r="C1495" s="829"/>
      <c r="D1495" s="829"/>
      <c r="E1495" s="829"/>
      <c r="F1495" s="829"/>
      <c r="G1495" s="829"/>
      <c r="H1495" s="829"/>
      <c r="I1495" s="903"/>
    </row>
    <row r="1496" spans="2:9" ht="30" customHeight="1">
      <c r="B1496" s="904"/>
      <c r="C1496" s="829"/>
      <c r="D1496" s="829"/>
      <c r="E1496" s="829"/>
      <c r="F1496" s="829"/>
      <c r="G1496" s="829"/>
      <c r="H1496" s="829"/>
      <c r="I1496" s="903"/>
    </row>
    <row r="1497" spans="2:9" ht="30" customHeight="1">
      <c r="B1497" s="904"/>
      <c r="C1497" s="829"/>
      <c r="D1497" s="829"/>
      <c r="E1497" s="829"/>
      <c r="F1497" s="829"/>
      <c r="G1497" s="829"/>
      <c r="H1497" s="829"/>
      <c r="I1497" s="903"/>
    </row>
    <row r="1498" spans="2:9" ht="30" customHeight="1">
      <c r="B1498" s="904"/>
      <c r="C1498" s="829"/>
      <c r="D1498" s="829"/>
      <c r="E1498" s="829"/>
      <c r="F1498" s="829"/>
      <c r="G1498" s="829"/>
      <c r="H1498" s="829"/>
      <c r="I1498" s="903"/>
    </row>
    <row r="1499" spans="2:9" ht="30" customHeight="1">
      <c r="B1499" s="904"/>
      <c r="C1499" s="829"/>
      <c r="D1499" s="829"/>
      <c r="E1499" s="829"/>
      <c r="F1499" s="829"/>
      <c r="G1499" s="829"/>
      <c r="H1499" s="829"/>
      <c r="I1499" s="903"/>
    </row>
    <row r="1500" spans="2:9" ht="30" customHeight="1">
      <c r="B1500" s="904"/>
      <c r="C1500" s="829"/>
      <c r="D1500" s="829"/>
      <c r="E1500" s="829"/>
      <c r="F1500" s="829"/>
      <c r="G1500" s="829"/>
      <c r="H1500" s="829"/>
      <c r="I1500" s="903"/>
    </row>
    <row r="1501" spans="2:9" ht="30" customHeight="1">
      <c r="B1501" s="904"/>
      <c r="C1501" s="829"/>
      <c r="D1501" s="829"/>
      <c r="E1501" s="829"/>
      <c r="F1501" s="829"/>
      <c r="G1501" s="829"/>
      <c r="H1501" s="829"/>
      <c r="I1501" s="903"/>
    </row>
    <row r="1502" spans="2:9" ht="30" customHeight="1">
      <c r="B1502" s="904"/>
      <c r="C1502" s="829"/>
      <c r="D1502" s="829"/>
      <c r="E1502" s="829"/>
      <c r="F1502" s="829"/>
      <c r="G1502" s="829"/>
      <c r="H1502" s="829"/>
      <c r="I1502" s="903"/>
    </row>
    <row r="1503" spans="2:9" ht="30" customHeight="1">
      <c r="B1503" s="904"/>
      <c r="C1503" s="829"/>
      <c r="D1503" s="829"/>
      <c r="E1503" s="829"/>
      <c r="F1503" s="829"/>
      <c r="G1503" s="829"/>
      <c r="H1503" s="829"/>
      <c r="I1503" s="903"/>
    </row>
    <row r="1504" spans="2:9" ht="30" customHeight="1">
      <c r="B1504" s="904"/>
      <c r="C1504" s="829"/>
      <c r="D1504" s="829"/>
      <c r="E1504" s="829"/>
      <c r="F1504" s="829"/>
      <c r="G1504" s="829"/>
      <c r="H1504" s="829"/>
      <c r="I1504" s="903"/>
    </row>
    <row r="1505" spans="2:9" ht="30" customHeight="1">
      <c r="B1505" s="904"/>
      <c r="C1505" s="829"/>
      <c r="D1505" s="829"/>
      <c r="E1505" s="829"/>
      <c r="F1505" s="829"/>
      <c r="G1505" s="829"/>
      <c r="H1505" s="829"/>
      <c r="I1505" s="903"/>
    </row>
    <row r="1506" spans="2:9" ht="30" customHeight="1">
      <c r="B1506" s="904"/>
      <c r="C1506" s="829"/>
      <c r="D1506" s="829"/>
      <c r="E1506" s="829"/>
      <c r="F1506" s="829"/>
      <c r="G1506" s="829"/>
      <c r="H1506" s="829"/>
      <c r="I1506" s="903"/>
    </row>
    <row r="1507" spans="2:9" ht="30" customHeight="1">
      <c r="B1507" s="904"/>
      <c r="C1507" s="829"/>
      <c r="D1507" s="829"/>
      <c r="E1507" s="829"/>
      <c r="F1507" s="829"/>
      <c r="G1507" s="829"/>
      <c r="H1507" s="829"/>
      <c r="I1507" s="903"/>
    </row>
    <row r="1508" spans="2:9" ht="30" customHeight="1">
      <c r="B1508" s="904"/>
      <c r="C1508" s="829"/>
      <c r="D1508" s="829"/>
      <c r="E1508" s="829"/>
      <c r="F1508" s="829"/>
      <c r="G1508" s="829"/>
      <c r="H1508" s="829"/>
      <c r="I1508" s="903"/>
    </row>
    <row r="1509" spans="2:9" ht="30" customHeight="1">
      <c r="B1509" s="904"/>
      <c r="C1509" s="829"/>
      <c r="D1509" s="829"/>
      <c r="E1509" s="829"/>
      <c r="F1509" s="829"/>
      <c r="G1509" s="829"/>
      <c r="H1509" s="829"/>
      <c r="I1509" s="903"/>
    </row>
    <row r="1510" spans="2:9" ht="30" customHeight="1">
      <c r="B1510" s="904"/>
      <c r="C1510" s="829"/>
      <c r="D1510" s="829"/>
      <c r="E1510" s="829"/>
      <c r="F1510" s="829"/>
      <c r="G1510" s="829"/>
      <c r="H1510" s="829"/>
      <c r="I1510" s="903"/>
    </row>
    <row r="1511" spans="2:9" ht="30" customHeight="1">
      <c r="B1511" s="904"/>
      <c r="C1511" s="829"/>
      <c r="D1511" s="829"/>
      <c r="E1511" s="829"/>
      <c r="F1511" s="829"/>
      <c r="G1511" s="829"/>
      <c r="H1511" s="829"/>
      <c r="I1511" s="903"/>
    </row>
    <row r="1512" spans="2:9" ht="30" customHeight="1">
      <c r="B1512" s="904"/>
      <c r="C1512" s="829"/>
      <c r="D1512" s="829"/>
      <c r="E1512" s="829"/>
      <c r="F1512" s="829"/>
      <c r="G1512" s="829"/>
      <c r="H1512" s="829"/>
      <c r="I1512" s="903"/>
    </row>
    <row r="1513" spans="2:9" ht="30" customHeight="1">
      <c r="B1513" s="904"/>
      <c r="C1513" s="829"/>
      <c r="D1513" s="829"/>
      <c r="E1513" s="829"/>
      <c r="F1513" s="829"/>
      <c r="G1513" s="829"/>
      <c r="H1513" s="829"/>
      <c r="I1513" s="903"/>
    </row>
    <row r="1514" spans="2:9" ht="30" customHeight="1">
      <c r="B1514" s="904"/>
      <c r="C1514" s="829"/>
      <c r="D1514" s="829"/>
      <c r="E1514" s="829"/>
      <c r="F1514" s="829"/>
      <c r="G1514" s="829"/>
      <c r="H1514" s="829"/>
      <c r="I1514" s="903"/>
    </row>
    <row r="1515" spans="2:9" ht="30" customHeight="1">
      <c r="B1515" s="904"/>
      <c r="C1515" s="829"/>
      <c r="D1515" s="829"/>
      <c r="E1515" s="829"/>
      <c r="F1515" s="829"/>
      <c r="G1515" s="829"/>
      <c r="H1515" s="829"/>
      <c r="I1515" s="903"/>
    </row>
    <row r="1516" spans="2:9" ht="30" customHeight="1">
      <c r="B1516" s="904"/>
      <c r="C1516" s="829"/>
      <c r="D1516" s="829"/>
      <c r="E1516" s="829"/>
      <c r="F1516" s="829"/>
      <c r="G1516" s="829"/>
      <c r="H1516" s="829"/>
      <c r="I1516" s="903"/>
    </row>
    <row r="1517" spans="2:9" ht="30" customHeight="1">
      <c r="B1517" s="904"/>
      <c r="C1517" s="829"/>
      <c r="D1517" s="829"/>
      <c r="E1517" s="829"/>
      <c r="F1517" s="829"/>
      <c r="G1517" s="829"/>
      <c r="H1517" s="829"/>
      <c r="I1517" s="903"/>
    </row>
    <row r="1518" spans="2:9" ht="30" customHeight="1">
      <c r="B1518" s="904"/>
      <c r="C1518" s="829"/>
      <c r="D1518" s="829"/>
      <c r="E1518" s="829"/>
      <c r="F1518" s="829"/>
      <c r="G1518" s="829"/>
      <c r="H1518" s="829"/>
      <c r="I1518" s="903"/>
    </row>
    <row r="1519" spans="2:9" ht="30" customHeight="1">
      <c r="B1519" s="904"/>
      <c r="C1519" s="829"/>
      <c r="D1519" s="829"/>
      <c r="E1519" s="829"/>
      <c r="F1519" s="829"/>
      <c r="G1519" s="829"/>
      <c r="H1519" s="829"/>
      <c r="I1519" s="903"/>
    </row>
    <row r="1520" spans="2:9" ht="30" customHeight="1">
      <c r="B1520" s="904"/>
      <c r="C1520" s="829"/>
      <c r="D1520" s="829"/>
      <c r="E1520" s="829"/>
      <c r="F1520" s="829"/>
      <c r="G1520" s="829"/>
      <c r="H1520" s="829"/>
      <c r="I1520" s="903"/>
    </row>
    <row r="1521" spans="2:9" ht="30" customHeight="1">
      <c r="B1521" s="904"/>
      <c r="C1521" s="829"/>
      <c r="D1521" s="829"/>
      <c r="E1521" s="829"/>
      <c r="F1521" s="829"/>
      <c r="G1521" s="829"/>
      <c r="H1521" s="829"/>
      <c r="I1521" s="903"/>
    </row>
    <row r="1522" spans="2:9" ht="30" customHeight="1">
      <c r="B1522" s="904"/>
      <c r="C1522" s="829"/>
      <c r="D1522" s="829"/>
      <c r="E1522" s="829"/>
      <c r="F1522" s="829"/>
      <c r="G1522" s="829"/>
      <c r="H1522" s="829"/>
      <c r="I1522" s="903"/>
    </row>
    <row r="1523" spans="2:9" ht="30" customHeight="1">
      <c r="B1523" s="904"/>
      <c r="C1523" s="829"/>
      <c r="D1523" s="829"/>
      <c r="E1523" s="829"/>
      <c r="F1523" s="829"/>
      <c r="G1523" s="829"/>
      <c r="H1523" s="829"/>
      <c r="I1523" s="903"/>
    </row>
    <row r="1524" spans="2:9" ht="30" customHeight="1">
      <c r="B1524" s="904"/>
      <c r="C1524" s="829"/>
      <c r="D1524" s="829"/>
      <c r="E1524" s="829"/>
      <c r="F1524" s="829"/>
      <c r="G1524" s="829"/>
      <c r="H1524" s="829"/>
      <c r="I1524" s="903"/>
    </row>
    <row r="1525" spans="2:9" ht="30" customHeight="1">
      <c r="B1525" s="904"/>
      <c r="C1525" s="829"/>
      <c r="D1525" s="829"/>
      <c r="E1525" s="829"/>
      <c r="F1525" s="829"/>
      <c r="G1525" s="829"/>
      <c r="H1525" s="829"/>
      <c r="I1525" s="903"/>
    </row>
    <row r="1526" spans="2:9" ht="30" customHeight="1">
      <c r="B1526" s="904"/>
      <c r="C1526" s="829"/>
      <c r="D1526" s="829"/>
      <c r="E1526" s="829"/>
      <c r="F1526" s="829"/>
      <c r="G1526" s="829"/>
      <c r="H1526" s="829"/>
      <c r="I1526" s="903"/>
    </row>
    <row r="1527" spans="2:9" ht="30" customHeight="1">
      <c r="B1527" s="904"/>
      <c r="C1527" s="829"/>
      <c r="D1527" s="829"/>
      <c r="E1527" s="829"/>
      <c r="F1527" s="829"/>
      <c r="G1527" s="829"/>
      <c r="H1527" s="829"/>
      <c r="I1527" s="903"/>
    </row>
    <row r="1528" spans="2:9" ht="30" customHeight="1">
      <c r="B1528" s="904"/>
      <c r="C1528" s="829"/>
      <c r="D1528" s="829"/>
      <c r="E1528" s="829"/>
      <c r="F1528" s="829"/>
      <c r="G1528" s="829"/>
      <c r="H1528" s="829"/>
      <c r="I1528" s="903"/>
    </row>
    <row r="1529" spans="2:9" ht="30" customHeight="1">
      <c r="B1529" s="904"/>
      <c r="C1529" s="829"/>
      <c r="D1529" s="829"/>
      <c r="E1529" s="829"/>
      <c r="F1529" s="829"/>
      <c r="G1529" s="829"/>
      <c r="H1529" s="829"/>
      <c r="I1529" s="903"/>
    </row>
    <row r="1530" spans="2:9" ht="30" customHeight="1">
      <c r="B1530" s="904"/>
      <c r="C1530" s="829"/>
      <c r="D1530" s="829"/>
      <c r="E1530" s="829"/>
      <c r="F1530" s="829"/>
      <c r="G1530" s="829"/>
      <c r="H1530" s="829"/>
      <c r="I1530" s="903"/>
    </row>
    <row r="1531" spans="2:9" ht="30" customHeight="1">
      <c r="B1531" s="904"/>
      <c r="C1531" s="829"/>
      <c r="D1531" s="829"/>
      <c r="E1531" s="829"/>
      <c r="F1531" s="829"/>
      <c r="G1531" s="829"/>
      <c r="H1531" s="829"/>
      <c r="I1531" s="903"/>
    </row>
    <row r="1532" spans="2:9" ht="30" customHeight="1">
      <c r="B1532" s="904"/>
      <c r="C1532" s="829"/>
      <c r="D1532" s="829"/>
      <c r="E1532" s="829"/>
      <c r="F1532" s="829"/>
      <c r="G1532" s="829"/>
      <c r="H1532" s="829"/>
      <c r="I1532" s="903"/>
    </row>
    <row r="1533" spans="2:9" ht="30" customHeight="1">
      <c r="B1533" s="904"/>
      <c r="C1533" s="829"/>
      <c r="D1533" s="829"/>
      <c r="E1533" s="829"/>
      <c r="F1533" s="829"/>
      <c r="G1533" s="829"/>
      <c r="H1533" s="829"/>
      <c r="I1533" s="903"/>
    </row>
    <row r="1534" spans="2:9" ht="30" customHeight="1">
      <c r="B1534" s="904"/>
      <c r="C1534" s="829"/>
      <c r="D1534" s="829"/>
      <c r="E1534" s="829"/>
      <c r="F1534" s="829"/>
      <c r="G1534" s="829"/>
      <c r="H1534" s="829"/>
      <c r="I1534" s="903"/>
    </row>
    <row r="1535" spans="2:9" ht="30" customHeight="1">
      <c r="B1535" s="904"/>
      <c r="C1535" s="829"/>
      <c r="D1535" s="829"/>
      <c r="E1535" s="829"/>
      <c r="F1535" s="829"/>
      <c r="G1535" s="829"/>
      <c r="H1535" s="829"/>
      <c r="I1535" s="903"/>
    </row>
    <row r="1536" spans="2:9" ht="30" customHeight="1">
      <c r="B1536" s="904"/>
      <c r="C1536" s="829"/>
      <c r="D1536" s="829"/>
      <c r="E1536" s="829"/>
      <c r="F1536" s="829"/>
      <c r="G1536" s="829"/>
      <c r="H1536" s="829"/>
      <c r="I1536" s="903"/>
    </row>
    <row r="1537" spans="2:9" ht="30" customHeight="1">
      <c r="B1537" s="904"/>
      <c r="C1537" s="829"/>
      <c r="D1537" s="829"/>
      <c r="E1537" s="829"/>
      <c r="F1537" s="829"/>
      <c r="G1537" s="829"/>
      <c r="H1537" s="829"/>
      <c r="I1537" s="903"/>
    </row>
    <row r="1538" spans="2:9" ht="30" customHeight="1">
      <c r="B1538" s="904"/>
      <c r="C1538" s="829"/>
      <c r="D1538" s="829"/>
      <c r="E1538" s="829"/>
      <c r="F1538" s="829"/>
      <c r="G1538" s="829"/>
      <c r="H1538" s="829"/>
      <c r="I1538" s="903"/>
    </row>
    <row r="1539" spans="2:9" ht="30" customHeight="1">
      <c r="B1539" s="904"/>
      <c r="C1539" s="829"/>
      <c r="D1539" s="829"/>
      <c r="E1539" s="829"/>
      <c r="F1539" s="829"/>
      <c r="G1539" s="829"/>
      <c r="H1539" s="829"/>
      <c r="I1539" s="903"/>
    </row>
    <row r="1540" spans="2:9" ht="30" customHeight="1">
      <c r="B1540" s="904"/>
      <c r="C1540" s="829"/>
      <c r="D1540" s="829"/>
      <c r="E1540" s="829"/>
      <c r="F1540" s="829"/>
      <c r="G1540" s="829"/>
      <c r="H1540" s="829"/>
      <c r="I1540" s="903"/>
    </row>
    <row r="1541" spans="2:9" ht="30" customHeight="1">
      <c r="B1541" s="904"/>
      <c r="C1541" s="829"/>
      <c r="D1541" s="829"/>
      <c r="E1541" s="829"/>
      <c r="F1541" s="829"/>
      <c r="G1541" s="829"/>
      <c r="H1541" s="829"/>
      <c r="I1541" s="903"/>
    </row>
    <row r="1542" spans="2:9" ht="30" customHeight="1">
      <c r="B1542" s="904"/>
      <c r="C1542" s="829"/>
      <c r="D1542" s="829"/>
      <c r="E1542" s="829"/>
      <c r="F1542" s="829"/>
      <c r="G1542" s="829"/>
      <c r="H1542" s="829"/>
      <c r="I1542" s="903"/>
    </row>
    <row r="1543" spans="2:9" ht="30" customHeight="1">
      <c r="B1543" s="904"/>
      <c r="C1543" s="829"/>
      <c r="D1543" s="829"/>
      <c r="E1543" s="829"/>
      <c r="F1543" s="829"/>
      <c r="G1543" s="829"/>
      <c r="H1543" s="829"/>
      <c r="I1543" s="903"/>
    </row>
    <row r="1544" spans="2:9" ht="30" customHeight="1">
      <c r="B1544" s="904"/>
      <c r="C1544" s="829"/>
      <c r="D1544" s="829"/>
      <c r="E1544" s="829"/>
      <c r="F1544" s="829"/>
      <c r="G1544" s="829"/>
      <c r="H1544" s="829"/>
      <c r="I1544" s="903"/>
    </row>
    <row r="1545" spans="2:9" ht="30" customHeight="1">
      <c r="B1545" s="904"/>
      <c r="C1545" s="829"/>
      <c r="D1545" s="829"/>
      <c r="E1545" s="829"/>
      <c r="F1545" s="829"/>
      <c r="G1545" s="829"/>
      <c r="H1545" s="829"/>
      <c r="I1545" s="903"/>
    </row>
    <row r="1546" spans="2:9" ht="30" customHeight="1">
      <c r="B1546" s="904"/>
      <c r="C1546" s="829"/>
      <c r="D1546" s="829"/>
      <c r="E1546" s="829"/>
      <c r="F1546" s="829"/>
      <c r="G1546" s="829"/>
      <c r="H1546" s="829"/>
      <c r="I1546" s="903"/>
    </row>
    <row r="1547" spans="2:9" ht="30" customHeight="1">
      <c r="B1547" s="904"/>
      <c r="C1547" s="829"/>
      <c r="D1547" s="829"/>
      <c r="E1547" s="829"/>
      <c r="F1547" s="829"/>
      <c r="G1547" s="829"/>
      <c r="H1547" s="829"/>
      <c r="I1547" s="903"/>
    </row>
    <row r="1548" spans="2:9" ht="30" customHeight="1">
      <c r="B1548" s="904"/>
      <c r="C1548" s="829"/>
      <c r="D1548" s="829"/>
      <c r="E1548" s="829"/>
      <c r="F1548" s="829"/>
      <c r="G1548" s="829"/>
      <c r="H1548" s="829"/>
      <c r="I1548" s="903"/>
    </row>
    <row r="1549" spans="2:9" ht="30" customHeight="1">
      <c r="B1549" s="904"/>
      <c r="C1549" s="829"/>
      <c r="D1549" s="829"/>
      <c r="E1549" s="829"/>
      <c r="F1549" s="829"/>
      <c r="G1549" s="829"/>
      <c r="H1549" s="829"/>
      <c r="I1549" s="903"/>
    </row>
    <row r="1550" spans="2:9" ht="30" customHeight="1">
      <c r="B1550" s="904"/>
      <c r="C1550" s="829"/>
      <c r="D1550" s="829"/>
      <c r="E1550" s="829"/>
      <c r="F1550" s="829"/>
      <c r="G1550" s="829"/>
      <c r="H1550" s="829"/>
      <c r="I1550" s="903"/>
    </row>
    <row r="1551" spans="2:9" ht="30" customHeight="1">
      <c r="B1551" s="904"/>
      <c r="C1551" s="829"/>
      <c r="D1551" s="829"/>
      <c r="E1551" s="829"/>
      <c r="F1551" s="829"/>
      <c r="G1551" s="829"/>
      <c r="H1551" s="829"/>
      <c r="I1551" s="903"/>
    </row>
    <row r="1552" spans="2:9" ht="30" customHeight="1">
      <c r="B1552" s="904"/>
      <c r="C1552" s="829"/>
      <c r="D1552" s="829"/>
      <c r="E1552" s="829"/>
      <c r="F1552" s="829"/>
      <c r="G1552" s="829"/>
      <c r="H1552" s="829"/>
      <c r="I1552" s="903"/>
    </row>
    <row r="1553" spans="2:9" ht="30" customHeight="1">
      <c r="B1553" s="904"/>
      <c r="C1553" s="829"/>
      <c r="D1553" s="829"/>
      <c r="E1553" s="829"/>
      <c r="F1553" s="829"/>
      <c r="G1553" s="829"/>
      <c r="H1553" s="829"/>
      <c r="I1553" s="903"/>
    </row>
    <row r="1554" spans="2:9" ht="30" customHeight="1">
      <c r="B1554" s="904"/>
      <c r="C1554" s="829"/>
      <c r="D1554" s="829"/>
      <c r="E1554" s="829"/>
      <c r="F1554" s="829"/>
      <c r="G1554" s="829"/>
      <c r="H1554" s="829"/>
      <c r="I1554" s="903"/>
    </row>
    <row r="1555" spans="2:9" ht="30" customHeight="1">
      <c r="B1555" s="904"/>
      <c r="C1555" s="829"/>
      <c r="D1555" s="829"/>
      <c r="E1555" s="829"/>
      <c r="F1555" s="829"/>
      <c r="G1555" s="829"/>
      <c r="H1555" s="829"/>
      <c r="I1555" s="903"/>
    </row>
    <row r="1556" spans="2:9" ht="30" customHeight="1">
      <c r="B1556" s="904"/>
      <c r="C1556" s="829"/>
      <c r="D1556" s="829"/>
      <c r="E1556" s="829"/>
      <c r="F1556" s="829"/>
      <c r="G1556" s="829"/>
      <c r="H1556" s="829"/>
      <c r="I1556" s="903"/>
    </row>
    <row r="1557" spans="2:9" ht="30" customHeight="1">
      <c r="B1557" s="904"/>
      <c r="C1557" s="829"/>
      <c r="D1557" s="829"/>
      <c r="E1557" s="829"/>
      <c r="F1557" s="829"/>
      <c r="G1557" s="829"/>
      <c r="H1557" s="829"/>
      <c r="I1557" s="903"/>
    </row>
    <row r="1558" spans="2:9" ht="30" customHeight="1">
      <c r="B1558" s="904"/>
      <c r="C1558" s="829"/>
      <c r="D1558" s="829"/>
      <c r="E1558" s="829"/>
      <c r="F1558" s="829"/>
      <c r="G1558" s="829"/>
      <c r="H1558" s="829"/>
      <c r="I1558" s="903"/>
    </row>
    <row r="1559" spans="2:9" ht="30" customHeight="1">
      <c r="B1559" s="904"/>
      <c r="C1559" s="829"/>
      <c r="D1559" s="829"/>
      <c r="E1559" s="829"/>
      <c r="F1559" s="829"/>
      <c r="G1559" s="829"/>
      <c r="H1559" s="829"/>
      <c r="I1559" s="903"/>
    </row>
    <row r="1560" spans="2:9" ht="30" customHeight="1">
      <c r="B1560" s="904"/>
      <c r="C1560" s="829"/>
      <c r="D1560" s="829"/>
      <c r="E1560" s="829"/>
      <c r="F1560" s="829"/>
      <c r="G1560" s="829"/>
      <c r="H1560" s="829"/>
      <c r="I1560" s="903"/>
    </row>
    <row r="1561" spans="2:9" ht="30" customHeight="1">
      <c r="B1561" s="904"/>
      <c r="C1561" s="829"/>
      <c r="D1561" s="829"/>
      <c r="E1561" s="829"/>
      <c r="F1561" s="829"/>
      <c r="G1561" s="829"/>
      <c r="H1561" s="829"/>
      <c r="I1561" s="903"/>
    </row>
    <row r="1562" spans="2:9" ht="30" customHeight="1">
      <c r="B1562" s="904"/>
      <c r="C1562" s="829"/>
      <c r="D1562" s="829"/>
      <c r="E1562" s="829"/>
      <c r="F1562" s="829"/>
      <c r="G1562" s="829"/>
      <c r="H1562" s="829"/>
      <c r="I1562" s="903"/>
    </row>
    <row r="1563" spans="2:9" ht="30" customHeight="1">
      <c r="B1563" s="904"/>
      <c r="C1563" s="829"/>
      <c r="D1563" s="829"/>
      <c r="E1563" s="829"/>
      <c r="F1563" s="829"/>
      <c r="G1563" s="829"/>
      <c r="H1563" s="829"/>
      <c r="I1563" s="903"/>
    </row>
    <row r="1564" spans="2:9" ht="30" customHeight="1">
      <c r="B1564" s="904"/>
      <c r="C1564" s="829"/>
      <c r="D1564" s="829"/>
      <c r="E1564" s="829"/>
      <c r="F1564" s="829"/>
      <c r="G1564" s="829"/>
      <c r="H1564" s="829"/>
      <c r="I1564" s="903"/>
    </row>
    <row r="1565" spans="2:9" ht="30" customHeight="1">
      <c r="B1565" s="904"/>
      <c r="C1565" s="829"/>
      <c r="D1565" s="829"/>
      <c r="E1565" s="829"/>
      <c r="F1565" s="829"/>
      <c r="G1565" s="829"/>
      <c r="H1565" s="829"/>
      <c r="I1565" s="903"/>
    </row>
    <row r="1566" spans="2:9" ht="30" customHeight="1">
      <c r="B1566" s="904"/>
      <c r="C1566" s="829"/>
      <c r="D1566" s="829"/>
      <c r="E1566" s="829"/>
      <c r="F1566" s="829"/>
      <c r="G1566" s="829"/>
      <c r="H1566" s="829"/>
      <c r="I1566" s="903"/>
    </row>
    <row r="1567" spans="2:9" ht="30" customHeight="1">
      <c r="B1567" s="904"/>
      <c r="C1567" s="829"/>
      <c r="D1567" s="829"/>
      <c r="E1567" s="829"/>
      <c r="F1567" s="829"/>
      <c r="G1567" s="829"/>
      <c r="H1567" s="829"/>
      <c r="I1567" s="903"/>
    </row>
    <row r="1568" spans="2:9" ht="30" customHeight="1">
      <c r="B1568" s="904"/>
      <c r="C1568" s="829"/>
      <c r="D1568" s="829"/>
      <c r="E1568" s="829"/>
      <c r="F1568" s="829"/>
      <c r="G1568" s="829"/>
      <c r="H1568" s="829"/>
      <c r="I1568" s="903"/>
    </row>
    <row r="1569" spans="2:9" ht="30" customHeight="1">
      <c r="B1569" s="904"/>
      <c r="C1569" s="829"/>
      <c r="D1569" s="829"/>
      <c r="E1569" s="829"/>
      <c r="F1569" s="829"/>
      <c r="G1569" s="829"/>
      <c r="H1569" s="829"/>
      <c r="I1569" s="903"/>
    </row>
    <row r="1570" spans="2:9" ht="30" customHeight="1">
      <c r="B1570" s="904"/>
      <c r="C1570" s="829"/>
      <c r="D1570" s="829"/>
      <c r="E1570" s="829"/>
      <c r="F1570" s="829"/>
      <c r="G1570" s="829"/>
      <c r="H1570" s="829"/>
      <c r="I1570" s="903"/>
    </row>
    <row r="1571" spans="2:9" ht="30" customHeight="1">
      <c r="B1571" s="904"/>
      <c r="C1571" s="829"/>
      <c r="D1571" s="829"/>
      <c r="E1571" s="829"/>
      <c r="F1571" s="829"/>
      <c r="G1571" s="829"/>
      <c r="H1571" s="829"/>
      <c r="I1571" s="903"/>
    </row>
    <row r="1572" spans="2:9" ht="30" customHeight="1">
      <c r="B1572" s="904"/>
      <c r="C1572" s="829"/>
      <c r="D1572" s="829"/>
      <c r="E1572" s="829"/>
      <c r="F1572" s="829"/>
      <c r="G1572" s="829"/>
      <c r="H1572" s="829"/>
      <c r="I1572" s="903"/>
    </row>
    <row r="1573" spans="2:9" ht="30" customHeight="1">
      <c r="B1573" s="904"/>
      <c r="C1573" s="829"/>
      <c r="D1573" s="829"/>
      <c r="E1573" s="829"/>
      <c r="F1573" s="829"/>
      <c r="G1573" s="829"/>
      <c r="H1573" s="829"/>
      <c r="I1573" s="903"/>
    </row>
    <row r="1574" spans="2:9" ht="30" customHeight="1">
      <c r="B1574" s="904"/>
      <c r="C1574" s="829"/>
      <c r="D1574" s="829"/>
      <c r="E1574" s="829"/>
      <c r="F1574" s="829"/>
      <c r="G1574" s="829"/>
      <c r="H1574" s="829"/>
      <c r="I1574" s="903"/>
    </row>
    <row r="1575" spans="2:9" ht="30" customHeight="1">
      <c r="B1575" s="904"/>
      <c r="C1575" s="829"/>
      <c r="D1575" s="829"/>
      <c r="E1575" s="829"/>
      <c r="F1575" s="829"/>
      <c r="G1575" s="829"/>
      <c r="H1575" s="829"/>
      <c r="I1575" s="903"/>
    </row>
    <row r="1576" spans="2:9" ht="30" customHeight="1">
      <c r="B1576" s="904"/>
      <c r="C1576" s="829"/>
      <c r="D1576" s="829"/>
      <c r="E1576" s="829"/>
      <c r="F1576" s="829"/>
      <c r="G1576" s="829"/>
      <c r="H1576" s="829"/>
      <c r="I1576" s="903"/>
    </row>
    <row r="1577" spans="2:9" ht="30" customHeight="1">
      <c r="B1577" s="904"/>
      <c r="C1577" s="829"/>
      <c r="D1577" s="829"/>
      <c r="E1577" s="829"/>
      <c r="F1577" s="829"/>
      <c r="G1577" s="829"/>
      <c r="H1577" s="829"/>
      <c r="I1577" s="903"/>
    </row>
    <row r="1578" spans="2:9" ht="30" customHeight="1">
      <c r="B1578" s="904"/>
      <c r="C1578" s="829"/>
      <c r="D1578" s="829"/>
      <c r="E1578" s="829"/>
      <c r="F1578" s="829"/>
      <c r="G1578" s="829"/>
      <c r="H1578" s="829"/>
      <c r="I1578" s="903"/>
    </row>
    <row r="1579" spans="2:9" ht="30" customHeight="1">
      <c r="B1579" s="904"/>
      <c r="C1579" s="829"/>
      <c r="D1579" s="829"/>
      <c r="E1579" s="829"/>
      <c r="F1579" s="829"/>
      <c r="G1579" s="829"/>
      <c r="H1579" s="829"/>
      <c r="I1579" s="903"/>
    </row>
    <row r="1580" spans="2:9" ht="30" customHeight="1">
      <c r="B1580" s="904"/>
      <c r="C1580" s="829"/>
      <c r="D1580" s="829"/>
      <c r="E1580" s="829"/>
      <c r="F1580" s="829"/>
      <c r="G1580" s="829"/>
      <c r="H1580" s="829"/>
      <c r="I1580" s="903"/>
    </row>
    <row r="1581" spans="2:9" ht="30" customHeight="1">
      <c r="B1581" s="904"/>
      <c r="C1581" s="829"/>
      <c r="D1581" s="829"/>
      <c r="E1581" s="829"/>
      <c r="F1581" s="829"/>
      <c r="G1581" s="829"/>
      <c r="H1581" s="829"/>
      <c r="I1581" s="903"/>
    </row>
    <row r="1582" spans="2:9" ht="30" customHeight="1">
      <c r="B1582" s="904"/>
      <c r="C1582" s="829"/>
      <c r="D1582" s="829"/>
      <c r="E1582" s="829"/>
      <c r="F1582" s="829"/>
      <c r="G1582" s="829"/>
      <c r="H1582" s="829"/>
      <c r="I1582" s="903"/>
    </row>
    <row r="1583" spans="2:9" ht="30" customHeight="1">
      <c r="B1583" s="904"/>
      <c r="C1583" s="829"/>
      <c r="D1583" s="829"/>
      <c r="E1583" s="829"/>
      <c r="F1583" s="829"/>
      <c r="G1583" s="829"/>
      <c r="H1583" s="829"/>
      <c r="I1583" s="903"/>
    </row>
    <row r="1584" spans="2:9" ht="30" customHeight="1">
      <c r="B1584" s="904"/>
      <c r="C1584" s="829"/>
      <c r="D1584" s="829"/>
      <c r="E1584" s="829"/>
      <c r="F1584" s="829"/>
      <c r="G1584" s="829"/>
      <c r="H1584" s="829"/>
      <c r="I1584" s="903"/>
    </row>
    <row r="1585" spans="2:9" ht="30" customHeight="1">
      <c r="B1585" s="904"/>
      <c r="C1585" s="829"/>
      <c r="D1585" s="829"/>
      <c r="E1585" s="829"/>
      <c r="F1585" s="829"/>
      <c r="G1585" s="829"/>
      <c r="H1585" s="829"/>
      <c r="I1585" s="903"/>
    </row>
    <row r="1586" spans="2:9" ht="30" customHeight="1">
      <c r="B1586" s="904"/>
      <c r="C1586" s="829"/>
      <c r="D1586" s="829"/>
      <c r="E1586" s="829"/>
      <c r="F1586" s="829"/>
      <c r="G1586" s="829"/>
      <c r="H1586" s="829"/>
      <c r="I1586" s="903"/>
    </row>
    <row r="1587" spans="2:9" ht="30" customHeight="1">
      <c r="B1587" s="904"/>
      <c r="C1587" s="829"/>
      <c r="D1587" s="829"/>
      <c r="E1587" s="829"/>
      <c r="F1587" s="829"/>
      <c r="G1587" s="829"/>
      <c r="H1587" s="829"/>
      <c r="I1587" s="903"/>
    </row>
    <row r="1588" spans="2:9" ht="30" customHeight="1">
      <c r="B1588" s="904"/>
      <c r="C1588" s="829"/>
      <c r="D1588" s="829"/>
      <c r="E1588" s="829"/>
      <c r="F1588" s="829"/>
      <c r="G1588" s="829"/>
      <c r="H1588" s="829"/>
      <c r="I1588" s="903"/>
    </row>
    <row r="1589" spans="2:9" ht="30" customHeight="1">
      <c r="B1589" s="904"/>
      <c r="C1589" s="829"/>
      <c r="D1589" s="829"/>
      <c r="E1589" s="829"/>
      <c r="F1589" s="829"/>
      <c r="G1589" s="829"/>
      <c r="H1589" s="829"/>
      <c r="I1589" s="903"/>
    </row>
    <row r="1590" spans="2:9" ht="30" customHeight="1">
      <c r="B1590" s="904"/>
      <c r="C1590" s="829"/>
      <c r="D1590" s="829"/>
      <c r="E1590" s="829"/>
      <c r="F1590" s="829"/>
      <c r="G1590" s="829"/>
      <c r="H1590" s="829"/>
      <c r="I1590" s="903"/>
    </row>
    <row r="1591" spans="2:9" ht="30" customHeight="1">
      <c r="B1591" s="904"/>
      <c r="C1591" s="829"/>
      <c r="D1591" s="829"/>
      <c r="E1591" s="829"/>
      <c r="F1591" s="829"/>
      <c r="G1591" s="829"/>
      <c r="H1591" s="829"/>
      <c r="I1591" s="903"/>
    </row>
    <row r="1592" spans="2:9" ht="30" customHeight="1">
      <c r="B1592" s="904"/>
      <c r="C1592" s="829"/>
      <c r="D1592" s="829"/>
      <c r="E1592" s="829"/>
      <c r="F1592" s="829"/>
      <c r="G1592" s="829"/>
      <c r="H1592" s="829"/>
      <c r="I1592" s="903"/>
    </row>
    <row r="1593" spans="2:9" ht="30" customHeight="1">
      <c r="B1593" s="904"/>
      <c r="C1593" s="829"/>
      <c r="D1593" s="829"/>
      <c r="E1593" s="829"/>
      <c r="F1593" s="829"/>
      <c r="G1593" s="829"/>
      <c r="H1593" s="829"/>
      <c r="I1593" s="903"/>
    </row>
    <row r="1594" spans="2:9" ht="30" customHeight="1">
      <c r="B1594" s="904"/>
      <c r="C1594" s="829"/>
      <c r="D1594" s="829"/>
      <c r="E1594" s="829"/>
      <c r="F1594" s="829"/>
      <c r="G1594" s="829"/>
      <c r="H1594" s="829"/>
      <c r="I1594" s="903"/>
    </row>
    <row r="1595" spans="2:9" ht="30" customHeight="1">
      <c r="B1595" s="904"/>
      <c r="C1595" s="829"/>
      <c r="D1595" s="829"/>
      <c r="E1595" s="829"/>
      <c r="F1595" s="829"/>
      <c r="G1595" s="829"/>
      <c r="H1595" s="829"/>
      <c r="I1595" s="903"/>
    </row>
    <row r="1596" spans="2:9" ht="30" customHeight="1">
      <c r="B1596" s="904"/>
      <c r="C1596" s="829"/>
      <c r="D1596" s="829"/>
      <c r="E1596" s="829"/>
      <c r="F1596" s="829"/>
      <c r="G1596" s="829"/>
      <c r="H1596" s="829"/>
      <c r="I1596" s="903"/>
    </row>
    <row r="1597" spans="2:9" ht="30" customHeight="1">
      <c r="B1597" s="904"/>
      <c r="C1597" s="829"/>
      <c r="D1597" s="829"/>
      <c r="E1597" s="829"/>
      <c r="F1597" s="829"/>
      <c r="G1597" s="829"/>
      <c r="H1597" s="829"/>
      <c r="I1597" s="903"/>
    </row>
    <row r="1598" spans="2:9" ht="30" customHeight="1">
      <c r="B1598" s="904"/>
      <c r="C1598" s="829"/>
      <c r="D1598" s="829"/>
      <c r="E1598" s="829"/>
      <c r="F1598" s="829"/>
      <c r="G1598" s="829"/>
      <c r="H1598" s="829"/>
      <c r="I1598" s="903"/>
    </row>
    <row r="1599" spans="2:9" ht="30" customHeight="1">
      <c r="B1599" s="904"/>
      <c r="C1599" s="829"/>
      <c r="D1599" s="829"/>
      <c r="E1599" s="829"/>
      <c r="F1599" s="829"/>
      <c r="G1599" s="829"/>
      <c r="H1599" s="829"/>
      <c r="I1599" s="903"/>
    </row>
    <row r="1600" spans="2:9" ht="30" customHeight="1">
      <c r="B1600" s="904"/>
      <c r="C1600" s="829"/>
      <c r="D1600" s="829"/>
      <c r="E1600" s="829"/>
      <c r="F1600" s="829"/>
      <c r="G1600" s="829"/>
      <c r="H1600" s="829"/>
      <c r="I1600" s="903"/>
    </row>
    <row r="1601" spans="2:9" ht="30" customHeight="1">
      <c r="B1601" s="904"/>
      <c r="C1601" s="829"/>
      <c r="D1601" s="829"/>
      <c r="E1601" s="829"/>
      <c r="F1601" s="829"/>
      <c r="G1601" s="829"/>
      <c r="H1601" s="829"/>
      <c r="I1601" s="903"/>
    </row>
    <row r="1602" spans="2:9" ht="30" customHeight="1">
      <c r="B1602" s="904"/>
      <c r="C1602" s="829"/>
      <c r="D1602" s="829"/>
      <c r="E1602" s="829"/>
      <c r="F1602" s="829"/>
      <c r="G1602" s="829"/>
      <c r="H1602" s="829"/>
      <c r="I1602" s="903"/>
    </row>
    <row r="1603" spans="2:9" ht="30" customHeight="1">
      <c r="B1603" s="904"/>
      <c r="C1603" s="829"/>
      <c r="D1603" s="829"/>
      <c r="E1603" s="829"/>
      <c r="F1603" s="829"/>
      <c r="G1603" s="829"/>
      <c r="H1603" s="829"/>
      <c r="I1603" s="903"/>
    </row>
    <row r="1604" spans="2:9" ht="30" customHeight="1">
      <c r="B1604" s="904"/>
      <c r="C1604" s="829"/>
      <c r="D1604" s="829"/>
      <c r="E1604" s="829"/>
      <c r="F1604" s="829"/>
      <c r="G1604" s="829"/>
      <c r="H1604" s="829"/>
      <c r="I1604" s="903"/>
    </row>
    <row r="1605" spans="2:9" ht="30" customHeight="1">
      <c r="B1605" s="904"/>
      <c r="C1605" s="829"/>
      <c r="D1605" s="829"/>
      <c r="E1605" s="829"/>
      <c r="F1605" s="829"/>
      <c r="G1605" s="829"/>
      <c r="H1605" s="829"/>
      <c r="I1605" s="903"/>
    </row>
    <row r="1606" spans="2:9" ht="30" customHeight="1">
      <c r="B1606" s="904"/>
      <c r="C1606" s="829"/>
      <c r="D1606" s="829"/>
      <c r="E1606" s="829"/>
      <c r="F1606" s="829"/>
      <c r="G1606" s="829"/>
      <c r="H1606" s="829"/>
      <c r="I1606" s="903"/>
    </row>
    <row r="1607" spans="2:9" ht="30" customHeight="1">
      <c r="B1607" s="904"/>
      <c r="C1607" s="829"/>
      <c r="D1607" s="829"/>
      <c r="E1607" s="829"/>
      <c r="F1607" s="829"/>
      <c r="G1607" s="829"/>
      <c r="H1607" s="829"/>
      <c r="I1607" s="903"/>
    </row>
    <row r="1608" spans="2:9" ht="30" customHeight="1">
      <c r="B1608" s="904"/>
      <c r="C1608" s="829"/>
      <c r="D1608" s="829"/>
      <c r="E1608" s="829"/>
      <c r="F1608" s="829"/>
      <c r="G1608" s="829"/>
      <c r="H1608" s="829"/>
      <c r="I1608" s="903"/>
    </row>
    <row r="1609" spans="2:9" ht="30" customHeight="1">
      <c r="B1609" s="904"/>
      <c r="C1609" s="829"/>
      <c r="D1609" s="829"/>
      <c r="E1609" s="829"/>
      <c r="F1609" s="829"/>
      <c r="G1609" s="829"/>
      <c r="H1609" s="829"/>
      <c r="I1609" s="903"/>
    </row>
    <row r="1610" spans="2:9" ht="30" customHeight="1">
      <c r="B1610" s="904"/>
      <c r="C1610" s="829"/>
      <c r="D1610" s="829"/>
      <c r="E1610" s="829"/>
      <c r="F1610" s="829"/>
      <c r="G1610" s="829"/>
      <c r="H1610" s="829"/>
      <c r="I1610" s="903"/>
    </row>
    <row r="1611" spans="2:9" ht="30" customHeight="1">
      <c r="B1611" s="904"/>
      <c r="C1611" s="829"/>
      <c r="D1611" s="829"/>
      <c r="E1611" s="829"/>
      <c r="F1611" s="829"/>
      <c r="G1611" s="829"/>
      <c r="H1611" s="829"/>
      <c r="I1611" s="903"/>
    </row>
    <row r="1612" spans="2:9" ht="30" customHeight="1">
      <c r="B1612" s="904"/>
      <c r="C1612" s="829"/>
      <c r="D1612" s="829"/>
      <c r="E1612" s="829"/>
      <c r="F1612" s="829"/>
      <c r="G1612" s="829"/>
      <c r="H1612" s="829"/>
      <c r="I1612" s="903"/>
    </row>
    <row r="1613" spans="2:9" ht="30" customHeight="1">
      <c r="B1613" s="904"/>
      <c r="C1613" s="829"/>
      <c r="D1613" s="829"/>
      <c r="E1613" s="829"/>
      <c r="F1613" s="829"/>
      <c r="G1613" s="829"/>
      <c r="H1613" s="829"/>
      <c r="I1613" s="903"/>
    </row>
    <row r="1614" spans="2:9" ht="30" customHeight="1">
      <c r="B1614" s="904"/>
      <c r="C1614" s="829"/>
      <c r="D1614" s="829"/>
      <c r="E1614" s="829"/>
      <c r="F1614" s="829"/>
      <c r="G1614" s="829"/>
      <c r="H1614" s="829"/>
      <c r="I1614" s="903"/>
    </row>
    <row r="1615" spans="2:9" ht="30" customHeight="1">
      <c r="B1615" s="904"/>
      <c r="C1615" s="829"/>
      <c r="D1615" s="829"/>
      <c r="E1615" s="829"/>
      <c r="F1615" s="829"/>
      <c r="G1615" s="829"/>
      <c r="H1615" s="829"/>
      <c r="I1615" s="903"/>
    </row>
    <row r="1616" spans="2:9" ht="30" customHeight="1">
      <c r="B1616" s="904"/>
      <c r="C1616" s="829"/>
      <c r="D1616" s="829"/>
      <c r="E1616" s="829"/>
      <c r="F1616" s="829"/>
      <c r="G1616" s="829"/>
      <c r="H1616" s="829"/>
      <c r="I1616" s="903"/>
    </row>
    <row r="1617" spans="2:9" ht="30" customHeight="1">
      <c r="B1617" s="904"/>
      <c r="C1617" s="829"/>
      <c r="D1617" s="829"/>
      <c r="E1617" s="829"/>
      <c r="F1617" s="829"/>
      <c r="G1617" s="829"/>
      <c r="H1617" s="829"/>
      <c r="I1617" s="903"/>
    </row>
    <row r="1618" spans="2:9" ht="30" customHeight="1">
      <c r="B1618" s="904"/>
      <c r="C1618" s="829"/>
      <c r="D1618" s="829"/>
      <c r="E1618" s="829"/>
      <c r="F1618" s="829"/>
      <c r="G1618" s="829"/>
      <c r="H1618" s="829"/>
      <c r="I1618" s="903"/>
    </row>
    <row r="1619" spans="2:9" ht="30" customHeight="1">
      <c r="B1619" s="904"/>
      <c r="C1619" s="829"/>
      <c r="D1619" s="829"/>
      <c r="E1619" s="829"/>
      <c r="F1619" s="829"/>
      <c r="G1619" s="829"/>
      <c r="H1619" s="829"/>
      <c r="I1619" s="903"/>
    </row>
    <row r="1620" spans="2:9" ht="30" customHeight="1">
      <c r="B1620" s="904"/>
      <c r="C1620" s="829"/>
      <c r="D1620" s="829"/>
      <c r="E1620" s="829"/>
      <c r="F1620" s="829"/>
      <c r="G1620" s="829"/>
      <c r="H1620" s="829"/>
      <c r="I1620" s="903"/>
    </row>
    <row r="1621" spans="2:9" ht="30" customHeight="1">
      <c r="B1621" s="904"/>
      <c r="C1621" s="829"/>
      <c r="D1621" s="829"/>
      <c r="E1621" s="829"/>
      <c r="F1621" s="829"/>
      <c r="G1621" s="829"/>
      <c r="H1621" s="829"/>
      <c r="I1621" s="903"/>
    </row>
    <row r="1622" spans="2:9" ht="30" customHeight="1">
      <c r="B1622" s="904"/>
      <c r="C1622" s="829"/>
      <c r="D1622" s="829"/>
      <c r="E1622" s="829"/>
      <c r="F1622" s="829"/>
      <c r="G1622" s="829"/>
      <c r="H1622" s="829"/>
      <c r="I1622" s="903"/>
    </row>
    <row r="1623" spans="2:9" ht="30" customHeight="1">
      <c r="B1623" s="904"/>
      <c r="C1623" s="829"/>
      <c r="D1623" s="829"/>
      <c r="E1623" s="829"/>
      <c r="F1623" s="829"/>
      <c r="G1623" s="829"/>
      <c r="H1623" s="829"/>
      <c r="I1623" s="903"/>
    </row>
    <row r="1624" spans="2:9" ht="30" customHeight="1">
      <c r="B1624" s="904"/>
      <c r="C1624" s="829"/>
      <c r="D1624" s="829"/>
      <c r="E1624" s="829"/>
      <c r="F1624" s="829"/>
      <c r="G1624" s="829"/>
      <c r="H1624" s="829"/>
      <c r="I1624" s="903"/>
    </row>
    <row r="1625" spans="2:9" ht="30" customHeight="1">
      <c r="B1625" s="904"/>
      <c r="C1625" s="829"/>
      <c r="D1625" s="829"/>
      <c r="E1625" s="829"/>
      <c r="F1625" s="829"/>
      <c r="G1625" s="829"/>
      <c r="H1625" s="829"/>
      <c r="I1625" s="903"/>
    </row>
    <row r="1626" spans="2:9" ht="30" customHeight="1">
      <c r="B1626" s="904"/>
      <c r="C1626" s="829"/>
      <c r="D1626" s="829"/>
      <c r="E1626" s="829"/>
      <c r="F1626" s="829"/>
      <c r="G1626" s="829"/>
      <c r="H1626" s="829"/>
      <c r="I1626" s="903"/>
    </row>
    <row r="1627" spans="2:9" ht="30" customHeight="1">
      <c r="B1627" s="904"/>
      <c r="C1627" s="829"/>
      <c r="D1627" s="829"/>
      <c r="E1627" s="829"/>
      <c r="F1627" s="829"/>
      <c r="G1627" s="829"/>
      <c r="H1627" s="829"/>
      <c r="I1627" s="903"/>
    </row>
    <row r="1628" spans="2:9" ht="30" customHeight="1">
      <c r="B1628" s="904"/>
      <c r="C1628" s="829"/>
      <c r="D1628" s="829"/>
      <c r="E1628" s="829"/>
      <c r="F1628" s="829"/>
      <c r="G1628" s="829"/>
      <c r="H1628" s="829"/>
      <c r="I1628" s="903"/>
    </row>
    <row r="1629" spans="2:9" ht="30" customHeight="1">
      <c r="B1629" s="904"/>
      <c r="C1629" s="829"/>
      <c r="D1629" s="829"/>
      <c r="E1629" s="829"/>
      <c r="F1629" s="829"/>
      <c r="G1629" s="829"/>
      <c r="H1629" s="829"/>
      <c r="I1629" s="903"/>
    </row>
    <row r="1630" spans="2:9" ht="30" customHeight="1">
      <c r="B1630" s="904"/>
      <c r="C1630" s="829"/>
      <c r="D1630" s="829"/>
      <c r="E1630" s="829"/>
      <c r="F1630" s="829"/>
      <c r="G1630" s="829"/>
      <c r="H1630" s="829"/>
      <c r="I1630" s="903"/>
    </row>
    <row r="1631" spans="2:9" ht="30" customHeight="1">
      <c r="B1631" s="904"/>
      <c r="C1631" s="829"/>
      <c r="D1631" s="829"/>
      <c r="E1631" s="829"/>
      <c r="F1631" s="829"/>
      <c r="G1631" s="829"/>
      <c r="H1631" s="829"/>
      <c r="I1631" s="903"/>
    </row>
    <row r="1632" spans="2:9" ht="30" customHeight="1">
      <c r="B1632" s="904"/>
      <c r="C1632" s="829"/>
      <c r="D1632" s="829"/>
      <c r="E1632" s="829"/>
      <c r="F1632" s="829"/>
      <c r="G1632" s="829"/>
      <c r="H1632" s="829"/>
      <c r="I1632" s="903"/>
    </row>
    <row r="1633" spans="2:9" ht="30" customHeight="1">
      <c r="B1633" s="904"/>
      <c r="C1633" s="829"/>
      <c r="D1633" s="829"/>
      <c r="E1633" s="829"/>
      <c r="F1633" s="829"/>
      <c r="G1633" s="829"/>
      <c r="H1633" s="829"/>
      <c r="I1633" s="903"/>
    </row>
    <row r="1634" spans="2:9" ht="30" customHeight="1">
      <c r="B1634" s="904"/>
      <c r="C1634" s="829"/>
      <c r="D1634" s="829"/>
      <c r="E1634" s="829"/>
      <c r="F1634" s="829"/>
      <c r="G1634" s="829"/>
      <c r="H1634" s="829"/>
      <c r="I1634" s="903"/>
    </row>
    <row r="1635" spans="2:9" ht="30" customHeight="1">
      <c r="B1635" s="904"/>
      <c r="C1635" s="829"/>
      <c r="D1635" s="829"/>
      <c r="E1635" s="829"/>
      <c r="F1635" s="829"/>
      <c r="G1635" s="829"/>
      <c r="H1635" s="829"/>
      <c r="I1635" s="903"/>
    </row>
    <row r="1636" spans="2:9" ht="30" customHeight="1">
      <c r="B1636" s="904"/>
      <c r="C1636" s="829"/>
      <c r="D1636" s="829"/>
      <c r="E1636" s="829"/>
      <c r="F1636" s="829"/>
      <c r="G1636" s="829"/>
      <c r="H1636" s="829"/>
      <c r="I1636" s="903"/>
    </row>
    <row r="1637" spans="2:9" ht="30" customHeight="1">
      <c r="B1637" s="904"/>
      <c r="C1637" s="829"/>
      <c r="D1637" s="829"/>
      <c r="E1637" s="829"/>
      <c r="F1637" s="829"/>
      <c r="G1637" s="829"/>
      <c r="H1637" s="829"/>
      <c r="I1637" s="903"/>
    </row>
    <row r="1638" spans="2:9" ht="30" customHeight="1">
      <c r="B1638" s="904"/>
      <c r="C1638" s="829"/>
      <c r="D1638" s="829"/>
      <c r="E1638" s="829"/>
      <c r="F1638" s="829"/>
      <c r="G1638" s="829"/>
      <c r="H1638" s="829"/>
      <c r="I1638" s="903"/>
    </row>
    <row r="1639" spans="2:9" ht="30" customHeight="1">
      <c r="B1639" s="904"/>
      <c r="C1639" s="829"/>
      <c r="D1639" s="829"/>
      <c r="E1639" s="829"/>
      <c r="F1639" s="829"/>
      <c r="G1639" s="829"/>
      <c r="H1639" s="829"/>
      <c r="I1639" s="903"/>
    </row>
    <row r="1640" spans="2:9" ht="30" customHeight="1">
      <c r="B1640" s="904"/>
      <c r="C1640" s="829"/>
      <c r="D1640" s="829"/>
      <c r="E1640" s="829"/>
      <c r="F1640" s="829"/>
      <c r="G1640" s="829"/>
      <c r="H1640" s="829"/>
      <c r="I1640" s="903"/>
    </row>
    <row r="1641" spans="2:9" ht="30" customHeight="1">
      <c r="B1641" s="904"/>
      <c r="C1641" s="829"/>
      <c r="D1641" s="829"/>
      <c r="E1641" s="829"/>
      <c r="F1641" s="829"/>
      <c r="G1641" s="829"/>
      <c r="H1641" s="829"/>
      <c r="I1641" s="903"/>
    </row>
    <row r="1642" spans="2:9" ht="30" customHeight="1">
      <c r="B1642" s="904"/>
      <c r="C1642" s="829"/>
      <c r="D1642" s="829"/>
      <c r="E1642" s="829"/>
      <c r="F1642" s="829"/>
      <c r="G1642" s="829"/>
      <c r="H1642" s="829"/>
      <c r="I1642" s="903"/>
    </row>
    <row r="1643" spans="2:9" ht="30" customHeight="1">
      <c r="B1643" s="904"/>
      <c r="C1643" s="829"/>
      <c r="D1643" s="829"/>
      <c r="E1643" s="829"/>
      <c r="F1643" s="829"/>
      <c r="G1643" s="829"/>
      <c r="H1643" s="829"/>
      <c r="I1643" s="903"/>
    </row>
    <row r="1644" spans="2:9" ht="30" customHeight="1">
      <c r="B1644" s="904"/>
      <c r="C1644" s="829"/>
      <c r="D1644" s="829"/>
      <c r="E1644" s="829"/>
      <c r="F1644" s="829"/>
      <c r="G1644" s="829"/>
      <c r="H1644" s="829"/>
      <c r="I1644" s="903"/>
    </row>
    <row r="1645" spans="2:9" ht="30" customHeight="1">
      <c r="B1645" s="904"/>
      <c r="C1645" s="829"/>
      <c r="D1645" s="829"/>
      <c r="E1645" s="829"/>
      <c r="F1645" s="829"/>
      <c r="G1645" s="829"/>
      <c r="H1645" s="829"/>
      <c r="I1645" s="903"/>
    </row>
    <row r="1646" spans="2:9" ht="30" customHeight="1">
      <c r="B1646" s="904"/>
      <c r="C1646" s="829"/>
      <c r="D1646" s="829"/>
      <c r="E1646" s="829"/>
      <c r="F1646" s="829"/>
      <c r="G1646" s="829"/>
      <c r="H1646" s="829"/>
      <c r="I1646" s="903"/>
    </row>
    <row r="1647" spans="2:9" ht="30" customHeight="1">
      <c r="B1647" s="904"/>
      <c r="C1647" s="829"/>
      <c r="D1647" s="829"/>
      <c r="E1647" s="829"/>
      <c r="F1647" s="829"/>
      <c r="G1647" s="829"/>
      <c r="H1647" s="829"/>
      <c r="I1647" s="903"/>
    </row>
    <row r="1648" spans="2:9" ht="30" customHeight="1">
      <c r="B1648" s="904"/>
      <c r="C1648" s="829"/>
      <c r="D1648" s="829"/>
      <c r="E1648" s="829"/>
      <c r="F1648" s="829"/>
      <c r="G1648" s="829"/>
      <c r="H1648" s="829"/>
      <c r="I1648" s="903"/>
    </row>
    <row r="1649" spans="2:9" ht="30" customHeight="1">
      <c r="B1649" s="904"/>
      <c r="C1649" s="829"/>
      <c r="D1649" s="829"/>
      <c r="E1649" s="829"/>
      <c r="F1649" s="829"/>
      <c r="G1649" s="829"/>
      <c r="H1649" s="829"/>
      <c r="I1649" s="903"/>
    </row>
    <row r="1650" spans="2:9" ht="30" customHeight="1">
      <c r="B1650" s="904"/>
      <c r="C1650" s="829"/>
      <c r="D1650" s="829"/>
      <c r="E1650" s="829"/>
      <c r="F1650" s="829"/>
      <c r="G1650" s="829"/>
      <c r="H1650" s="829"/>
      <c r="I1650" s="903"/>
    </row>
    <row r="1651" spans="2:9" ht="30" customHeight="1">
      <c r="B1651" s="904"/>
      <c r="C1651" s="829"/>
      <c r="D1651" s="829"/>
      <c r="E1651" s="829"/>
      <c r="F1651" s="829"/>
      <c r="G1651" s="829"/>
      <c r="H1651" s="829"/>
      <c r="I1651" s="903"/>
    </row>
    <row r="1652" spans="2:9" ht="30" customHeight="1">
      <c r="B1652" s="904"/>
      <c r="C1652" s="829"/>
      <c r="D1652" s="829"/>
      <c r="E1652" s="829"/>
      <c r="F1652" s="829"/>
      <c r="G1652" s="829"/>
      <c r="H1652" s="829"/>
      <c r="I1652" s="903"/>
    </row>
    <row r="1653" spans="2:9" ht="30" customHeight="1">
      <c r="B1653" s="904"/>
      <c r="C1653" s="829"/>
      <c r="D1653" s="829"/>
      <c r="E1653" s="829"/>
      <c r="F1653" s="829"/>
      <c r="G1653" s="829"/>
      <c r="H1653" s="829"/>
      <c r="I1653" s="903"/>
    </row>
    <row r="1654" spans="2:9" ht="30" customHeight="1">
      <c r="B1654" s="904"/>
      <c r="C1654" s="829"/>
      <c r="D1654" s="829"/>
      <c r="E1654" s="829"/>
      <c r="F1654" s="829"/>
      <c r="G1654" s="829"/>
      <c r="H1654" s="829"/>
      <c r="I1654" s="903"/>
    </row>
    <row r="1655" spans="2:9" ht="30" customHeight="1">
      <c r="B1655" s="904"/>
      <c r="C1655" s="829"/>
      <c r="D1655" s="829"/>
      <c r="E1655" s="829"/>
      <c r="F1655" s="829"/>
      <c r="G1655" s="829"/>
      <c r="H1655" s="829"/>
      <c r="I1655" s="903"/>
    </row>
    <row r="1656" spans="2:9" ht="30" customHeight="1">
      <c r="B1656" s="904"/>
      <c r="C1656" s="829"/>
      <c r="D1656" s="829"/>
      <c r="E1656" s="829"/>
      <c r="F1656" s="829"/>
      <c r="G1656" s="829"/>
      <c r="H1656" s="829"/>
      <c r="I1656" s="903"/>
    </row>
    <row r="1657" spans="2:9" ht="30" customHeight="1">
      <c r="B1657" s="904"/>
      <c r="C1657" s="829"/>
      <c r="D1657" s="829"/>
      <c r="E1657" s="829"/>
      <c r="F1657" s="829"/>
      <c r="G1657" s="829"/>
      <c r="H1657" s="829"/>
      <c r="I1657" s="903"/>
    </row>
    <row r="1658" spans="2:9" ht="30" customHeight="1">
      <c r="B1658" s="904"/>
      <c r="C1658" s="829"/>
      <c r="D1658" s="829"/>
      <c r="E1658" s="829"/>
      <c r="F1658" s="829"/>
      <c r="G1658" s="829"/>
      <c r="H1658" s="829"/>
      <c r="I1658" s="903"/>
    </row>
    <row r="1659" spans="2:9" ht="30" customHeight="1">
      <c r="B1659" s="904"/>
      <c r="C1659" s="829"/>
      <c r="D1659" s="829"/>
      <c r="E1659" s="829"/>
      <c r="F1659" s="829"/>
      <c r="G1659" s="829"/>
      <c r="H1659" s="829"/>
      <c r="I1659" s="903"/>
    </row>
    <row r="1660" spans="2:9" ht="30" customHeight="1">
      <c r="B1660" s="904"/>
      <c r="C1660" s="829"/>
      <c r="D1660" s="829"/>
      <c r="E1660" s="829"/>
      <c r="F1660" s="829"/>
      <c r="G1660" s="829"/>
      <c r="H1660" s="829"/>
      <c r="I1660" s="903"/>
    </row>
    <row r="1661" spans="2:9" ht="30" customHeight="1">
      <c r="B1661" s="904"/>
      <c r="C1661" s="829"/>
      <c r="D1661" s="829"/>
      <c r="E1661" s="829"/>
      <c r="F1661" s="829"/>
      <c r="G1661" s="829"/>
      <c r="H1661" s="829"/>
      <c r="I1661" s="903"/>
    </row>
    <row r="1662" spans="2:9" ht="30" customHeight="1">
      <c r="B1662" s="904"/>
      <c r="C1662" s="829"/>
      <c r="D1662" s="829"/>
      <c r="E1662" s="829"/>
      <c r="F1662" s="829"/>
      <c r="G1662" s="829"/>
      <c r="H1662" s="829"/>
      <c r="I1662" s="903"/>
    </row>
    <row r="1663" spans="2:9" ht="30" customHeight="1">
      <c r="B1663" s="904"/>
      <c r="C1663" s="829"/>
      <c r="D1663" s="829"/>
      <c r="E1663" s="829"/>
      <c r="F1663" s="829"/>
      <c r="G1663" s="829"/>
      <c r="H1663" s="829"/>
      <c r="I1663" s="903"/>
    </row>
    <row r="1664" spans="2:9" ht="30" customHeight="1">
      <c r="B1664" s="904"/>
      <c r="C1664" s="829"/>
      <c r="D1664" s="829"/>
      <c r="E1664" s="829"/>
      <c r="F1664" s="829"/>
      <c r="G1664" s="829"/>
      <c r="H1664" s="829"/>
      <c r="I1664" s="903"/>
    </row>
    <row r="1665" spans="2:9" ht="30" customHeight="1">
      <c r="B1665" s="904"/>
      <c r="C1665" s="829"/>
      <c r="D1665" s="829"/>
      <c r="E1665" s="829"/>
      <c r="F1665" s="829"/>
      <c r="G1665" s="829"/>
      <c r="H1665" s="829"/>
      <c r="I1665" s="903"/>
    </row>
    <row r="1666" spans="2:9" ht="30" customHeight="1">
      <c r="B1666" s="904"/>
      <c r="C1666" s="829"/>
      <c r="D1666" s="829"/>
      <c r="E1666" s="829"/>
      <c r="F1666" s="829"/>
      <c r="G1666" s="829"/>
      <c r="H1666" s="829"/>
      <c r="I1666" s="903"/>
    </row>
    <row r="1667" spans="2:9" ht="30" customHeight="1">
      <c r="B1667" s="904"/>
      <c r="C1667" s="829"/>
      <c r="D1667" s="829"/>
      <c r="E1667" s="829"/>
      <c r="F1667" s="829"/>
      <c r="G1667" s="829"/>
      <c r="H1667" s="829"/>
      <c r="I1667" s="903"/>
    </row>
    <row r="1668" spans="2:9" ht="30" customHeight="1">
      <c r="B1668" s="904"/>
      <c r="C1668" s="829"/>
      <c r="D1668" s="829"/>
      <c r="E1668" s="829"/>
      <c r="F1668" s="829"/>
      <c r="G1668" s="829"/>
      <c r="H1668" s="829"/>
      <c r="I1668" s="903"/>
    </row>
    <row r="1669" spans="2:9" ht="30" customHeight="1">
      <c r="B1669" s="904"/>
      <c r="C1669" s="829"/>
      <c r="D1669" s="829"/>
      <c r="E1669" s="829"/>
      <c r="F1669" s="829"/>
      <c r="G1669" s="829"/>
      <c r="H1669" s="829"/>
      <c r="I1669" s="903"/>
    </row>
    <row r="1670" spans="2:9" ht="30" customHeight="1">
      <c r="B1670" s="904"/>
      <c r="C1670" s="829"/>
      <c r="D1670" s="829"/>
      <c r="E1670" s="829"/>
      <c r="F1670" s="829"/>
      <c r="G1670" s="829"/>
      <c r="H1670" s="829"/>
      <c r="I1670" s="903"/>
    </row>
    <row r="1671" spans="2:9" ht="30" customHeight="1">
      <c r="B1671" s="904"/>
      <c r="C1671" s="829"/>
      <c r="D1671" s="829"/>
      <c r="E1671" s="829"/>
      <c r="F1671" s="829"/>
      <c r="G1671" s="829"/>
      <c r="H1671" s="829"/>
      <c r="I1671" s="903"/>
    </row>
    <row r="1672" spans="2:9" ht="30" customHeight="1">
      <c r="B1672" s="904"/>
      <c r="C1672" s="829"/>
      <c r="D1672" s="829"/>
      <c r="E1672" s="829"/>
      <c r="F1672" s="829"/>
      <c r="G1672" s="829"/>
      <c r="H1672" s="829"/>
      <c r="I1672" s="903"/>
    </row>
    <row r="1673" spans="2:9" ht="30" customHeight="1">
      <c r="B1673" s="904"/>
      <c r="C1673" s="829"/>
      <c r="D1673" s="829"/>
      <c r="E1673" s="829"/>
      <c r="F1673" s="829"/>
      <c r="G1673" s="829"/>
      <c r="H1673" s="829"/>
      <c r="I1673" s="903"/>
    </row>
    <row r="1674" spans="2:9" ht="30" customHeight="1">
      <c r="B1674" s="904"/>
      <c r="C1674" s="829"/>
      <c r="D1674" s="829"/>
      <c r="E1674" s="829"/>
      <c r="F1674" s="829"/>
      <c r="G1674" s="829"/>
      <c r="H1674" s="829"/>
      <c r="I1674" s="903"/>
    </row>
    <row r="1675" spans="2:9" ht="30" customHeight="1">
      <c r="B1675" s="904"/>
      <c r="C1675" s="829"/>
      <c r="D1675" s="829"/>
      <c r="E1675" s="829"/>
      <c r="F1675" s="829"/>
      <c r="G1675" s="829"/>
      <c r="H1675" s="829"/>
      <c r="I1675" s="903"/>
    </row>
    <row r="1676" spans="2:9" ht="30" customHeight="1">
      <c r="B1676" s="904"/>
      <c r="C1676" s="829"/>
      <c r="D1676" s="829"/>
      <c r="E1676" s="829"/>
      <c r="F1676" s="829"/>
      <c r="G1676" s="829"/>
      <c r="H1676" s="829"/>
      <c r="I1676" s="903"/>
    </row>
    <row r="1677" spans="2:9" ht="30" customHeight="1">
      <c r="B1677" s="904"/>
      <c r="C1677" s="829"/>
      <c r="D1677" s="829"/>
      <c r="E1677" s="829"/>
      <c r="F1677" s="829"/>
      <c r="G1677" s="829"/>
      <c r="H1677" s="829"/>
      <c r="I1677" s="903"/>
    </row>
    <row r="1678" spans="2:9" ht="30" customHeight="1">
      <c r="B1678" s="904"/>
      <c r="C1678" s="829"/>
      <c r="D1678" s="829"/>
      <c r="E1678" s="829"/>
      <c r="F1678" s="829"/>
      <c r="G1678" s="829"/>
      <c r="H1678" s="829"/>
      <c r="I1678" s="903"/>
    </row>
    <row r="1679" spans="2:9" ht="30" customHeight="1">
      <c r="B1679" s="904"/>
      <c r="C1679" s="829"/>
      <c r="D1679" s="829"/>
      <c r="E1679" s="829"/>
      <c r="F1679" s="829"/>
      <c r="G1679" s="829"/>
      <c r="H1679" s="829"/>
      <c r="I1679" s="903"/>
    </row>
    <row r="1680" spans="2:9" ht="30" customHeight="1">
      <c r="B1680" s="904"/>
      <c r="C1680" s="829"/>
      <c r="D1680" s="829"/>
      <c r="E1680" s="829"/>
      <c r="F1680" s="829"/>
      <c r="G1680" s="829"/>
      <c r="H1680" s="829"/>
      <c r="I1680" s="903"/>
    </row>
    <row r="1681" spans="2:9" ht="30" customHeight="1">
      <c r="B1681" s="904"/>
      <c r="C1681" s="829"/>
      <c r="D1681" s="829"/>
      <c r="E1681" s="829"/>
      <c r="F1681" s="829"/>
      <c r="G1681" s="829"/>
      <c r="H1681" s="829"/>
      <c r="I1681" s="903"/>
    </row>
    <row r="1682" spans="2:9" ht="30" customHeight="1">
      <c r="B1682" s="904"/>
      <c r="C1682" s="829"/>
      <c r="D1682" s="829"/>
      <c r="E1682" s="829"/>
      <c r="F1682" s="829"/>
      <c r="G1682" s="829"/>
      <c r="H1682" s="829"/>
      <c r="I1682" s="903"/>
    </row>
    <row r="1683" spans="2:9" ht="30" customHeight="1">
      <c r="B1683" s="904"/>
      <c r="C1683" s="829"/>
      <c r="D1683" s="829"/>
      <c r="E1683" s="829"/>
      <c r="F1683" s="829"/>
      <c r="G1683" s="829"/>
      <c r="H1683" s="829"/>
      <c r="I1683" s="903"/>
    </row>
    <row r="1684" spans="2:9" ht="30" customHeight="1">
      <c r="B1684" s="904"/>
      <c r="C1684" s="829"/>
      <c r="D1684" s="829"/>
      <c r="E1684" s="829"/>
      <c r="F1684" s="829"/>
      <c r="G1684" s="829"/>
      <c r="H1684" s="829"/>
      <c r="I1684" s="903"/>
    </row>
    <row r="1685" spans="2:9" ht="30" customHeight="1">
      <c r="B1685" s="904"/>
      <c r="C1685" s="829"/>
      <c r="D1685" s="829"/>
      <c r="E1685" s="829"/>
      <c r="F1685" s="829"/>
      <c r="G1685" s="829"/>
      <c r="H1685" s="829"/>
      <c r="I1685" s="903"/>
    </row>
    <row r="1686" spans="2:9" ht="30" customHeight="1">
      <c r="B1686" s="904"/>
      <c r="C1686" s="829"/>
      <c r="D1686" s="829"/>
      <c r="E1686" s="829"/>
      <c r="F1686" s="829"/>
      <c r="G1686" s="829"/>
      <c r="H1686" s="829"/>
      <c r="I1686" s="903"/>
    </row>
    <row r="1687" spans="2:9" ht="30" customHeight="1">
      <c r="B1687" s="904"/>
      <c r="C1687" s="829"/>
      <c r="D1687" s="829"/>
      <c r="E1687" s="829"/>
      <c r="F1687" s="829"/>
      <c r="G1687" s="829"/>
      <c r="H1687" s="829"/>
      <c r="I1687" s="903"/>
    </row>
    <row r="1688" spans="2:9" ht="30" customHeight="1">
      <c r="B1688" s="904"/>
      <c r="C1688" s="829"/>
      <c r="D1688" s="829"/>
      <c r="E1688" s="829"/>
      <c r="F1688" s="829"/>
      <c r="G1688" s="829"/>
      <c r="H1688" s="829"/>
      <c r="I1688" s="903"/>
    </row>
    <row r="1689" spans="2:9" ht="30" customHeight="1">
      <c r="B1689" s="904"/>
      <c r="C1689" s="829"/>
      <c r="D1689" s="829"/>
      <c r="E1689" s="829"/>
      <c r="F1689" s="829"/>
      <c r="G1689" s="829"/>
      <c r="H1689" s="829"/>
      <c r="I1689" s="903"/>
    </row>
    <row r="1690" spans="2:9" ht="30" customHeight="1">
      <c r="B1690" s="904"/>
      <c r="C1690" s="829"/>
      <c r="D1690" s="829"/>
      <c r="E1690" s="829"/>
      <c r="F1690" s="829"/>
      <c r="G1690" s="829"/>
      <c r="H1690" s="829"/>
      <c r="I1690" s="903"/>
    </row>
    <row r="1691" spans="2:9" ht="30" customHeight="1">
      <c r="B1691" s="904"/>
      <c r="C1691" s="829"/>
      <c r="D1691" s="829"/>
      <c r="E1691" s="829"/>
      <c r="F1691" s="829"/>
      <c r="G1691" s="829"/>
      <c r="H1691" s="829"/>
      <c r="I1691" s="903"/>
    </row>
    <row r="1692" spans="2:9" ht="30" customHeight="1">
      <c r="B1692" s="904"/>
      <c r="C1692" s="829"/>
      <c r="D1692" s="829"/>
      <c r="E1692" s="829"/>
      <c r="F1692" s="829"/>
      <c r="G1692" s="829"/>
      <c r="H1692" s="829"/>
      <c r="I1692" s="903"/>
    </row>
    <row r="1693" spans="2:9" ht="30" customHeight="1">
      <c r="B1693" s="904"/>
      <c r="C1693" s="829"/>
      <c r="D1693" s="829"/>
      <c r="E1693" s="829"/>
      <c r="F1693" s="829"/>
      <c r="G1693" s="829"/>
      <c r="H1693" s="829"/>
      <c r="I1693" s="903"/>
    </row>
    <row r="1694" spans="2:9" ht="30" customHeight="1">
      <c r="B1694" s="904"/>
      <c r="C1694" s="829"/>
      <c r="D1694" s="829"/>
      <c r="E1694" s="829"/>
      <c r="F1694" s="829"/>
      <c r="G1694" s="829"/>
      <c r="H1694" s="829"/>
      <c r="I1694" s="903"/>
    </row>
    <row r="1695" spans="2:9" ht="30" customHeight="1">
      <c r="B1695" s="904"/>
      <c r="C1695" s="829"/>
      <c r="D1695" s="829"/>
      <c r="E1695" s="829"/>
      <c r="F1695" s="829"/>
      <c r="G1695" s="829"/>
      <c r="H1695" s="829"/>
      <c r="I1695" s="903"/>
    </row>
    <row r="1696" spans="2:9" ht="30" customHeight="1">
      <c r="B1696" s="904"/>
      <c r="C1696" s="829"/>
      <c r="D1696" s="829"/>
      <c r="E1696" s="829"/>
      <c r="F1696" s="829"/>
      <c r="G1696" s="829"/>
      <c r="H1696" s="829"/>
      <c r="I1696" s="903"/>
    </row>
    <row r="1697" spans="2:9" ht="30" customHeight="1">
      <c r="B1697" s="904"/>
      <c r="C1697" s="829"/>
      <c r="D1697" s="829"/>
      <c r="E1697" s="829"/>
      <c r="F1697" s="829"/>
      <c r="G1697" s="829"/>
      <c r="H1697" s="829"/>
      <c r="I1697" s="903"/>
    </row>
    <row r="1698" spans="2:9" ht="30" customHeight="1">
      <c r="B1698" s="904"/>
      <c r="C1698" s="829"/>
      <c r="D1698" s="829"/>
      <c r="E1698" s="829"/>
      <c r="F1698" s="829"/>
      <c r="G1698" s="829"/>
      <c r="H1698" s="829"/>
      <c r="I1698" s="903"/>
    </row>
    <row r="1699" spans="2:9" ht="30" customHeight="1">
      <c r="B1699" s="904"/>
      <c r="C1699" s="829"/>
      <c r="D1699" s="829"/>
      <c r="E1699" s="829"/>
      <c r="F1699" s="829"/>
      <c r="G1699" s="829"/>
      <c r="H1699" s="829"/>
      <c r="I1699" s="903"/>
    </row>
    <row r="1700" spans="2:9" ht="30" customHeight="1">
      <c r="B1700" s="904"/>
      <c r="C1700" s="829"/>
      <c r="D1700" s="829"/>
      <c r="E1700" s="829"/>
      <c r="F1700" s="829"/>
      <c r="G1700" s="829"/>
      <c r="H1700" s="829"/>
      <c r="I1700" s="903"/>
    </row>
    <row r="1701" spans="2:9" ht="30" customHeight="1">
      <c r="B1701" s="904"/>
      <c r="C1701" s="829"/>
      <c r="D1701" s="829"/>
      <c r="E1701" s="829"/>
      <c r="F1701" s="829"/>
      <c r="G1701" s="829"/>
      <c r="H1701" s="829"/>
      <c r="I1701" s="903"/>
    </row>
    <row r="1702" spans="2:9" ht="30" customHeight="1">
      <c r="B1702" s="904"/>
      <c r="C1702" s="829"/>
      <c r="D1702" s="829"/>
      <c r="E1702" s="829"/>
      <c r="F1702" s="829"/>
      <c r="G1702" s="829"/>
      <c r="H1702" s="829"/>
      <c r="I1702" s="903"/>
    </row>
    <row r="1703" spans="2:9" ht="30" customHeight="1">
      <c r="B1703" s="904"/>
      <c r="C1703" s="829"/>
      <c r="D1703" s="829"/>
      <c r="E1703" s="829"/>
      <c r="F1703" s="829"/>
      <c r="G1703" s="829"/>
      <c r="H1703" s="829"/>
      <c r="I1703" s="903"/>
    </row>
    <row r="1704" spans="2:9" ht="30" customHeight="1">
      <c r="B1704" s="904"/>
      <c r="C1704" s="829"/>
      <c r="D1704" s="829"/>
      <c r="E1704" s="829"/>
      <c r="F1704" s="829"/>
      <c r="G1704" s="829"/>
      <c r="H1704" s="829"/>
      <c r="I1704" s="903"/>
    </row>
    <row r="1705" spans="2:9" ht="30" customHeight="1">
      <c r="B1705" s="904"/>
      <c r="C1705" s="829"/>
      <c r="D1705" s="829"/>
      <c r="E1705" s="829"/>
      <c r="F1705" s="829"/>
      <c r="G1705" s="829"/>
      <c r="H1705" s="829"/>
      <c r="I1705" s="903"/>
    </row>
    <row r="1706" spans="2:9" ht="30" customHeight="1">
      <c r="B1706" s="904"/>
      <c r="C1706" s="829"/>
      <c r="D1706" s="829"/>
      <c r="E1706" s="829"/>
      <c r="F1706" s="829"/>
      <c r="G1706" s="829"/>
      <c r="H1706" s="829"/>
      <c r="I1706" s="903"/>
    </row>
    <row r="1707" spans="2:9" ht="30" customHeight="1">
      <c r="B1707" s="904"/>
      <c r="C1707" s="829"/>
      <c r="D1707" s="829"/>
      <c r="E1707" s="829"/>
      <c r="F1707" s="829"/>
      <c r="G1707" s="829"/>
      <c r="H1707" s="829"/>
      <c r="I1707" s="903"/>
    </row>
    <row r="1708" spans="2:9" ht="30" customHeight="1">
      <c r="B1708" s="904"/>
      <c r="C1708" s="829"/>
      <c r="D1708" s="829"/>
      <c r="E1708" s="829"/>
      <c r="F1708" s="829"/>
      <c r="G1708" s="829"/>
      <c r="H1708" s="829"/>
      <c r="I1708" s="903"/>
    </row>
    <row r="1709" spans="2:9" ht="30" customHeight="1">
      <c r="B1709" s="904"/>
      <c r="C1709" s="829"/>
      <c r="D1709" s="829"/>
      <c r="E1709" s="829"/>
      <c r="F1709" s="829"/>
      <c r="G1709" s="829"/>
      <c r="H1709" s="829"/>
      <c r="I1709" s="903"/>
    </row>
    <row r="1710" spans="2:9" ht="30" customHeight="1">
      <c r="B1710" s="904"/>
      <c r="C1710" s="829"/>
      <c r="D1710" s="829"/>
      <c r="E1710" s="829"/>
      <c r="F1710" s="829"/>
      <c r="G1710" s="829"/>
      <c r="H1710" s="829"/>
      <c r="I1710" s="903"/>
    </row>
    <row r="1711" spans="2:9" ht="30" customHeight="1">
      <c r="B1711" s="904"/>
      <c r="C1711" s="829"/>
      <c r="D1711" s="829"/>
      <c r="E1711" s="829"/>
      <c r="F1711" s="829"/>
      <c r="G1711" s="829"/>
      <c r="H1711" s="829"/>
      <c r="I1711" s="903"/>
    </row>
    <row r="1712" spans="2:9" ht="30" customHeight="1">
      <c r="B1712" s="904"/>
      <c r="C1712" s="829"/>
      <c r="D1712" s="829"/>
      <c r="E1712" s="829"/>
      <c r="F1712" s="829"/>
      <c r="G1712" s="829"/>
      <c r="H1712" s="829"/>
      <c r="I1712" s="903"/>
    </row>
    <row r="1713" spans="2:9" ht="30" customHeight="1">
      <c r="B1713" s="904"/>
      <c r="C1713" s="829"/>
      <c r="D1713" s="829"/>
      <c r="E1713" s="829"/>
      <c r="F1713" s="829"/>
      <c r="G1713" s="829"/>
      <c r="H1713" s="829"/>
      <c r="I1713" s="903"/>
    </row>
    <row r="1714" spans="2:9" ht="30" customHeight="1">
      <c r="B1714" s="904"/>
      <c r="C1714" s="829"/>
      <c r="D1714" s="829"/>
      <c r="E1714" s="829"/>
      <c r="F1714" s="829"/>
      <c r="G1714" s="829"/>
      <c r="H1714" s="829"/>
      <c r="I1714" s="903"/>
    </row>
    <row r="1715" spans="2:9" ht="30" customHeight="1">
      <c r="B1715" s="904"/>
      <c r="C1715" s="829"/>
      <c r="D1715" s="829"/>
      <c r="E1715" s="829"/>
      <c r="F1715" s="829"/>
      <c r="G1715" s="829"/>
      <c r="H1715" s="829"/>
      <c r="I1715" s="903"/>
    </row>
    <row r="1716" spans="2:9" ht="30" customHeight="1">
      <c r="B1716" s="904"/>
      <c r="C1716" s="829"/>
      <c r="D1716" s="829"/>
      <c r="E1716" s="829"/>
      <c r="F1716" s="829"/>
      <c r="G1716" s="829"/>
      <c r="H1716" s="829"/>
      <c r="I1716" s="903"/>
    </row>
    <row r="1717" spans="2:9" ht="30" customHeight="1">
      <c r="B1717" s="904"/>
      <c r="C1717" s="829"/>
      <c r="D1717" s="829"/>
      <c r="E1717" s="829"/>
      <c r="F1717" s="829"/>
      <c r="G1717" s="829"/>
      <c r="H1717" s="829"/>
      <c r="I1717" s="903"/>
    </row>
    <row r="1718" spans="2:9" ht="30" customHeight="1">
      <c r="B1718" s="904"/>
      <c r="C1718" s="829"/>
      <c r="D1718" s="829"/>
      <c r="E1718" s="829"/>
      <c r="F1718" s="829"/>
      <c r="G1718" s="829"/>
      <c r="H1718" s="829"/>
      <c r="I1718" s="903"/>
    </row>
    <row r="1719" spans="2:9" ht="30" customHeight="1">
      <c r="B1719" s="904"/>
      <c r="C1719" s="829"/>
      <c r="D1719" s="829"/>
      <c r="E1719" s="829"/>
      <c r="F1719" s="829"/>
      <c r="G1719" s="829"/>
      <c r="H1719" s="829"/>
      <c r="I1719" s="903"/>
    </row>
    <row r="1720" spans="2:9" ht="30" customHeight="1">
      <c r="B1720" s="904"/>
      <c r="C1720" s="829"/>
      <c r="D1720" s="829"/>
      <c r="E1720" s="829"/>
      <c r="F1720" s="829"/>
      <c r="G1720" s="829"/>
      <c r="H1720" s="829"/>
      <c r="I1720" s="903"/>
    </row>
    <row r="1721" spans="2:9" ht="30" customHeight="1">
      <c r="B1721" s="904"/>
      <c r="C1721" s="829"/>
      <c r="D1721" s="829"/>
      <c r="E1721" s="829"/>
      <c r="F1721" s="829"/>
      <c r="G1721" s="829"/>
      <c r="H1721" s="829"/>
      <c r="I1721" s="903"/>
    </row>
    <row r="1722" spans="2:9" ht="30" customHeight="1">
      <c r="B1722" s="904"/>
      <c r="C1722" s="829"/>
      <c r="D1722" s="829"/>
      <c r="E1722" s="829"/>
      <c r="F1722" s="829"/>
      <c r="G1722" s="829"/>
      <c r="H1722" s="829"/>
      <c r="I1722" s="903"/>
    </row>
    <row r="1723" spans="2:9" ht="30" customHeight="1">
      <c r="B1723" s="904"/>
      <c r="C1723" s="829"/>
      <c r="D1723" s="829"/>
      <c r="E1723" s="829"/>
      <c r="F1723" s="829"/>
      <c r="G1723" s="829"/>
      <c r="H1723" s="829"/>
      <c r="I1723" s="903"/>
    </row>
    <row r="1724" spans="2:9" ht="30" customHeight="1">
      <c r="B1724" s="904"/>
      <c r="C1724" s="829"/>
      <c r="D1724" s="829"/>
      <c r="E1724" s="829"/>
      <c r="F1724" s="829"/>
      <c r="G1724" s="829"/>
      <c r="H1724" s="829"/>
      <c r="I1724" s="903"/>
    </row>
    <row r="1725" spans="2:9" ht="30" customHeight="1">
      <c r="B1725" s="904"/>
      <c r="C1725" s="829"/>
      <c r="D1725" s="829"/>
      <c r="E1725" s="829"/>
      <c r="F1725" s="829"/>
      <c r="G1725" s="829"/>
      <c r="H1725" s="829"/>
      <c r="I1725" s="903"/>
    </row>
    <row r="1726" spans="2:9" ht="30" customHeight="1">
      <c r="B1726" s="904"/>
      <c r="C1726" s="829"/>
      <c r="D1726" s="829"/>
      <c r="E1726" s="829"/>
      <c r="F1726" s="829"/>
      <c r="G1726" s="829"/>
      <c r="H1726" s="829"/>
      <c r="I1726" s="903"/>
    </row>
    <row r="1727" spans="2:9" ht="30" customHeight="1">
      <c r="B1727" s="904"/>
      <c r="C1727" s="829"/>
      <c r="D1727" s="829"/>
      <c r="E1727" s="829"/>
      <c r="F1727" s="829"/>
      <c r="G1727" s="829"/>
      <c r="H1727" s="829"/>
      <c r="I1727" s="903"/>
    </row>
    <row r="1728" spans="2:9" ht="30" customHeight="1">
      <c r="B1728" s="904"/>
      <c r="C1728" s="829"/>
      <c r="D1728" s="829"/>
      <c r="E1728" s="829"/>
      <c r="F1728" s="829"/>
      <c r="G1728" s="829"/>
      <c r="H1728" s="829"/>
      <c r="I1728" s="903"/>
    </row>
    <row r="1729" spans="2:9" ht="30" customHeight="1">
      <c r="B1729" s="904"/>
      <c r="C1729" s="829"/>
      <c r="D1729" s="829"/>
      <c r="E1729" s="829"/>
      <c r="F1729" s="829"/>
      <c r="G1729" s="829"/>
      <c r="H1729" s="829"/>
      <c r="I1729" s="903"/>
    </row>
    <row r="1730" spans="2:9" ht="30" customHeight="1">
      <c r="B1730" s="904"/>
      <c r="C1730" s="829"/>
      <c r="D1730" s="829"/>
      <c r="E1730" s="829"/>
      <c r="F1730" s="829"/>
      <c r="G1730" s="829"/>
      <c r="H1730" s="829"/>
      <c r="I1730" s="903"/>
    </row>
    <row r="1731" spans="2:9" ht="30" customHeight="1">
      <c r="B1731" s="904"/>
      <c r="C1731" s="829"/>
      <c r="D1731" s="829"/>
      <c r="E1731" s="829"/>
      <c r="F1731" s="829"/>
      <c r="G1731" s="829"/>
      <c r="H1731" s="829"/>
      <c r="I1731" s="903"/>
    </row>
    <row r="1732" spans="2:9" ht="30" customHeight="1">
      <c r="B1732" s="904"/>
      <c r="C1732" s="829"/>
      <c r="D1732" s="829"/>
      <c r="E1732" s="829"/>
      <c r="F1732" s="829"/>
      <c r="G1732" s="829"/>
      <c r="H1732" s="829"/>
      <c r="I1732" s="903"/>
    </row>
    <row r="1733" spans="2:9" ht="30" customHeight="1">
      <c r="B1733" s="904"/>
      <c r="C1733" s="829"/>
      <c r="D1733" s="829"/>
      <c r="E1733" s="829"/>
      <c r="F1733" s="829"/>
      <c r="G1733" s="829"/>
      <c r="H1733" s="829"/>
      <c r="I1733" s="903"/>
    </row>
    <row r="1734" spans="2:9" ht="30" customHeight="1">
      <c r="B1734" s="904"/>
      <c r="C1734" s="829"/>
      <c r="D1734" s="829"/>
      <c r="E1734" s="829"/>
      <c r="F1734" s="829"/>
      <c r="G1734" s="829"/>
      <c r="H1734" s="829"/>
      <c r="I1734" s="903"/>
    </row>
    <row r="1735" spans="2:9" ht="30" customHeight="1">
      <c r="B1735" s="904"/>
      <c r="C1735" s="829"/>
      <c r="D1735" s="829"/>
      <c r="E1735" s="829"/>
      <c r="F1735" s="829"/>
      <c r="G1735" s="829"/>
      <c r="H1735" s="829"/>
      <c r="I1735" s="903"/>
    </row>
    <row r="1736" spans="2:9" ht="30" customHeight="1">
      <c r="B1736" s="904"/>
      <c r="C1736" s="829"/>
      <c r="D1736" s="829"/>
      <c r="E1736" s="829"/>
      <c r="F1736" s="829"/>
      <c r="G1736" s="829"/>
      <c r="H1736" s="829"/>
      <c r="I1736" s="903"/>
    </row>
    <row r="1737" spans="2:9" ht="30" customHeight="1">
      <c r="B1737" s="904"/>
      <c r="C1737" s="829"/>
      <c r="D1737" s="829"/>
      <c r="E1737" s="829"/>
      <c r="F1737" s="829"/>
      <c r="G1737" s="829"/>
      <c r="H1737" s="829"/>
      <c r="I1737" s="903"/>
    </row>
    <row r="1738" spans="2:9" ht="30" customHeight="1">
      <c r="B1738" s="904"/>
      <c r="C1738" s="829"/>
      <c r="D1738" s="829"/>
      <c r="E1738" s="829"/>
      <c r="F1738" s="829"/>
      <c r="G1738" s="829"/>
      <c r="H1738" s="829"/>
      <c r="I1738" s="903"/>
    </row>
    <row r="1739" spans="2:9" ht="30" customHeight="1">
      <c r="B1739" s="904"/>
      <c r="C1739" s="829"/>
      <c r="D1739" s="829"/>
      <c r="E1739" s="829"/>
      <c r="F1739" s="829"/>
      <c r="G1739" s="829"/>
      <c r="H1739" s="829"/>
      <c r="I1739" s="903"/>
    </row>
    <row r="1740" spans="2:9" ht="30" customHeight="1">
      <c r="B1740" s="904"/>
      <c r="C1740" s="829"/>
      <c r="D1740" s="829"/>
      <c r="E1740" s="829"/>
      <c r="F1740" s="829"/>
      <c r="G1740" s="829"/>
      <c r="H1740" s="829"/>
      <c r="I1740" s="903"/>
    </row>
    <row r="1741" spans="2:9" ht="30" customHeight="1">
      <c r="B1741" s="904"/>
      <c r="C1741" s="829"/>
      <c r="D1741" s="829"/>
      <c r="E1741" s="829"/>
      <c r="F1741" s="829"/>
      <c r="G1741" s="829"/>
      <c r="H1741" s="829"/>
      <c r="I1741" s="903"/>
    </row>
    <row r="1742" spans="2:9" ht="30" customHeight="1">
      <c r="B1742" s="904"/>
      <c r="C1742" s="829"/>
      <c r="D1742" s="829"/>
      <c r="E1742" s="829"/>
      <c r="F1742" s="829"/>
      <c r="G1742" s="829"/>
      <c r="H1742" s="829"/>
      <c r="I1742" s="903"/>
    </row>
    <row r="1743" spans="2:9" ht="30" customHeight="1">
      <c r="B1743" s="904"/>
      <c r="C1743" s="829"/>
      <c r="D1743" s="829"/>
      <c r="E1743" s="829"/>
      <c r="F1743" s="829"/>
      <c r="G1743" s="829"/>
      <c r="H1743" s="829"/>
      <c r="I1743" s="903"/>
    </row>
    <row r="1744" spans="2:9" ht="30" customHeight="1">
      <c r="B1744" s="904"/>
      <c r="C1744" s="829"/>
      <c r="D1744" s="829"/>
      <c r="E1744" s="829"/>
      <c r="F1744" s="829"/>
      <c r="G1744" s="829"/>
      <c r="H1744" s="829"/>
      <c r="I1744" s="903"/>
    </row>
    <row r="1745" spans="2:9" ht="30" customHeight="1">
      <c r="B1745" s="904"/>
      <c r="C1745" s="829"/>
      <c r="D1745" s="829"/>
      <c r="E1745" s="829"/>
      <c r="F1745" s="829"/>
      <c r="G1745" s="829"/>
      <c r="H1745" s="829"/>
      <c r="I1745" s="903"/>
    </row>
    <row r="1746" spans="2:9" ht="30" customHeight="1">
      <c r="B1746" s="904"/>
      <c r="C1746" s="829"/>
      <c r="D1746" s="829"/>
      <c r="E1746" s="829"/>
      <c r="F1746" s="829"/>
      <c r="G1746" s="829"/>
      <c r="H1746" s="829"/>
      <c r="I1746" s="903"/>
    </row>
    <row r="1747" spans="2:9" ht="30" customHeight="1">
      <c r="B1747" s="904"/>
      <c r="C1747" s="829"/>
      <c r="D1747" s="829"/>
      <c r="E1747" s="829"/>
      <c r="F1747" s="829"/>
      <c r="G1747" s="829"/>
      <c r="H1747" s="829"/>
      <c r="I1747" s="903"/>
    </row>
    <row r="1748" spans="2:9" ht="30" customHeight="1">
      <c r="B1748" s="904"/>
      <c r="C1748" s="829"/>
      <c r="D1748" s="829"/>
      <c r="E1748" s="829"/>
      <c r="F1748" s="829"/>
      <c r="G1748" s="829"/>
      <c r="H1748" s="829"/>
      <c r="I1748" s="903"/>
    </row>
    <row r="1749" spans="2:9" ht="30" customHeight="1">
      <c r="B1749" s="904"/>
      <c r="C1749" s="829"/>
      <c r="D1749" s="829"/>
      <c r="E1749" s="829"/>
      <c r="F1749" s="829"/>
      <c r="G1749" s="829"/>
      <c r="H1749" s="829"/>
      <c r="I1749" s="903"/>
    </row>
    <row r="1750" spans="2:9" ht="30" customHeight="1">
      <c r="B1750" s="904"/>
      <c r="C1750" s="829"/>
      <c r="D1750" s="829"/>
      <c r="E1750" s="829"/>
      <c r="F1750" s="829"/>
      <c r="G1750" s="829"/>
      <c r="H1750" s="829"/>
      <c r="I1750" s="903"/>
    </row>
    <row r="1751" spans="2:9" ht="30" customHeight="1">
      <c r="B1751" s="904"/>
      <c r="C1751" s="829"/>
      <c r="D1751" s="829"/>
      <c r="E1751" s="829"/>
      <c r="F1751" s="829"/>
      <c r="G1751" s="829"/>
      <c r="H1751" s="829"/>
      <c r="I1751" s="903"/>
    </row>
    <row r="1752" spans="2:9" ht="30" customHeight="1">
      <c r="B1752" s="904"/>
      <c r="C1752" s="829"/>
      <c r="D1752" s="829"/>
      <c r="E1752" s="829"/>
      <c r="F1752" s="829"/>
      <c r="G1752" s="829"/>
      <c r="H1752" s="829"/>
      <c r="I1752" s="903"/>
    </row>
    <row r="1753" spans="2:9" ht="30" customHeight="1">
      <c r="B1753" s="904"/>
      <c r="C1753" s="829"/>
      <c r="D1753" s="829"/>
      <c r="E1753" s="829"/>
      <c r="F1753" s="829"/>
      <c r="G1753" s="829"/>
      <c r="H1753" s="829"/>
      <c r="I1753" s="903"/>
    </row>
    <row r="1754" spans="2:9" ht="30" customHeight="1">
      <c r="B1754" s="904"/>
      <c r="C1754" s="829"/>
      <c r="D1754" s="829"/>
      <c r="E1754" s="829"/>
      <c r="F1754" s="829"/>
      <c r="G1754" s="829"/>
      <c r="H1754" s="829"/>
      <c r="I1754" s="903"/>
    </row>
    <row r="1755" spans="2:9" ht="30" customHeight="1">
      <c r="B1755" s="904"/>
      <c r="C1755" s="829"/>
      <c r="D1755" s="829"/>
      <c r="E1755" s="829"/>
      <c r="F1755" s="829"/>
      <c r="G1755" s="829"/>
      <c r="H1755" s="829"/>
      <c r="I1755" s="903"/>
    </row>
    <row r="1756" spans="2:9" ht="30" customHeight="1">
      <c r="B1756" s="904"/>
      <c r="C1756" s="829"/>
      <c r="D1756" s="829"/>
      <c r="E1756" s="829"/>
      <c r="F1756" s="829"/>
      <c r="G1756" s="829"/>
      <c r="H1756" s="829"/>
      <c r="I1756" s="903"/>
    </row>
    <row r="1757" spans="2:9" ht="30" customHeight="1">
      <c r="B1757" s="904"/>
      <c r="C1757" s="829"/>
      <c r="D1757" s="829"/>
      <c r="E1757" s="829"/>
      <c r="F1757" s="829"/>
      <c r="G1757" s="829"/>
      <c r="H1757" s="829"/>
      <c r="I1757" s="903"/>
    </row>
    <row r="1758" spans="2:9" ht="30" customHeight="1">
      <c r="B1758" s="904"/>
      <c r="C1758" s="829"/>
      <c r="D1758" s="829"/>
      <c r="E1758" s="829"/>
      <c r="F1758" s="829"/>
      <c r="G1758" s="829"/>
      <c r="H1758" s="829"/>
      <c r="I1758" s="903"/>
    </row>
    <row r="1759" spans="2:9" ht="30" customHeight="1">
      <c r="B1759" s="904"/>
      <c r="C1759" s="829"/>
      <c r="D1759" s="829"/>
      <c r="E1759" s="829"/>
      <c r="F1759" s="829"/>
      <c r="G1759" s="829"/>
      <c r="H1759" s="829"/>
      <c r="I1759" s="903"/>
    </row>
    <row r="1760" spans="2:9" ht="30" customHeight="1">
      <c r="B1760" s="904"/>
      <c r="C1760" s="829"/>
      <c r="D1760" s="829"/>
      <c r="E1760" s="829"/>
      <c r="F1760" s="829"/>
      <c r="G1760" s="829"/>
      <c r="H1760" s="829"/>
      <c r="I1760" s="903"/>
    </row>
    <row r="1761" spans="2:9" ht="30" customHeight="1">
      <c r="B1761" s="904"/>
      <c r="C1761" s="829"/>
      <c r="D1761" s="829"/>
      <c r="E1761" s="829"/>
      <c r="F1761" s="829"/>
      <c r="G1761" s="829"/>
      <c r="H1761" s="829"/>
      <c r="I1761" s="903"/>
    </row>
    <row r="1762" spans="2:9" ht="30" customHeight="1">
      <c r="B1762" s="904"/>
      <c r="C1762" s="829"/>
      <c r="D1762" s="829"/>
      <c r="E1762" s="829"/>
      <c r="F1762" s="829"/>
      <c r="G1762" s="829"/>
      <c r="H1762" s="829"/>
      <c r="I1762" s="903"/>
    </row>
    <row r="1763" spans="2:9" ht="30" customHeight="1">
      <c r="B1763" s="904"/>
      <c r="C1763" s="829"/>
      <c r="D1763" s="829"/>
      <c r="E1763" s="829"/>
      <c r="F1763" s="829"/>
      <c r="G1763" s="829"/>
      <c r="H1763" s="829"/>
      <c r="I1763" s="903"/>
    </row>
    <row r="1764" spans="2:9" ht="30" customHeight="1">
      <c r="B1764" s="904"/>
      <c r="C1764" s="829"/>
      <c r="D1764" s="829"/>
      <c r="E1764" s="829"/>
      <c r="F1764" s="829"/>
      <c r="G1764" s="829"/>
      <c r="H1764" s="829"/>
      <c r="I1764" s="903"/>
    </row>
    <row r="1765" spans="2:9" ht="30" customHeight="1">
      <c r="B1765" s="904"/>
      <c r="C1765" s="829"/>
      <c r="D1765" s="829"/>
      <c r="E1765" s="829"/>
      <c r="F1765" s="829"/>
      <c r="G1765" s="829"/>
      <c r="H1765" s="829"/>
      <c r="I1765" s="903"/>
    </row>
    <row r="1766" spans="2:9" ht="30" customHeight="1">
      <c r="B1766" s="904"/>
      <c r="C1766" s="829"/>
      <c r="D1766" s="829"/>
      <c r="E1766" s="829"/>
      <c r="F1766" s="829"/>
      <c r="G1766" s="829"/>
      <c r="H1766" s="829"/>
      <c r="I1766" s="903"/>
    </row>
    <row r="1767" spans="2:9" ht="30" customHeight="1">
      <c r="B1767" s="904"/>
      <c r="C1767" s="829"/>
      <c r="D1767" s="829"/>
      <c r="E1767" s="829"/>
      <c r="F1767" s="829"/>
      <c r="G1767" s="829"/>
      <c r="H1767" s="829"/>
      <c r="I1767" s="903"/>
    </row>
    <row r="1768" spans="2:9" ht="30" customHeight="1">
      <c r="B1768" s="904"/>
      <c r="C1768" s="829"/>
      <c r="D1768" s="829"/>
      <c r="E1768" s="829"/>
      <c r="F1768" s="829"/>
      <c r="G1768" s="829"/>
      <c r="H1768" s="829"/>
      <c r="I1768" s="903"/>
    </row>
    <row r="1769" spans="2:9" ht="30" customHeight="1">
      <c r="B1769" s="904"/>
      <c r="C1769" s="829"/>
      <c r="D1769" s="829"/>
      <c r="E1769" s="829"/>
      <c r="F1769" s="829"/>
      <c r="G1769" s="829"/>
      <c r="H1769" s="829"/>
      <c r="I1769" s="903"/>
    </row>
    <row r="1770" spans="2:9" ht="30" customHeight="1">
      <c r="B1770" s="904"/>
      <c r="C1770" s="829"/>
      <c r="D1770" s="829"/>
      <c r="E1770" s="829"/>
      <c r="F1770" s="829"/>
      <c r="G1770" s="829"/>
      <c r="H1770" s="829"/>
      <c r="I1770" s="903"/>
    </row>
    <row r="1771" spans="2:9" ht="30" customHeight="1">
      <c r="B1771" s="904"/>
      <c r="C1771" s="829"/>
      <c r="D1771" s="829"/>
      <c r="E1771" s="829"/>
      <c r="F1771" s="829"/>
      <c r="G1771" s="829"/>
      <c r="H1771" s="829"/>
      <c r="I1771" s="903"/>
    </row>
    <row r="1772" spans="2:9" ht="30" customHeight="1">
      <c r="B1772" s="904"/>
      <c r="C1772" s="829"/>
      <c r="D1772" s="829"/>
      <c r="E1772" s="829"/>
      <c r="F1772" s="829"/>
      <c r="G1772" s="829"/>
      <c r="H1772" s="829"/>
      <c r="I1772" s="903"/>
    </row>
    <row r="1773" spans="2:9" ht="30" customHeight="1">
      <c r="B1773" s="904"/>
      <c r="C1773" s="829"/>
      <c r="D1773" s="829"/>
      <c r="E1773" s="829"/>
      <c r="F1773" s="829"/>
      <c r="G1773" s="829"/>
      <c r="H1773" s="829"/>
      <c r="I1773" s="903"/>
    </row>
    <row r="1774" spans="2:9" ht="30" customHeight="1">
      <c r="B1774" s="904"/>
      <c r="C1774" s="829"/>
      <c r="D1774" s="829"/>
      <c r="E1774" s="829"/>
      <c r="F1774" s="829"/>
      <c r="G1774" s="829"/>
      <c r="H1774" s="829"/>
      <c r="I1774" s="903"/>
    </row>
    <row r="1775" spans="2:9" ht="30" customHeight="1">
      <c r="B1775" s="904"/>
      <c r="C1775" s="829"/>
      <c r="D1775" s="829"/>
      <c r="E1775" s="829"/>
      <c r="F1775" s="829"/>
      <c r="G1775" s="829"/>
      <c r="H1775" s="829"/>
      <c r="I1775" s="903"/>
    </row>
    <row r="1776" spans="2:9" ht="30" customHeight="1">
      <c r="B1776" s="904"/>
      <c r="C1776" s="829"/>
      <c r="D1776" s="829"/>
      <c r="E1776" s="829"/>
      <c r="F1776" s="829"/>
      <c r="G1776" s="829"/>
      <c r="H1776" s="829"/>
      <c r="I1776" s="903"/>
    </row>
    <row r="1777" spans="2:9" ht="30" customHeight="1">
      <c r="B1777" s="904"/>
      <c r="C1777" s="829"/>
      <c r="D1777" s="829"/>
      <c r="E1777" s="829"/>
      <c r="F1777" s="829"/>
      <c r="G1777" s="829"/>
      <c r="H1777" s="829"/>
      <c r="I1777" s="903"/>
    </row>
    <row r="1778" spans="2:9" ht="30" customHeight="1">
      <c r="B1778" s="904"/>
      <c r="C1778" s="829"/>
      <c r="D1778" s="829"/>
      <c r="E1778" s="829"/>
      <c r="F1778" s="829"/>
      <c r="G1778" s="829"/>
      <c r="H1778" s="829"/>
      <c r="I1778" s="903"/>
    </row>
    <row r="1779" spans="2:9" ht="30" customHeight="1">
      <c r="B1779" s="904"/>
      <c r="C1779" s="829"/>
      <c r="D1779" s="829"/>
      <c r="E1779" s="829"/>
      <c r="F1779" s="829"/>
      <c r="G1779" s="829"/>
      <c r="H1779" s="829"/>
      <c r="I1779" s="903"/>
    </row>
    <row r="1780" spans="2:9" ht="30" customHeight="1">
      <c r="B1780" s="904"/>
      <c r="C1780" s="829"/>
      <c r="D1780" s="829"/>
      <c r="E1780" s="829"/>
      <c r="F1780" s="829"/>
      <c r="G1780" s="829"/>
      <c r="H1780" s="829"/>
      <c r="I1780" s="903"/>
    </row>
    <row r="1781" spans="2:9" ht="30" customHeight="1">
      <c r="B1781" s="904"/>
      <c r="C1781" s="829"/>
      <c r="D1781" s="829"/>
      <c r="E1781" s="829"/>
      <c r="F1781" s="829"/>
      <c r="G1781" s="829"/>
      <c r="H1781" s="829"/>
      <c r="I1781" s="903"/>
    </row>
    <row r="1782" spans="2:9" ht="30" customHeight="1">
      <c r="B1782" s="904"/>
      <c r="C1782" s="829"/>
      <c r="D1782" s="829"/>
      <c r="E1782" s="829"/>
      <c r="F1782" s="829"/>
      <c r="G1782" s="829"/>
      <c r="H1782" s="829"/>
      <c r="I1782" s="903"/>
    </row>
    <row r="1783" spans="2:9" ht="30" customHeight="1">
      <c r="B1783" s="904"/>
      <c r="C1783" s="829"/>
      <c r="D1783" s="829"/>
      <c r="E1783" s="829"/>
      <c r="F1783" s="829"/>
      <c r="G1783" s="829"/>
      <c r="H1783" s="829"/>
      <c r="I1783" s="903"/>
    </row>
    <row r="1784" spans="2:9" ht="30" customHeight="1">
      <c r="B1784" s="904"/>
      <c r="C1784" s="829"/>
      <c r="D1784" s="829"/>
      <c r="E1784" s="829"/>
      <c r="F1784" s="829"/>
      <c r="G1784" s="829"/>
      <c r="H1784" s="829"/>
      <c r="I1784" s="903"/>
    </row>
    <row r="1785" spans="2:9" ht="30" customHeight="1">
      <c r="B1785" s="904"/>
      <c r="C1785" s="829"/>
      <c r="D1785" s="829"/>
      <c r="E1785" s="829"/>
      <c r="F1785" s="829"/>
      <c r="G1785" s="829"/>
      <c r="H1785" s="829"/>
      <c r="I1785" s="903"/>
    </row>
    <row r="1786" spans="2:9" ht="30" customHeight="1">
      <c r="B1786" s="904"/>
      <c r="C1786" s="829"/>
      <c r="D1786" s="829"/>
      <c r="E1786" s="829"/>
      <c r="F1786" s="829"/>
      <c r="G1786" s="829"/>
      <c r="H1786" s="829"/>
      <c r="I1786" s="903"/>
    </row>
    <row r="1787" spans="2:9" ht="30" customHeight="1">
      <c r="B1787" s="904"/>
      <c r="C1787" s="829"/>
      <c r="D1787" s="829"/>
      <c r="E1787" s="829"/>
      <c r="F1787" s="829"/>
      <c r="G1787" s="829"/>
      <c r="H1787" s="829"/>
      <c r="I1787" s="903"/>
    </row>
    <row r="1788" spans="2:9" ht="30" customHeight="1">
      <c r="B1788" s="904"/>
      <c r="C1788" s="829"/>
      <c r="D1788" s="829"/>
      <c r="E1788" s="829"/>
      <c r="F1788" s="829"/>
      <c r="G1788" s="829"/>
      <c r="H1788" s="829"/>
      <c r="I1788" s="903"/>
    </row>
    <row r="1789" spans="2:9" ht="30" customHeight="1">
      <c r="B1789" s="904"/>
      <c r="C1789" s="829"/>
      <c r="D1789" s="829"/>
      <c r="E1789" s="829"/>
      <c r="F1789" s="829"/>
      <c r="G1789" s="829"/>
      <c r="H1789" s="829"/>
      <c r="I1789" s="903"/>
    </row>
    <row r="1790" spans="2:9" ht="30" customHeight="1">
      <c r="B1790" s="904"/>
      <c r="C1790" s="829"/>
      <c r="D1790" s="829"/>
      <c r="E1790" s="829"/>
      <c r="F1790" s="829"/>
      <c r="G1790" s="829"/>
      <c r="H1790" s="829"/>
      <c r="I1790" s="903"/>
    </row>
    <row r="1791" spans="2:9" ht="30" customHeight="1">
      <c r="B1791" s="904"/>
      <c r="C1791" s="829"/>
      <c r="D1791" s="829"/>
      <c r="E1791" s="829"/>
      <c r="F1791" s="829"/>
      <c r="G1791" s="829"/>
      <c r="H1791" s="829"/>
      <c r="I1791" s="903"/>
    </row>
    <row r="1792" spans="2:9" ht="30" customHeight="1">
      <c r="B1792" s="904"/>
      <c r="C1792" s="829"/>
      <c r="D1792" s="829"/>
      <c r="E1792" s="829"/>
      <c r="F1792" s="829"/>
      <c r="G1792" s="829"/>
      <c r="H1792" s="829"/>
      <c r="I1792" s="903"/>
    </row>
    <row r="1793" spans="2:9" ht="30" customHeight="1">
      <c r="B1793" s="904"/>
      <c r="C1793" s="829"/>
      <c r="D1793" s="829"/>
      <c r="E1793" s="829"/>
      <c r="F1793" s="829"/>
      <c r="G1793" s="829"/>
      <c r="H1793" s="829"/>
      <c r="I1793" s="903"/>
    </row>
    <row r="1794" spans="2:9" ht="30" customHeight="1">
      <c r="B1794" s="904"/>
      <c r="C1794" s="829"/>
      <c r="D1794" s="829"/>
      <c r="E1794" s="829"/>
      <c r="F1794" s="829"/>
      <c r="G1794" s="829"/>
      <c r="H1794" s="829"/>
      <c r="I1794" s="903"/>
    </row>
    <row r="1795" spans="2:9" ht="30" customHeight="1">
      <c r="B1795" s="904"/>
      <c r="C1795" s="829"/>
      <c r="D1795" s="829"/>
      <c r="E1795" s="829"/>
      <c r="F1795" s="829"/>
      <c r="G1795" s="829"/>
      <c r="H1795" s="829"/>
      <c r="I1795" s="903"/>
    </row>
    <row r="1796" spans="2:9" ht="30" customHeight="1">
      <c r="B1796" s="904"/>
      <c r="C1796" s="829"/>
      <c r="D1796" s="829"/>
      <c r="E1796" s="829"/>
      <c r="F1796" s="829"/>
      <c r="G1796" s="829"/>
      <c r="H1796" s="829"/>
      <c r="I1796" s="903"/>
    </row>
    <row r="1797" spans="2:9" ht="30" customHeight="1">
      <c r="B1797" s="904"/>
      <c r="C1797" s="829"/>
      <c r="D1797" s="829"/>
      <c r="E1797" s="829"/>
      <c r="F1797" s="829"/>
      <c r="G1797" s="829"/>
      <c r="H1797" s="829"/>
      <c r="I1797" s="903"/>
    </row>
    <row r="1798" spans="2:9" ht="30" customHeight="1">
      <c r="B1798" s="904"/>
      <c r="C1798" s="829"/>
      <c r="D1798" s="829"/>
      <c r="E1798" s="829"/>
      <c r="F1798" s="829"/>
      <c r="G1798" s="829"/>
      <c r="H1798" s="829"/>
      <c r="I1798" s="903"/>
    </row>
    <row r="1799" spans="2:9" ht="30" customHeight="1">
      <c r="B1799" s="904"/>
      <c r="C1799" s="829"/>
      <c r="D1799" s="829"/>
      <c r="E1799" s="829"/>
      <c r="F1799" s="829"/>
      <c r="G1799" s="829"/>
      <c r="H1799" s="829"/>
      <c r="I1799" s="903"/>
    </row>
    <row r="1800" spans="2:9" ht="30" customHeight="1">
      <c r="B1800" s="904"/>
      <c r="C1800" s="829"/>
      <c r="D1800" s="829"/>
      <c r="E1800" s="829"/>
      <c r="F1800" s="829"/>
      <c r="G1800" s="829"/>
      <c r="H1800" s="829"/>
      <c r="I1800" s="903"/>
    </row>
    <row r="1801" spans="2:9" ht="30" customHeight="1">
      <c r="B1801" s="904"/>
      <c r="C1801" s="829"/>
      <c r="D1801" s="829"/>
      <c r="E1801" s="829"/>
      <c r="F1801" s="829"/>
      <c r="G1801" s="829"/>
      <c r="H1801" s="829"/>
      <c r="I1801" s="903"/>
    </row>
    <row r="1802" spans="2:9" ht="30" customHeight="1">
      <c r="B1802" s="904"/>
      <c r="C1802" s="829"/>
      <c r="D1802" s="829"/>
      <c r="E1802" s="829"/>
      <c r="F1802" s="829"/>
      <c r="G1802" s="829"/>
      <c r="H1802" s="829"/>
      <c r="I1802" s="903"/>
    </row>
    <row r="1803" spans="2:9" ht="30" customHeight="1">
      <c r="B1803" s="904"/>
      <c r="C1803" s="829"/>
      <c r="D1803" s="829"/>
      <c r="E1803" s="829"/>
      <c r="F1803" s="829"/>
      <c r="G1803" s="829"/>
      <c r="H1803" s="829"/>
      <c r="I1803" s="903"/>
    </row>
    <row r="1804" spans="2:9" ht="30" customHeight="1">
      <c r="B1804" s="904"/>
      <c r="C1804" s="829"/>
      <c r="D1804" s="829"/>
      <c r="E1804" s="829"/>
      <c r="F1804" s="829"/>
      <c r="G1804" s="829"/>
      <c r="H1804" s="829"/>
      <c r="I1804" s="903"/>
    </row>
    <row r="1805" spans="2:9" ht="30" customHeight="1">
      <c r="B1805" s="904"/>
      <c r="C1805" s="829"/>
      <c r="D1805" s="829"/>
      <c r="E1805" s="829"/>
      <c r="F1805" s="829"/>
      <c r="G1805" s="829"/>
      <c r="H1805" s="829"/>
      <c r="I1805" s="903"/>
    </row>
    <row r="1806" spans="2:9" ht="30" customHeight="1">
      <c r="B1806" s="904"/>
      <c r="C1806" s="829"/>
      <c r="D1806" s="829"/>
      <c r="E1806" s="829"/>
      <c r="F1806" s="829"/>
      <c r="G1806" s="829"/>
      <c r="H1806" s="829"/>
      <c r="I1806" s="903"/>
    </row>
    <row r="1807" spans="2:9" ht="30" customHeight="1">
      <c r="B1807" s="904"/>
      <c r="C1807" s="829"/>
      <c r="D1807" s="829"/>
      <c r="E1807" s="829"/>
      <c r="F1807" s="829"/>
      <c r="G1807" s="829"/>
      <c r="H1807" s="829"/>
      <c r="I1807" s="903"/>
    </row>
    <row r="1808" spans="2:9" ht="30" customHeight="1">
      <c r="B1808" s="904"/>
      <c r="C1808" s="829"/>
      <c r="D1808" s="829"/>
      <c r="E1808" s="829"/>
      <c r="F1808" s="829"/>
      <c r="G1808" s="829"/>
      <c r="H1808" s="829"/>
      <c r="I1808" s="903"/>
    </row>
    <row r="1809" spans="2:9" ht="30" customHeight="1">
      <c r="B1809" s="904"/>
      <c r="C1809" s="829"/>
      <c r="D1809" s="829"/>
      <c r="E1809" s="829"/>
      <c r="F1809" s="829"/>
      <c r="G1809" s="829"/>
      <c r="H1809" s="829"/>
      <c r="I1809" s="903"/>
    </row>
    <row r="1810" spans="2:9" ht="30" customHeight="1">
      <c r="B1810" s="904"/>
      <c r="C1810" s="829"/>
      <c r="D1810" s="829"/>
      <c r="E1810" s="829"/>
      <c r="F1810" s="829"/>
      <c r="G1810" s="829"/>
      <c r="H1810" s="829"/>
      <c r="I1810" s="903"/>
    </row>
    <row r="1811" spans="2:9" ht="30" customHeight="1">
      <c r="B1811" s="904"/>
      <c r="C1811" s="829"/>
      <c r="D1811" s="829"/>
      <c r="E1811" s="829"/>
      <c r="F1811" s="829"/>
      <c r="G1811" s="829"/>
      <c r="H1811" s="829"/>
      <c r="I1811" s="903"/>
    </row>
    <row r="1812" spans="2:9" ht="30" customHeight="1">
      <c r="B1812" s="904"/>
      <c r="C1812" s="829"/>
      <c r="D1812" s="829"/>
      <c r="E1812" s="829"/>
      <c r="F1812" s="829"/>
      <c r="G1812" s="829"/>
      <c r="H1812" s="829"/>
      <c r="I1812" s="903"/>
    </row>
    <row r="1813" spans="2:9" ht="30" customHeight="1">
      <c r="B1813" s="904"/>
      <c r="C1813" s="829"/>
      <c r="D1813" s="829"/>
      <c r="E1813" s="829"/>
      <c r="F1813" s="829"/>
      <c r="G1813" s="829"/>
      <c r="H1813" s="829"/>
      <c r="I1813" s="903"/>
    </row>
    <row r="1814" spans="2:9" ht="30" customHeight="1">
      <c r="B1814" s="904"/>
      <c r="C1814" s="829"/>
      <c r="D1814" s="829"/>
      <c r="E1814" s="829"/>
      <c r="F1814" s="829"/>
      <c r="G1814" s="829"/>
      <c r="H1814" s="829"/>
      <c r="I1814" s="903"/>
    </row>
    <row r="1815" spans="2:9" ht="30" customHeight="1">
      <c r="B1815" s="904"/>
      <c r="C1815" s="829"/>
      <c r="D1815" s="829"/>
      <c r="E1815" s="829"/>
      <c r="F1815" s="829"/>
      <c r="G1815" s="829"/>
      <c r="H1815" s="829"/>
      <c r="I1815" s="903"/>
    </row>
    <row r="1816" spans="2:9" ht="30" customHeight="1">
      <c r="B1816" s="904"/>
      <c r="C1816" s="829"/>
      <c r="D1816" s="829"/>
      <c r="E1816" s="829"/>
      <c r="F1816" s="829"/>
      <c r="G1816" s="829"/>
      <c r="H1816" s="829"/>
      <c r="I1816" s="903"/>
    </row>
    <row r="1817" spans="2:9" ht="30" customHeight="1">
      <c r="B1817" s="904"/>
      <c r="C1817" s="829"/>
      <c r="D1817" s="829"/>
      <c r="E1817" s="829"/>
      <c r="F1817" s="829"/>
      <c r="G1817" s="829"/>
      <c r="H1817" s="829"/>
      <c r="I1817" s="903"/>
    </row>
    <row r="1818" spans="2:9" ht="30" customHeight="1">
      <c r="B1818" s="904"/>
      <c r="C1818" s="829"/>
      <c r="D1818" s="829"/>
      <c r="E1818" s="829"/>
      <c r="F1818" s="829"/>
      <c r="G1818" s="829"/>
      <c r="H1818" s="829"/>
      <c r="I1818" s="903"/>
    </row>
    <row r="1819" spans="2:9" ht="30" customHeight="1">
      <c r="B1819" s="904"/>
      <c r="C1819" s="829"/>
      <c r="D1819" s="829"/>
      <c r="E1819" s="829"/>
      <c r="F1819" s="829"/>
      <c r="G1819" s="829"/>
      <c r="H1819" s="829"/>
      <c r="I1819" s="903"/>
    </row>
    <row r="1820" spans="2:9" ht="30" customHeight="1">
      <c r="B1820" s="904"/>
      <c r="C1820" s="829"/>
      <c r="D1820" s="829"/>
      <c r="E1820" s="829"/>
      <c r="F1820" s="829"/>
      <c r="G1820" s="829"/>
      <c r="H1820" s="829"/>
      <c r="I1820" s="903"/>
    </row>
    <row r="1821" spans="2:9" ht="30" customHeight="1">
      <c r="B1821" s="904"/>
      <c r="C1821" s="829"/>
      <c r="D1821" s="829"/>
      <c r="E1821" s="829"/>
      <c r="F1821" s="829"/>
      <c r="G1821" s="829"/>
      <c r="H1821" s="829"/>
      <c r="I1821" s="903"/>
    </row>
    <row r="1822" spans="2:9" ht="30" customHeight="1">
      <c r="B1822" s="904"/>
      <c r="C1822" s="829"/>
      <c r="D1822" s="829"/>
      <c r="E1822" s="829"/>
      <c r="F1822" s="829"/>
      <c r="G1822" s="829"/>
      <c r="H1822" s="829"/>
      <c r="I1822" s="903"/>
    </row>
    <row r="1823" spans="2:9" ht="30" customHeight="1">
      <c r="B1823" s="904"/>
      <c r="C1823" s="829"/>
      <c r="D1823" s="829"/>
      <c r="E1823" s="829"/>
      <c r="F1823" s="829"/>
      <c r="G1823" s="829"/>
      <c r="H1823" s="829"/>
      <c r="I1823" s="903"/>
    </row>
    <row r="1824" spans="2:9" ht="30" customHeight="1">
      <c r="B1824" s="904"/>
      <c r="C1824" s="829"/>
      <c r="D1824" s="829"/>
      <c r="E1824" s="829"/>
      <c r="F1824" s="829"/>
      <c r="G1824" s="829"/>
      <c r="H1824" s="829"/>
      <c r="I1824" s="903"/>
    </row>
    <row r="1825" spans="2:9" ht="30" customHeight="1">
      <c r="B1825" s="904"/>
      <c r="C1825" s="829"/>
      <c r="D1825" s="829"/>
      <c r="E1825" s="829"/>
      <c r="F1825" s="829"/>
      <c r="G1825" s="829"/>
      <c r="H1825" s="829"/>
      <c r="I1825" s="903"/>
    </row>
    <row r="1826" spans="2:9" ht="30" customHeight="1">
      <c r="B1826" s="904"/>
      <c r="C1826" s="829"/>
      <c r="D1826" s="829"/>
      <c r="E1826" s="829"/>
      <c r="F1826" s="829"/>
      <c r="G1826" s="829"/>
      <c r="H1826" s="829"/>
      <c r="I1826" s="903"/>
    </row>
    <row r="1827" spans="2:9" ht="30" customHeight="1">
      <c r="B1827" s="904"/>
      <c r="C1827" s="829"/>
      <c r="D1827" s="829"/>
      <c r="E1827" s="829"/>
      <c r="F1827" s="829"/>
      <c r="G1827" s="829"/>
      <c r="H1827" s="829"/>
      <c r="I1827" s="903"/>
    </row>
    <row r="1828" spans="2:9" ht="30" customHeight="1">
      <c r="B1828" s="904"/>
      <c r="C1828" s="829"/>
      <c r="D1828" s="829"/>
      <c r="E1828" s="829"/>
      <c r="F1828" s="829"/>
      <c r="G1828" s="829"/>
      <c r="H1828" s="829"/>
      <c r="I1828" s="903"/>
    </row>
    <row r="1829" spans="2:9" ht="30" customHeight="1">
      <c r="B1829" s="904"/>
      <c r="C1829" s="829"/>
      <c r="D1829" s="829"/>
      <c r="E1829" s="829"/>
      <c r="F1829" s="829"/>
      <c r="G1829" s="829"/>
      <c r="H1829" s="829"/>
      <c r="I1829" s="903"/>
    </row>
    <row r="1830" spans="2:9" ht="30" customHeight="1">
      <c r="B1830" s="904"/>
      <c r="C1830" s="829"/>
      <c r="D1830" s="829"/>
      <c r="E1830" s="829"/>
      <c r="F1830" s="829"/>
      <c r="G1830" s="829"/>
      <c r="H1830" s="829"/>
      <c r="I1830" s="903"/>
    </row>
    <row r="1831" spans="2:9" ht="30" customHeight="1">
      <c r="B1831" s="904"/>
      <c r="C1831" s="829"/>
      <c r="D1831" s="829"/>
      <c r="E1831" s="829"/>
      <c r="F1831" s="829"/>
      <c r="G1831" s="829"/>
      <c r="H1831" s="829"/>
      <c r="I1831" s="903"/>
    </row>
    <row r="1832" spans="2:9" ht="30" customHeight="1">
      <c r="B1832" s="904"/>
      <c r="C1832" s="829"/>
      <c r="D1832" s="829"/>
      <c r="E1832" s="829"/>
      <c r="F1832" s="829"/>
      <c r="G1832" s="829"/>
      <c r="H1832" s="829"/>
      <c r="I1832" s="903"/>
    </row>
    <row r="1833" spans="2:9" ht="30" customHeight="1">
      <c r="B1833" s="904"/>
      <c r="C1833" s="829"/>
      <c r="D1833" s="829"/>
      <c r="E1833" s="829"/>
      <c r="F1833" s="829"/>
      <c r="G1833" s="829"/>
      <c r="H1833" s="829"/>
      <c r="I1833" s="903"/>
    </row>
    <row r="1834" spans="2:9" ht="30" customHeight="1">
      <c r="B1834" s="904"/>
      <c r="C1834" s="829"/>
      <c r="D1834" s="829"/>
      <c r="E1834" s="829"/>
      <c r="F1834" s="829"/>
      <c r="G1834" s="829"/>
      <c r="H1834" s="829"/>
      <c r="I1834" s="903"/>
    </row>
    <row r="1835" spans="2:9" ht="30" customHeight="1">
      <c r="B1835" s="904"/>
      <c r="C1835" s="829"/>
      <c r="D1835" s="829"/>
      <c r="E1835" s="829"/>
      <c r="F1835" s="829"/>
      <c r="G1835" s="829"/>
      <c r="H1835" s="829"/>
      <c r="I1835" s="903"/>
    </row>
    <row r="1836" spans="2:9" ht="30" customHeight="1">
      <c r="B1836" s="904"/>
      <c r="C1836" s="829"/>
      <c r="D1836" s="829"/>
      <c r="E1836" s="829"/>
      <c r="F1836" s="829"/>
      <c r="G1836" s="829"/>
      <c r="H1836" s="829"/>
      <c r="I1836" s="903"/>
    </row>
    <row r="1837" spans="2:9" ht="30" customHeight="1">
      <c r="B1837" s="904"/>
      <c r="C1837" s="829"/>
      <c r="D1837" s="829"/>
      <c r="E1837" s="829"/>
      <c r="F1837" s="829"/>
      <c r="G1837" s="829"/>
      <c r="H1837" s="829"/>
      <c r="I1837" s="903"/>
    </row>
    <row r="1838" spans="2:9" ht="30" customHeight="1">
      <c r="B1838" s="904"/>
      <c r="C1838" s="829"/>
      <c r="D1838" s="829"/>
      <c r="E1838" s="829"/>
      <c r="F1838" s="829"/>
      <c r="G1838" s="829"/>
      <c r="H1838" s="829"/>
      <c r="I1838" s="903"/>
    </row>
    <row r="1839" spans="2:9" ht="30" customHeight="1">
      <c r="B1839" s="904"/>
      <c r="C1839" s="829"/>
      <c r="D1839" s="829"/>
      <c r="E1839" s="829"/>
      <c r="F1839" s="829"/>
      <c r="G1839" s="829"/>
      <c r="H1839" s="829"/>
      <c r="I1839" s="903"/>
    </row>
    <row r="1840" spans="2:9" ht="30" customHeight="1">
      <c r="B1840" s="904"/>
      <c r="C1840" s="829"/>
      <c r="D1840" s="829"/>
      <c r="E1840" s="829"/>
      <c r="F1840" s="829"/>
      <c r="G1840" s="829"/>
      <c r="H1840" s="829"/>
      <c r="I1840" s="903"/>
    </row>
    <row r="1841" spans="2:9" ht="30" customHeight="1">
      <c r="B1841" s="904"/>
      <c r="C1841" s="829"/>
      <c r="D1841" s="829"/>
      <c r="E1841" s="829"/>
      <c r="F1841" s="829"/>
      <c r="G1841" s="829"/>
      <c r="H1841" s="829"/>
      <c r="I1841" s="903"/>
    </row>
    <row r="1842" spans="2:9" ht="30" customHeight="1">
      <c r="B1842" s="904"/>
      <c r="C1842" s="829"/>
      <c r="D1842" s="829"/>
      <c r="E1842" s="829"/>
      <c r="F1842" s="829"/>
      <c r="G1842" s="829"/>
      <c r="H1842" s="829"/>
      <c r="I1842" s="903"/>
    </row>
    <row r="1843" spans="2:9" ht="30" customHeight="1">
      <c r="B1843" s="904"/>
      <c r="C1843" s="829"/>
      <c r="D1843" s="829"/>
      <c r="E1843" s="829"/>
      <c r="F1843" s="829"/>
      <c r="G1843" s="829"/>
      <c r="H1843" s="829"/>
      <c r="I1843" s="903"/>
    </row>
    <row r="1844" spans="2:9" ht="30" customHeight="1">
      <c r="B1844" s="904"/>
      <c r="C1844" s="829"/>
      <c r="D1844" s="829"/>
      <c r="E1844" s="829"/>
      <c r="F1844" s="829"/>
      <c r="G1844" s="829"/>
      <c r="H1844" s="829"/>
      <c r="I1844" s="903"/>
    </row>
    <row r="1845" spans="2:9" ht="30" customHeight="1">
      <c r="B1845" s="904"/>
      <c r="C1845" s="829"/>
      <c r="D1845" s="829"/>
      <c r="E1845" s="829"/>
      <c r="F1845" s="829"/>
      <c r="G1845" s="829"/>
      <c r="H1845" s="829"/>
      <c r="I1845" s="903"/>
    </row>
    <row r="1846" spans="2:9" ht="30" customHeight="1">
      <c r="B1846" s="904"/>
      <c r="C1846" s="829"/>
      <c r="D1846" s="829"/>
      <c r="E1846" s="829"/>
      <c r="F1846" s="829"/>
      <c r="G1846" s="829"/>
      <c r="H1846" s="829"/>
      <c r="I1846" s="903"/>
    </row>
    <row r="1847" spans="2:9" ht="30" customHeight="1">
      <c r="B1847" s="904"/>
      <c r="C1847" s="829"/>
      <c r="D1847" s="829"/>
      <c r="E1847" s="829"/>
      <c r="F1847" s="829"/>
      <c r="G1847" s="829"/>
      <c r="H1847" s="829"/>
      <c r="I1847" s="903"/>
    </row>
    <row r="1848" spans="2:9" ht="30" customHeight="1">
      <c r="B1848" s="904"/>
      <c r="C1848" s="829"/>
      <c r="D1848" s="829"/>
      <c r="E1848" s="829"/>
      <c r="F1848" s="829"/>
      <c r="G1848" s="829"/>
      <c r="H1848" s="829"/>
      <c r="I1848" s="903"/>
    </row>
    <row r="1849" spans="2:9" ht="30" customHeight="1">
      <c r="B1849" s="904"/>
      <c r="C1849" s="829"/>
      <c r="D1849" s="829"/>
      <c r="E1849" s="829"/>
      <c r="F1849" s="829"/>
      <c r="G1849" s="829"/>
      <c r="H1849" s="829"/>
      <c r="I1849" s="903"/>
    </row>
    <row r="1850" spans="2:9" ht="30" customHeight="1">
      <c r="B1850" s="904"/>
      <c r="C1850" s="829"/>
      <c r="D1850" s="829"/>
      <c r="E1850" s="829"/>
      <c r="F1850" s="829"/>
      <c r="G1850" s="829"/>
      <c r="H1850" s="829"/>
      <c r="I1850" s="903"/>
    </row>
    <row r="1851" spans="2:9" ht="30" customHeight="1">
      <c r="B1851" s="904"/>
      <c r="C1851" s="829"/>
      <c r="D1851" s="829"/>
      <c r="E1851" s="829"/>
      <c r="F1851" s="829"/>
      <c r="G1851" s="829"/>
      <c r="H1851" s="829"/>
      <c r="I1851" s="903"/>
    </row>
    <row r="1852" spans="2:9" ht="30" customHeight="1">
      <c r="B1852" s="904"/>
      <c r="C1852" s="829"/>
      <c r="D1852" s="829"/>
      <c r="E1852" s="829"/>
      <c r="F1852" s="829"/>
      <c r="G1852" s="829"/>
      <c r="H1852" s="829"/>
      <c r="I1852" s="903"/>
    </row>
    <row r="1853" spans="2:9" ht="30" customHeight="1">
      <c r="B1853" s="904"/>
      <c r="C1853" s="829"/>
      <c r="D1853" s="829"/>
      <c r="E1853" s="829"/>
      <c r="F1853" s="829"/>
      <c r="G1853" s="829"/>
      <c r="H1853" s="829"/>
      <c r="I1853" s="903"/>
    </row>
    <row r="1854" spans="2:9" ht="30" customHeight="1">
      <c r="B1854" s="904"/>
      <c r="C1854" s="829"/>
      <c r="D1854" s="829"/>
      <c r="E1854" s="829"/>
      <c r="F1854" s="829"/>
      <c r="G1854" s="829"/>
      <c r="H1854" s="829"/>
      <c r="I1854" s="903"/>
    </row>
    <row r="1855" spans="2:9" ht="30" customHeight="1">
      <c r="B1855" s="904"/>
      <c r="C1855" s="829"/>
      <c r="D1855" s="829"/>
      <c r="E1855" s="829"/>
      <c r="F1855" s="829"/>
      <c r="G1855" s="829"/>
      <c r="H1855" s="829"/>
      <c r="I1855" s="903"/>
    </row>
    <row r="1856" spans="2:9" ht="30" customHeight="1">
      <c r="B1856" s="904"/>
      <c r="C1856" s="829"/>
      <c r="D1856" s="829"/>
      <c r="E1856" s="829"/>
      <c r="F1856" s="829"/>
      <c r="G1856" s="829"/>
      <c r="H1856" s="829"/>
      <c r="I1856" s="903"/>
    </row>
    <row r="1857" spans="2:9" ht="30" customHeight="1">
      <c r="B1857" s="904"/>
      <c r="C1857" s="829"/>
      <c r="D1857" s="829"/>
      <c r="E1857" s="829"/>
      <c r="F1857" s="829"/>
      <c r="G1857" s="829"/>
      <c r="H1857" s="829"/>
      <c r="I1857" s="903"/>
    </row>
    <row r="1858" spans="2:9" ht="30" customHeight="1">
      <c r="B1858" s="904"/>
      <c r="C1858" s="829"/>
      <c r="D1858" s="829"/>
      <c r="E1858" s="829"/>
      <c r="F1858" s="829"/>
      <c r="G1858" s="829"/>
      <c r="H1858" s="829"/>
      <c r="I1858" s="903"/>
    </row>
    <row r="1859" spans="2:9" ht="30" customHeight="1">
      <c r="B1859" s="904"/>
      <c r="C1859" s="829"/>
      <c r="D1859" s="829"/>
      <c r="E1859" s="829"/>
      <c r="F1859" s="829"/>
      <c r="G1859" s="829"/>
      <c r="H1859" s="829"/>
      <c r="I1859" s="903"/>
    </row>
    <row r="1860" spans="2:9" ht="30" customHeight="1">
      <c r="B1860" s="904"/>
      <c r="C1860" s="829"/>
      <c r="D1860" s="829"/>
      <c r="E1860" s="829"/>
      <c r="F1860" s="829"/>
      <c r="G1860" s="829"/>
      <c r="H1860" s="829"/>
      <c r="I1860" s="903"/>
    </row>
    <row r="1861" spans="2:9" ht="30" customHeight="1">
      <c r="B1861" s="904"/>
      <c r="C1861" s="829"/>
      <c r="D1861" s="829"/>
      <c r="E1861" s="829"/>
      <c r="F1861" s="829"/>
      <c r="G1861" s="829"/>
      <c r="H1861" s="829"/>
      <c r="I1861" s="903"/>
    </row>
    <row r="1862" spans="2:9" ht="30" customHeight="1">
      <c r="B1862" s="904"/>
      <c r="C1862" s="829"/>
      <c r="D1862" s="829"/>
      <c r="E1862" s="829"/>
      <c r="F1862" s="829"/>
      <c r="G1862" s="829"/>
      <c r="H1862" s="829"/>
      <c r="I1862" s="903"/>
    </row>
    <row r="1863" spans="2:9" ht="30" customHeight="1">
      <c r="B1863" s="904"/>
      <c r="C1863" s="829"/>
      <c r="D1863" s="829"/>
      <c r="E1863" s="829"/>
      <c r="F1863" s="829"/>
      <c r="G1863" s="829"/>
      <c r="H1863" s="829"/>
      <c r="I1863" s="903"/>
    </row>
    <row r="1864" spans="2:9" ht="30" customHeight="1">
      <c r="B1864" s="904"/>
      <c r="C1864" s="829"/>
      <c r="D1864" s="829"/>
      <c r="E1864" s="829"/>
      <c r="F1864" s="829"/>
      <c r="G1864" s="829"/>
      <c r="H1864" s="829"/>
      <c r="I1864" s="903"/>
    </row>
    <row r="1865" spans="2:9" ht="30" customHeight="1">
      <c r="B1865" s="904"/>
      <c r="C1865" s="829"/>
      <c r="D1865" s="829"/>
      <c r="E1865" s="829"/>
      <c r="F1865" s="829"/>
      <c r="G1865" s="829"/>
      <c r="H1865" s="829"/>
      <c r="I1865" s="903"/>
    </row>
    <row r="1866" spans="2:9" ht="30" customHeight="1">
      <c r="B1866" s="904"/>
      <c r="C1866" s="829"/>
      <c r="D1866" s="829"/>
      <c r="E1866" s="829"/>
      <c r="F1866" s="829"/>
      <c r="G1866" s="829"/>
      <c r="H1866" s="829"/>
      <c r="I1866" s="903"/>
    </row>
    <row r="1867" spans="2:9" ht="30" customHeight="1">
      <c r="B1867" s="904"/>
      <c r="C1867" s="829"/>
      <c r="D1867" s="829"/>
      <c r="E1867" s="829"/>
      <c r="F1867" s="829"/>
      <c r="G1867" s="829"/>
      <c r="H1867" s="829"/>
      <c r="I1867" s="903"/>
    </row>
    <row r="1868" spans="2:9" ht="30" customHeight="1">
      <c r="B1868" s="904"/>
      <c r="C1868" s="829"/>
      <c r="D1868" s="829"/>
      <c r="E1868" s="829"/>
      <c r="F1868" s="829"/>
      <c r="G1868" s="829"/>
      <c r="H1868" s="829"/>
      <c r="I1868" s="903"/>
    </row>
    <row r="1869" spans="2:9" ht="30" customHeight="1">
      <c r="B1869" s="904"/>
      <c r="C1869" s="829"/>
      <c r="D1869" s="829"/>
      <c r="E1869" s="829"/>
      <c r="F1869" s="829"/>
      <c r="G1869" s="829"/>
      <c r="H1869" s="829"/>
      <c r="I1869" s="903"/>
    </row>
    <row r="1870" spans="2:9" ht="30" customHeight="1">
      <c r="B1870" s="904"/>
      <c r="C1870" s="829"/>
      <c r="D1870" s="829"/>
      <c r="E1870" s="829"/>
      <c r="F1870" s="829"/>
      <c r="G1870" s="829"/>
      <c r="H1870" s="829"/>
      <c r="I1870" s="903"/>
    </row>
    <row r="1871" spans="2:9" ht="30" customHeight="1">
      <c r="B1871" s="904"/>
      <c r="C1871" s="829"/>
      <c r="D1871" s="829"/>
      <c r="E1871" s="829"/>
      <c r="F1871" s="829"/>
      <c r="G1871" s="829"/>
      <c r="H1871" s="829"/>
      <c r="I1871" s="903"/>
    </row>
    <row r="1872" spans="2:9" ht="30" customHeight="1">
      <c r="B1872" s="904"/>
      <c r="C1872" s="829"/>
      <c r="D1872" s="829"/>
      <c r="E1872" s="829"/>
      <c r="F1872" s="829"/>
      <c r="G1872" s="829"/>
      <c r="H1872" s="829"/>
      <c r="I1872" s="903"/>
    </row>
    <row r="1873" spans="2:9" ht="30" customHeight="1">
      <c r="B1873" s="904"/>
      <c r="C1873" s="829"/>
      <c r="D1873" s="829"/>
      <c r="E1873" s="829"/>
      <c r="F1873" s="829"/>
      <c r="G1873" s="829"/>
      <c r="H1873" s="829"/>
      <c r="I1873" s="903"/>
    </row>
    <row r="1874" spans="2:9" ht="30" customHeight="1">
      <c r="B1874" s="904"/>
      <c r="C1874" s="829"/>
      <c r="D1874" s="829"/>
      <c r="E1874" s="829"/>
      <c r="F1874" s="829"/>
      <c r="G1874" s="829"/>
      <c r="H1874" s="829"/>
      <c r="I1874" s="903"/>
    </row>
    <row r="1875" spans="2:9" ht="30" customHeight="1">
      <c r="B1875" s="904"/>
      <c r="C1875" s="829"/>
      <c r="D1875" s="829"/>
      <c r="E1875" s="829"/>
      <c r="F1875" s="829"/>
      <c r="G1875" s="829"/>
      <c r="H1875" s="829"/>
      <c r="I1875" s="903"/>
    </row>
    <row r="1876" spans="2:9" ht="30" customHeight="1">
      <c r="B1876" s="904"/>
      <c r="C1876" s="829"/>
      <c r="D1876" s="829"/>
      <c r="E1876" s="829"/>
      <c r="F1876" s="829"/>
      <c r="G1876" s="829"/>
      <c r="H1876" s="829"/>
      <c r="I1876" s="903"/>
    </row>
    <row r="1877" spans="2:9" ht="30" customHeight="1">
      <c r="B1877" s="904"/>
      <c r="C1877" s="829"/>
      <c r="D1877" s="829"/>
      <c r="E1877" s="829"/>
      <c r="F1877" s="829"/>
      <c r="G1877" s="829"/>
      <c r="H1877" s="829"/>
      <c r="I1877" s="903"/>
    </row>
    <row r="1878" spans="2:9" ht="30" customHeight="1">
      <c r="B1878" s="904"/>
      <c r="C1878" s="829"/>
      <c r="D1878" s="829"/>
      <c r="E1878" s="829"/>
      <c r="F1878" s="829"/>
      <c r="G1878" s="829"/>
      <c r="H1878" s="829"/>
      <c r="I1878" s="903"/>
    </row>
    <row r="1879" spans="2:9" ht="30" customHeight="1">
      <c r="B1879" s="904"/>
      <c r="C1879" s="829"/>
      <c r="D1879" s="829"/>
      <c r="E1879" s="829"/>
      <c r="F1879" s="829"/>
      <c r="G1879" s="829"/>
      <c r="H1879" s="829"/>
      <c r="I1879" s="903"/>
    </row>
    <row r="1880" spans="2:9" ht="30" customHeight="1">
      <c r="B1880" s="904"/>
      <c r="C1880" s="829"/>
      <c r="D1880" s="829"/>
      <c r="E1880" s="829"/>
      <c r="F1880" s="829"/>
      <c r="G1880" s="829"/>
      <c r="H1880" s="829"/>
      <c r="I1880" s="903"/>
    </row>
    <row r="1881" spans="2:9" ht="30" customHeight="1">
      <c r="B1881" s="904"/>
      <c r="C1881" s="829"/>
      <c r="D1881" s="829"/>
      <c r="E1881" s="829"/>
      <c r="F1881" s="829"/>
      <c r="G1881" s="829"/>
      <c r="H1881" s="829"/>
      <c r="I1881" s="903"/>
    </row>
    <row r="1882" spans="2:9" ht="30" customHeight="1">
      <c r="B1882" s="904"/>
      <c r="C1882" s="829"/>
      <c r="D1882" s="829"/>
      <c r="E1882" s="829"/>
      <c r="F1882" s="829"/>
      <c r="G1882" s="829"/>
      <c r="H1882" s="829"/>
      <c r="I1882" s="903"/>
    </row>
    <row r="1883" spans="2:9" ht="30" customHeight="1">
      <c r="B1883" s="904"/>
      <c r="C1883" s="829"/>
      <c r="D1883" s="829"/>
      <c r="E1883" s="829"/>
      <c r="F1883" s="829"/>
      <c r="G1883" s="829"/>
      <c r="H1883" s="829"/>
      <c r="I1883" s="903"/>
    </row>
    <row r="1884" spans="2:9" ht="30" customHeight="1">
      <c r="B1884" s="904"/>
      <c r="C1884" s="829"/>
      <c r="D1884" s="829"/>
      <c r="E1884" s="829"/>
      <c r="F1884" s="829"/>
      <c r="G1884" s="829"/>
      <c r="H1884" s="829"/>
      <c r="I1884" s="903"/>
    </row>
    <row r="1885" spans="2:9" ht="30" customHeight="1">
      <c r="B1885" s="904"/>
      <c r="C1885" s="829"/>
      <c r="D1885" s="829"/>
      <c r="E1885" s="829"/>
      <c r="F1885" s="829"/>
      <c r="G1885" s="829"/>
      <c r="H1885" s="829"/>
      <c r="I1885" s="903"/>
    </row>
    <row r="1886" spans="2:9" ht="30" customHeight="1">
      <c r="B1886" s="904"/>
      <c r="C1886" s="829"/>
      <c r="D1886" s="829"/>
      <c r="E1886" s="829"/>
      <c r="F1886" s="829"/>
      <c r="G1886" s="829"/>
      <c r="H1886" s="829"/>
      <c r="I1886" s="903"/>
    </row>
    <row r="1887" spans="2:9" ht="30" customHeight="1">
      <c r="B1887" s="904"/>
      <c r="C1887" s="829"/>
      <c r="D1887" s="829"/>
      <c r="E1887" s="829"/>
      <c r="F1887" s="829"/>
      <c r="G1887" s="829"/>
      <c r="H1887" s="829"/>
      <c r="I1887" s="903"/>
    </row>
    <row r="1888" spans="2:9" ht="30" customHeight="1">
      <c r="B1888" s="904"/>
      <c r="C1888" s="829"/>
      <c r="D1888" s="829"/>
      <c r="E1888" s="829"/>
      <c r="F1888" s="829"/>
      <c r="G1888" s="829"/>
      <c r="H1888" s="829"/>
      <c r="I1888" s="903"/>
    </row>
    <row r="1889" spans="2:9" ht="30" customHeight="1">
      <c r="B1889" s="904"/>
      <c r="C1889" s="829"/>
      <c r="D1889" s="829"/>
      <c r="E1889" s="829"/>
      <c r="F1889" s="829"/>
      <c r="G1889" s="829"/>
      <c r="H1889" s="829"/>
      <c r="I1889" s="903"/>
    </row>
    <row r="1890" spans="2:9" ht="30" customHeight="1">
      <c r="B1890" s="904"/>
      <c r="C1890" s="829"/>
      <c r="D1890" s="829"/>
      <c r="E1890" s="829"/>
      <c r="F1890" s="829"/>
      <c r="G1890" s="829"/>
      <c r="H1890" s="829"/>
      <c r="I1890" s="903"/>
    </row>
    <row r="1891" spans="2:9" ht="30" customHeight="1">
      <c r="B1891" s="904"/>
      <c r="C1891" s="829"/>
      <c r="D1891" s="829"/>
      <c r="E1891" s="829"/>
      <c r="F1891" s="829"/>
      <c r="G1891" s="829"/>
      <c r="H1891" s="829"/>
      <c r="I1891" s="903"/>
    </row>
    <row r="1892" spans="2:9" ht="30" customHeight="1">
      <c r="B1892" s="904"/>
      <c r="C1892" s="829"/>
      <c r="D1892" s="829"/>
      <c r="E1892" s="829"/>
      <c r="F1892" s="829"/>
      <c r="G1892" s="829"/>
      <c r="H1892" s="829"/>
      <c r="I1892" s="903"/>
    </row>
    <row r="1893" spans="2:9" ht="30" customHeight="1">
      <c r="B1893" s="904"/>
      <c r="C1893" s="829"/>
      <c r="D1893" s="829"/>
      <c r="E1893" s="829"/>
      <c r="F1893" s="829"/>
      <c r="G1893" s="829"/>
      <c r="H1893" s="829"/>
      <c r="I1893" s="903"/>
    </row>
    <row r="1894" spans="2:9" ht="30" customHeight="1">
      <c r="B1894" s="904"/>
      <c r="C1894" s="829"/>
      <c r="D1894" s="829"/>
      <c r="E1894" s="829"/>
      <c r="F1894" s="829"/>
      <c r="G1894" s="829"/>
      <c r="H1894" s="829"/>
      <c r="I1894" s="903"/>
    </row>
    <row r="1895" spans="2:9" ht="30" customHeight="1">
      <c r="B1895" s="904"/>
      <c r="C1895" s="829"/>
      <c r="D1895" s="829"/>
      <c r="E1895" s="829"/>
      <c r="F1895" s="829"/>
      <c r="G1895" s="829"/>
      <c r="H1895" s="829"/>
      <c r="I1895" s="903"/>
    </row>
    <row r="1896" spans="2:9" ht="30" customHeight="1">
      <c r="B1896" s="904"/>
      <c r="C1896" s="829"/>
      <c r="D1896" s="829"/>
      <c r="E1896" s="829"/>
      <c r="F1896" s="829"/>
      <c r="G1896" s="829"/>
      <c r="H1896" s="829"/>
      <c r="I1896" s="903"/>
    </row>
    <row r="1897" spans="2:9" ht="30" customHeight="1">
      <c r="B1897" s="904"/>
      <c r="C1897" s="829"/>
      <c r="D1897" s="829"/>
      <c r="E1897" s="829"/>
      <c r="F1897" s="829"/>
      <c r="G1897" s="829"/>
      <c r="H1897" s="829"/>
      <c r="I1897" s="903"/>
    </row>
    <row r="1898" spans="2:9" ht="30" customHeight="1">
      <c r="B1898" s="904"/>
      <c r="C1898" s="829"/>
      <c r="D1898" s="829"/>
      <c r="E1898" s="829"/>
      <c r="F1898" s="829"/>
      <c r="G1898" s="829"/>
      <c r="H1898" s="829"/>
      <c r="I1898" s="903"/>
    </row>
    <row r="1899" spans="2:9" ht="30" customHeight="1">
      <c r="B1899" s="904"/>
      <c r="C1899" s="829"/>
      <c r="D1899" s="829"/>
      <c r="E1899" s="829"/>
      <c r="F1899" s="829"/>
      <c r="G1899" s="829"/>
      <c r="H1899" s="829"/>
      <c r="I1899" s="903"/>
    </row>
    <row r="1900" spans="2:9" ht="30" customHeight="1">
      <c r="B1900" s="904"/>
      <c r="C1900" s="829"/>
      <c r="D1900" s="829"/>
      <c r="E1900" s="829"/>
      <c r="F1900" s="829"/>
      <c r="G1900" s="829"/>
      <c r="H1900" s="829"/>
      <c r="I1900" s="903"/>
    </row>
    <row r="1901" spans="2:9" ht="30" customHeight="1">
      <c r="B1901" s="904"/>
      <c r="C1901" s="829"/>
      <c r="D1901" s="829"/>
      <c r="E1901" s="829"/>
      <c r="F1901" s="829"/>
      <c r="G1901" s="829"/>
      <c r="H1901" s="829"/>
      <c r="I1901" s="903"/>
    </row>
    <row r="1902" spans="2:9" ht="30" customHeight="1">
      <c r="B1902" s="904"/>
      <c r="C1902" s="829"/>
      <c r="D1902" s="829"/>
      <c r="E1902" s="829"/>
      <c r="F1902" s="829"/>
      <c r="G1902" s="829"/>
      <c r="H1902" s="829"/>
      <c r="I1902" s="903"/>
    </row>
    <row r="1903" spans="2:9" ht="30" customHeight="1">
      <c r="B1903" s="904"/>
      <c r="C1903" s="829"/>
      <c r="D1903" s="829"/>
      <c r="E1903" s="829"/>
      <c r="F1903" s="829"/>
      <c r="G1903" s="829"/>
      <c r="H1903" s="829"/>
      <c r="I1903" s="903"/>
    </row>
    <row r="1904" spans="2:9" ht="30" customHeight="1">
      <c r="B1904" s="904"/>
      <c r="C1904" s="829"/>
      <c r="D1904" s="829"/>
      <c r="E1904" s="829"/>
      <c r="F1904" s="829"/>
      <c r="G1904" s="829"/>
      <c r="H1904" s="829"/>
      <c r="I1904" s="903"/>
    </row>
    <row r="1905" spans="2:9" ht="30" customHeight="1">
      <c r="B1905" s="904"/>
      <c r="C1905" s="829"/>
      <c r="D1905" s="829"/>
      <c r="E1905" s="829"/>
      <c r="F1905" s="829"/>
      <c r="G1905" s="829"/>
      <c r="H1905" s="829"/>
      <c r="I1905" s="903"/>
    </row>
    <row r="1906" spans="2:9" ht="30" customHeight="1">
      <c r="B1906" s="904"/>
      <c r="C1906" s="829"/>
      <c r="D1906" s="829"/>
      <c r="E1906" s="829"/>
      <c r="F1906" s="829"/>
      <c r="G1906" s="829"/>
      <c r="H1906" s="829"/>
      <c r="I1906" s="903"/>
    </row>
    <row r="1907" spans="2:9" ht="30" customHeight="1">
      <c r="B1907" s="904"/>
      <c r="C1907" s="829"/>
      <c r="D1907" s="829"/>
      <c r="E1907" s="829"/>
      <c r="F1907" s="829"/>
      <c r="G1907" s="829"/>
      <c r="H1907" s="829"/>
      <c r="I1907" s="903"/>
    </row>
    <row r="1908" spans="2:9" ht="30" customHeight="1">
      <c r="B1908" s="904"/>
      <c r="C1908" s="829"/>
      <c r="D1908" s="829"/>
      <c r="E1908" s="829"/>
      <c r="F1908" s="829"/>
      <c r="G1908" s="829"/>
      <c r="H1908" s="829"/>
      <c r="I1908" s="903"/>
    </row>
    <row r="1909" spans="2:9" ht="30" customHeight="1">
      <c r="B1909" s="904"/>
      <c r="C1909" s="829"/>
      <c r="D1909" s="829"/>
      <c r="E1909" s="829"/>
      <c r="F1909" s="829"/>
      <c r="G1909" s="829"/>
      <c r="H1909" s="829"/>
      <c r="I1909" s="903"/>
    </row>
    <row r="1910" spans="2:9" ht="30" customHeight="1">
      <c r="B1910" s="904"/>
      <c r="C1910" s="829"/>
      <c r="D1910" s="829"/>
      <c r="E1910" s="829"/>
      <c r="F1910" s="829"/>
      <c r="G1910" s="829"/>
      <c r="H1910" s="829"/>
      <c r="I1910" s="903"/>
    </row>
    <row r="1911" spans="2:9" ht="30" customHeight="1">
      <c r="B1911" s="904"/>
      <c r="C1911" s="829"/>
      <c r="D1911" s="829"/>
      <c r="E1911" s="829"/>
      <c r="F1911" s="829"/>
      <c r="G1911" s="829"/>
      <c r="H1911" s="829"/>
      <c r="I1911" s="903"/>
    </row>
    <row r="1912" spans="2:9" ht="30" customHeight="1">
      <c r="B1912" s="904"/>
      <c r="C1912" s="829"/>
      <c r="D1912" s="829"/>
      <c r="E1912" s="829"/>
      <c r="F1912" s="829"/>
      <c r="G1912" s="829"/>
      <c r="H1912" s="829"/>
      <c r="I1912" s="903"/>
    </row>
    <row r="1913" spans="2:9" ht="30" customHeight="1">
      <c r="B1913" s="904"/>
      <c r="C1913" s="829"/>
      <c r="D1913" s="829"/>
      <c r="E1913" s="829"/>
      <c r="F1913" s="829"/>
      <c r="G1913" s="829"/>
      <c r="H1913" s="829"/>
      <c r="I1913" s="903"/>
    </row>
    <row r="1914" spans="2:9" ht="30" customHeight="1">
      <c r="B1914" s="904"/>
      <c r="C1914" s="829"/>
      <c r="D1914" s="829"/>
      <c r="E1914" s="829"/>
      <c r="F1914" s="829"/>
      <c r="G1914" s="829"/>
      <c r="H1914" s="829"/>
      <c r="I1914" s="903"/>
    </row>
    <row r="1915" spans="2:9" ht="30" customHeight="1">
      <c r="B1915" s="904"/>
      <c r="C1915" s="829"/>
      <c r="D1915" s="829"/>
      <c r="E1915" s="829"/>
      <c r="F1915" s="829"/>
      <c r="G1915" s="829"/>
      <c r="H1915" s="829"/>
      <c r="I1915" s="903"/>
    </row>
    <row r="1916" spans="2:9" ht="30" customHeight="1">
      <c r="B1916" s="904"/>
      <c r="C1916" s="829"/>
      <c r="D1916" s="829"/>
      <c r="E1916" s="829"/>
      <c r="F1916" s="829"/>
      <c r="G1916" s="829"/>
      <c r="H1916" s="829"/>
      <c r="I1916" s="903"/>
    </row>
    <row r="1917" spans="2:9" ht="30" customHeight="1">
      <c r="B1917" s="904"/>
      <c r="C1917" s="829"/>
      <c r="D1917" s="829"/>
      <c r="E1917" s="829"/>
      <c r="F1917" s="829"/>
      <c r="G1917" s="829"/>
      <c r="H1917" s="829"/>
      <c r="I1917" s="903"/>
    </row>
    <row r="1918" spans="2:9" ht="30" customHeight="1">
      <c r="B1918" s="904"/>
      <c r="C1918" s="829"/>
      <c r="D1918" s="829"/>
      <c r="E1918" s="829"/>
      <c r="F1918" s="829"/>
      <c r="G1918" s="829"/>
      <c r="H1918" s="829"/>
      <c r="I1918" s="903"/>
    </row>
    <row r="1919" spans="2:9" ht="30" customHeight="1">
      <c r="B1919" s="904"/>
      <c r="C1919" s="829"/>
      <c r="D1919" s="829"/>
      <c r="E1919" s="829"/>
      <c r="F1919" s="829"/>
      <c r="G1919" s="829"/>
      <c r="H1919" s="829"/>
      <c r="I1919" s="903"/>
    </row>
    <row r="1920" spans="2:9" ht="30" customHeight="1">
      <c r="B1920" s="904"/>
      <c r="C1920" s="829"/>
      <c r="D1920" s="829"/>
      <c r="E1920" s="829"/>
      <c r="F1920" s="829"/>
      <c r="G1920" s="829"/>
      <c r="H1920" s="829"/>
      <c r="I1920" s="903"/>
    </row>
    <row r="1921" spans="2:9" ht="30" customHeight="1">
      <c r="B1921" s="904"/>
      <c r="C1921" s="829"/>
      <c r="D1921" s="829"/>
      <c r="E1921" s="829"/>
      <c r="F1921" s="829"/>
      <c r="G1921" s="829"/>
      <c r="H1921" s="829"/>
      <c r="I1921" s="903"/>
    </row>
    <row r="1922" spans="2:9" ht="30" customHeight="1">
      <c r="B1922" s="904"/>
      <c r="C1922" s="829"/>
      <c r="D1922" s="829"/>
      <c r="E1922" s="829"/>
      <c r="F1922" s="829"/>
      <c r="G1922" s="829"/>
      <c r="H1922" s="829"/>
      <c r="I1922" s="903"/>
    </row>
    <row r="1923" spans="2:9" ht="30" customHeight="1">
      <c r="B1923" s="904"/>
      <c r="C1923" s="829"/>
      <c r="D1923" s="829"/>
      <c r="E1923" s="829"/>
      <c r="F1923" s="829"/>
      <c r="G1923" s="829"/>
      <c r="H1923" s="829"/>
      <c r="I1923" s="903"/>
    </row>
    <row r="1924" spans="2:9" ht="30" customHeight="1">
      <c r="B1924" s="904"/>
      <c r="C1924" s="829"/>
      <c r="D1924" s="829"/>
      <c r="E1924" s="829"/>
      <c r="F1924" s="829"/>
      <c r="G1924" s="829"/>
      <c r="H1924" s="829"/>
      <c r="I1924" s="903"/>
    </row>
    <row r="1925" spans="2:9" ht="30" customHeight="1">
      <c r="B1925" s="904"/>
      <c r="C1925" s="829"/>
      <c r="D1925" s="829"/>
      <c r="E1925" s="829"/>
      <c r="F1925" s="829"/>
      <c r="G1925" s="829"/>
      <c r="H1925" s="829"/>
      <c r="I1925" s="903"/>
    </row>
    <row r="1926" spans="2:9" ht="30" customHeight="1">
      <c r="B1926" s="904"/>
      <c r="C1926" s="829"/>
      <c r="D1926" s="829"/>
      <c r="E1926" s="829"/>
      <c r="F1926" s="829"/>
      <c r="G1926" s="829"/>
      <c r="H1926" s="829"/>
      <c r="I1926" s="903"/>
    </row>
    <row r="1927" spans="2:9" ht="30" customHeight="1">
      <c r="B1927" s="904"/>
      <c r="C1927" s="829"/>
      <c r="D1927" s="829"/>
      <c r="E1927" s="829"/>
      <c r="F1927" s="829"/>
      <c r="G1927" s="829"/>
      <c r="H1927" s="829"/>
      <c r="I1927" s="903"/>
    </row>
    <row r="1928" spans="2:9" ht="30" customHeight="1">
      <c r="B1928" s="904"/>
      <c r="C1928" s="829"/>
      <c r="D1928" s="829"/>
      <c r="E1928" s="829"/>
      <c r="F1928" s="829"/>
      <c r="G1928" s="829"/>
      <c r="H1928" s="829"/>
      <c r="I1928" s="903"/>
    </row>
    <row r="1929" spans="2:9" ht="30" customHeight="1">
      <c r="B1929" s="904"/>
      <c r="C1929" s="829"/>
      <c r="D1929" s="829"/>
      <c r="E1929" s="829"/>
      <c r="F1929" s="829"/>
      <c r="G1929" s="829"/>
      <c r="H1929" s="829"/>
      <c r="I1929" s="903"/>
    </row>
    <row r="1930" spans="2:9" ht="30" customHeight="1">
      <c r="B1930" s="904"/>
      <c r="C1930" s="829"/>
      <c r="D1930" s="829"/>
      <c r="E1930" s="829"/>
      <c r="F1930" s="829"/>
      <c r="G1930" s="829"/>
      <c r="H1930" s="829"/>
      <c r="I1930" s="903"/>
    </row>
    <row r="1931" spans="2:9" ht="30" customHeight="1">
      <c r="B1931" s="904"/>
      <c r="C1931" s="829"/>
      <c r="D1931" s="829"/>
      <c r="E1931" s="829"/>
      <c r="F1931" s="829"/>
      <c r="G1931" s="829"/>
      <c r="H1931" s="829"/>
      <c r="I1931" s="903"/>
    </row>
    <row r="1932" spans="2:9" ht="30" customHeight="1">
      <c r="B1932" s="904"/>
      <c r="C1932" s="829"/>
      <c r="D1932" s="829"/>
      <c r="E1932" s="829"/>
      <c r="F1932" s="829"/>
      <c r="G1932" s="829"/>
      <c r="H1932" s="829"/>
      <c r="I1932" s="903"/>
    </row>
    <row r="1933" spans="2:9" ht="30" customHeight="1">
      <c r="B1933" s="904"/>
      <c r="C1933" s="829"/>
      <c r="D1933" s="829"/>
      <c r="E1933" s="829"/>
      <c r="F1933" s="829"/>
      <c r="G1933" s="829"/>
      <c r="H1933" s="829"/>
      <c r="I1933" s="903"/>
    </row>
    <row r="1934" spans="2:9" ht="30" customHeight="1">
      <c r="B1934" s="904"/>
      <c r="C1934" s="829"/>
      <c r="D1934" s="829"/>
      <c r="E1934" s="829"/>
      <c r="F1934" s="829"/>
      <c r="G1934" s="829"/>
      <c r="H1934" s="829"/>
      <c r="I1934" s="903"/>
    </row>
    <row r="1935" spans="2:9" ht="30" customHeight="1">
      <c r="B1935" s="904"/>
      <c r="C1935" s="829"/>
      <c r="D1935" s="829"/>
      <c r="E1935" s="829"/>
      <c r="F1935" s="829"/>
      <c r="G1935" s="829"/>
      <c r="H1935" s="829"/>
      <c r="I1935" s="903"/>
    </row>
    <row r="1936" spans="2:9" ht="30" customHeight="1">
      <c r="B1936" s="904"/>
      <c r="C1936" s="829"/>
      <c r="D1936" s="829"/>
      <c r="E1936" s="829"/>
      <c r="F1936" s="829"/>
      <c r="G1936" s="829"/>
      <c r="H1936" s="829"/>
      <c r="I1936" s="903"/>
    </row>
    <row r="1937" spans="2:9" ht="30" customHeight="1">
      <c r="B1937" s="904"/>
      <c r="C1937" s="829"/>
      <c r="D1937" s="829"/>
      <c r="E1937" s="829"/>
      <c r="F1937" s="829"/>
      <c r="G1937" s="829"/>
      <c r="H1937" s="829"/>
      <c r="I1937" s="903"/>
    </row>
    <row r="1938" spans="2:9" ht="30" customHeight="1">
      <c r="B1938" s="904"/>
      <c r="C1938" s="829"/>
      <c r="D1938" s="829"/>
      <c r="E1938" s="829"/>
      <c r="F1938" s="829"/>
      <c r="G1938" s="829"/>
      <c r="H1938" s="829"/>
      <c r="I1938" s="903"/>
    </row>
    <row r="1939" spans="2:9" ht="30" customHeight="1">
      <c r="B1939" s="904"/>
      <c r="C1939" s="829"/>
      <c r="D1939" s="829"/>
      <c r="E1939" s="829"/>
      <c r="F1939" s="829"/>
      <c r="G1939" s="829"/>
      <c r="H1939" s="829"/>
      <c r="I1939" s="903"/>
    </row>
    <row r="1940" spans="2:9" ht="30" customHeight="1">
      <c r="B1940" s="904"/>
      <c r="C1940" s="829"/>
      <c r="D1940" s="829"/>
      <c r="E1940" s="829"/>
      <c r="F1940" s="829"/>
      <c r="G1940" s="829"/>
      <c r="H1940" s="829"/>
      <c r="I1940" s="903"/>
    </row>
    <row r="1941" spans="2:9" ht="30" customHeight="1">
      <c r="B1941" s="904"/>
      <c r="C1941" s="829"/>
      <c r="D1941" s="829"/>
      <c r="E1941" s="829"/>
      <c r="F1941" s="829"/>
      <c r="G1941" s="829"/>
      <c r="H1941" s="829"/>
      <c r="I1941" s="903"/>
    </row>
    <row r="1942" spans="2:9" ht="30" customHeight="1">
      <c r="B1942" s="904"/>
      <c r="C1942" s="829"/>
      <c r="D1942" s="829"/>
      <c r="E1942" s="829"/>
      <c r="F1942" s="829"/>
      <c r="G1942" s="829"/>
      <c r="H1942" s="829"/>
      <c r="I1942" s="903"/>
    </row>
    <row r="1943" spans="2:9" ht="30" customHeight="1">
      <c r="B1943" s="904"/>
      <c r="C1943" s="829"/>
      <c r="D1943" s="829"/>
      <c r="E1943" s="829"/>
      <c r="F1943" s="829"/>
      <c r="G1943" s="829"/>
      <c r="H1943" s="829"/>
      <c r="I1943" s="903"/>
    </row>
    <row r="1944" spans="2:9" ht="30" customHeight="1">
      <c r="B1944" s="904"/>
      <c r="C1944" s="829"/>
      <c r="D1944" s="829"/>
      <c r="E1944" s="829"/>
      <c r="F1944" s="829"/>
      <c r="G1944" s="829"/>
      <c r="H1944" s="829"/>
      <c r="I1944" s="903"/>
    </row>
    <row r="1945" spans="2:9" ht="30" customHeight="1">
      <c r="B1945" s="904"/>
      <c r="C1945" s="829"/>
      <c r="D1945" s="829"/>
      <c r="E1945" s="829"/>
      <c r="F1945" s="829"/>
      <c r="G1945" s="829"/>
      <c r="H1945" s="829"/>
      <c r="I1945" s="903"/>
    </row>
    <row r="1946" spans="2:9" ht="30" customHeight="1">
      <c r="B1946" s="904"/>
      <c r="C1946" s="829"/>
      <c r="D1946" s="829"/>
      <c r="E1946" s="829"/>
      <c r="F1946" s="829"/>
      <c r="G1946" s="829"/>
      <c r="H1946" s="829"/>
      <c r="I1946" s="903"/>
    </row>
    <row r="1947" spans="2:9" ht="30" customHeight="1">
      <c r="B1947" s="904"/>
      <c r="C1947" s="829"/>
      <c r="D1947" s="829"/>
      <c r="E1947" s="829"/>
      <c r="F1947" s="829"/>
      <c r="G1947" s="829"/>
      <c r="H1947" s="829"/>
      <c r="I1947" s="903"/>
    </row>
    <row r="1948" spans="2:9" ht="30" customHeight="1">
      <c r="B1948" s="904"/>
      <c r="C1948" s="829"/>
      <c r="D1948" s="829"/>
      <c r="E1948" s="829"/>
      <c r="F1948" s="829"/>
      <c r="G1948" s="829"/>
      <c r="H1948" s="829"/>
      <c r="I1948" s="903"/>
    </row>
    <row r="1949" spans="2:9" ht="30" customHeight="1">
      <c r="B1949" s="904"/>
      <c r="C1949" s="829"/>
      <c r="D1949" s="829"/>
      <c r="E1949" s="829"/>
      <c r="F1949" s="829"/>
      <c r="G1949" s="829"/>
      <c r="H1949" s="829"/>
      <c r="I1949" s="903"/>
    </row>
    <row r="1950" spans="2:9" ht="30" customHeight="1">
      <c r="B1950" s="904"/>
      <c r="C1950" s="829"/>
      <c r="D1950" s="829"/>
      <c r="E1950" s="829"/>
      <c r="F1950" s="829"/>
      <c r="G1950" s="829"/>
      <c r="H1950" s="829"/>
      <c r="I1950" s="903"/>
    </row>
    <row r="1951" spans="2:9" ht="30" customHeight="1">
      <c r="B1951" s="904"/>
      <c r="C1951" s="829"/>
      <c r="D1951" s="829"/>
      <c r="E1951" s="829"/>
      <c r="F1951" s="829"/>
      <c r="G1951" s="829"/>
      <c r="H1951" s="829"/>
      <c r="I1951" s="903"/>
    </row>
    <row r="1952" spans="2:9" ht="30" customHeight="1">
      <c r="B1952" s="904"/>
      <c r="C1952" s="829"/>
      <c r="D1952" s="829"/>
      <c r="E1952" s="829"/>
      <c r="F1952" s="829"/>
      <c r="G1952" s="829"/>
      <c r="H1952" s="829"/>
      <c r="I1952" s="903"/>
    </row>
    <row r="1953" spans="2:9" ht="30" customHeight="1">
      <c r="B1953" s="904"/>
      <c r="C1953" s="829"/>
      <c r="D1953" s="829"/>
      <c r="E1953" s="829"/>
      <c r="F1953" s="829"/>
      <c r="G1953" s="829"/>
      <c r="H1953" s="829"/>
      <c r="I1953" s="903"/>
    </row>
    <row r="1954" spans="2:9" ht="30" customHeight="1">
      <c r="B1954" s="904"/>
      <c r="C1954" s="829"/>
      <c r="D1954" s="829"/>
      <c r="E1954" s="829"/>
      <c r="F1954" s="829"/>
      <c r="G1954" s="829"/>
      <c r="H1954" s="829"/>
      <c r="I1954" s="903"/>
    </row>
    <row r="1955" spans="2:9" ht="30" customHeight="1">
      <c r="B1955" s="904"/>
      <c r="C1955" s="829"/>
      <c r="D1955" s="829"/>
      <c r="E1955" s="829"/>
      <c r="F1955" s="829"/>
      <c r="G1955" s="829"/>
      <c r="H1955" s="829"/>
      <c r="I1955" s="903"/>
    </row>
    <row r="1956" spans="2:9" ht="30" customHeight="1">
      <c r="B1956" s="904"/>
      <c r="C1956" s="829"/>
      <c r="D1956" s="829"/>
      <c r="E1956" s="829"/>
      <c r="F1956" s="829"/>
      <c r="G1956" s="829"/>
      <c r="H1956" s="829"/>
      <c r="I1956" s="903"/>
    </row>
    <row r="1957" spans="2:9" ht="30" customHeight="1">
      <c r="B1957" s="904"/>
      <c r="C1957" s="829"/>
      <c r="D1957" s="829"/>
      <c r="E1957" s="829"/>
      <c r="F1957" s="829"/>
      <c r="G1957" s="829"/>
      <c r="H1957" s="829"/>
      <c r="I1957" s="903"/>
    </row>
    <row r="1958" spans="2:9" ht="30" customHeight="1">
      <c r="B1958" s="904"/>
      <c r="C1958" s="829"/>
      <c r="D1958" s="829"/>
      <c r="E1958" s="829"/>
      <c r="F1958" s="829"/>
      <c r="G1958" s="829"/>
      <c r="H1958" s="829"/>
      <c r="I1958" s="903"/>
    </row>
    <row r="1959" spans="2:9" ht="30" customHeight="1">
      <c r="B1959" s="904"/>
      <c r="C1959" s="829"/>
      <c r="D1959" s="829"/>
      <c r="E1959" s="829"/>
      <c r="F1959" s="829"/>
      <c r="G1959" s="829"/>
      <c r="H1959" s="829"/>
      <c r="I1959" s="903"/>
    </row>
    <row r="1960" spans="2:9" ht="30" customHeight="1">
      <c r="B1960" s="904"/>
      <c r="C1960" s="829"/>
      <c r="D1960" s="829"/>
      <c r="E1960" s="829"/>
      <c r="F1960" s="829"/>
      <c r="G1960" s="829"/>
      <c r="H1960" s="829"/>
      <c r="I1960" s="903"/>
    </row>
    <row r="1961" spans="2:9" ht="30" customHeight="1">
      <c r="B1961" s="904"/>
      <c r="C1961" s="829"/>
      <c r="D1961" s="829"/>
      <c r="E1961" s="829"/>
      <c r="F1961" s="829"/>
      <c r="G1961" s="829"/>
      <c r="H1961" s="829"/>
      <c r="I1961" s="903"/>
    </row>
    <row r="1962" spans="2:9" ht="30" customHeight="1">
      <c r="B1962" s="904"/>
      <c r="C1962" s="829"/>
      <c r="D1962" s="829"/>
      <c r="E1962" s="829"/>
      <c r="F1962" s="829"/>
      <c r="G1962" s="829"/>
      <c r="H1962" s="829"/>
      <c r="I1962" s="903"/>
    </row>
    <row r="1963" spans="2:9" ht="30" customHeight="1">
      <c r="B1963" s="904"/>
      <c r="C1963" s="829"/>
      <c r="D1963" s="829"/>
      <c r="E1963" s="829"/>
      <c r="F1963" s="829"/>
      <c r="G1963" s="829"/>
      <c r="H1963" s="829"/>
      <c r="I1963" s="903"/>
    </row>
    <row r="1964" spans="2:9" ht="30" customHeight="1">
      <c r="B1964" s="904"/>
      <c r="C1964" s="829"/>
      <c r="D1964" s="829"/>
      <c r="E1964" s="829"/>
      <c r="F1964" s="829"/>
      <c r="G1964" s="829"/>
      <c r="H1964" s="829"/>
      <c r="I1964" s="903"/>
    </row>
    <row r="1965" spans="2:9" ht="30" customHeight="1">
      <c r="B1965" s="904"/>
      <c r="C1965" s="829"/>
      <c r="D1965" s="829"/>
      <c r="E1965" s="829"/>
      <c r="F1965" s="829"/>
      <c r="G1965" s="829"/>
      <c r="H1965" s="829"/>
      <c r="I1965" s="903"/>
    </row>
    <row r="1966" spans="2:9" ht="30" customHeight="1">
      <c r="B1966" s="904"/>
      <c r="C1966" s="829"/>
      <c r="D1966" s="829"/>
      <c r="E1966" s="829"/>
      <c r="F1966" s="829"/>
      <c r="G1966" s="829"/>
      <c r="H1966" s="829"/>
      <c r="I1966" s="903"/>
    </row>
    <row r="1967" spans="2:9" ht="30" customHeight="1">
      <c r="B1967" s="904"/>
      <c r="C1967" s="829"/>
      <c r="D1967" s="829"/>
      <c r="E1967" s="829"/>
      <c r="F1967" s="829"/>
      <c r="G1967" s="829"/>
      <c r="H1967" s="829"/>
      <c r="I1967" s="903"/>
    </row>
    <row r="1968" spans="2:9" ht="30" customHeight="1">
      <c r="B1968" s="904"/>
      <c r="C1968" s="829"/>
      <c r="D1968" s="829"/>
      <c r="E1968" s="829"/>
      <c r="F1968" s="829"/>
      <c r="G1968" s="829"/>
      <c r="H1968" s="829"/>
      <c r="I1968" s="903"/>
    </row>
    <row r="1969" spans="2:9" ht="30" customHeight="1">
      <c r="B1969" s="904"/>
      <c r="C1969" s="829"/>
      <c r="D1969" s="829"/>
      <c r="E1969" s="829"/>
      <c r="F1969" s="829"/>
      <c r="G1969" s="829"/>
      <c r="H1969" s="829"/>
      <c r="I1969" s="903"/>
    </row>
    <row r="1970" spans="2:9" ht="30" customHeight="1">
      <c r="B1970" s="904"/>
      <c r="C1970" s="829"/>
      <c r="D1970" s="829"/>
      <c r="E1970" s="829"/>
      <c r="F1970" s="829"/>
      <c r="G1970" s="829"/>
      <c r="H1970" s="829"/>
      <c r="I1970" s="903"/>
    </row>
    <row r="1971" spans="2:9" ht="30" customHeight="1">
      <c r="B1971" s="904"/>
      <c r="C1971" s="829"/>
      <c r="D1971" s="829"/>
      <c r="E1971" s="829"/>
      <c r="F1971" s="829"/>
      <c r="G1971" s="829"/>
      <c r="H1971" s="829"/>
      <c r="I1971" s="903"/>
    </row>
    <row r="1972" spans="2:9" ht="30" customHeight="1">
      <c r="B1972" s="904"/>
      <c r="C1972" s="829"/>
      <c r="D1972" s="829"/>
      <c r="E1972" s="829"/>
      <c r="F1972" s="829"/>
      <c r="G1972" s="829"/>
      <c r="H1972" s="829"/>
      <c r="I1972" s="903"/>
    </row>
    <row r="1973" spans="2:9" ht="30" customHeight="1">
      <c r="B1973" s="904"/>
      <c r="C1973" s="829"/>
      <c r="D1973" s="829"/>
      <c r="E1973" s="829"/>
      <c r="F1973" s="829"/>
      <c r="G1973" s="829"/>
      <c r="H1973" s="829"/>
      <c r="I1973" s="903"/>
    </row>
    <row r="1974" spans="2:9" ht="30" customHeight="1">
      <c r="B1974" s="904"/>
      <c r="C1974" s="829"/>
      <c r="D1974" s="829"/>
      <c r="E1974" s="829"/>
      <c r="F1974" s="829"/>
      <c r="G1974" s="829"/>
      <c r="H1974" s="829"/>
      <c r="I1974" s="903"/>
    </row>
    <row r="1975" spans="2:9" ht="30" customHeight="1">
      <c r="B1975" s="904"/>
      <c r="C1975" s="829"/>
      <c r="D1975" s="829"/>
      <c r="E1975" s="829"/>
      <c r="F1975" s="829"/>
      <c r="G1975" s="829"/>
      <c r="H1975" s="829"/>
      <c r="I1975" s="903"/>
    </row>
    <row r="1976" spans="2:9" ht="30" customHeight="1">
      <c r="B1976" s="904"/>
      <c r="C1976" s="829"/>
      <c r="D1976" s="829"/>
      <c r="E1976" s="829"/>
      <c r="F1976" s="829"/>
      <c r="G1976" s="829"/>
      <c r="H1976" s="829"/>
      <c r="I1976" s="903"/>
    </row>
    <row r="1977" spans="2:9" ht="30" customHeight="1">
      <c r="B1977" s="904"/>
      <c r="C1977" s="829"/>
      <c r="D1977" s="829"/>
      <c r="E1977" s="829"/>
      <c r="F1977" s="829"/>
      <c r="G1977" s="829"/>
      <c r="H1977" s="829"/>
      <c r="I1977" s="903"/>
    </row>
    <row r="1978" spans="2:9" ht="30" customHeight="1">
      <c r="B1978" s="904"/>
      <c r="C1978" s="829"/>
      <c r="D1978" s="829"/>
      <c r="E1978" s="829"/>
      <c r="F1978" s="829"/>
      <c r="G1978" s="829"/>
      <c r="H1978" s="829"/>
      <c r="I1978" s="903"/>
    </row>
    <row r="1979" spans="2:9" ht="30" customHeight="1">
      <c r="B1979" s="904"/>
      <c r="C1979" s="829"/>
      <c r="D1979" s="829"/>
      <c r="E1979" s="829"/>
      <c r="F1979" s="829"/>
      <c r="G1979" s="829"/>
      <c r="H1979" s="829"/>
      <c r="I1979" s="903"/>
    </row>
    <row r="1980" spans="2:9" ht="30" customHeight="1">
      <c r="B1980" s="904"/>
      <c r="C1980" s="829"/>
      <c r="D1980" s="829"/>
      <c r="E1980" s="829"/>
      <c r="F1980" s="829"/>
      <c r="G1980" s="829"/>
      <c r="H1980" s="829"/>
      <c r="I1980" s="903"/>
    </row>
    <row r="1981" spans="2:9" ht="30" customHeight="1">
      <c r="B1981" s="904"/>
      <c r="C1981" s="829"/>
      <c r="D1981" s="829"/>
      <c r="E1981" s="829"/>
      <c r="F1981" s="829"/>
      <c r="G1981" s="829"/>
      <c r="H1981" s="829"/>
      <c r="I1981" s="903"/>
    </row>
    <row r="1982" spans="2:9" ht="30" customHeight="1">
      <c r="B1982" s="904"/>
      <c r="C1982" s="829"/>
      <c r="D1982" s="829"/>
      <c r="E1982" s="829"/>
      <c r="F1982" s="829"/>
      <c r="G1982" s="829"/>
      <c r="H1982" s="829"/>
      <c r="I1982" s="903"/>
    </row>
    <row r="1983" spans="2:9" ht="30" customHeight="1">
      <c r="B1983" s="904"/>
      <c r="C1983" s="829"/>
      <c r="D1983" s="829"/>
      <c r="E1983" s="829"/>
      <c r="F1983" s="829"/>
      <c r="G1983" s="829"/>
      <c r="H1983" s="829"/>
      <c r="I1983" s="903"/>
    </row>
    <row r="1984" spans="2:9" ht="30" customHeight="1">
      <c r="B1984" s="904"/>
      <c r="C1984" s="829"/>
      <c r="D1984" s="829"/>
      <c r="E1984" s="829"/>
      <c r="F1984" s="829"/>
      <c r="G1984" s="829"/>
      <c r="H1984" s="829"/>
      <c r="I1984" s="903"/>
    </row>
    <row r="1985" spans="2:9" ht="30" customHeight="1">
      <c r="B1985" s="904"/>
      <c r="C1985" s="829"/>
      <c r="D1985" s="829"/>
      <c r="E1985" s="829"/>
      <c r="F1985" s="829"/>
      <c r="G1985" s="829"/>
      <c r="H1985" s="829"/>
      <c r="I1985" s="903"/>
    </row>
    <row r="1986" spans="2:9" ht="30" customHeight="1">
      <c r="B1986" s="904"/>
      <c r="C1986" s="829"/>
      <c r="D1986" s="829"/>
      <c r="E1986" s="829"/>
      <c r="F1986" s="829"/>
      <c r="G1986" s="829"/>
      <c r="H1986" s="829"/>
      <c r="I1986" s="903"/>
    </row>
    <row r="1987" spans="2:9" ht="30" customHeight="1">
      <c r="B1987" s="904"/>
      <c r="C1987" s="829"/>
      <c r="D1987" s="829"/>
      <c r="E1987" s="829"/>
      <c r="F1987" s="829"/>
      <c r="G1987" s="829"/>
      <c r="H1987" s="829"/>
      <c r="I1987" s="903"/>
    </row>
    <row r="1988" spans="2:9" ht="30" customHeight="1">
      <c r="B1988" s="904"/>
      <c r="C1988" s="829"/>
      <c r="D1988" s="829"/>
      <c r="E1988" s="829"/>
      <c r="F1988" s="829"/>
      <c r="G1988" s="829"/>
      <c r="H1988" s="829"/>
      <c r="I1988" s="903"/>
    </row>
    <row r="1989" spans="2:9" ht="30" customHeight="1">
      <c r="B1989" s="904"/>
      <c r="C1989" s="829"/>
      <c r="D1989" s="829"/>
      <c r="E1989" s="829"/>
      <c r="F1989" s="829"/>
      <c r="G1989" s="829"/>
      <c r="H1989" s="829"/>
      <c r="I1989" s="903"/>
    </row>
    <row r="1990" spans="2:9" ht="30" customHeight="1">
      <c r="B1990" s="904"/>
      <c r="C1990" s="829"/>
      <c r="D1990" s="829"/>
      <c r="E1990" s="829"/>
      <c r="F1990" s="829"/>
      <c r="G1990" s="829"/>
      <c r="H1990" s="829"/>
      <c r="I1990" s="903"/>
    </row>
    <row r="1991" spans="2:9" ht="30" customHeight="1">
      <c r="B1991" s="904"/>
      <c r="C1991" s="829"/>
      <c r="D1991" s="829"/>
      <c r="E1991" s="829"/>
      <c r="F1991" s="829"/>
      <c r="G1991" s="829"/>
      <c r="H1991" s="829"/>
      <c r="I1991" s="903"/>
    </row>
    <row r="1992" spans="2:9" ht="30" customHeight="1">
      <c r="B1992" s="904"/>
      <c r="C1992" s="829"/>
      <c r="D1992" s="829"/>
      <c r="E1992" s="829"/>
      <c r="F1992" s="829"/>
      <c r="G1992" s="829"/>
      <c r="H1992" s="829"/>
      <c r="I1992" s="903"/>
    </row>
    <row r="1993" spans="2:9" ht="30" customHeight="1">
      <c r="B1993" s="904"/>
      <c r="C1993" s="829"/>
      <c r="D1993" s="829"/>
      <c r="E1993" s="829"/>
      <c r="F1993" s="829"/>
      <c r="G1993" s="829"/>
      <c r="H1993" s="829"/>
      <c r="I1993" s="903"/>
    </row>
    <row r="1994" spans="2:9" ht="30" customHeight="1">
      <c r="B1994" s="904"/>
      <c r="C1994" s="829"/>
      <c r="D1994" s="829"/>
      <c r="E1994" s="829"/>
      <c r="F1994" s="829"/>
      <c r="G1994" s="829"/>
      <c r="H1994" s="829"/>
      <c r="I1994" s="903"/>
    </row>
    <row r="1995" spans="2:9" ht="30" customHeight="1">
      <c r="B1995" s="904"/>
      <c r="C1995" s="829"/>
      <c r="D1995" s="829"/>
      <c r="E1995" s="829"/>
      <c r="F1995" s="829"/>
      <c r="G1995" s="829"/>
      <c r="H1995" s="829"/>
      <c r="I1995" s="903"/>
    </row>
    <row r="1996" spans="2:9" ht="30" customHeight="1">
      <c r="B1996" s="904"/>
      <c r="C1996" s="829"/>
      <c r="D1996" s="829"/>
      <c r="E1996" s="829"/>
      <c r="F1996" s="829"/>
      <c r="G1996" s="829"/>
      <c r="H1996" s="829"/>
      <c r="I1996" s="903"/>
    </row>
    <row r="1997" spans="2:9" ht="30" customHeight="1">
      <c r="B1997" s="904"/>
      <c r="C1997" s="829"/>
      <c r="D1997" s="829"/>
      <c r="E1997" s="829"/>
      <c r="F1997" s="829"/>
      <c r="G1997" s="829"/>
      <c r="H1997" s="829"/>
      <c r="I1997" s="903"/>
    </row>
    <row r="1998" spans="2:9" ht="30" customHeight="1">
      <c r="B1998" s="904"/>
      <c r="C1998" s="829"/>
      <c r="D1998" s="829"/>
      <c r="E1998" s="829"/>
      <c r="F1998" s="829"/>
      <c r="G1998" s="829"/>
      <c r="H1998" s="829"/>
      <c r="I1998" s="903"/>
    </row>
    <row r="1999" spans="2:9" ht="30" customHeight="1">
      <c r="B1999" s="904"/>
      <c r="C1999" s="829"/>
      <c r="D1999" s="829"/>
      <c r="E1999" s="829"/>
      <c r="F1999" s="829"/>
      <c r="G1999" s="829"/>
      <c r="H1999" s="829"/>
      <c r="I1999" s="903"/>
    </row>
    <row r="2000" spans="2:9" ht="30" customHeight="1">
      <c r="B2000" s="904"/>
      <c r="C2000" s="829"/>
      <c r="D2000" s="829"/>
      <c r="E2000" s="829"/>
      <c r="F2000" s="829"/>
      <c r="G2000" s="829"/>
      <c r="H2000" s="829"/>
      <c r="I2000" s="903"/>
    </row>
    <row r="2001" spans="2:9" ht="30" customHeight="1">
      <c r="B2001" s="904"/>
      <c r="C2001" s="829"/>
      <c r="D2001" s="829"/>
      <c r="E2001" s="829"/>
      <c r="F2001" s="829"/>
      <c r="G2001" s="829"/>
      <c r="H2001" s="829"/>
      <c r="I2001" s="903"/>
    </row>
    <row r="2002" spans="2:9" ht="30" customHeight="1">
      <c r="B2002" s="904"/>
      <c r="C2002" s="829"/>
      <c r="D2002" s="829"/>
      <c r="E2002" s="829"/>
      <c r="F2002" s="829"/>
      <c r="G2002" s="829"/>
      <c r="H2002" s="829"/>
      <c r="I2002" s="903"/>
    </row>
    <row r="2003" spans="2:9" ht="30" customHeight="1">
      <c r="B2003" s="904"/>
      <c r="C2003" s="829"/>
      <c r="D2003" s="829"/>
      <c r="E2003" s="829"/>
      <c r="F2003" s="829"/>
      <c r="G2003" s="829"/>
      <c r="H2003" s="829"/>
      <c r="I2003" s="903"/>
    </row>
    <row r="2004" spans="2:9" ht="30" customHeight="1">
      <c r="B2004" s="904"/>
      <c r="C2004" s="829"/>
      <c r="D2004" s="829"/>
      <c r="E2004" s="829"/>
      <c r="F2004" s="829"/>
      <c r="G2004" s="829"/>
      <c r="H2004" s="829"/>
      <c r="I2004" s="903"/>
    </row>
    <row r="2005" spans="2:9" ht="30" customHeight="1">
      <c r="B2005" s="904"/>
      <c r="C2005" s="829"/>
      <c r="D2005" s="829"/>
      <c r="E2005" s="829"/>
      <c r="F2005" s="829"/>
      <c r="G2005" s="829"/>
      <c r="H2005" s="829"/>
      <c r="I2005" s="903"/>
    </row>
    <row r="2006" spans="2:9" ht="30" customHeight="1">
      <c r="B2006" s="904"/>
      <c r="C2006" s="829"/>
      <c r="D2006" s="829"/>
      <c r="E2006" s="829"/>
      <c r="F2006" s="829"/>
      <c r="G2006" s="829"/>
      <c r="H2006" s="829"/>
      <c r="I2006" s="903"/>
    </row>
    <row r="2007" spans="2:9" ht="30" customHeight="1">
      <c r="B2007" s="904"/>
      <c r="C2007" s="829"/>
      <c r="D2007" s="829"/>
      <c r="E2007" s="829"/>
      <c r="F2007" s="829"/>
      <c r="G2007" s="829"/>
      <c r="H2007" s="829"/>
      <c r="I2007" s="903"/>
    </row>
    <row r="2008" spans="2:9" ht="30" customHeight="1">
      <c r="B2008" s="904"/>
      <c r="C2008" s="829"/>
      <c r="D2008" s="829"/>
      <c r="E2008" s="829"/>
      <c r="F2008" s="829"/>
      <c r="G2008" s="829"/>
      <c r="H2008" s="829"/>
      <c r="I2008" s="903"/>
    </row>
    <row r="2009" spans="2:9" ht="30" customHeight="1">
      <c r="B2009" s="904"/>
      <c r="C2009" s="829"/>
      <c r="D2009" s="829"/>
      <c r="E2009" s="829"/>
      <c r="F2009" s="829"/>
      <c r="G2009" s="829"/>
      <c r="H2009" s="829"/>
      <c r="I2009" s="903"/>
    </row>
    <row r="2010" spans="2:9" ht="30" customHeight="1">
      <c r="B2010" s="904"/>
      <c r="C2010" s="829"/>
      <c r="D2010" s="829"/>
      <c r="E2010" s="829"/>
      <c r="F2010" s="829"/>
      <c r="G2010" s="829"/>
      <c r="H2010" s="829"/>
      <c r="I2010" s="903"/>
    </row>
    <row r="2011" spans="2:9" ht="30" customHeight="1">
      <c r="B2011" s="904"/>
      <c r="C2011" s="829"/>
      <c r="D2011" s="829"/>
      <c r="E2011" s="829"/>
      <c r="F2011" s="829"/>
      <c r="G2011" s="829"/>
      <c r="H2011" s="829"/>
      <c r="I2011" s="903"/>
    </row>
    <row r="2012" spans="2:9" ht="30" customHeight="1">
      <c r="B2012" s="904"/>
      <c r="C2012" s="829"/>
      <c r="D2012" s="829"/>
      <c r="E2012" s="829"/>
      <c r="F2012" s="829"/>
      <c r="G2012" s="829"/>
      <c r="H2012" s="829"/>
      <c r="I2012" s="903"/>
    </row>
    <row r="2013" spans="2:9" ht="30" customHeight="1">
      <c r="B2013" s="904"/>
      <c r="C2013" s="829"/>
      <c r="D2013" s="829"/>
      <c r="E2013" s="829"/>
      <c r="F2013" s="829"/>
      <c r="G2013" s="829"/>
      <c r="H2013" s="829"/>
      <c r="I2013" s="903"/>
    </row>
    <row r="2014" spans="2:9" ht="30" customHeight="1">
      <c r="B2014" s="904"/>
      <c r="C2014" s="829"/>
      <c r="D2014" s="829"/>
      <c r="E2014" s="829"/>
      <c r="F2014" s="829"/>
      <c r="G2014" s="829"/>
      <c r="H2014" s="829"/>
      <c r="I2014" s="903"/>
    </row>
    <row r="2015" spans="2:9" ht="30" customHeight="1">
      <c r="B2015" s="904"/>
      <c r="C2015" s="829"/>
      <c r="D2015" s="829"/>
      <c r="E2015" s="829"/>
      <c r="F2015" s="829"/>
      <c r="G2015" s="829"/>
      <c r="H2015" s="829"/>
      <c r="I2015" s="903"/>
    </row>
    <row r="2016" spans="2:9" ht="30" customHeight="1">
      <c r="B2016" s="904"/>
      <c r="C2016" s="829"/>
      <c r="D2016" s="829"/>
      <c r="E2016" s="829"/>
      <c r="F2016" s="829"/>
      <c r="G2016" s="829"/>
      <c r="H2016" s="829"/>
      <c r="I2016" s="903"/>
    </row>
    <row r="2017" spans="2:9" ht="30" customHeight="1">
      <c r="B2017" s="904"/>
      <c r="C2017" s="829"/>
      <c r="D2017" s="829"/>
      <c r="E2017" s="829"/>
      <c r="F2017" s="829"/>
      <c r="G2017" s="829"/>
      <c r="H2017" s="829"/>
      <c r="I2017" s="903"/>
    </row>
    <row r="2018" spans="2:9" ht="30" customHeight="1">
      <c r="B2018" s="904"/>
      <c r="C2018" s="829"/>
      <c r="D2018" s="829"/>
      <c r="E2018" s="829"/>
      <c r="F2018" s="829"/>
      <c r="G2018" s="829"/>
      <c r="H2018" s="829"/>
      <c r="I2018" s="903"/>
    </row>
    <row r="2019" spans="2:9" ht="30" customHeight="1">
      <c r="B2019" s="904"/>
      <c r="C2019" s="829"/>
      <c r="D2019" s="829"/>
      <c r="E2019" s="829"/>
      <c r="F2019" s="829"/>
      <c r="G2019" s="829"/>
      <c r="H2019" s="829"/>
      <c r="I2019" s="903"/>
    </row>
    <row r="2020" spans="2:9" ht="30" customHeight="1">
      <c r="B2020" s="904"/>
      <c r="C2020" s="829"/>
      <c r="D2020" s="829"/>
      <c r="E2020" s="829"/>
      <c r="F2020" s="829"/>
      <c r="G2020" s="829"/>
      <c r="H2020" s="829"/>
      <c r="I2020" s="903"/>
    </row>
    <row r="2021" spans="2:9" ht="30" customHeight="1">
      <c r="B2021" s="904"/>
      <c r="C2021" s="829"/>
      <c r="D2021" s="829"/>
      <c r="E2021" s="829"/>
      <c r="F2021" s="829"/>
      <c r="G2021" s="829"/>
      <c r="H2021" s="829"/>
      <c r="I2021" s="903"/>
    </row>
    <row r="2022" spans="2:9" ht="30" customHeight="1">
      <c r="B2022" s="904"/>
      <c r="C2022" s="829"/>
      <c r="D2022" s="829"/>
      <c r="E2022" s="829"/>
      <c r="F2022" s="829"/>
      <c r="G2022" s="829"/>
      <c r="H2022" s="829"/>
      <c r="I2022" s="903"/>
    </row>
    <row r="2023" spans="2:9" ht="30" customHeight="1">
      <c r="B2023" s="904"/>
      <c r="C2023" s="829"/>
      <c r="D2023" s="829"/>
      <c r="E2023" s="829"/>
      <c r="F2023" s="829"/>
      <c r="G2023" s="829"/>
      <c r="H2023" s="829"/>
      <c r="I2023" s="903"/>
    </row>
    <row r="2024" spans="2:9" ht="30" customHeight="1">
      <c r="B2024" s="904"/>
      <c r="C2024" s="829"/>
      <c r="D2024" s="829"/>
      <c r="E2024" s="829"/>
      <c r="F2024" s="829"/>
      <c r="G2024" s="829"/>
      <c r="H2024" s="829"/>
      <c r="I2024" s="903"/>
    </row>
    <row r="2025" spans="2:9" ht="30" customHeight="1">
      <c r="B2025" s="904"/>
      <c r="C2025" s="829"/>
      <c r="D2025" s="829"/>
      <c r="E2025" s="829"/>
      <c r="F2025" s="829"/>
      <c r="G2025" s="829"/>
      <c r="H2025" s="829"/>
      <c r="I2025" s="903"/>
    </row>
    <row r="2026" spans="2:9" ht="30" customHeight="1">
      <c r="B2026" s="904"/>
      <c r="C2026" s="829"/>
      <c r="D2026" s="829"/>
      <c r="E2026" s="829"/>
      <c r="F2026" s="829"/>
      <c r="G2026" s="829"/>
      <c r="H2026" s="829"/>
      <c r="I2026" s="903"/>
    </row>
    <row r="2027" spans="2:9" ht="30" customHeight="1">
      <c r="B2027" s="904"/>
      <c r="C2027" s="829"/>
      <c r="D2027" s="829"/>
      <c r="E2027" s="829"/>
      <c r="F2027" s="829"/>
      <c r="G2027" s="829"/>
      <c r="H2027" s="829"/>
      <c r="I2027" s="903"/>
    </row>
    <row r="2028" spans="2:9" ht="30" customHeight="1">
      <c r="B2028" s="904"/>
      <c r="C2028" s="829"/>
      <c r="D2028" s="829"/>
      <c r="E2028" s="829"/>
      <c r="F2028" s="829"/>
      <c r="G2028" s="829"/>
      <c r="H2028" s="829"/>
      <c r="I2028" s="903"/>
    </row>
    <row r="2029" spans="2:9" ht="30" customHeight="1">
      <c r="B2029" s="904"/>
      <c r="C2029" s="829"/>
      <c r="D2029" s="829"/>
      <c r="E2029" s="829"/>
      <c r="F2029" s="829"/>
      <c r="G2029" s="829"/>
      <c r="H2029" s="829"/>
      <c r="I2029" s="903"/>
    </row>
    <row r="2030" spans="2:9" ht="30" customHeight="1">
      <c r="B2030" s="904"/>
      <c r="C2030" s="829"/>
      <c r="D2030" s="829"/>
      <c r="E2030" s="829"/>
      <c r="F2030" s="829"/>
      <c r="G2030" s="829"/>
      <c r="H2030" s="829"/>
      <c r="I2030" s="903"/>
    </row>
    <row r="2031" spans="2:9" ht="30" customHeight="1">
      <c r="B2031" s="904"/>
      <c r="C2031" s="829"/>
      <c r="D2031" s="829"/>
      <c r="E2031" s="829"/>
      <c r="F2031" s="829"/>
      <c r="G2031" s="829"/>
      <c r="H2031" s="829"/>
      <c r="I2031" s="903"/>
    </row>
    <row r="2032" spans="2:9" ht="30" customHeight="1">
      <c r="B2032" s="904"/>
      <c r="C2032" s="829"/>
      <c r="D2032" s="829"/>
      <c r="E2032" s="829"/>
      <c r="F2032" s="829"/>
      <c r="G2032" s="829"/>
      <c r="H2032" s="829"/>
      <c r="I2032" s="903"/>
    </row>
    <row r="2033" spans="2:9" ht="30" customHeight="1">
      <c r="B2033" s="904"/>
      <c r="C2033" s="829"/>
      <c r="D2033" s="829"/>
      <c r="E2033" s="829"/>
      <c r="F2033" s="829"/>
      <c r="G2033" s="829"/>
      <c r="H2033" s="829"/>
      <c r="I2033" s="903"/>
    </row>
    <row r="2034" spans="2:9" ht="30" customHeight="1">
      <c r="B2034" s="904"/>
      <c r="C2034" s="829"/>
      <c r="D2034" s="829"/>
      <c r="E2034" s="829"/>
      <c r="F2034" s="829"/>
      <c r="G2034" s="829"/>
      <c r="H2034" s="829"/>
      <c r="I2034" s="903"/>
    </row>
    <row r="2035" spans="2:9" ht="30" customHeight="1">
      <c r="B2035" s="904"/>
      <c r="C2035" s="829"/>
      <c r="D2035" s="829"/>
      <c r="E2035" s="829"/>
      <c r="F2035" s="829"/>
      <c r="G2035" s="829"/>
      <c r="H2035" s="829"/>
      <c r="I2035" s="903"/>
    </row>
    <row r="2036" spans="2:9" ht="30" customHeight="1">
      <c r="B2036" s="904"/>
      <c r="C2036" s="829"/>
      <c r="D2036" s="829"/>
      <c r="E2036" s="829"/>
      <c r="F2036" s="829"/>
      <c r="G2036" s="829"/>
      <c r="H2036" s="829"/>
      <c r="I2036" s="903"/>
    </row>
    <row r="2037" spans="2:9" ht="30" customHeight="1">
      <c r="B2037" s="904"/>
      <c r="C2037" s="829"/>
      <c r="D2037" s="829"/>
      <c r="E2037" s="829"/>
      <c r="F2037" s="829"/>
      <c r="G2037" s="829"/>
      <c r="H2037" s="829"/>
      <c r="I2037" s="903"/>
    </row>
    <row r="2038" spans="2:9" ht="30" customHeight="1">
      <c r="B2038" s="904"/>
      <c r="C2038" s="829"/>
      <c r="D2038" s="829"/>
      <c r="E2038" s="829"/>
      <c r="F2038" s="829"/>
      <c r="G2038" s="829"/>
      <c r="H2038" s="829"/>
      <c r="I2038" s="903"/>
    </row>
    <row r="2039" spans="2:9" ht="30" customHeight="1">
      <c r="B2039" s="904"/>
      <c r="C2039" s="829"/>
      <c r="D2039" s="829"/>
      <c r="E2039" s="829"/>
      <c r="F2039" s="829"/>
      <c r="G2039" s="829"/>
      <c r="H2039" s="829"/>
      <c r="I2039" s="903"/>
    </row>
    <row r="2040" spans="2:9" ht="30" customHeight="1">
      <c r="B2040" s="904"/>
      <c r="C2040" s="829"/>
      <c r="D2040" s="829"/>
      <c r="E2040" s="829"/>
      <c r="F2040" s="829"/>
      <c r="G2040" s="829"/>
      <c r="H2040" s="829"/>
      <c r="I2040" s="903"/>
    </row>
    <row r="2041" spans="2:9" ht="30" customHeight="1">
      <c r="B2041" s="904"/>
      <c r="C2041" s="829"/>
      <c r="D2041" s="829"/>
      <c r="E2041" s="829"/>
      <c r="F2041" s="829"/>
      <c r="G2041" s="829"/>
      <c r="H2041" s="829"/>
      <c r="I2041" s="903"/>
    </row>
    <row r="2042" spans="2:9" ht="30" customHeight="1">
      <c r="B2042" s="904"/>
      <c r="C2042" s="829"/>
      <c r="D2042" s="829"/>
      <c r="E2042" s="829"/>
      <c r="F2042" s="829"/>
      <c r="G2042" s="829"/>
      <c r="H2042" s="829"/>
      <c r="I2042" s="903"/>
    </row>
    <row r="2043" spans="2:9" ht="30" customHeight="1">
      <c r="B2043" s="904"/>
      <c r="C2043" s="829"/>
      <c r="D2043" s="829"/>
      <c r="E2043" s="829"/>
      <c r="F2043" s="829"/>
      <c r="G2043" s="829"/>
      <c r="H2043" s="829"/>
      <c r="I2043" s="903"/>
    </row>
    <row r="2044" spans="2:9" ht="30" customHeight="1">
      <c r="B2044" s="904"/>
      <c r="C2044" s="829"/>
      <c r="D2044" s="829"/>
      <c r="E2044" s="829"/>
      <c r="F2044" s="829"/>
      <c r="G2044" s="829"/>
      <c r="H2044" s="829"/>
      <c r="I2044" s="903"/>
    </row>
    <row r="2045" spans="2:9" ht="30" customHeight="1">
      <c r="B2045" s="904"/>
      <c r="C2045" s="829"/>
      <c r="D2045" s="829"/>
      <c r="E2045" s="829"/>
      <c r="F2045" s="829"/>
      <c r="G2045" s="829"/>
      <c r="H2045" s="829"/>
      <c r="I2045" s="903"/>
    </row>
    <row r="2046" spans="2:9" ht="30" customHeight="1">
      <c r="B2046" s="904"/>
      <c r="C2046" s="829"/>
      <c r="D2046" s="829"/>
      <c r="E2046" s="829"/>
      <c r="F2046" s="829"/>
      <c r="G2046" s="829"/>
      <c r="H2046" s="829"/>
      <c r="I2046" s="903"/>
    </row>
    <row r="2047" spans="2:9" ht="30" customHeight="1">
      <c r="B2047" s="904"/>
      <c r="C2047" s="829"/>
      <c r="D2047" s="829"/>
      <c r="E2047" s="829"/>
      <c r="F2047" s="829"/>
      <c r="G2047" s="829"/>
      <c r="H2047" s="829"/>
      <c r="I2047" s="903"/>
    </row>
    <row r="2048" spans="2:9" ht="30" customHeight="1">
      <c r="B2048" s="904"/>
      <c r="C2048" s="829"/>
      <c r="D2048" s="829"/>
      <c r="E2048" s="829"/>
      <c r="F2048" s="829"/>
      <c r="G2048" s="829"/>
      <c r="H2048" s="829"/>
      <c r="I2048" s="903"/>
    </row>
    <row r="2049" spans="2:9" ht="30" customHeight="1">
      <c r="B2049" s="904"/>
      <c r="C2049" s="829"/>
      <c r="D2049" s="829"/>
      <c r="E2049" s="829"/>
      <c r="F2049" s="829"/>
      <c r="G2049" s="829"/>
      <c r="H2049" s="829"/>
      <c r="I2049" s="903"/>
    </row>
    <row r="2050" spans="2:9" ht="30" customHeight="1">
      <c r="B2050" s="904"/>
      <c r="C2050" s="829"/>
      <c r="D2050" s="829"/>
      <c r="E2050" s="829"/>
      <c r="F2050" s="829"/>
      <c r="G2050" s="829"/>
      <c r="H2050" s="829"/>
      <c r="I2050" s="903"/>
    </row>
    <row r="2051" spans="2:9" ht="30" customHeight="1">
      <c r="B2051" s="904"/>
      <c r="C2051" s="829"/>
      <c r="D2051" s="829"/>
      <c r="E2051" s="829"/>
      <c r="F2051" s="829"/>
      <c r="G2051" s="829"/>
      <c r="H2051" s="829"/>
      <c r="I2051" s="903"/>
    </row>
    <row r="2052" spans="2:9" ht="30" customHeight="1">
      <c r="B2052" s="904"/>
      <c r="C2052" s="829"/>
      <c r="D2052" s="829"/>
      <c r="E2052" s="829"/>
      <c r="F2052" s="829"/>
      <c r="G2052" s="829"/>
      <c r="H2052" s="829"/>
      <c r="I2052" s="903"/>
    </row>
    <row r="2053" spans="2:9" ht="30" customHeight="1">
      <c r="B2053" s="904"/>
      <c r="C2053" s="829"/>
      <c r="D2053" s="829"/>
      <c r="E2053" s="829"/>
      <c r="F2053" s="829"/>
      <c r="G2053" s="829"/>
      <c r="H2053" s="829"/>
      <c r="I2053" s="903"/>
    </row>
    <row r="2054" spans="2:9" ht="30" customHeight="1">
      <c r="B2054" s="904"/>
      <c r="C2054" s="829"/>
      <c r="D2054" s="829"/>
      <c r="E2054" s="829"/>
      <c r="F2054" s="829"/>
      <c r="G2054" s="829"/>
      <c r="H2054" s="829"/>
      <c r="I2054" s="903"/>
    </row>
    <row r="2055" spans="2:9" ht="30" customHeight="1">
      <c r="B2055" s="904"/>
      <c r="C2055" s="829"/>
      <c r="D2055" s="829"/>
      <c r="E2055" s="829"/>
      <c r="F2055" s="829"/>
      <c r="G2055" s="829"/>
      <c r="H2055" s="829"/>
      <c r="I2055" s="903"/>
    </row>
    <row r="2056" spans="2:9" ht="30" customHeight="1">
      <c r="B2056" s="904"/>
      <c r="C2056" s="829"/>
      <c r="D2056" s="829"/>
      <c r="E2056" s="829"/>
      <c r="F2056" s="829"/>
      <c r="G2056" s="829"/>
      <c r="H2056" s="829"/>
      <c r="I2056" s="903"/>
    </row>
    <row r="2057" spans="2:9" ht="30" customHeight="1">
      <c r="B2057" s="904"/>
      <c r="C2057" s="829"/>
      <c r="D2057" s="829"/>
      <c r="E2057" s="829"/>
      <c r="F2057" s="829"/>
      <c r="G2057" s="829"/>
      <c r="H2057" s="829"/>
      <c r="I2057" s="903"/>
    </row>
    <row r="2058" spans="2:9" ht="30" customHeight="1">
      <c r="B2058" s="904"/>
      <c r="C2058" s="829"/>
      <c r="D2058" s="829"/>
      <c r="E2058" s="829"/>
      <c r="F2058" s="829"/>
      <c r="G2058" s="829"/>
      <c r="H2058" s="829"/>
      <c r="I2058" s="903"/>
    </row>
    <row r="2059" spans="2:9" ht="30" customHeight="1">
      <c r="B2059" s="904"/>
      <c r="C2059" s="829"/>
      <c r="D2059" s="829"/>
      <c r="E2059" s="829"/>
      <c r="F2059" s="829"/>
      <c r="G2059" s="829"/>
      <c r="H2059" s="829"/>
      <c r="I2059" s="903"/>
    </row>
    <row r="2060" spans="2:9" ht="30" customHeight="1">
      <c r="B2060" s="904"/>
      <c r="C2060" s="829"/>
      <c r="D2060" s="829"/>
      <c r="E2060" s="829"/>
      <c r="F2060" s="829"/>
      <c r="G2060" s="829"/>
      <c r="H2060" s="829"/>
      <c r="I2060" s="903"/>
    </row>
    <row r="2061" spans="2:9" ht="30" customHeight="1">
      <c r="B2061" s="904"/>
      <c r="C2061" s="829"/>
      <c r="D2061" s="829"/>
      <c r="E2061" s="829"/>
      <c r="F2061" s="829"/>
      <c r="G2061" s="829"/>
      <c r="H2061" s="829"/>
      <c r="I2061" s="903"/>
    </row>
    <row r="2062" spans="2:9" ht="30" customHeight="1">
      <c r="B2062" s="904"/>
      <c r="C2062" s="829"/>
      <c r="D2062" s="829"/>
      <c r="E2062" s="829"/>
      <c r="F2062" s="829"/>
      <c r="G2062" s="829"/>
      <c r="H2062" s="829"/>
      <c r="I2062" s="903"/>
    </row>
    <row r="2063" spans="2:9" ht="30" customHeight="1">
      <c r="B2063" s="904"/>
      <c r="C2063" s="829"/>
      <c r="D2063" s="829"/>
      <c r="E2063" s="829"/>
      <c r="F2063" s="829"/>
      <c r="G2063" s="829"/>
      <c r="H2063" s="829"/>
      <c r="I2063" s="903"/>
    </row>
    <row r="2064" spans="2:9" ht="30" customHeight="1">
      <c r="B2064" s="904"/>
      <c r="C2064" s="829"/>
      <c r="D2064" s="829"/>
      <c r="E2064" s="829"/>
      <c r="F2064" s="829"/>
      <c r="G2064" s="829"/>
      <c r="H2064" s="829"/>
      <c r="I2064" s="903"/>
    </row>
    <row r="2065" spans="2:9" ht="30" customHeight="1">
      <c r="B2065" s="904"/>
      <c r="C2065" s="829"/>
      <c r="D2065" s="829"/>
      <c r="E2065" s="829"/>
      <c r="F2065" s="829"/>
      <c r="G2065" s="829"/>
      <c r="H2065" s="829"/>
      <c r="I2065" s="903"/>
    </row>
    <row r="2066" spans="2:9" ht="30" customHeight="1">
      <c r="B2066" s="904"/>
      <c r="C2066" s="829"/>
      <c r="D2066" s="829"/>
      <c r="E2066" s="829"/>
      <c r="F2066" s="829"/>
      <c r="G2066" s="829"/>
      <c r="H2066" s="829"/>
      <c r="I2066" s="903"/>
    </row>
    <row r="2067" spans="2:9" ht="30" customHeight="1">
      <c r="B2067" s="904"/>
      <c r="C2067" s="829"/>
      <c r="D2067" s="829"/>
      <c r="E2067" s="829"/>
      <c r="F2067" s="829"/>
      <c r="G2067" s="829"/>
      <c r="H2067" s="829"/>
      <c r="I2067" s="903"/>
    </row>
    <row r="2068" spans="2:9" ht="30" customHeight="1">
      <c r="B2068" s="904"/>
      <c r="C2068" s="829"/>
      <c r="D2068" s="829"/>
      <c r="E2068" s="829"/>
      <c r="F2068" s="829"/>
      <c r="G2068" s="829"/>
      <c r="H2068" s="829"/>
      <c r="I2068" s="903"/>
    </row>
    <row r="2069" spans="2:9" ht="30" customHeight="1">
      <c r="B2069" s="904"/>
      <c r="C2069" s="829"/>
      <c r="D2069" s="829"/>
      <c r="E2069" s="829"/>
      <c r="F2069" s="829"/>
      <c r="G2069" s="829"/>
      <c r="H2069" s="829"/>
      <c r="I2069" s="903"/>
    </row>
    <row r="2070" spans="2:9" ht="30" customHeight="1">
      <c r="B2070" s="904"/>
      <c r="C2070" s="829"/>
      <c r="D2070" s="829"/>
      <c r="E2070" s="829"/>
      <c r="F2070" s="829"/>
      <c r="G2070" s="829"/>
      <c r="H2070" s="829"/>
      <c r="I2070" s="903"/>
    </row>
    <row r="2071" spans="2:9" ht="30" customHeight="1">
      <c r="B2071" s="904"/>
      <c r="C2071" s="829"/>
      <c r="D2071" s="829"/>
      <c r="E2071" s="829"/>
      <c r="F2071" s="829"/>
      <c r="G2071" s="829"/>
      <c r="H2071" s="829"/>
      <c r="I2071" s="903"/>
    </row>
    <row r="2072" spans="2:9" ht="30" customHeight="1">
      <c r="B2072" s="904"/>
      <c r="C2072" s="829"/>
      <c r="D2072" s="829"/>
      <c r="E2072" s="829"/>
      <c r="F2072" s="829"/>
      <c r="G2072" s="829"/>
      <c r="H2072" s="829"/>
      <c r="I2072" s="903"/>
    </row>
    <row r="2073" spans="2:9" ht="30" customHeight="1">
      <c r="B2073" s="904"/>
      <c r="C2073" s="829"/>
      <c r="D2073" s="829"/>
      <c r="E2073" s="829"/>
      <c r="F2073" s="829"/>
      <c r="G2073" s="829"/>
      <c r="H2073" s="829"/>
      <c r="I2073" s="903"/>
    </row>
    <row r="2074" spans="2:9" ht="30" customHeight="1">
      <c r="B2074" s="904"/>
      <c r="C2074" s="829"/>
      <c r="D2074" s="829"/>
      <c r="E2074" s="829"/>
      <c r="F2074" s="829"/>
      <c r="G2074" s="829"/>
      <c r="H2074" s="829"/>
      <c r="I2074" s="903"/>
    </row>
    <row r="2075" spans="2:9" ht="30" customHeight="1">
      <c r="B2075" s="904"/>
      <c r="C2075" s="829"/>
      <c r="D2075" s="829"/>
      <c r="E2075" s="829"/>
      <c r="F2075" s="829"/>
      <c r="G2075" s="829"/>
      <c r="H2075" s="829"/>
      <c r="I2075" s="903"/>
    </row>
    <row r="2076" spans="2:9" ht="30" customHeight="1">
      <c r="B2076" s="904"/>
      <c r="C2076" s="829"/>
      <c r="D2076" s="829"/>
      <c r="E2076" s="829"/>
      <c r="F2076" s="829"/>
      <c r="G2076" s="829"/>
      <c r="H2076" s="829"/>
      <c r="I2076" s="903"/>
    </row>
    <row r="2077" spans="2:9" ht="30" customHeight="1">
      <c r="B2077" s="904"/>
      <c r="C2077" s="829"/>
      <c r="D2077" s="829"/>
      <c r="E2077" s="829"/>
      <c r="F2077" s="829"/>
      <c r="G2077" s="829"/>
      <c r="H2077" s="829"/>
      <c r="I2077" s="903"/>
    </row>
    <row r="2078" spans="2:9" ht="30" customHeight="1">
      <c r="B2078" s="904"/>
      <c r="C2078" s="829"/>
      <c r="D2078" s="829"/>
      <c r="E2078" s="829"/>
      <c r="F2078" s="829"/>
      <c r="G2078" s="829"/>
      <c r="H2078" s="829"/>
      <c r="I2078" s="903"/>
    </row>
    <row r="2079" spans="2:9" ht="30" customHeight="1">
      <c r="B2079" s="904"/>
      <c r="C2079" s="829"/>
      <c r="D2079" s="829"/>
      <c r="E2079" s="829"/>
      <c r="F2079" s="829"/>
      <c r="G2079" s="829"/>
      <c r="H2079" s="829"/>
      <c r="I2079" s="903"/>
    </row>
    <row r="2080" spans="2:9" ht="30" customHeight="1">
      <c r="B2080" s="904"/>
      <c r="C2080" s="829"/>
      <c r="D2080" s="829"/>
      <c r="E2080" s="829"/>
      <c r="F2080" s="829"/>
      <c r="G2080" s="829"/>
      <c r="H2080" s="829"/>
      <c r="I2080" s="903"/>
    </row>
    <row r="2081" spans="2:9" ht="30" customHeight="1">
      <c r="B2081" s="904"/>
      <c r="C2081" s="829"/>
      <c r="D2081" s="829"/>
      <c r="E2081" s="829"/>
      <c r="F2081" s="829"/>
      <c r="G2081" s="829"/>
      <c r="H2081" s="829"/>
      <c r="I2081" s="903"/>
    </row>
    <row r="2082" spans="2:9" ht="30" customHeight="1">
      <c r="B2082" s="904"/>
      <c r="C2082" s="829"/>
      <c r="D2082" s="829"/>
      <c r="E2082" s="829"/>
      <c r="F2082" s="829"/>
      <c r="G2082" s="829"/>
      <c r="H2082" s="829"/>
      <c r="I2082" s="903"/>
    </row>
    <row r="2083" spans="2:9" ht="30" customHeight="1">
      <c r="B2083" s="904"/>
      <c r="C2083" s="829"/>
      <c r="D2083" s="829"/>
      <c r="E2083" s="829"/>
      <c r="F2083" s="829"/>
      <c r="G2083" s="829"/>
      <c r="H2083" s="829"/>
      <c r="I2083" s="903"/>
    </row>
    <row r="2084" spans="2:9" ht="30" customHeight="1">
      <c r="B2084" s="904"/>
      <c r="C2084" s="829"/>
      <c r="D2084" s="829"/>
      <c r="E2084" s="829"/>
      <c r="F2084" s="829"/>
      <c r="G2084" s="829"/>
      <c r="H2084" s="829"/>
      <c r="I2084" s="903"/>
    </row>
    <row r="2085" spans="2:9" ht="30" customHeight="1">
      <c r="B2085" s="904"/>
      <c r="C2085" s="829"/>
      <c r="D2085" s="829"/>
      <c r="E2085" s="829"/>
      <c r="F2085" s="829"/>
      <c r="G2085" s="829"/>
      <c r="H2085" s="829"/>
      <c r="I2085" s="903"/>
    </row>
    <row r="2086" spans="2:9" ht="30" customHeight="1">
      <c r="B2086" s="904"/>
      <c r="C2086" s="829"/>
      <c r="D2086" s="829"/>
      <c r="E2086" s="829"/>
      <c r="F2086" s="829"/>
      <c r="G2086" s="829"/>
      <c r="H2086" s="829"/>
      <c r="I2086" s="903"/>
    </row>
    <row r="2087" spans="2:9" ht="30" customHeight="1">
      <c r="B2087" s="904"/>
      <c r="C2087" s="829"/>
      <c r="D2087" s="829"/>
      <c r="E2087" s="829"/>
      <c r="F2087" s="829"/>
      <c r="G2087" s="829"/>
      <c r="H2087" s="829"/>
      <c r="I2087" s="903"/>
    </row>
    <row r="2088" spans="2:9" ht="30" customHeight="1">
      <c r="B2088" s="904"/>
      <c r="C2088" s="829"/>
      <c r="D2088" s="829"/>
      <c r="E2088" s="829"/>
      <c r="F2088" s="829"/>
      <c r="G2088" s="829"/>
      <c r="H2088" s="829"/>
      <c r="I2088" s="903"/>
    </row>
    <row r="2089" spans="2:9" ht="30" customHeight="1">
      <c r="B2089" s="904"/>
      <c r="C2089" s="829"/>
      <c r="D2089" s="829"/>
      <c r="E2089" s="829"/>
      <c r="F2089" s="829"/>
      <c r="G2089" s="829"/>
      <c r="H2089" s="829"/>
      <c r="I2089" s="903"/>
    </row>
    <row r="2090" spans="2:9" ht="30" customHeight="1">
      <c r="B2090" s="904"/>
      <c r="C2090" s="829"/>
      <c r="D2090" s="829"/>
      <c r="E2090" s="829"/>
      <c r="F2090" s="829"/>
      <c r="G2090" s="829"/>
      <c r="H2090" s="829"/>
      <c r="I2090" s="903"/>
    </row>
    <row r="2091" spans="2:9" ht="30" customHeight="1">
      <c r="B2091" s="904"/>
      <c r="C2091" s="829"/>
      <c r="D2091" s="829"/>
      <c r="E2091" s="829"/>
      <c r="F2091" s="829"/>
      <c r="G2091" s="829"/>
      <c r="H2091" s="829"/>
      <c r="I2091" s="903"/>
    </row>
    <row r="2092" spans="2:9" ht="30" customHeight="1">
      <c r="B2092" s="904"/>
      <c r="C2092" s="829"/>
      <c r="D2092" s="829"/>
      <c r="E2092" s="829"/>
      <c r="F2092" s="829"/>
      <c r="G2092" s="829"/>
      <c r="H2092" s="829"/>
      <c r="I2092" s="903"/>
    </row>
    <row r="2093" spans="2:9" ht="30" customHeight="1">
      <c r="B2093" s="904"/>
      <c r="C2093" s="829"/>
      <c r="D2093" s="829"/>
      <c r="E2093" s="829"/>
      <c r="F2093" s="829"/>
      <c r="G2093" s="829"/>
      <c r="H2093" s="829"/>
      <c r="I2093" s="903"/>
    </row>
    <row r="2094" spans="2:9" ht="30" customHeight="1">
      <c r="B2094" s="904"/>
      <c r="C2094" s="829"/>
      <c r="D2094" s="829"/>
      <c r="E2094" s="829"/>
      <c r="F2094" s="829"/>
      <c r="G2094" s="829"/>
      <c r="H2094" s="829"/>
      <c r="I2094" s="903"/>
    </row>
    <row r="2095" spans="2:9" ht="30" customHeight="1">
      <c r="B2095" s="904"/>
      <c r="C2095" s="829"/>
      <c r="D2095" s="829"/>
      <c r="E2095" s="829"/>
      <c r="F2095" s="829"/>
      <c r="G2095" s="829"/>
      <c r="H2095" s="829"/>
      <c r="I2095" s="903"/>
    </row>
    <row r="2096" spans="2:9" ht="30" customHeight="1">
      <c r="B2096" s="904"/>
      <c r="C2096" s="829"/>
      <c r="D2096" s="829"/>
      <c r="E2096" s="829"/>
      <c r="F2096" s="829"/>
      <c r="G2096" s="829"/>
      <c r="H2096" s="829"/>
      <c r="I2096" s="903"/>
    </row>
    <row r="2097" spans="2:9" ht="30" customHeight="1">
      <c r="B2097" s="904"/>
      <c r="C2097" s="829"/>
      <c r="D2097" s="829"/>
      <c r="E2097" s="829"/>
      <c r="F2097" s="829"/>
      <c r="G2097" s="829"/>
      <c r="H2097" s="829"/>
      <c r="I2097" s="903"/>
    </row>
    <row r="2098" spans="2:9" ht="30" customHeight="1">
      <c r="B2098" s="904"/>
      <c r="C2098" s="829"/>
      <c r="D2098" s="829"/>
      <c r="E2098" s="829"/>
      <c r="F2098" s="829"/>
      <c r="G2098" s="829"/>
      <c r="H2098" s="829"/>
      <c r="I2098" s="903"/>
    </row>
    <row r="2099" spans="2:9" ht="30" customHeight="1">
      <c r="B2099" s="904"/>
      <c r="C2099" s="829"/>
      <c r="D2099" s="829"/>
      <c r="E2099" s="829"/>
      <c r="F2099" s="829"/>
      <c r="G2099" s="829"/>
      <c r="H2099" s="829"/>
      <c r="I2099" s="903"/>
    </row>
    <row r="2100" spans="2:9" ht="30" customHeight="1">
      <c r="B2100" s="904"/>
      <c r="C2100" s="829"/>
      <c r="D2100" s="829"/>
      <c r="E2100" s="829"/>
      <c r="F2100" s="829"/>
      <c r="G2100" s="829"/>
      <c r="H2100" s="829"/>
      <c r="I2100" s="903"/>
    </row>
    <row r="2101" spans="2:9" ht="30" customHeight="1">
      <c r="B2101" s="904"/>
      <c r="C2101" s="829"/>
      <c r="D2101" s="829"/>
      <c r="E2101" s="829"/>
      <c r="F2101" s="829"/>
      <c r="G2101" s="829"/>
      <c r="H2101" s="829"/>
      <c r="I2101" s="903"/>
    </row>
    <row r="2102" spans="2:9" ht="30" customHeight="1">
      <c r="B2102" s="904"/>
      <c r="C2102" s="829"/>
      <c r="D2102" s="829"/>
      <c r="E2102" s="829"/>
      <c r="F2102" s="829"/>
      <c r="G2102" s="829"/>
      <c r="H2102" s="829"/>
      <c r="I2102" s="903"/>
    </row>
    <row r="2103" spans="2:9" ht="30" customHeight="1">
      <c r="B2103" s="904"/>
      <c r="C2103" s="829"/>
      <c r="D2103" s="829"/>
      <c r="E2103" s="829"/>
      <c r="F2103" s="829"/>
      <c r="G2103" s="829"/>
      <c r="H2103" s="829"/>
      <c r="I2103" s="903"/>
    </row>
    <row r="2104" spans="2:9" ht="30" customHeight="1">
      <c r="B2104" s="904"/>
      <c r="C2104" s="829"/>
      <c r="D2104" s="829"/>
      <c r="E2104" s="829"/>
      <c r="F2104" s="829"/>
      <c r="G2104" s="829"/>
      <c r="H2104" s="829"/>
      <c r="I2104" s="903"/>
    </row>
    <row r="2105" spans="2:9" ht="30" customHeight="1">
      <c r="B2105" s="904"/>
      <c r="C2105" s="829"/>
      <c r="D2105" s="829"/>
      <c r="E2105" s="829"/>
      <c r="F2105" s="829"/>
      <c r="G2105" s="829"/>
      <c r="H2105" s="829"/>
      <c r="I2105" s="903"/>
    </row>
    <row r="2106" spans="2:9" ht="30" customHeight="1">
      <c r="B2106" s="904"/>
      <c r="C2106" s="829"/>
      <c r="D2106" s="829"/>
      <c r="E2106" s="829"/>
      <c r="F2106" s="829"/>
      <c r="G2106" s="829"/>
      <c r="H2106" s="829"/>
      <c r="I2106" s="903"/>
    </row>
    <row r="2107" spans="2:9" ht="30" customHeight="1">
      <c r="B2107" s="904"/>
      <c r="C2107" s="829"/>
      <c r="D2107" s="829"/>
      <c r="E2107" s="829"/>
      <c r="F2107" s="829"/>
      <c r="G2107" s="829"/>
      <c r="H2107" s="829"/>
      <c r="I2107" s="903"/>
    </row>
    <row r="2108" spans="2:9" ht="30" customHeight="1">
      <c r="B2108" s="904"/>
      <c r="C2108" s="829"/>
      <c r="D2108" s="829"/>
      <c r="E2108" s="829"/>
      <c r="F2108" s="829"/>
      <c r="G2108" s="829"/>
      <c r="H2108" s="829"/>
      <c r="I2108" s="903"/>
    </row>
    <row r="2109" spans="2:9" ht="30" customHeight="1">
      <c r="B2109" s="904"/>
      <c r="C2109" s="829"/>
      <c r="D2109" s="829"/>
      <c r="E2109" s="829"/>
      <c r="F2109" s="829"/>
      <c r="G2109" s="829"/>
      <c r="H2109" s="829"/>
      <c r="I2109" s="903"/>
    </row>
    <row r="2110" spans="2:9" ht="30" customHeight="1">
      <c r="B2110" s="904"/>
      <c r="C2110" s="829"/>
      <c r="D2110" s="829"/>
      <c r="E2110" s="829"/>
      <c r="F2110" s="829"/>
      <c r="G2110" s="829"/>
      <c r="H2110" s="829"/>
      <c r="I2110" s="903"/>
    </row>
    <row r="2111" spans="2:9" ht="30" customHeight="1">
      <c r="B2111" s="904"/>
      <c r="C2111" s="829"/>
      <c r="D2111" s="829"/>
      <c r="E2111" s="829"/>
      <c r="F2111" s="829"/>
      <c r="G2111" s="829"/>
      <c r="H2111" s="829"/>
      <c r="I2111" s="903"/>
    </row>
    <row r="2112" spans="2:9" ht="30" customHeight="1">
      <c r="B2112" s="904"/>
      <c r="C2112" s="829"/>
      <c r="D2112" s="829"/>
      <c r="E2112" s="829"/>
      <c r="F2112" s="829"/>
      <c r="G2112" s="829"/>
      <c r="H2112" s="829"/>
      <c r="I2112" s="903"/>
    </row>
    <row r="2113" spans="2:9" ht="30" customHeight="1">
      <c r="B2113" s="904"/>
      <c r="C2113" s="829"/>
      <c r="D2113" s="829"/>
      <c r="E2113" s="829"/>
      <c r="F2113" s="829"/>
      <c r="G2113" s="829"/>
      <c r="H2113" s="829"/>
      <c r="I2113" s="903"/>
    </row>
    <row r="2114" spans="2:9" ht="30" customHeight="1">
      <c r="B2114" s="904"/>
      <c r="C2114" s="829"/>
      <c r="D2114" s="829"/>
      <c r="E2114" s="829"/>
      <c r="F2114" s="829"/>
      <c r="G2114" s="829"/>
      <c r="H2114" s="829"/>
      <c r="I2114" s="903"/>
    </row>
    <row r="2115" spans="2:9" ht="30" customHeight="1">
      <c r="B2115" s="904"/>
      <c r="C2115" s="829"/>
      <c r="D2115" s="829"/>
      <c r="E2115" s="829"/>
      <c r="F2115" s="829"/>
      <c r="G2115" s="829"/>
      <c r="H2115" s="829"/>
      <c r="I2115" s="903"/>
    </row>
    <row r="2116" spans="2:9" ht="30" customHeight="1">
      <c r="B2116" s="904"/>
      <c r="C2116" s="829"/>
      <c r="D2116" s="829"/>
      <c r="E2116" s="829"/>
      <c r="F2116" s="829"/>
      <c r="G2116" s="829"/>
      <c r="H2116" s="829"/>
      <c r="I2116" s="903"/>
    </row>
    <row r="2117" spans="2:9" ht="30" customHeight="1">
      <c r="B2117" s="904"/>
      <c r="C2117" s="829"/>
      <c r="D2117" s="829"/>
      <c r="E2117" s="829"/>
      <c r="F2117" s="829"/>
      <c r="G2117" s="829"/>
      <c r="H2117" s="829"/>
      <c r="I2117" s="903"/>
    </row>
    <row r="2118" spans="2:9" ht="30" customHeight="1">
      <c r="B2118" s="904"/>
      <c r="C2118" s="829"/>
      <c r="D2118" s="829"/>
      <c r="E2118" s="829"/>
      <c r="F2118" s="829"/>
      <c r="G2118" s="829"/>
      <c r="H2118" s="829"/>
      <c r="I2118" s="903"/>
    </row>
    <row r="2119" spans="2:9" ht="30" customHeight="1">
      <c r="B2119" s="904"/>
      <c r="C2119" s="829"/>
      <c r="D2119" s="829"/>
      <c r="E2119" s="829"/>
      <c r="F2119" s="829"/>
      <c r="G2119" s="829"/>
      <c r="H2119" s="829"/>
      <c r="I2119" s="903"/>
    </row>
    <row r="2120" spans="2:9" ht="30" customHeight="1">
      <c r="B2120" s="904"/>
      <c r="C2120" s="829"/>
      <c r="D2120" s="829"/>
      <c r="E2120" s="829"/>
      <c r="F2120" s="829"/>
      <c r="G2120" s="829"/>
      <c r="H2120" s="829"/>
      <c r="I2120" s="903"/>
    </row>
    <row r="2121" spans="2:9" ht="30" customHeight="1">
      <c r="B2121" s="904"/>
      <c r="C2121" s="829"/>
      <c r="D2121" s="829"/>
      <c r="E2121" s="829"/>
      <c r="F2121" s="829"/>
      <c r="G2121" s="829"/>
      <c r="H2121" s="829"/>
      <c r="I2121" s="903"/>
    </row>
    <row r="2122" spans="2:9" ht="30" customHeight="1">
      <c r="B2122" s="904"/>
      <c r="C2122" s="829"/>
      <c r="D2122" s="829"/>
      <c r="E2122" s="829"/>
      <c r="F2122" s="829"/>
      <c r="G2122" s="829"/>
      <c r="H2122" s="829"/>
      <c r="I2122" s="903"/>
    </row>
    <row r="2123" spans="2:9" ht="30" customHeight="1">
      <c r="B2123" s="904"/>
      <c r="C2123" s="829"/>
      <c r="D2123" s="829"/>
      <c r="E2123" s="829"/>
      <c r="F2123" s="829"/>
      <c r="G2123" s="829"/>
      <c r="H2123" s="829"/>
      <c r="I2123" s="903"/>
    </row>
    <row r="2124" spans="2:9" ht="30" customHeight="1">
      <c r="B2124" s="904"/>
      <c r="C2124" s="829"/>
      <c r="D2124" s="829"/>
      <c r="E2124" s="829"/>
      <c r="F2124" s="829"/>
      <c r="G2124" s="829"/>
      <c r="H2124" s="829"/>
      <c r="I2124" s="903"/>
    </row>
    <row r="2125" spans="2:9" ht="30" customHeight="1">
      <c r="B2125" s="904"/>
      <c r="C2125" s="829"/>
      <c r="D2125" s="829"/>
      <c r="E2125" s="829"/>
      <c r="F2125" s="829"/>
      <c r="G2125" s="829"/>
      <c r="H2125" s="829"/>
      <c r="I2125" s="903"/>
    </row>
    <row r="2126" spans="2:9" ht="30" customHeight="1">
      <c r="B2126" s="904"/>
      <c r="C2126" s="829"/>
      <c r="D2126" s="829"/>
      <c r="E2126" s="829"/>
      <c r="F2126" s="829"/>
      <c r="G2126" s="829"/>
      <c r="H2126" s="829"/>
      <c r="I2126" s="903"/>
    </row>
    <row r="2127" spans="2:9" ht="30" customHeight="1">
      <c r="B2127" s="904"/>
      <c r="C2127" s="829"/>
      <c r="D2127" s="829"/>
      <c r="E2127" s="829"/>
      <c r="F2127" s="829"/>
      <c r="G2127" s="829"/>
      <c r="H2127" s="829"/>
      <c r="I2127" s="903"/>
    </row>
    <row r="2128" spans="2:9" ht="30" customHeight="1">
      <c r="B2128" s="904"/>
      <c r="C2128" s="829"/>
      <c r="D2128" s="829"/>
      <c r="E2128" s="829"/>
      <c r="F2128" s="829"/>
      <c r="G2128" s="829"/>
      <c r="H2128" s="829"/>
      <c r="I2128" s="903"/>
    </row>
    <row r="2129" spans="2:9" ht="30" customHeight="1">
      <c r="B2129" s="904"/>
      <c r="C2129" s="829"/>
      <c r="D2129" s="829"/>
      <c r="E2129" s="829"/>
      <c r="F2129" s="829"/>
      <c r="G2129" s="829"/>
      <c r="H2129" s="829"/>
      <c r="I2129" s="903"/>
    </row>
    <row r="2130" spans="2:9" ht="30" customHeight="1">
      <c r="B2130" s="904"/>
      <c r="C2130" s="829"/>
      <c r="D2130" s="829"/>
      <c r="E2130" s="829"/>
      <c r="F2130" s="829"/>
      <c r="G2130" s="829"/>
      <c r="H2130" s="829"/>
      <c r="I2130" s="903"/>
    </row>
    <row r="2131" spans="2:9" ht="30" customHeight="1">
      <c r="B2131" s="904"/>
      <c r="C2131" s="829"/>
      <c r="D2131" s="829"/>
      <c r="E2131" s="829"/>
      <c r="F2131" s="829"/>
      <c r="G2131" s="829"/>
      <c r="H2131" s="829"/>
      <c r="I2131" s="903"/>
    </row>
    <row r="2132" spans="2:9" ht="30" customHeight="1">
      <c r="B2132" s="904"/>
      <c r="C2132" s="829"/>
      <c r="D2132" s="829"/>
      <c r="E2132" s="829"/>
      <c r="F2132" s="829"/>
      <c r="G2132" s="829"/>
      <c r="H2132" s="829"/>
      <c r="I2132" s="903"/>
    </row>
    <row r="2133" spans="2:9" ht="30" customHeight="1">
      <c r="B2133" s="904"/>
      <c r="C2133" s="829"/>
      <c r="D2133" s="829"/>
      <c r="E2133" s="829"/>
      <c r="F2133" s="829"/>
      <c r="G2133" s="829"/>
      <c r="H2133" s="829"/>
      <c r="I2133" s="903"/>
    </row>
    <row r="2134" spans="2:9" ht="30" customHeight="1">
      <c r="B2134" s="904"/>
      <c r="C2134" s="829"/>
      <c r="D2134" s="829"/>
      <c r="E2134" s="829"/>
      <c r="F2134" s="829"/>
      <c r="G2134" s="829"/>
      <c r="H2134" s="829"/>
      <c r="I2134" s="903"/>
    </row>
    <row r="2135" spans="2:9" ht="30" customHeight="1">
      <c r="B2135" s="904"/>
      <c r="C2135" s="829"/>
      <c r="D2135" s="829"/>
      <c r="E2135" s="829"/>
      <c r="F2135" s="829"/>
      <c r="G2135" s="829"/>
      <c r="H2135" s="829"/>
      <c r="I2135" s="903"/>
    </row>
    <row r="2136" spans="2:9" ht="30" customHeight="1">
      <c r="B2136" s="904"/>
      <c r="C2136" s="829"/>
      <c r="D2136" s="829"/>
      <c r="E2136" s="829"/>
      <c r="F2136" s="829"/>
      <c r="G2136" s="829"/>
      <c r="H2136" s="829"/>
      <c r="I2136" s="903"/>
    </row>
    <row r="2137" spans="2:9" ht="30" customHeight="1">
      <c r="B2137" s="904"/>
      <c r="C2137" s="829"/>
      <c r="D2137" s="829"/>
      <c r="E2137" s="829"/>
      <c r="F2137" s="829"/>
      <c r="G2137" s="829"/>
      <c r="H2137" s="829"/>
      <c r="I2137" s="903"/>
    </row>
    <row r="2138" spans="2:9" ht="30" customHeight="1">
      <c r="B2138" s="904"/>
      <c r="C2138" s="829"/>
      <c r="D2138" s="829"/>
      <c r="E2138" s="829"/>
      <c r="F2138" s="829"/>
      <c r="G2138" s="829"/>
      <c r="H2138" s="829"/>
      <c r="I2138" s="903"/>
    </row>
    <row r="2139" spans="2:9" ht="30" customHeight="1">
      <c r="B2139" s="904"/>
      <c r="C2139" s="829"/>
      <c r="D2139" s="829"/>
      <c r="E2139" s="829"/>
      <c r="F2139" s="829"/>
      <c r="G2139" s="829"/>
      <c r="H2139" s="829"/>
      <c r="I2139" s="903"/>
    </row>
    <row r="2140" spans="2:9" ht="30" customHeight="1">
      <c r="B2140" s="904"/>
      <c r="C2140" s="829"/>
      <c r="D2140" s="829"/>
      <c r="E2140" s="829"/>
      <c r="F2140" s="829"/>
      <c r="G2140" s="829"/>
      <c r="H2140" s="829"/>
      <c r="I2140" s="903"/>
    </row>
    <row r="2141" spans="2:9" ht="30" customHeight="1">
      <c r="B2141" s="904"/>
      <c r="C2141" s="829"/>
      <c r="D2141" s="829"/>
      <c r="E2141" s="829"/>
      <c r="F2141" s="829"/>
      <c r="G2141" s="829"/>
      <c r="H2141" s="829"/>
      <c r="I2141" s="903"/>
    </row>
    <row r="2142" spans="2:9" ht="30" customHeight="1">
      <c r="B2142" s="904"/>
      <c r="C2142" s="829"/>
      <c r="D2142" s="829"/>
      <c r="E2142" s="829"/>
      <c r="F2142" s="829"/>
      <c r="G2142" s="829"/>
      <c r="H2142" s="829"/>
      <c r="I2142" s="903"/>
    </row>
    <row r="2143" spans="2:9" ht="30" customHeight="1">
      <c r="B2143" s="904"/>
      <c r="C2143" s="829"/>
      <c r="D2143" s="829"/>
      <c r="E2143" s="829"/>
      <c r="F2143" s="829"/>
      <c r="G2143" s="829"/>
      <c r="H2143" s="829"/>
      <c r="I2143" s="903"/>
    </row>
    <row r="2144" spans="2:9" ht="30" customHeight="1">
      <c r="B2144" s="904"/>
      <c r="C2144" s="829"/>
      <c r="D2144" s="829"/>
      <c r="E2144" s="829"/>
      <c r="F2144" s="829"/>
      <c r="G2144" s="829"/>
      <c r="H2144" s="829"/>
      <c r="I2144" s="903"/>
    </row>
    <row r="2145" spans="2:9" ht="30" customHeight="1">
      <c r="B2145" s="904"/>
      <c r="C2145" s="829"/>
      <c r="D2145" s="829"/>
      <c r="E2145" s="829"/>
      <c r="F2145" s="829"/>
      <c r="G2145" s="829"/>
      <c r="H2145" s="829"/>
      <c r="I2145" s="903"/>
    </row>
    <row r="2146" spans="2:9" ht="30" customHeight="1">
      <c r="B2146" s="904"/>
      <c r="C2146" s="829"/>
      <c r="D2146" s="829"/>
      <c r="E2146" s="829"/>
      <c r="F2146" s="829"/>
      <c r="G2146" s="829"/>
      <c r="H2146" s="829"/>
      <c r="I2146" s="903"/>
    </row>
    <row r="2147" spans="2:9" ht="30" customHeight="1">
      <c r="B2147" s="904"/>
      <c r="C2147" s="829"/>
      <c r="D2147" s="829"/>
      <c r="E2147" s="829"/>
      <c r="F2147" s="829"/>
      <c r="G2147" s="829"/>
      <c r="H2147" s="829"/>
      <c r="I2147" s="903"/>
    </row>
    <row r="2148" spans="2:9" ht="30" customHeight="1">
      <c r="B2148" s="904"/>
      <c r="C2148" s="829"/>
      <c r="D2148" s="829"/>
      <c r="E2148" s="829"/>
      <c r="F2148" s="829"/>
      <c r="G2148" s="829"/>
      <c r="H2148" s="829"/>
      <c r="I2148" s="903"/>
    </row>
    <row r="2149" spans="2:9" ht="30" customHeight="1">
      <c r="B2149" s="904"/>
      <c r="C2149" s="829"/>
      <c r="D2149" s="829"/>
      <c r="E2149" s="829"/>
      <c r="F2149" s="829"/>
      <c r="G2149" s="829"/>
      <c r="H2149" s="829"/>
      <c r="I2149" s="903"/>
    </row>
    <row r="2150" spans="2:9" ht="30" customHeight="1">
      <c r="B2150" s="904"/>
      <c r="C2150" s="829"/>
      <c r="D2150" s="829"/>
      <c r="E2150" s="829"/>
      <c r="F2150" s="829"/>
      <c r="G2150" s="829"/>
      <c r="H2150" s="829"/>
      <c r="I2150" s="903"/>
    </row>
    <row r="2151" spans="2:9" ht="30" customHeight="1">
      <c r="B2151" s="904"/>
      <c r="C2151" s="829"/>
      <c r="D2151" s="829"/>
      <c r="E2151" s="829"/>
      <c r="F2151" s="829"/>
      <c r="G2151" s="829"/>
      <c r="H2151" s="829"/>
      <c r="I2151" s="903"/>
    </row>
    <row r="2152" spans="2:9" ht="30" customHeight="1">
      <c r="B2152" s="904"/>
      <c r="C2152" s="829"/>
      <c r="D2152" s="829"/>
      <c r="E2152" s="829"/>
      <c r="F2152" s="829"/>
      <c r="G2152" s="829"/>
      <c r="H2152" s="829"/>
      <c r="I2152" s="903"/>
    </row>
    <row r="2153" spans="2:9" ht="30" customHeight="1">
      <c r="B2153" s="904"/>
      <c r="C2153" s="829"/>
      <c r="D2153" s="829"/>
      <c r="E2153" s="829"/>
      <c r="F2153" s="829"/>
      <c r="G2153" s="829"/>
      <c r="H2153" s="829"/>
      <c r="I2153" s="903"/>
    </row>
    <row r="2154" spans="2:9" ht="30" customHeight="1">
      <c r="B2154" s="904"/>
      <c r="C2154" s="829"/>
      <c r="D2154" s="829"/>
      <c r="E2154" s="829"/>
      <c r="F2154" s="829"/>
      <c r="G2154" s="829"/>
      <c r="H2154" s="829"/>
      <c r="I2154" s="903"/>
    </row>
    <row r="2155" spans="2:9" ht="30" customHeight="1">
      <c r="B2155" s="904"/>
      <c r="C2155" s="829"/>
      <c r="D2155" s="829"/>
      <c r="E2155" s="829"/>
      <c r="F2155" s="829"/>
      <c r="G2155" s="829"/>
      <c r="H2155" s="829"/>
      <c r="I2155" s="903"/>
    </row>
    <row r="2156" spans="2:9" ht="30" customHeight="1">
      <c r="B2156" s="904"/>
      <c r="C2156" s="829"/>
      <c r="D2156" s="829"/>
      <c r="E2156" s="829"/>
      <c r="F2156" s="829"/>
      <c r="G2156" s="829"/>
      <c r="H2156" s="829"/>
      <c r="I2156" s="903"/>
    </row>
    <row r="2157" spans="2:9" ht="30" customHeight="1">
      <c r="B2157" s="904"/>
      <c r="C2157" s="829"/>
      <c r="D2157" s="829"/>
      <c r="E2157" s="829"/>
      <c r="F2157" s="829"/>
      <c r="G2157" s="829"/>
      <c r="H2157" s="829"/>
      <c r="I2157" s="903"/>
    </row>
    <row r="2158" spans="2:9" ht="30" customHeight="1">
      <c r="B2158" s="904"/>
      <c r="C2158" s="829"/>
      <c r="D2158" s="829"/>
      <c r="E2158" s="829"/>
      <c r="F2158" s="829"/>
      <c r="G2158" s="829"/>
      <c r="H2158" s="829"/>
      <c r="I2158" s="903"/>
    </row>
    <row r="2159" spans="2:9" ht="30" customHeight="1">
      <c r="B2159" s="904"/>
      <c r="C2159" s="829"/>
      <c r="D2159" s="829"/>
      <c r="E2159" s="829"/>
      <c r="F2159" s="829"/>
      <c r="G2159" s="829"/>
      <c r="H2159" s="829"/>
      <c r="I2159" s="903"/>
    </row>
    <row r="2160" spans="2:9" ht="30" customHeight="1">
      <c r="B2160" s="904"/>
      <c r="C2160" s="829"/>
      <c r="D2160" s="829"/>
      <c r="E2160" s="829"/>
      <c r="F2160" s="829"/>
      <c r="G2160" s="829"/>
      <c r="H2160" s="829"/>
      <c r="I2160" s="903"/>
    </row>
    <row r="2161" spans="2:9" ht="30" customHeight="1">
      <c r="B2161" s="904"/>
      <c r="C2161" s="829"/>
      <c r="D2161" s="829"/>
      <c r="E2161" s="829"/>
      <c r="F2161" s="829"/>
      <c r="G2161" s="829"/>
      <c r="H2161" s="829"/>
      <c r="I2161" s="903"/>
    </row>
    <row r="2162" spans="2:9" ht="30" customHeight="1">
      <c r="B2162" s="904"/>
      <c r="C2162" s="829"/>
      <c r="D2162" s="829"/>
      <c r="E2162" s="829"/>
      <c r="F2162" s="829"/>
      <c r="G2162" s="829"/>
      <c r="H2162" s="829"/>
      <c r="I2162" s="903"/>
    </row>
    <row r="2163" spans="2:9" ht="30" customHeight="1">
      <c r="B2163" s="904"/>
      <c r="C2163" s="829"/>
      <c r="D2163" s="829"/>
      <c r="E2163" s="829"/>
      <c r="F2163" s="829"/>
      <c r="G2163" s="829"/>
      <c r="H2163" s="829"/>
      <c r="I2163" s="903"/>
    </row>
    <row r="2164" spans="2:9" ht="30" customHeight="1">
      <c r="B2164" s="904"/>
      <c r="C2164" s="829"/>
      <c r="D2164" s="829"/>
      <c r="E2164" s="829"/>
      <c r="F2164" s="829"/>
      <c r="G2164" s="829"/>
      <c r="H2164" s="829"/>
      <c r="I2164" s="903"/>
    </row>
    <row r="2165" spans="2:9" ht="30" customHeight="1">
      <c r="B2165" s="904"/>
      <c r="C2165" s="829"/>
      <c r="D2165" s="829"/>
      <c r="E2165" s="829"/>
      <c r="F2165" s="829"/>
      <c r="G2165" s="829"/>
      <c r="H2165" s="829"/>
      <c r="I2165" s="903"/>
    </row>
    <row r="2166" spans="2:9" ht="30" customHeight="1">
      <c r="B2166" s="904"/>
      <c r="C2166" s="829"/>
      <c r="D2166" s="829"/>
      <c r="E2166" s="829"/>
      <c r="F2166" s="829"/>
      <c r="G2166" s="829"/>
      <c r="H2166" s="829"/>
      <c r="I2166" s="903"/>
    </row>
    <row r="2167" spans="2:9" ht="30" customHeight="1">
      <c r="B2167" s="904"/>
      <c r="C2167" s="829"/>
      <c r="D2167" s="829"/>
      <c r="E2167" s="829"/>
      <c r="F2167" s="829"/>
      <c r="G2167" s="829"/>
      <c r="H2167" s="829"/>
      <c r="I2167" s="903"/>
    </row>
    <row r="2168" spans="2:9" ht="30" customHeight="1">
      <c r="B2168" s="904"/>
      <c r="C2168" s="829"/>
      <c r="D2168" s="829"/>
      <c r="E2168" s="829"/>
      <c r="F2168" s="829"/>
      <c r="G2168" s="829"/>
      <c r="H2168" s="829"/>
      <c r="I2168" s="903"/>
    </row>
    <row r="2169" spans="2:9" ht="30" customHeight="1">
      <c r="B2169" s="904"/>
      <c r="C2169" s="829"/>
      <c r="D2169" s="829"/>
      <c r="E2169" s="829"/>
      <c r="F2169" s="829"/>
      <c r="G2169" s="829"/>
      <c r="H2169" s="829"/>
      <c r="I2169" s="903"/>
    </row>
    <row r="2170" spans="2:9" ht="30" customHeight="1">
      <c r="B2170" s="904"/>
      <c r="C2170" s="829"/>
      <c r="D2170" s="829"/>
      <c r="E2170" s="829"/>
      <c r="F2170" s="829"/>
      <c r="G2170" s="829"/>
      <c r="H2170" s="829"/>
      <c r="I2170" s="903"/>
    </row>
    <row r="2171" spans="2:9" ht="30" customHeight="1">
      <c r="B2171" s="904"/>
      <c r="C2171" s="829"/>
      <c r="D2171" s="829"/>
      <c r="E2171" s="829"/>
      <c r="F2171" s="829"/>
      <c r="G2171" s="829"/>
      <c r="H2171" s="829"/>
      <c r="I2171" s="903"/>
    </row>
    <row r="2172" spans="2:9" ht="30" customHeight="1">
      <c r="B2172" s="904"/>
      <c r="C2172" s="829"/>
      <c r="D2172" s="829"/>
      <c r="E2172" s="829"/>
      <c r="F2172" s="829"/>
      <c r="G2172" s="829"/>
      <c r="H2172" s="829"/>
      <c r="I2172" s="903"/>
    </row>
    <row r="2173" spans="2:9" ht="30" customHeight="1">
      <c r="B2173" s="904"/>
      <c r="C2173" s="829"/>
      <c r="D2173" s="829"/>
      <c r="E2173" s="829"/>
      <c r="F2173" s="829"/>
      <c r="G2173" s="829"/>
      <c r="H2173" s="829"/>
      <c r="I2173" s="903"/>
    </row>
    <row r="2174" spans="2:9" ht="30" customHeight="1">
      <c r="B2174" s="904"/>
      <c r="C2174" s="829"/>
      <c r="D2174" s="829"/>
      <c r="E2174" s="829"/>
      <c r="F2174" s="829"/>
      <c r="G2174" s="829"/>
      <c r="H2174" s="829"/>
      <c r="I2174" s="903"/>
    </row>
    <row r="2175" spans="2:9" ht="30" customHeight="1">
      <c r="B2175" s="904"/>
      <c r="C2175" s="829"/>
      <c r="D2175" s="829"/>
      <c r="E2175" s="829"/>
      <c r="F2175" s="829"/>
      <c r="G2175" s="829"/>
      <c r="H2175" s="829"/>
      <c r="I2175" s="903"/>
    </row>
    <row r="2176" spans="2:9" ht="30" customHeight="1">
      <c r="B2176" s="904"/>
      <c r="C2176" s="829"/>
      <c r="D2176" s="829"/>
      <c r="E2176" s="829"/>
      <c r="F2176" s="829"/>
      <c r="G2176" s="829"/>
      <c r="H2176" s="829"/>
      <c r="I2176" s="903"/>
    </row>
    <row r="2177" spans="2:9" ht="30" customHeight="1">
      <c r="B2177" s="904"/>
      <c r="C2177" s="829"/>
      <c r="D2177" s="829"/>
      <c r="E2177" s="829"/>
      <c r="F2177" s="829"/>
      <c r="G2177" s="829"/>
      <c r="H2177" s="829"/>
      <c r="I2177" s="903"/>
    </row>
    <row r="2178" spans="2:9" ht="30" customHeight="1">
      <c r="B2178" s="904"/>
      <c r="C2178" s="829"/>
      <c r="D2178" s="829"/>
      <c r="E2178" s="829"/>
      <c r="F2178" s="829"/>
      <c r="G2178" s="829"/>
      <c r="H2178" s="829"/>
      <c r="I2178" s="903"/>
    </row>
    <row r="2179" spans="2:9" ht="30" customHeight="1">
      <c r="B2179" s="904"/>
      <c r="C2179" s="829"/>
      <c r="D2179" s="829"/>
      <c r="E2179" s="829"/>
      <c r="F2179" s="829"/>
      <c r="G2179" s="829"/>
      <c r="H2179" s="829"/>
      <c r="I2179" s="903"/>
    </row>
    <row r="2180" spans="2:9" ht="30" customHeight="1">
      <c r="B2180" s="904"/>
      <c r="C2180" s="829"/>
      <c r="D2180" s="829"/>
      <c r="E2180" s="829"/>
      <c r="F2180" s="829"/>
      <c r="G2180" s="829"/>
      <c r="H2180" s="829"/>
      <c r="I2180" s="903"/>
    </row>
    <row r="2181" spans="2:9" ht="30" customHeight="1">
      <c r="B2181" s="904"/>
      <c r="C2181" s="829"/>
      <c r="D2181" s="829"/>
      <c r="E2181" s="829"/>
      <c r="F2181" s="829"/>
      <c r="G2181" s="829"/>
      <c r="H2181" s="829"/>
      <c r="I2181" s="903"/>
    </row>
    <row r="2182" spans="2:9" ht="30" customHeight="1">
      <c r="B2182" s="904"/>
      <c r="C2182" s="829"/>
      <c r="D2182" s="829"/>
      <c r="E2182" s="829"/>
      <c r="F2182" s="829"/>
      <c r="G2182" s="829"/>
      <c r="H2182" s="829"/>
      <c r="I2182" s="903"/>
    </row>
    <row r="2183" spans="2:9" ht="30" customHeight="1">
      <c r="B2183" s="904"/>
      <c r="C2183" s="829"/>
      <c r="D2183" s="829"/>
      <c r="E2183" s="829"/>
      <c r="F2183" s="829"/>
      <c r="G2183" s="829"/>
      <c r="H2183" s="829"/>
      <c r="I2183" s="903"/>
    </row>
    <row r="2184" spans="2:9" ht="30" customHeight="1">
      <c r="B2184" s="904"/>
      <c r="C2184" s="829"/>
      <c r="D2184" s="829"/>
      <c r="E2184" s="829"/>
      <c r="F2184" s="829"/>
      <c r="G2184" s="829"/>
      <c r="H2184" s="829"/>
      <c r="I2184" s="903"/>
    </row>
    <row r="2185" spans="2:9" ht="30" customHeight="1">
      <c r="B2185" s="904"/>
      <c r="C2185" s="829"/>
      <c r="D2185" s="829"/>
      <c r="E2185" s="829"/>
      <c r="F2185" s="829"/>
      <c r="G2185" s="829"/>
      <c r="H2185" s="829"/>
      <c r="I2185" s="903"/>
    </row>
    <row r="2186" spans="2:9" ht="30" customHeight="1">
      <c r="B2186" s="904"/>
      <c r="C2186" s="829"/>
      <c r="D2186" s="829"/>
      <c r="E2186" s="829"/>
      <c r="F2186" s="829"/>
      <c r="G2186" s="829"/>
      <c r="H2186" s="829"/>
      <c r="I2186" s="903"/>
    </row>
    <row r="2187" spans="2:9" ht="30" customHeight="1">
      <c r="B2187" s="904"/>
      <c r="C2187" s="829"/>
      <c r="D2187" s="829"/>
      <c r="E2187" s="829"/>
      <c r="F2187" s="829"/>
      <c r="G2187" s="829"/>
      <c r="H2187" s="829"/>
      <c r="I2187" s="903"/>
    </row>
    <row r="2188" spans="2:9" ht="30" customHeight="1">
      <c r="B2188" s="904"/>
      <c r="C2188" s="829"/>
      <c r="D2188" s="829"/>
      <c r="E2188" s="829"/>
      <c r="F2188" s="829"/>
      <c r="G2188" s="829"/>
      <c r="H2188" s="829"/>
      <c r="I2188" s="903"/>
    </row>
    <row r="2189" spans="2:9" ht="30" customHeight="1">
      <c r="B2189" s="904"/>
      <c r="C2189" s="829"/>
      <c r="D2189" s="829"/>
      <c r="E2189" s="829"/>
      <c r="F2189" s="829"/>
      <c r="G2189" s="829"/>
      <c r="H2189" s="829"/>
      <c r="I2189" s="903"/>
    </row>
    <row r="2190" spans="2:9" ht="30" customHeight="1">
      <c r="B2190" s="904"/>
      <c r="C2190" s="829"/>
      <c r="D2190" s="829"/>
      <c r="E2190" s="829"/>
      <c r="F2190" s="829"/>
      <c r="G2190" s="829"/>
      <c r="H2190" s="829"/>
      <c r="I2190" s="903"/>
    </row>
    <row r="2191" spans="2:9" ht="30" customHeight="1">
      <c r="B2191" s="904"/>
      <c r="C2191" s="829"/>
      <c r="D2191" s="829"/>
      <c r="E2191" s="829"/>
      <c r="F2191" s="829"/>
      <c r="G2191" s="829"/>
      <c r="H2191" s="829"/>
      <c r="I2191" s="903"/>
    </row>
    <row r="2192" spans="2:9" ht="30" customHeight="1">
      <c r="B2192" s="904"/>
      <c r="C2192" s="829"/>
      <c r="D2192" s="829"/>
      <c r="E2192" s="829"/>
      <c r="F2192" s="829"/>
      <c r="G2192" s="829"/>
      <c r="H2192" s="829"/>
      <c r="I2192" s="903"/>
    </row>
    <row r="2193" spans="2:9" ht="30" customHeight="1">
      <c r="B2193" s="904"/>
      <c r="C2193" s="829"/>
      <c r="D2193" s="829"/>
      <c r="E2193" s="829"/>
      <c r="F2193" s="829"/>
      <c r="G2193" s="829"/>
      <c r="H2193" s="829"/>
      <c r="I2193" s="903"/>
    </row>
    <row r="2194" spans="2:9" ht="30" customHeight="1">
      <c r="B2194" s="904"/>
      <c r="C2194" s="829"/>
      <c r="D2194" s="829"/>
      <c r="E2194" s="829"/>
      <c r="F2194" s="829"/>
      <c r="G2194" s="829"/>
      <c r="H2194" s="829"/>
      <c r="I2194" s="903"/>
    </row>
    <row r="2195" spans="2:9" ht="30" customHeight="1">
      <c r="B2195" s="904"/>
      <c r="C2195" s="829"/>
      <c r="D2195" s="829"/>
      <c r="E2195" s="829"/>
      <c r="F2195" s="829"/>
      <c r="G2195" s="829"/>
      <c r="H2195" s="829"/>
      <c r="I2195" s="903"/>
    </row>
    <row r="2196" spans="2:9" ht="30" customHeight="1">
      <c r="B2196" s="904"/>
      <c r="C2196" s="829"/>
      <c r="D2196" s="829"/>
      <c r="E2196" s="829"/>
      <c r="F2196" s="829"/>
      <c r="G2196" s="829"/>
      <c r="H2196" s="829"/>
      <c r="I2196" s="903"/>
    </row>
    <row r="2197" spans="2:9" ht="30" customHeight="1">
      <c r="B2197" s="904"/>
      <c r="C2197" s="829"/>
      <c r="D2197" s="829"/>
      <c r="E2197" s="829"/>
      <c r="F2197" s="829"/>
      <c r="G2197" s="829"/>
      <c r="H2197" s="829"/>
      <c r="I2197" s="903"/>
    </row>
    <row r="2198" spans="2:9" ht="30" customHeight="1">
      <c r="B2198" s="904"/>
      <c r="C2198" s="829"/>
      <c r="D2198" s="829"/>
      <c r="E2198" s="829"/>
      <c r="F2198" s="829"/>
      <c r="G2198" s="829"/>
      <c r="H2198" s="829"/>
      <c r="I2198" s="903"/>
    </row>
    <row r="2199" spans="2:9" ht="30" customHeight="1">
      <c r="B2199" s="904"/>
      <c r="C2199" s="829"/>
      <c r="D2199" s="829"/>
      <c r="E2199" s="829"/>
      <c r="F2199" s="829"/>
      <c r="G2199" s="829"/>
      <c r="H2199" s="829"/>
      <c r="I2199" s="903"/>
    </row>
    <row r="2200" spans="2:9" ht="30" customHeight="1">
      <c r="B2200" s="904"/>
      <c r="C2200" s="829"/>
      <c r="D2200" s="829"/>
      <c r="E2200" s="829"/>
      <c r="F2200" s="829"/>
      <c r="G2200" s="829"/>
      <c r="H2200" s="829"/>
      <c r="I2200" s="903"/>
    </row>
    <row r="2201" spans="2:9" ht="30" customHeight="1">
      <c r="B2201" s="904"/>
      <c r="C2201" s="829"/>
      <c r="D2201" s="829"/>
      <c r="E2201" s="829"/>
      <c r="F2201" s="829"/>
      <c r="G2201" s="829"/>
      <c r="H2201" s="829"/>
      <c r="I2201" s="903"/>
    </row>
    <row r="2202" spans="2:9" ht="30" customHeight="1">
      <c r="B2202" s="904"/>
      <c r="C2202" s="829"/>
      <c r="D2202" s="829"/>
      <c r="E2202" s="829"/>
      <c r="F2202" s="829"/>
      <c r="G2202" s="829"/>
      <c r="H2202" s="829"/>
      <c r="I2202" s="903"/>
    </row>
    <row r="2203" spans="2:9" ht="30" customHeight="1">
      <c r="B2203" s="904"/>
      <c r="C2203" s="829"/>
      <c r="D2203" s="829"/>
      <c r="E2203" s="829"/>
      <c r="F2203" s="829"/>
      <c r="G2203" s="829"/>
      <c r="H2203" s="829"/>
      <c r="I2203" s="903"/>
    </row>
    <row r="2204" spans="2:9" ht="30" customHeight="1">
      <c r="B2204" s="904"/>
      <c r="C2204" s="829"/>
      <c r="D2204" s="829"/>
      <c r="E2204" s="829"/>
      <c r="F2204" s="829"/>
      <c r="G2204" s="829"/>
      <c r="H2204" s="829"/>
      <c r="I2204" s="903"/>
    </row>
    <row r="2205" spans="2:9" ht="30" customHeight="1">
      <c r="B2205" s="904"/>
      <c r="C2205" s="829"/>
      <c r="D2205" s="829"/>
      <c r="E2205" s="829"/>
      <c r="F2205" s="829"/>
      <c r="G2205" s="829"/>
      <c r="H2205" s="829"/>
      <c r="I2205" s="903"/>
    </row>
    <row r="2206" spans="2:9" ht="30" customHeight="1">
      <c r="B2206" s="904"/>
      <c r="C2206" s="829"/>
      <c r="D2206" s="829"/>
      <c r="E2206" s="829"/>
      <c r="F2206" s="829"/>
      <c r="G2206" s="829"/>
      <c r="H2206" s="829"/>
      <c r="I2206" s="903"/>
    </row>
    <row r="2207" spans="2:9" ht="30" customHeight="1">
      <c r="B2207" s="904"/>
      <c r="C2207" s="829"/>
      <c r="D2207" s="829"/>
      <c r="E2207" s="829"/>
      <c r="F2207" s="829"/>
      <c r="G2207" s="829"/>
      <c r="H2207" s="829"/>
      <c r="I2207" s="903"/>
    </row>
    <row r="2208" spans="2:9" ht="30" customHeight="1">
      <c r="B2208" s="904"/>
      <c r="C2208" s="829"/>
      <c r="D2208" s="829"/>
      <c r="E2208" s="829"/>
      <c r="F2208" s="829"/>
      <c r="G2208" s="829"/>
      <c r="H2208" s="829"/>
      <c r="I2208" s="903"/>
    </row>
    <row r="2209" spans="2:9" ht="30" customHeight="1">
      <c r="B2209" s="904"/>
      <c r="C2209" s="829"/>
      <c r="D2209" s="829"/>
      <c r="E2209" s="829"/>
      <c r="F2209" s="829"/>
      <c r="G2209" s="829"/>
      <c r="H2209" s="829"/>
      <c r="I2209" s="903"/>
    </row>
    <row r="2210" spans="2:9" ht="30" customHeight="1">
      <c r="B2210" s="904"/>
      <c r="C2210" s="829"/>
      <c r="D2210" s="829"/>
      <c r="E2210" s="829"/>
      <c r="F2210" s="829"/>
      <c r="G2210" s="829"/>
      <c r="H2210" s="829"/>
      <c r="I2210" s="903"/>
    </row>
    <row r="2211" spans="2:9" ht="30" customHeight="1">
      <c r="B2211" s="904"/>
      <c r="C2211" s="829"/>
      <c r="D2211" s="829"/>
      <c r="E2211" s="829"/>
      <c r="F2211" s="829"/>
      <c r="G2211" s="829"/>
      <c r="H2211" s="829"/>
      <c r="I2211" s="903"/>
    </row>
    <row r="2212" spans="2:9" ht="30" customHeight="1">
      <c r="B2212" s="904"/>
      <c r="C2212" s="829"/>
      <c r="D2212" s="829"/>
      <c r="E2212" s="829"/>
      <c r="F2212" s="829"/>
      <c r="G2212" s="829"/>
      <c r="H2212" s="829"/>
      <c r="I2212" s="903"/>
    </row>
    <row r="2213" spans="2:9" ht="30" customHeight="1">
      <c r="B2213" s="904"/>
      <c r="C2213" s="829"/>
      <c r="D2213" s="829"/>
      <c r="E2213" s="829"/>
      <c r="F2213" s="829"/>
      <c r="G2213" s="829"/>
      <c r="H2213" s="829"/>
      <c r="I2213" s="903"/>
    </row>
    <row r="2214" spans="2:9" ht="30" customHeight="1">
      <c r="B2214" s="904"/>
      <c r="C2214" s="829"/>
      <c r="D2214" s="829"/>
      <c r="E2214" s="829"/>
      <c r="F2214" s="829"/>
      <c r="G2214" s="829"/>
      <c r="H2214" s="829"/>
      <c r="I2214" s="903"/>
    </row>
    <row r="2215" spans="2:9" ht="30" customHeight="1">
      <c r="B2215" s="904"/>
      <c r="C2215" s="829"/>
      <c r="D2215" s="829"/>
      <c r="E2215" s="829"/>
      <c r="F2215" s="829"/>
      <c r="G2215" s="829"/>
      <c r="H2215" s="829"/>
      <c r="I2215" s="903"/>
    </row>
    <row r="2216" spans="2:9" ht="30" customHeight="1">
      <c r="B2216" s="904"/>
      <c r="C2216" s="829"/>
      <c r="D2216" s="829"/>
      <c r="E2216" s="829"/>
      <c r="F2216" s="829"/>
      <c r="G2216" s="829"/>
      <c r="H2216" s="829"/>
      <c r="I2216" s="903"/>
    </row>
    <row r="2217" spans="2:9" ht="30" customHeight="1">
      <c r="B2217" s="904"/>
      <c r="C2217" s="829"/>
      <c r="D2217" s="829"/>
      <c r="E2217" s="829"/>
      <c r="F2217" s="829"/>
      <c r="G2217" s="829"/>
      <c r="H2217" s="829"/>
      <c r="I2217" s="903"/>
    </row>
    <row r="2218" spans="2:9" ht="30" customHeight="1">
      <c r="B2218" s="904"/>
      <c r="C2218" s="829"/>
      <c r="D2218" s="829"/>
      <c r="E2218" s="829"/>
      <c r="F2218" s="829"/>
      <c r="G2218" s="829"/>
      <c r="H2218" s="829"/>
      <c r="I2218" s="903"/>
    </row>
    <row r="2219" spans="2:9" ht="30" customHeight="1">
      <c r="B2219" s="904"/>
      <c r="C2219" s="829"/>
      <c r="D2219" s="829"/>
      <c r="E2219" s="829"/>
      <c r="F2219" s="829"/>
      <c r="G2219" s="829"/>
      <c r="H2219" s="829"/>
      <c r="I2219" s="903"/>
    </row>
    <row r="2220" spans="2:9" ht="30" customHeight="1">
      <c r="B2220" s="904"/>
      <c r="C2220" s="829"/>
      <c r="D2220" s="829"/>
      <c r="E2220" s="829"/>
      <c r="F2220" s="829"/>
      <c r="G2220" s="829"/>
      <c r="H2220" s="829"/>
      <c r="I2220" s="903"/>
    </row>
    <row r="2221" spans="2:9" ht="30" customHeight="1">
      <c r="B2221" s="904"/>
      <c r="C2221" s="829"/>
      <c r="D2221" s="829"/>
      <c r="E2221" s="829"/>
      <c r="F2221" s="829"/>
      <c r="G2221" s="829"/>
      <c r="H2221" s="829"/>
      <c r="I2221" s="903"/>
    </row>
    <row r="2222" spans="2:9" ht="30" customHeight="1">
      <c r="B2222" s="904"/>
      <c r="C2222" s="829"/>
      <c r="D2222" s="829"/>
      <c r="E2222" s="829"/>
      <c r="F2222" s="829"/>
      <c r="G2222" s="829"/>
      <c r="H2222" s="829"/>
      <c r="I2222" s="903"/>
    </row>
    <row r="2223" spans="2:9" ht="30" customHeight="1">
      <c r="B2223" s="904"/>
      <c r="C2223" s="829"/>
      <c r="D2223" s="829"/>
      <c r="E2223" s="829"/>
      <c r="F2223" s="829"/>
      <c r="G2223" s="829"/>
      <c r="H2223" s="829"/>
      <c r="I2223" s="903"/>
    </row>
    <row r="2224" spans="2:9" ht="30" customHeight="1">
      <c r="B2224" s="904"/>
      <c r="C2224" s="829"/>
      <c r="D2224" s="829"/>
      <c r="E2224" s="829"/>
      <c r="F2224" s="829"/>
      <c r="G2224" s="829"/>
      <c r="H2224" s="829"/>
      <c r="I2224" s="903"/>
    </row>
    <row r="2225" spans="2:9" ht="30" customHeight="1">
      <c r="B2225" s="904"/>
      <c r="C2225" s="829"/>
      <c r="D2225" s="829"/>
      <c r="E2225" s="829"/>
      <c r="F2225" s="829"/>
      <c r="G2225" s="829"/>
      <c r="H2225" s="829"/>
      <c r="I2225" s="903"/>
    </row>
    <row r="2226" spans="2:9" ht="30" customHeight="1">
      <c r="B2226" s="904"/>
      <c r="C2226" s="829"/>
      <c r="D2226" s="829"/>
      <c r="E2226" s="829"/>
      <c r="F2226" s="829"/>
      <c r="G2226" s="829"/>
      <c r="H2226" s="829"/>
      <c r="I2226" s="903"/>
    </row>
    <row r="2227" spans="2:9" ht="30" customHeight="1">
      <c r="B2227" s="904"/>
      <c r="C2227" s="829"/>
      <c r="D2227" s="829"/>
      <c r="E2227" s="829"/>
      <c r="F2227" s="829"/>
      <c r="G2227" s="829"/>
      <c r="H2227" s="829"/>
      <c r="I2227" s="903"/>
    </row>
    <row r="2228" spans="2:9" ht="30" customHeight="1">
      <c r="B2228" s="904"/>
      <c r="C2228" s="829"/>
      <c r="D2228" s="829"/>
      <c r="E2228" s="829"/>
      <c r="F2228" s="829"/>
      <c r="G2228" s="829"/>
      <c r="H2228" s="829"/>
      <c r="I2228" s="903"/>
    </row>
    <row r="2229" spans="2:9" ht="30" customHeight="1">
      <c r="B2229" s="904"/>
      <c r="C2229" s="829"/>
      <c r="D2229" s="829"/>
      <c r="E2229" s="829"/>
      <c r="F2229" s="829"/>
      <c r="G2229" s="829"/>
      <c r="H2229" s="829"/>
      <c r="I2229" s="903"/>
    </row>
    <row r="2230" spans="2:9" ht="30" customHeight="1">
      <c r="B2230" s="904"/>
      <c r="C2230" s="829"/>
      <c r="D2230" s="829"/>
      <c r="E2230" s="829"/>
      <c r="F2230" s="829"/>
      <c r="G2230" s="829"/>
      <c r="H2230" s="829"/>
      <c r="I2230" s="903"/>
    </row>
    <row r="2231" spans="2:9" ht="30" customHeight="1">
      <c r="B2231" s="904"/>
      <c r="C2231" s="829"/>
      <c r="D2231" s="829"/>
      <c r="E2231" s="829"/>
      <c r="F2231" s="829"/>
      <c r="G2231" s="829"/>
      <c r="H2231" s="829"/>
      <c r="I2231" s="903"/>
    </row>
    <row r="2232" spans="2:9" ht="30" customHeight="1">
      <c r="B2232" s="904"/>
      <c r="C2232" s="829"/>
      <c r="D2232" s="829"/>
      <c r="E2232" s="829"/>
      <c r="F2232" s="829"/>
      <c r="G2232" s="829"/>
      <c r="H2232" s="829"/>
      <c r="I2232" s="903"/>
    </row>
    <row r="2233" spans="2:9" ht="30" customHeight="1">
      <c r="B2233" s="904"/>
      <c r="C2233" s="829"/>
      <c r="D2233" s="829"/>
      <c r="E2233" s="829"/>
      <c r="F2233" s="829"/>
      <c r="G2233" s="829"/>
      <c r="H2233" s="829"/>
      <c r="I2233" s="903"/>
    </row>
    <row r="2234" spans="2:9" ht="30" customHeight="1">
      <c r="B2234" s="904"/>
      <c r="C2234" s="829"/>
      <c r="D2234" s="829"/>
      <c r="E2234" s="829"/>
      <c r="F2234" s="829"/>
      <c r="G2234" s="829"/>
      <c r="H2234" s="829"/>
      <c r="I2234" s="903"/>
    </row>
    <row r="2235" spans="2:9" ht="30" customHeight="1">
      <c r="B2235" s="904"/>
      <c r="C2235" s="829"/>
      <c r="D2235" s="829"/>
      <c r="E2235" s="829"/>
      <c r="F2235" s="829"/>
      <c r="G2235" s="829"/>
      <c r="H2235" s="829"/>
      <c r="I2235" s="903"/>
    </row>
    <row r="2236" spans="2:9" ht="30" customHeight="1">
      <c r="B2236" s="904"/>
      <c r="C2236" s="829"/>
      <c r="D2236" s="829"/>
      <c r="E2236" s="829"/>
      <c r="F2236" s="829"/>
      <c r="G2236" s="829"/>
      <c r="H2236" s="829"/>
      <c r="I2236" s="903"/>
    </row>
    <row r="2237" spans="2:9" ht="30" customHeight="1">
      <c r="B2237" s="904"/>
      <c r="C2237" s="829"/>
      <c r="D2237" s="829"/>
      <c r="E2237" s="829"/>
      <c r="F2237" s="829"/>
      <c r="G2237" s="829"/>
      <c r="H2237" s="829"/>
      <c r="I2237" s="903"/>
    </row>
    <row r="2238" spans="2:9" ht="30" customHeight="1">
      <c r="B2238" s="904"/>
      <c r="C2238" s="829"/>
      <c r="D2238" s="829"/>
      <c r="E2238" s="829"/>
      <c r="F2238" s="829"/>
      <c r="G2238" s="829"/>
      <c r="H2238" s="829"/>
      <c r="I2238" s="903"/>
    </row>
    <row r="2239" spans="2:9" ht="30" customHeight="1">
      <c r="B2239" s="904"/>
      <c r="C2239" s="829"/>
      <c r="D2239" s="829"/>
      <c r="E2239" s="829"/>
      <c r="F2239" s="829"/>
      <c r="G2239" s="829"/>
      <c r="H2239" s="829"/>
      <c r="I2239" s="903"/>
    </row>
    <row r="2240" spans="2:9" ht="30" customHeight="1">
      <c r="B2240" s="904"/>
      <c r="C2240" s="829"/>
      <c r="D2240" s="829"/>
      <c r="E2240" s="829"/>
      <c r="F2240" s="829"/>
      <c r="G2240" s="829"/>
      <c r="H2240" s="829"/>
      <c r="I2240" s="903"/>
    </row>
    <row r="2241" spans="2:9" ht="30" customHeight="1">
      <c r="B2241" s="904"/>
      <c r="C2241" s="829"/>
      <c r="D2241" s="829"/>
      <c r="E2241" s="829"/>
      <c r="F2241" s="829"/>
      <c r="G2241" s="829"/>
      <c r="H2241" s="829"/>
      <c r="I2241" s="903"/>
    </row>
    <row r="2242" spans="2:9" ht="30" customHeight="1">
      <c r="B2242" s="904"/>
      <c r="C2242" s="829"/>
      <c r="D2242" s="829"/>
      <c r="E2242" s="829"/>
      <c r="F2242" s="829"/>
      <c r="G2242" s="829"/>
      <c r="H2242" s="829"/>
      <c r="I2242" s="903"/>
    </row>
    <row r="2243" spans="2:9" ht="30" customHeight="1">
      <c r="B2243" s="904"/>
      <c r="C2243" s="829"/>
      <c r="D2243" s="829"/>
      <c r="E2243" s="829"/>
      <c r="F2243" s="829"/>
      <c r="G2243" s="829"/>
      <c r="H2243" s="829"/>
      <c r="I2243" s="903"/>
    </row>
    <row r="2244" spans="2:9" ht="30" customHeight="1">
      <c r="B2244" s="904"/>
      <c r="C2244" s="829"/>
      <c r="D2244" s="829"/>
      <c r="E2244" s="829"/>
      <c r="F2244" s="829"/>
      <c r="G2244" s="829"/>
      <c r="H2244" s="829"/>
      <c r="I2244" s="903"/>
    </row>
    <row r="2245" spans="2:9" ht="30" customHeight="1">
      <c r="B2245" s="904"/>
      <c r="C2245" s="829"/>
      <c r="D2245" s="829"/>
      <c r="E2245" s="829"/>
      <c r="F2245" s="829"/>
      <c r="G2245" s="829"/>
      <c r="H2245" s="829"/>
      <c r="I2245" s="903"/>
    </row>
    <row r="2246" spans="2:9" ht="30" customHeight="1">
      <c r="B2246" s="904"/>
      <c r="C2246" s="829"/>
      <c r="D2246" s="829"/>
      <c r="E2246" s="829"/>
      <c r="F2246" s="829"/>
      <c r="G2246" s="829"/>
      <c r="H2246" s="829"/>
      <c r="I2246" s="903"/>
    </row>
    <row r="2247" spans="2:9" ht="30" customHeight="1">
      <c r="B2247" s="904"/>
      <c r="C2247" s="829"/>
      <c r="D2247" s="829"/>
      <c r="E2247" s="829"/>
      <c r="F2247" s="829"/>
      <c r="G2247" s="829"/>
      <c r="H2247" s="829"/>
      <c r="I2247" s="903"/>
    </row>
    <row r="2248" spans="2:9" ht="30" customHeight="1">
      <c r="B2248" s="904"/>
      <c r="C2248" s="829"/>
      <c r="D2248" s="829"/>
      <c r="E2248" s="829"/>
      <c r="F2248" s="829"/>
      <c r="G2248" s="829"/>
      <c r="H2248" s="829"/>
      <c r="I2248" s="903"/>
    </row>
    <row r="2249" spans="2:9" ht="30" customHeight="1">
      <c r="B2249" s="904"/>
      <c r="C2249" s="829"/>
      <c r="D2249" s="829"/>
      <c r="E2249" s="829"/>
      <c r="F2249" s="829"/>
      <c r="G2249" s="829"/>
      <c r="H2249" s="829"/>
      <c r="I2249" s="903"/>
    </row>
    <row r="2250" spans="2:9" ht="30" customHeight="1">
      <c r="B2250" s="904"/>
      <c r="C2250" s="829"/>
      <c r="D2250" s="829"/>
      <c r="E2250" s="829"/>
      <c r="F2250" s="829"/>
      <c r="G2250" s="829"/>
      <c r="H2250" s="829"/>
      <c r="I2250" s="903"/>
    </row>
    <row r="2251" spans="2:9" ht="30" customHeight="1">
      <c r="B2251" s="904"/>
      <c r="C2251" s="829"/>
      <c r="D2251" s="829"/>
      <c r="E2251" s="829"/>
      <c r="F2251" s="829"/>
      <c r="G2251" s="829"/>
      <c r="H2251" s="829"/>
      <c r="I2251" s="903"/>
    </row>
    <row r="2252" spans="2:9" ht="30" customHeight="1">
      <c r="B2252" s="904"/>
      <c r="C2252" s="829"/>
      <c r="D2252" s="829"/>
      <c r="E2252" s="829"/>
      <c r="F2252" s="829"/>
      <c r="G2252" s="829"/>
      <c r="H2252" s="829"/>
      <c r="I2252" s="903"/>
    </row>
    <row r="2253" spans="2:9" ht="30" customHeight="1">
      <c r="B2253" s="904"/>
      <c r="C2253" s="829"/>
      <c r="D2253" s="829"/>
      <c r="E2253" s="829"/>
      <c r="F2253" s="829"/>
      <c r="G2253" s="829"/>
      <c r="H2253" s="829"/>
      <c r="I2253" s="903"/>
    </row>
    <row r="2254" spans="2:9" ht="30" customHeight="1">
      <c r="B2254" s="904"/>
      <c r="C2254" s="829"/>
      <c r="D2254" s="829"/>
      <c r="E2254" s="829"/>
      <c r="F2254" s="829"/>
      <c r="G2254" s="829"/>
      <c r="H2254" s="829"/>
      <c r="I2254" s="903"/>
    </row>
    <row r="2255" spans="2:9" ht="30" customHeight="1">
      <c r="B2255" s="904"/>
      <c r="C2255" s="829"/>
      <c r="D2255" s="829"/>
      <c r="E2255" s="829"/>
      <c r="F2255" s="829"/>
      <c r="G2255" s="829"/>
      <c r="H2255" s="829"/>
      <c r="I2255" s="903"/>
    </row>
    <row r="2256" spans="2:9" ht="30" customHeight="1">
      <c r="B2256" s="904"/>
      <c r="C2256" s="829"/>
      <c r="D2256" s="829"/>
      <c r="E2256" s="829"/>
      <c r="F2256" s="829"/>
      <c r="G2256" s="829"/>
      <c r="H2256" s="829"/>
      <c r="I2256" s="903"/>
    </row>
    <row r="2257" spans="2:9" ht="30" customHeight="1">
      <c r="B2257" s="904"/>
      <c r="C2257" s="829"/>
      <c r="D2257" s="829"/>
      <c r="E2257" s="829"/>
      <c r="F2257" s="829"/>
      <c r="G2257" s="829"/>
      <c r="H2257" s="829"/>
      <c r="I2257" s="903"/>
    </row>
    <row r="2258" spans="2:9" ht="30" customHeight="1">
      <c r="B2258" s="904"/>
      <c r="C2258" s="829"/>
      <c r="D2258" s="829"/>
      <c r="E2258" s="829"/>
      <c r="F2258" s="829"/>
      <c r="G2258" s="829"/>
      <c r="H2258" s="829"/>
      <c r="I2258" s="903"/>
    </row>
    <row r="2259" spans="2:9" ht="30" customHeight="1">
      <c r="B2259" s="904"/>
      <c r="C2259" s="829"/>
      <c r="D2259" s="829"/>
      <c r="E2259" s="829"/>
      <c r="F2259" s="829"/>
      <c r="G2259" s="829"/>
      <c r="H2259" s="829"/>
      <c r="I2259" s="903"/>
    </row>
    <row r="2260" spans="2:9" ht="30" customHeight="1">
      <c r="B2260" s="904"/>
      <c r="C2260" s="829"/>
      <c r="D2260" s="829"/>
      <c r="E2260" s="829"/>
      <c r="F2260" s="829"/>
      <c r="G2260" s="829"/>
      <c r="H2260" s="829"/>
      <c r="I2260" s="903"/>
    </row>
    <row r="2261" spans="2:9" ht="30" customHeight="1">
      <c r="B2261" s="904"/>
      <c r="C2261" s="829"/>
      <c r="D2261" s="829"/>
      <c r="E2261" s="829"/>
      <c r="F2261" s="829"/>
      <c r="G2261" s="829"/>
      <c r="H2261" s="829"/>
      <c r="I2261" s="903"/>
    </row>
    <row r="2262" spans="2:9" ht="30" customHeight="1">
      <c r="B2262" s="904"/>
      <c r="C2262" s="829"/>
      <c r="D2262" s="829"/>
      <c r="E2262" s="829"/>
      <c r="F2262" s="829"/>
      <c r="G2262" s="829"/>
      <c r="H2262" s="829"/>
      <c r="I2262" s="903"/>
    </row>
    <row r="2263" spans="2:9" ht="30" customHeight="1">
      <c r="B2263" s="904"/>
      <c r="C2263" s="829"/>
      <c r="D2263" s="829"/>
      <c r="E2263" s="829"/>
      <c r="F2263" s="829"/>
      <c r="G2263" s="829"/>
      <c r="H2263" s="829"/>
      <c r="I2263" s="903"/>
    </row>
    <row r="2264" spans="2:9" ht="30" customHeight="1">
      <c r="B2264" s="904"/>
      <c r="C2264" s="829"/>
      <c r="D2264" s="829"/>
      <c r="E2264" s="829"/>
      <c r="F2264" s="829"/>
      <c r="G2264" s="829"/>
      <c r="H2264" s="829"/>
      <c r="I2264" s="903"/>
    </row>
    <row r="2265" spans="2:9" ht="30" customHeight="1">
      <c r="B2265" s="904"/>
      <c r="C2265" s="829"/>
      <c r="D2265" s="829"/>
      <c r="E2265" s="829"/>
      <c r="F2265" s="829"/>
      <c r="G2265" s="829"/>
      <c r="H2265" s="829"/>
      <c r="I2265" s="903"/>
    </row>
    <row r="2266" spans="2:9" ht="30" customHeight="1">
      <c r="B2266" s="904"/>
      <c r="C2266" s="829"/>
      <c r="D2266" s="829"/>
      <c r="E2266" s="829"/>
      <c r="F2266" s="829"/>
      <c r="G2266" s="829"/>
      <c r="H2266" s="829"/>
      <c r="I2266" s="903"/>
    </row>
    <row r="2267" spans="2:9" ht="30" customHeight="1">
      <c r="B2267" s="904"/>
      <c r="C2267" s="829"/>
      <c r="D2267" s="829"/>
      <c r="E2267" s="829"/>
      <c r="F2267" s="829"/>
      <c r="G2267" s="829"/>
      <c r="H2267" s="829"/>
      <c r="I2267" s="903"/>
    </row>
    <row r="2268" spans="2:9" ht="30" customHeight="1">
      <c r="B2268" s="904"/>
      <c r="C2268" s="829"/>
      <c r="D2268" s="829"/>
      <c r="E2268" s="829"/>
      <c r="F2268" s="829"/>
      <c r="G2268" s="829"/>
      <c r="H2268" s="829"/>
      <c r="I2268" s="903"/>
    </row>
    <row r="2269" spans="2:9" ht="30" customHeight="1">
      <c r="B2269" s="904"/>
      <c r="C2269" s="829"/>
      <c r="D2269" s="829"/>
      <c r="E2269" s="829"/>
      <c r="F2269" s="829"/>
      <c r="G2269" s="829"/>
      <c r="H2269" s="829"/>
      <c r="I2269" s="903"/>
    </row>
    <row r="2270" spans="2:9" ht="30" customHeight="1">
      <c r="B2270" s="904"/>
      <c r="C2270" s="829"/>
      <c r="D2270" s="829"/>
      <c r="E2270" s="829"/>
      <c r="F2270" s="829"/>
      <c r="G2270" s="829"/>
      <c r="H2270" s="829"/>
      <c r="I2270" s="903"/>
    </row>
    <row r="2271" spans="2:9" ht="30" customHeight="1">
      <c r="B2271" s="904"/>
      <c r="C2271" s="829"/>
      <c r="D2271" s="829"/>
      <c r="E2271" s="829"/>
      <c r="F2271" s="829"/>
      <c r="G2271" s="829"/>
      <c r="H2271" s="829"/>
      <c r="I2271" s="903"/>
    </row>
    <row r="2272" spans="2:9" ht="30" customHeight="1">
      <c r="B2272" s="904"/>
      <c r="C2272" s="829"/>
      <c r="D2272" s="829"/>
      <c r="E2272" s="829"/>
      <c r="F2272" s="829"/>
      <c r="G2272" s="829"/>
      <c r="H2272" s="829"/>
      <c r="I2272" s="903"/>
    </row>
    <row r="2273" spans="2:9" ht="30" customHeight="1">
      <c r="B2273" s="904"/>
      <c r="C2273" s="829"/>
      <c r="D2273" s="829"/>
      <c r="E2273" s="829"/>
      <c r="F2273" s="829"/>
      <c r="G2273" s="829"/>
      <c r="H2273" s="829"/>
      <c r="I2273" s="903"/>
    </row>
    <row r="2274" spans="2:9" ht="30" customHeight="1">
      <c r="B2274" s="904"/>
      <c r="C2274" s="829"/>
      <c r="D2274" s="829"/>
      <c r="E2274" s="829"/>
      <c r="F2274" s="829"/>
      <c r="G2274" s="829"/>
      <c r="H2274" s="829"/>
      <c r="I2274" s="903"/>
    </row>
    <row r="2275" spans="2:9" ht="30" customHeight="1">
      <c r="B2275" s="904"/>
      <c r="C2275" s="829"/>
      <c r="D2275" s="829"/>
      <c r="E2275" s="829"/>
      <c r="F2275" s="829"/>
      <c r="G2275" s="829"/>
      <c r="H2275" s="829"/>
      <c r="I2275" s="903"/>
    </row>
    <row r="2276" spans="2:9" ht="30" customHeight="1">
      <c r="B2276" s="904"/>
      <c r="C2276" s="829"/>
      <c r="D2276" s="829"/>
      <c r="E2276" s="829"/>
      <c r="F2276" s="829"/>
      <c r="G2276" s="829"/>
      <c r="H2276" s="829"/>
      <c r="I2276" s="903"/>
    </row>
    <row r="2277" spans="2:9" ht="30" customHeight="1">
      <c r="B2277" s="904"/>
      <c r="C2277" s="829"/>
      <c r="D2277" s="829"/>
      <c r="E2277" s="829"/>
      <c r="F2277" s="829"/>
      <c r="G2277" s="829"/>
      <c r="H2277" s="829"/>
      <c r="I2277" s="903"/>
    </row>
    <row r="2278" spans="2:9" ht="30" customHeight="1">
      <c r="B2278" s="904"/>
      <c r="C2278" s="829"/>
      <c r="D2278" s="829"/>
      <c r="E2278" s="829"/>
      <c r="F2278" s="829"/>
      <c r="G2278" s="829"/>
      <c r="H2278" s="829"/>
      <c r="I2278" s="903"/>
    </row>
    <row r="2279" spans="2:9" ht="30" customHeight="1">
      <c r="B2279" s="904"/>
      <c r="C2279" s="829"/>
      <c r="D2279" s="829"/>
      <c r="E2279" s="829"/>
      <c r="F2279" s="829"/>
      <c r="G2279" s="829"/>
      <c r="H2279" s="829"/>
      <c r="I2279" s="903"/>
    </row>
    <row r="2280" spans="2:9" ht="30" customHeight="1">
      <c r="B2280" s="904"/>
      <c r="C2280" s="829"/>
      <c r="D2280" s="829"/>
      <c r="E2280" s="829"/>
      <c r="F2280" s="829"/>
      <c r="G2280" s="829"/>
      <c r="H2280" s="829"/>
      <c r="I2280" s="903"/>
    </row>
    <row r="2281" spans="2:9" ht="30" customHeight="1">
      <c r="B2281" s="904"/>
      <c r="C2281" s="829"/>
      <c r="D2281" s="829"/>
      <c r="E2281" s="829"/>
      <c r="F2281" s="829"/>
      <c r="G2281" s="829"/>
      <c r="H2281" s="829"/>
      <c r="I2281" s="903"/>
    </row>
    <row r="2282" spans="2:9" ht="30" customHeight="1">
      <c r="B2282" s="904"/>
      <c r="C2282" s="829"/>
      <c r="D2282" s="829"/>
      <c r="E2282" s="829"/>
      <c r="F2282" s="829"/>
      <c r="G2282" s="829"/>
      <c r="H2282" s="829"/>
      <c r="I2282" s="903"/>
    </row>
    <row r="2283" spans="2:9" ht="30" customHeight="1">
      <c r="B2283" s="904"/>
      <c r="C2283" s="829"/>
      <c r="D2283" s="829"/>
      <c r="E2283" s="829"/>
      <c r="F2283" s="829"/>
      <c r="G2283" s="829"/>
      <c r="H2283" s="829"/>
      <c r="I2283" s="903"/>
    </row>
    <row r="2284" spans="2:9" ht="30" customHeight="1">
      <c r="B2284" s="904"/>
      <c r="C2284" s="829"/>
      <c r="D2284" s="829"/>
      <c r="E2284" s="829"/>
      <c r="F2284" s="829"/>
      <c r="G2284" s="829"/>
      <c r="H2284" s="829"/>
      <c r="I2284" s="903"/>
    </row>
    <row r="2285" spans="2:9" ht="30" customHeight="1">
      <c r="B2285" s="904"/>
      <c r="C2285" s="829"/>
      <c r="D2285" s="829"/>
      <c r="E2285" s="829"/>
      <c r="F2285" s="829"/>
      <c r="G2285" s="829"/>
      <c r="H2285" s="829"/>
      <c r="I2285" s="903"/>
    </row>
    <row r="2286" spans="2:9" ht="30" customHeight="1">
      <c r="B2286" s="904"/>
      <c r="C2286" s="829"/>
      <c r="D2286" s="829"/>
      <c r="E2286" s="829"/>
      <c r="F2286" s="829"/>
      <c r="G2286" s="829"/>
      <c r="H2286" s="829"/>
      <c r="I2286" s="903"/>
    </row>
    <row r="2287" spans="2:9" ht="30" customHeight="1">
      <c r="B2287" s="904"/>
      <c r="C2287" s="829"/>
      <c r="D2287" s="829"/>
      <c r="E2287" s="829"/>
      <c r="F2287" s="829"/>
      <c r="G2287" s="829"/>
      <c r="H2287" s="829"/>
      <c r="I2287" s="903"/>
    </row>
    <row r="2288" spans="2:9" ht="30" customHeight="1">
      <c r="B2288" s="904"/>
      <c r="C2288" s="829"/>
      <c r="D2288" s="829"/>
      <c r="E2288" s="829"/>
      <c r="F2288" s="829"/>
      <c r="G2288" s="829"/>
      <c r="H2288" s="829"/>
      <c r="I2288" s="903"/>
    </row>
    <row r="2289" spans="2:9" ht="30" customHeight="1">
      <c r="B2289" s="904"/>
      <c r="C2289" s="829"/>
      <c r="D2289" s="829"/>
      <c r="E2289" s="829"/>
      <c r="F2289" s="829"/>
      <c r="G2289" s="829"/>
      <c r="H2289" s="829"/>
      <c r="I2289" s="903"/>
    </row>
    <row r="2290" spans="2:9" ht="30" customHeight="1">
      <c r="B2290" s="904"/>
      <c r="C2290" s="829"/>
      <c r="D2290" s="829"/>
      <c r="E2290" s="829"/>
      <c r="F2290" s="829"/>
      <c r="G2290" s="829"/>
      <c r="H2290" s="829"/>
      <c r="I2290" s="903"/>
    </row>
    <row r="2291" spans="2:9" ht="30" customHeight="1">
      <c r="B2291" s="904"/>
      <c r="C2291" s="829"/>
      <c r="D2291" s="829"/>
      <c r="E2291" s="829"/>
      <c r="F2291" s="829"/>
      <c r="G2291" s="829"/>
      <c r="H2291" s="829"/>
      <c r="I2291" s="903"/>
    </row>
    <row r="2292" spans="2:9" ht="30" customHeight="1">
      <c r="B2292" s="904"/>
      <c r="C2292" s="829"/>
      <c r="D2292" s="829"/>
      <c r="E2292" s="829"/>
      <c r="F2292" s="829"/>
      <c r="G2292" s="829"/>
      <c r="H2292" s="829"/>
      <c r="I2292" s="903"/>
    </row>
    <row r="2293" spans="2:9" ht="30" customHeight="1">
      <c r="B2293" s="904"/>
      <c r="C2293" s="829"/>
      <c r="D2293" s="829"/>
      <c r="E2293" s="829"/>
      <c r="F2293" s="829"/>
      <c r="G2293" s="829"/>
      <c r="H2293" s="829"/>
      <c r="I2293" s="903"/>
    </row>
    <row r="2294" spans="2:9" ht="30" customHeight="1">
      <c r="B2294" s="904"/>
      <c r="C2294" s="829"/>
      <c r="D2294" s="829"/>
      <c r="E2294" s="829"/>
      <c r="F2294" s="829"/>
      <c r="G2294" s="829"/>
      <c r="H2294" s="829"/>
      <c r="I2294" s="903"/>
    </row>
    <row r="2295" spans="2:9" ht="30" customHeight="1">
      <c r="B2295" s="904"/>
      <c r="C2295" s="829"/>
      <c r="D2295" s="829"/>
      <c r="E2295" s="829"/>
      <c r="F2295" s="829"/>
      <c r="G2295" s="829"/>
      <c r="H2295" s="829"/>
      <c r="I2295" s="903"/>
    </row>
    <row r="2296" spans="2:9" ht="30" customHeight="1">
      <c r="B2296" s="904"/>
      <c r="C2296" s="829"/>
      <c r="D2296" s="829"/>
      <c r="E2296" s="829"/>
      <c r="F2296" s="829"/>
      <c r="G2296" s="829"/>
      <c r="H2296" s="829"/>
      <c r="I2296" s="903"/>
    </row>
    <row r="2297" spans="2:9" ht="30" customHeight="1">
      <c r="B2297" s="904"/>
      <c r="C2297" s="829"/>
      <c r="D2297" s="829"/>
      <c r="E2297" s="829"/>
      <c r="F2297" s="829"/>
      <c r="G2297" s="829"/>
      <c r="H2297" s="829"/>
      <c r="I2297" s="903"/>
    </row>
    <row r="2298" spans="2:9" ht="30" customHeight="1">
      <c r="B2298" s="904"/>
      <c r="C2298" s="829"/>
      <c r="D2298" s="829"/>
      <c r="E2298" s="829"/>
      <c r="F2298" s="829"/>
      <c r="G2298" s="829"/>
      <c r="H2298" s="829"/>
      <c r="I2298" s="903"/>
    </row>
    <row r="2299" spans="2:9" ht="30" customHeight="1">
      <c r="B2299" s="904"/>
      <c r="C2299" s="829"/>
      <c r="D2299" s="829"/>
      <c r="E2299" s="829"/>
      <c r="F2299" s="829"/>
      <c r="G2299" s="829"/>
      <c r="H2299" s="829"/>
      <c r="I2299" s="903"/>
    </row>
    <row r="2300" spans="2:9" ht="30" customHeight="1">
      <c r="B2300" s="904"/>
      <c r="C2300" s="829"/>
      <c r="D2300" s="829"/>
      <c r="E2300" s="829"/>
      <c r="F2300" s="829"/>
      <c r="G2300" s="829"/>
      <c r="H2300" s="829"/>
      <c r="I2300" s="903"/>
    </row>
    <row r="2301" spans="2:9" ht="30" customHeight="1">
      <c r="B2301" s="904"/>
      <c r="C2301" s="829"/>
      <c r="D2301" s="829"/>
      <c r="E2301" s="829"/>
      <c r="F2301" s="829"/>
      <c r="G2301" s="829"/>
      <c r="H2301" s="829"/>
      <c r="I2301" s="903"/>
    </row>
    <row r="2302" spans="2:9" ht="30" customHeight="1">
      <c r="B2302" s="904"/>
      <c r="C2302" s="829"/>
      <c r="D2302" s="829"/>
      <c r="E2302" s="829"/>
      <c r="F2302" s="829"/>
      <c r="G2302" s="829"/>
      <c r="H2302" s="829"/>
      <c r="I2302" s="903"/>
    </row>
    <row r="2303" spans="2:9" ht="30" customHeight="1">
      <c r="B2303" s="904"/>
      <c r="C2303" s="829"/>
      <c r="D2303" s="829"/>
      <c r="E2303" s="829"/>
      <c r="F2303" s="829"/>
      <c r="G2303" s="829"/>
      <c r="H2303" s="829"/>
      <c r="I2303" s="903"/>
    </row>
    <row r="2304" spans="2:9" ht="30" customHeight="1">
      <c r="B2304" s="904"/>
      <c r="C2304" s="829"/>
      <c r="D2304" s="829"/>
      <c r="E2304" s="829"/>
      <c r="F2304" s="829"/>
      <c r="G2304" s="829"/>
      <c r="H2304" s="829"/>
      <c r="I2304" s="903"/>
    </row>
    <row r="2305" spans="2:9" ht="30" customHeight="1">
      <c r="B2305" s="904"/>
      <c r="C2305" s="829"/>
      <c r="D2305" s="829"/>
      <c r="E2305" s="829"/>
      <c r="F2305" s="829"/>
      <c r="G2305" s="829"/>
      <c r="H2305" s="829"/>
      <c r="I2305" s="903"/>
    </row>
    <row r="2306" spans="2:9" ht="30" customHeight="1">
      <c r="B2306" s="904"/>
      <c r="C2306" s="829"/>
      <c r="D2306" s="829"/>
      <c r="E2306" s="829"/>
      <c r="F2306" s="829"/>
      <c r="G2306" s="829"/>
      <c r="H2306" s="829"/>
      <c r="I2306" s="903"/>
    </row>
    <row r="2307" spans="2:9" ht="30" customHeight="1">
      <c r="B2307" s="904"/>
      <c r="C2307" s="829"/>
      <c r="D2307" s="829"/>
      <c r="E2307" s="829"/>
      <c r="F2307" s="829"/>
      <c r="G2307" s="829"/>
      <c r="H2307" s="829"/>
      <c r="I2307" s="903"/>
    </row>
    <row r="2308" spans="2:9" ht="30" customHeight="1">
      <c r="B2308" s="904"/>
      <c r="C2308" s="829"/>
      <c r="D2308" s="829"/>
      <c r="E2308" s="829"/>
      <c r="F2308" s="829"/>
      <c r="G2308" s="829"/>
      <c r="H2308" s="829"/>
      <c r="I2308" s="903"/>
    </row>
    <row r="2309" spans="2:9" ht="30" customHeight="1">
      <c r="B2309" s="904"/>
      <c r="C2309" s="829"/>
      <c r="D2309" s="829"/>
      <c r="E2309" s="829"/>
      <c r="F2309" s="829"/>
      <c r="G2309" s="829"/>
      <c r="H2309" s="829"/>
      <c r="I2309" s="903"/>
    </row>
    <row r="2310" spans="2:9" ht="30" customHeight="1">
      <c r="B2310" s="904"/>
      <c r="C2310" s="829"/>
      <c r="D2310" s="829"/>
      <c r="E2310" s="829"/>
      <c r="F2310" s="829"/>
      <c r="G2310" s="829"/>
      <c r="H2310" s="829"/>
      <c r="I2310" s="903"/>
    </row>
    <row r="2311" spans="2:9" ht="30" customHeight="1">
      <c r="B2311" s="904"/>
      <c r="C2311" s="829"/>
      <c r="D2311" s="829"/>
      <c r="E2311" s="829"/>
      <c r="F2311" s="829"/>
      <c r="G2311" s="829"/>
      <c r="H2311" s="829"/>
      <c r="I2311" s="903"/>
    </row>
    <row r="2312" spans="2:9" ht="30" customHeight="1">
      <c r="B2312" s="904"/>
      <c r="C2312" s="829"/>
      <c r="D2312" s="829"/>
      <c r="E2312" s="829"/>
      <c r="F2312" s="829"/>
      <c r="G2312" s="829"/>
      <c r="H2312" s="829"/>
      <c r="I2312" s="903"/>
    </row>
    <row r="2313" spans="2:9" ht="30" customHeight="1">
      <c r="B2313" s="904"/>
      <c r="C2313" s="829"/>
      <c r="D2313" s="829"/>
      <c r="E2313" s="829"/>
      <c r="F2313" s="829"/>
      <c r="G2313" s="829"/>
      <c r="H2313" s="829"/>
      <c r="I2313" s="903"/>
    </row>
    <row r="2314" spans="2:9" ht="30" customHeight="1">
      <c r="B2314" s="904"/>
      <c r="C2314" s="829"/>
      <c r="D2314" s="829"/>
      <c r="E2314" s="829"/>
      <c r="F2314" s="829"/>
      <c r="G2314" s="829"/>
      <c r="H2314" s="829"/>
      <c r="I2314" s="903"/>
    </row>
    <row r="2315" spans="2:9" ht="30" customHeight="1">
      <c r="B2315" s="904"/>
      <c r="C2315" s="829"/>
      <c r="D2315" s="829"/>
      <c r="E2315" s="829"/>
      <c r="F2315" s="829"/>
      <c r="G2315" s="829"/>
      <c r="H2315" s="829"/>
      <c r="I2315" s="903"/>
    </row>
    <row r="2316" spans="2:9" ht="30" customHeight="1">
      <c r="B2316" s="904"/>
      <c r="C2316" s="829"/>
      <c r="D2316" s="829"/>
      <c r="E2316" s="829"/>
      <c r="F2316" s="829"/>
      <c r="G2316" s="829"/>
      <c r="H2316" s="829"/>
      <c r="I2316" s="903"/>
    </row>
    <row r="2317" spans="2:9" ht="30" customHeight="1">
      <c r="B2317" s="904"/>
      <c r="C2317" s="829"/>
      <c r="D2317" s="829"/>
      <c r="E2317" s="829"/>
      <c r="F2317" s="829"/>
      <c r="G2317" s="829"/>
      <c r="H2317" s="829"/>
      <c r="I2317" s="903"/>
    </row>
    <row r="2318" spans="2:9" ht="30" customHeight="1">
      <c r="B2318" s="904"/>
      <c r="C2318" s="829"/>
      <c r="D2318" s="829"/>
      <c r="E2318" s="829"/>
      <c r="F2318" s="829"/>
      <c r="G2318" s="829"/>
      <c r="H2318" s="829"/>
      <c r="I2318" s="903"/>
    </row>
    <row r="2319" spans="2:9" ht="30" customHeight="1">
      <c r="B2319" s="904"/>
      <c r="C2319" s="829"/>
      <c r="D2319" s="829"/>
      <c r="E2319" s="829"/>
      <c r="F2319" s="829"/>
      <c r="G2319" s="829"/>
      <c r="H2319" s="829"/>
      <c r="I2319" s="903"/>
    </row>
    <row r="2320" spans="2:9" ht="30" customHeight="1">
      <c r="B2320" s="904"/>
      <c r="C2320" s="829"/>
      <c r="D2320" s="829"/>
      <c r="E2320" s="829"/>
      <c r="F2320" s="829"/>
      <c r="G2320" s="829"/>
      <c r="H2320" s="829"/>
      <c r="I2320" s="903"/>
    </row>
    <row r="2321" spans="2:9" ht="30" customHeight="1">
      <c r="B2321" s="904"/>
      <c r="C2321" s="829"/>
      <c r="D2321" s="829"/>
      <c r="E2321" s="829"/>
      <c r="F2321" s="829"/>
      <c r="G2321" s="829"/>
      <c r="H2321" s="829"/>
      <c r="I2321" s="903"/>
    </row>
    <row r="2322" spans="2:9" ht="30" customHeight="1">
      <c r="B2322" s="904"/>
      <c r="C2322" s="829"/>
      <c r="D2322" s="829"/>
      <c r="E2322" s="829"/>
      <c r="F2322" s="829"/>
      <c r="G2322" s="829"/>
      <c r="H2322" s="829"/>
      <c r="I2322" s="903"/>
    </row>
    <row r="2323" spans="2:9" ht="30" customHeight="1">
      <c r="B2323" s="904"/>
      <c r="C2323" s="829"/>
      <c r="D2323" s="829"/>
      <c r="E2323" s="829"/>
      <c r="F2323" s="829"/>
      <c r="G2323" s="829"/>
      <c r="H2323" s="829"/>
      <c r="I2323" s="903"/>
    </row>
    <row r="2324" spans="2:9" ht="30" customHeight="1">
      <c r="B2324" s="904"/>
      <c r="C2324" s="829"/>
      <c r="D2324" s="829"/>
      <c r="E2324" s="829"/>
      <c r="F2324" s="829"/>
      <c r="G2324" s="829"/>
      <c r="H2324" s="829"/>
      <c r="I2324" s="903"/>
    </row>
    <row r="2325" spans="2:9" ht="30" customHeight="1">
      <c r="B2325" s="904"/>
      <c r="C2325" s="829"/>
      <c r="D2325" s="829"/>
      <c r="E2325" s="829"/>
      <c r="F2325" s="829"/>
      <c r="G2325" s="829"/>
      <c r="H2325" s="829"/>
      <c r="I2325" s="903"/>
    </row>
    <row r="2326" spans="2:9" ht="30" customHeight="1">
      <c r="B2326" s="904"/>
      <c r="C2326" s="829"/>
      <c r="D2326" s="829"/>
      <c r="E2326" s="829"/>
      <c r="F2326" s="829"/>
      <c r="G2326" s="829"/>
      <c r="H2326" s="829"/>
      <c r="I2326" s="903"/>
    </row>
    <row r="2327" spans="2:9" ht="30" customHeight="1">
      <c r="B2327" s="904"/>
      <c r="C2327" s="829"/>
      <c r="D2327" s="829"/>
      <c r="E2327" s="829"/>
      <c r="F2327" s="829"/>
      <c r="G2327" s="829"/>
      <c r="H2327" s="829"/>
      <c r="I2327" s="903"/>
    </row>
    <row r="2328" spans="2:9" ht="30" customHeight="1">
      <c r="B2328" s="904"/>
      <c r="C2328" s="829"/>
      <c r="D2328" s="829"/>
      <c r="E2328" s="829"/>
      <c r="F2328" s="829"/>
      <c r="G2328" s="829"/>
      <c r="H2328" s="829"/>
      <c r="I2328" s="903"/>
    </row>
    <row r="2329" spans="2:9" ht="30" customHeight="1">
      <c r="B2329" s="904"/>
      <c r="C2329" s="829"/>
      <c r="D2329" s="829"/>
      <c r="E2329" s="829"/>
      <c r="F2329" s="829"/>
      <c r="G2329" s="829"/>
      <c r="H2329" s="829"/>
      <c r="I2329" s="903"/>
    </row>
    <row r="2330" spans="2:9" ht="30" customHeight="1">
      <c r="B2330" s="904"/>
      <c r="C2330" s="829"/>
      <c r="D2330" s="829"/>
      <c r="E2330" s="829"/>
      <c r="F2330" s="829"/>
      <c r="G2330" s="829"/>
      <c r="H2330" s="829"/>
      <c r="I2330" s="903"/>
    </row>
    <row r="2331" spans="2:9" ht="30" customHeight="1">
      <c r="B2331" s="904"/>
      <c r="C2331" s="829"/>
      <c r="D2331" s="829"/>
      <c r="E2331" s="829"/>
      <c r="F2331" s="829"/>
      <c r="G2331" s="829"/>
      <c r="H2331" s="829"/>
      <c r="I2331" s="903"/>
    </row>
    <row r="2332" spans="2:9" ht="30" customHeight="1">
      <c r="B2332" s="904"/>
      <c r="C2332" s="829"/>
      <c r="D2332" s="829"/>
      <c r="E2332" s="829"/>
      <c r="F2332" s="829"/>
      <c r="G2332" s="829"/>
      <c r="H2332" s="829"/>
      <c r="I2332" s="903"/>
    </row>
    <row r="2333" spans="2:9" ht="30" customHeight="1">
      <c r="B2333" s="904"/>
      <c r="C2333" s="829"/>
      <c r="D2333" s="829"/>
      <c r="E2333" s="829"/>
      <c r="F2333" s="829"/>
      <c r="G2333" s="829"/>
      <c r="H2333" s="829"/>
      <c r="I2333" s="903"/>
    </row>
    <row r="2334" spans="2:9" ht="30" customHeight="1">
      <c r="B2334" s="904"/>
      <c r="C2334" s="829"/>
      <c r="D2334" s="829"/>
      <c r="E2334" s="829"/>
      <c r="F2334" s="829"/>
      <c r="G2334" s="829"/>
      <c r="H2334" s="829"/>
      <c r="I2334" s="903"/>
    </row>
    <row r="2335" spans="2:9" ht="30" customHeight="1">
      <c r="B2335" s="904"/>
      <c r="C2335" s="829"/>
      <c r="D2335" s="829"/>
      <c r="E2335" s="829"/>
      <c r="F2335" s="829"/>
      <c r="G2335" s="829"/>
      <c r="H2335" s="829"/>
      <c r="I2335" s="903"/>
    </row>
    <row r="2336" spans="2:9" ht="30" customHeight="1">
      <c r="B2336" s="904"/>
      <c r="C2336" s="829"/>
      <c r="D2336" s="829"/>
      <c r="E2336" s="829"/>
      <c r="F2336" s="829"/>
      <c r="G2336" s="829"/>
      <c r="H2336" s="829"/>
      <c r="I2336" s="903"/>
    </row>
    <row r="2337" spans="2:9" ht="30" customHeight="1">
      <c r="B2337" s="904"/>
      <c r="C2337" s="829"/>
      <c r="D2337" s="829"/>
      <c r="E2337" s="829"/>
      <c r="F2337" s="829"/>
      <c r="G2337" s="829"/>
      <c r="H2337" s="829"/>
      <c r="I2337" s="903"/>
    </row>
    <row r="2338" spans="2:9" ht="30" customHeight="1">
      <c r="B2338" s="904"/>
      <c r="C2338" s="829"/>
      <c r="D2338" s="829"/>
      <c r="E2338" s="829"/>
      <c r="F2338" s="829"/>
      <c r="G2338" s="829"/>
      <c r="H2338" s="829"/>
      <c r="I2338" s="903"/>
    </row>
    <row r="2339" spans="2:9" ht="30" customHeight="1">
      <c r="B2339" s="904"/>
      <c r="C2339" s="829"/>
      <c r="D2339" s="829"/>
      <c r="E2339" s="829"/>
      <c r="F2339" s="829"/>
      <c r="G2339" s="829"/>
      <c r="H2339" s="829"/>
      <c r="I2339" s="903"/>
    </row>
    <row r="2340" spans="2:9" ht="30" customHeight="1">
      <c r="B2340" s="904"/>
      <c r="C2340" s="829"/>
      <c r="D2340" s="829"/>
      <c r="E2340" s="829"/>
      <c r="F2340" s="829"/>
      <c r="G2340" s="829"/>
      <c r="H2340" s="829"/>
      <c r="I2340" s="903"/>
    </row>
    <row r="2341" spans="2:9" ht="30" customHeight="1">
      <c r="B2341" s="904"/>
      <c r="C2341" s="829"/>
      <c r="D2341" s="829"/>
      <c r="E2341" s="829"/>
      <c r="F2341" s="829"/>
      <c r="G2341" s="829"/>
      <c r="H2341" s="829"/>
      <c r="I2341" s="903"/>
    </row>
    <row r="2342" spans="2:9" ht="30" customHeight="1">
      <c r="B2342" s="904"/>
      <c r="C2342" s="829"/>
      <c r="D2342" s="829"/>
      <c r="E2342" s="829"/>
      <c r="F2342" s="829"/>
      <c r="G2342" s="829"/>
      <c r="H2342" s="829"/>
      <c r="I2342" s="903"/>
    </row>
    <row r="2343" spans="2:9" ht="30" customHeight="1">
      <c r="B2343" s="904"/>
      <c r="C2343" s="829"/>
      <c r="D2343" s="829"/>
      <c r="E2343" s="829"/>
      <c r="F2343" s="829"/>
      <c r="G2343" s="829"/>
      <c r="H2343" s="829"/>
      <c r="I2343" s="903"/>
    </row>
    <row r="2344" spans="2:9" ht="30" customHeight="1">
      <c r="B2344" s="904"/>
      <c r="C2344" s="829"/>
      <c r="D2344" s="829"/>
      <c r="E2344" s="829"/>
      <c r="F2344" s="829"/>
      <c r="G2344" s="829"/>
      <c r="H2344" s="829"/>
      <c r="I2344" s="903"/>
    </row>
    <row r="2345" spans="2:9" ht="30" customHeight="1">
      <c r="B2345" s="904"/>
      <c r="C2345" s="829"/>
      <c r="D2345" s="829"/>
      <c r="E2345" s="829"/>
      <c r="F2345" s="829"/>
      <c r="G2345" s="829"/>
      <c r="H2345" s="829"/>
      <c r="I2345" s="903"/>
    </row>
    <row r="2346" spans="2:9" ht="30" customHeight="1">
      <c r="B2346" s="904"/>
      <c r="C2346" s="829"/>
      <c r="D2346" s="829"/>
      <c r="E2346" s="829"/>
      <c r="F2346" s="829"/>
      <c r="G2346" s="829"/>
      <c r="H2346" s="829"/>
      <c r="I2346" s="903"/>
    </row>
    <row r="2347" spans="2:9" ht="30" customHeight="1">
      <c r="B2347" s="904"/>
      <c r="C2347" s="829"/>
      <c r="D2347" s="829"/>
      <c r="E2347" s="829"/>
      <c r="F2347" s="829"/>
      <c r="G2347" s="829"/>
      <c r="H2347" s="829"/>
      <c r="I2347" s="903"/>
    </row>
    <row r="2348" spans="2:9" ht="30" customHeight="1">
      <c r="B2348" s="904"/>
      <c r="C2348" s="829"/>
      <c r="D2348" s="829"/>
      <c r="E2348" s="829"/>
      <c r="F2348" s="829"/>
      <c r="G2348" s="829"/>
      <c r="H2348" s="829"/>
      <c r="I2348" s="903"/>
    </row>
    <row r="2349" spans="2:9" ht="30" customHeight="1">
      <c r="B2349" s="904"/>
      <c r="C2349" s="829"/>
      <c r="D2349" s="829"/>
      <c r="E2349" s="829"/>
      <c r="F2349" s="829"/>
      <c r="G2349" s="829"/>
      <c r="H2349" s="829"/>
      <c r="I2349" s="903"/>
    </row>
    <row r="2350" spans="2:9" ht="30" customHeight="1">
      <c r="B2350" s="904"/>
      <c r="C2350" s="829"/>
      <c r="D2350" s="829"/>
      <c r="E2350" s="829"/>
      <c r="F2350" s="829"/>
      <c r="G2350" s="829"/>
      <c r="H2350" s="829"/>
      <c r="I2350" s="903"/>
    </row>
    <row r="2351" spans="2:9" ht="30" customHeight="1">
      <c r="B2351" s="904"/>
      <c r="C2351" s="829"/>
      <c r="D2351" s="829"/>
      <c r="E2351" s="829"/>
      <c r="F2351" s="829"/>
      <c r="G2351" s="829"/>
      <c r="H2351" s="829"/>
      <c r="I2351" s="903"/>
    </row>
    <row r="2352" spans="2:9" ht="30" customHeight="1">
      <c r="B2352" s="904"/>
      <c r="C2352" s="829"/>
      <c r="D2352" s="829"/>
      <c r="E2352" s="829"/>
      <c r="F2352" s="829"/>
      <c r="G2352" s="829"/>
      <c r="H2352" s="829"/>
      <c r="I2352" s="903"/>
    </row>
    <row r="2353" spans="2:9" ht="30" customHeight="1">
      <c r="B2353" s="904"/>
      <c r="C2353" s="829"/>
      <c r="D2353" s="829"/>
      <c r="E2353" s="829"/>
      <c r="F2353" s="829"/>
      <c r="G2353" s="829"/>
      <c r="H2353" s="829"/>
      <c r="I2353" s="903"/>
    </row>
    <row r="2354" spans="2:9" ht="30" customHeight="1">
      <c r="B2354" s="904"/>
      <c r="C2354" s="829"/>
      <c r="D2354" s="829"/>
      <c r="E2354" s="829"/>
      <c r="F2354" s="829"/>
      <c r="G2354" s="829"/>
      <c r="H2354" s="829"/>
      <c r="I2354" s="903"/>
    </row>
    <row r="2355" spans="2:9" ht="30" customHeight="1">
      <c r="B2355" s="904"/>
      <c r="C2355" s="829"/>
      <c r="D2355" s="829"/>
      <c r="E2355" s="829"/>
      <c r="F2355" s="829"/>
      <c r="G2355" s="829"/>
      <c r="H2355" s="829"/>
      <c r="I2355" s="903"/>
    </row>
    <row r="2356" spans="2:9" ht="30" customHeight="1">
      <c r="B2356" s="904"/>
      <c r="C2356" s="829"/>
      <c r="D2356" s="829"/>
      <c r="E2356" s="829"/>
      <c r="F2356" s="829"/>
      <c r="G2356" s="829"/>
      <c r="H2356" s="829"/>
      <c r="I2356" s="903"/>
    </row>
    <row r="2357" spans="2:9" ht="30" customHeight="1">
      <c r="B2357" s="904"/>
      <c r="C2357" s="829"/>
      <c r="D2357" s="829"/>
      <c r="E2357" s="829"/>
      <c r="F2357" s="829"/>
      <c r="G2357" s="829"/>
      <c r="H2357" s="829"/>
      <c r="I2357" s="903"/>
    </row>
    <row r="2358" spans="2:9" ht="30" customHeight="1">
      <c r="B2358" s="904"/>
      <c r="C2358" s="829"/>
      <c r="D2358" s="829"/>
      <c r="E2358" s="829"/>
      <c r="F2358" s="829"/>
      <c r="G2358" s="829"/>
      <c r="H2358" s="829"/>
      <c r="I2358" s="903"/>
    </row>
    <row r="2359" spans="2:9" ht="30" customHeight="1">
      <c r="B2359" s="904"/>
      <c r="C2359" s="829"/>
      <c r="D2359" s="829"/>
      <c r="E2359" s="829"/>
      <c r="F2359" s="829"/>
      <c r="G2359" s="829"/>
      <c r="H2359" s="829"/>
      <c r="I2359" s="903"/>
    </row>
    <row r="2360" spans="2:9" ht="30" customHeight="1">
      <c r="B2360" s="904"/>
      <c r="C2360" s="829"/>
      <c r="D2360" s="829"/>
      <c r="E2360" s="829"/>
      <c r="F2360" s="829"/>
      <c r="G2360" s="829"/>
      <c r="H2360" s="829"/>
      <c r="I2360" s="903"/>
    </row>
    <row r="2361" spans="2:9" ht="30" customHeight="1">
      <c r="B2361" s="904"/>
      <c r="C2361" s="829"/>
      <c r="D2361" s="829"/>
      <c r="E2361" s="829"/>
      <c r="F2361" s="829"/>
      <c r="G2361" s="829"/>
      <c r="H2361" s="829"/>
      <c r="I2361" s="903"/>
    </row>
    <row r="2362" spans="2:9" ht="30" customHeight="1">
      <c r="B2362" s="904"/>
      <c r="C2362" s="829"/>
      <c r="D2362" s="829"/>
      <c r="E2362" s="829"/>
      <c r="F2362" s="829"/>
      <c r="G2362" s="829"/>
      <c r="H2362" s="829"/>
      <c r="I2362" s="903"/>
    </row>
    <row r="2363" spans="2:9" ht="30" customHeight="1">
      <c r="B2363" s="904"/>
      <c r="C2363" s="829"/>
      <c r="D2363" s="829"/>
      <c r="E2363" s="829"/>
      <c r="F2363" s="829"/>
      <c r="G2363" s="829"/>
      <c r="H2363" s="829"/>
      <c r="I2363" s="903"/>
    </row>
    <row r="2364" spans="2:9" ht="30" customHeight="1">
      <c r="B2364" s="904"/>
      <c r="C2364" s="829"/>
      <c r="D2364" s="829"/>
      <c r="E2364" s="829"/>
      <c r="F2364" s="829"/>
      <c r="G2364" s="829"/>
      <c r="H2364" s="829"/>
      <c r="I2364" s="903"/>
    </row>
    <row r="2365" spans="2:9" ht="30" customHeight="1">
      <c r="B2365" s="904"/>
      <c r="C2365" s="829"/>
      <c r="D2365" s="829"/>
      <c r="E2365" s="829"/>
      <c r="F2365" s="829"/>
      <c r="G2365" s="829"/>
      <c r="H2365" s="829"/>
      <c r="I2365" s="903"/>
    </row>
    <row r="2366" spans="2:9" ht="30" customHeight="1">
      <c r="B2366" s="904"/>
      <c r="C2366" s="829"/>
      <c r="D2366" s="829"/>
      <c r="E2366" s="829"/>
      <c r="F2366" s="829"/>
      <c r="G2366" s="829"/>
      <c r="H2366" s="829"/>
      <c r="I2366" s="903"/>
    </row>
    <row r="2367" spans="2:9" ht="30" customHeight="1">
      <c r="B2367" s="904"/>
      <c r="C2367" s="829"/>
      <c r="D2367" s="829"/>
      <c r="E2367" s="829"/>
      <c r="F2367" s="829"/>
      <c r="G2367" s="829"/>
      <c r="H2367" s="829"/>
      <c r="I2367" s="903"/>
    </row>
    <row r="2368" spans="2:9" ht="30" customHeight="1">
      <c r="B2368" s="904"/>
      <c r="C2368" s="829"/>
      <c r="D2368" s="829"/>
      <c r="E2368" s="829"/>
      <c r="F2368" s="829"/>
      <c r="G2368" s="829"/>
      <c r="H2368" s="829"/>
      <c r="I2368" s="903"/>
    </row>
    <row r="2369" spans="2:9" ht="30" customHeight="1">
      <c r="B2369" s="904"/>
      <c r="C2369" s="829"/>
      <c r="D2369" s="829"/>
      <c r="E2369" s="829"/>
      <c r="F2369" s="829"/>
      <c r="G2369" s="829"/>
      <c r="H2369" s="829"/>
      <c r="I2369" s="903"/>
    </row>
    <row r="2370" spans="2:9" ht="30" customHeight="1">
      <c r="B2370" s="904"/>
      <c r="C2370" s="829"/>
      <c r="D2370" s="829"/>
      <c r="E2370" s="829"/>
      <c r="F2370" s="829"/>
      <c r="G2370" s="829"/>
      <c r="H2370" s="829"/>
      <c r="I2370" s="903"/>
    </row>
    <row r="2371" spans="2:9" ht="30" customHeight="1">
      <c r="B2371" s="904"/>
      <c r="C2371" s="829"/>
      <c r="D2371" s="829"/>
      <c r="E2371" s="829"/>
      <c r="F2371" s="829"/>
      <c r="G2371" s="829"/>
      <c r="H2371" s="829"/>
      <c r="I2371" s="903"/>
    </row>
    <row r="2372" spans="2:9" ht="30" customHeight="1">
      <c r="B2372" s="904"/>
      <c r="C2372" s="829"/>
      <c r="D2372" s="829"/>
      <c r="E2372" s="829"/>
      <c r="F2372" s="829"/>
      <c r="G2372" s="829"/>
      <c r="H2372" s="829"/>
      <c r="I2372" s="903"/>
    </row>
    <row r="2373" spans="2:9" ht="30" customHeight="1">
      <c r="B2373" s="904"/>
      <c r="C2373" s="829"/>
      <c r="D2373" s="829"/>
      <c r="E2373" s="829"/>
      <c r="F2373" s="829"/>
      <c r="G2373" s="829"/>
      <c r="H2373" s="829"/>
      <c r="I2373" s="903"/>
    </row>
    <row r="2374" spans="2:9" ht="30" customHeight="1">
      <c r="B2374" s="904"/>
      <c r="C2374" s="829"/>
      <c r="D2374" s="829"/>
      <c r="E2374" s="829"/>
      <c r="F2374" s="829"/>
      <c r="G2374" s="829"/>
      <c r="H2374" s="829"/>
      <c r="I2374" s="903"/>
    </row>
    <row r="2375" spans="2:9" ht="30" customHeight="1">
      <c r="B2375" s="904"/>
      <c r="C2375" s="829"/>
      <c r="D2375" s="829"/>
      <c r="E2375" s="829"/>
      <c r="F2375" s="829"/>
      <c r="G2375" s="829"/>
      <c r="H2375" s="829"/>
      <c r="I2375" s="903"/>
    </row>
    <row r="2376" spans="2:9" ht="30" customHeight="1">
      <c r="B2376" s="904"/>
      <c r="C2376" s="829"/>
      <c r="D2376" s="829"/>
      <c r="E2376" s="829"/>
      <c r="F2376" s="829"/>
      <c r="G2376" s="829"/>
      <c r="H2376" s="829"/>
      <c r="I2376" s="903"/>
    </row>
    <row r="2377" spans="2:9" ht="30" customHeight="1">
      <c r="B2377" s="904"/>
      <c r="C2377" s="829"/>
      <c r="D2377" s="829"/>
      <c r="E2377" s="829"/>
      <c r="F2377" s="829"/>
      <c r="G2377" s="829"/>
      <c r="H2377" s="829"/>
      <c r="I2377" s="903"/>
    </row>
    <row r="2378" spans="2:9" ht="30" customHeight="1">
      <c r="B2378" s="904"/>
      <c r="C2378" s="829"/>
      <c r="D2378" s="829"/>
      <c r="E2378" s="829"/>
      <c r="F2378" s="829"/>
      <c r="G2378" s="829"/>
      <c r="H2378" s="829"/>
      <c r="I2378" s="903"/>
    </row>
    <row r="2379" spans="2:9" ht="30" customHeight="1">
      <c r="B2379" s="904"/>
      <c r="C2379" s="829"/>
      <c r="D2379" s="829"/>
      <c r="E2379" s="829"/>
      <c r="F2379" s="829"/>
      <c r="G2379" s="829"/>
      <c r="H2379" s="829"/>
      <c r="I2379" s="903"/>
    </row>
    <row r="2380" spans="2:9" ht="30" customHeight="1">
      <c r="B2380" s="904"/>
      <c r="C2380" s="829"/>
      <c r="D2380" s="829"/>
      <c r="E2380" s="829"/>
      <c r="F2380" s="829"/>
      <c r="G2380" s="829"/>
      <c r="H2380" s="829"/>
      <c r="I2380" s="903"/>
    </row>
    <row r="2381" spans="2:9" ht="30" customHeight="1">
      <c r="B2381" s="904"/>
      <c r="C2381" s="829"/>
      <c r="D2381" s="829"/>
      <c r="E2381" s="829"/>
      <c r="F2381" s="829"/>
      <c r="G2381" s="829"/>
      <c r="H2381" s="829"/>
      <c r="I2381" s="903"/>
    </row>
    <row r="2382" spans="2:9" ht="30" customHeight="1">
      <c r="B2382" s="904"/>
      <c r="C2382" s="829"/>
      <c r="D2382" s="829"/>
      <c r="E2382" s="829"/>
      <c r="F2382" s="829"/>
      <c r="G2382" s="829"/>
      <c r="H2382" s="829"/>
      <c r="I2382" s="903"/>
    </row>
    <row r="2383" spans="2:9" ht="30" customHeight="1"/>
    <row r="2384" spans="2:9" ht="30" customHeight="1"/>
    <row r="2385" ht="30" customHeight="1"/>
    <row r="2386" ht="30" customHeight="1"/>
    <row r="2387" ht="30" customHeight="1"/>
    <row r="2388" ht="30" customHeight="1"/>
    <row r="2389" ht="30" customHeight="1"/>
    <row r="2390" ht="30" customHeight="1"/>
    <row r="2391" ht="30" customHeight="1"/>
    <row r="2392" ht="30" customHeight="1"/>
    <row r="2393" ht="30" customHeight="1"/>
    <row r="2394" ht="30" customHeight="1"/>
    <row r="2395" ht="30" customHeight="1"/>
    <row r="2396" ht="30" customHeight="1"/>
    <row r="2397" ht="30" customHeight="1"/>
    <row r="2398" ht="30" customHeight="1"/>
    <row r="2399" ht="30" customHeight="1"/>
    <row r="2400" ht="30" customHeight="1"/>
    <row r="2401" ht="30" customHeight="1"/>
    <row r="2402" ht="30" customHeight="1"/>
    <row r="2403" ht="30" customHeight="1"/>
    <row r="2404" ht="30" customHeight="1"/>
    <row r="2405" ht="30" customHeight="1"/>
    <row r="2406" ht="30" customHeight="1"/>
    <row r="2407" ht="30" customHeight="1"/>
    <row r="2408" ht="30" customHeight="1"/>
    <row r="2409" ht="30" customHeight="1"/>
    <row r="2410" ht="30" customHeight="1"/>
    <row r="2411" ht="30" customHeight="1"/>
    <row r="2412" ht="30" customHeight="1"/>
    <row r="2413" ht="30" customHeight="1"/>
    <row r="2414" ht="30" customHeight="1"/>
    <row r="2415" ht="30" customHeight="1"/>
    <row r="2416" ht="30" customHeight="1"/>
    <row r="2417" ht="30" customHeight="1"/>
    <row r="2418" ht="30" customHeight="1"/>
    <row r="2419" ht="30" customHeight="1"/>
    <row r="2420" ht="30" customHeight="1"/>
    <row r="2421" ht="30" customHeight="1"/>
    <row r="2422" ht="30" customHeight="1"/>
    <row r="2423" ht="30" customHeight="1"/>
    <row r="2424" ht="30" customHeight="1"/>
    <row r="2425" ht="30" customHeight="1"/>
    <row r="2426" ht="30" customHeight="1"/>
    <row r="2427" ht="30" customHeight="1"/>
    <row r="2428" ht="30" customHeight="1"/>
    <row r="2429" ht="30" customHeight="1"/>
    <row r="2430" ht="30" customHeight="1"/>
    <row r="2431" ht="30" customHeight="1"/>
    <row r="2432" ht="30" customHeight="1"/>
    <row r="2433" ht="30" customHeight="1"/>
    <row r="2434" ht="30" customHeight="1"/>
    <row r="2435" ht="30" customHeight="1"/>
    <row r="2436" ht="30" customHeight="1"/>
    <row r="2437" ht="30" customHeight="1"/>
    <row r="2438" ht="30" customHeight="1"/>
    <row r="2439" ht="30" customHeight="1"/>
    <row r="2440" ht="30" customHeight="1"/>
    <row r="2441" ht="30" customHeight="1"/>
    <row r="2442" ht="30" customHeight="1"/>
    <row r="2443" ht="30" customHeight="1"/>
    <row r="2444" ht="30" customHeight="1"/>
    <row r="2445" ht="30" customHeight="1"/>
    <row r="2446" ht="30" customHeight="1"/>
    <row r="2447" ht="30" customHeight="1"/>
    <row r="2448" ht="30" customHeight="1"/>
    <row r="2449" ht="30" customHeight="1"/>
    <row r="2450" ht="30" customHeight="1"/>
    <row r="2451" ht="30" customHeight="1"/>
    <row r="2452" ht="30" customHeight="1"/>
    <row r="2453" ht="30" customHeight="1"/>
    <row r="2454" ht="30" customHeight="1"/>
    <row r="2455" ht="30" customHeight="1"/>
    <row r="2456" ht="30" customHeight="1"/>
    <row r="2457" ht="30" customHeight="1"/>
    <row r="2458" ht="30" customHeight="1"/>
    <row r="2459" ht="30" customHeight="1"/>
    <row r="2460" ht="30" customHeight="1"/>
    <row r="2461" ht="30" customHeight="1"/>
    <row r="2462" ht="30" customHeight="1"/>
    <row r="2463" ht="30" customHeight="1"/>
    <row r="2464" ht="30" customHeight="1"/>
    <row r="2465" ht="30" customHeight="1"/>
    <row r="2466" ht="30" customHeight="1"/>
    <row r="2467" ht="30" customHeight="1"/>
    <row r="2468" ht="30" customHeight="1"/>
    <row r="2469" ht="30" customHeight="1"/>
    <row r="2470" ht="30" customHeight="1"/>
    <row r="2471" ht="30" customHeight="1"/>
    <row r="2472" ht="30" customHeight="1"/>
    <row r="2473" ht="30" customHeight="1"/>
    <row r="2474" ht="30" customHeight="1"/>
    <row r="2475" ht="30" customHeight="1"/>
    <row r="2476" ht="30" customHeight="1"/>
    <row r="2477" ht="30" customHeight="1"/>
    <row r="2478" ht="30" customHeight="1"/>
    <row r="2479" ht="30" customHeight="1"/>
    <row r="2480" ht="30" customHeight="1"/>
    <row r="2481" ht="30" customHeight="1"/>
    <row r="2482" ht="30" customHeight="1"/>
    <row r="2483" ht="30" customHeight="1"/>
    <row r="2484" ht="30" customHeight="1"/>
    <row r="2485" ht="30" customHeight="1"/>
    <row r="2486" ht="30" customHeight="1"/>
    <row r="2487" ht="30" customHeight="1"/>
    <row r="2488" ht="30" customHeight="1"/>
    <row r="2489" ht="30" customHeight="1"/>
    <row r="2490" ht="30" customHeight="1"/>
    <row r="2491" ht="30" customHeight="1"/>
    <row r="2492" ht="30" customHeight="1"/>
    <row r="2493" ht="30" customHeight="1"/>
    <row r="2494" ht="30" customHeight="1"/>
    <row r="2495" ht="30" customHeight="1"/>
    <row r="2496" ht="30" customHeight="1"/>
    <row r="2497" ht="30" customHeight="1"/>
    <row r="2498" ht="30" customHeight="1"/>
    <row r="2499" ht="30" customHeight="1"/>
    <row r="2500" ht="30" customHeight="1"/>
    <row r="2501" ht="30" customHeight="1"/>
    <row r="2502" ht="30" customHeight="1"/>
    <row r="2503" ht="30" customHeight="1"/>
    <row r="2504" ht="30" customHeight="1"/>
    <row r="2505" ht="30" customHeight="1"/>
    <row r="2506" ht="30" customHeight="1"/>
    <row r="2507" ht="30" customHeight="1"/>
    <row r="2508" ht="30" customHeight="1"/>
    <row r="2509" ht="30" customHeight="1"/>
    <row r="2510" ht="30" customHeight="1"/>
    <row r="2511" ht="30" customHeight="1"/>
    <row r="2512" ht="30" customHeight="1"/>
    <row r="2513" ht="30" customHeight="1"/>
    <row r="2514" ht="30" customHeight="1"/>
    <row r="2515" ht="30" customHeight="1"/>
    <row r="2516" ht="30" customHeight="1"/>
    <row r="2517" ht="30" customHeight="1"/>
    <row r="2518" ht="30" customHeight="1"/>
    <row r="2519" ht="30" customHeight="1"/>
    <row r="2520" ht="30" customHeight="1"/>
    <row r="2521" ht="30" customHeight="1"/>
    <row r="2522" ht="30" customHeight="1"/>
    <row r="2523" ht="30" customHeight="1"/>
    <row r="2524" ht="30" customHeight="1"/>
    <row r="2525" ht="30" customHeight="1"/>
    <row r="2526" ht="30" customHeight="1"/>
    <row r="2527" ht="30" customHeight="1"/>
    <row r="2528" ht="30" customHeight="1"/>
    <row r="2529" ht="30" customHeight="1"/>
    <row r="2530" ht="30" customHeight="1"/>
    <row r="2531" ht="30" customHeight="1"/>
    <row r="2532" ht="30" customHeight="1"/>
    <row r="2533" ht="30" customHeight="1"/>
    <row r="2534" ht="30" customHeight="1"/>
    <row r="2535" ht="30" customHeight="1"/>
    <row r="2536" ht="30" customHeight="1"/>
    <row r="2537" ht="30" customHeight="1"/>
    <row r="2538" ht="30" customHeight="1"/>
    <row r="2539" ht="30" customHeight="1"/>
    <row r="2540" ht="30" customHeight="1"/>
    <row r="2541" ht="30" customHeight="1"/>
    <row r="2542" ht="30" customHeight="1"/>
    <row r="2543" ht="30" customHeight="1"/>
    <row r="2544" ht="30" customHeight="1"/>
    <row r="2545" ht="30" customHeight="1"/>
    <row r="2546" ht="30" customHeight="1"/>
    <row r="2547" ht="30" customHeight="1"/>
    <row r="2548" ht="30" customHeight="1"/>
    <row r="2549" ht="30" customHeight="1"/>
    <row r="2550" ht="30" customHeight="1"/>
    <row r="2551" ht="30" customHeight="1"/>
    <row r="2552" ht="30" customHeight="1"/>
    <row r="2553" ht="30" customHeight="1"/>
    <row r="2554" ht="30" customHeight="1"/>
    <row r="2555" ht="30" customHeight="1"/>
    <row r="2556" ht="30" customHeight="1"/>
    <row r="2557" ht="30" customHeight="1"/>
    <row r="2558" ht="30" customHeight="1"/>
    <row r="2559" ht="30" customHeight="1"/>
    <row r="2560" ht="30" customHeight="1"/>
    <row r="2561" ht="30" customHeight="1"/>
    <row r="2562" ht="30" customHeight="1"/>
    <row r="2563" ht="30" customHeight="1"/>
    <row r="2564" ht="30" customHeight="1"/>
    <row r="2565" ht="30" customHeight="1"/>
    <row r="2566" ht="30" customHeight="1"/>
    <row r="2567" ht="30" customHeight="1"/>
    <row r="2568" ht="30" customHeight="1"/>
    <row r="2569" ht="30" customHeight="1"/>
    <row r="2570" ht="30" customHeight="1"/>
    <row r="2571" ht="30" customHeight="1"/>
    <row r="2572" ht="30" customHeight="1"/>
    <row r="2573" ht="30" customHeight="1"/>
    <row r="2574" ht="30" customHeight="1"/>
    <row r="2575" ht="30" customHeight="1"/>
    <row r="2576" ht="30" customHeight="1"/>
    <row r="2577" ht="30" customHeight="1"/>
    <row r="2578" ht="30" customHeight="1"/>
    <row r="2579" ht="30" customHeight="1"/>
    <row r="2580" ht="30" customHeight="1"/>
    <row r="2581" ht="30" customHeight="1"/>
    <row r="2582" ht="30" customHeight="1"/>
    <row r="2583" ht="30" customHeight="1"/>
    <row r="2584" ht="30" customHeight="1"/>
    <row r="2585" ht="30" customHeight="1"/>
    <row r="2586" ht="30" customHeight="1"/>
    <row r="2587" ht="30" customHeight="1"/>
    <row r="2588" ht="30" customHeight="1"/>
    <row r="2589" ht="30" customHeight="1"/>
    <row r="2590" ht="30" customHeight="1"/>
    <row r="2591" ht="30" customHeight="1"/>
    <row r="2592" ht="30" customHeight="1"/>
    <row r="2593" ht="30" customHeight="1"/>
    <row r="2594" ht="30" customHeight="1"/>
    <row r="2595" ht="30" customHeight="1"/>
    <row r="2596" ht="30" customHeight="1"/>
    <row r="2597" ht="30" customHeight="1"/>
    <row r="2598" ht="30" customHeight="1"/>
    <row r="2599" ht="30" customHeight="1"/>
    <row r="2600" ht="30" customHeight="1"/>
    <row r="2601" ht="30" customHeight="1"/>
    <row r="2602" ht="30" customHeight="1"/>
    <row r="2603" ht="30" customHeight="1"/>
    <row r="2604" ht="30" customHeight="1"/>
    <row r="2605" ht="30" customHeight="1"/>
    <row r="2606" ht="30" customHeight="1"/>
    <row r="2607" ht="30" customHeight="1"/>
    <row r="2608" ht="30" customHeight="1"/>
    <row r="2609" ht="30" customHeight="1"/>
    <row r="2610" ht="30" customHeight="1"/>
    <row r="2611" ht="30" customHeight="1"/>
    <row r="2612" ht="30" customHeight="1"/>
    <row r="2613" ht="30" customHeight="1"/>
    <row r="2614" ht="30" customHeight="1"/>
    <row r="2615" ht="30" customHeight="1"/>
    <row r="2616" ht="30" customHeight="1"/>
    <row r="2617" ht="30" customHeight="1"/>
    <row r="2618" ht="30" customHeight="1"/>
    <row r="2619" ht="30" customHeight="1"/>
    <row r="2620" ht="30" customHeight="1"/>
    <row r="2621" ht="30" customHeight="1"/>
    <row r="2622" ht="30" customHeight="1"/>
    <row r="2623" ht="30" customHeight="1"/>
    <row r="2624" ht="30" customHeight="1"/>
    <row r="2625" ht="30" customHeight="1"/>
    <row r="2626" ht="30" customHeight="1"/>
    <row r="2627" ht="30" customHeight="1"/>
    <row r="2628" ht="30" customHeight="1"/>
    <row r="2629" ht="30" customHeight="1"/>
    <row r="2630" ht="30" customHeight="1"/>
    <row r="2631" ht="30" customHeight="1"/>
    <row r="2632" ht="30" customHeight="1"/>
    <row r="2633" ht="30" customHeight="1"/>
    <row r="2634" ht="30" customHeight="1"/>
    <row r="2635" ht="30" customHeight="1"/>
    <row r="2636" ht="30" customHeight="1"/>
    <row r="2637" ht="30" customHeight="1"/>
    <row r="2638" ht="30" customHeight="1"/>
    <row r="2639" ht="30" customHeight="1"/>
    <row r="2640" ht="30" customHeight="1"/>
    <row r="2641" ht="30" customHeight="1"/>
    <row r="2642" ht="30" customHeight="1"/>
    <row r="2643" ht="30" customHeight="1"/>
    <row r="2644" ht="30" customHeight="1"/>
    <row r="2645" ht="30" customHeight="1"/>
    <row r="2646" ht="30" customHeight="1"/>
    <row r="2647" ht="30" customHeight="1"/>
    <row r="2648" ht="30" customHeight="1"/>
    <row r="2649" ht="30" customHeight="1"/>
    <row r="2650" ht="30" customHeight="1"/>
    <row r="2651" ht="30" customHeight="1"/>
    <row r="2652" ht="30" customHeight="1"/>
    <row r="2653" ht="30" customHeight="1"/>
    <row r="2654" ht="30" customHeight="1"/>
    <row r="2655" ht="30" customHeight="1"/>
    <row r="2656" ht="30" customHeight="1"/>
    <row r="2657" ht="30" customHeight="1"/>
    <row r="2658" ht="30" customHeight="1"/>
    <row r="2659" ht="30" customHeight="1"/>
    <row r="2660" ht="30" customHeight="1"/>
    <row r="2661" ht="30" customHeight="1"/>
    <row r="2662" ht="30" customHeight="1"/>
    <row r="2663" ht="30" customHeight="1"/>
    <row r="2664" ht="30" customHeight="1"/>
    <row r="2665" ht="30" customHeight="1"/>
    <row r="2666" ht="30" customHeight="1"/>
    <row r="2667" ht="30" customHeight="1"/>
    <row r="2668" ht="30" customHeight="1"/>
    <row r="2669" ht="30" customHeight="1"/>
    <row r="2670" ht="30" customHeight="1"/>
    <row r="2671" ht="30" customHeight="1"/>
    <row r="2672" ht="30" customHeight="1"/>
    <row r="2673" ht="30" customHeight="1"/>
    <row r="2674" ht="30" customHeight="1"/>
    <row r="2675" ht="30" customHeight="1"/>
    <row r="2676" ht="30" customHeight="1"/>
    <row r="2677" ht="30" customHeight="1"/>
    <row r="2678" ht="30" customHeight="1"/>
    <row r="2679" ht="30" customHeight="1"/>
    <row r="2680" ht="30" customHeight="1"/>
    <row r="2681" ht="30" customHeight="1"/>
    <row r="2682" ht="30" customHeight="1"/>
    <row r="2683" ht="30" customHeight="1"/>
    <row r="2684" ht="30" customHeight="1"/>
    <row r="2685" ht="30" customHeight="1"/>
    <row r="2686" ht="30" customHeight="1"/>
    <row r="2687" ht="30" customHeight="1"/>
    <row r="2688" ht="30" customHeight="1"/>
    <row r="2689" ht="30" customHeight="1"/>
    <row r="2690" ht="30" customHeight="1"/>
    <row r="2691" ht="30" customHeight="1"/>
    <row r="2692" ht="30" customHeight="1"/>
    <row r="2693" ht="30" customHeight="1"/>
    <row r="2694" ht="30" customHeight="1"/>
    <row r="2695" ht="30" customHeight="1"/>
    <row r="2696" ht="30" customHeight="1"/>
    <row r="2697" ht="30" customHeight="1"/>
    <row r="2698" ht="30" customHeight="1"/>
    <row r="2699" ht="30" customHeight="1"/>
    <row r="2700" ht="30" customHeight="1"/>
    <row r="2701" ht="30" customHeight="1"/>
    <row r="2702" ht="30" customHeight="1"/>
    <row r="2703" ht="30" customHeight="1"/>
    <row r="2704" ht="30" customHeight="1"/>
    <row r="2705" ht="30" customHeight="1"/>
    <row r="2706" ht="30" customHeight="1"/>
    <row r="2707" ht="30" customHeight="1"/>
    <row r="2708" ht="30" customHeight="1"/>
    <row r="2709" ht="30" customHeight="1"/>
    <row r="2710" ht="30" customHeight="1"/>
    <row r="2711" ht="30" customHeight="1"/>
    <row r="2712" ht="30" customHeight="1"/>
    <row r="2713" ht="30" customHeight="1"/>
    <row r="2714" ht="30" customHeight="1"/>
    <row r="2715" ht="30" customHeight="1"/>
    <row r="2716" ht="30" customHeight="1"/>
    <row r="2717" ht="30" customHeight="1"/>
    <row r="2718" ht="30" customHeight="1"/>
    <row r="2719" ht="30" customHeight="1"/>
    <row r="2720" ht="30" customHeight="1"/>
    <row r="2721" ht="30" customHeight="1"/>
    <row r="2722" ht="30" customHeight="1"/>
    <row r="2723" ht="30" customHeight="1"/>
    <row r="2724" ht="30" customHeight="1"/>
    <row r="2725" ht="30" customHeight="1"/>
    <row r="2726" ht="30" customHeight="1"/>
    <row r="2727" ht="30" customHeight="1"/>
    <row r="2728" ht="30" customHeight="1"/>
    <row r="2729" ht="30" customHeight="1"/>
    <row r="2730" ht="30" customHeight="1"/>
    <row r="2731" ht="30" customHeight="1"/>
    <row r="2732" ht="30" customHeight="1"/>
    <row r="2733" ht="30" customHeight="1"/>
    <row r="2734" ht="30" customHeight="1"/>
    <row r="2735" ht="30" customHeight="1"/>
    <row r="2736" ht="30" customHeight="1"/>
    <row r="2737" ht="30" customHeight="1"/>
    <row r="2738" ht="30" customHeight="1"/>
    <row r="2739" ht="30" customHeight="1"/>
    <row r="2740" ht="30" customHeight="1"/>
    <row r="2741" ht="30" customHeight="1"/>
    <row r="2742" ht="30" customHeight="1"/>
    <row r="2743" ht="30" customHeight="1"/>
    <row r="2744" ht="30" customHeight="1"/>
    <row r="2745" ht="30" customHeight="1"/>
    <row r="2746" ht="30" customHeight="1"/>
    <row r="2747" ht="30" customHeight="1"/>
    <row r="2748" ht="30" customHeight="1"/>
    <row r="2749" ht="30" customHeight="1"/>
    <row r="2750" ht="30" customHeight="1"/>
    <row r="2751" ht="30" customHeight="1"/>
    <row r="2752" ht="30" customHeight="1"/>
    <row r="2753" ht="30" customHeight="1"/>
    <row r="2754" ht="30" customHeight="1"/>
    <row r="2755" ht="30" customHeight="1"/>
    <row r="2756" ht="30" customHeight="1"/>
    <row r="2757" ht="30" customHeight="1"/>
    <row r="2758" ht="30" customHeight="1"/>
    <row r="2759" ht="30" customHeight="1"/>
    <row r="2760" ht="30" customHeight="1"/>
    <row r="2761" ht="30" customHeight="1"/>
    <row r="2762" ht="30" customHeight="1"/>
    <row r="2763" ht="30" customHeight="1"/>
    <row r="2764" ht="30" customHeight="1"/>
    <row r="2765" ht="30" customHeight="1"/>
    <row r="2766" ht="30" customHeight="1"/>
    <row r="2767" ht="30" customHeight="1"/>
    <row r="2768" ht="30" customHeight="1"/>
    <row r="2769" ht="30" customHeight="1"/>
    <row r="2770" ht="30" customHeight="1"/>
    <row r="2771" ht="30" customHeight="1"/>
    <row r="2772" ht="30" customHeight="1"/>
    <row r="2773" ht="30" customHeight="1"/>
    <row r="2774" ht="30" customHeight="1"/>
    <row r="2775" ht="30" customHeight="1"/>
    <row r="2776" ht="30" customHeight="1"/>
    <row r="2777" ht="30" customHeight="1"/>
    <row r="2778" ht="30" customHeight="1"/>
    <row r="2779" ht="30" customHeight="1"/>
    <row r="2780" ht="30" customHeight="1"/>
    <row r="2781" ht="30" customHeight="1"/>
    <row r="2782" ht="30" customHeight="1"/>
    <row r="2783" ht="30" customHeight="1"/>
    <row r="2784" ht="30" customHeight="1"/>
    <row r="2785" ht="30" customHeight="1"/>
    <row r="2786" ht="30" customHeight="1"/>
    <row r="2787" ht="30" customHeight="1"/>
    <row r="2788" ht="30" customHeight="1"/>
    <row r="2789" ht="30" customHeight="1"/>
    <row r="2790" ht="30" customHeight="1"/>
    <row r="2791" ht="30" customHeight="1"/>
    <row r="2792" ht="30" customHeight="1"/>
    <row r="2793" ht="30" customHeight="1"/>
    <row r="2794" ht="30" customHeight="1"/>
    <row r="2795" ht="30" customHeight="1"/>
    <row r="2796" ht="30" customHeight="1"/>
    <row r="2797" ht="30" customHeight="1"/>
    <row r="2798" ht="30" customHeight="1"/>
    <row r="2799" ht="30" customHeight="1"/>
    <row r="2800" ht="30" customHeight="1"/>
    <row r="2801" ht="30" customHeight="1"/>
    <row r="2802" ht="30" customHeight="1"/>
    <row r="2803" ht="30" customHeight="1"/>
    <row r="2804" ht="30" customHeight="1"/>
    <row r="2805" ht="30" customHeight="1"/>
    <row r="2806" ht="30" customHeight="1"/>
    <row r="2807" ht="30" customHeight="1"/>
    <row r="2808" ht="30" customHeight="1"/>
    <row r="2809" ht="30" customHeight="1"/>
    <row r="2810" ht="30" customHeight="1"/>
    <row r="2811" ht="30" customHeight="1"/>
    <row r="2812" ht="30" customHeight="1"/>
    <row r="2813" ht="30" customHeight="1"/>
    <row r="2814" ht="30" customHeight="1"/>
    <row r="2815" ht="30" customHeight="1"/>
    <row r="2816" ht="30" customHeight="1"/>
    <row r="2817" ht="30" customHeight="1"/>
    <row r="2818" ht="30" customHeight="1"/>
    <row r="2819" ht="30" customHeight="1"/>
    <row r="2820" ht="30" customHeight="1"/>
    <row r="2821" ht="30" customHeight="1"/>
    <row r="2822" ht="30" customHeight="1"/>
    <row r="2823" ht="30" customHeight="1"/>
    <row r="2824" ht="30" customHeight="1"/>
    <row r="2825" ht="30" customHeight="1"/>
    <row r="2826" ht="30" customHeight="1"/>
    <row r="2827" ht="30" customHeight="1"/>
    <row r="2828" ht="30" customHeight="1"/>
    <row r="2829" ht="30" customHeight="1"/>
    <row r="2830" ht="30" customHeight="1"/>
    <row r="2831" ht="30" customHeight="1"/>
    <row r="2832" ht="30" customHeight="1"/>
    <row r="2833" ht="30" customHeight="1"/>
    <row r="2834" ht="30" customHeight="1"/>
    <row r="2835" ht="30" customHeight="1"/>
    <row r="2836" ht="30" customHeight="1"/>
    <row r="2837" ht="30" customHeight="1"/>
    <row r="2838" ht="30" customHeight="1"/>
    <row r="2839" ht="30" customHeight="1"/>
    <row r="2840" ht="30" customHeight="1"/>
    <row r="2841" ht="30" customHeight="1"/>
    <row r="2842" ht="30" customHeight="1"/>
    <row r="2843" ht="30" customHeight="1"/>
    <row r="2844" ht="30" customHeight="1"/>
    <row r="2845" ht="30" customHeight="1"/>
    <row r="2846" ht="30" customHeight="1"/>
    <row r="2847" ht="30" customHeight="1"/>
    <row r="2848" ht="30" customHeight="1"/>
    <row r="2849" ht="30" customHeight="1"/>
    <row r="2850" ht="30" customHeight="1"/>
    <row r="2851" ht="30" customHeight="1"/>
    <row r="2852" ht="30" customHeight="1"/>
    <row r="2853" ht="30" customHeight="1"/>
    <row r="2854" ht="30" customHeight="1"/>
    <row r="2855" ht="30" customHeight="1"/>
    <row r="2856" ht="30" customHeight="1"/>
    <row r="2857" ht="30" customHeight="1"/>
    <row r="2858" ht="30" customHeight="1"/>
    <row r="2859" ht="30" customHeight="1"/>
    <row r="2860" ht="30" customHeight="1"/>
    <row r="2861" ht="30" customHeight="1"/>
    <row r="2862" ht="30" customHeight="1"/>
    <row r="2863" ht="30" customHeight="1"/>
    <row r="2864" ht="30" customHeight="1"/>
    <row r="2865" ht="30" customHeight="1"/>
    <row r="2866" ht="30" customHeight="1"/>
    <row r="2867" ht="30" customHeight="1"/>
    <row r="2868" ht="30" customHeight="1"/>
    <row r="2869" ht="30" customHeight="1"/>
    <row r="2870" ht="30" customHeight="1"/>
    <row r="2871" ht="30" customHeight="1"/>
    <row r="2872" ht="30" customHeight="1"/>
    <row r="2873" ht="30" customHeight="1"/>
    <row r="2874" ht="30" customHeight="1"/>
    <row r="2875" ht="30" customHeight="1"/>
    <row r="2876" ht="30" customHeight="1"/>
    <row r="2877" ht="30" customHeight="1"/>
    <row r="2878" ht="30" customHeight="1"/>
    <row r="2879" ht="30" customHeight="1"/>
    <row r="2880" ht="30" customHeight="1"/>
    <row r="2881" ht="30" customHeight="1"/>
    <row r="2882" ht="30" customHeight="1"/>
    <row r="2883" ht="30" customHeight="1"/>
    <row r="2884" ht="30" customHeight="1"/>
    <row r="2885" ht="30" customHeight="1"/>
    <row r="2886" ht="30" customHeight="1"/>
    <row r="2887" ht="30" customHeight="1"/>
    <row r="2888" ht="30" customHeight="1"/>
    <row r="2889" ht="30" customHeight="1"/>
    <row r="2890" ht="30" customHeight="1"/>
    <row r="2891" ht="30" customHeight="1"/>
    <row r="2892" ht="30" customHeight="1"/>
    <row r="2893" ht="30" customHeight="1"/>
    <row r="2894" ht="30" customHeight="1"/>
    <row r="2895" ht="30" customHeight="1"/>
    <row r="2896" ht="30" customHeight="1"/>
    <row r="2897" ht="30" customHeight="1"/>
    <row r="2898" ht="30" customHeight="1"/>
    <row r="2899" ht="30" customHeight="1"/>
    <row r="2900" ht="30" customHeight="1"/>
    <row r="2901" ht="30" customHeight="1"/>
    <row r="2902" ht="30" customHeight="1"/>
    <row r="2903" ht="30" customHeight="1"/>
    <row r="2904" ht="30" customHeight="1"/>
    <row r="2905" ht="30" customHeight="1"/>
    <row r="2906" ht="30" customHeight="1"/>
    <row r="2907" ht="30" customHeight="1"/>
    <row r="2908" ht="30" customHeight="1"/>
    <row r="2909" ht="30" customHeight="1"/>
    <row r="2910" ht="30" customHeight="1"/>
    <row r="2911" ht="30" customHeight="1"/>
    <row r="2912" ht="30" customHeight="1"/>
    <row r="2913" ht="30" customHeight="1"/>
    <row r="2914" ht="30" customHeight="1"/>
    <row r="2915" ht="30" customHeight="1"/>
    <row r="2916" ht="30" customHeight="1"/>
    <row r="2917" ht="30" customHeight="1"/>
    <row r="2918" ht="30" customHeight="1"/>
    <row r="2919" ht="30" customHeight="1"/>
    <row r="2920" ht="30" customHeight="1"/>
    <row r="2921" ht="30" customHeight="1"/>
    <row r="2922" ht="30" customHeight="1"/>
    <row r="2923" ht="30" customHeight="1"/>
    <row r="2924" ht="30" customHeight="1"/>
    <row r="2925" ht="30" customHeight="1"/>
    <row r="2926" ht="30" customHeight="1"/>
    <row r="2927" ht="30" customHeight="1"/>
    <row r="2928" ht="30" customHeight="1"/>
    <row r="2929" ht="30" customHeight="1"/>
    <row r="2930" ht="30" customHeight="1"/>
    <row r="2931" ht="30" customHeight="1"/>
    <row r="2932" ht="30" customHeight="1"/>
    <row r="2933" ht="30" customHeight="1"/>
    <row r="2934" ht="30" customHeight="1"/>
    <row r="2935" ht="30" customHeight="1"/>
    <row r="2936" ht="30" customHeight="1"/>
    <row r="2937" ht="30" customHeight="1"/>
    <row r="2938" ht="30" customHeight="1"/>
    <row r="2939" ht="30" customHeight="1"/>
    <row r="2940" ht="30" customHeight="1"/>
    <row r="2941" ht="30" customHeight="1"/>
    <row r="2942" ht="30" customHeight="1"/>
    <row r="2943" ht="30" customHeight="1"/>
    <row r="2944" ht="30" customHeight="1"/>
    <row r="2945" ht="30" customHeight="1"/>
    <row r="2946" ht="30" customHeight="1"/>
    <row r="2947" ht="30" customHeight="1"/>
    <row r="2948" ht="30" customHeight="1"/>
    <row r="2949" ht="30" customHeight="1"/>
    <row r="2950" ht="30" customHeight="1"/>
    <row r="2951" ht="30" customHeight="1"/>
    <row r="2952" ht="30" customHeight="1"/>
    <row r="2953" ht="30" customHeight="1"/>
    <row r="2954" ht="30" customHeight="1"/>
    <row r="2955" ht="30" customHeight="1"/>
    <row r="2956" ht="30" customHeight="1"/>
    <row r="2957" ht="30" customHeight="1"/>
    <row r="2958" ht="30" customHeight="1"/>
    <row r="2959" ht="30" customHeight="1"/>
    <row r="2960" ht="30" customHeight="1"/>
    <row r="2961" ht="30" customHeight="1"/>
    <row r="2962" ht="30" customHeight="1"/>
    <row r="2963" ht="30" customHeight="1"/>
    <row r="2964" ht="30" customHeight="1"/>
    <row r="2965" ht="30" customHeight="1"/>
    <row r="2966" ht="30" customHeight="1"/>
    <row r="2967" ht="30" customHeight="1"/>
    <row r="2968" ht="30" customHeight="1"/>
    <row r="2969" ht="30" customHeight="1"/>
    <row r="2970" ht="30" customHeight="1"/>
    <row r="2971" ht="30" customHeight="1"/>
    <row r="2972" ht="30" customHeight="1"/>
    <row r="2973" ht="30" customHeight="1"/>
    <row r="2974" ht="30" customHeight="1"/>
    <row r="2975" ht="30" customHeight="1"/>
    <row r="2976" ht="30" customHeight="1"/>
    <row r="2977" ht="30" customHeight="1"/>
    <row r="2978" ht="30" customHeight="1"/>
    <row r="2979" ht="30" customHeight="1"/>
    <row r="2980" ht="30" customHeight="1"/>
    <row r="2981" ht="30" customHeight="1"/>
    <row r="2982" ht="30" customHeight="1"/>
    <row r="2983" ht="30" customHeight="1"/>
    <row r="2984" ht="30" customHeight="1"/>
    <row r="2985" ht="30" customHeight="1"/>
    <row r="2986" ht="30" customHeight="1"/>
    <row r="2987" ht="30" customHeight="1"/>
    <row r="2988" ht="30" customHeight="1"/>
    <row r="2989" ht="30" customHeight="1"/>
    <row r="2990" ht="30" customHeight="1"/>
    <row r="2991" ht="30" customHeight="1"/>
    <row r="2992" ht="30" customHeight="1"/>
    <row r="2993" ht="30" customHeight="1"/>
    <row r="2994" ht="30" customHeight="1"/>
    <row r="2995" ht="30" customHeight="1"/>
    <row r="2996" ht="30" customHeight="1"/>
    <row r="2997" ht="30" customHeight="1"/>
    <row r="2998" ht="30" customHeight="1"/>
    <row r="2999" ht="30" customHeight="1"/>
    <row r="3000" ht="30" customHeight="1"/>
    <row r="3001" ht="30" customHeight="1"/>
    <row r="3002" ht="30" customHeight="1"/>
    <row r="3003" ht="30" customHeight="1"/>
    <row r="3004" ht="30" customHeight="1"/>
    <row r="3005" ht="30" customHeight="1"/>
    <row r="3006" ht="30" customHeight="1"/>
    <row r="3007" ht="30" customHeight="1"/>
    <row r="3008" ht="30" customHeight="1"/>
    <row r="3009" ht="30" customHeight="1"/>
    <row r="3010" ht="30" customHeight="1"/>
    <row r="3011" ht="30" customHeight="1"/>
    <row r="3012" ht="30" customHeight="1"/>
    <row r="3013" ht="30" customHeight="1"/>
    <row r="3014" ht="30" customHeight="1"/>
    <row r="3015" ht="30" customHeight="1"/>
    <row r="3016" ht="30" customHeight="1"/>
    <row r="3017" ht="30" customHeight="1"/>
    <row r="3018" ht="30" customHeight="1"/>
    <row r="3019" ht="30" customHeight="1"/>
    <row r="3020" ht="30" customHeight="1"/>
    <row r="3021" ht="30" customHeight="1"/>
    <row r="3022" ht="30" customHeight="1"/>
    <row r="3023" ht="30" customHeight="1"/>
    <row r="3024" ht="30" customHeight="1"/>
    <row r="3025" ht="30" customHeight="1"/>
    <row r="3026" ht="30" customHeight="1"/>
    <row r="3027" ht="30" customHeight="1"/>
    <row r="3028" ht="30" customHeight="1"/>
    <row r="3029" ht="30" customHeight="1"/>
    <row r="3030" ht="30" customHeight="1"/>
    <row r="3031" ht="30" customHeight="1"/>
    <row r="3032" ht="30" customHeight="1"/>
    <row r="3033" ht="30" customHeight="1"/>
    <row r="3034" ht="30" customHeight="1"/>
    <row r="3035" ht="30" customHeight="1"/>
    <row r="3036" ht="30" customHeight="1"/>
    <row r="3037" ht="30" customHeight="1"/>
    <row r="3038" ht="30" customHeight="1"/>
    <row r="3039" ht="30" customHeight="1"/>
    <row r="3040" ht="30" customHeight="1"/>
    <row r="3041" ht="30" customHeight="1"/>
    <row r="3042" ht="30" customHeight="1"/>
    <row r="3043" ht="30" customHeight="1"/>
    <row r="3044" ht="30" customHeight="1"/>
    <row r="3045" ht="30" customHeight="1"/>
    <row r="3046" ht="30" customHeight="1"/>
    <row r="3047" ht="30" customHeight="1"/>
    <row r="3048" ht="30" customHeight="1"/>
    <row r="3049" ht="30" customHeight="1"/>
    <row r="3050" ht="30" customHeight="1"/>
    <row r="3051" ht="30" customHeight="1"/>
    <row r="3052" ht="30" customHeight="1"/>
    <row r="3053" ht="30" customHeight="1"/>
    <row r="3054" ht="30" customHeight="1"/>
    <row r="3055" ht="30" customHeight="1"/>
    <row r="3056" ht="30" customHeight="1"/>
    <row r="3057" ht="30" customHeight="1"/>
    <row r="3058" ht="30" customHeight="1"/>
    <row r="3059" ht="30" customHeight="1"/>
    <row r="3060" ht="30" customHeight="1"/>
    <row r="3061" ht="30" customHeight="1"/>
    <row r="3062" ht="30" customHeight="1"/>
    <row r="3063" ht="30" customHeight="1"/>
    <row r="3064" ht="30" customHeight="1"/>
    <row r="3065" ht="30" customHeight="1"/>
    <row r="3066" ht="30" customHeight="1"/>
    <row r="3067" ht="30" customHeight="1"/>
    <row r="3068" ht="30" customHeight="1"/>
    <row r="3069" ht="30" customHeight="1"/>
    <row r="3070" ht="30" customHeight="1"/>
    <row r="3071" ht="30" customHeight="1"/>
    <row r="3072" ht="30" customHeight="1"/>
    <row r="3073" ht="30" customHeight="1"/>
    <row r="3074" ht="30" customHeight="1"/>
    <row r="3075" ht="30" customHeight="1"/>
    <row r="3076" ht="30" customHeight="1"/>
    <row r="3077" ht="30" customHeight="1"/>
    <row r="3078" ht="30" customHeight="1"/>
    <row r="3079" ht="30" customHeight="1"/>
    <row r="3080" ht="30" customHeight="1"/>
    <row r="3081" ht="30" customHeight="1"/>
    <row r="3082" ht="30" customHeight="1"/>
    <row r="3083" ht="30" customHeight="1"/>
    <row r="3084" ht="30" customHeight="1"/>
    <row r="3085" ht="30" customHeight="1"/>
    <row r="3086" ht="30" customHeight="1"/>
    <row r="3087" ht="30" customHeight="1"/>
    <row r="3088" ht="30" customHeight="1"/>
    <row r="3089" ht="30" customHeight="1"/>
    <row r="3090" ht="30" customHeight="1"/>
    <row r="3091" ht="30" customHeight="1"/>
    <row r="3092" ht="30" customHeight="1"/>
    <row r="3093" ht="30" customHeight="1"/>
    <row r="3094" ht="30" customHeight="1"/>
    <row r="3095" ht="30" customHeight="1"/>
    <row r="3096" ht="30" customHeight="1"/>
    <row r="3097" ht="30" customHeight="1"/>
    <row r="3098" ht="30" customHeight="1"/>
    <row r="3099" ht="30" customHeight="1"/>
    <row r="3100" ht="30" customHeight="1"/>
    <row r="3101" ht="30" customHeight="1"/>
    <row r="3102" ht="30" customHeight="1"/>
    <row r="3103" ht="30" customHeight="1"/>
    <row r="3104" ht="30" customHeight="1"/>
    <row r="3105" ht="30" customHeight="1"/>
    <row r="3106" ht="30" customHeight="1"/>
    <row r="3107" ht="30" customHeight="1"/>
    <row r="3108" ht="30" customHeight="1"/>
    <row r="3109" ht="30" customHeight="1"/>
    <row r="3110" ht="30" customHeight="1"/>
    <row r="3111" ht="30" customHeight="1"/>
    <row r="3112" ht="30" customHeight="1"/>
    <row r="3113" ht="30" customHeight="1"/>
    <row r="3114" ht="30" customHeight="1"/>
    <row r="3115" ht="30" customHeight="1"/>
    <row r="3116" ht="30" customHeight="1"/>
    <row r="3117" ht="30" customHeight="1"/>
    <row r="3118" ht="30" customHeight="1"/>
    <row r="3119" ht="30" customHeight="1"/>
    <row r="3120" ht="30" customHeight="1"/>
    <row r="3121" ht="30" customHeight="1"/>
    <row r="3122" ht="30" customHeight="1"/>
    <row r="3123" ht="30" customHeight="1"/>
    <row r="3124" ht="30" customHeight="1"/>
    <row r="3125" ht="30" customHeight="1"/>
    <row r="3126" ht="30" customHeight="1"/>
    <row r="3127" ht="30" customHeight="1"/>
    <row r="3128" ht="30" customHeight="1"/>
    <row r="3129" ht="30" customHeight="1"/>
    <row r="3130" ht="30" customHeight="1"/>
    <row r="3131" ht="30" customHeight="1"/>
    <row r="3132" ht="30" customHeight="1"/>
    <row r="3133" ht="30" customHeight="1"/>
    <row r="3134" ht="30" customHeight="1"/>
    <row r="3135" ht="30" customHeight="1"/>
    <row r="3136" ht="30" customHeight="1"/>
    <row r="3137" ht="30" customHeight="1"/>
    <row r="3138" ht="30" customHeight="1"/>
    <row r="3139" ht="30" customHeight="1"/>
    <row r="3140" ht="30" customHeight="1"/>
    <row r="3141" ht="30" customHeight="1"/>
    <row r="3142" ht="30" customHeight="1"/>
    <row r="3143" ht="30" customHeight="1"/>
    <row r="3144" ht="30" customHeight="1"/>
    <row r="3145" ht="30" customHeight="1"/>
    <row r="3146" ht="30" customHeight="1"/>
    <row r="3147" ht="30" customHeight="1"/>
    <row r="3148" ht="30" customHeight="1"/>
    <row r="3149" ht="30" customHeight="1"/>
    <row r="3150" ht="30" customHeight="1"/>
    <row r="3151" ht="30" customHeight="1"/>
    <row r="3152" ht="30" customHeight="1"/>
    <row r="3153" ht="30" customHeight="1"/>
    <row r="3154" ht="30" customHeight="1"/>
    <row r="3155" ht="30" customHeight="1"/>
    <row r="3156" ht="30" customHeight="1"/>
    <row r="3157" ht="30" customHeight="1"/>
    <row r="3158" ht="30" customHeight="1"/>
    <row r="3159" ht="30" customHeight="1"/>
    <row r="3160" ht="30" customHeight="1"/>
    <row r="3161" ht="30" customHeight="1"/>
    <row r="3162" ht="30" customHeight="1"/>
    <row r="3163" ht="30" customHeight="1"/>
    <row r="3164" ht="30" customHeight="1"/>
    <row r="3165" ht="30" customHeight="1"/>
    <row r="3166" ht="30" customHeight="1"/>
    <row r="3167" ht="30" customHeight="1"/>
    <row r="3168" ht="30" customHeight="1"/>
    <row r="3169" ht="30" customHeight="1"/>
    <row r="3170" ht="30" customHeight="1"/>
    <row r="3171" ht="30" customHeight="1"/>
    <row r="3172" ht="30" customHeight="1"/>
    <row r="3173" ht="30" customHeight="1"/>
    <row r="3174" ht="30" customHeight="1"/>
    <row r="3175" ht="30" customHeight="1"/>
    <row r="3176" ht="30" customHeight="1"/>
    <row r="3177" ht="30" customHeight="1"/>
    <row r="3178" ht="30" customHeight="1"/>
    <row r="3179" ht="30" customHeight="1"/>
    <row r="3180" ht="30" customHeight="1"/>
    <row r="3181" ht="30" customHeight="1"/>
    <row r="3182" ht="30" customHeight="1"/>
    <row r="3183" ht="30" customHeight="1"/>
    <row r="3184" ht="30" customHeight="1"/>
    <row r="3185" ht="30" customHeight="1"/>
    <row r="3186" ht="30" customHeight="1"/>
    <row r="3187" ht="30" customHeight="1"/>
    <row r="3188" ht="30" customHeight="1"/>
    <row r="3189" ht="30" customHeight="1"/>
    <row r="3190" ht="30" customHeight="1"/>
    <row r="3191" ht="30" customHeight="1"/>
    <row r="3192" ht="30" customHeight="1"/>
    <row r="3193" ht="30" customHeight="1"/>
    <row r="3194" ht="30" customHeight="1"/>
    <row r="3195" ht="30" customHeight="1"/>
    <row r="3196" ht="30" customHeight="1"/>
    <row r="3197" ht="30" customHeight="1"/>
    <row r="3198" ht="30" customHeight="1"/>
    <row r="3199" ht="30" customHeight="1"/>
    <row r="3200" ht="30" customHeight="1"/>
    <row r="3201" ht="30" customHeight="1"/>
    <row r="3202" ht="30" customHeight="1"/>
    <row r="3203" ht="30" customHeight="1"/>
    <row r="3204" ht="30" customHeight="1"/>
    <row r="3205" ht="30" customHeight="1"/>
    <row r="3206" ht="30" customHeight="1"/>
    <row r="3207" ht="30" customHeight="1"/>
    <row r="3208" ht="30" customHeight="1"/>
    <row r="3209" ht="30" customHeight="1"/>
    <row r="3210" ht="30" customHeight="1"/>
    <row r="3211" ht="30" customHeight="1"/>
    <row r="3212" ht="30" customHeight="1"/>
    <row r="3213" ht="30" customHeight="1"/>
    <row r="3214" ht="30" customHeight="1"/>
    <row r="3215" ht="30" customHeight="1"/>
    <row r="3216" ht="30" customHeight="1"/>
    <row r="3217" ht="30" customHeight="1"/>
    <row r="3218" ht="30" customHeight="1"/>
    <row r="3219" ht="30" customHeight="1"/>
    <row r="3220" ht="30" customHeight="1"/>
    <row r="3221" ht="30" customHeight="1"/>
    <row r="3222" ht="30" customHeight="1"/>
    <row r="3223" ht="30" customHeight="1"/>
    <row r="3224" ht="30" customHeight="1"/>
    <row r="3225" ht="30" customHeight="1"/>
    <row r="3226" ht="30" customHeight="1"/>
    <row r="3227" ht="30" customHeight="1"/>
    <row r="3228" ht="30" customHeight="1"/>
    <row r="3229" ht="30" customHeight="1"/>
    <row r="3230" ht="30" customHeight="1"/>
    <row r="3231" ht="30" customHeight="1"/>
    <row r="3232" ht="30" customHeight="1"/>
    <row r="3233" ht="30" customHeight="1"/>
    <row r="3234" ht="30" customHeight="1"/>
    <row r="3235" ht="30" customHeight="1"/>
    <row r="3236" ht="30" customHeight="1"/>
    <row r="3237" ht="30" customHeight="1"/>
    <row r="3238" ht="30" customHeight="1"/>
    <row r="3239" ht="30" customHeight="1"/>
    <row r="3240" ht="30" customHeight="1"/>
    <row r="3241" ht="30" customHeight="1"/>
    <row r="3242" ht="30" customHeight="1"/>
    <row r="3243" ht="30" customHeight="1"/>
    <row r="3244" ht="30" customHeight="1"/>
    <row r="3245" ht="30" customHeight="1"/>
    <row r="3246" ht="30" customHeight="1"/>
    <row r="3247" ht="30" customHeight="1"/>
    <row r="3248" ht="30" customHeight="1"/>
    <row r="3249" ht="30" customHeight="1"/>
    <row r="3250" ht="30" customHeight="1"/>
    <row r="3251" ht="30" customHeight="1"/>
    <row r="3252" ht="30" customHeight="1"/>
    <row r="3253" ht="30" customHeight="1"/>
    <row r="3254" ht="30" customHeight="1"/>
    <row r="3255" ht="30" customHeight="1"/>
    <row r="3256" ht="30" customHeight="1"/>
    <row r="3257" ht="30" customHeight="1"/>
    <row r="3258" ht="30" customHeight="1"/>
    <row r="3259" ht="30" customHeight="1"/>
    <row r="3260" ht="30" customHeight="1"/>
    <row r="3261" ht="30" customHeight="1"/>
    <row r="3262" ht="30" customHeight="1"/>
    <row r="3263" ht="30" customHeight="1"/>
    <row r="3264" ht="30" customHeight="1"/>
    <row r="3265" ht="30" customHeight="1"/>
    <row r="3266" ht="30" customHeight="1"/>
    <row r="3267" ht="30" customHeight="1"/>
    <row r="3268" ht="30" customHeight="1"/>
    <row r="3269" ht="30" customHeight="1"/>
    <row r="3270" ht="30" customHeight="1"/>
    <row r="3271" ht="30" customHeight="1"/>
    <row r="3272" ht="30" customHeight="1"/>
    <row r="3273" ht="30" customHeight="1"/>
    <row r="3274" ht="30" customHeight="1"/>
    <row r="3275" ht="30" customHeight="1"/>
    <row r="3276" ht="30" customHeight="1"/>
    <row r="3277" ht="30" customHeight="1"/>
    <row r="3278" ht="30" customHeight="1"/>
    <row r="3279" ht="30" customHeight="1"/>
    <row r="3280" ht="30" customHeight="1"/>
    <row r="3281" ht="30" customHeight="1"/>
    <row r="3282" ht="30" customHeight="1"/>
    <row r="3283" ht="30" customHeight="1"/>
    <row r="3284" ht="30" customHeight="1"/>
    <row r="3285" ht="30" customHeight="1"/>
    <row r="3286" ht="30" customHeight="1"/>
    <row r="3287" ht="30" customHeight="1"/>
    <row r="3288" ht="30" customHeight="1"/>
    <row r="3289" ht="30" customHeight="1"/>
    <row r="3290" ht="30" customHeight="1"/>
    <row r="3291" ht="30" customHeight="1"/>
    <row r="3292" ht="30" customHeight="1"/>
    <row r="3293" ht="30" customHeight="1"/>
    <row r="3294" ht="30" customHeight="1"/>
    <row r="3295" ht="30" customHeight="1"/>
    <row r="3296" ht="30" customHeight="1"/>
    <row r="3297" ht="30" customHeight="1"/>
    <row r="3298" ht="30" customHeight="1"/>
    <row r="3299" ht="30" customHeight="1"/>
    <row r="3300" ht="30" customHeight="1"/>
    <row r="3301" ht="30" customHeight="1"/>
    <row r="3302" ht="30" customHeight="1"/>
    <row r="3303" ht="30" customHeight="1"/>
    <row r="3304" ht="30" customHeight="1"/>
    <row r="3305" ht="30" customHeight="1"/>
    <row r="3306" ht="30" customHeight="1"/>
    <row r="3307" ht="30" customHeight="1"/>
    <row r="3308" ht="30" customHeight="1"/>
    <row r="3309" ht="30" customHeight="1"/>
    <row r="3310" ht="30" customHeight="1"/>
    <row r="3311" ht="30" customHeight="1"/>
    <row r="3312" ht="30" customHeight="1"/>
    <row r="3313" ht="30" customHeight="1"/>
    <row r="3314" ht="30" customHeight="1"/>
    <row r="3315" ht="30" customHeight="1"/>
    <row r="3316" ht="30" customHeight="1"/>
    <row r="3317" ht="30" customHeight="1"/>
    <row r="3318" ht="30" customHeight="1"/>
    <row r="3319" ht="30" customHeight="1"/>
    <row r="3320" ht="30" customHeight="1"/>
    <row r="3321" ht="30" customHeight="1"/>
    <row r="3322" ht="30" customHeight="1"/>
    <row r="3323" ht="30" customHeight="1"/>
    <row r="3324" ht="30" customHeight="1"/>
    <row r="3325" ht="30" customHeight="1"/>
    <row r="3326" ht="30" customHeight="1"/>
    <row r="3327" ht="30" customHeight="1"/>
    <row r="3328" ht="30" customHeight="1"/>
    <row r="3329" ht="30" customHeight="1"/>
    <row r="3330" ht="30" customHeight="1"/>
    <row r="3331" ht="30" customHeight="1"/>
    <row r="3332" ht="30" customHeight="1"/>
    <row r="3333" ht="30" customHeight="1"/>
    <row r="3334" ht="30" customHeight="1"/>
    <row r="3335" ht="30" customHeight="1"/>
    <row r="3336" ht="30" customHeight="1"/>
    <row r="3337" ht="30" customHeight="1"/>
    <row r="3338" ht="30" customHeight="1"/>
    <row r="3339" ht="30" customHeight="1"/>
    <row r="3340" ht="30" customHeight="1"/>
    <row r="3341" ht="30" customHeight="1"/>
    <row r="3342" ht="30" customHeight="1"/>
    <row r="3343" ht="30" customHeight="1"/>
    <row r="3344" ht="30" customHeight="1"/>
    <row r="3345" ht="30" customHeight="1"/>
    <row r="3346" ht="30" customHeight="1"/>
    <row r="3347" ht="30" customHeight="1"/>
    <row r="3348" ht="30" customHeight="1"/>
    <row r="3349" ht="30" customHeight="1"/>
    <row r="3350" ht="30" customHeight="1"/>
    <row r="3351" ht="30" customHeight="1"/>
    <row r="3352" ht="30" customHeight="1"/>
    <row r="3353" ht="30" customHeight="1"/>
    <row r="3354" ht="30" customHeight="1"/>
    <row r="3355" ht="30" customHeight="1"/>
    <row r="3356" ht="30" customHeight="1"/>
    <row r="3357" ht="30" customHeight="1"/>
    <row r="3358" ht="30" customHeight="1"/>
    <row r="3359" ht="30" customHeight="1"/>
    <row r="3360" ht="30" customHeight="1"/>
    <row r="3361" ht="30" customHeight="1"/>
    <row r="3362" ht="30" customHeight="1"/>
    <row r="3363" ht="30" customHeight="1"/>
    <row r="3364" ht="30" customHeight="1"/>
    <row r="3365" ht="30" customHeight="1"/>
    <row r="3366" ht="30" customHeight="1"/>
    <row r="3367" ht="30" customHeight="1"/>
    <row r="3368" ht="30" customHeight="1"/>
    <row r="3369" ht="30" customHeight="1"/>
    <row r="3370" ht="30" customHeight="1"/>
    <row r="3371" ht="30" customHeight="1"/>
    <row r="3372" ht="30" customHeight="1"/>
    <row r="3373" ht="30" customHeight="1"/>
    <row r="3374" ht="30" customHeight="1"/>
    <row r="3375" ht="30" customHeight="1"/>
    <row r="3376" ht="30" customHeight="1"/>
    <row r="3377" ht="30" customHeight="1"/>
    <row r="3378" ht="30" customHeight="1"/>
    <row r="3379" ht="30" customHeight="1"/>
    <row r="3380" ht="30" customHeight="1"/>
    <row r="3381" ht="30" customHeight="1"/>
    <row r="3382" ht="30" customHeight="1"/>
    <row r="3383" ht="30" customHeight="1"/>
    <row r="3384" ht="30" customHeight="1"/>
    <row r="3385" ht="30" customHeight="1"/>
    <row r="3386" ht="30" customHeight="1"/>
    <row r="3387" ht="30" customHeight="1"/>
    <row r="3388" ht="30" customHeight="1"/>
    <row r="3389" ht="30" customHeight="1"/>
    <row r="3390" ht="30" customHeight="1"/>
    <row r="3391" ht="30" customHeight="1"/>
    <row r="3392" ht="30" customHeight="1"/>
    <row r="3393" ht="30" customHeight="1"/>
    <row r="3394" ht="30" customHeight="1"/>
    <row r="3395" ht="30" customHeight="1"/>
    <row r="3396" ht="30" customHeight="1"/>
    <row r="3397" ht="30" customHeight="1"/>
    <row r="3398" ht="30" customHeight="1"/>
    <row r="3399" ht="30" customHeight="1"/>
    <row r="3400" ht="30" customHeight="1"/>
    <row r="3401" ht="30" customHeight="1"/>
    <row r="3402" ht="30" customHeight="1"/>
    <row r="3403" ht="30" customHeight="1"/>
    <row r="3404" ht="30" customHeight="1"/>
    <row r="3405" ht="30" customHeight="1"/>
    <row r="3406" ht="30" customHeight="1"/>
    <row r="3407" ht="30" customHeight="1"/>
    <row r="3408" ht="30" customHeight="1"/>
    <row r="3409" ht="30" customHeight="1"/>
    <row r="3410" ht="30" customHeight="1"/>
    <row r="3411" ht="30" customHeight="1"/>
    <row r="3412" ht="30" customHeight="1"/>
    <row r="3413" ht="30" customHeight="1"/>
    <row r="3414" ht="30" customHeight="1"/>
    <row r="3415" ht="30" customHeight="1"/>
    <row r="3416" ht="30" customHeight="1"/>
    <row r="3417" ht="30" customHeight="1"/>
    <row r="3418" ht="30" customHeight="1"/>
    <row r="3419" ht="30" customHeight="1"/>
    <row r="3420" ht="30" customHeight="1"/>
    <row r="3421" ht="30" customHeight="1"/>
    <row r="3422" ht="30" customHeight="1"/>
    <row r="3423" ht="30" customHeight="1"/>
    <row r="3424" ht="30" customHeight="1"/>
    <row r="3425" ht="30" customHeight="1"/>
    <row r="3426" ht="30" customHeight="1"/>
    <row r="3427" ht="30" customHeight="1"/>
    <row r="3428" ht="30" customHeight="1"/>
    <row r="3429" ht="30" customHeight="1"/>
    <row r="3430" ht="30" customHeight="1"/>
    <row r="3431" ht="30" customHeight="1"/>
    <row r="3432" ht="30" customHeight="1"/>
    <row r="3433" ht="30" customHeight="1"/>
    <row r="3434" ht="30" customHeight="1"/>
    <row r="3435" ht="30" customHeight="1"/>
    <row r="3436" ht="30" customHeight="1"/>
    <row r="3437" ht="30" customHeight="1"/>
    <row r="3438" ht="30" customHeight="1"/>
    <row r="3439" ht="30" customHeight="1"/>
    <row r="3440" ht="30" customHeight="1"/>
    <row r="3441" ht="30" customHeight="1"/>
    <row r="3442" ht="30" customHeight="1"/>
    <row r="3443" ht="30" customHeight="1"/>
    <row r="3444" ht="30" customHeight="1"/>
    <row r="3445" ht="30" customHeight="1"/>
    <row r="3446" ht="30" customHeight="1"/>
    <row r="3447" ht="30" customHeight="1"/>
    <row r="3448" ht="30" customHeight="1"/>
    <row r="3449" ht="30" customHeight="1"/>
    <row r="3450" ht="30" customHeight="1"/>
    <row r="3451" ht="30" customHeight="1"/>
    <row r="3452" ht="30" customHeight="1"/>
    <row r="3453" ht="30" customHeight="1"/>
    <row r="3454" ht="30" customHeight="1"/>
    <row r="3455" ht="30" customHeight="1"/>
    <row r="3456" ht="30" customHeight="1"/>
    <row r="3457" ht="30" customHeight="1"/>
    <row r="3458" ht="30" customHeight="1"/>
    <row r="3459" ht="30" customHeight="1"/>
    <row r="3460" ht="30" customHeight="1"/>
    <row r="3461" ht="30" customHeight="1"/>
    <row r="3462" ht="30" customHeight="1"/>
    <row r="3463" ht="30" customHeight="1"/>
    <row r="3464" ht="30" customHeight="1"/>
    <row r="3465" ht="30" customHeight="1"/>
    <row r="3466" ht="30" customHeight="1"/>
    <row r="3467" ht="30" customHeight="1"/>
    <row r="3468" ht="30" customHeight="1"/>
    <row r="3469" ht="30" customHeight="1"/>
    <row r="3470" ht="30" customHeight="1"/>
    <row r="3471" ht="30" customHeight="1"/>
    <row r="3472" ht="30" customHeight="1"/>
    <row r="3473" ht="30" customHeight="1"/>
    <row r="3474" ht="30" customHeight="1"/>
    <row r="3475" ht="30" customHeight="1"/>
    <row r="3476" ht="30" customHeight="1"/>
    <row r="3477" ht="30" customHeight="1"/>
    <row r="3478" ht="30" customHeight="1"/>
    <row r="3479" ht="30" customHeight="1"/>
    <row r="3480" ht="30" customHeight="1"/>
    <row r="3481" ht="30" customHeight="1"/>
    <row r="3482" ht="30" customHeight="1"/>
    <row r="3483" ht="30" customHeight="1"/>
    <row r="3484" ht="30" customHeight="1"/>
    <row r="3485" ht="30" customHeight="1"/>
    <row r="3486" ht="30" customHeight="1"/>
    <row r="3487" ht="30" customHeight="1"/>
    <row r="3488" ht="30" customHeight="1"/>
    <row r="3489" ht="30" customHeight="1"/>
    <row r="3490" ht="30" customHeight="1"/>
    <row r="3491" ht="30" customHeight="1"/>
    <row r="3492" ht="30" customHeight="1"/>
    <row r="3493" ht="30" customHeight="1"/>
    <row r="3494" ht="30" customHeight="1"/>
    <row r="3495" ht="30" customHeight="1"/>
    <row r="3496" ht="30" customHeight="1"/>
    <row r="3497" ht="30" customHeight="1"/>
    <row r="3498" ht="30" customHeight="1"/>
    <row r="3499" ht="30" customHeight="1"/>
    <row r="3500" ht="30" customHeight="1"/>
    <row r="3501" ht="30" customHeight="1"/>
    <row r="3502" ht="30" customHeight="1"/>
    <row r="3503" ht="30" customHeight="1"/>
    <row r="3504" ht="30" customHeight="1"/>
    <row r="3505" ht="30" customHeight="1"/>
    <row r="3506" ht="30" customHeight="1"/>
    <row r="3507" ht="30" customHeight="1"/>
    <row r="3508" ht="30" customHeight="1"/>
    <row r="3509" ht="30" customHeight="1"/>
    <row r="3510" ht="30" customHeight="1"/>
    <row r="3511" ht="30" customHeight="1"/>
    <row r="3512" ht="30" customHeight="1"/>
    <row r="3513" ht="30" customHeight="1"/>
    <row r="3514" ht="30" customHeight="1"/>
    <row r="3515" ht="30" customHeight="1"/>
    <row r="3516" ht="30" customHeight="1"/>
    <row r="3517" ht="30" customHeight="1"/>
    <row r="3518" ht="30" customHeight="1"/>
    <row r="3519" ht="30" customHeight="1"/>
    <row r="3520" ht="30" customHeight="1"/>
    <row r="3521" ht="30" customHeight="1"/>
    <row r="3522" ht="30" customHeight="1"/>
    <row r="3523" ht="30" customHeight="1"/>
    <row r="3524" ht="30" customHeight="1"/>
    <row r="3525" ht="30" customHeight="1"/>
    <row r="3526" ht="30" customHeight="1"/>
    <row r="3527" ht="30" customHeight="1"/>
    <row r="3528" ht="30" customHeight="1"/>
    <row r="3529" ht="30" customHeight="1"/>
    <row r="3530" ht="30" customHeight="1"/>
    <row r="3531" ht="30" customHeight="1"/>
    <row r="3532" ht="30" customHeight="1"/>
    <row r="3533" ht="30" customHeight="1"/>
    <row r="3534" ht="30" customHeight="1"/>
    <row r="3535" ht="30" customHeight="1"/>
    <row r="3536" ht="30" customHeight="1"/>
    <row r="3537" ht="30" customHeight="1"/>
    <row r="3538" ht="30" customHeight="1"/>
    <row r="3539" ht="30" customHeight="1"/>
    <row r="3540" ht="30" customHeight="1"/>
    <row r="3541" ht="30" customHeight="1"/>
    <row r="3542" ht="30" customHeight="1"/>
    <row r="3543" ht="30" customHeight="1"/>
    <row r="3544" ht="30" customHeight="1"/>
    <row r="3545" ht="30" customHeight="1"/>
    <row r="3546" ht="30" customHeight="1"/>
    <row r="3547" ht="30" customHeight="1"/>
    <row r="3548" ht="30" customHeight="1"/>
    <row r="3549" ht="30" customHeight="1"/>
    <row r="3550" ht="30" customHeight="1"/>
    <row r="3551" ht="30" customHeight="1"/>
    <row r="3552" ht="30" customHeight="1"/>
    <row r="3553" ht="30" customHeight="1"/>
    <row r="3554" ht="30" customHeight="1"/>
    <row r="3555" ht="30" customHeight="1"/>
    <row r="3556" ht="30" customHeight="1"/>
    <row r="3557" ht="30" customHeight="1"/>
    <row r="3558" ht="30" customHeight="1"/>
    <row r="3559" ht="30" customHeight="1"/>
    <row r="3560" ht="30" customHeight="1"/>
    <row r="3561" ht="30" customHeight="1"/>
    <row r="3562" ht="30" customHeight="1"/>
    <row r="3563" ht="30" customHeight="1"/>
    <row r="3564" ht="30" customHeight="1"/>
    <row r="3565" ht="30" customHeight="1"/>
    <row r="3566" ht="30" customHeight="1"/>
    <row r="3567" ht="30" customHeight="1"/>
    <row r="3568" ht="30" customHeight="1"/>
    <row r="3569" ht="30" customHeight="1"/>
    <row r="3570" ht="30" customHeight="1"/>
    <row r="3571" ht="30" customHeight="1"/>
    <row r="3572" ht="30" customHeight="1"/>
    <row r="3573" ht="30" customHeight="1"/>
    <row r="3574" ht="30" customHeight="1"/>
    <row r="3575" ht="30" customHeight="1"/>
    <row r="3576" ht="30" customHeight="1"/>
    <row r="3577" ht="30" customHeight="1"/>
    <row r="3578" ht="30" customHeight="1"/>
    <row r="3579" ht="30" customHeight="1"/>
    <row r="3580" ht="30" customHeight="1"/>
    <row r="3581" ht="30" customHeight="1"/>
    <row r="3582" ht="30" customHeight="1"/>
    <row r="3583" ht="30" customHeight="1"/>
    <row r="3584" ht="30" customHeight="1"/>
    <row r="3585" ht="30" customHeight="1"/>
    <row r="3586" ht="30" customHeight="1"/>
    <row r="3587" ht="30" customHeight="1"/>
    <row r="3588" ht="30" customHeight="1"/>
    <row r="3589" ht="30" customHeight="1"/>
    <row r="3590" ht="30" customHeight="1"/>
    <row r="3591" ht="30" customHeight="1"/>
    <row r="3592" ht="30" customHeight="1"/>
    <row r="3593" ht="30" customHeight="1"/>
    <row r="3594" ht="30" customHeight="1"/>
    <row r="3595" ht="30" customHeight="1"/>
    <row r="3596" ht="30" customHeight="1"/>
    <row r="3597" ht="30" customHeight="1"/>
    <row r="3598" ht="30" customHeight="1"/>
    <row r="3599" ht="30" customHeight="1"/>
    <row r="3600" ht="30" customHeight="1"/>
    <row r="3601" ht="30" customHeight="1"/>
    <row r="3602" ht="30" customHeight="1"/>
    <row r="3603" ht="30" customHeight="1"/>
    <row r="3604" ht="30" customHeight="1"/>
    <row r="3605" ht="30" customHeight="1"/>
    <row r="3606" ht="30" customHeight="1"/>
    <row r="3607" ht="30" customHeight="1"/>
    <row r="3608" ht="30" customHeight="1"/>
    <row r="3609" ht="30" customHeight="1"/>
    <row r="3610" ht="30" customHeight="1"/>
    <row r="3611" ht="30" customHeight="1"/>
    <row r="3612" ht="30" customHeight="1"/>
    <row r="3613" ht="30" customHeight="1"/>
    <row r="3614" ht="30" customHeight="1"/>
    <row r="3615" ht="30" customHeight="1"/>
    <row r="3616" ht="30" customHeight="1"/>
    <row r="3617" ht="30" customHeight="1"/>
    <row r="3618" ht="30" customHeight="1"/>
    <row r="3619" ht="30" customHeight="1"/>
    <row r="3620" ht="30" customHeight="1"/>
    <row r="3621" ht="30" customHeight="1"/>
    <row r="3622" ht="30" customHeight="1"/>
    <row r="3623" ht="30" customHeight="1"/>
    <row r="3624" ht="30" customHeight="1"/>
    <row r="3625" ht="30" customHeight="1"/>
    <row r="3626" ht="30" customHeight="1"/>
    <row r="3627" ht="30" customHeight="1"/>
    <row r="3628" ht="30" customHeight="1"/>
    <row r="3629" ht="30" customHeight="1"/>
    <row r="3630" ht="30" customHeight="1"/>
    <row r="3631" ht="30" customHeight="1"/>
    <row r="3632" ht="30" customHeight="1"/>
    <row r="3633" ht="30" customHeight="1"/>
    <row r="3634" ht="30" customHeight="1"/>
    <row r="3635" ht="30" customHeight="1"/>
    <row r="3636" ht="30" customHeight="1"/>
    <row r="3637" ht="30" customHeight="1"/>
    <row r="3638" ht="30" customHeight="1"/>
    <row r="3639" ht="30" customHeight="1"/>
    <row r="3640" ht="30" customHeight="1"/>
    <row r="3641" ht="30" customHeight="1"/>
    <row r="3642" ht="30" customHeight="1"/>
    <row r="3643" ht="30" customHeight="1"/>
    <row r="3644" ht="30" customHeight="1"/>
    <row r="3645" ht="30" customHeight="1"/>
    <row r="3646" ht="30" customHeight="1"/>
    <row r="3647" ht="30" customHeight="1"/>
    <row r="3648" ht="30" customHeight="1"/>
    <row r="3649" ht="30" customHeight="1"/>
    <row r="3650" ht="30" customHeight="1"/>
    <row r="3651" ht="30" customHeight="1"/>
    <row r="3652" ht="30" customHeight="1"/>
    <row r="3653" ht="30" customHeight="1"/>
    <row r="3654" ht="30" customHeight="1"/>
    <row r="3655" ht="30" customHeight="1"/>
    <row r="3656" ht="30" customHeight="1"/>
    <row r="3657" ht="30" customHeight="1"/>
    <row r="3658" ht="30" customHeight="1"/>
    <row r="3659" ht="30" customHeight="1"/>
    <row r="3660" ht="30" customHeight="1"/>
    <row r="3661" ht="30" customHeight="1"/>
    <row r="3662" ht="30" customHeight="1"/>
    <row r="3663" ht="30" customHeight="1"/>
    <row r="3664" ht="30" customHeight="1"/>
    <row r="3665" ht="30" customHeight="1"/>
    <row r="3666" ht="30" customHeight="1"/>
    <row r="3667" ht="30" customHeight="1"/>
    <row r="3668" ht="30" customHeight="1"/>
    <row r="3669" ht="30" customHeight="1"/>
    <row r="3670" ht="30" customHeight="1"/>
    <row r="3671" ht="30" customHeight="1"/>
    <row r="3672" ht="30" customHeight="1"/>
    <row r="3673" ht="30" customHeight="1"/>
    <row r="3674" ht="30" customHeight="1"/>
    <row r="3675" ht="30" customHeight="1"/>
    <row r="3676" ht="30" customHeight="1"/>
    <row r="3677" ht="30" customHeight="1"/>
    <row r="3678" ht="30" customHeight="1"/>
    <row r="3679" ht="30" customHeight="1"/>
    <row r="3680" ht="30" customHeight="1"/>
    <row r="3681" ht="30" customHeight="1"/>
    <row r="3682" ht="30" customHeight="1"/>
    <row r="3683" ht="30" customHeight="1"/>
    <row r="3684" ht="30" customHeight="1"/>
    <row r="3685" ht="30" customHeight="1"/>
    <row r="3686" ht="30" customHeight="1"/>
    <row r="3687" ht="30" customHeight="1"/>
    <row r="3688" ht="30" customHeight="1"/>
    <row r="3689" ht="30" customHeight="1"/>
    <row r="3690" ht="30" customHeight="1"/>
    <row r="3691" ht="30" customHeight="1"/>
    <row r="3692" ht="30" customHeight="1"/>
    <row r="3693" ht="30" customHeight="1"/>
    <row r="3694" ht="30" customHeight="1"/>
    <row r="3695" ht="30" customHeight="1"/>
    <row r="3696" ht="30" customHeight="1"/>
    <row r="3697" ht="30" customHeight="1"/>
    <row r="3698" ht="30" customHeight="1"/>
    <row r="3699" ht="30" customHeight="1"/>
    <row r="3700" ht="30" customHeight="1"/>
    <row r="3701" ht="30" customHeight="1"/>
    <row r="3702" ht="30" customHeight="1"/>
    <row r="3703" ht="30" customHeight="1"/>
    <row r="3704" ht="30" customHeight="1"/>
    <row r="3705" ht="30" customHeight="1"/>
    <row r="3706" ht="30" customHeight="1"/>
    <row r="3707" ht="30" customHeight="1"/>
    <row r="3708" ht="30" customHeight="1"/>
    <row r="3709" ht="30" customHeight="1"/>
    <row r="3710" ht="30" customHeight="1"/>
    <row r="3711" ht="30" customHeight="1"/>
    <row r="3712" ht="30" customHeight="1"/>
    <row r="3713" ht="30" customHeight="1"/>
    <row r="3714" ht="30" customHeight="1"/>
    <row r="3715" ht="30" customHeight="1"/>
    <row r="3716" ht="30" customHeight="1"/>
    <row r="3717" ht="30" customHeight="1"/>
    <row r="3718" ht="30" customHeight="1"/>
    <row r="3719" ht="30" customHeight="1"/>
    <row r="3720" ht="30" customHeight="1"/>
    <row r="3721" ht="30" customHeight="1"/>
    <row r="3722" ht="30" customHeight="1"/>
    <row r="3723" ht="30" customHeight="1"/>
    <row r="3724" ht="30" customHeight="1"/>
    <row r="3725" ht="30" customHeight="1"/>
    <row r="3726" ht="30" customHeight="1"/>
    <row r="3727" ht="30" customHeight="1"/>
    <row r="3728" ht="30" customHeight="1"/>
    <row r="3729" ht="30" customHeight="1"/>
    <row r="3730" ht="30" customHeight="1"/>
    <row r="3731" ht="30" customHeight="1"/>
    <row r="3732" ht="30" customHeight="1"/>
    <row r="3733" ht="30" customHeight="1"/>
    <row r="3734" ht="30" customHeight="1"/>
    <row r="3735" ht="30" customHeight="1"/>
    <row r="3736" ht="30" customHeight="1"/>
    <row r="3737" ht="30" customHeight="1"/>
    <row r="3738" ht="30" customHeight="1"/>
    <row r="3739" ht="30" customHeight="1"/>
    <row r="3740" ht="30" customHeight="1"/>
    <row r="3741" ht="30" customHeight="1"/>
    <row r="3742" ht="30" customHeight="1"/>
    <row r="3743" ht="30" customHeight="1"/>
    <row r="3744" ht="30" customHeight="1"/>
    <row r="3745" ht="30" customHeight="1"/>
    <row r="3746" ht="30" customHeight="1"/>
    <row r="3747" ht="30" customHeight="1"/>
    <row r="3748" ht="30" customHeight="1"/>
    <row r="3749" ht="30" customHeight="1"/>
    <row r="3750" ht="30" customHeight="1"/>
    <row r="3751" ht="30" customHeight="1"/>
    <row r="3752" ht="30" customHeight="1"/>
    <row r="3753" ht="30" customHeight="1"/>
    <row r="3754" ht="30" customHeight="1"/>
    <row r="3755" ht="30" customHeight="1"/>
    <row r="3756" ht="30" customHeight="1"/>
    <row r="3757" ht="30" customHeight="1"/>
    <row r="3758" ht="30" customHeight="1"/>
    <row r="3759" ht="30" customHeight="1"/>
    <row r="3760" ht="30" customHeight="1"/>
    <row r="3761" ht="30" customHeight="1"/>
    <row r="3762" ht="30" customHeight="1"/>
    <row r="3763" ht="30" customHeight="1"/>
    <row r="3764" ht="30" customHeight="1"/>
    <row r="3765" ht="30" customHeight="1"/>
    <row r="3766" ht="30" customHeight="1"/>
    <row r="3767" ht="30" customHeight="1"/>
    <row r="3768" ht="30" customHeight="1"/>
    <row r="3769" ht="30" customHeight="1"/>
    <row r="3770" ht="30" customHeight="1"/>
    <row r="3771" ht="30" customHeight="1"/>
    <row r="3772" ht="30" customHeight="1"/>
    <row r="3773" ht="30" customHeight="1"/>
    <row r="3774" ht="30" customHeight="1"/>
    <row r="3775" ht="30" customHeight="1"/>
    <row r="3776" ht="30" customHeight="1"/>
    <row r="3777" ht="30" customHeight="1"/>
    <row r="3778" ht="30" customHeight="1"/>
    <row r="3779" ht="30" customHeight="1"/>
    <row r="3780" ht="30" customHeight="1"/>
    <row r="3781" ht="30" customHeight="1"/>
    <row r="3782" ht="30" customHeight="1"/>
    <row r="3783" ht="30" customHeight="1"/>
    <row r="3784" ht="30" customHeight="1"/>
    <row r="3785" ht="30" customHeight="1"/>
    <row r="3786" ht="30" customHeight="1"/>
    <row r="3787" ht="30" customHeight="1"/>
    <row r="3788" ht="30" customHeight="1"/>
    <row r="3789" ht="30" customHeight="1"/>
    <row r="3790" ht="30" customHeight="1"/>
    <row r="3791" ht="30" customHeight="1"/>
    <row r="3792" ht="30" customHeight="1"/>
    <row r="3793" ht="30" customHeight="1"/>
    <row r="3794" ht="30" customHeight="1"/>
    <row r="3795" ht="30" customHeight="1"/>
    <row r="3796" ht="30" customHeight="1"/>
    <row r="3797" ht="30" customHeight="1"/>
    <row r="3798" ht="30" customHeight="1"/>
    <row r="3799" ht="30" customHeight="1"/>
    <row r="3800" ht="30" customHeight="1"/>
    <row r="3801" ht="30" customHeight="1"/>
    <row r="3802" ht="30" customHeight="1"/>
    <row r="3803" ht="30" customHeight="1"/>
    <row r="3804" ht="30" customHeight="1"/>
    <row r="3805" ht="30" customHeight="1"/>
    <row r="3806" ht="30" customHeight="1"/>
    <row r="3807" ht="30" customHeight="1"/>
    <row r="3808" ht="30" customHeight="1"/>
    <row r="3809" ht="30" customHeight="1"/>
    <row r="3810" ht="30" customHeight="1"/>
    <row r="3811" ht="30" customHeight="1"/>
    <row r="3812" ht="30" customHeight="1"/>
    <row r="3813" ht="30" customHeight="1"/>
    <row r="3814" ht="30" customHeight="1"/>
    <row r="3815" ht="30" customHeight="1"/>
    <row r="3816" ht="30" customHeight="1"/>
    <row r="3817" ht="30" customHeight="1"/>
    <row r="3818" ht="30" customHeight="1"/>
    <row r="3819" ht="30" customHeight="1"/>
    <row r="3820" ht="30" customHeight="1"/>
    <row r="3821" ht="30" customHeight="1"/>
    <row r="3822" ht="30" customHeight="1"/>
    <row r="3823" ht="30" customHeight="1"/>
    <row r="3824" ht="30" customHeight="1"/>
    <row r="3825" ht="30" customHeight="1"/>
    <row r="3826" ht="30" customHeight="1"/>
    <row r="3827" ht="30" customHeight="1"/>
    <row r="3828" ht="30" customHeight="1"/>
    <row r="3829" ht="30" customHeight="1"/>
    <row r="3830" ht="30" customHeight="1"/>
    <row r="3831" ht="30" customHeight="1"/>
    <row r="3832" ht="30" customHeight="1"/>
    <row r="3833" ht="30" customHeight="1"/>
    <row r="3834" ht="30" customHeight="1"/>
    <row r="3835" ht="30" customHeight="1"/>
    <row r="3836" ht="30" customHeight="1"/>
    <row r="3837" ht="30" customHeight="1"/>
    <row r="3838" ht="30" customHeight="1"/>
    <row r="3839" ht="30" customHeight="1"/>
    <row r="3840" ht="30" customHeight="1"/>
    <row r="3841" ht="30" customHeight="1"/>
    <row r="3842" ht="30" customHeight="1"/>
    <row r="3843" ht="30" customHeight="1"/>
    <row r="3844" ht="30" customHeight="1"/>
    <row r="3845" ht="30" customHeight="1"/>
    <row r="3846" ht="30" customHeight="1"/>
    <row r="3847" ht="30" customHeight="1"/>
    <row r="3848" ht="30" customHeight="1"/>
    <row r="3849" ht="30" customHeight="1"/>
    <row r="3850" ht="30" customHeight="1"/>
    <row r="3851" ht="30" customHeight="1"/>
    <row r="3852" ht="30" customHeight="1"/>
    <row r="3853" ht="30" customHeight="1"/>
    <row r="3854" ht="30" customHeight="1"/>
    <row r="3855" ht="30" customHeight="1"/>
    <row r="3856" ht="30" customHeight="1"/>
    <row r="3857" ht="30" customHeight="1"/>
    <row r="3858" ht="30" customHeight="1"/>
    <row r="3859" ht="30" customHeight="1"/>
    <row r="3860" ht="30" customHeight="1"/>
    <row r="3861" ht="30" customHeight="1"/>
    <row r="3862" ht="30" customHeight="1"/>
    <row r="3863" ht="30" customHeight="1"/>
    <row r="3864" ht="30" customHeight="1"/>
    <row r="3865" ht="30" customHeight="1"/>
    <row r="3866" ht="30" customHeight="1"/>
    <row r="3867" ht="30" customHeight="1"/>
    <row r="3868" ht="30" customHeight="1"/>
    <row r="3869" ht="30" customHeight="1"/>
    <row r="3870" ht="30" customHeight="1"/>
    <row r="3871" ht="30" customHeight="1"/>
    <row r="3872" ht="30" customHeight="1"/>
    <row r="3873" ht="30" customHeight="1"/>
    <row r="3874" ht="30" customHeight="1"/>
    <row r="3875" ht="30" customHeight="1"/>
    <row r="3876" ht="30" customHeight="1"/>
    <row r="3877" ht="30" customHeight="1"/>
    <row r="3878" ht="30" customHeight="1"/>
    <row r="3879" ht="30" customHeight="1"/>
    <row r="3880" ht="30" customHeight="1"/>
    <row r="3881" ht="30" customHeight="1"/>
    <row r="3882" ht="30" customHeight="1"/>
    <row r="3883" ht="30" customHeight="1"/>
    <row r="3884" ht="30" customHeight="1"/>
    <row r="3885" ht="30" customHeight="1"/>
    <row r="3886" ht="30" customHeight="1"/>
    <row r="3887" ht="30" customHeight="1"/>
    <row r="3888" ht="30" customHeight="1"/>
    <row r="3889" ht="30" customHeight="1"/>
    <row r="3890" ht="30" customHeight="1"/>
    <row r="3891" ht="30" customHeight="1"/>
    <row r="3892" ht="30" customHeight="1"/>
    <row r="3893" ht="30" customHeight="1"/>
    <row r="3894" ht="30" customHeight="1"/>
    <row r="3895" ht="30" customHeight="1"/>
    <row r="3896" ht="30" customHeight="1"/>
    <row r="3897" ht="30" customHeight="1"/>
    <row r="3898" ht="30" customHeight="1"/>
    <row r="3899" ht="30" customHeight="1"/>
    <row r="3900" ht="30" customHeight="1"/>
    <row r="3901" ht="30" customHeight="1"/>
    <row r="3902" ht="30" customHeight="1"/>
    <row r="3903" ht="30" customHeight="1"/>
    <row r="3904" ht="30" customHeight="1"/>
    <row r="3905" ht="30" customHeight="1"/>
    <row r="3906" ht="30" customHeight="1"/>
    <row r="3907" ht="30" customHeight="1"/>
    <row r="3908" ht="30" customHeight="1"/>
    <row r="3909" ht="30" customHeight="1"/>
    <row r="3910" ht="30" customHeight="1"/>
    <row r="3911" ht="30" customHeight="1"/>
    <row r="3912" ht="30" customHeight="1"/>
    <row r="3913" ht="30" customHeight="1"/>
    <row r="3914" ht="30" customHeight="1"/>
    <row r="3915" ht="30" customHeight="1"/>
    <row r="3916" ht="30" customHeight="1"/>
    <row r="3917" ht="30" customHeight="1"/>
    <row r="3918" ht="30" customHeight="1"/>
    <row r="3919" ht="30" customHeight="1"/>
    <row r="3920" ht="30" customHeight="1"/>
    <row r="3921" ht="30" customHeight="1"/>
    <row r="3922" ht="30" customHeight="1"/>
    <row r="3923" ht="30" customHeight="1"/>
    <row r="3924" ht="30" customHeight="1"/>
    <row r="3925" ht="30" customHeight="1"/>
    <row r="3926" ht="30" customHeight="1"/>
    <row r="3927" ht="30" customHeight="1"/>
    <row r="3928" ht="30" customHeight="1"/>
    <row r="3929" ht="30" customHeight="1"/>
    <row r="3930" ht="30" customHeight="1"/>
    <row r="3931" ht="30" customHeight="1"/>
    <row r="3932" ht="30" customHeight="1"/>
    <row r="3933" ht="30" customHeight="1"/>
    <row r="3934" ht="30" customHeight="1"/>
    <row r="3935" ht="30" customHeight="1"/>
    <row r="3936" ht="30" customHeight="1"/>
    <row r="3937" ht="30" customHeight="1"/>
    <row r="3938" ht="30" customHeight="1"/>
    <row r="3939" ht="30" customHeight="1"/>
    <row r="3940" ht="30" customHeight="1"/>
    <row r="3941" ht="30" customHeight="1"/>
    <row r="3942" ht="30" customHeight="1"/>
    <row r="3943" ht="30" customHeight="1"/>
    <row r="3944" ht="30" customHeight="1"/>
    <row r="3945" ht="30" customHeight="1"/>
    <row r="3946" ht="30" customHeight="1"/>
    <row r="3947" ht="30" customHeight="1"/>
    <row r="3948" ht="30" customHeight="1"/>
    <row r="3949" ht="30" customHeight="1"/>
    <row r="3950" ht="30" customHeight="1"/>
    <row r="3951" ht="30" customHeight="1"/>
    <row r="3952" ht="30" customHeight="1"/>
    <row r="3953" ht="30" customHeight="1"/>
    <row r="3954" ht="30" customHeight="1"/>
    <row r="3955" ht="30" customHeight="1"/>
    <row r="3956" ht="30" customHeight="1"/>
    <row r="3957" ht="30" customHeight="1"/>
    <row r="3958" ht="30" customHeight="1"/>
    <row r="3959" ht="30" customHeight="1"/>
    <row r="3960" ht="30" customHeight="1"/>
    <row r="3961" ht="30" customHeight="1"/>
    <row r="3962" ht="30" customHeight="1"/>
    <row r="3963" ht="30" customHeight="1"/>
    <row r="3964" ht="30" customHeight="1"/>
    <row r="3965" ht="30" customHeight="1"/>
    <row r="3966" ht="30" customHeight="1"/>
    <row r="3967" ht="30" customHeight="1"/>
    <row r="3968" ht="30" customHeight="1"/>
    <row r="3969" ht="30" customHeight="1"/>
    <row r="3970" ht="30" customHeight="1"/>
    <row r="3971" ht="30" customHeight="1"/>
    <row r="3972" ht="30" customHeight="1"/>
    <row r="3973" ht="30" customHeight="1"/>
    <row r="3974" ht="30" customHeight="1"/>
    <row r="3975" ht="30" customHeight="1"/>
    <row r="3976" ht="30" customHeight="1"/>
    <row r="3977" ht="30" customHeight="1"/>
    <row r="3978" ht="30" customHeight="1"/>
    <row r="3979" ht="30" customHeight="1"/>
    <row r="3980" ht="30" customHeight="1"/>
    <row r="3981" ht="30" customHeight="1"/>
    <row r="3982" ht="30" customHeight="1"/>
    <row r="3983" ht="30" customHeight="1"/>
    <row r="3984" ht="30" customHeight="1"/>
    <row r="3985" ht="30" customHeight="1"/>
    <row r="3986" ht="30" customHeight="1"/>
    <row r="3987" ht="30" customHeight="1"/>
    <row r="3988" ht="30" customHeight="1"/>
    <row r="3989" ht="30" customHeight="1"/>
    <row r="3990" ht="30" customHeight="1"/>
    <row r="3991" ht="30" customHeight="1"/>
    <row r="3992" ht="30" customHeight="1"/>
    <row r="3993" ht="30" customHeight="1"/>
    <row r="3994" ht="30" customHeight="1"/>
    <row r="3995" ht="30" customHeight="1"/>
    <row r="3996" ht="30" customHeight="1"/>
    <row r="3997" ht="30" customHeight="1"/>
    <row r="3998" ht="30" customHeight="1"/>
    <row r="3999" ht="30" customHeight="1"/>
    <row r="4000" ht="30" customHeight="1"/>
    <row r="4001" ht="30" customHeight="1"/>
    <row r="4002" ht="30" customHeight="1"/>
    <row r="4003" ht="30" customHeight="1"/>
    <row r="4004" ht="30" customHeight="1"/>
    <row r="4005" ht="30" customHeight="1"/>
    <row r="4006" ht="30" customHeight="1"/>
    <row r="4007" ht="30" customHeight="1"/>
    <row r="4008" ht="30" customHeight="1"/>
    <row r="4009" ht="30" customHeight="1"/>
    <row r="4010" ht="30" customHeight="1"/>
    <row r="4011" ht="30" customHeight="1"/>
    <row r="4012" ht="30" customHeight="1"/>
    <row r="4013" ht="30" customHeight="1"/>
    <row r="4014" ht="30" customHeight="1"/>
    <row r="4015" ht="30" customHeight="1"/>
    <row r="4016" ht="30" customHeight="1"/>
    <row r="4017" ht="30" customHeight="1"/>
    <row r="4018" ht="30" customHeight="1"/>
    <row r="4019" ht="30" customHeight="1"/>
    <row r="4020" ht="30" customHeight="1"/>
    <row r="4021" ht="30" customHeight="1"/>
    <row r="4022" ht="30" customHeight="1"/>
    <row r="4023" ht="30" customHeight="1"/>
    <row r="4024" ht="30" customHeight="1"/>
    <row r="4025" ht="30" customHeight="1"/>
    <row r="4026" ht="30" customHeight="1"/>
    <row r="4027" ht="30" customHeight="1"/>
    <row r="4028" ht="30" customHeight="1"/>
    <row r="4029" ht="30" customHeight="1"/>
    <row r="4030" ht="30" customHeight="1"/>
    <row r="4031" ht="30" customHeight="1"/>
    <row r="4032" ht="30" customHeight="1"/>
    <row r="4033" ht="30" customHeight="1"/>
    <row r="4034" ht="30" customHeight="1"/>
    <row r="4035" ht="30" customHeight="1"/>
    <row r="4036" ht="30" customHeight="1"/>
    <row r="4037" ht="30" customHeight="1"/>
    <row r="4038" ht="30" customHeight="1"/>
    <row r="4039" ht="30" customHeight="1"/>
    <row r="4040" ht="30" customHeight="1"/>
    <row r="4041" ht="30" customHeight="1"/>
    <row r="4042" ht="30" customHeight="1"/>
    <row r="4043" ht="30" customHeight="1"/>
    <row r="4044" ht="30" customHeight="1"/>
    <row r="4045" ht="30" customHeight="1"/>
    <row r="4046" ht="30" customHeight="1"/>
    <row r="4047" ht="30" customHeight="1"/>
    <row r="4048" ht="30" customHeight="1"/>
    <row r="4049" ht="30" customHeight="1"/>
    <row r="4050" ht="30" customHeight="1"/>
    <row r="4051" ht="30" customHeight="1"/>
    <row r="4052" ht="30" customHeight="1"/>
    <row r="4053" ht="30" customHeight="1"/>
    <row r="4054" ht="30" customHeight="1"/>
    <row r="4055" ht="30" customHeight="1"/>
    <row r="4056" ht="30" customHeight="1"/>
    <row r="4057" ht="30" customHeight="1"/>
    <row r="4058" ht="30" customHeight="1"/>
    <row r="4059" ht="30" customHeight="1"/>
    <row r="4060" ht="30" customHeight="1"/>
    <row r="4061" ht="30" customHeight="1"/>
    <row r="4062" ht="30" customHeight="1"/>
    <row r="4063" ht="30" customHeight="1"/>
    <row r="4064" ht="30" customHeight="1"/>
    <row r="4065" ht="30" customHeight="1"/>
    <row r="4066" ht="30" customHeight="1"/>
    <row r="4067" ht="30" customHeight="1"/>
    <row r="4068" ht="30" customHeight="1"/>
    <row r="4069" ht="30" customHeight="1"/>
    <row r="4070" ht="30" customHeight="1"/>
    <row r="4071" ht="30" customHeight="1"/>
    <row r="4072" ht="30" customHeight="1"/>
    <row r="4073" ht="30" customHeight="1"/>
    <row r="4074" ht="30" customHeight="1"/>
    <row r="4075" ht="30" customHeight="1"/>
    <row r="4076" ht="30" customHeight="1"/>
    <row r="4077" ht="30" customHeight="1"/>
    <row r="4078" ht="30" customHeight="1"/>
    <row r="4079" ht="30" customHeight="1"/>
    <row r="4080" ht="30" customHeight="1"/>
    <row r="4081" ht="30" customHeight="1"/>
    <row r="4082" ht="30" customHeight="1"/>
    <row r="4083" ht="30" customHeight="1"/>
    <row r="4084" ht="30" customHeight="1"/>
    <row r="4085" ht="30" customHeight="1"/>
    <row r="4086" ht="30" customHeight="1"/>
    <row r="4087" ht="30" customHeight="1"/>
    <row r="4088" ht="30" customHeight="1"/>
    <row r="4089" ht="30" customHeight="1"/>
    <row r="4090" ht="30" customHeight="1"/>
    <row r="4091" ht="30" customHeight="1"/>
    <row r="4092" ht="30" customHeight="1"/>
    <row r="4093" ht="30" customHeight="1"/>
    <row r="4094" ht="30" customHeight="1"/>
    <row r="4095" ht="30" customHeight="1"/>
    <row r="4096" ht="30" customHeight="1"/>
    <row r="4097" ht="30" customHeight="1"/>
    <row r="4098" ht="30" customHeight="1"/>
    <row r="4099" ht="30" customHeight="1"/>
    <row r="4100" ht="30" customHeight="1"/>
    <row r="4101" ht="30" customHeight="1"/>
    <row r="4102" ht="30" customHeight="1"/>
    <row r="4103" ht="30" customHeight="1"/>
    <row r="4104" ht="30" customHeight="1"/>
    <row r="4105" ht="30" customHeight="1"/>
    <row r="4106" ht="30" customHeight="1"/>
    <row r="4107" ht="30" customHeight="1"/>
    <row r="4108" ht="30" customHeight="1"/>
    <row r="4109" ht="30" customHeight="1"/>
    <row r="4110" ht="30" customHeight="1"/>
    <row r="4111" ht="30" customHeight="1"/>
    <row r="4112" ht="30" customHeight="1"/>
    <row r="4113" ht="30" customHeight="1"/>
    <row r="4114" ht="30" customHeight="1"/>
    <row r="4115" ht="30" customHeight="1"/>
    <row r="4116" ht="30" customHeight="1"/>
    <row r="4117" ht="30" customHeight="1"/>
    <row r="4118" ht="30" customHeight="1"/>
    <row r="4119" ht="30" customHeight="1"/>
    <row r="4120" ht="30" customHeight="1"/>
    <row r="4121" ht="30" customHeight="1"/>
    <row r="4122" ht="30" customHeight="1"/>
    <row r="4123" ht="30" customHeight="1"/>
    <row r="4124" ht="30" customHeight="1"/>
    <row r="4125" ht="30" customHeight="1"/>
    <row r="4126" ht="30" customHeight="1"/>
    <row r="4127" ht="30" customHeight="1"/>
    <row r="4128" ht="30" customHeight="1"/>
    <row r="4129" ht="30" customHeight="1"/>
    <row r="4130" ht="30" customHeight="1"/>
    <row r="4131" ht="30" customHeight="1"/>
    <row r="4132" ht="30" customHeight="1"/>
    <row r="4133" ht="30" customHeight="1"/>
    <row r="4134" ht="30" customHeight="1"/>
    <row r="4135" ht="30" customHeight="1"/>
    <row r="4136" ht="30" customHeight="1"/>
    <row r="4137" ht="30" customHeight="1"/>
    <row r="4138" ht="30" customHeight="1"/>
    <row r="4139" ht="30" customHeight="1"/>
    <row r="4140" ht="30" customHeight="1"/>
    <row r="4141" ht="30" customHeight="1"/>
    <row r="4142" ht="30" customHeight="1"/>
    <row r="4143" ht="30" customHeight="1"/>
    <row r="4144" ht="30" customHeight="1"/>
    <row r="4145" ht="30" customHeight="1"/>
    <row r="4146" ht="30" customHeight="1"/>
    <row r="4147" ht="30" customHeight="1"/>
    <row r="4148" ht="30" customHeight="1"/>
    <row r="4149" ht="30" customHeight="1"/>
    <row r="4150" ht="30" customHeight="1"/>
    <row r="4151" ht="30" customHeight="1"/>
    <row r="4152" ht="30" customHeight="1"/>
    <row r="4153" ht="30" customHeight="1"/>
    <row r="4154" ht="30" customHeight="1"/>
    <row r="4155" ht="30" customHeight="1"/>
    <row r="4156" ht="30" customHeight="1"/>
    <row r="4157" ht="30" customHeight="1"/>
    <row r="4158" ht="30" customHeight="1"/>
    <row r="4159" ht="30" customHeight="1"/>
    <row r="4160" ht="30" customHeight="1"/>
    <row r="4161" ht="30" customHeight="1"/>
    <row r="4162" ht="30" customHeight="1"/>
    <row r="4163" ht="30" customHeight="1"/>
    <row r="4164" ht="30" customHeight="1"/>
    <row r="4165" ht="30" customHeight="1"/>
    <row r="4166" ht="30" customHeight="1"/>
    <row r="4167" ht="30" customHeight="1"/>
    <row r="4168" ht="30" customHeight="1"/>
    <row r="4169" ht="30" customHeight="1"/>
    <row r="4170" ht="30" customHeight="1"/>
    <row r="4171" ht="30" customHeight="1"/>
    <row r="4172" ht="30" customHeight="1"/>
    <row r="4173" ht="30" customHeight="1"/>
    <row r="4174" ht="30" customHeight="1"/>
    <row r="4175" ht="30" customHeight="1"/>
    <row r="4176" ht="30" customHeight="1"/>
    <row r="4177" ht="30" customHeight="1"/>
    <row r="4178" ht="30" customHeight="1"/>
    <row r="4179" ht="30" customHeight="1"/>
    <row r="4180" ht="30" customHeight="1"/>
    <row r="4181" ht="30" customHeight="1"/>
    <row r="4182" ht="30" customHeight="1"/>
    <row r="4183" ht="30" customHeight="1"/>
    <row r="4184" ht="30" customHeight="1"/>
    <row r="4185" ht="30" customHeight="1"/>
    <row r="4186" ht="30" customHeight="1"/>
    <row r="4187" ht="30" customHeight="1"/>
    <row r="4188" ht="30" customHeight="1"/>
    <row r="4189" ht="30" customHeight="1"/>
    <row r="4190" ht="30" customHeight="1"/>
    <row r="4191" ht="30" customHeight="1"/>
    <row r="4192" ht="30" customHeight="1"/>
    <row r="4193" ht="30" customHeight="1"/>
    <row r="4194" ht="30" customHeight="1"/>
    <row r="4195" ht="30" customHeight="1"/>
    <row r="4196" ht="30" customHeight="1"/>
    <row r="4197" ht="30" customHeight="1"/>
    <row r="4198" ht="30" customHeight="1"/>
    <row r="4199" ht="30" customHeight="1"/>
    <row r="4200" ht="30" customHeight="1"/>
    <row r="4201" ht="30" customHeight="1"/>
    <row r="4202" ht="30" customHeight="1"/>
    <row r="4203" ht="30" customHeight="1"/>
    <row r="4204" ht="30" customHeight="1"/>
    <row r="4205" ht="30" customHeight="1"/>
    <row r="4206" ht="30" customHeight="1"/>
    <row r="4207" ht="30" customHeight="1"/>
    <row r="4208" ht="30" customHeight="1"/>
    <row r="4209" ht="30" customHeight="1"/>
    <row r="4210" ht="30" customHeight="1"/>
    <row r="4211" ht="30" customHeight="1"/>
    <row r="4212" ht="30" customHeight="1"/>
    <row r="4213" ht="30" customHeight="1"/>
    <row r="4214" ht="30" customHeight="1"/>
    <row r="4215" ht="30" customHeight="1"/>
    <row r="4216" ht="30" customHeight="1"/>
    <row r="4217" ht="30" customHeight="1"/>
    <row r="4218" ht="30" customHeight="1"/>
    <row r="4219" ht="30" customHeight="1"/>
    <row r="4220" ht="30" customHeight="1"/>
    <row r="4221" ht="30" customHeight="1"/>
    <row r="4222" ht="30" customHeight="1"/>
    <row r="4223" ht="30" customHeight="1"/>
    <row r="4224" ht="30" customHeight="1"/>
    <row r="4225" ht="30" customHeight="1"/>
    <row r="4226" ht="30" customHeight="1"/>
    <row r="4227" ht="30" customHeight="1"/>
    <row r="4228" ht="30" customHeight="1"/>
    <row r="4229" ht="30" customHeight="1"/>
    <row r="4230" ht="30" customHeight="1"/>
    <row r="4231" ht="30" customHeight="1"/>
    <row r="4232" ht="30" customHeight="1"/>
    <row r="4233" ht="30" customHeight="1"/>
    <row r="4234" ht="30" customHeight="1"/>
    <row r="4235" ht="30" customHeight="1"/>
    <row r="4236" ht="30" customHeight="1"/>
    <row r="4237" ht="30" customHeight="1"/>
    <row r="4238" ht="30" customHeight="1"/>
    <row r="4239" ht="30" customHeight="1"/>
    <row r="4240" ht="30" customHeight="1"/>
    <row r="4241" ht="30" customHeight="1"/>
    <row r="4242" ht="30" customHeight="1"/>
    <row r="4243" ht="30" customHeight="1"/>
    <row r="4244" ht="30" customHeight="1"/>
    <row r="4245" ht="30" customHeight="1"/>
    <row r="4246" ht="30" customHeight="1"/>
    <row r="4247" ht="30" customHeight="1"/>
    <row r="4248" ht="30" customHeight="1"/>
    <row r="4249" ht="30" customHeight="1"/>
    <row r="4250" ht="30" customHeight="1"/>
    <row r="4251" ht="30" customHeight="1"/>
    <row r="4252" ht="30" customHeight="1"/>
    <row r="4253" ht="30" customHeight="1"/>
    <row r="4254" ht="30" customHeight="1"/>
    <row r="4255" ht="30" customHeight="1"/>
    <row r="4256" ht="30" customHeight="1"/>
    <row r="4257" ht="30" customHeight="1"/>
    <row r="4258" ht="30" customHeight="1"/>
    <row r="4259" ht="30" customHeight="1"/>
    <row r="4260" ht="30" customHeight="1"/>
    <row r="4261" ht="30" customHeight="1"/>
    <row r="4262" ht="30" customHeight="1"/>
    <row r="4263" ht="30" customHeight="1"/>
    <row r="4264" ht="30" customHeight="1"/>
    <row r="4265" ht="30" customHeight="1"/>
    <row r="4266" ht="30" customHeight="1"/>
    <row r="4267" ht="30" customHeight="1"/>
    <row r="4268" ht="30" customHeight="1"/>
    <row r="4269" ht="30" customHeight="1"/>
    <row r="4270" ht="30" customHeight="1"/>
    <row r="4271" ht="30" customHeight="1"/>
    <row r="4272" ht="30" customHeight="1"/>
    <row r="4273" ht="30" customHeight="1"/>
    <row r="4274" ht="30" customHeight="1"/>
    <row r="4275" ht="30" customHeight="1"/>
    <row r="4276" ht="30" customHeight="1"/>
    <row r="4277" ht="30" customHeight="1"/>
    <row r="4278" ht="30" customHeight="1"/>
    <row r="4279" ht="30" customHeight="1"/>
    <row r="4280" ht="30" customHeight="1"/>
    <row r="4281" ht="30" customHeight="1"/>
    <row r="4282" ht="30" customHeight="1"/>
    <row r="4283" ht="30" customHeight="1"/>
    <row r="4284" ht="30" customHeight="1"/>
    <row r="4285" ht="30" customHeight="1"/>
    <row r="4286" ht="30" customHeight="1"/>
    <row r="4287" ht="30" customHeight="1"/>
    <row r="4288" ht="30" customHeight="1"/>
    <row r="4289" ht="30" customHeight="1"/>
    <row r="4290" ht="30" customHeight="1"/>
    <row r="4291" ht="30" customHeight="1"/>
    <row r="4292" ht="30" customHeight="1"/>
    <row r="4293" ht="30" customHeight="1"/>
    <row r="4294" ht="30" customHeight="1"/>
    <row r="4295" ht="30" customHeight="1"/>
    <row r="4296" ht="30" customHeight="1"/>
    <row r="4297" ht="30" customHeight="1"/>
    <row r="4298" ht="30" customHeight="1"/>
    <row r="4299" ht="30" customHeight="1"/>
    <row r="4300" ht="30" customHeight="1"/>
    <row r="4301" ht="30" customHeight="1"/>
    <row r="4302" ht="30" customHeight="1"/>
    <row r="4303" ht="30" customHeight="1"/>
    <row r="4304" ht="30" customHeight="1"/>
    <row r="4305" ht="30" customHeight="1"/>
    <row r="4306" ht="30" customHeight="1"/>
    <row r="4307" ht="30" customHeight="1"/>
    <row r="4308" ht="30" customHeight="1"/>
    <row r="4309" ht="30" customHeight="1"/>
    <row r="4310" ht="30" customHeight="1"/>
    <row r="4311" ht="30" customHeight="1"/>
    <row r="4312" ht="30" customHeight="1"/>
    <row r="4313" ht="30" customHeight="1"/>
    <row r="4314" ht="30" customHeight="1"/>
    <row r="4315" ht="30" customHeight="1"/>
    <row r="4316" ht="30" customHeight="1"/>
    <row r="4317" ht="30" customHeight="1"/>
    <row r="4318" ht="30" customHeight="1"/>
    <row r="4319" ht="30" customHeight="1"/>
    <row r="4320" ht="30" customHeight="1"/>
    <row r="4321" ht="30" customHeight="1"/>
    <row r="4322" ht="30" customHeight="1"/>
    <row r="4323" ht="30" customHeight="1"/>
    <row r="4324" ht="30" customHeight="1"/>
    <row r="4325" ht="30" customHeight="1"/>
    <row r="4326" ht="30" customHeight="1"/>
    <row r="4327" ht="30" customHeight="1"/>
    <row r="4328" ht="30" customHeight="1"/>
    <row r="4329" ht="30" customHeight="1"/>
    <row r="4330" ht="30" customHeight="1"/>
    <row r="4331" ht="30" customHeight="1"/>
    <row r="4332" ht="30" customHeight="1"/>
    <row r="4333" ht="30" customHeight="1"/>
    <row r="4334" ht="30" customHeight="1"/>
    <row r="4335" ht="30" customHeight="1"/>
    <row r="4336" ht="30" customHeight="1"/>
    <row r="4337" ht="30" customHeight="1"/>
    <row r="4338" ht="30" customHeight="1"/>
    <row r="4339" ht="30" customHeight="1"/>
    <row r="4340" ht="30" customHeight="1"/>
    <row r="4341" ht="30" customHeight="1"/>
    <row r="4342" ht="30" customHeight="1"/>
    <row r="4343" ht="30" customHeight="1"/>
    <row r="4344" ht="30" customHeight="1"/>
    <row r="4345" ht="30" customHeight="1"/>
    <row r="4346" ht="30" customHeight="1"/>
    <row r="4347" ht="30" customHeight="1"/>
    <row r="4348" ht="30" customHeight="1"/>
    <row r="4349" ht="30" customHeight="1"/>
    <row r="4350" ht="30" customHeight="1"/>
    <row r="4351" ht="30" customHeight="1"/>
    <row r="4352" ht="30" customHeight="1"/>
    <row r="4353" ht="30" customHeight="1"/>
    <row r="4354" ht="30" customHeight="1"/>
    <row r="4355" ht="30" customHeight="1"/>
    <row r="4356" ht="30" customHeight="1"/>
    <row r="4357" ht="30" customHeight="1"/>
    <row r="4358" ht="30" customHeight="1"/>
    <row r="4359" ht="30" customHeight="1"/>
    <row r="4360" ht="30" customHeight="1"/>
    <row r="4361" ht="30" customHeight="1"/>
    <row r="4362" ht="30" customHeight="1"/>
    <row r="4363" ht="30" customHeight="1"/>
    <row r="4364" ht="30" customHeight="1"/>
    <row r="4365" ht="30" customHeight="1"/>
    <row r="4366" ht="30" customHeight="1"/>
    <row r="4367" ht="30" customHeight="1"/>
    <row r="4368" ht="30" customHeight="1"/>
    <row r="4369" ht="30" customHeight="1"/>
    <row r="4370" ht="30" customHeight="1"/>
    <row r="4371" ht="30" customHeight="1"/>
    <row r="4372" ht="30" customHeight="1"/>
    <row r="4373" ht="30" customHeight="1"/>
    <row r="4374" ht="30" customHeight="1"/>
    <row r="4375" ht="30" customHeight="1"/>
    <row r="4376" ht="30" customHeight="1"/>
    <row r="4377" ht="30" customHeight="1"/>
    <row r="4378" ht="30" customHeight="1"/>
    <row r="4379" ht="30" customHeight="1"/>
    <row r="4380" ht="30" customHeight="1"/>
    <row r="4381" ht="30" customHeight="1"/>
    <row r="4382" ht="30" customHeight="1"/>
    <row r="4383" ht="30" customHeight="1"/>
    <row r="4384" ht="30" customHeight="1"/>
    <row r="4385" ht="30" customHeight="1"/>
    <row r="4386" ht="30" customHeight="1"/>
    <row r="4387" ht="30" customHeight="1"/>
    <row r="4388" ht="30" customHeight="1"/>
    <row r="4389" ht="30" customHeight="1"/>
    <row r="4390" ht="30" customHeight="1"/>
    <row r="4391" ht="30" customHeight="1"/>
    <row r="4392" ht="30" customHeight="1"/>
    <row r="4393" ht="30" customHeight="1"/>
    <row r="4394" ht="30" customHeight="1"/>
    <row r="4395" ht="30" customHeight="1"/>
    <row r="4396" ht="30" customHeight="1"/>
    <row r="4397" ht="30" customHeight="1"/>
    <row r="4398" ht="30" customHeight="1"/>
    <row r="4399" ht="30" customHeight="1"/>
    <row r="4400" ht="30" customHeight="1"/>
    <row r="4401" ht="30" customHeight="1"/>
    <row r="4402" ht="30" customHeight="1"/>
    <row r="4403" ht="30" customHeight="1"/>
    <row r="4404" ht="30" customHeight="1"/>
    <row r="4405" ht="30" customHeight="1"/>
    <row r="4406" ht="30" customHeight="1"/>
    <row r="4407" ht="30" customHeight="1"/>
    <row r="4408" ht="30" customHeight="1"/>
    <row r="4409" ht="30" customHeight="1"/>
    <row r="4410" ht="30" customHeight="1"/>
    <row r="4411" ht="30" customHeight="1"/>
    <row r="4412" ht="30" customHeight="1"/>
    <row r="4413" ht="30" customHeight="1"/>
    <row r="4414" ht="30" customHeight="1"/>
    <row r="4415" ht="30" customHeight="1"/>
    <row r="4416" ht="30" customHeight="1"/>
    <row r="4417" ht="30" customHeight="1"/>
    <row r="4418" ht="30" customHeight="1"/>
    <row r="4419" ht="30" customHeight="1"/>
    <row r="4420" ht="30" customHeight="1"/>
    <row r="4421" ht="30" customHeight="1"/>
    <row r="4422" ht="30" customHeight="1"/>
    <row r="4423" ht="30" customHeight="1"/>
    <row r="4424" ht="30" customHeight="1"/>
    <row r="4425" ht="30" customHeight="1"/>
    <row r="4426" ht="30" customHeight="1"/>
    <row r="4427" ht="30" customHeight="1"/>
    <row r="4428" ht="30" customHeight="1"/>
    <row r="4429" ht="30" customHeight="1"/>
    <row r="4430" ht="30" customHeight="1"/>
    <row r="4431" ht="30" customHeight="1"/>
    <row r="4432" ht="30" customHeight="1"/>
    <row r="4433" ht="30" customHeight="1"/>
    <row r="4434" ht="30" customHeight="1"/>
    <row r="4435" ht="30" customHeight="1"/>
    <row r="4436" ht="30" customHeight="1"/>
    <row r="4437" ht="30" customHeight="1"/>
    <row r="4438" ht="30" customHeight="1"/>
    <row r="4439" ht="30" customHeight="1"/>
    <row r="4440" ht="30" customHeight="1"/>
    <row r="4441" ht="30" customHeight="1"/>
    <row r="4442" ht="30" customHeight="1"/>
    <row r="4443" ht="30" customHeight="1"/>
    <row r="4444" ht="30" customHeight="1"/>
    <row r="4445" ht="30" customHeight="1"/>
    <row r="4446" ht="30" customHeight="1"/>
    <row r="4447" ht="30" customHeight="1"/>
    <row r="4448" ht="30" customHeight="1"/>
    <row r="4449" ht="30" customHeight="1"/>
    <row r="4450" ht="30" customHeight="1"/>
    <row r="4451" ht="30" customHeight="1"/>
    <row r="4452" ht="30" customHeight="1"/>
    <row r="4453" ht="30" customHeight="1"/>
    <row r="4454" ht="30" customHeight="1"/>
    <row r="4455" ht="30" customHeight="1"/>
    <row r="4456" ht="30" customHeight="1"/>
    <row r="4457" ht="30" customHeight="1"/>
    <row r="4458" ht="30" customHeight="1"/>
    <row r="4459" ht="30" customHeight="1"/>
    <row r="4460" ht="30" customHeight="1"/>
    <row r="4461" ht="30" customHeight="1"/>
    <row r="4462" ht="30" customHeight="1"/>
    <row r="4463" ht="30" customHeight="1"/>
    <row r="4464" ht="30" customHeight="1"/>
    <row r="4465" ht="30" customHeight="1"/>
    <row r="4466" ht="30" customHeight="1"/>
    <row r="4467" ht="30" customHeight="1"/>
    <row r="4468" ht="30" customHeight="1"/>
    <row r="4469" ht="30" customHeight="1"/>
    <row r="4470" ht="30" customHeight="1"/>
    <row r="4471" ht="30" customHeight="1"/>
    <row r="4472" ht="30" customHeight="1"/>
    <row r="4473" ht="30" customHeight="1"/>
    <row r="4474" ht="30" customHeight="1"/>
    <row r="4475" ht="30" customHeight="1"/>
    <row r="4476" ht="30" customHeight="1"/>
    <row r="4477" ht="30" customHeight="1"/>
    <row r="4478" ht="30" customHeight="1"/>
    <row r="4479" ht="30" customHeight="1"/>
    <row r="4480" ht="30" customHeight="1"/>
    <row r="4481" ht="30" customHeight="1"/>
    <row r="4482" ht="30" customHeight="1"/>
    <row r="4483" ht="30" customHeight="1"/>
    <row r="4484" ht="30" customHeight="1"/>
    <row r="4485" ht="30" customHeight="1"/>
    <row r="4486" ht="30" customHeight="1"/>
    <row r="4487" ht="30" customHeight="1"/>
    <row r="4488" ht="30" customHeight="1"/>
    <row r="4489" ht="30" customHeight="1"/>
    <row r="4490" ht="30" customHeight="1"/>
    <row r="4491" ht="30" customHeight="1"/>
    <row r="4492" ht="30" customHeight="1"/>
    <row r="4493" ht="30" customHeight="1"/>
    <row r="4494" ht="30" customHeight="1"/>
    <row r="4495" ht="30" customHeight="1"/>
    <row r="4496" ht="30" customHeight="1"/>
    <row r="4497" ht="30" customHeight="1"/>
    <row r="4498" ht="30" customHeight="1"/>
    <row r="4499" ht="30" customHeight="1"/>
    <row r="4500" ht="30" customHeight="1"/>
    <row r="4501" ht="30" customHeight="1"/>
    <row r="4502" ht="30" customHeight="1"/>
    <row r="4503" ht="30" customHeight="1"/>
    <row r="4504" ht="30" customHeight="1"/>
    <row r="4505" ht="30" customHeight="1"/>
    <row r="4506" ht="30" customHeight="1"/>
    <row r="4507" ht="30" customHeight="1"/>
    <row r="4508" ht="30" customHeight="1"/>
    <row r="4509" ht="30" customHeight="1"/>
    <row r="4510" ht="30" customHeight="1"/>
    <row r="4511" ht="30" customHeight="1"/>
    <row r="4512" ht="30" customHeight="1"/>
    <row r="4513" ht="30" customHeight="1"/>
    <row r="4514" ht="30" customHeight="1"/>
    <row r="4515" ht="30" customHeight="1"/>
    <row r="4516" ht="30" customHeight="1"/>
    <row r="4517" ht="30" customHeight="1"/>
    <row r="4518" ht="30" customHeight="1"/>
    <row r="4519" ht="30" customHeight="1"/>
    <row r="4520" ht="30" customHeight="1"/>
    <row r="4521" ht="30" customHeight="1"/>
    <row r="4522" ht="30" customHeight="1"/>
    <row r="4523" ht="30" customHeight="1"/>
    <row r="4524" ht="30" customHeight="1"/>
    <row r="4525" ht="30" customHeight="1"/>
    <row r="4526" ht="30" customHeight="1"/>
    <row r="4527" ht="30" customHeight="1"/>
    <row r="4528" ht="30" customHeight="1"/>
    <row r="4529" ht="30" customHeight="1"/>
    <row r="4530" ht="30" customHeight="1"/>
    <row r="4531" ht="30" customHeight="1"/>
    <row r="4532" ht="30" customHeight="1"/>
    <row r="4533" ht="30" customHeight="1"/>
    <row r="4534" ht="30" customHeight="1"/>
    <row r="4535" ht="30" customHeight="1"/>
    <row r="4536" ht="30" customHeight="1"/>
    <row r="4537" ht="30" customHeight="1"/>
    <row r="4538" ht="30" customHeight="1"/>
    <row r="4539" ht="30" customHeight="1"/>
    <row r="4540" ht="30" customHeight="1"/>
    <row r="4541" ht="30" customHeight="1"/>
    <row r="4542" ht="30" customHeight="1"/>
    <row r="4543" ht="30" customHeight="1"/>
    <row r="4544" ht="30" customHeight="1"/>
    <row r="4545" ht="30" customHeight="1"/>
    <row r="4546" ht="30" customHeight="1"/>
    <row r="4547" ht="30" customHeight="1"/>
    <row r="4548" ht="30" customHeight="1"/>
    <row r="4549" ht="30" customHeight="1"/>
    <row r="4550" ht="30" customHeight="1"/>
    <row r="4551" ht="30" customHeight="1"/>
    <row r="4552" ht="30" customHeight="1"/>
    <row r="4553" ht="30" customHeight="1"/>
    <row r="4554" ht="30" customHeight="1"/>
    <row r="4555" ht="30" customHeight="1"/>
    <row r="4556" ht="30" customHeight="1"/>
    <row r="4557" ht="30" customHeight="1"/>
    <row r="4558" ht="30" customHeight="1"/>
    <row r="4559" ht="30" customHeight="1"/>
    <row r="4560" ht="30" customHeight="1"/>
    <row r="4561" ht="30" customHeight="1"/>
    <row r="4562" ht="30" customHeight="1"/>
    <row r="4563" ht="30" customHeight="1"/>
    <row r="4564" ht="30" customHeight="1"/>
    <row r="4565" ht="30" customHeight="1"/>
    <row r="4566" ht="30" customHeight="1"/>
    <row r="4567" ht="30" customHeight="1"/>
    <row r="4568" ht="30" customHeight="1"/>
    <row r="4569" ht="30" customHeight="1"/>
    <row r="4570" ht="30" customHeight="1"/>
    <row r="4571" ht="30" customHeight="1"/>
    <row r="4572" ht="30" customHeight="1"/>
    <row r="4573" ht="30" customHeight="1"/>
    <row r="4574" ht="30" customHeight="1"/>
    <row r="4575" ht="30" customHeight="1"/>
    <row r="4576" ht="30" customHeight="1"/>
    <row r="4577" ht="30" customHeight="1"/>
    <row r="4578" ht="30" customHeight="1"/>
    <row r="4579" ht="30" customHeight="1"/>
    <row r="4580" ht="30" customHeight="1"/>
    <row r="4581" ht="30" customHeight="1"/>
    <row r="4582" ht="30" customHeight="1"/>
    <row r="4583" ht="30" customHeight="1"/>
    <row r="4584" ht="30" customHeight="1"/>
    <row r="4585" ht="30" customHeight="1"/>
    <row r="4586" ht="30" customHeight="1"/>
    <row r="4587" ht="30" customHeight="1"/>
    <row r="4588" ht="30" customHeight="1"/>
    <row r="4589" ht="30" customHeight="1"/>
    <row r="4590" ht="30" customHeight="1"/>
    <row r="4591" ht="30" customHeight="1"/>
    <row r="4592" ht="30" customHeight="1"/>
    <row r="4593" ht="30" customHeight="1"/>
    <row r="4594" ht="30" customHeight="1"/>
    <row r="4595" ht="30" customHeight="1"/>
    <row r="4596" ht="30" customHeight="1"/>
    <row r="4597" ht="30" customHeight="1"/>
    <row r="4598" ht="30" customHeight="1"/>
    <row r="4599" ht="30" customHeight="1"/>
    <row r="4600" ht="30" customHeight="1"/>
    <row r="4601" ht="30" customHeight="1"/>
    <row r="4602" ht="30" customHeight="1"/>
    <row r="4603" ht="30" customHeight="1"/>
    <row r="4604" ht="30" customHeight="1"/>
    <row r="4605" ht="30" customHeight="1"/>
    <row r="4606" ht="30" customHeight="1"/>
    <row r="4607" ht="30" customHeight="1"/>
    <row r="4608" ht="30" customHeight="1"/>
    <row r="4609" ht="30" customHeight="1"/>
    <row r="4610" ht="30" customHeight="1"/>
    <row r="4611" ht="30" customHeight="1"/>
    <row r="4612" ht="30" customHeight="1"/>
    <row r="4613" ht="30" customHeight="1"/>
    <row r="4614" ht="30" customHeight="1"/>
    <row r="4615" ht="30" customHeight="1"/>
    <row r="4616" ht="30" customHeight="1"/>
    <row r="4617" ht="30" customHeight="1"/>
    <row r="4618" ht="30" customHeight="1"/>
    <row r="4619" ht="30" customHeight="1"/>
    <row r="4620" ht="30" customHeight="1"/>
    <row r="4621" ht="30" customHeight="1"/>
    <row r="4622" ht="30" customHeight="1"/>
    <row r="4623" ht="30" customHeight="1"/>
    <row r="4624" ht="30" customHeight="1"/>
    <row r="4625" ht="30" customHeight="1"/>
    <row r="4626" ht="30" customHeight="1"/>
    <row r="4627" ht="30" customHeight="1"/>
    <row r="4628" ht="30" customHeight="1"/>
    <row r="4629" ht="30" customHeight="1"/>
    <row r="4630" ht="30" customHeight="1"/>
    <row r="4631" ht="30" customHeight="1"/>
    <row r="4632" ht="30" customHeight="1"/>
    <row r="4633" ht="30" customHeight="1"/>
    <row r="4634" ht="30" customHeight="1"/>
    <row r="4635" ht="30" customHeight="1"/>
    <row r="4636" ht="30" customHeight="1"/>
    <row r="4637" ht="30" customHeight="1"/>
    <row r="4638" ht="30" customHeight="1"/>
    <row r="4639" ht="30" customHeight="1"/>
    <row r="4640" ht="30" customHeight="1"/>
    <row r="4641" ht="30" customHeight="1"/>
    <row r="4642" ht="30" customHeight="1"/>
    <row r="4643" ht="30" customHeight="1"/>
    <row r="4644" ht="30" customHeight="1"/>
    <row r="4645" ht="30" customHeight="1"/>
    <row r="4646" ht="30" customHeight="1"/>
    <row r="4647" ht="30" customHeight="1"/>
    <row r="4648" ht="30" customHeight="1"/>
    <row r="4649" ht="30" customHeight="1"/>
    <row r="4650" ht="30" customHeight="1"/>
    <row r="4651" ht="30" customHeight="1"/>
    <row r="4652" ht="30" customHeight="1"/>
    <row r="4653" ht="30" customHeight="1"/>
    <row r="4654" ht="30" customHeight="1"/>
    <row r="4655" ht="30" customHeight="1"/>
    <row r="4656" ht="30" customHeight="1"/>
    <row r="4657" ht="30" customHeight="1"/>
    <row r="4658" ht="30" customHeight="1"/>
    <row r="4659" ht="30" customHeight="1"/>
    <row r="4660" ht="30" customHeight="1"/>
    <row r="4661" ht="30" customHeight="1"/>
    <row r="4662" ht="30" customHeight="1"/>
    <row r="4663" ht="30" customHeight="1"/>
    <row r="4664" ht="30" customHeight="1"/>
    <row r="4665" ht="30" customHeight="1"/>
    <row r="4666" ht="30" customHeight="1"/>
    <row r="4667" ht="30" customHeight="1"/>
    <row r="4668" ht="30" customHeight="1"/>
    <row r="4669" ht="30" customHeight="1"/>
    <row r="4670" ht="30" customHeight="1"/>
    <row r="4671" ht="30" customHeight="1"/>
    <row r="4672" ht="30" customHeight="1"/>
    <row r="4673" ht="30" customHeight="1"/>
    <row r="4674" ht="30" customHeight="1"/>
    <row r="4675" ht="30" customHeight="1"/>
    <row r="4676" ht="30" customHeight="1"/>
    <row r="4677" ht="30" customHeight="1"/>
    <row r="4678" ht="30" customHeight="1"/>
    <row r="4679" ht="30" customHeight="1"/>
    <row r="4680" ht="30" customHeight="1"/>
    <row r="4681" ht="30" customHeight="1"/>
    <row r="4682" ht="30" customHeight="1"/>
    <row r="4683" ht="30" customHeight="1"/>
    <row r="4684" ht="30" customHeight="1"/>
    <row r="4685" ht="30" customHeight="1"/>
    <row r="4686" ht="30" customHeight="1"/>
    <row r="4687" ht="30" customHeight="1"/>
    <row r="4688" ht="30" customHeight="1"/>
    <row r="4689" ht="30" customHeight="1"/>
    <row r="4690" ht="30" customHeight="1"/>
    <row r="4691" ht="30" customHeight="1"/>
    <row r="4692" ht="30" customHeight="1"/>
    <row r="4693" ht="30" customHeight="1"/>
    <row r="4694" ht="30" customHeight="1"/>
    <row r="4695" ht="30" customHeight="1"/>
    <row r="4696" ht="30" customHeight="1"/>
    <row r="4697" ht="30" customHeight="1"/>
    <row r="4698" ht="30" customHeight="1"/>
    <row r="4699" ht="30" customHeight="1"/>
    <row r="4700" ht="30" customHeight="1"/>
    <row r="4701" ht="30" customHeight="1"/>
    <row r="4702" ht="30" customHeight="1"/>
    <row r="4703" ht="30" customHeight="1"/>
    <row r="4704" ht="30" customHeight="1"/>
    <row r="4705" ht="30" customHeight="1"/>
    <row r="4706" ht="30" customHeight="1"/>
    <row r="4707" ht="30" customHeight="1"/>
    <row r="4708" ht="30" customHeight="1"/>
    <row r="4709" ht="30" customHeight="1"/>
    <row r="4710" ht="30" customHeight="1"/>
    <row r="4711" ht="30" customHeight="1"/>
    <row r="4712" ht="30" customHeight="1"/>
    <row r="4713" ht="30" customHeight="1"/>
    <row r="4714" ht="30" customHeight="1"/>
    <row r="4715" ht="30" customHeight="1"/>
    <row r="4716" ht="30" customHeight="1"/>
    <row r="4717" ht="30" customHeight="1"/>
    <row r="4718" ht="30" customHeight="1"/>
    <row r="4719" ht="30" customHeight="1"/>
    <row r="4720" ht="30" customHeight="1"/>
    <row r="4721" ht="30" customHeight="1"/>
    <row r="4722" ht="30" customHeight="1"/>
    <row r="4723" ht="30" customHeight="1"/>
    <row r="4724" ht="30" customHeight="1"/>
    <row r="4725" ht="30" customHeight="1"/>
    <row r="4726" ht="30" customHeight="1"/>
    <row r="4727" ht="30" customHeight="1"/>
    <row r="4728" ht="30" customHeight="1"/>
    <row r="4729" ht="30" customHeight="1"/>
    <row r="4730" ht="30" customHeight="1"/>
    <row r="4731" ht="30" customHeight="1"/>
    <row r="4732" ht="30" customHeight="1"/>
    <row r="4733" ht="30" customHeight="1"/>
    <row r="4734" ht="30" customHeight="1"/>
    <row r="4735" ht="30" customHeight="1"/>
    <row r="4736" ht="30" customHeight="1"/>
    <row r="4737" ht="30" customHeight="1"/>
    <row r="4738" ht="30" customHeight="1"/>
    <row r="4739" ht="30" customHeight="1"/>
    <row r="4740" ht="30" customHeight="1"/>
    <row r="4741" ht="30" customHeight="1"/>
    <row r="4742" ht="30" customHeight="1"/>
    <row r="4743" ht="30" customHeight="1"/>
    <row r="4744" ht="30" customHeight="1"/>
    <row r="4745" ht="30" customHeight="1"/>
    <row r="4746" ht="30" customHeight="1"/>
    <row r="4747" ht="30" customHeight="1"/>
    <row r="4748" ht="30" customHeight="1"/>
    <row r="4749" ht="30" customHeight="1"/>
    <row r="4750" ht="30" customHeight="1"/>
    <row r="4751" ht="30" customHeight="1"/>
    <row r="4752" ht="30" customHeight="1"/>
    <row r="4753" ht="30" customHeight="1"/>
    <row r="4754" ht="30" customHeight="1"/>
    <row r="4755" ht="30" customHeight="1"/>
    <row r="4756" ht="30" customHeight="1"/>
    <row r="4757" ht="30" customHeight="1"/>
    <row r="4758" ht="30" customHeight="1"/>
    <row r="4759" ht="30" customHeight="1"/>
    <row r="4760" ht="30" customHeight="1"/>
    <row r="4761" ht="30" customHeight="1"/>
    <row r="4762" ht="30" customHeight="1"/>
    <row r="4763" ht="30" customHeight="1"/>
    <row r="4764" ht="30" customHeight="1"/>
    <row r="4765" ht="30" customHeight="1"/>
    <row r="4766" ht="30" customHeight="1"/>
    <row r="4767" ht="30" customHeight="1"/>
    <row r="4768" ht="30" customHeight="1"/>
    <row r="4769" ht="30" customHeight="1"/>
    <row r="4770" ht="30" customHeight="1"/>
    <row r="4771" ht="30" customHeight="1"/>
    <row r="4772" ht="30" customHeight="1"/>
    <row r="4773" ht="30" customHeight="1"/>
    <row r="4774" ht="30" customHeight="1"/>
    <row r="4775" ht="30" customHeight="1"/>
    <row r="4776" ht="30" customHeight="1"/>
    <row r="4777" ht="30" customHeight="1"/>
    <row r="4778" ht="30" customHeight="1"/>
    <row r="4779" ht="30" customHeight="1"/>
    <row r="4780" ht="30" customHeight="1"/>
    <row r="4781" ht="30" customHeight="1"/>
    <row r="4782" ht="30" customHeight="1"/>
    <row r="4783" ht="30" customHeight="1"/>
    <row r="4784" ht="30" customHeight="1"/>
    <row r="4785" ht="30" customHeight="1"/>
    <row r="4786" ht="30" customHeight="1"/>
    <row r="4787" ht="30" customHeight="1"/>
    <row r="4788" ht="30" customHeight="1"/>
    <row r="4789" ht="30" customHeight="1"/>
    <row r="4790" ht="30" customHeight="1"/>
    <row r="4791" ht="30" customHeight="1"/>
    <row r="4792" ht="30" customHeight="1"/>
    <row r="4793" ht="30" customHeight="1"/>
    <row r="4794" ht="30" customHeight="1"/>
    <row r="4795" ht="30" customHeight="1"/>
    <row r="4796" ht="30" customHeight="1"/>
    <row r="4797" ht="30" customHeight="1"/>
    <row r="4798" ht="30" customHeight="1"/>
    <row r="4799" ht="30" customHeight="1"/>
    <row r="4800" ht="30" customHeight="1"/>
    <row r="4801" ht="30" customHeight="1"/>
    <row r="4802" ht="30" customHeight="1"/>
    <row r="4803" ht="30" customHeight="1"/>
    <row r="4804" ht="30" customHeight="1"/>
    <row r="4805" ht="30" customHeight="1"/>
    <row r="4806" ht="30" customHeight="1"/>
    <row r="4807" ht="30" customHeight="1"/>
    <row r="4808" ht="30" customHeight="1"/>
    <row r="4809" ht="30" customHeight="1"/>
    <row r="4810" ht="30" customHeight="1"/>
    <row r="4811" ht="30" customHeight="1"/>
    <row r="4812" ht="30" customHeight="1"/>
    <row r="4813" ht="30" customHeight="1"/>
    <row r="4814" ht="30" customHeight="1"/>
    <row r="4815" ht="30" customHeight="1"/>
    <row r="4816" ht="30" customHeight="1"/>
    <row r="4817" ht="30" customHeight="1"/>
    <row r="4818" ht="30" customHeight="1"/>
    <row r="4819" ht="30" customHeight="1"/>
    <row r="4820" ht="30" customHeight="1"/>
    <row r="4821" ht="30" customHeight="1"/>
    <row r="4822" ht="30" customHeight="1"/>
    <row r="4823" ht="30" customHeight="1"/>
    <row r="4824" ht="30" customHeight="1"/>
    <row r="4825" ht="30" customHeight="1"/>
    <row r="4826" ht="30" customHeight="1"/>
    <row r="4827" ht="30" customHeight="1"/>
    <row r="4828" ht="30" customHeight="1"/>
    <row r="4829" ht="30" customHeight="1"/>
    <row r="4830" ht="30" customHeight="1"/>
    <row r="4831" ht="30" customHeight="1"/>
    <row r="4832" ht="30" customHeight="1"/>
    <row r="4833" ht="30" customHeight="1"/>
    <row r="4834" ht="30" customHeight="1"/>
    <row r="4835" ht="30" customHeight="1"/>
    <row r="4836" ht="30" customHeight="1"/>
    <row r="4837" ht="30" customHeight="1"/>
    <row r="4838" ht="30" customHeight="1"/>
    <row r="4839" ht="30" customHeight="1"/>
    <row r="4840" ht="30" customHeight="1"/>
    <row r="4841" ht="30" customHeight="1"/>
    <row r="4842" ht="30" customHeight="1"/>
    <row r="4843" ht="30" customHeight="1"/>
    <row r="4844" ht="30" customHeight="1"/>
    <row r="4845" ht="30" customHeight="1"/>
    <row r="4846" ht="30" customHeight="1"/>
    <row r="4847" ht="30" customHeight="1"/>
    <row r="4848" ht="30" customHeight="1"/>
    <row r="4849" ht="30" customHeight="1"/>
    <row r="4850" ht="30" customHeight="1"/>
    <row r="4851" ht="30" customHeight="1"/>
    <row r="4852" ht="30" customHeight="1"/>
    <row r="4853" ht="30" customHeight="1"/>
    <row r="4854" ht="30" customHeight="1"/>
    <row r="4855" ht="30" customHeight="1"/>
    <row r="4856" ht="30" customHeight="1"/>
    <row r="4857" ht="30" customHeight="1"/>
    <row r="4858" ht="30" customHeight="1"/>
    <row r="4859" ht="30" customHeight="1"/>
    <row r="4860" ht="30" customHeight="1"/>
    <row r="4861" ht="30" customHeight="1"/>
    <row r="4862" ht="30" customHeight="1"/>
    <row r="4863" ht="30" customHeight="1"/>
    <row r="4864" ht="30" customHeight="1"/>
    <row r="4865" ht="30" customHeight="1"/>
    <row r="4866" ht="30" customHeight="1"/>
    <row r="4867" ht="30" customHeight="1"/>
    <row r="4868" ht="30" customHeight="1"/>
  </sheetData>
  <phoneticPr fontId="2" type="noConversion"/>
  <conditionalFormatting sqref="G3:I3">
    <cfRule type="duplicateValues" dxfId="716" priority="13"/>
  </conditionalFormatting>
  <conditionalFormatting sqref="H2">
    <cfRule type="duplicateValues" dxfId="715" priority="1"/>
  </conditionalFormatting>
  <hyperlinks>
    <hyperlink ref="G4" location="'Mazak Inte200'!H10" display="6151420" xr:uid="{C669BF89-F23F-440C-A98F-DBDBAEC14079}"/>
    <hyperlink ref="G5" location="'Kobayashi'!H54" display="6110179" xr:uid="{E0E817DE-2EF8-4B73-8E22-ABB3848655D9}"/>
    <hyperlink ref="G6" location="'Kobayashi'!H56" display="1052797" xr:uid="{C1217F79-056E-44CF-AF0D-9F1F56752363}"/>
    <hyperlink ref="G7" location="'Kobayashi'!H64" display="6110155" xr:uid="{86667B08-D31B-4F89-AA97-92F3B48C2388}"/>
    <hyperlink ref="G8" location="'Kobayashi'!H69" display="6149533" xr:uid="{0E4630E4-F3F5-45C5-8C0E-28DD9C5F3191}"/>
    <hyperlink ref="G9" location="'Kobayashi'!H89" display="950112" xr:uid="{EA1E0185-305F-4CF5-824A-BACE19504832}"/>
    <hyperlink ref="G10" location="'Kobayashi'!H96" display="6150527" xr:uid="{A1179320-49F0-4EAA-97F3-5342F57C9380}"/>
    <hyperlink ref="G11" location="'SP160'!H27" display="6149533" xr:uid="{687B9177-52D8-4978-B3EE-43E5D2FED048}"/>
  </hyperlink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C7A9-9DC5-4DDC-AB1A-5AD431FD07B5}">
  <sheetPr codeName="Sheet168"/>
  <dimension ref="A1:Z59"/>
  <sheetViews>
    <sheetView workbookViewId="0"/>
  </sheetViews>
  <sheetFormatPr defaultRowHeight="17.600000000000001"/>
  <cols>
    <col min="2" max="2" width="3.5" bestFit="1" customWidth="1"/>
    <col min="3" max="3" width="21.85546875" customWidth="1"/>
    <col min="4" max="4" width="4.140625" bestFit="1" customWidth="1"/>
    <col min="5" max="5" width="3.5" bestFit="1" customWidth="1"/>
    <col min="6" max="6" width="5.5" bestFit="1" customWidth="1"/>
    <col min="7" max="7" width="9.2109375" bestFit="1" customWidth="1"/>
    <col min="8" max="8" width="8.5" bestFit="1" customWidth="1"/>
    <col min="9" max="9" width="3.5" bestFit="1" customWidth="1"/>
    <col min="10" max="10" width="9.35546875" bestFit="1" customWidth="1"/>
    <col min="16" max="17" width="6" bestFit="1" customWidth="1"/>
    <col min="18" max="18" width="7.85546875" bestFit="1" customWidth="1"/>
    <col min="19" max="19" width="4.85546875" bestFit="1" customWidth="1"/>
  </cols>
  <sheetData>
    <row r="1" spans="1:21" s="9" customFormat="1" ht="13.3">
      <c r="A1" s="6"/>
      <c r="B1" s="18"/>
      <c r="C1" s="909" t="s">
        <v>9778</v>
      </c>
      <c r="D1" s="19"/>
      <c r="E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s="9" customFormat="1" ht="13.3" thickBot="1">
      <c r="A2" s="6"/>
      <c r="B2" s="18"/>
      <c r="D2" s="19"/>
      <c r="E2" s="19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1" s="9" customFormat="1" ht="16" customHeight="1">
      <c r="A3" s="6"/>
      <c r="B3" s="712">
        <v>1</v>
      </c>
      <c r="C3" s="910" t="s">
        <v>1112</v>
      </c>
      <c r="D3" s="911" t="s">
        <v>8804</v>
      </c>
      <c r="E3" s="912">
        <v>1</v>
      </c>
      <c r="F3" s="913">
        <v>1991</v>
      </c>
      <c r="G3" s="913" t="s">
        <v>8690</v>
      </c>
      <c r="H3" s="913">
        <v>9000625</v>
      </c>
      <c r="I3" s="913">
        <v>1</v>
      </c>
      <c r="J3" s="914" t="s">
        <v>9779</v>
      </c>
      <c r="K3" s="914"/>
      <c r="L3" s="18"/>
      <c r="M3" s="18"/>
      <c r="N3" s="18"/>
      <c r="O3" s="12"/>
      <c r="P3" s="914"/>
      <c r="Q3" s="914"/>
      <c r="R3" s="914"/>
      <c r="S3" s="914"/>
      <c r="T3" s="915"/>
    </row>
    <row r="4" spans="1:21" s="9" customFormat="1" ht="16" customHeight="1">
      <c r="A4" s="6"/>
      <c r="B4" s="393">
        <v>2</v>
      </c>
      <c r="C4" s="916"/>
      <c r="D4" s="917"/>
      <c r="E4" s="918">
        <v>7</v>
      </c>
      <c r="F4" s="919">
        <v>1991</v>
      </c>
      <c r="G4" s="919" t="s">
        <v>8693</v>
      </c>
      <c r="H4" s="919"/>
      <c r="I4" s="919"/>
      <c r="J4" s="399" t="s">
        <v>9780</v>
      </c>
      <c r="K4" s="399"/>
      <c r="L4" s="920"/>
      <c r="M4" s="920"/>
      <c r="N4" s="920"/>
      <c r="O4" s="13"/>
      <c r="P4" s="399"/>
      <c r="Q4" s="399"/>
      <c r="R4" s="399"/>
      <c r="S4" s="399"/>
      <c r="T4" s="59"/>
    </row>
    <row r="5" spans="1:21" s="9" customFormat="1" ht="16" customHeight="1">
      <c r="A5" s="6"/>
      <c r="B5" s="393">
        <v>4</v>
      </c>
      <c r="C5" s="921"/>
      <c r="D5" s="922" t="s">
        <v>8804</v>
      </c>
      <c r="E5" s="264">
        <v>14</v>
      </c>
      <c r="F5" s="86">
        <v>1991</v>
      </c>
      <c r="G5" s="86" t="s">
        <v>8695</v>
      </c>
      <c r="H5" s="86"/>
      <c r="I5" s="86"/>
      <c r="J5" s="87" t="s">
        <v>9780</v>
      </c>
      <c r="K5" s="86"/>
      <c r="L5" s="920"/>
      <c r="M5" s="920"/>
      <c r="N5" s="920"/>
      <c r="O5" s="13"/>
      <c r="P5" s="88"/>
      <c r="Q5" s="88"/>
      <c r="R5" s="88"/>
      <c r="S5" s="88"/>
      <c r="T5" s="89"/>
    </row>
    <row r="6" spans="1:21" s="9" customFormat="1" ht="16" customHeight="1">
      <c r="A6" s="6"/>
      <c r="B6" s="393">
        <v>5</v>
      </c>
      <c r="C6" s="921"/>
      <c r="D6" s="923"/>
      <c r="E6" s="264">
        <v>15</v>
      </c>
      <c r="F6" s="86">
        <v>1988</v>
      </c>
      <c r="G6" s="86" t="s">
        <v>8697</v>
      </c>
      <c r="H6" s="86"/>
      <c r="I6" s="86"/>
      <c r="J6" s="87" t="s">
        <v>9780</v>
      </c>
      <c r="K6" s="86"/>
      <c r="L6" s="920"/>
      <c r="M6" s="920"/>
      <c r="N6" s="920"/>
      <c r="O6" s="13"/>
      <c r="P6" s="88"/>
      <c r="Q6" s="88"/>
      <c r="R6" s="88"/>
      <c r="S6" s="88"/>
      <c r="T6" s="89"/>
    </row>
    <row r="7" spans="1:21" s="9" customFormat="1" ht="16" customHeight="1">
      <c r="A7" s="6"/>
      <c r="B7" s="393">
        <v>3</v>
      </c>
      <c r="C7" s="924"/>
      <c r="D7" s="925"/>
      <c r="E7" s="926" t="str">
        <f>HYPERLINK("#Hermle1!A1","01")</f>
        <v>01</v>
      </c>
      <c r="F7" s="927">
        <v>2004</v>
      </c>
      <c r="G7" s="927">
        <v>300071</v>
      </c>
      <c r="H7" s="927">
        <v>9002763</v>
      </c>
      <c r="I7" s="927">
        <v>1</v>
      </c>
      <c r="J7" s="87" t="s">
        <v>9781</v>
      </c>
      <c r="K7" s="86"/>
      <c r="L7" s="920"/>
      <c r="M7" s="920"/>
      <c r="N7" s="920"/>
      <c r="O7" s="13"/>
      <c r="P7" s="88"/>
      <c r="Q7" s="88"/>
      <c r="R7" s="88"/>
      <c r="S7" s="88"/>
      <c r="T7" s="89"/>
    </row>
    <row r="8" spans="1:21" s="9" customFormat="1" ht="16" customHeight="1">
      <c r="A8" s="6"/>
      <c r="B8" s="393">
        <v>3.2</v>
      </c>
      <c r="C8" s="928"/>
      <c r="D8" s="929"/>
      <c r="E8" s="926" t="str">
        <f>HYPERLINK("#H4!A1","04")</f>
        <v>04</v>
      </c>
      <c r="F8" s="927">
        <v>2005</v>
      </c>
      <c r="G8" s="927">
        <v>300484</v>
      </c>
      <c r="H8" s="927">
        <v>9002763</v>
      </c>
      <c r="I8" s="927">
        <v>4</v>
      </c>
      <c r="J8" s="87" t="s">
        <v>9781</v>
      </c>
      <c r="K8" s="86"/>
      <c r="L8" s="920"/>
      <c r="M8" s="920"/>
      <c r="N8" s="920"/>
      <c r="O8" s="13"/>
      <c r="P8" s="91" t="s">
        <v>1158</v>
      </c>
      <c r="Q8" s="91" t="s">
        <v>1159</v>
      </c>
      <c r="R8" s="91" t="s">
        <v>1160</v>
      </c>
      <c r="S8" s="91" t="s">
        <v>1161</v>
      </c>
      <c r="T8" s="92"/>
    </row>
    <row r="9" spans="1:21" s="9" customFormat="1" ht="16" customHeight="1">
      <c r="A9" s="6"/>
      <c r="B9" s="393">
        <v>16</v>
      </c>
      <c r="C9" s="921"/>
      <c r="D9" s="930"/>
      <c r="E9" s="926">
        <v>18</v>
      </c>
      <c r="F9" s="927">
        <v>2004</v>
      </c>
      <c r="G9" s="927">
        <v>300069</v>
      </c>
      <c r="H9" s="927">
        <v>9002763</v>
      </c>
      <c r="I9" s="927">
        <v>19</v>
      </c>
      <c r="J9" s="87" t="s">
        <v>9781</v>
      </c>
      <c r="K9" s="86"/>
      <c r="L9" s="920"/>
      <c r="M9" s="920"/>
      <c r="N9" s="920"/>
      <c r="O9" s="13"/>
      <c r="P9" s="88"/>
      <c r="Q9" s="88"/>
      <c r="R9" s="88"/>
      <c r="S9" s="88"/>
      <c r="T9" s="89"/>
    </row>
    <row r="13" spans="1:21">
      <c r="C13" t="s">
        <v>192</v>
      </c>
    </row>
    <row r="14" spans="1:21" s="9" customFormat="1" ht="16" customHeight="1">
      <c r="A14" s="6"/>
      <c r="B14" s="393">
        <v>3</v>
      </c>
      <c r="C14" s="931" t="s">
        <v>9782</v>
      </c>
      <c r="D14" s="931"/>
      <c r="E14" s="932">
        <v>3</v>
      </c>
      <c r="F14" s="933">
        <v>2012</v>
      </c>
      <c r="G14" s="933">
        <v>608</v>
      </c>
      <c r="H14" s="934">
        <v>9005275</v>
      </c>
      <c r="I14" s="935">
        <v>7</v>
      </c>
      <c r="J14" s="936"/>
      <c r="K14" s="179"/>
      <c r="L14" s="182"/>
      <c r="M14" s="55"/>
      <c r="N14" s="48"/>
      <c r="O14" s="48"/>
      <c r="P14" s="937" t="s">
        <v>9783</v>
      </c>
      <c r="Q14" s="937" t="s">
        <v>961</v>
      </c>
      <c r="R14" s="937" t="s">
        <v>961</v>
      </c>
      <c r="S14" s="937"/>
      <c r="T14" s="937"/>
      <c r="U14" s="938" t="s">
        <v>1203</v>
      </c>
    </row>
    <row r="15" spans="1:21" s="9" customFormat="1" ht="16" customHeight="1">
      <c r="A15" s="6"/>
      <c r="B15" s="82">
        <v>6</v>
      </c>
      <c r="C15" s="939" t="s">
        <v>7882</v>
      </c>
      <c r="D15" s="939" t="s">
        <v>9784</v>
      </c>
      <c r="E15" s="85">
        <v>1</v>
      </c>
      <c r="F15" s="169">
        <v>2003</v>
      </c>
      <c r="G15" s="169">
        <v>11</v>
      </c>
      <c r="H15" s="169">
        <v>9005508</v>
      </c>
      <c r="I15" s="169">
        <v>1</v>
      </c>
      <c r="J15" s="170"/>
      <c r="K15" s="170"/>
      <c r="L15" s="396"/>
      <c r="M15" s="13"/>
      <c r="N15" s="396"/>
      <c r="O15" s="13"/>
      <c r="P15" s="115"/>
      <c r="Q15" s="940"/>
      <c r="R15" s="940"/>
      <c r="S15" s="940"/>
      <c r="T15" s="941"/>
      <c r="U15" s="817"/>
    </row>
    <row r="16" spans="1:21" s="9" customFormat="1" ht="16" customHeight="1">
      <c r="A16" s="6"/>
      <c r="B16" s="82">
        <v>7</v>
      </c>
      <c r="C16" s="939"/>
      <c r="D16" s="939"/>
      <c r="E16" s="85">
        <v>2</v>
      </c>
      <c r="F16" s="169">
        <v>2001</v>
      </c>
      <c r="G16" s="169" t="s">
        <v>9785</v>
      </c>
      <c r="H16" s="169">
        <v>9005508</v>
      </c>
      <c r="I16" s="169">
        <v>2</v>
      </c>
      <c r="J16" s="170"/>
      <c r="K16" s="170"/>
      <c r="L16" s="396"/>
      <c r="M16" s="13"/>
      <c r="N16" s="396"/>
      <c r="O16" s="13"/>
      <c r="P16" s="115"/>
      <c r="Q16" s="940"/>
      <c r="R16" s="940"/>
      <c r="S16" s="940"/>
      <c r="T16" s="941"/>
      <c r="U16" s="817"/>
    </row>
    <row r="17" spans="1:22" s="9" customFormat="1" ht="16" customHeight="1">
      <c r="A17" s="6"/>
      <c r="B17" s="82">
        <v>9</v>
      </c>
      <c r="C17" s="939"/>
      <c r="D17" s="169" t="s">
        <v>9786</v>
      </c>
      <c r="E17" s="85">
        <v>1</v>
      </c>
      <c r="F17" s="169">
        <v>1999</v>
      </c>
      <c r="G17" s="169" t="s">
        <v>9787</v>
      </c>
      <c r="H17" s="169"/>
      <c r="I17" s="169"/>
      <c r="J17" s="170"/>
      <c r="K17" s="170"/>
      <c r="L17" s="396"/>
      <c r="M17" s="13"/>
      <c r="N17" s="396"/>
      <c r="O17" s="13"/>
      <c r="P17" s="115"/>
      <c r="Q17" s="940"/>
      <c r="R17" s="940"/>
      <c r="S17" s="940"/>
      <c r="T17" s="941"/>
      <c r="U17" s="817"/>
    </row>
    <row r="18" spans="1:22" ht="18" thickBot="1">
      <c r="C18" s="942" t="s">
        <v>193</v>
      </c>
    </row>
    <row r="19" spans="1:22" s="9" customFormat="1" ht="16" customHeight="1" thickTop="1">
      <c r="A19" s="6"/>
      <c r="B19" s="943">
        <v>7</v>
      </c>
      <c r="C19" s="109" t="s">
        <v>9788</v>
      </c>
      <c r="D19" s="944" t="s">
        <v>9789</v>
      </c>
      <c r="E19" s="110">
        <v>1</v>
      </c>
      <c r="F19" s="944">
        <v>2004</v>
      </c>
      <c r="G19" s="944">
        <v>11150001167</v>
      </c>
      <c r="H19" s="109">
        <v>1155197</v>
      </c>
      <c r="I19" s="945">
        <v>1</v>
      </c>
      <c r="J19" s="946"/>
      <c r="K19" s="947"/>
      <c r="L19" s="948"/>
      <c r="M19" s="949"/>
      <c r="N19" s="908"/>
      <c r="O19" s="908"/>
      <c r="P19" s="950"/>
      <c r="Q19" s="950"/>
      <c r="R19" s="950"/>
      <c r="S19" s="950"/>
      <c r="T19" s="950"/>
      <c r="U19" s="951"/>
    </row>
    <row r="22" spans="1:22">
      <c r="C22" t="s">
        <v>9155</v>
      </c>
    </row>
    <row r="23" spans="1:22" s="9" customFormat="1" ht="16" customHeight="1">
      <c r="A23" s="6"/>
      <c r="B23" s="393">
        <v>47</v>
      </c>
      <c r="C23" s="25" t="s">
        <v>9790</v>
      </c>
      <c r="D23" s="952"/>
      <c r="E23" s="394">
        <v>2</v>
      </c>
      <c r="F23" s="13">
        <v>2004</v>
      </c>
      <c r="G23" s="13">
        <v>156</v>
      </c>
      <c r="H23" s="13">
        <v>9006234</v>
      </c>
      <c r="I23" s="13">
        <v>2</v>
      </c>
      <c r="J23" s="953"/>
      <c r="K23" s="954" t="s">
        <v>1031</v>
      </c>
      <c r="L23" s="55"/>
      <c r="M23" s="48"/>
      <c r="N23" s="920"/>
      <c r="O23" s="955"/>
      <c r="P23" s="956"/>
      <c r="Q23" s="91"/>
      <c r="R23" s="91"/>
      <c r="S23" s="91"/>
      <c r="T23" s="91"/>
      <c r="U23" s="952"/>
      <c r="V23" s="30"/>
    </row>
    <row r="24" spans="1:22" s="9" customFormat="1" ht="16" customHeight="1">
      <c r="A24" s="26"/>
      <c r="B24" s="393">
        <v>33</v>
      </c>
      <c r="C24" s="1203" t="s">
        <v>447</v>
      </c>
      <c r="D24" s="1051" t="s">
        <v>9791</v>
      </c>
      <c r="E24" s="16">
        <v>1</v>
      </c>
      <c r="F24" s="14">
        <v>1995</v>
      </c>
      <c r="G24" s="14" t="s">
        <v>9792</v>
      </c>
      <c r="H24" s="14">
        <v>9003511</v>
      </c>
      <c r="I24" s="14">
        <v>1</v>
      </c>
      <c r="K24" s="1200" t="s">
        <v>9793</v>
      </c>
      <c r="L24" s="55"/>
      <c r="M24" s="48"/>
      <c r="N24" s="48"/>
      <c r="O24" s="20"/>
      <c r="P24" s="957"/>
      <c r="Q24" s="958"/>
      <c r="R24" s="1051" t="s">
        <v>1235</v>
      </c>
      <c r="S24" s="959"/>
      <c r="T24" s="91"/>
      <c r="U24" s="1200" t="s">
        <v>9793</v>
      </c>
      <c r="V24" s="30"/>
    </row>
    <row r="25" spans="1:22" s="9" customFormat="1" ht="16" customHeight="1">
      <c r="A25" s="26"/>
      <c r="B25" s="393">
        <v>34</v>
      </c>
      <c r="C25" s="1204"/>
      <c r="D25" s="1202"/>
      <c r="E25" s="394">
        <v>2</v>
      </c>
      <c r="F25" s="13">
        <v>1995</v>
      </c>
      <c r="G25" s="13" t="s">
        <v>9794</v>
      </c>
      <c r="H25" s="13">
        <v>9003511</v>
      </c>
      <c r="I25" s="13">
        <v>2</v>
      </c>
      <c r="K25" s="1201"/>
      <c r="L25" s="55"/>
      <c r="M25" s="48"/>
      <c r="N25" s="48"/>
      <c r="O25" s="20"/>
      <c r="P25" s="960"/>
      <c r="Q25" s="961"/>
      <c r="R25" s="1202"/>
      <c r="S25" s="962"/>
      <c r="T25" s="91"/>
      <c r="U25" s="1201"/>
      <c r="V25" s="30"/>
    </row>
    <row r="26" spans="1:22" s="9" customFormat="1" ht="16" customHeight="1">
      <c r="A26" s="6"/>
      <c r="B26" s="393">
        <v>91</v>
      </c>
      <c r="C26" s="1051" t="s">
        <v>9</v>
      </c>
      <c r="D26" s="1051" t="s">
        <v>9795</v>
      </c>
      <c r="E26" s="394">
        <v>1</v>
      </c>
      <c r="F26" s="13">
        <v>2001</v>
      </c>
      <c r="G26" s="13"/>
      <c r="H26" s="13">
        <v>9001807</v>
      </c>
      <c r="I26" s="13">
        <v>6</v>
      </c>
      <c r="K26" s="954" t="s">
        <v>1031</v>
      </c>
      <c r="L26" s="48"/>
      <c r="M26" s="48"/>
      <c r="N26" s="48"/>
      <c r="O26" s="20"/>
      <c r="P26" s="13"/>
      <c r="Q26" s="395"/>
      <c r="R26" s="395"/>
      <c r="S26" s="395"/>
      <c r="T26" s="395"/>
      <c r="U26" s="954" t="s">
        <v>1031</v>
      </c>
      <c r="V26" s="18"/>
    </row>
    <row r="27" spans="1:22" s="9" customFormat="1" ht="16" customHeight="1" thickBot="1">
      <c r="A27" s="6"/>
      <c r="B27" s="393">
        <v>92</v>
      </c>
      <c r="C27" s="1053"/>
      <c r="D27" s="1053"/>
      <c r="E27" s="397">
        <v>2</v>
      </c>
      <c r="F27" s="17">
        <v>2004</v>
      </c>
      <c r="G27" s="17"/>
      <c r="H27" s="17">
        <v>9001807</v>
      </c>
      <c r="I27" s="17">
        <v>10</v>
      </c>
      <c r="K27" s="954" t="s">
        <v>1031</v>
      </c>
      <c r="L27" s="48"/>
      <c r="M27" s="48"/>
      <c r="N27" s="48"/>
      <c r="O27" s="20"/>
      <c r="P27" s="13"/>
      <c r="Q27" s="395"/>
      <c r="R27" s="395"/>
      <c r="S27" s="395"/>
      <c r="T27" s="395"/>
      <c r="U27" s="954" t="s">
        <v>1031</v>
      </c>
      <c r="V27" s="18"/>
    </row>
    <row r="29" spans="1:22">
      <c r="C29" t="s">
        <v>235</v>
      </c>
    </row>
    <row r="30" spans="1:22" s="9" customFormat="1" ht="16" customHeight="1">
      <c r="A30" s="6"/>
      <c r="B30" s="82">
        <v>22</v>
      </c>
      <c r="C30" s="963" t="s">
        <v>9796</v>
      </c>
      <c r="D30" s="963"/>
      <c r="E30" s="264">
        <v>4</v>
      </c>
      <c r="F30" s="87" t="s">
        <v>9797</v>
      </c>
      <c r="G30" s="87">
        <v>101165</v>
      </c>
      <c r="H30" s="87">
        <v>9005739</v>
      </c>
      <c r="I30" s="87">
        <v>12</v>
      </c>
      <c r="J30" s="963"/>
      <c r="K30" s="87"/>
      <c r="L30" s="57" t="s">
        <v>592</v>
      </c>
      <c r="M30" s="13" t="s">
        <v>992</v>
      </c>
      <c r="N30" s="13" t="s">
        <v>993</v>
      </c>
      <c r="O30" s="13" t="s">
        <v>994</v>
      </c>
      <c r="P30" s="116"/>
      <c r="Q30" s="116"/>
      <c r="R30" s="216"/>
      <c r="S30" s="218"/>
      <c r="T30" s="217"/>
    </row>
    <row r="31" spans="1:22">
      <c r="B31" s="82">
        <v>23</v>
      </c>
      <c r="C31" s="963" t="s">
        <v>9798</v>
      </c>
      <c r="D31" s="963" t="s">
        <v>9178</v>
      </c>
      <c r="E31" s="264">
        <v>1</v>
      </c>
      <c r="F31" s="87">
        <v>2000</v>
      </c>
      <c r="G31" s="87">
        <v>9513</v>
      </c>
      <c r="H31" s="87">
        <v>9002479</v>
      </c>
      <c r="I31" s="87">
        <v>1</v>
      </c>
      <c r="J31" s="963" t="s">
        <v>502</v>
      </c>
      <c r="K31" s="87"/>
      <c r="L31" s="57"/>
      <c r="M31" s="13"/>
      <c r="N31" s="13"/>
      <c r="O31" s="13"/>
      <c r="P31" s="116"/>
      <c r="Q31" s="116"/>
      <c r="R31" s="216"/>
      <c r="S31" s="218"/>
      <c r="T31" s="217"/>
      <c r="U31" s="9"/>
    </row>
    <row r="33" spans="1:26" s="9" customFormat="1">
      <c r="A33" s="6"/>
      <c r="B33" s="18"/>
      <c r="C33" s="330"/>
      <c r="D33" s="19"/>
      <c r="E33" s="19"/>
      <c r="K33"/>
      <c r="L33"/>
      <c r="M33"/>
    </row>
    <row r="34" spans="1:26" s="9" customFormat="1">
      <c r="A34" s="6"/>
      <c r="B34" s="18"/>
      <c r="C34" s="909" t="s">
        <v>5</v>
      </c>
      <c r="D34" s="19"/>
      <c r="E34" s="19"/>
      <c r="K34"/>
      <c r="L34"/>
      <c r="M34"/>
    </row>
    <row r="35" spans="1:26" s="9" customFormat="1" ht="16" customHeight="1">
      <c r="A35" s="6"/>
      <c r="B35" s="393">
        <v>46</v>
      </c>
      <c r="C35" s="25"/>
      <c r="D35" s="952" t="s">
        <v>6980</v>
      </c>
      <c r="E35" s="394">
        <v>1</v>
      </c>
      <c r="F35" s="13">
        <v>1991</v>
      </c>
      <c r="G35" s="13" t="s">
        <v>951</v>
      </c>
      <c r="H35" s="13">
        <v>9000625</v>
      </c>
      <c r="I35" s="13">
        <v>12</v>
      </c>
      <c r="J35" s="953"/>
      <c r="K35" s="954"/>
      <c r="L35" s="55"/>
      <c r="M35" s="48"/>
      <c r="N35" s="920"/>
      <c r="O35" s="955"/>
      <c r="P35" s="956"/>
      <c r="Q35" s="91"/>
      <c r="R35" s="91"/>
      <c r="S35" s="91" t="s">
        <v>6934</v>
      </c>
      <c r="T35" s="91"/>
      <c r="U35" s="952"/>
      <c r="W35" s="4"/>
      <c r="X35" s="964"/>
      <c r="Y35" s="23"/>
      <c r="Z35" s="23"/>
    </row>
    <row r="36" spans="1:26" s="9" customFormat="1" ht="16" customHeight="1">
      <c r="A36" s="6"/>
      <c r="B36" s="393">
        <v>47</v>
      </c>
      <c r="C36" s="25" t="s">
        <v>9799</v>
      </c>
      <c r="D36" s="952" t="s">
        <v>9800</v>
      </c>
      <c r="E36" s="394">
        <v>1</v>
      </c>
      <c r="F36" s="13">
        <v>1994</v>
      </c>
      <c r="G36" s="13"/>
      <c r="H36" s="13">
        <v>9005515</v>
      </c>
      <c r="I36" s="13">
        <v>1</v>
      </c>
      <c r="J36" s="953"/>
      <c r="K36" s="954"/>
      <c r="L36" s="55"/>
      <c r="M36" s="48"/>
      <c r="N36" s="920"/>
      <c r="O36" s="955"/>
      <c r="P36" s="956"/>
      <c r="Q36" s="91"/>
      <c r="R36" s="91"/>
      <c r="S36" s="91"/>
      <c r="T36" s="91"/>
      <c r="U36" s="952"/>
      <c r="W36" s="4"/>
      <c r="X36" s="964"/>
      <c r="Y36" s="23"/>
      <c r="Z36" s="23"/>
    </row>
    <row r="39" spans="1:26">
      <c r="C39" t="s">
        <v>0</v>
      </c>
    </row>
    <row r="40" spans="1:26" s="9" customFormat="1" ht="16" customHeight="1">
      <c r="B40" s="393">
        <v>46</v>
      </c>
      <c r="C40" s="396" t="s">
        <v>7</v>
      </c>
      <c r="D40" s="399" t="s">
        <v>6971</v>
      </c>
      <c r="E40" s="394">
        <v>1</v>
      </c>
      <c r="F40" s="13">
        <v>2007</v>
      </c>
      <c r="G40" s="13">
        <v>5779</v>
      </c>
      <c r="H40" s="13">
        <v>9003984</v>
      </c>
      <c r="I40" s="13">
        <v>1</v>
      </c>
      <c r="J40" s="13" t="s">
        <v>500</v>
      </c>
      <c r="K40" s="399"/>
      <c r="L40" s="13"/>
      <c r="M40" s="13"/>
      <c r="N40" s="13"/>
      <c r="O40" s="13"/>
      <c r="P40" s="204" t="s">
        <v>1278</v>
      </c>
      <c r="Q40" s="204" t="s">
        <v>1222</v>
      </c>
      <c r="R40" s="205"/>
      <c r="S40" s="255"/>
      <c r="T40" s="255"/>
      <c r="U40" s="20" t="s">
        <v>1279</v>
      </c>
    </row>
    <row r="41" spans="1:26" s="9" customFormat="1" ht="16" customHeight="1">
      <c r="B41" s="393">
        <v>49</v>
      </c>
      <c r="C41" s="920"/>
      <c r="D41" s="13" t="s">
        <v>6972</v>
      </c>
      <c r="E41" s="394">
        <v>1</v>
      </c>
      <c r="F41" s="13">
        <v>2005</v>
      </c>
      <c r="G41" s="13">
        <v>4675</v>
      </c>
      <c r="H41" s="13">
        <v>9003653</v>
      </c>
      <c r="I41" s="13">
        <v>1</v>
      </c>
      <c r="J41" s="13" t="s">
        <v>501</v>
      </c>
      <c r="K41" s="399"/>
      <c r="L41" s="13"/>
      <c r="M41" s="13"/>
      <c r="N41" s="13"/>
      <c r="O41" s="13"/>
      <c r="P41" s="204" t="s">
        <v>1278</v>
      </c>
      <c r="Q41" s="204" t="s">
        <v>1222</v>
      </c>
      <c r="R41" s="205"/>
      <c r="S41" s="255"/>
      <c r="T41" s="255"/>
      <c r="U41" s="20" t="s">
        <v>1279</v>
      </c>
    </row>
    <row r="42" spans="1:26" s="9" customFormat="1" ht="16" customHeight="1">
      <c r="A42" s="6"/>
      <c r="B42" s="393">
        <v>72</v>
      </c>
      <c r="C42" s="396" t="s">
        <v>7882</v>
      </c>
      <c r="D42" s="396"/>
      <c r="E42" s="394">
        <v>3</v>
      </c>
      <c r="F42" s="13">
        <v>2005</v>
      </c>
      <c r="G42" s="13">
        <v>520</v>
      </c>
      <c r="H42" s="13">
        <v>1155977</v>
      </c>
      <c r="I42" s="13">
        <v>3</v>
      </c>
      <c r="J42" s="62"/>
      <c r="K42" s="399"/>
      <c r="L42" s="13"/>
      <c r="M42" s="13"/>
      <c r="N42" s="13"/>
      <c r="O42" s="13"/>
      <c r="P42" s="204" t="s">
        <v>1283</v>
      </c>
      <c r="Q42" s="204" t="s">
        <v>977</v>
      </c>
      <c r="R42" s="205" t="s">
        <v>1284</v>
      </c>
      <c r="S42" s="255"/>
      <c r="T42" s="204" t="s">
        <v>1285</v>
      </c>
      <c r="U42" s="20" t="s">
        <v>1023</v>
      </c>
    </row>
    <row r="45" spans="1:26">
      <c r="C45" t="s">
        <v>4</v>
      </c>
    </row>
    <row r="46" spans="1:26" s="9" customFormat="1" ht="16" customHeight="1">
      <c r="B46" s="82">
        <v>48.681118881118898</v>
      </c>
      <c r="C46" s="86" t="s">
        <v>513</v>
      </c>
      <c r="D46" s="87" t="s">
        <v>9801</v>
      </c>
      <c r="E46" s="264">
        <v>1</v>
      </c>
      <c r="F46" s="87">
        <v>2006</v>
      </c>
      <c r="G46" s="86">
        <v>6560721</v>
      </c>
      <c r="H46" s="86">
        <v>9005517</v>
      </c>
      <c r="I46" s="86">
        <v>1</v>
      </c>
      <c r="J46" s="87" t="s">
        <v>9802</v>
      </c>
      <c r="K46" s="87"/>
      <c r="L46" s="13"/>
      <c r="M46" s="13"/>
      <c r="N46" s="13"/>
      <c r="O46" s="13"/>
      <c r="P46" s="204"/>
      <c r="Q46" s="204"/>
      <c r="R46" s="205"/>
      <c r="S46" s="255"/>
      <c r="T46" s="210"/>
    </row>
    <row r="47" spans="1:26" s="9" customFormat="1" ht="16" customHeight="1" thickBot="1">
      <c r="B47" s="82">
        <v>26</v>
      </c>
      <c r="C47" s="939"/>
      <c r="D47" s="86" t="s">
        <v>7936</v>
      </c>
      <c r="E47" s="264">
        <v>1</v>
      </c>
      <c r="F47" s="87">
        <v>1995</v>
      </c>
      <c r="G47" s="86"/>
      <c r="H47" s="86">
        <v>9003333</v>
      </c>
      <c r="I47" s="86">
        <v>1</v>
      </c>
      <c r="J47" s="86" t="s">
        <v>9803</v>
      </c>
      <c r="K47" s="87"/>
      <c r="L47" s="13"/>
      <c r="M47" s="13"/>
      <c r="N47" s="13"/>
      <c r="O47" s="13"/>
      <c r="P47" s="204"/>
      <c r="Q47" s="204"/>
      <c r="R47" s="205"/>
      <c r="S47" s="255"/>
      <c r="T47" s="210"/>
    </row>
    <row r="48" spans="1:26" s="9" customFormat="1" ht="16" customHeight="1">
      <c r="A48" s="6"/>
      <c r="B48" s="144">
        <v>1</v>
      </c>
      <c r="C48" s="965" t="s">
        <v>507</v>
      </c>
      <c r="D48" s="966" t="s">
        <v>503</v>
      </c>
      <c r="E48" s="145">
        <v>1</v>
      </c>
      <c r="F48" s="148">
        <v>2005</v>
      </c>
      <c r="G48" s="148">
        <v>17250</v>
      </c>
      <c r="H48" s="148">
        <v>9005211</v>
      </c>
      <c r="I48" s="148">
        <v>1</v>
      </c>
      <c r="J48" s="146" t="s">
        <v>1031</v>
      </c>
      <c r="K48" s="148"/>
      <c r="L48" s="12"/>
      <c r="M48" s="12"/>
      <c r="N48" s="12"/>
      <c r="O48" s="12"/>
      <c r="P48" s="12"/>
      <c r="Q48" s="150"/>
      <c r="R48" s="907"/>
      <c r="S48" s="967"/>
      <c r="T48" s="287"/>
    </row>
    <row r="49" spans="1:23" s="9" customFormat="1" ht="16" customHeight="1">
      <c r="A49" s="6"/>
      <c r="B49" s="82">
        <v>2</v>
      </c>
      <c r="C49" s="963"/>
      <c r="D49" s="963"/>
      <c r="E49" s="85">
        <v>2</v>
      </c>
      <c r="F49" s="87">
        <v>2005</v>
      </c>
      <c r="G49" s="87">
        <v>17251</v>
      </c>
      <c r="H49" s="87">
        <v>9005211</v>
      </c>
      <c r="I49" s="87">
        <v>2</v>
      </c>
      <c r="J49" s="86" t="s">
        <v>1031</v>
      </c>
      <c r="K49" s="87"/>
      <c r="L49" s="13"/>
      <c r="M49" s="13"/>
      <c r="N49" s="13"/>
      <c r="O49" s="13"/>
      <c r="P49" s="13"/>
      <c r="Q49" s="91"/>
      <c r="R49" s="96"/>
      <c r="S49" s="281"/>
      <c r="T49" s="191"/>
    </row>
    <row r="50" spans="1:23" s="9" customFormat="1" ht="16" customHeight="1">
      <c r="B50" s="82">
        <v>31.730769230769202</v>
      </c>
      <c r="C50" s="963" t="s">
        <v>510</v>
      </c>
      <c r="D50" s="86" t="s">
        <v>7937</v>
      </c>
      <c r="E50" s="85">
        <v>1</v>
      </c>
      <c r="F50" s="86">
        <v>2003</v>
      </c>
      <c r="G50" s="86" t="s">
        <v>9804</v>
      </c>
      <c r="H50" s="86">
        <v>9005519</v>
      </c>
      <c r="I50" s="86">
        <v>1</v>
      </c>
      <c r="J50" s="86"/>
      <c r="K50" s="87"/>
      <c r="L50" s="13"/>
      <c r="M50" s="13"/>
      <c r="N50" s="13"/>
      <c r="O50" s="13"/>
      <c r="P50" s="115"/>
      <c r="Q50" s="116"/>
      <c r="R50" s="226"/>
      <c r="S50" s="218"/>
      <c r="T50" s="217"/>
    </row>
    <row r="51" spans="1:23">
      <c r="C51" t="s">
        <v>9805</v>
      </c>
    </row>
    <row r="52" spans="1:23" s="9" customFormat="1" ht="16" customHeight="1">
      <c r="A52" s="6"/>
      <c r="B52" s="82">
        <v>11</v>
      </c>
      <c r="C52" s="87" t="s">
        <v>9806</v>
      </c>
      <c r="D52" s="86" t="s">
        <v>9807</v>
      </c>
      <c r="E52" s="264">
        <v>1</v>
      </c>
      <c r="F52" s="87">
        <v>1998</v>
      </c>
      <c r="G52" s="968" t="s">
        <v>9808</v>
      </c>
      <c r="H52" s="86">
        <v>6177953</v>
      </c>
      <c r="I52" s="86">
        <v>1</v>
      </c>
      <c r="J52" s="86" t="s">
        <v>9809</v>
      </c>
      <c r="K52" s="86"/>
      <c r="L52" s="57"/>
      <c r="M52" s="13"/>
      <c r="N52" s="13"/>
      <c r="O52" s="20"/>
      <c r="P52" s="969"/>
      <c r="Q52" s="970"/>
      <c r="R52" s="969"/>
      <c r="S52" s="971"/>
      <c r="T52" s="972"/>
      <c r="U52" s="20"/>
    </row>
    <row r="53" spans="1:23" s="9" customFormat="1" ht="16" customHeight="1">
      <c r="A53" s="6"/>
      <c r="B53" s="82">
        <v>8</v>
      </c>
      <c r="C53" s="963"/>
      <c r="D53" s="86" t="s">
        <v>9810</v>
      </c>
      <c r="E53" s="264">
        <v>1</v>
      </c>
      <c r="F53" s="86">
        <v>1999</v>
      </c>
      <c r="G53" s="227"/>
      <c r="H53" s="86"/>
      <c r="I53" s="86"/>
      <c r="J53" s="86"/>
      <c r="K53" s="86"/>
      <c r="L53" s="57"/>
      <c r="M53" s="13"/>
      <c r="N53" s="13"/>
      <c r="O53" s="20"/>
      <c r="P53" s="969"/>
      <c r="Q53" s="970"/>
      <c r="R53" s="969"/>
      <c r="S53" s="971"/>
      <c r="T53" s="972"/>
      <c r="U53" s="20"/>
    </row>
    <row r="54" spans="1:23">
      <c r="C54" s="973" t="s">
        <v>9773</v>
      </c>
    </row>
    <row r="55" spans="1:23" s="9" customFormat="1" ht="15">
      <c r="A55" s="6"/>
      <c r="B55" s="82">
        <v>67</v>
      </c>
      <c r="C55" s="1088" t="s">
        <v>489</v>
      </c>
      <c r="D55" s="86" t="s">
        <v>488</v>
      </c>
      <c r="E55" s="85">
        <v>1</v>
      </c>
      <c r="F55" s="890">
        <v>2006</v>
      </c>
      <c r="G55" s="891">
        <v>690087</v>
      </c>
      <c r="H55" s="891">
        <v>9003094</v>
      </c>
      <c r="I55" s="891">
        <v>1</v>
      </c>
      <c r="J55" s="86"/>
      <c r="K55" s="86"/>
      <c r="L55" s="244" t="s">
        <v>490</v>
      </c>
      <c r="M55" s="87"/>
      <c r="N55" s="13"/>
      <c r="O55" s="13"/>
      <c r="P55" s="13"/>
      <c r="Q55" s="13"/>
      <c r="R55" s="204" t="s">
        <v>1282</v>
      </c>
      <c r="S55" s="204" t="s">
        <v>1222</v>
      </c>
      <c r="T55" s="206"/>
      <c r="U55" s="211"/>
      <c r="V55" s="255"/>
      <c r="W55" s="20" t="s">
        <v>1022</v>
      </c>
    </row>
    <row r="56" spans="1:23" s="9" customFormat="1" ht="15">
      <c r="A56" s="6"/>
      <c r="B56" s="82">
        <v>68</v>
      </c>
      <c r="C56" s="1063"/>
      <c r="D56" s="1063" t="s">
        <v>491</v>
      </c>
      <c r="E56" s="85">
        <v>2</v>
      </c>
      <c r="F56" s="890">
        <v>2000</v>
      </c>
      <c r="G56" s="891">
        <v>650010</v>
      </c>
      <c r="H56" s="891">
        <v>9002056</v>
      </c>
      <c r="I56" s="891">
        <v>2</v>
      </c>
      <c r="J56" s="86"/>
      <c r="K56" s="86"/>
      <c r="L56" s="244" t="s">
        <v>490</v>
      </c>
      <c r="M56" s="87"/>
      <c r="N56" s="13"/>
      <c r="O56" s="13"/>
      <c r="P56" s="13"/>
      <c r="Q56" s="13"/>
      <c r="R56" s="204" t="s">
        <v>1282</v>
      </c>
      <c r="S56" s="204" t="s">
        <v>1222</v>
      </c>
      <c r="T56" s="206"/>
      <c r="U56" s="211"/>
      <c r="V56" s="255"/>
      <c r="W56" s="20" t="s">
        <v>1279</v>
      </c>
    </row>
    <row r="57" spans="1:23" s="9" customFormat="1" ht="15">
      <c r="A57" s="6"/>
      <c r="B57" s="82">
        <v>69</v>
      </c>
      <c r="C57" s="1063"/>
      <c r="D57" s="1063"/>
      <c r="E57" s="85">
        <v>3</v>
      </c>
      <c r="F57" s="890">
        <v>1999</v>
      </c>
      <c r="G57" s="891">
        <v>653004</v>
      </c>
      <c r="H57" s="891">
        <v>9002056</v>
      </c>
      <c r="I57" s="891">
        <v>1</v>
      </c>
      <c r="J57" s="86"/>
      <c r="K57" s="86"/>
      <c r="L57" s="244" t="s">
        <v>492</v>
      </c>
      <c r="M57" s="87"/>
      <c r="N57" s="13"/>
      <c r="O57" s="13"/>
      <c r="P57" s="13"/>
      <c r="Q57" s="13"/>
      <c r="R57" s="204" t="s">
        <v>1282</v>
      </c>
      <c r="S57" s="204" t="s">
        <v>1222</v>
      </c>
      <c r="T57" s="206"/>
      <c r="U57" s="211"/>
      <c r="V57" s="255"/>
      <c r="W57" s="20"/>
    </row>
    <row r="58" spans="1:23" s="9" customFormat="1" ht="30">
      <c r="A58" s="6"/>
      <c r="B58" s="82">
        <v>70</v>
      </c>
      <c r="C58" s="1055" t="s">
        <v>476</v>
      </c>
      <c r="D58" s="1049" t="s">
        <v>486</v>
      </c>
      <c r="E58" s="85">
        <v>1</v>
      </c>
      <c r="F58" s="890">
        <v>2005</v>
      </c>
      <c r="G58" s="891">
        <v>540</v>
      </c>
      <c r="H58" s="891">
        <v>1155977</v>
      </c>
      <c r="I58" s="891">
        <v>1</v>
      </c>
      <c r="J58" s="86"/>
      <c r="K58" s="86"/>
      <c r="L58" s="244">
        <v>380</v>
      </c>
      <c r="M58" s="87"/>
      <c r="N58" s="13"/>
      <c r="O58" s="13"/>
      <c r="P58" s="13"/>
      <c r="Q58" s="13"/>
      <c r="R58" s="204" t="s">
        <v>1283</v>
      </c>
      <c r="S58" s="204" t="s">
        <v>977</v>
      </c>
      <c r="T58" s="206" t="s">
        <v>1284</v>
      </c>
      <c r="U58" s="211"/>
      <c r="V58" s="204" t="s">
        <v>1285</v>
      </c>
      <c r="W58" s="20" t="s">
        <v>1023</v>
      </c>
    </row>
    <row r="59" spans="1:23" s="9" customFormat="1" ht="30">
      <c r="A59" s="6"/>
      <c r="B59" s="82">
        <v>71</v>
      </c>
      <c r="C59" s="1057"/>
      <c r="D59" s="1047"/>
      <c r="E59" s="85">
        <v>2</v>
      </c>
      <c r="F59" s="890">
        <v>2005</v>
      </c>
      <c r="G59" s="891">
        <v>535</v>
      </c>
      <c r="H59" s="891">
        <v>1155977</v>
      </c>
      <c r="I59" s="891">
        <v>2</v>
      </c>
      <c r="J59" s="86"/>
      <c r="K59" s="86"/>
      <c r="L59" s="244"/>
      <c r="M59" s="87"/>
      <c r="N59" s="13"/>
      <c r="O59" s="13"/>
      <c r="P59" s="13"/>
      <c r="Q59" s="13"/>
      <c r="R59" s="204" t="s">
        <v>1283</v>
      </c>
      <c r="S59" s="204" t="s">
        <v>977</v>
      </c>
      <c r="T59" s="206" t="s">
        <v>1284</v>
      </c>
      <c r="U59" s="211"/>
      <c r="V59" s="204" t="s">
        <v>1285</v>
      </c>
      <c r="W59" s="20" t="s">
        <v>1023</v>
      </c>
    </row>
  </sheetData>
  <mergeCells count="11">
    <mergeCell ref="C55:C57"/>
    <mergeCell ref="D56:D57"/>
    <mergeCell ref="C58:C59"/>
    <mergeCell ref="D58:D59"/>
    <mergeCell ref="C24:C25"/>
    <mergeCell ref="D24:D25"/>
    <mergeCell ref="K24:K25"/>
    <mergeCell ref="R24:R25"/>
    <mergeCell ref="U24:U25"/>
    <mergeCell ref="C26:C27"/>
    <mergeCell ref="D26:D27"/>
  </mergeCells>
  <phoneticPr fontId="2" type="noConversion"/>
  <conditionalFormatting sqref="B55:H59">
    <cfRule type="expression" dxfId="714" priority="1" stopIfTrue="1">
      <formula>UPPER($I55)="NONE"</formula>
    </cfRule>
    <cfRule type="expression" dxfId="713" priority="2" stopIfTrue="1">
      <formula>AND($I55&lt;&gt;"", $J55&lt;&gt;"", $I55*1&lt;$J55*1)</formula>
    </cfRule>
  </conditionalFormatting>
  <hyperlinks>
    <hyperlink ref="A24" location="Hermle1!Print_Area" display="Hermle1!Print_Area" xr:uid="{5AB54F4D-F83F-404E-BE26-D9BC3FC53867}"/>
  </hyperlink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6E5E-D838-4729-842A-39EE347AC00F}">
  <sheetPr codeName="Sheet3"/>
  <dimension ref="B1:L220"/>
  <sheetViews>
    <sheetView showGridLines="0" zoomScale="85" zoomScaleNormal="85" workbookViewId="0">
      <pane ySplit="3" topLeftCell="A4" activePane="bottomLeft" state="frozen"/>
      <selection activeCell="K17" sqref="K17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1586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 cm="1">
        <f t="array" ref="I4">IF(COUNTIF(RawData!A:A, H4)=0, "None", MAX(IF(RawData!A:A=H4, RawData!B:B)))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 cm="1">
        <f t="array" ref="I5">IF(COUNTIF(RawData!A:A, H5)=0, "None", MAX(IF(RawData!A:A=H5, RawData!B:B)))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 cm="1">
        <f t="array" ref="I6">IF(COUNTIF(RawData!A:A, H6)=0, "None", MAX(IF(RawData!A:A=H6, RawData!B:B)))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 cm="1">
        <f t="array" ref="I7">IF(COUNTIF(RawData!A:A, H7)=0, "None", MAX(IF(RawData!A:A=H7, RawData!B:B)))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 cm="1">
        <f t="array" ref="I8">IF(COUNTIF(RawData!A:A, H8)=0, "None", MAX(IF(RawData!A:A=H8, RawData!B:B)))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 cm="1">
        <f t="array" ref="I9">IF(COUNTIF(RawData!A:A, H9)=0, "None", MAX(IF(RawData!A:A=H9, RawData!B:B)))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 cm="1">
        <f t="array" ref="I10">IF(COUNTIF(RawData!A:A, H10)=0, "None", MAX(IF(RawData!A:A=H10, RawData!B:B)))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 cm="1">
        <f t="array" ref="I11">IF(COUNTIF(RawData!A:A, H11)=0, "None", MAX(IF(RawData!A:A=H11, RawData!B:B)))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 cm="1">
        <f t="array" ref="I12">IF(COUNTIF(RawData!A:A, H12)=0, "None", MAX(IF(RawData!A:A=H12, RawData!B:B)))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 cm="1">
        <f t="array" ref="I13">IF(COUNTIF(RawData!A:A, H13)=0, "None", MAX(IF(RawData!A:A=H13, RawData!B:B)))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 cm="1">
        <f t="array" ref="I14">IF(COUNTIF(RawData!A:A, H14)=0, "None", MAX(IF(RawData!A:A=H14, RawData!B:B)))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 cm="1">
        <f t="array" ref="I15">IF(COUNTIF(RawData!A:A, H15)=0, "None", MAX(IF(RawData!A:A=H15, RawData!B:B)))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 cm="1">
        <f t="array" ref="I16">IF(COUNTIF(RawData!A:A, H16)=0, "None", MAX(IF(RawData!A:A=H16, RawData!B:B)))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 cm="1">
        <f t="array" ref="I17">IF(COUNTIF(RawData!A:A, H17)=0, "None", MAX(IF(RawData!A:A=H17, RawData!B:B)))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 cm="1">
        <f t="array" ref="I18">IF(COUNTIF(RawData!A:A, H18)=0, "None", MAX(IF(RawData!A:A=H18, RawData!B:B)))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 cm="1">
        <f t="array" ref="I19">IF(COUNTIF(RawData!A:A, H19)=0, "None", MAX(IF(RawData!A:A=H19, RawData!B:B)))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 cm="1">
        <f t="array" ref="I20">IF(COUNTIF(RawData!A:A, H20)=0, "None", MAX(IF(RawData!A:A=H20, RawData!B:B)))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 cm="1">
        <f t="array" ref="I21">IF(COUNTIF(RawData!A:A, H21)=0, "None", MAX(IF(RawData!A:A=H21, RawData!B:B)))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 cm="1">
        <f t="array" ref="I22">IF(COUNTIF(RawData!A:A, H22)=0, "None", MAX(IF(RawData!A:A=H22, RawData!B:B)))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 cm="1">
        <f t="array" ref="I23">IF(COUNTIF(RawData!A:A, H23)=0, "None", MAX(IF(RawData!A:A=H23, RawData!B:B)))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 cm="1">
        <f t="array" ref="I24">IF(COUNTIF(RawData!A:A, H24)=0, "None", MAX(IF(RawData!A:A=H24, RawData!B:B)))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 cm="1">
        <f t="array" ref="I25">IF(COUNTIF(RawData!A:A, H25)=0, "None", MAX(IF(RawData!A:A=H25, RawData!B:B)))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 cm="1">
        <f t="array" ref="I26">IF(COUNTIF(RawData!A:A, H26)=0, "None", MAX(IF(RawData!A:A=H26, RawData!B:B)))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 cm="1">
        <f t="array" ref="I27">IF(COUNTIF(RawData!A:A, H27)=0, "None", MAX(IF(RawData!A:A=H27, RawData!B:B)))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 cm="1">
        <f t="array" ref="I28">IF(COUNTIF(RawData!A:A, H28)=0, "None", MAX(IF(RawData!A:A=H28, RawData!B:B)))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 cm="1">
        <f t="array" ref="I29">IF(COUNTIF(RawData!A:A, H29)=0, "None", MAX(IF(RawData!A:A=H29, RawData!B:B)))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 cm="1">
        <f t="array" ref="I30">IF(COUNTIF(RawData!A:A, H30)=0, "None", MAX(IF(RawData!A:A=H30, RawData!B:B)))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 cm="1">
        <f t="array" ref="I31">IF(COUNTIF(RawData!A:A, H31)=0, "None", MAX(IF(RawData!A:A=H31, RawData!B:B)))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 cm="1">
        <f t="array" ref="I32">IF(COUNTIF(RawData!A:A, H32)=0, "None", MAX(IF(RawData!A:A=H32, RawData!B:B)))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 cm="1">
        <f t="array" ref="I33">IF(COUNTIF(RawData!A:A, H33)=0, "None", MAX(IF(RawData!A:A=H33, RawData!B:B)))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 cm="1">
        <f t="array" ref="I34">IF(COUNTIF(RawData!A:A, H34)=0, "None", MAX(IF(RawData!A:A=H34, RawData!B:B)))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 cm="1">
        <f t="array" ref="I35">IF(COUNTIF(RawData!A:A, H35)=0, "None", MAX(IF(RawData!A:A=H35, RawData!B:B)))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 cm="1">
        <f t="array" ref="I36">IF(COUNTIF(RawData!A:A, H36)=0, "None", MAX(IF(RawData!A:A=H36, RawData!B:B)))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 cm="1">
        <f t="array" ref="I37">IF(COUNTIF(RawData!A:A, H37)=0, "None", MAX(IF(RawData!A:A=H37, RawData!B:B)))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 cm="1">
        <f t="array" ref="I38">IF(COUNTIF(RawData!A:A, H38)=0, "None", MAX(IF(RawData!A:A=H38, RawData!B:B)))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 cm="1">
        <f t="array" ref="I39">IF(COUNTIF(RawData!A:A, H39)=0, "None", MAX(IF(RawData!A:A=H39, RawData!B:B)))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 cm="1">
        <f t="array" ref="I40">IF(COUNTIF(RawData!A:A, H40)=0, "None", MAX(IF(RawData!A:A=H40, RawData!B:B)))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 cm="1">
        <f t="array" ref="I41">IF(COUNTIF(RawData!A:A, H41)=0, "None", MAX(IF(RawData!A:A=H41, RawData!B:B)))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 cm="1">
        <f t="array" ref="I42">IF(COUNTIF(RawData!A:A, H42)=0, "None", MAX(IF(RawData!A:A=H42, RawData!B:B)))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 cm="1">
        <f t="array" ref="I43">IF(COUNTIF(RawData!A:A, H43)=0, "None", MAX(IF(RawData!A:A=H43, RawData!B:B)))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 cm="1">
        <f t="array" ref="I44">IF(COUNTIF(RawData!A:A, H44)=0, "None", MAX(IF(RawData!A:A=H44, RawData!B:B)))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 cm="1">
        <f t="array" ref="I45">IF(COUNTIF(RawData!A:A, H45)=0, "None", MAX(IF(RawData!A:A=H45, RawData!B:B)))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 cm="1">
        <f t="array" ref="I46">IF(COUNTIF(RawData!A:A, H46)=0, "None", MAX(IF(RawData!A:A=H46, RawData!B:B)))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 cm="1">
        <f t="array" ref="I47">IF(COUNTIF(RawData!A:A, H47)=0, "None", MAX(IF(RawData!A:A=H47, RawData!B:B)))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 cm="1">
        <f t="array" ref="I48">IF(COUNTIF(RawData!A:A, H48)=0, "None", MAX(IF(RawData!A:A=H48, RawData!B:B)))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 cm="1">
        <f t="array" ref="I49">IF(COUNTIF(RawData!A:A, H49)=0, "None", MAX(IF(RawData!A:A=H49, RawData!B:B)))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 cm="1">
        <f t="array" ref="I50">IF(COUNTIF(RawData!A:A, H50)=0, "None", MAX(IF(RawData!A:A=H50, RawData!B:B)))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 cm="1">
        <f t="array" ref="I51">IF(COUNTIF(RawData!A:A, H51)=0, "None", MAX(IF(RawData!A:A=H51, RawData!B:B)))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 cm="1">
        <f t="array" ref="I52">IF(COUNTIF(RawData!A:A, H52)=0, "None", MAX(IF(RawData!A:A=H52, RawData!B:B)))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 cm="1">
        <f t="array" ref="I53">IF(COUNTIF(RawData!A:A, H53)=0, "None", MAX(IF(RawData!A:A=H53, RawData!B:B)))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 cm="1">
        <f t="array" ref="I54">IF(COUNTIF(RawData!A:A, H54)=0, "None", MAX(IF(RawData!A:A=H54, RawData!B:B)))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 cm="1">
        <f t="array" ref="I55">IF(COUNTIF(RawData!A:A, H55)=0, "None", MAX(IF(RawData!A:A=H55, RawData!B:B)))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 cm="1">
        <f t="array" ref="I56">IF(COUNTIF(RawData!A:A, H56)=0, "None", MAX(IF(RawData!A:A=H56, RawData!B:B)))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 cm="1">
        <f t="array" ref="I57">IF(COUNTIF(RawData!A:A, H57)=0, "None", MAX(IF(RawData!A:A=H57, RawData!B:B)))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 cm="1">
        <f t="array" ref="I58">IF(COUNTIF(RawData!A:A, H58)=0, "None", MAX(IF(RawData!A:A=H58, RawData!B:B)))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 cm="1">
        <f t="array" ref="I59">IF(COUNTIF(RawData!A:A, H59)=0, "None", MAX(IF(RawData!A:A=H59, RawData!B:B)))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 cm="1">
        <f t="array" ref="I60">IF(COUNTIF(RawData!A:A, H60)=0, "None", MAX(IF(RawData!A:A=H60, RawData!B:B)))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 cm="1">
        <f t="array" ref="I61">IF(COUNTIF(RawData!A:A, H61)=0, "None", MAX(IF(RawData!A:A=H61, RawData!B:B)))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 cm="1">
        <f t="array" ref="I62">IF(COUNTIF(RawData!A:A, H62)=0, "None", MAX(IF(RawData!A:A=H62, RawData!B:B)))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 cm="1">
        <f t="array" ref="I63">IF(COUNTIF(RawData!A:A, H63)=0, "None", MAX(IF(RawData!A:A=H63, RawData!B:B)))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 cm="1">
        <f t="array" ref="I64">IF(COUNTIF(RawData!A:A, H64)=0, "None", MAX(IF(RawData!A:A=H64, RawData!B:B)))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 cm="1">
        <f t="array" ref="I65">IF(COUNTIF(RawData!A:A, H65)=0, "None", MAX(IF(RawData!A:A=H65, RawData!B:B)))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 cm="1">
        <f t="array" ref="I66">IF(COUNTIF(RawData!A:A, H66)=0, "None", MAX(IF(RawData!A:A=H66, RawData!B:B)))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 cm="1">
        <f t="array" ref="I67">IF(COUNTIF(RawData!A:A, H67)=0, "None", MAX(IF(RawData!A:A=H67, RawData!B:B)))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 cm="1">
        <f t="array" ref="I68">IF(COUNTIF(RawData!A:A, H68)=0, "None", MAX(IF(RawData!A:A=H68, RawData!B:B)))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 cm="1">
        <f t="array" ref="I69">IF(COUNTIF(RawData!A:A, H69)=0, "None", MAX(IF(RawData!A:A=H69, RawData!B:B)))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 cm="1">
        <f t="array" ref="I70">IF(COUNTIF(RawData!A:A, H70)=0, "None", MAX(IF(RawData!A:A=H70, RawData!B:B)))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 cm="1">
        <f t="array" ref="I71">IF(COUNTIF(RawData!A:A, H71)=0, "None", MAX(IF(RawData!A:A=H71, RawData!B:B)))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 cm="1">
        <f t="array" ref="I72">IF(COUNTIF(RawData!A:A, H72)=0, "None", MAX(IF(RawData!A:A=H72, RawData!B:B)))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 cm="1">
        <f t="array" ref="I73">IF(COUNTIF(RawData!A:A, H73)=0, "None", MAX(IF(RawData!A:A=H73, RawData!B:B)))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 cm="1">
        <f t="array" ref="I74">IF(COUNTIF(RawData!A:A, H74)=0, "None", MAX(IF(RawData!A:A=H74, RawData!B:B)))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 cm="1">
        <f t="array" ref="I75">IF(COUNTIF(RawData!A:A, H75)=0, "None", MAX(IF(RawData!A:A=H75, RawData!B:B)))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 cm="1">
        <f t="array" ref="I76">IF(COUNTIF(RawData!A:A, H76)=0, "None", MAX(IF(RawData!A:A=H76, RawData!B:B)))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 cm="1">
        <f t="array" ref="I77">IF(COUNTIF(RawData!A:A, H77)=0, "None", MAX(IF(RawData!A:A=H77, RawData!B:B)))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 cm="1">
        <f t="array" ref="I78">IF(COUNTIF(RawData!A:A, H78)=0, "None", MAX(IF(RawData!A:A=H78, RawData!B:B)))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 cm="1">
        <f t="array" ref="I79">IF(COUNTIF(RawData!A:A, H79)=0, "None", MAX(IF(RawData!A:A=H79, RawData!B:B)))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 cm="1">
        <f t="array" ref="I80">IF(COUNTIF(RawData!A:A, H80)=0, "None", MAX(IF(RawData!A:A=H80, RawData!B:B)))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 cm="1">
        <f t="array" ref="I81">IF(COUNTIF(RawData!A:A, H81)=0, "None", MAX(IF(RawData!A:A=H81, RawData!B:B)))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 cm="1">
        <f t="array" ref="I82">IF(COUNTIF(RawData!A:A, H82)=0, "None", MAX(IF(RawData!A:A=H82, RawData!B:B)))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 cm="1">
        <f t="array" ref="I83">IF(COUNTIF(RawData!A:A, H83)=0, "None", MAX(IF(RawData!A:A=H83, RawData!B:B)))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 cm="1">
        <f t="array" ref="I84">IF(COUNTIF(RawData!A:A, H84)=0, "None", MAX(IF(RawData!A:A=H84, RawData!B:B)))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 cm="1">
        <f t="array" ref="I85">IF(COUNTIF(RawData!A:A, H85)=0, "None", MAX(IF(RawData!A:A=H85, RawData!B:B)))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 cm="1">
        <f t="array" ref="I86">IF(COUNTIF(RawData!A:A, H86)=0, "None", MAX(IF(RawData!A:A=H86, RawData!B:B)))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 cm="1">
        <f t="array" ref="I87">IF(COUNTIF(RawData!A:A, H87)=0, "None", MAX(IF(RawData!A:A=H87, RawData!B:B)))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 cm="1">
        <f t="array" ref="I88">IF(COUNTIF(RawData!A:A, H88)=0, "None", MAX(IF(RawData!A:A=H88, RawData!B:B)))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 cm="1">
        <f t="array" ref="I89">IF(COUNTIF(RawData!A:A, H89)=0, "None", MAX(IF(RawData!A:A=H89, RawData!B:B)))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 cm="1">
        <f t="array" ref="I90">IF(COUNTIF(RawData!A:A, H90)=0, "None", MAX(IF(RawData!A:A=H90, RawData!B:B)))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 cm="1">
        <f t="array" ref="I91">IF(COUNTIF(RawData!A:A, H91)=0, "None", MAX(IF(RawData!A:A=H91, RawData!B:B)))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 cm="1">
        <f t="array" ref="I92">IF(COUNTIF(RawData!A:A, H92)=0, "None", MAX(IF(RawData!A:A=H92, RawData!B:B)))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 cm="1">
        <f t="array" ref="I93">IF(COUNTIF(RawData!A:A, H93)=0, "None", MAX(IF(RawData!A:A=H93, RawData!B:B)))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 cm="1">
        <f t="array" ref="I94">IF(COUNTIF(RawData!A:A, H94)=0, "None", MAX(IF(RawData!A:A=H94, RawData!B:B)))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 cm="1">
        <f t="array" ref="I95">IF(COUNTIF(RawData!A:A, H95)=0, "None", MAX(IF(RawData!A:A=H95, RawData!B:B)))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 cm="1">
        <f t="array" ref="I96">IF(COUNTIF(RawData!A:A, H96)=0, "None", MAX(IF(RawData!A:A=H96, RawData!B:B)))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 cm="1">
        <f t="array" ref="I97">IF(COUNTIF(RawData!A:A, H97)=0, "None", MAX(IF(RawData!A:A=H97, RawData!B:B)))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 cm="1">
        <f t="array" ref="I98">IF(COUNTIF(RawData!A:A, H98)=0, "None", MAX(IF(RawData!A:A=H98, RawData!B:B)))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 cm="1">
        <f t="array" ref="I99">IF(COUNTIF(RawData!A:A, H99)=0, "None", MAX(IF(RawData!A:A=H99, RawData!B:B)))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 cm="1">
        <f t="array" ref="I100">IF(COUNTIF(RawData!A:A, H100)=0, "None", MAX(IF(RawData!A:A=H100, RawData!B:B)))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 cm="1">
        <f t="array" ref="I101">IF(COUNTIF(RawData!A:A, H101)=0, "None", MAX(IF(RawData!A:A=H101, RawData!B:B)))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 cm="1">
        <f t="array" ref="I102">IF(COUNTIF(RawData!A:A, H102)=0, "None", MAX(IF(RawData!A:A=H102, RawData!B:B)))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 cm="1">
        <f t="array" ref="I103">IF(COUNTIF(RawData!A:A, H103)=0, "None", MAX(IF(RawData!A:A=H103, RawData!B:B)))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 cm="1">
        <f t="array" ref="I104">IF(COUNTIF(RawData!A:A, H104)=0, "None", MAX(IF(RawData!A:A=H104, RawData!B:B)))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 cm="1">
        <f t="array" ref="I105">IF(COUNTIF(RawData!A:A, H105)=0, "None", MAX(IF(RawData!A:A=H105, RawData!B:B)))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 cm="1">
        <f t="array" ref="I106">IF(COUNTIF(RawData!A:A, H106)=0, "None", MAX(IF(RawData!A:A=H106, RawData!B:B)))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 cm="1">
        <f t="array" ref="I107">IF(COUNTIF(RawData!A:A, H107)=0, "None", MAX(IF(RawData!A:A=H107, RawData!B:B)))</f>
        <v>None</v>
      </c>
      <c r="J107" s="313"/>
      <c r="K107" s="313"/>
      <c r="L107" s="316"/>
    </row>
    <row r="108" spans="2:12" ht="30" customHeight="1">
      <c r="I108" s="65" t="str" cm="1">
        <f t="array" ref="I108">IF(COUNTIF(RawData!A:A, H108)=0, "None", MAX(IF(RawData!A:A=H108, RawData!B:B)))</f>
        <v>None</v>
      </c>
    </row>
    <row r="109" spans="2:12" ht="30" customHeight="1">
      <c r="I109" s="65" t="str" cm="1">
        <f t="array" ref="I109">IF(COUNTIF(RawData!A:A, H109)=0, "None", MAX(IF(RawData!A:A=H109, RawData!B:B)))</f>
        <v>None</v>
      </c>
    </row>
    <row r="110" spans="2:12" ht="30" customHeight="1">
      <c r="I110" s="65" t="str" cm="1">
        <f t="array" ref="I110">IF(COUNTIF(RawData!A:A, H110)=0, "None", MAX(IF(RawData!A:A=H110, RawData!B:B)))</f>
        <v>None</v>
      </c>
    </row>
    <row r="111" spans="2:12" ht="30" customHeight="1">
      <c r="I111" s="65" t="str" cm="1">
        <f t="array" ref="I111">IF(COUNTIF(RawData!A:A, H111)=0, "None", MAX(IF(RawData!A:A=H111, RawData!B:B)))</f>
        <v>None</v>
      </c>
    </row>
    <row r="112" spans="2:12" ht="30" customHeight="1">
      <c r="I112" s="65" t="str" cm="1">
        <f t="array" ref="I112">IF(COUNTIF(RawData!A:A, H112)=0, "None", MAX(IF(RawData!A:A=H112, RawData!B:B)))</f>
        <v>None</v>
      </c>
    </row>
    <row r="113" spans="9:9" ht="30" customHeight="1">
      <c r="I113" s="65" t="str" cm="1">
        <f t="array" ref="I113">IF(COUNTIF(RawData!A:A, H113)=0, "None", MAX(IF(RawData!A:A=H113, RawData!B:B)))</f>
        <v>None</v>
      </c>
    </row>
    <row r="114" spans="9:9" ht="30" customHeight="1">
      <c r="I114" s="65" t="str" cm="1">
        <f t="array" ref="I114">IF(COUNTIF(RawData!A:A, H114)=0, "None", MAX(IF(RawData!A:A=H114, RawData!B:B)))</f>
        <v>None</v>
      </c>
    </row>
    <row r="115" spans="9:9" ht="30" customHeight="1">
      <c r="I115" s="65" t="str" cm="1">
        <f t="array" ref="I115">IF(COUNTIF(RawData!A:A, H115)=0, "None", MAX(IF(RawData!A:A=H115, RawData!B:B)))</f>
        <v>None</v>
      </c>
    </row>
    <row r="116" spans="9:9" ht="30" customHeight="1">
      <c r="I116" s="65" t="str" cm="1">
        <f t="array" ref="I116">IF(COUNTIF(RawData!A:A, H116)=0, "None", MAX(IF(RawData!A:A=H116, RawData!B:B)))</f>
        <v>None</v>
      </c>
    </row>
    <row r="117" spans="9:9" ht="30" customHeight="1">
      <c r="I117" s="65" t="str" cm="1">
        <f t="array" ref="I117">IF(COUNTIF(RawData!A:A, H117)=0, "None", MAX(IF(RawData!A:A=H117, RawData!B:B)))</f>
        <v>None</v>
      </c>
    </row>
    <row r="118" spans="9:9" ht="30" customHeight="1">
      <c r="I118" s="65" t="str" cm="1">
        <f t="array" ref="I118">IF(COUNTIF(RawData!A:A, H118)=0, "None", MAX(IF(RawData!A:A=H118, RawData!B:B)))</f>
        <v>None</v>
      </c>
    </row>
    <row r="119" spans="9:9" ht="30" customHeight="1">
      <c r="I119" s="65" t="str" cm="1">
        <f t="array" ref="I119">IF(COUNTIF(RawData!A:A, H119)=0, "None", MAX(IF(RawData!A:A=H119, RawData!B:B)))</f>
        <v>None</v>
      </c>
    </row>
    <row r="120" spans="9:9" ht="30" customHeight="1">
      <c r="I120" s="65" t="str" cm="1">
        <f t="array" ref="I120">IF(COUNTIF(RawData!A:A, H120)=0, "None", MAX(IF(RawData!A:A=H120, RawData!B:B)))</f>
        <v>None</v>
      </c>
    </row>
    <row r="121" spans="9:9" ht="30" customHeight="1">
      <c r="I121" s="65" t="str" cm="1">
        <f t="array" ref="I121">IF(COUNTIF(RawData!A:A, H121)=0, "None", MAX(IF(RawData!A:A=H121, RawData!B:B)))</f>
        <v>None</v>
      </c>
    </row>
    <row r="122" spans="9:9" ht="30" customHeight="1">
      <c r="I122" s="65" t="str" cm="1">
        <f t="array" ref="I122">IF(COUNTIF(RawData!A:A, H122)=0, "None", MAX(IF(RawData!A:A=H122, RawData!B:B)))</f>
        <v>None</v>
      </c>
    </row>
    <row r="123" spans="9:9" ht="30" customHeight="1">
      <c r="I123" s="65" t="str" cm="1">
        <f t="array" ref="I123">IF(COUNTIF(RawData!A:A, H123)=0, "None", MAX(IF(RawData!A:A=H123, RawData!B:B)))</f>
        <v>None</v>
      </c>
    </row>
    <row r="124" spans="9:9" ht="30" customHeight="1">
      <c r="I124" s="65" t="str" cm="1">
        <f t="array" ref="I124">IF(COUNTIF(RawData!A:A, H124)=0, "None", MAX(IF(RawData!A:A=H124, RawData!B:B)))</f>
        <v>None</v>
      </c>
    </row>
    <row r="125" spans="9:9" ht="30" customHeight="1">
      <c r="I125" s="65" t="str" cm="1">
        <f t="array" ref="I125">IF(COUNTIF(RawData!A:A, H125)=0, "None", MAX(IF(RawData!A:A=H125, RawData!B:B)))</f>
        <v>None</v>
      </c>
    </row>
    <row r="126" spans="9:9" ht="30" customHeight="1">
      <c r="I126" s="65" t="str" cm="1">
        <f t="array" ref="I126">IF(COUNTIF(RawData!A:A, H126)=0, "None", MAX(IF(RawData!A:A=H126, RawData!B:B)))</f>
        <v>None</v>
      </c>
    </row>
    <row r="127" spans="9:9" ht="30" customHeight="1">
      <c r="I127" s="65" t="str" cm="1">
        <f t="array" ref="I127">IF(COUNTIF(RawData!A:A, H127)=0, "None", MAX(IF(RawData!A:A=H127, RawData!B:B)))</f>
        <v>None</v>
      </c>
    </row>
    <row r="128" spans="9:9" ht="30" customHeight="1">
      <c r="I128" s="65" t="str" cm="1">
        <f t="array" ref="I128">IF(COUNTIF(RawData!A:A, H128)=0, "None", MAX(IF(RawData!A:A=H128, RawData!B:B)))</f>
        <v>None</v>
      </c>
    </row>
    <row r="129" spans="9:9" ht="30" customHeight="1">
      <c r="I129" s="65" t="str" cm="1">
        <f t="array" ref="I129">IF(COUNTIF(RawData!A:A, H129)=0, "None", MAX(IF(RawData!A:A=H129, RawData!B:B)))</f>
        <v>None</v>
      </c>
    </row>
    <row r="130" spans="9:9" ht="30" customHeight="1">
      <c r="I130" s="65" t="str" cm="1">
        <f t="array" ref="I130">IF(COUNTIF(RawData!A:A, H130)=0, "None", MAX(IF(RawData!A:A=H130, RawData!B:B)))</f>
        <v>None</v>
      </c>
    </row>
    <row r="131" spans="9:9" ht="30" customHeight="1">
      <c r="I131" s="65" t="str" cm="1">
        <f t="array" ref="I131">IF(COUNTIF(RawData!A:A, H131)=0, "None", MAX(IF(RawData!A:A=H131, RawData!B:B)))</f>
        <v>None</v>
      </c>
    </row>
    <row r="132" spans="9:9" ht="30" customHeight="1">
      <c r="I132" s="65" t="str" cm="1">
        <f t="array" ref="I132">IF(COUNTIF(RawData!A:A, H132)=0, "None", MAX(IF(RawData!A:A=H132, RawData!B:B)))</f>
        <v>None</v>
      </c>
    </row>
    <row r="133" spans="9:9" ht="30" customHeight="1">
      <c r="I133" s="65" t="str" cm="1">
        <f t="array" ref="I133">IF(COUNTIF(RawData!A:A, H133)=0, "None", MAX(IF(RawData!A:A=H133, RawData!B:B)))</f>
        <v>None</v>
      </c>
    </row>
    <row r="134" spans="9:9" ht="30" customHeight="1">
      <c r="I134" s="65" t="str" cm="1">
        <f t="array" ref="I134">IF(COUNTIF(RawData!A:A, H134)=0, "None", MAX(IF(RawData!A:A=H134, RawData!B:B)))</f>
        <v>None</v>
      </c>
    </row>
    <row r="135" spans="9:9" ht="30" customHeight="1">
      <c r="I135" s="65" t="str" cm="1">
        <f t="array" ref="I135">IF(COUNTIF(RawData!A:A, H135)=0, "None", MAX(IF(RawData!A:A=H135, RawData!B:B)))</f>
        <v>None</v>
      </c>
    </row>
    <row r="136" spans="9:9" ht="30" customHeight="1">
      <c r="I136" s="65" t="str" cm="1">
        <f t="array" ref="I136">IF(COUNTIF(RawData!A:A, H136)=0, "None", MAX(IF(RawData!A:A=H136, RawData!B:B)))</f>
        <v>None</v>
      </c>
    </row>
    <row r="137" spans="9:9" ht="30" customHeight="1">
      <c r="I137" s="65" t="str" cm="1">
        <f t="array" ref="I137">IF(COUNTIF(RawData!A:A, H137)=0, "None", MAX(IF(RawData!A:A=H137, RawData!B:B)))</f>
        <v>None</v>
      </c>
    </row>
    <row r="138" spans="9:9" ht="30" customHeight="1">
      <c r="I138" s="65" t="str" cm="1">
        <f t="array" ref="I138">IF(COUNTIF(RawData!A:A, H138)=0, "None", MAX(IF(RawData!A:A=H138, RawData!B:B)))</f>
        <v>None</v>
      </c>
    </row>
    <row r="139" spans="9:9" ht="30" customHeight="1">
      <c r="I139" s="65" t="str" cm="1">
        <f t="array" ref="I139">IF(COUNTIF(RawData!A:A, H139)=0, "None", MAX(IF(RawData!A:A=H139, RawData!B:B)))</f>
        <v>None</v>
      </c>
    </row>
    <row r="140" spans="9:9" ht="30" customHeight="1">
      <c r="I140" s="65" t="str" cm="1">
        <f t="array" ref="I140">IF(COUNTIF(RawData!A:A, H140)=0, "None", MAX(IF(RawData!A:A=H140, RawData!B:B)))</f>
        <v>None</v>
      </c>
    </row>
    <row r="141" spans="9:9" ht="30" customHeight="1">
      <c r="I141" s="65" t="str" cm="1">
        <f t="array" ref="I141">IF(COUNTIF(RawData!A:A, H141)=0, "None", MAX(IF(RawData!A:A=H141, RawData!B:B)))</f>
        <v>None</v>
      </c>
    </row>
    <row r="142" spans="9:9" ht="30" customHeight="1">
      <c r="I142" s="65" t="str" cm="1">
        <f t="array" ref="I142">IF(COUNTIF(RawData!A:A, H142)=0, "None", MAX(IF(RawData!A:A=H142, RawData!B:B)))</f>
        <v>None</v>
      </c>
    </row>
    <row r="143" spans="9:9" ht="30" customHeight="1">
      <c r="I143" s="65" t="str" cm="1">
        <f t="array" ref="I143">IF(COUNTIF(RawData!A:A, H143)=0, "None", MAX(IF(RawData!A:A=H143, RawData!B:B)))</f>
        <v>None</v>
      </c>
    </row>
    <row r="144" spans="9:9" ht="30" customHeight="1">
      <c r="I144" s="65" t="str" cm="1">
        <f t="array" ref="I144">IF(COUNTIF(RawData!A:A, H144)=0, "None", MAX(IF(RawData!A:A=H144, RawData!B:B)))</f>
        <v>None</v>
      </c>
    </row>
    <row r="145" spans="9:9" ht="30" customHeight="1">
      <c r="I145" s="65" t="str" cm="1">
        <f t="array" ref="I145">IF(COUNTIF(RawData!A:A, H145)=0, "None", MAX(IF(RawData!A:A=H145, RawData!B:B)))</f>
        <v>None</v>
      </c>
    </row>
    <row r="146" spans="9:9" ht="30" customHeight="1">
      <c r="I146" s="65" t="str" cm="1">
        <f t="array" ref="I146">IF(COUNTIF(RawData!A:A, H146)=0, "None", MAX(IF(RawData!A:A=H146, RawData!B:B)))</f>
        <v>None</v>
      </c>
    </row>
    <row r="147" spans="9:9" ht="30" customHeight="1">
      <c r="I147" s="65" t="str" cm="1">
        <f t="array" ref="I147">IF(COUNTIF(RawData!A:A, H147)=0, "None", MAX(IF(RawData!A:A=H147, RawData!B:B)))</f>
        <v>None</v>
      </c>
    </row>
    <row r="148" spans="9:9" ht="30" customHeight="1">
      <c r="I148" s="65" t="str" cm="1">
        <f t="array" ref="I148">IF(COUNTIF(RawData!A:A, H148)=0, "None", MAX(IF(RawData!A:A=H148, RawData!B:B)))</f>
        <v>None</v>
      </c>
    </row>
    <row r="149" spans="9:9" ht="30" customHeight="1">
      <c r="I149" s="65" t="str" cm="1">
        <f t="array" ref="I149">IF(COUNTIF(RawData!A:A, H149)=0, "None", MAX(IF(RawData!A:A=H149, RawData!B:B)))</f>
        <v>None</v>
      </c>
    </row>
    <row r="150" spans="9:9" ht="30" customHeight="1">
      <c r="I150" s="65" t="str" cm="1">
        <f t="array" ref="I150">IF(COUNTIF(RawData!A:A, H150)=0, "None", MAX(IF(RawData!A:A=H150, RawData!B:B)))</f>
        <v>None</v>
      </c>
    </row>
    <row r="151" spans="9:9" ht="30" customHeight="1">
      <c r="I151" s="65" t="str" cm="1">
        <f t="array" ref="I151">IF(COUNTIF(RawData!A:A, H151)=0, "None", MAX(IF(RawData!A:A=H151, RawData!B:B)))</f>
        <v>None</v>
      </c>
    </row>
    <row r="152" spans="9:9" ht="30" customHeight="1">
      <c r="I152" s="65" t="str" cm="1">
        <f t="array" ref="I152">IF(COUNTIF(RawData!A:A, H152)=0, "None", MAX(IF(RawData!A:A=H152, RawData!B:B)))</f>
        <v>None</v>
      </c>
    </row>
    <row r="153" spans="9:9" ht="30" customHeight="1">
      <c r="I153" s="65" t="str" cm="1">
        <f t="array" ref="I153">IF(COUNTIF(RawData!A:A, H153)=0, "None", MAX(IF(RawData!A:A=H153, RawData!B:B)))</f>
        <v>None</v>
      </c>
    </row>
    <row r="154" spans="9:9" ht="30" customHeight="1">
      <c r="I154" s="65" t="str" cm="1">
        <f t="array" ref="I154">IF(COUNTIF(RawData!A:A, H154)=0, "None", MAX(IF(RawData!A:A=H154, RawData!B:B)))</f>
        <v>None</v>
      </c>
    </row>
    <row r="155" spans="9:9" ht="30" customHeight="1">
      <c r="I155" s="65" t="str" cm="1">
        <f t="array" ref="I155">IF(COUNTIF(RawData!A:A, H155)=0, "None", MAX(IF(RawData!A:A=H155, RawData!B:B)))</f>
        <v>None</v>
      </c>
    </row>
    <row r="156" spans="9:9" ht="30" customHeight="1">
      <c r="I156" s="65" t="str" cm="1">
        <f t="array" ref="I156">IF(COUNTIF(RawData!A:A, H156)=0, "None", MAX(IF(RawData!A:A=H156, RawData!B:B)))</f>
        <v>None</v>
      </c>
    </row>
    <row r="157" spans="9:9" ht="30" customHeight="1">
      <c r="I157" s="65" t="str" cm="1">
        <f t="array" ref="I157">IF(COUNTIF(RawData!A:A, H157)=0, "None", MAX(IF(RawData!A:A=H157, RawData!B:B)))</f>
        <v>None</v>
      </c>
    </row>
    <row r="158" spans="9:9" ht="30" customHeight="1">
      <c r="I158" s="65" t="str" cm="1">
        <f t="array" ref="I158">IF(COUNTIF(RawData!A:A, H158)=0, "None", MAX(IF(RawData!A:A=H158, RawData!B:B)))</f>
        <v>None</v>
      </c>
    </row>
    <row r="159" spans="9:9" ht="30" customHeight="1">
      <c r="I159" s="65" t="str" cm="1">
        <f t="array" ref="I159">IF(COUNTIF(RawData!A:A, H159)=0, "None", MAX(IF(RawData!A:A=H159, RawData!B:B)))</f>
        <v>None</v>
      </c>
    </row>
    <row r="160" spans="9:9" ht="30" customHeight="1">
      <c r="I160" s="65" t="str" cm="1">
        <f t="array" ref="I160">IF(COUNTIF(RawData!A:A, H160)=0, "None", MAX(IF(RawData!A:A=H160, RawData!B:B)))</f>
        <v>None</v>
      </c>
    </row>
    <row r="161" spans="9:9" ht="30" customHeight="1">
      <c r="I161" s="65" t="str" cm="1">
        <f t="array" ref="I161">IF(COUNTIF(RawData!A:A, H161)=0, "None", MAX(IF(RawData!A:A=H161, RawData!B:B)))</f>
        <v>None</v>
      </c>
    </row>
    <row r="162" spans="9:9" ht="30" customHeight="1">
      <c r="I162" s="65" t="str" cm="1">
        <f t="array" ref="I162">IF(COUNTIF(RawData!A:A, H162)=0, "None", MAX(IF(RawData!A:A=H162, RawData!B:B)))</f>
        <v>None</v>
      </c>
    </row>
    <row r="163" spans="9:9" ht="30" customHeight="1">
      <c r="I163" s="65" t="str" cm="1">
        <f t="array" ref="I163">IF(COUNTIF(RawData!A:A, H163)=0, "None", MAX(IF(RawData!A:A=H163, RawData!B:B)))</f>
        <v>None</v>
      </c>
    </row>
    <row r="164" spans="9:9" ht="30" customHeight="1">
      <c r="I164" s="65" t="str" cm="1">
        <f t="array" ref="I164">IF(COUNTIF(RawData!A:A, H164)=0, "None", MAX(IF(RawData!A:A=H164, RawData!B:B)))</f>
        <v>None</v>
      </c>
    </row>
    <row r="165" spans="9:9" ht="30" customHeight="1">
      <c r="I165" s="65" t="str" cm="1">
        <f t="array" ref="I165">IF(COUNTIF(RawData!A:A, H165)=0, "None", MAX(IF(RawData!A:A=H165, RawData!B:B)))</f>
        <v>None</v>
      </c>
    </row>
    <row r="166" spans="9:9" ht="30" customHeight="1">
      <c r="I166" s="65" t="str" cm="1">
        <f t="array" ref="I166">IF(COUNTIF(RawData!A:A, H166)=0, "None", MAX(IF(RawData!A:A=H166, RawData!B:B)))</f>
        <v>None</v>
      </c>
    </row>
    <row r="167" spans="9:9" ht="30" customHeight="1">
      <c r="I167" s="65" t="str" cm="1">
        <f t="array" ref="I167">IF(COUNTIF(RawData!A:A, H167)=0, "None", MAX(IF(RawData!A:A=H167, RawData!B:B)))</f>
        <v>None</v>
      </c>
    </row>
    <row r="168" spans="9:9" ht="30" customHeight="1">
      <c r="I168" s="65" t="str" cm="1">
        <f t="array" ref="I168">IF(COUNTIF(RawData!A:A, H168)=0, "None", MAX(IF(RawData!A:A=H168, RawData!B:B)))</f>
        <v>None</v>
      </c>
    </row>
    <row r="169" spans="9:9" ht="30" customHeight="1">
      <c r="I169" s="65" t="str" cm="1">
        <f t="array" ref="I169">IF(COUNTIF(RawData!A:A, H169)=0, "None", MAX(IF(RawData!A:A=H169, RawData!B:B)))</f>
        <v>None</v>
      </c>
    </row>
    <row r="170" spans="9:9" ht="30" customHeight="1">
      <c r="I170" s="65" t="str" cm="1">
        <f t="array" ref="I170">IF(COUNTIF(RawData!A:A, H170)=0, "None", MAX(IF(RawData!A:A=H170, RawData!B:B)))</f>
        <v>None</v>
      </c>
    </row>
    <row r="171" spans="9:9" ht="30" customHeight="1">
      <c r="I171" s="65" t="str" cm="1">
        <f t="array" ref="I171">IF(COUNTIF(RawData!A:A, H171)=0, "None", MAX(IF(RawData!A:A=H171, RawData!B:B)))</f>
        <v>None</v>
      </c>
    </row>
    <row r="172" spans="9:9" ht="30" customHeight="1">
      <c r="I172" s="65" t="str" cm="1">
        <f t="array" ref="I172">IF(COUNTIF(RawData!A:A, H172)=0, "None", MAX(IF(RawData!A:A=H172, RawData!B:B)))</f>
        <v>None</v>
      </c>
    </row>
    <row r="173" spans="9:9" ht="30" customHeight="1">
      <c r="I173" s="65" t="str" cm="1">
        <f t="array" ref="I173">IF(COUNTIF(RawData!A:A, H173)=0, "None", MAX(IF(RawData!A:A=H173, RawData!B:B)))</f>
        <v>None</v>
      </c>
    </row>
    <row r="174" spans="9:9" ht="30" customHeight="1">
      <c r="I174" s="65" t="str" cm="1">
        <f t="array" ref="I174">IF(COUNTIF(RawData!A:A, H174)=0, "None", MAX(IF(RawData!A:A=H174, RawData!B:B)))</f>
        <v>None</v>
      </c>
    </row>
    <row r="175" spans="9:9" ht="30" customHeight="1">
      <c r="I175" s="65" t="str" cm="1">
        <f t="array" ref="I175">IF(COUNTIF(RawData!A:A, H175)=0, "None", MAX(IF(RawData!A:A=H175, RawData!B:B)))</f>
        <v>None</v>
      </c>
    </row>
    <row r="176" spans="9:9" ht="30" customHeight="1">
      <c r="I176" s="65" t="str" cm="1">
        <f t="array" ref="I176">IF(COUNTIF(RawData!A:A, H176)=0, "None", MAX(IF(RawData!A:A=H176, RawData!B:B)))</f>
        <v>None</v>
      </c>
    </row>
    <row r="177" spans="9:9" ht="30" customHeight="1">
      <c r="I177" s="65" t="str" cm="1">
        <f t="array" ref="I177">IF(COUNTIF(RawData!A:A, H177)=0, "None", MAX(IF(RawData!A:A=H177, RawData!B:B)))</f>
        <v>None</v>
      </c>
    </row>
    <row r="178" spans="9:9" ht="30" customHeight="1">
      <c r="I178" s="65" t="str" cm="1">
        <f t="array" ref="I178">IF(COUNTIF(RawData!A:A, H178)=0, "None", MAX(IF(RawData!A:A=H178, RawData!B:B)))</f>
        <v>None</v>
      </c>
    </row>
    <row r="179" spans="9:9" ht="30" customHeight="1">
      <c r="I179" s="65" t="str" cm="1">
        <f t="array" ref="I179">IF(COUNTIF(RawData!A:A, H179)=0, "None", MAX(IF(RawData!A:A=H179, RawData!B:B)))</f>
        <v>None</v>
      </c>
    </row>
    <row r="180" spans="9:9" ht="30" customHeight="1">
      <c r="I180" s="65" t="str" cm="1">
        <f t="array" ref="I180">IF(COUNTIF(RawData!A:A, H180)=0, "None", MAX(IF(RawData!A:A=H180, RawData!B:B)))</f>
        <v>None</v>
      </c>
    </row>
    <row r="181" spans="9:9" ht="30" customHeight="1">
      <c r="I181" s="65" t="str" cm="1">
        <f t="array" ref="I181">IF(COUNTIF(RawData!A:A, H181)=0, "None", MAX(IF(RawData!A:A=H181, RawData!B:B)))</f>
        <v>None</v>
      </c>
    </row>
    <row r="182" spans="9:9" ht="30" customHeight="1">
      <c r="I182" s="65" t="str" cm="1">
        <f t="array" ref="I182">IF(COUNTIF(RawData!A:A, H182)=0, "None", MAX(IF(RawData!A:A=H182, RawData!B:B)))</f>
        <v>None</v>
      </c>
    </row>
    <row r="183" spans="9:9" ht="30" customHeight="1">
      <c r="I183" s="65" t="str" cm="1">
        <f t="array" ref="I183">IF(COUNTIF(RawData!A:A, H183)=0, "None", MAX(IF(RawData!A:A=H183, RawData!B:B)))</f>
        <v>None</v>
      </c>
    </row>
    <row r="184" spans="9:9" ht="30" customHeight="1">
      <c r="I184" s="65" t="str" cm="1">
        <f t="array" ref="I184">IF(COUNTIF(RawData!A:A, H184)=0, "None", MAX(IF(RawData!A:A=H184, RawData!B:B)))</f>
        <v>None</v>
      </c>
    </row>
    <row r="185" spans="9:9" ht="30" customHeight="1">
      <c r="I185" s="65" t="str" cm="1">
        <f t="array" ref="I185">IF(COUNTIF(RawData!A:A, H185)=0, "None", MAX(IF(RawData!A:A=H185, RawData!B:B)))</f>
        <v>None</v>
      </c>
    </row>
    <row r="186" spans="9:9" ht="30" customHeight="1">
      <c r="I186" s="65" t="str" cm="1">
        <f t="array" ref="I186">IF(COUNTIF(RawData!A:A, H186)=0, "None", MAX(IF(RawData!A:A=H186, RawData!B:B)))</f>
        <v>None</v>
      </c>
    </row>
    <row r="187" spans="9:9" ht="30" customHeight="1">
      <c r="I187" s="65" t="str" cm="1">
        <f t="array" ref="I187">IF(COUNTIF(RawData!A:A, H187)=0, "None", MAX(IF(RawData!A:A=H187, RawData!B:B)))</f>
        <v>None</v>
      </c>
    </row>
    <row r="188" spans="9:9" ht="30" customHeight="1">
      <c r="I188" s="65" t="str" cm="1">
        <f t="array" ref="I188">IF(COUNTIF(RawData!A:A, H188)=0, "None", MAX(IF(RawData!A:A=H188, RawData!B:B)))</f>
        <v>None</v>
      </c>
    </row>
    <row r="189" spans="9:9" ht="30" customHeight="1">
      <c r="I189" s="65" t="str" cm="1">
        <f t="array" ref="I189">IF(COUNTIF(RawData!A:A, H189)=0, "None", MAX(IF(RawData!A:A=H189, RawData!B:B)))</f>
        <v>None</v>
      </c>
    </row>
    <row r="190" spans="9:9" ht="30" customHeight="1">
      <c r="I190" s="65" t="str" cm="1">
        <f t="array" ref="I190">IF(COUNTIF(RawData!A:A, H190)=0, "None", MAX(IF(RawData!A:A=H190, RawData!B:B)))</f>
        <v>None</v>
      </c>
    </row>
    <row r="191" spans="9:9" ht="30" customHeight="1">
      <c r="I191" s="65" t="str" cm="1">
        <f t="array" ref="I191">IF(COUNTIF(RawData!A:A, H191)=0, "None", MAX(IF(RawData!A:A=H191, RawData!B:B)))</f>
        <v>None</v>
      </c>
    </row>
    <row r="192" spans="9:9" ht="30" customHeight="1">
      <c r="I192" s="65" t="str" cm="1">
        <f t="array" ref="I192">IF(COUNTIF(RawData!A:A, H192)=0, "None", MAX(IF(RawData!A:A=H192, RawData!B:B)))</f>
        <v>None</v>
      </c>
    </row>
    <row r="193" spans="9:9" ht="30" customHeight="1">
      <c r="I193" s="65" t="str" cm="1">
        <f t="array" ref="I193">IF(COUNTIF(RawData!A:A, H193)=0, "None", MAX(IF(RawData!A:A=H193, RawData!B:B)))</f>
        <v>None</v>
      </c>
    </row>
    <row r="194" spans="9:9" ht="30" customHeight="1">
      <c r="I194" s="65" t="str" cm="1">
        <f t="array" ref="I194">IF(COUNTIF(RawData!A:A, H194)=0, "None", MAX(IF(RawData!A:A=H194, RawData!B:B)))</f>
        <v>None</v>
      </c>
    </row>
    <row r="195" spans="9:9" ht="30" customHeight="1">
      <c r="I195" s="65" t="str" cm="1">
        <f t="array" ref="I195">IF(COUNTIF(RawData!A:A, H195)=0, "None", MAX(IF(RawData!A:A=H195, RawData!B:B)))</f>
        <v>None</v>
      </c>
    </row>
    <row r="196" spans="9:9" ht="30" customHeight="1">
      <c r="I196" s="65" t="str" cm="1">
        <f t="array" ref="I196">IF(COUNTIF(RawData!A:A, H196)=0, "None", MAX(IF(RawData!A:A=H196, RawData!B:B)))</f>
        <v>None</v>
      </c>
    </row>
    <row r="197" spans="9:9" ht="30" customHeight="1">
      <c r="I197" s="65" t="str" cm="1">
        <f t="array" ref="I197">IF(COUNTIF(RawData!A:A, H197)=0, "None", MAX(IF(RawData!A:A=H197, RawData!B:B)))</f>
        <v>None</v>
      </c>
    </row>
    <row r="198" spans="9:9" ht="30" customHeight="1">
      <c r="I198" s="65" t="str" cm="1">
        <f t="array" ref="I198">IF(COUNTIF(RawData!A:A, H198)=0, "None", MAX(IF(RawData!A:A=H198, RawData!B:B)))</f>
        <v>None</v>
      </c>
    </row>
    <row r="199" spans="9:9" ht="30" customHeight="1">
      <c r="I199" s="65" t="str" cm="1">
        <f t="array" ref="I199">IF(COUNTIF(RawData!A:A, H199)=0, "None", MAX(IF(RawData!A:A=H199, RawData!B:B)))</f>
        <v>None</v>
      </c>
    </row>
    <row r="200" spans="9:9" ht="30" customHeight="1">
      <c r="I200" s="65" t="str" cm="1">
        <f t="array" ref="I200">IF(COUNTIF(RawData!A:A, H200)=0, "None", MAX(IF(RawData!A:A=H200, RawData!B:B)))</f>
        <v>None</v>
      </c>
    </row>
    <row r="201" spans="9:9" ht="30" customHeight="1">
      <c r="I201" s="65" t="str" cm="1">
        <f t="array" ref="I201">IF(COUNTIF(RawData!A:A, H201)=0, "None", MAX(IF(RawData!A:A=H201, RawData!B:B)))</f>
        <v>None</v>
      </c>
    </row>
    <row r="202" spans="9:9" ht="30" customHeight="1">
      <c r="I202" s="65" t="str" cm="1">
        <f t="array" ref="I202">IF(COUNTIF(RawData!A:A, H202)=0, "None", MAX(IF(RawData!A:A=H202, RawData!B:B)))</f>
        <v>None</v>
      </c>
    </row>
    <row r="203" spans="9:9" ht="30" customHeight="1">
      <c r="I203" s="65" t="str" cm="1">
        <f t="array" ref="I203">IF(COUNTIF(RawData!A:A, H203)=0, "None", MAX(IF(RawData!A:A=H203, RawData!B:B)))</f>
        <v>None</v>
      </c>
    </row>
    <row r="204" spans="9:9" ht="30" customHeight="1">
      <c r="I204" s="65" t="str" cm="1">
        <f t="array" ref="I204">IF(COUNTIF(RawData!A:A, H204)=0, "None", MAX(IF(RawData!A:A=H204, RawData!B:B)))</f>
        <v>None</v>
      </c>
    </row>
    <row r="205" spans="9:9" ht="30" customHeight="1">
      <c r="I205" s="65" t="str" cm="1">
        <f t="array" ref="I205">IF(COUNTIF(RawData!A:A, H205)=0, "None", MAX(IF(RawData!A:A=H205, RawData!B:B)))</f>
        <v>None</v>
      </c>
    </row>
    <row r="206" spans="9:9" ht="30" customHeight="1">
      <c r="I206" s="65" t="str" cm="1">
        <f t="array" ref="I206">IF(COUNTIF(RawData!A:A, H206)=0, "None", MAX(IF(RawData!A:A=H206, RawData!B:B)))</f>
        <v>None</v>
      </c>
    </row>
    <row r="207" spans="9:9" ht="30" customHeight="1">
      <c r="I207" s="65" t="str" cm="1">
        <f t="array" ref="I207">IF(COUNTIF(RawData!A:A, H207)=0, "None", MAX(IF(RawData!A:A=H207, RawData!B:B)))</f>
        <v>None</v>
      </c>
    </row>
    <row r="208" spans="9:9" ht="30" customHeight="1">
      <c r="I208" s="65" t="str" cm="1">
        <f t="array" ref="I208">IF(COUNTIF(RawData!A:A, H208)=0, "None", MAX(IF(RawData!A:A=H208, RawData!B:B)))</f>
        <v>None</v>
      </c>
    </row>
    <row r="209" spans="9:9" ht="30" customHeight="1">
      <c r="I209" s="65" t="str" cm="1">
        <f t="array" ref="I209">IF(COUNTIF(RawData!A:A, H209)=0, "None", MAX(IF(RawData!A:A=H209, RawData!B:B)))</f>
        <v>None</v>
      </c>
    </row>
    <row r="210" spans="9:9" ht="30" customHeight="1">
      <c r="I210" s="65" t="str" cm="1">
        <f t="array" ref="I210">IF(COUNTIF(RawData!A:A, H210)=0, "None", MAX(IF(RawData!A:A=H210, RawData!B:B)))</f>
        <v>None</v>
      </c>
    </row>
    <row r="211" spans="9:9" ht="30" customHeight="1">
      <c r="I211" s="65" t="str" cm="1">
        <f t="array" ref="I211">IF(COUNTIF(RawData!A:A, H211)=0, "None", MAX(IF(RawData!A:A=H211, RawData!B:B)))</f>
        <v>None</v>
      </c>
    </row>
    <row r="212" spans="9:9" ht="30" customHeight="1">
      <c r="I212" s="65" t="str" cm="1">
        <f t="array" ref="I212">IF(COUNTIF(RawData!A:A, H212)=0, "None", MAX(IF(RawData!A:A=H212, RawData!B:B)))</f>
        <v>None</v>
      </c>
    </row>
    <row r="213" spans="9:9" ht="30" customHeight="1">
      <c r="I213" s="65" t="str" cm="1">
        <f t="array" ref="I213">IF(COUNTIF(RawData!A:A, H213)=0, "None", MAX(IF(RawData!A:A=H213, RawData!B:B)))</f>
        <v>None</v>
      </c>
    </row>
    <row r="214" spans="9:9" ht="30" customHeight="1">
      <c r="I214" s="65" t="str" cm="1">
        <f t="array" ref="I214">IF(COUNTIF(RawData!A:A, H214)=0, "None", MAX(IF(RawData!A:A=H214, RawData!B:B)))</f>
        <v>None</v>
      </c>
    </row>
    <row r="215" spans="9:9" ht="30" customHeight="1">
      <c r="I215" s="65" t="str" cm="1">
        <f t="array" ref="I215">IF(COUNTIF(RawData!A:A, H215)=0, "None", MAX(IF(RawData!A:A=H215, RawData!B:B)))</f>
        <v>None</v>
      </c>
    </row>
    <row r="216" spans="9:9" ht="30" customHeight="1">
      <c r="I216" s="65" t="str" cm="1">
        <f t="array" ref="I216">IF(COUNTIF(RawData!A:A, H216)=0, "None", MAX(IF(RawData!A:A=H216, RawData!B:B)))</f>
        <v>None</v>
      </c>
    </row>
    <row r="217" spans="9:9" ht="30" customHeight="1">
      <c r="I217" s="65" t="str" cm="1">
        <f t="array" ref="I217">IF(COUNTIF(RawData!A:A, H217)=0, "None", MAX(IF(RawData!A:A=H217, RawData!B:B)))</f>
        <v>None</v>
      </c>
    </row>
    <row r="218" spans="9:9" ht="30" customHeight="1">
      <c r="I218" s="65" t="str" cm="1">
        <f t="array" ref="I218">IF(COUNTIF(RawData!A:A, H218)=0, "None", MAX(IF(RawData!A:A=H218, RawData!B:B)))</f>
        <v>None</v>
      </c>
    </row>
    <row r="219" spans="9:9" ht="30" customHeight="1">
      <c r="I219" s="65" t="str" cm="1">
        <f t="array" ref="I219">IF(COUNTIF(RawData!A:A, H219)=0, "None", MAX(IF(RawData!A:A=H219, RawData!B:B)))</f>
        <v>None</v>
      </c>
    </row>
    <row r="220" spans="9:9" ht="30" customHeight="1">
      <c r="I220" s="65" t="str" cm="1">
        <f t="array" ref="I220">IF(COUNTIF(RawData!A:A, H220)=0, "None", MAX(IF(RawData!A:A=H220, RawData!B:B)))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712" priority="6" stopIfTrue="1">
      <formula>UPPER($I4)="NONE"</formula>
    </cfRule>
    <cfRule type="expression" dxfId="711" priority="7" stopIfTrue="1">
      <formula>AND($I4&lt;&gt;"", $J4&lt;&gt;"", $I4*1&lt;$J4*1)</formula>
    </cfRule>
  </conditionalFormatting>
  <conditionalFormatting sqref="H1:H3 H221:H1048576">
    <cfRule type="duplicateValues" dxfId="710" priority="5"/>
  </conditionalFormatting>
  <conditionalFormatting sqref="H4:H1048576">
    <cfRule type="expression" dxfId="709" priority="8">
      <formula>COUNTIF($H:$H, $H4)&gt;1</formula>
    </cfRule>
  </conditionalFormatting>
  <conditionalFormatting sqref="I3:I1048576">
    <cfRule type="cellIs" dxfId="708" priority="3" operator="equal">
      <formula>0</formula>
    </cfRule>
    <cfRule type="cellIs" dxfId="707" priority="4" operator="equal">
      <formula>"None"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A58E-119C-4155-A1EA-AFF16B218972}">
  <sheetPr codeName="Sheet4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8906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8942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1416</v>
      </c>
      <c r="C4" s="312" t="s">
        <v>8252</v>
      </c>
      <c r="D4" s="312" t="s">
        <v>8907</v>
      </c>
      <c r="E4" s="312" t="s">
        <v>8908</v>
      </c>
      <c r="F4" s="312" t="s">
        <v>8910</v>
      </c>
      <c r="G4" s="312"/>
      <c r="H4" s="65">
        <v>6295560</v>
      </c>
      <c r="I4" s="65">
        <f>_xlfn.XLOOKUP(H4, RawData!A:A, RawData!B:B, "None")</f>
        <v>1</v>
      </c>
      <c r="J4" s="313"/>
      <c r="K4" s="313"/>
      <c r="L4" s="316"/>
    </row>
    <row r="5" spans="2:12" ht="30" customHeight="1">
      <c r="B5" s="315" t="s">
        <v>1416</v>
      </c>
      <c r="C5" s="312" t="s">
        <v>8252</v>
      </c>
      <c r="D5" s="312" t="s">
        <v>8909</v>
      </c>
      <c r="E5" s="312" t="s">
        <v>8908</v>
      </c>
      <c r="F5" s="312" t="s">
        <v>8910</v>
      </c>
      <c r="G5" s="312"/>
      <c r="H5" s="65">
        <v>6295561</v>
      </c>
      <c r="I5" s="65">
        <f>_xlfn.XLOOKUP(H5, RawData!A:A, RawData!B:B, "None")</f>
        <v>2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 cm="1">
        <f t="array" ref="I6">IF(COUNTIF(RawData!A:A, H6)=0, "None", MAX(IF(RawData!A:A=H6, RawData!B:B)))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 cm="1">
        <f t="array" ref="I7">IF(COUNTIF(RawData!A:A, H7)=0, "None", MAX(IF(RawData!A:A=H7, RawData!B:B)))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 cm="1">
        <f t="array" ref="I8">IF(COUNTIF(RawData!A:A, H8)=0, "None", MAX(IF(RawData!A:A=H8, RawData!B:B)))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 cm="1">
        <f t="array" ref="I9">IF(COUNTIF(RawData!A:A, H9)=0, "None", MAX(IF(RawData!A:A=H9, RawData!B:B)))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 cm="1">
        <f t="array" ref="I10">IF(COUNTIF(RawData!A:A, H10)=0, "None", MAX(IF(RawData!A:A=H10, RawData!B:B)))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 cm="1">
        <f t="array" ref="I11">IF(COUNTIF(RawData!A:A, H11)=0, "None", MAX(IF(RawData!A:A=H11, RawData!B:B)))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 cm="1">
        <f t="array" ref="I12">IF(COUNTIF(RawData!A:A, H12)=0, "None", MAX(IF(RawData!A:A=H12, RawData!B:B)))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 cm="1">
        <f t="array" ref="I13">IF(COUNTIF(RawData!A:A, H13)=0, "None", MAX(IF(RawData!A:A=H13, RawData!B:B)))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 cm="1">
        <f t="array" ref="I14">IF(COUNTIF(RawData!A:A, H14)=0, "None", MAX(IF(RawData!A:A=H14, RawData!B:B)))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 cm="1">
        <f t="array" ref="I15">IF(COUNTIF(RawData!A:A, H15)=0, "None", MAX(IF(RawData!A:A=H15, RawData!B:B)))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 cm="1">
        <f t="array" ref="I16">IF(COUNTIF(RawData!A:A, H16)=0, "None", MAX(IF(RawData!A:A=H16, RawData!B:B)))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 cm="1">
        <f t="array" ref="I17">IF(COUNTIF(RawData!A:A, H17)=0, "None", MAX(IF(RawData!A:A=H17, RawData!B:B)))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 cm="1">
        <f t="array" ref="I18">IF(COUNTIF(RawData!A:A, H18)=0, "None", MAX(IF(RawData!A:A=H18, RawData!B:B)))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 cm="1">
        <f t="array" ref="I19">IF(COUNTIF(RawData!A:A, H19)=0, "None", MAX(IF(RawData!A:A=H19, RawData!B:B)))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 cm="1">
        <f t="array" ref="I20">IF(COUNTIF(RawData!A:A, H20)=0, "None", MAX(IF(RawData!A:A=H20, RawData!B:B)))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 cm="1">
        <f t="array" ref="I21">IF(COUNTIF(RawData!A:A, H21)=0, "None", MAX(IF(RawData!A:A=H21, RawData!B:B)))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 cm="1">
        <f t="array" ref="I22">IF(COUNTIF(RawData!A:A, H22)=0, "None", MAX(IF(RawData!A:A=H22, RawData!B:B)))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 cm="1">
        <f t="array" ref="I23">IF(COUNTIF(RawData!A:A, H23)=0, "None", MAX(IF(RawData!A:A=H23, RawData!B:B)))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 cm="1">
        <f t="array" ref="I24">IF(COUNTIF(RawData!A:A, H24)=0, "None", MAX(IF(RawData!A:A=H24, RawData!B:B)))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 cm="1">
        <f t="array" ref="I25">IF(COUNTIF(RawData!A:A, H25)=0, "None", MAX(IF(RawData!A:A=H25, RawData!B:B)))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 cm="1">
        <f t="array" ref="I26">IF(COUNTIF(RawData!A:A, H26)=0, "None", MAX(IF(RawData!A:A=H26, RawData!B:B)))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 cm="1">
        <f t="array" ref="I27">IF(COUNTIF(RawData!A:A, H27)=0, "None", MAX(IF(RawData!A:A=H27, RawData!B:B)))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 cm="1">
        <f t="array" ref="I28">IF(COUNTIF(RawData!A:A, H28)=0, "None", MAX(IF(RawData!A:A=H28, RawData!B:B)))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 cm="1">
        <f t="array" ref="I29">IF(COUNTIF(RawData!A:A, H29)=0, "None", MAX(IF(RawData!A:A=H29, RawData!B:B)))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 cm="1">
        <f t="array" ref="I30">IF(COUNTIF(RawData!A:A, H30)=0, "None", MAX(IF(RawData!A:A=H30, RawData!B:B)))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 cm="1">
        <f t="array" ref="I31">IF(COUNTIF(RawData!A:A, H31)=0, "None", MAX(IF(RawData!A:A=H31, RawData!B:B)))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 cm="1">
        <f t="array" ref="I32">IF(COUNTIF(RawData!A:A, H32)=0, "None", MAX(IF(RawData!A:A=H32, RawData!B:B)))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 cm="1">
        <f t="array" ref="I33">IF(COUNTIF(RawData!A:A, H33)=0, "None", MAX(IF(RawData!A:A=H33, RawData!B:B)))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 cm="1">
        <f t="array" ref="I34">IF(COUNTIF(RawData!A:A, H34)=0, "None", MAX(IF(RawData!A:A=H34, RawData!B:B)))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 cm="1">
        <f t="array" ref="I35">IF(COUNTIF(RawData!A:A, H35)=0, "None", MAX(IF(RawData!A:A=H35, RawData!B:B)))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 cm="1">
        <f t="array" ref="I36">IF(COUNTIF(RawData!A:A, H36)=0, "None", MAX(IF(RawData!A:A=H36, RawData!B:B)))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 cm="1">
        <f t="array" ref="I37">IF(COUNTIF(RawData!A:A, H37)=0, "None", MAX(IF(RawData!A:A=H37, RawData!B:B)))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 cm="1">
        <f t="array" ref="I38">IF(COUNTIF(RawData!A:A, H38)=0, "None", MAX(IF(RawData!A:A=H38, RawData!B:B)))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 cm="1">
        <f t="array" ref="I39">IF(COUNTIF(RawData!A:A, H39)=0, "None", MAX(IF(RawData!A:A=H39, RawData!B:B)))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 cm="1">
        <f t="array" ref="I40">IF(COUNTIF(RawData!A:A, H40)=0, "None", MAX(IF(RawData!A:A=H40, RawData!B:B)))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 cm="1">
        <f t="array" ref="I41">IF(COUNTIF(RawData!A:A, H41)=0, "None", MAX(IF(RawData!A:A=H41, RawData!B:B)))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 cm="1">
        <f t="array" ref="I42">IF(COUNTIF(RawData!A:A, H42)=0, "None", MAX(IF(RawData!A:A=H42, RawData!B:B)))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 cm="1">
        <f t="array" ref="I43">IF(COUNTIF(RawData!A:A, H43)=0, "None", MAX(IF(RawData!A:A=H43, RawData!B:B)))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 cm="1">
        <f t="array" ref="I44">IF(COUNTIF(RawData!A:A, H44)=0, "None", MAX(IF(RawData!A:A=H44, RawData!B:B)))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 cm="1">
        <f t="array" ref="I45">IF(COUNTIF(RawData!A:A, H45)=0, "None", MAX(IF(RawData!A:A=H45, RawData!B:B)))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 cm="1">
        <f t="array" ref="I46">IF(COUNTIF(RawData!A:A, H46)=0, "None", MAX(IF(RawData!A:A=H46, RawData!B:B)))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 cm="1">
        <f t="array" ref="I47">IF(COUNTIF(RawData!A:A, H47)=0, "None", MAX(IF(RawData!A:A=H47, RawData!B:B)))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 cm="1">
        <f t="array" ref="I48">IF(COUNTIF(RawData!A:A, H48)=0, "None", MAX(IF(RawData!A:A=H48, RawData!B:B)))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 cm="1">
        <f t="array" ref="I49">IF(COUNTIF(RawData!A:A, H49)=0, "None", MAX(IF(RawData!A:A=H49, RawData!B:B)))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 cm="1">
        <f t="array" ref="I50">IF(COUNTIF(RawData!A:A, H50)=0, "None", MAX(IF(RawData!A:A=H50, RawData!B:B)))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 cm="1">
        <f t="array" ref="I51">IF(COUNTIF(RawData!A:A, H51)=0, "None", MAX(IF(RawData!A:A=H51, RawData!B:B)))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 cm="1">
        <f t="array" ref="I52">IF(COUNTIF(RawData!A:A, H52)=0, "None", MAX(IF(RawData!A:A=H52, RawData!B:B)))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 cm="1">
        <f t="array" ref="I53">IF(COUNTIF(RawData!A:A, H53)=0, "None", MAX(IF(RawData!A:A=H53, RawData!B:B)))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 cm="1">
        <f t="array" ref="I54">IF(COUNTIF(RawData!A:A, H54)=0, "None", MAX(IF(RawData!A:A=H54, RawData!B:B)))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 cm="1">
        <f t="array" ref="I55">IF(COUNTIF(RawData!A:A, H55)=0, "None", MAX(IF(RawData!A:A=H55, RawData!B:B)))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 cm="1">
        <f t="array" ref="I56">IF(COUNTIF(RawData!A:A, H56)=0, "None", MAX(IF(RawData!A:A=H56, RawData!B:B)))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 cm="1">
        <f t="array" ref="I57">IF(COUNTIF(RawData!A:A, H57)=0, "None", MAX(IF(RawData!A:A=H57, RawData!B:B)))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 cm="1">
        <f t="array" ref="I58">IF(COUNTIF(RawData!A:A, H58)=0, "None", MAX(IF(RawData!A:A=H58, RawData!B:B)))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 cm="1">
        <f t="array" ref="I59">IF(COUNTIF(RawData!A:A, H59)=0, "None", MAX(IF(RawData!A:A=H59, RawData!B:B)))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 cm="1">
        <f t="array" ref="I60">IF(COUNTIF(RawData!A:A, H60)=0, "None", MAX(IF(RawData!A:A=H60, RawData!B:B)))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 cm="1">
        <f t="array" ref="I61">IF(COUNTIF(RawData!A:A, H61)=0, "None", MAX(IF(RawData!A:A=H61, RawData!B:B)))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 cm="1">
        <f t="array" ref="I62">IF(COUNTIF(RawData!A:A, H62)=0, "None", MAX(IF(RawData!A:A=H62, RawData!B:B)))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 cm="1">
        <f t="array" ref="I63">IF(COUNTIF(RawData!A:A, H63)=0, "None", MAX(IF(RawData!A:A=H63, RawData!B:B)))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 cm="1">
        <f t="array" ref="I64">IF(COUNTIF(RawData!A:A, H64)=0, "None", MAX(IF(RawData!A:A=H64, RawData!B:B)))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 cm="1">
        <f t="array" ref="I65">IF(COUNTIF(RawData!A:A, H65)=0, "None", MAX(IF(RawData!A:A=H65, RawData!B:B)))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 cm="1">
        <f t="array" ref="I66">IF(COUNTIF(RawData!A:A, H66)=0, "None", MAX(IF(RawData!A:A=H66, RawData!B:B)))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 cm="1">
        <f t="array" ref="I67">IF(COUNTIF(RawData!A:A, H67)=0, "None", MAX(IF(RawData!A:A=H67, RawData!B:B)))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 cm="1">
        <f t="array" ref="I68">IF(COUNTIF(RawData!A:A, H68)=0, "None", MAX(IF(RawData!A:A=H68, RawData!B:B)))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 cm="1">
        <f t="array" ref="I69">IF(COUNTIF(RawData!A:A, H69)=0, "None", MAX(IF(RawData!A:A=H69, RawData!B:B)))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 cm="1">
        <f t="array" ref="I70">IF(COUNTIF(RawData!A:A, H70)=0, "None", MAX(IF(RawData!A:A=H70, RawData!B:B)))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 cm="1">
        <f t="array" ref="I71">IF(COUNTIF(RawData!A:A, H71)=0, "None", MAX(IF(RawData!A:A=H71, RawData!B:B)))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 cm="1">
        <f t="array" ref="I72">IF(COUNTIF(RawData!A:A, H72)=0, "None", MAX(IF(RawData!A:A=H72, RawData!B:B)))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 cm="1">
        <f t="array" ref="I73">IF(COUNTIF(RawData!A:A, H73)=0, "None", MAX(IF(RawData!A:A=H73, RawData!B:B)))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 cm="1">
        <f t="array" ref="I74">IF(COUNTIF(RawData!A:A, H74)=0, "None", MAX(IF(RawData!A:A=H74, RawData!B:B)))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 cm="1">
        <f t="array" ref="I75">IF(COUNTIF(RawData!A:A, H75)=0, "None", MAX(IF(RawData!A:A=H75, RawData!B:B)))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 cm="1">
        <f t="array" ref="I76">IF(COUNTIF(RawData!A:A, H76)=0, "None", MAX(IF(RawData!A:A=H76, RawData!B:B)))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 cm="1">
        <f t="array" ref="I77">IF(COUNTIF(RawData!A:A, H77)=0, "None", MAX(IF(RawData!A:A=H77, RawData!B:B)))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 cm="1">
        <f t="array" ref="I78">IF(COUNTIF(RawData!A:A, H78)=0, "None", MAX(IF(RawData!A:A=H78, RawData!B:B)))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 cm="1">
        <f t="array" ref="I79">IF(COUNTIF(RawData!A:A, H79)=0, "None", MAX(IF(RawData!A:A=H79, RawData!B:B)))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 cm="1">
        <f t="array" ref="I80">IF(COUNTIF(RawData!A:A, H80)=0, "None", MAX(IF(RawData!A:A=H80, RawData!B:B)))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 cm="1">
        <f t="array" ref="I81">IF(COUNTIF(RawData!A:A, H81)=0, "None", MAX(IF(RawData!A:A=H81, RawData!B:B)))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 cm="1">
        <f t="array" ref="I82">IF(COUNTIF(RawData!A:A, H82)=0, "None", MAX(IF(RawData!A:A=H82, RawData!B:B)))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 cm="1">
        <f t="array" ref="I83">IF(COUNTIF(RawData!A:A, H83)=0, "None", MAX(IF(RawData!A:A=H83, RawData!B:B)))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 cm="1">
        <f t="array" ref="I84">IF(COUNTIF(RawData!A:A, H84)=0, "None", MAX(IF(RawData!A:A=H84, RawData!B:B)))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 cm="1">
        <f t="array" ref="I85">IF(COUNTIF(RawData!A:A, H85)=0, "None", MAX(IF(RawData!A:A=H85, RawData!B:B)))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 cm="1">
        <f t="array" ref="I86">IF(COUNTIF(RawData!A:A, H86)=0, "None", MAX(IF(RawData!A:A=H86, RawData!B:B)))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 cm="1">
        <f t="array" ref="I87">IF(COUNTIF(RawData!A:A, H87)=0, "None", MAX(IF(RawData!A:A=H87, RawData!B:B)))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 cm="1">
        <f t="array" ref="I88">IF(COUNTIF(RawData!A:A, H88)=0, "None", MAX(IF(RawData!A:A=H88, RawData!B:B)))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 cm="1">
        <f t="array" ref="I89">IF(COUNTIF(RawData!A:A, H89)=0, "None", MAX(IF(RawData!A:A=H89, RawData!B:B)))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 cm="1">
        <f t="array" ref="I90">IF(COUNTIF(RawData!A:A, H90)=0, "None", MAX(IF(RawData!A:A=H90, RawData!B:B)))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 cm="1">
        <f t="array" ref="I91">IF(COUNTIF(RawData!A:A, H91)=0, "None", MAX(IF(RawData!A:A=H91, RawData!B:B)))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 cm="1">
        <f t="array" ref="I92">IF(COUNTIF(RawData!A:A, H92)=0, "None", MAX(IF(RawData!A:A=H92, RawData!B:B)))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 cm="1">
        <f t="array" ref="I93">IF(COUNTIF(RawData!A:A, H93)=0, "None", MAX(IF(RawData!A:A=H93, RawData!B:B)))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 cm="1">
        <f t="array" ref="I94">IF(COUNTIF(RawData!A:A, H94)=0, "None", MAX(IF(RawData!A:A=H94, RawData!B:B)))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 cm="1">
        <f t="array" ref="I95">IF(COUNTIF(RawData!A:A, H95)=0, "None", MAX(IF(RawData!A:A=H95, RawData!B:B)))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 cm="1">
        <f t="array" ref="I96">IF(COUNTIF(RawData!A:A, H96)=0, "None", MAX(IF(RawData!A:A=H96, RawData!B:B)))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 cm="1">
        <f t="array" ref="I97">IF(COUNTIF(RawData!A:A, H97)=0, "None", MAX(IF(RawData!A:A=H97, RawData!B:B)))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 cm="1">
        <f t="array" ref="I98">IF(COUNTIF(RawData!A:A, H98)=0, "None", MAX(IF(RawData!A:A=H98, RawData!B:B)))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 cm="1">
        <f t="array" ref="I99">IF(COUNTIF(RawData!A:A, H99)=0, "None", MAX(IF(RawData!A:A=H99, RawData!B:B)))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 cm="1">
        <f t="array" ref="I100">IF(COUNTIF(RawData!A:A, H100)=0, "None", MAX(IF(RawData!A:A=H100, RawData!B:B)))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 cm="1">
        <f t="array" ref="I101">IF(COUNTIF(RawData!A:A, H101)=0, "None", MAX(IF(RawData!A:A=H101, RawData!B:B)))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 cm="1">
        <f t="array" ref="I102">IF(COUNTIF(RawData!A:A, H102)=0, "None", MAX(IF(RawData!A:A=H102, RawData!B:B)))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 cm="1">
        <f t="array" ref="I103">IF(COUNTIF(RawData!A:A, H103)=0, "None", MAX(IF(RawData!A:A=H103, RawData!B:B)))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 cm="1">
        <f t="array" ref="I104">IF(COUNTIF(RawData!A:A, H104)=0, "None", MAX(IF(RawData!A:A=H104, RawData!B:B)))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 cm="1">
        <f t="array" ref="I105">IF(COUNTIF(RawData!A:A, H105)=0, "None", MAX(IF(RawData!A:A=H105, RawData!B:B)))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 cm="1">
        <f t="array" ref="I106">IF(COUNTIF(RawData!A:A, H106)=0, "None", MAX(IF(RawData!A:A=H106, RawData!B:B)))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 cm="1">
        <f t="array" ref="I107">IF(COUNTIF(RawData!A:A, H107)=0, "None", MAX(IF(RawData!A:A=H107, RawData!B:B)))</f>
        <v>None</v>
      </c>
      <c r="J107" s="313"/>
      <c r="K107" s="313"/>
      <c r="L107" s="316"/>
    </row>
    <row r="108" spans="2:12" ht="30" customHeight="1">
      <c r="I108" s="65" t="str" cm="1">
        <f t="array" ref="I108">IF(COUNTIF(RawData!A:A, H108)=0, "None", MAX(IF(RawData!A:A=H108, RawData!B:B)))</f>
        <v>None</v>
      </c>
    </row>
    <row r="109" spans="2:12" ht="30" customHeight="1">
      <c r="I109" s="65" t="str" cm="1">
        <f t="array" ref="I109">IF(COUNTIF(RawData!A:A, H109)=0, "None", MAX(IF(RawData!A:A=H109, RawData!B:B)))</f>
        <v>None</v>
      </c>
    </row>
    <row r="110" spans="2:12" ht="30" customHeight="1">
      <c r="I110" s="65" t="str" cm="1">
        <f t="array" ref="I110">IF(COUNTIF(RawData!A:A, H110)=0, "None", MAX(IF(RawData!A:A=H110, RawData!B:B)))</f>
        <v>None</v>
      </c>
    </row>
    <row r="111" spans="2:12" ht="30" customHeight="1">
      <c r="I111" s="65" t="str" cm="1">
        <f t="array" ref="I111">IF(COUNTIF(RawData!A:A, H111)=0, "None", MAX(IF(RawData!A:A=H111, RawData!B:B)))</f>
        <v>None</v>
      </c>
    </row>
    <row r="112" spans="2:12" ht="30" customHeight="1">
      <c r="I112" s="65" t="str" cm="1">
        <f t="array" ref="I112">IF(COUNTIF(RawData!A:A, H112)=0, "None", MAX(IF(RawData!A:A=H112, RawData!B:B)))</f>
        <v>None</v>
      </c>
    </row>
    <row r="113" spans="9:9" ht="30" customHeight="1">
      <c r="I113" s="65" t="str" cm="1">
        <f t="array" ref="I113">IF(COUNTIF(RawData!A:A, H113)=0, "None", MAX(IF(RawData!A:A=H113, RawData!B:B)))</f>
        <v>None</v>
      </c>
    </row>
    <row r="114" spans="9:9" ht="30" customHeight="1">
      <c r="I114" s="65" t="str" cm="1">
        <f t="array" ref="I114">IF(COUNTIF(RawData!A:A, H114)=0, "None", MAX(IF(RawData!A:A=H114, RawData!B:B)))</f>
        <v>None</v>
      </c>
    </row>
    <row r="115" spans="9:9" ht="30" customHeight="1">
      <c r="I115" s="65" t="str" cm="1">
        <f t="array" ref="I115">IF(COUNTIF(RawData!A:A, H115)=0, "None", MAX(IF(RawData!A:A=H115, RawData!B:B)))</f>
        <v>None</v>
      </c>
    </row>
    <row r="116" spans="9:9" ht="30" customHeight="1">
      <c r="I116" s="65" t="str" cm="1">
        <f t="array" ref="I116">IF(COUNTIF(RawData!A:A, H116)=0, "None", MAX(IF(RawData!A:A=H116, RawData!B:B)))</f>
        <v>None</v>
      </c>
    </row>
    <row r="117" spans="9:9" ht="30" customHeight="1">
      <c r="I117" s="65" t="str" cm="1">
        <f t="array" ref="I117">IF(COUNTIF(RawData!A:A, H117)=0, "None", MAX(IF(RawData!A:A=H117, RawData!B:B)))</f>
        <v>None</v>
      </c>
    </row>
    <row r="118" spans="9:9" ht="30" customHeight="1">
      <c r="I118" s="65" t="str" cm="1">
        <f t="array" ref="I118">IF(COUNTIF(RawData!A:A, H118)=0, "None", MAX(IF(RawData!A:A=H118, RawData!B:B)))</f>
        <v>None</v>
      </c>
    </row>
    <row r="119" spans="9:9" ht="30" customHeight="1">
      <c r="I119" s="65" t="str" cm="1">
        <f t="array" ref="I119">IF(COUNTIF(RawData!A:A, H119)=0, "None", MAX(IF(RawData!A:A=H119, RawData!B:B)))</f>
        <v>None</v>
      </c>
    </row>
    <row r="120" spans="9:9" ht="30" customHeight="1">
      <c r="I120" s="65" t="str" cm="1">
        <f t="array" ref="I120">IF(COUNTIF(RawData!A:A, H120)=0, "None", MAX(IF(RawData!A:A=H120, RawData!B:B)))</f>
        <v>None</v>
      </c>
    </row>
    <row r="121" spans="9:9" ht="30" customHeight="1">
      <c r="I121" s="65" t="str" cm="1">
        <f t="array" ref="I121">IF(COUNTIF(RawData!A:A, H121)=0, "None", MAX(IF(RawData!A:A=H121, RawData!B:B)))</f>
        <v>None</v>
      </c>
    </row>
    <row r="122" spans="9:9" ht="30" customHeight="1">
      <c r="I122" s="65" t="str" cm="1">
        <f t="array" ref="I122">IF(COUNTIF(RawData!A:A, H122)=0, "None", MAX(IF(RawData!A:A=H122, RawData!B:B)))</f>
        <v>None</v>
      </c>
    </row>
    <row r="123" spans="9:9" ht="30" customHeight="1">
      <c r="I123" s="65" t="str" cm="1">
        <f t="array" ref="I123">IF(COUNTIF(RawData!A:A, H123)=0, "None", MAX(IF(RawData!A:A=H123, RawData!B:B)))</f>
        <v>None</v>
      </c>
    </row>
    <row r="124" spans="9:9" ht="30" customHeight="1">
      <c r="I124" s="65" t="str" cm="1">
        <f t="array" ref="I124">IF(COUNTIF(RawData!A:A, H124)=0, "None", MAX(IF(RawData!A:A=H124, RawData!B:B)))</f>
        <v>None</v>
      </c>
    </row>
    <row r="125" spans="9:9" ht="30" customHeight="1">
      <c r="I125" s="65" t="str" cm="1">
        <f t="array" ref="I125">IF(COUNTIF(RawData!A:A, H125)=0, "None", MAX(IF(RawData!A:A=H125, RawData!B:B)))</f>
        <v>None</v>
      </c>
    </row>
    <row r="126" spans="9:9" ht="30" customHeight="1">
      <c r="I126" s="65" t="str" cm="1">
        <f t="array" ref="I126">IF(COUNTIF(RawData!A:A, H126)=0, "None", MAX(IF(RawData!A:A=H126, RawData!B:B)))</f>
        <v>None</v>
      </c>
    </row>
    <row r="127" spans="9:9" ht="30" customHeight="1">
      <c r="I127" s="65" t="str" cm="1">
        <f t="array" ref="I127">IF(COUNTIF(RawData!A:A, H127)=0, "None", MAX(IF(RawData!A:A=H127, RawData!B:B)))</f>
        <v>None</v>
      </c>
    </row>
    <row r="128" spans="9:9" ht="30" customHeight="1">
      <c r="I128" s="65" t="str" cm="1">
        <f t="array" ref="I128">IF(COUNTIF(RawData!A:A, H128)=0, "None", MAX(IF(RawData!A:A=H128, RawData!B:B)))</f>
        <v>None</v>
      </c>
    </row>
    <row r="129" spans="9:9" ht="30" customHeight="1">
      <c r="I129" s="65" t="str" cm="1">
        <f t="array" ref="I129">IF(COUNTIF(RawData!A:A, H129)=0, "None", MAX(IF(RawData!A:A=H129, RawData!B:B)))</f>
        <v>None</v>
      </c>
    </row>
    <row r="130" spans="9:9" ht="30" customHeight="1">
      <c r="I130" s="65" t="str" cm="1">
        <f t="array" ref="I130">IF(COUNTIF(RawData!A:A, H130)=0, "None", MAX(IF(RawData!A:A=H130, RawData!B:B)))</f>
        <v>None</v>
      </c>
    </row>
    <row r="131" spans="9:9" ht="30" customHeight="1">
      <c r="I131" s="65" t="str" cm="1">
        <f t="array" ref="I131">IF(COUNTIF(RawData!A:A, H131)=0, "None", MAX(IF(RawData!A:A=H131, RawData!B:B)))</f>
        <v>None</v>
      </c>
    </row>
    <row r="132" spans="9:9" ht="30" customHeight="1">
      <c r="I132" s="65" t="str" cm="1">
        <f t="array" ref="I132">IF(COUNTIF(RawData!A:A, H132)=0, "None", MAX(IF(RawData!A:A=H132, RawData!B:B)))</f>
        <v>None</v>
      </c>
    </row>
    <row r="133" spans="9:9" ht="30" customHeight="1">
      <c r="I133" s="65" t="str" cm="1">
        <f t="array" ref="I133">IF(COUNTIF(RawData!A:A, H133)=0, "None", MAX(IF(RawData!A:A=H133, RawData!B:B)))</f>
        <v>None</v>
      </c>
    </row>
    <row r="134" spans="9:9" ht="30" customHeight="1">
      <c r="I134" s="65" t="str" cm="1">
        <f t="array" ref="I134">IF(COUNTIF(RawData!A:A, H134)=0, "None", MAX(IF(RawData!A:A=H134, RawData!B:B)))</f>
        <v>None</v>
      </c>
    </row>
    <row r="135" spans="9:9" ht="30" customHeight="1">
      <c r="I135" s="65" t="str" cm="1">
        <f t="array" ref="I135">IF(COUNTIF(RawData!A:A, H135)=0, "None", MAX(IF(RawData!A:A=H135, RawData!B:B)))</f>
        <v>None</v>
      </c>
    </row>
    <row r="136" spans="9:9" ht="30" customHeight="1">
      <c r="I136" s="65" t="str" cm="1">
        <f t="array" ref="I136">IF(COUNTIF(RawData!A:A, H136)=0, "None", MAX(IF(RawData!A:A=H136, RawData!B:B)))</f>
        <v>None</v>
      </c>
    </row>
    <row r="137" spans="9:9" ht="30" customHeight="1">
      <c r="I137" s="65" t="str" cm="1">
        <f t="array" ref="I137">IF(COUNTIF(RawData!A:A, H137)=0, "None", MAX(IF(RawData!A:A=H137, RawData!B:B)))</f>
        <v>None</v>
      </c>
    </row>
    <row r="138" spans="9:9" ht="30" customHeight="1">
      <c r="I138" s="65" t="str" cm="1">
        <f t="array" ref="I138">IF(COUNTIF(RawData!A:A, H138)=0, "None", MAX(IF(RawData!A:A=H138, RawData!B:B)))</f>
        <v>None</v>
      </c>
    </row>
    <row r="139" spans="9:9" ht="30" customHeight="1">
      <c r="I139" s="65" t="str" cm="1">
        <f t="array" ref="I139">IF(COUNTIF(RawData!A:A, H139)=0, "None", MAX(IF(RawData!A:A=H139, RawData!B:B)))</f>
        <v>None</v>
      </c>
    </row>
    <row r="140" spans="9:9" ht="30" customHeight="1">
      <c r="I140" s="65" t="str" cm="1">
        <f t="array" ref="I140">IF(COUNTIF(RawData!A:A, H140)=0, "None", MAX(IF(RawData!A:A=H140, RawData!B:B)))</f>
        <v>None</v>
      </c>
    </row>
    <row r="141" spans="9:9" ht="30" customHeight="1">
      <c r="I141" s="65" t="str" cm="1">
        <f t="array" ref="I141">IF(COUNTIF(RawData!A:A, H141)=0, "None", MAX(IF(RawData!A:A=H141, RawData!B:B)))</f>
        <v>None</v>
      </c>
    </row>
    <row r="142" spans="9:9" ht="30" customHeight="1">
      <c r="I142" s="65" t="str" cm="1">
        <f t="array" ref="I142">IF(COUNTIF(RawData!A:A, H142)=0, "None", MAX(IF(RawData!A:A=H142, RawData!B:B)))</f>
        <v>None</v>
      </c>
    </row>
    <row r="143" spans="9:9" ht="30" customHeight="1">
      <c r="I143" s="65" t="str" cm="1">
        <f t="array" ref="I143">IF(COUNTIF(RawData!A:A, H143)=0, "None", MAX(IF(RawData!A:A=H143, RawData!B:B)))</f>
        <v>None</v>
      </c>
    </row>
    <row r="144" spans="9:9" ht="30" customHeight="1">
      <c r="I144" s="65" t="str" cm="1">
        <f t="array" ref="I144">IF(COUNTIF(RawData!A:A, H144)=0, "None", MAX(IF(RawData!A:A=H144, RawData!B:B)))</f>
        <v>None</v>
      </c>
    </row>
    <row r="145" spans="9:9" ht="30" customHeight="1">
      <c r="I145" s="65" t="str" cm="1">
        <f t="array" ref="I145">IF(COUNTIF(RawData!A:A, H145)=0, "None", MAX(IF(RawData!A:A=H145, RawData!B:B)))</f>
        <v>None</v>
      </c>
    </row>
    <row r="146" spans="9:9" ht="30" customHeight="1">
      <c r="I146" s="65" t="str" cm="1">
        <f t="array" ref="I146">IF(COUNTIF(RawData!A:A, H146)=0, "None", MAX(IF(RawData!A:A=H146, RawData!B:B)))</f>
        <v>None</v>
      </c>
    </row>
    <row r="147" spans="9:9" ht="30" customHeight="1">
      <c r="I147" s="65" t="str" cm="1">
        <f t="array" ref="I147">IF(COUNTIF(RawData!A:A, H147)=0, "None", MAX(IF(RawData!A:A=H147, RawData!B:B)))</f>
        <v>None</v>
      </c>
    </row>
    <row r="148" spans="9:9" ht="30" customHeight="1">
      <c r="I148" s="65" t="str" cm="1">
        <f t="array" ref="I148">IF(COUNTIF(RawData!A:A, H148)=0, "None", MAX(IF(RawData!A:A=H148, RawData!B:B)))</f>
        <v>None</v>
      </c>
    </row>
    <row r="149" spans="9:9" ht="30" customHeight="1">
      <c r="I149" s="65" t="str" cm="1">
        <f t="array" ref="I149">IF(COUNTIF(RawData!A:A, H149)=0, "None", MAX(IF(RawData!A:A=H149, RawData!B:B)))</f>
        <v>None</v>
      </c>
    </row>
    <row r="150" spans="9:9" ht="30" customHeight="1">
      <c r="I150" s="65" t="str" cm="1">
        <f t="array" ref="I150">IF(COUNTIF(RawData!A:A, H150)=0, "None", MAX(IF(RawData!A:A=H150, RawData!B:B)))</f>
        <v>None</v>
      </c>
    </row>
    <row r="151" spans="9:9" ht="30" customHeight="1">
      <c r="I151" s="65" t="str" cm="1">
        <f t="array" ref="I151">IF(COUNTIF(RawData!A:A, H151)=0, "None", MAX(IF(RawData!A:A=H151, RawData!B:B)))</f>
        <v>None</v>
      </c>
    </row>
    <row r="152" spans="9:9" ht="30" customHeight="1">
      <c r="I152" s="65" t="str" cm="1">
        <f t="array" ref="I152">IF(COUNTIF(RawData!A:A, H152)=0, "None", MAX(IF(RawData!A:A=H152, RawData!B:B)))</f>
        <v>None</v>
      </c>
    </row>
    <row r="153" spans="9:9" ht="30" customHeight="1">
      <c r="I153" s="65" t="str" cm="1">
        <f t="array" ref="I153">IF(COUNTIF(RawData!A:A, H153)=0, "None", MAX(IF(RawData!A:A=H153, RawData!B:B)))</f>
        <v>None</v>
      </c>
    </row>
    <row r="154" spans="9:9" ht="30" customHeight="1">
      <c r="I154" s="65" t="str" cm="1">
        <f t="array" ref="I154">IF(COUNTIF(RawData!A:A, H154)=0, "None", MAX(IF(RawData!A:A=H154, RawData!B:B)))</f>
        <v>None</v>
      </c>
    </row>
    <row r="155" spans="9:9" ht="30" customHeight="1">
      <c r="I155" s="65" t="str" cm="1">
        <f t="array" ref="I155">IF(COUNTIF(RawData!A:A, H155)=0, "None", MAX(IF(RawData!A:A=H155, RawData!B:B)))</f>
        <v>None</v>
      </c>
    </row>
    <row r="156" spans="9:9" ht="30" customHeight="1">
      <c r="I156" s="65" t="str" cm="1">
        <f t="array" ref="I156">IF(COUNTIF(RawData!A:A, H156)=0, "None", MAX(IF(RawData!A:A=H156, RawData!B:B)))</f>
        <v>None</v>
      </c>
    </row>
    <row r="157" spans="9:9" ht="30" customHeight="1">
      <c r="I157" s="65" t="str" cm="1">
        <f t="array" ref="I157">IF(COUNTIF(RawData!A:A, H157)=0, "None", MAX(IF(RawData!A:A=H157, RawData!B:B)))</f>
        <v>None</v>
      </c>
    </row>
    <row r="158" spans="9:9" ht="30" customHeight="1">
      <c r="I158" s="65" t="str" cm="1">
        <f t="array" ref="I158">IF(COUNTIF(RawData!A:A, H158)=0, "None", MAX(IF(RawData!A:A=H158, RawData!B:B)))</f>
        <v>None</v>
      </c>
    </row>
    <row r="159" spans="9:9" ht="30" customHeight="1">
      <c r="I159" s="65" t="str" cm="1">
        <f t="array" ref="I159">IF(COUNTIF(RawData!A:A, H159)=0, "None", MAX(IF(RawData!A:A=H159, RawData!B:B)))</f>
        <v>None</v>
      </c>
    </row>
    <row r="160" spans="9:9" ht="30" customHeight="1">
      <c r="I160" s="65" t="str" cm="1">
        <f t="array" ref="I160">IF(COUNTIF(RawData!A:A, H160)=0, "None", MAX(IF(RawData!A:A=H160, RawData!B:B)))</f>
        <v>None</v>
      </c>
    </row>
    <row r="161" spans="9:9" ht="30" customHeight="1">
      <c r="I161" s="65" t="str" cm="1">
        <f t="array" ref="I161">IF(COUNTIF(RawData!A:A, H161)=0, "None", MAX(IF(RawData!A:A=H161, RawData!B:B)))</f>
        <v>None</v>
      </c>
    </row>
    <row r="162" spans="9:9" ht="30" customHeight="1">
      <c r="I162" s="65" t="str" cm="1">
        <f t="array" ref="I162">IF(COUNTIF(RawData!A:A, H162)=0, "None", MAX(IF(RawData!A:A=H162, RawData!B:B)))</f>
        <v>None</v>
      </c>
    </row>
    <row r="163" spans="9:9" ht="30" customHeight="1">
      <c r="I163" s="65" t="str" cm="1">
        <f t="array" ref="I163">IF(COUNTIF(RawData!A:A, H163)=0, "None", MAX(IF(RawData!A:A=H163, RawData!B:B)))</f>
        <v>None</v>
      </c>
    </row>
    <row r="164" spans="9:9" ht="30" customHeight="1">
      <c r="I164" s="65" t="str" cm="1">
        <f t="array" ref="I164">IF(COUNTIF(RawData!A:A, H164)=0, "None", MAX(IF(RawData!A:A=H164, RawData!B:B)))</f>
        <v>None</v>
      </c>
    </row>
    <row r="165" spans="9:9" ht="30" customHeight="1">
      <c r="I165" s="65" t="str" cm="1">
        <f t="array" ref="I165">IF(COUNTIF(RawData!A:A, H165)=0, "None", MAX(IF(RawData!A:A=H165, RawData!B:B)))</f>
        <v>None</v>
      </c>
    </row>
    <row r="166" spans="9:9" ht="30" customHeight="1">
      <c r="I166" s="65" t="str" cm="1">
        <f t="array" ref="I166">IF(COUNTIF(RawData!A:A, H166)=0, "None", MAX(IF(RawData!A:A=H166, RawData!B:B)))</f>
        <v>None</v>
      </c>
    </row>
    <row r="167" spans="9:9" ht="30" customHeight="1">
      <c r="I167" s="65" t="str" cm="1">
        <f t="array" ref="I167">IF(COUNTIF(RawData!A:A, H167)=0, "None", MAX(IF(RawData!A:A=H167, RawData!B:B)))</f>
        <v>None</v>
      </c>
    </row>
    <row r="168" spans="9:9" ht="30" customHeight="1">
      <c r="I168" s="65" t="str" cm="1">
        <f t="array" ref="I168">IF(COUNTIF(RawData!A:A, H168)=0, "None", MAX(IF(RawData!A:A=H168, RawData!B:B)))</f>
        <v>None</v>
      </c>
    </row>
    <row r="169" spans="9:9" ht="30" customHeight="1">
      <c r="I169" s="65" t="str" cm="1">
        <f t="array" ref="I169">IF(COUNTIF(RawData!A:A, H169)=0, "None", MAX(IF(RawData!A:A=H169, RawData!B:B)))</f>
        <v>None</v>
      </c>
    </row>
    <row r="170" spans="9:9" ht="30" customHeight="1">
      <c r="I170" s="65" t="str" cm="1">
        <f t="array" ref="I170">IF(COUNTIF(RawData!A:A, H170)=0, "None", MAX(IF(RawData!A:A=H170, RawData!B:B)))</f>
        <v>None</v>
      </c>
    </row>
    <row r="171" spans="9:9" ht="30" customHeight="1">
      <c r="I171" s="65" t="str" cm="1">
        <f t="array" ref="I171">IF(COUNTIF(RawData!A:A, H171)=0, "None", MAX(IF(RawData!A:A=H171, RawData!B:B)))</f>
        <v>None</v>
      </c>
    </row>
    <row r="172" spans="9:9" ht="30" customHeight="1">
      <c r="I172" s="65" t="str" cm="1">
        <f t="array" ref="I172">IF(COUNTIF(RawData!A:A, H172)=0, "None", MAX(IF(RawData!A:A=H172, RawData!B:B)))</f>
        <v>None</v>
      </c>
    </row>
    <row r="173" spans="9:9" ht="30" customHeight="1">
      <c r="I173" s="65" t="str" cm="1">
        <f t="array" ref="I173">IF(COUNTIF(RawData!A:A, H173)=0, "None", MAX(IF(RawData!A:A=H173, RawData!B:B)))</f>
        <v>None</v>
      </c>
    </row>
    <row r="174" spans="9:9" ht="30" customHeight="1">
      <c r="I174" s="65" t="str" cm="1">
        <f t="array" ref="I174">IF(COUNTIF(RawData!A:A, H174)=0, "None", MAX(IF(RawData!A:A=H174, RawData!B:B)))</f>
        <v>None</v>
      </c>
    </row>
    <row r="175" spans="9:9" ht="30" customHeight="1">
      <c r="I175" s="65" t="str" cm="1">
        <f t="array" ref="I175">IF(COUNTIF(RawData!A:A, H175)=0, "None", MAX(IF(RawData!A:A=H175, RawData!B:B)))</f>
        <v>None</v>
      </c>
    </row>
    <row r="176" spans="9:9" ht="30" customHeight="1">
      <c r="I176" s="65" t="str" cm="1">
        <f t="array" ref="I176">IF(COUNTIF(RawData!A:A, H176)=0, "None", MAX(IF(RawData!A:A=H176, RawData!B:B)))</f>
        <v>None</v>
      </c>
    </row>
    <row r="177" spans="9:9" ht="30" customHeight="1">
      <c r="I177" s="65" t="str" cm="1">
        <f t="array" ref="I177">IF(COUNTIF(RawData!A:A, H177)=0, "None", MAX(IF(RawData!A:A=H177, RawData!B:B)))</f>
        <v>None</v>
      </c>
    </row>
    <row r="178" spans="9:9" ht="30" customHeight="1">
      <c r="I178" s="65" t="str" cm="1">
        <f t="array" ref="I178">IF(COUNTIF(RawData!A:A, H178)=0, "None", MAX(IF(RawData!A:A=H178, RawData!B:B)))</f>
        <v>None</v>
      </c>
    </row>
    <row r="179" spans="9:9" ht="30" customHeight="1">
      <c r="I179" s="65" t="str" cm="1">
        <f t="array" ref="I179">IF(COUNTIF(RawData!A:A, H179)=0, "None", MAX(IF(RawData!A:A=H179, RawData!B:B)))</f>
        <v>None</v>
      </c>
    </row>
    <row r="180" spans="9:9" ht="30" customHeight="1">
      <c r="I180" s="65" t="str" cm="1">
        <f t="array" ref="I180">IF(COUNTIF(RawData!A:A, H180)=0, "None", MAX(IF(RawData!A:A=H180, RawData!B:B)))</f>
        <v>None</v>
      </c>
    </row>
    <row r="181" spans="9:9" ht="30" customHeight="1">
      <c r="I181" s="65" t="str" cm="1">
        <f t="array" ref="I181">IF(COUNTIF(RawData!A:A, H181)=0, "None", MAX(IF(RawData!A:A=H181, RawData!B:B)))</f>
        <v>None</v>
      </c>
    </row>
    <row r="182" spans="9:9" ht="30" customHeight="1">
      <c r="I182" s="65" t="str" cm="1">
        <f t="array" ref="I182">IF(COUNTIF(RawData!A:A, H182)=0, "None", MAX(IF(RawData!A:A=H182, RawData!B:B)))</f>
        <v>None</v>
      </c>
    </row>
    <row r="183" spans="9:9" ht="30" customHeight="1">
      <c r="I183" s="65" t="str" cm="1">
        <f t="array" ref="I183">IF(COUNTIF(RawData!A:A, H183)=0, "None", MAX(IF(RawData!A:A=H183, RawData!B:B)))</f>
        <v>None</v>
      </c>
    </row>
    <row r="184" spans="9:9" ht="30" customHeight="1">
      <c r="I184" s="65" t="str" cm="1">
        <f t="array" ref="I184">IF(COUNTIF(RawData!A:A, H184)=0, "None", MAX(IF(RawData!A:A=H184, RawData!B:B)))</f>
        <v>None</v>
      </c>
    </row>
    <row r="185" spans="9:9" ht="30" customHeight="1">
      <c r="I185" s="65" t="str" cm="1">
        <f t="array" ref="I185">IF(COUNTIF(RawData!A:A, H185)=0, "None", MAX(IF(RawData!A:A=H185, RawData!B:B)))</f>
        <v>None</v>
      </c>
    </row>
    <row r="186" spans="9:9" ht="30" customHeight="1">
      <c r="I186" s="65" t="str" cm="1">
        <f t="array" ref="I186">IF(COUNTIF(RawData!A:A, H186)=0, "None", MAX(IF(RawData!A:A=H186, RawData!B:B)))</f>
        <v>None</v>
      </c>
    </row>
    <row r="187" spans="9:9" ht="30" customHeight="1">
      <c r="I187" s="65" t="str" cm="1">
        <f t="array" ref="I187">IF(COUNTIF(RawData!A:A, H187)=0, "None", MAX(IF(RawData!A:A=H187, RawData!B:B)))</f>
        <v>None</v>
      </c>
    </row>
    <row r="188" spans="9:9" ht="30" customHeight="1">
      <c r="I188" s="65" t="str" cm="1">
        <f t="array" ref="I188">IF(COUNTIF(RawData!A:A, H188)=0, "None", MAX(IF(RawData!A:A=H188, RawData!B:B)))</f>
        <v>None</v>
      </c>
    </row>
    <row r="189" spans="9:9" ht="30" customHeight="1">
      <c r="I189" s="65" t="str" cm="1">
        <f t="array" ref="I189">IF(COUNTIF(RawData!A:A, H189)=0, "None", MAX(IF(RawData!A:A=H189, RawData!B:B)))</f>
        <v>None</v>
      </c>
    </row>
    <row r="190" spans="9:9" ht="30" customHeight="1">
      <c r="I190" s="65" t="str" cm="1">
        <f t="array" ref="I190">IF(COUNTIF(RawData!A:A, H190)=0, "None", MAX(IF(RawData!A:A=H190, RawData!B:B)))</f>
        <v>None</v>
      </c>
    </row>
    <row r="191" spans="9:9" ht="30" customHeight="1">
      <c r="I191" s="65" t="str" cm="1">
        <f t="array" ref="I191">IF(COUNTIF(RawData!A:A, H191)=0, "None", MAX(IF(RawData!A:A=H191, RawData!B:B)))</f>
        <v>None</v>
      </c>
    </row>
    <row r="192" spans="9:9" ht="30" customHeight="1">
      <c r="I192" s="65" t="str" cm="1">
        <f t="array" ref="I192">IF(COUNTIF(RawData!A:A, H192)=0, "None", MAX(IF(RawData!A:A=H192, RawData!B:B)))</f>
        <v>None</v>
      </c>
    </row>
    <row r="193" spans="9:9" ht="30" customHeight="1">
      <c r="I193" s="65" t="str" cm="1">
        <f t="array" ref="I193">IF(COUNTIF(RawData!A:A, H193)=0, "None", MAX(IF(RawData!A:A=H193, RawData!B:B)))</f>
        <v>None</v>
      </c>
    </row>
    <row r="194" spans="9:9" ht="30" customHeight="1">
      <c r="I194" s="65" t="str" cm="1">
        <f t="array" ref="I194">IF(COUNTIF(RawData!A:A, H194)=0, "None", MAX(IF(RawData!A:A=H194, RawData!B:B)))</f>
        <v>None</v>
      </c>
    </row>
    <row r="195" spans="9:9" ht="30" customHeight="1">
      <c r="I195" s="65" t="str" cm="1">
        <f t="array" ref="I195">IF(COUNTIF(RawData!A:A, H195)=0, "None", MAX(IF(RawData!A:A=H195, RawData!B:B)))</f>
        <v>None</v>
      </c>
    </row>
    <row r="196" spans="9:9" ht="30" customHeight="1">
      <c r="I196" s="65" t="str" cm="1">
        <f t="array" ref="I196">IF(COUNTIF(RawData!A:A, H196)=0, "None", MAX(IF(RawData!A:A=H196, RawData!B:B)))</f>
        <v>None</v>
      </c>
    </row>
    <row r="197" spans="9:9" ht="30" customHeight="1">
      <c r="I197" s="65" t="str" cm="1">
        <f t="array" ref="I197">IF(COUNTIF(RawData!A:A, H197)=0, "None", MAX(IF(RawData!A:A=H197, RawData!B:B)))</f>
        <v>None</v>
      </c>
    </row>
    <row r="198" spans="9:9" ht="30" customHeight="1">
      <c r="I198" s="65" t="str" cm="1">
        <f t="array" ref="I198">IF(COUNTIF(RawData!A:A, H198)=0, "None", MAX(IF(RawData!A:A=H198, RawData!B:B)))</f>
        <v>None</v>
      </c>
    </row>
    <row r="199" spans="9:9" ht="30" customHeight="1">
      <c r="I199" s="65" t="str" cm="1">
        <f t="array" ref="I199">IF(COUNTIF(RawData!A:A, H199)=0, "None", MAX(IF(RawData!A:A=H199, RawData!B:B)))</f>
        <v>None</v>
      </c>
    </row>
    <row r="200" spans="9:9" ht="30" customHeight="1">
      <c r="I200" s="65" t="str" cm="1">
        <f t="array" ref="I200">IF(COUNTIF(RawData!A:A, H200)=0, "None", MAX(IF(RawData!A:A=H200, RawData!B:B)))</f>
        <v>None</v>
      </c>
    </row>
    <row r="201" spans="9:9" ht="30" customHeight="1">
      <c r="I201" s="65" t="str" cm="1">
        <f t="array" ref="I201">IF(COUNTIF(RawData!A:A, H201)=0, "None", MAX(IF(RawData!A:A=H201, RawData!B:B)))</f>
        <v>None</v>
      </c>
    </row>
    <row r="202" spans="9:9" ht="30" customHeight="1">
      <c r="I202" s="65" t="str" cm="1">
        <f t="array" ref="I202">IF(COUNTIF(RawData!A:A, H202)=0, "None", MAX(IF(RawData!A:A=H202, RawData!B:B)))</f>
        <v>None</v>
      </c>
    </row>
    <row r="203" spans="9:9" ht="30" customHeight="1">
      <c r="I203" s="65" t="str" cm="1">
        <f t="array" ref="I203">IF(COUNTIF(RawData!A:A, H203)=0, "None", MAX(IF(RawData!A:A=H203, RawData!B:B)))</f>
        <v>None</v>
      </c>
    </row>
    <row r="204" spans="9:9" ht="30" customHeight="1">
      <c r="I204" s="65" t="str" cm="1">
        <f t="array" ref="I204">IF(COUNTIF(RawData!A:A, H204)=0, "None", MAX(IF(RawData!A:A=H204, RawData!B:B)))</f>
        <v>None</v>
      </c>
    </row>
    <row r="205" spans="9:9" ht="30" customHeight="1">
      <c r="I205" s="65" t="str" cm="1">
        <f t="array" ref="I205">IF(COUNTIF(RawData!A:A, H205)=0, "None", MAX(IF(RawData!A:A=H205, RawData!B:B)))</f>
        <v>None</v>
      </c>
    </row>
    <row r="206" spans="9:9" ht="30" customHeight="1">
      <c r="I206" s="65" t="str" cm="1">
        <f t="array" ref="I206">IF(COUNTIF(RawData!A:A, H206)=0, "None", MAX(IF(RawData!A:A=H206, RawData!B:B)))</f>
        <v>None</v>
      </c>
    </row>
    <row r="207" spans="9:9" ht="30" customHeight="1">
      <c r="I207" s="65" t="str" cm="1">
        <f t="array" ref="I207">IF(COUNTIF(RawData!A:A, H207)=0, "None", MAX(IF(RawData!A:A=H207, RawData!B:B)))</f>
        <v>None</v>
      </c>
    </row>
    <row r="208" spans="9:9" ht="30" customHeight="1">
      <c r="I208" s="65" t="str" cm="1">
        <f t="array" ref="I208">IF(COUNTIF(RawData!A:A, H208)=0, "None", MAX(IF(RawData!A:A=H208, RawData!B:B)))</f>
        <v>None</v>
      </c>
    </row>
    <row r="209" spans="9:9" ht="30" customHeight="1">
      <c r="I209" s="65" t="str" cm="1">
        <f t="array" ref="I209">IF(COUNTIF(RawData!A:A, H209)=0, "None", MAX(IF(RawData!A:A=H209, RawData!B:B)))</f>
        <v>None</v>
      </c>
    </row>
    <row r="210" spans="9:9" ht="30" customHeight="1">
      <c r="I210" s="65" t="str" cm="1">
        <f t="array" ref="I210">IF(COUNTIF(RawData!A:A, H210)=0, "None", MAX(IF(RawData!A:A=H210, RawData!B:B)))</f>
        <v>None</v>
      </c>
    </row>
    <row r="211" spans="9:9" ht="30" customHeight="1">
      <c r="I211" s="65" t="str" cm="1">
        <f t="array" ref="I211">IF(COUNTIF(RawData!A:A, H211)=0, "None", MAX(IF(RawData!A:A=H211, RawData!B:B)))</f>
        <v>None</v>
      </c>
    </row>
    <row r="212" spans="9:9" ht="30" customHeight="1">
      <c r="I212" s="65" t="str" cm="1">
        <f t="array" ref="I212">IF(COUNTIF(RawData!A:A, H212)=0, "None", MAX(IF(RawData!A:A=H212, RawData!B:B)))</f>
        <v>None</v>
      </c>
    </row>
    <row r="213" spans="9:9" ht="30" customHeight="1">
      <c r="I213" s="65" t="str" cm="1">
        <f t="array" ref="I213">IF(COUNTIF(RawData!A:A, H213)=0, "None", MAX(IF(RawData!A:A=H213, RawData!B:B)))</f>
        <v>None</v>
      </c>
    </row>
    <row r="214" spans="9:9" ht="30" customHeight="1">
      <c r="I214" s="65" t="str" cm="1">
        <f t="array" ref="I214">IF(COUNTIF(RawData!A:A, H214)=0, "None", MAX(IF(RawData!A:A=H214, RawData!B:B)))</f>
        <v>None</v>
      </c>
    </row>
    <row r="215" spans="9:9" ht="30" customHeight="1">
      <c r="I215" s="65" t="str" cm="1">
        <f t="array" ref="I215">IF(COUNTIF(RawData!A:A, H215)=0, "None", MAX(IF(RawData!A:A=H215, RawData!B:B)))</f>
        <v>None</v>
      </c>
    </row>
    <row r="216" spans="9:9" ht="30" customHeight="1">
      <c r="I216" s="65" t="str" cm="1">
        <f t="array" ref="I216">IF(COUNTIF(RawData!A:A, H216)=0, "None", MAX(IF(RawData!A:A=H216, RawData!B:B)))</f>
        <v>None</v>
      </c>
    </row>
    <row r="217" spans="9:9" ht="30" customHeight="1">
      <c r="I217" s="65" t="str" cm="1">
        <f t="array" ref="I217">IF(COUNTIF(RawData!A:A, H217)=0, "None", MAX(IF(RawData!A:A=H217, RawData!B:B)))</f>
        <v>None</v>
      </c>
    </row>
    <row r="218" spans="9:9" ht="30" customHeight="1">
      <c r="I218" s="65" t="str" cm="1">
        <f t="array" ref="I218">IF(COUNTIF(RawData!A:A, H218)=0, "None", MAX(IF(RawData!A:A=H218, RawData!B:B)))</f>
        <v>None</v>
      </c>
    </row>
    <row r="219" spans="9:9" ht="30" customHeight="1">
      <c r="I219" s="65" t="str" cm="1">
        <f t="array" ref="I219">IF(COUNTIF(RawData!A:A, H219)=0, "None", MAX(IF(RawData!A:A=H219, RawData!B:B)))</f>
        <v>None</v>
      </c>
    </row>
    <row r="220" spans="9:9" ht="30" customHeight="1">
      <c r="I220" s="65" t="str" cm="1">
        <f t="array" ref="I220">IF(COUNTIF(RawData!A:A, H220)=0, "None", MAX(IF(RawData!A:A=H220, RawData!B:B)))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706" priority="4" stopIfTrue="1">
      <formula>UPPER($I4)="NONE"</formula>
    </cfRule>
    <cfRule type="expression" dxfId="705" priority="5" stopIfTrue="1">
      <formula>AND($I4&lt;&gt;"", $J4&lt;&gt;"", $I4*1&lt;$J4*1)</formula>
    </cfRule>
  </conditionalFormatting>
  <conditionalFormatting sqref="H1:H3 H221:H1048576">
    <cfRule type="duplicateValues" dxfId="704" priority="3"/>
  </conditionalFormatting>
  <conditionalFormatting sqref="H4:H1048576">
    <cfRule type="expression" dxfId="703" priority="6">
      <formula>COUNTIF($H:$H, $H4)&gt;1</formula>
    </cfRule>
  </conditionalFormatting>
  <conditionalFormatting sqref="I3:I1048576">
    <cfRule type="cellIs" dxfId="702" priority="1" operator="equal">
      <formula>0</formula>
    </cfRule>
    <cfRule type="cellIs" dxfId="701" priority="2" operator="equal">
      <formula>"None"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AE4B-1DF4-4C32-904E-47DC7B3E09FE}">
  <sheetPr codeName="Sheet16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9389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1416</v>
      </c>
      <c r="C4" s="312" t="s">
        <v>8252</v>
      </c>
      <c r="D4" s="312" t="s">
        <v>9390</v>
      </c>
      <c r="E4" s="312" t="s">
        <v>9391</v>
      </c>
      <c r="F4" s="312"/>
      <c r="G4" s="312"/>
      <c r="H4" s="65">
        <v>6215296</v>
      </c>
      <c r="I4" s="65">
        <f>_xlfn.XLOOKUP(H4, RawData!A:A, RawData!B:B, "None")</f>
        <v>0</v>
      </c>
      <c r="J4" s="313"/>
      <c r="K4" s="313"/>
      <c r="L4" s="316"/>
    </row>
    <row r="5" spans="2:12" ht="30" customHeight="1">
      <c r="B5" s="315" t="s">
        <v>1416</v>
      </c>
      <c r="C5" s="312" t="s">
        <v>8252</v>
      </c>
      <c r="D5" s="312" t="s">
        <v>9392</v>
      </c>
      <c r="E5" s="312" t="s">
        <v>9391</v>
      </c>
      <c r="F5" s="312"/>
      <c r="G5" s="312"/>
      <c r="H5" s="65">
        <v>6215295</v>
      </c>
      <c r="I5" s="65">
        <f>_xlfn.XLOOKUP(H5, RawData!A:A, RawData!B:B, "None")</f>
        <v>1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 cm="1">
        <f t="array" ref="I6">IF(COUNTIF(RawData!A:A, H6)=0, "None", MAX(IF(RawData!A:A=H6, RawData!B:B)))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 cm="1">
        <f t="array" ref="I7">IF(COUNTIF(RawData!A:A, H7)=0, "None", MAX(IF(RawData!A:A=H7, RawData!B:B)))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 cm="1">
        <f t="array" ref="I8">IF(COUNTIF(RawData!A:A, H8)=0, "None", MAX(IF(RawData!A:A=H8, RawData!B:B)))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 cm="1">
        <f t="array" ref="I9">IF(COUNTIF(RawData!A:A, H9)=0, "None", MAX(IF(RawData!A:A=H9, RawData!B:B)))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 cm="1">
        <f t="array" ref="I10">IF(COUNTIF(RawData!A:A, H10)=0, "None", MAX(IF(RawData!A:A=H10, RawData!B:B)))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 cm="1">
        <f t="array" ref="I11">IF(COUNTIF(RawData!A:A, H11)=0, "None", MAX(IF(RawData!A:A=H11, RawData!B:B)))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 cm="1">
        <f t="array" ref="I12">IF(COUNTIF(RawData!A:A, H12)=0, "None", MAX(IF(RawData!A:A=H12, RawData!B:B)))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 cm="1">
        <f t="array" ref="I13">IF(COUNTIF(RawData!A:A, H13)=0, "None", MAX(IF(RawData!A:A=H13, RawData!B:B)))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 cm="1">
        <f t="array" ref="I14">IF(COUNTIF(RawData!A:A, H14)=0, "None", MAX(IF(RawData!A:A=H14, RawData!B:B)))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 cm="1">
        <f t="array" ref="I15">IF(COUNTIF(RawData!A:A, H15)=0, "None", MAX(IF(RawData!A:A=H15, RawData!B:B)))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 cm="1">
        <f t="array" ref="I16">IF(COUNTIF(RawData!A:A, H16)=0, "None", MAX(IF(RawData!A:A=H16, RawData!B:B)))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 cm="1">
        <f t="array" ref="I17">IF(COUNTIF(RawData!A:A, H17)=0, "None", MAX(IF(RawData!A:A=H17, RawData!B:B)))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 cm="1">
        <f t="array" ref="I18">IF(COUNTIF(RawData!A:A, H18)=0, "None", MAX(IF(RawData!A:A=H18, RawData!B:B)))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 cm="1">
        <f t="array" ref="I19">IF(COUNTIF(RawData!A:A, H19)=0, "None", MAX(IF(RawData!A:A=H19, RawData!B:B)))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 cm="1">
        <f t="array" ref="I20">IF(COUNTIF(RawData!A:A, H20)=0, "None", MAX(IF(RawData!A:A=H20, RawData!B:B)))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 cm="1">
        <f t="array" ref="I21">IF(COUNTIF(RawData!A:A, H21)=0, "None", MAX(IF(RawData!A:A=H21, RawData!B:B)))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 cm="1">
        <f t="array" ref="I22">IF(COUNTIF(RawData!A:A, H22)=0, "None", MAX(IF(RawData!A:A=H22, RawData!B:B)))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 cm="1">
        <f t="array" ref="I23">IF(COUNTIF(RawData!A:A, H23)=0, "None", MAX(IF(RawData!A:A=H23, RawData!B:B)))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 cm="1">
        <f t="array" ref="I24">IF(COUNTIF(RawData!A:A, H24)=0, "None", MAX(IF(RawData!A:A=H24, RawData!B:B)))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 cm="1">
        <f t="array" ref="I25">IF(COUNTIF(RawData!A:A, H25)=0, "None", MAX(IF(RawData!A:A=H25, RawData!B:B)))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 cm="1">
        <f t="array" ref="I26">IF(COUNTIF(RawData!A:A, H26)=0, "None", MAX(IF(RawData!A:A=H26, RawData!B:B)))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 cm="1">
        <f t="array" ref="I27">IF(COUNTIF(RawData!A:A, H27)=0, "None", MAX(IF(RawData!A:A=H27, RawData!B:B)))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 cm="1">
        <f t="array" ref="I28">IF(COUNTIF(RawData!A:A, H28)=0, "None", MAX(IF(RawData!A:A=H28, RawData!B:B)))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 cm="1">
        <f t="array" ref="I29">IF(COUNTIF(RawData!A:A, H29)=0, "None", MAX(IF(RawData!A:A=H29, RawData!B:B)))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 cm="1">
        <f t="array" ref="I30">IF(COUNTIF(RawData!A:A, H30)=0, "None", MAX(IF(RawData!A:A=H30, RawData!B:B)))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 cm="1">
        <f t="array" ref="I31">IF(COUNTIF(RawData!A:A, H31)=0, "None", MAX(IF(RawData!A:A=H31, RawData!B:B)))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 cm="1">
        <f t="array" ref="I32">IF(COUNTIF(RawData!A:A, H32)=0, "None", MAX(IF(RawData!A:A=H32, RawData!B:B)))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 cm="1">
        <f t="array" ref="I33">IF(COUNTIF(RawData!A:A, H33)=0, "None", MAX(IF(RawData!A:A=H33, RawData!B:B)))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 cm="1">
        <f t="array" ref="I34">IF(COUNTIF(RawData!A:A, H34)=0, "None", MAX(IF(RawData!A:A=H34, RawData!B:B)))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 cm="1">
        <f t="array" ref="I35">IF(COUNTIF(RawData!A:A, H35)=0, "None", MAX(IF(RawData!A:A=H35, RawData!B:B)))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 cm="1">
        <f t="array" ref="I36">IF(COUNTIF(RawData!A:A, H36)=0, "None", MAX(IF(RawData!A:A=H36, RawData!B:B)))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 cm="1">
        <f t="array" ref="I37">IF(COUNTIF(RawData!A:A, H37)=0, "None", MAX(IF(RawData!A:A=H37, RawData!B:B)))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 cm="1">
        <f t="array" ref="I38">IF(COUNTIF(RawData!A:A, H38)=0, "None", MAX(IF(RawData!A:A=H38, RawData!B:B)))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 cm="1">
        <f t="array" ref="I39">IF(COUNTIF(RawData!A:A, H39)=0, "None", MAX(IF(RawData!A:A=H39, RawData!B:B)))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 cm="1">
        <f t="array" ref="I40">IF(COUNTIF(RawData!A:A, H40)=0, "None", MAX(IF(RawData!A:A=H40, RawData!B:B)))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 cm="1">
        <f t="array" ref="I41">IF(COUNTIF(RawData!A:A, H41)=0, "None", MAX(IF(RawData!A:A=H41, RawData!B:B)))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 cm="1">
        <f t="array" ref="I42">IF(COUNTIF(RawData!A:A, H42)=0, "None", MAX(IF(RawData!A:A=H42, RawData!B:B)))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 cm="1">
        <f t="array" ref="I43">IF(COUNTIF(RawData!A:A, H43)=0, "None", MAX(IF(RawData!A:A=H43, RawData!B:B)))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 cm="1">
        <f t="array" ref="I44">IF(COUNTIF(RawData!A:A, H44)=0, "None", MAX(IF(RawData!A:A=H44, RawData!B:B)))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 cm="1">
        <f t="array" ref="I45">IF(COUNTIF(RawData!A:A, H45)=0, "None", MAX(IF(RawData!A:A=H45, RawData!B:B)))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 cm="1">
        <f t="array" ref="I46">IF(COUNTIF(RawData!A:A, H46)=0, "None", MAX(IF(RawData!A:A=H46, RawData!B:B)))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 cm="1">
        <f t="array" ref="I47">IF(COUNTIF(RawData!A:A, H47)=0, "None", MAX(IF(RawData!A:A=H47, RawData!B:B)))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 cm="1">
        <f t="array" ref="I48">IF(COUNTIF(RawData!A:A, H48)=0, "None", MAX(IF(RawData!A:A=H48, RawData!B:B)))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 cm="1">
        <f t="array" ref="I49">IF(COUNTIF(RawData!A:A, H49)=0, "None", MAX(IF(RawData!A:A=H49, RawData!B:B)))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 cm="1">
        <f t="array" ref="I50">IF(COUNTIF(RawData!A:A, H50)=0, "None", MAX(IF(RawData!A:A=H50, RawData!B:B)))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 cm="1">
        <f t="array" ref="I51">IF(COUNTIF(RawData!A:A, H51)=0, "None", MAX(IF(RawData!A:A=H51, RawData!B:B)))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 cm="1">
        <f t="array" ref="I52">IF(COUNTIF(RawData!A:A, H52)=0, "None", MAX(IF(RawData!A:A=H52, RawData!B:B)))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 cm="1">
        <f t="array" ref="I53">IF(COUNTIF(RawData!A:A, H53)=0, "None", MAX(IF(RawData!A:A=H53, RawData!B:B)))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 cm="1">
        <f t="array" ref="I54">IF(COUNTIF(RawData!A:A, H54)=0, "None", MAX(IF(RawData!A:A=H54, RawData!B:B)))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 cm="1">
        <f t="array" ref="I55">IF(COUNTIF(RawData!A:A, H55)=0, "None", MAX(IF(RawData!A:A=H55, RawData!B:B)))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 cm="1">
        <f t="array" ref="I56">IF(COUNTIF(RawData!A:A, H56)=0, "None", MAX(IF(RawData!A:A=H56, RawData!B:B)))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 cm="1">
        <f t="array" ref="I57">IF(COUNTIF(RawData!A:A, H57)=0, "None", MAX(IF(RawData!A:A=H57, RawData!B:B)))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 cm="1">
        <f t="array" ref="I58">IF(COUNTIF(RawData!A:A, H58)=0, "None", MAX(IF(RawData!A:A=H58, RawData!B:B)))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 cm="1">
        <f t="array" ref="I59">IF(COUNTIF(RawData!A:A, H59)=0, "None", MAX(IF(RawData!A:A=H59, RawData!B:B)))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 cm="1">
        <f t="array" ref="I60">IF(COUNTIF(RawData!A:A, H60)=0, "None", MAX(IF(RawData!A:A=H60, RawData!B:B)))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 cm="1">
        <f t="array" ref="I61">IF(COUNTIF(RawData!A:A, H61)=0, "None", MAX(IF(RawData!A:A=H61, RawData!B:B)))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 cm="1">
        <f t="array" ref="I62">IF(COUNTIF(RawData!A:A, H62)=0, "None", MAX(IF(RawData!A:A=H62, RawData!B:B)))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 cm="1">
        <f t="array" ref="I63">IF(COUNTIF(RawData!A:A, H63)=0, "None", MAX(IF(RawData!A:A=H63, RawData!B:B)))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 cm="1">
        <f t="array" ref="I64">IF(COUNTIF(RawData!A:A, H64)=0, "None", MAX(IF(RawData!A:A=H64, RawData!B:B)))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 cm="1">
        <f t="array" ref="I65">IF(COUNTIF(RawData!A:A, H65)=0, "None", MAX(IF(RawData!A:A=H65, RawData!B:B)))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 cm="1">
        <f t="array" ref="I66">IF(COUNTIF(RawData!A:A, H66)=0, "None", MAX(IF(RawData!A:A=H66, RawData!B:B)))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 cm="1">
        <f t="array" ref="I67">IF(COUNTIF(RawData!A:A, H67)=0, "None", MAX(IF(RawData!A:A=H67, RawData!B:B)))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 cm="1">
        <f t="array" ref="I68">IF(COUNTIF(RawData!A:A, H68)=0, "None", MAX(IF(RawData!A:A=H68, RawData!B:B)))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 cm="1">
        <f t="array" ref="I69">IF(COUNTIF(RawData!A:A, H69)=0, "None", MAX(IF(RawData!A:A=H69, RawData!B:B)))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 cm="1">
        <f t="array" ref="I70">IF(COUNTIF(RawData!A:A, H70)=0, "None", MAX(IF(RawData!A:A=H70, RawData!B:B)))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 cm="1">
        <f t="array" ref="I71">IF(COUNTIF(RawData!A:A, H71)=0, "None", MAX(IF(RawData!A:A=H71, RawData!B:B)))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 cm="1">
        <f t="array" ref="I72">IF(COUNTIF(RawData!A:A, H72)=0, "None", MAX(IF(RawData!A:A=H72, RawData!B:B)))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 cm="1">
        <f t="array" ref="I73">IF(COUNTIF(RawData!A:A, H73)=0, "None", MAX(IF(RawData!A:A=H73, RawData!B:B)))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 cm="1">
        <f t="array" ref="I74">IF(COUNTIF(RawData!A:A, H74)=0, "None", MAX(IF(RawData!A:A=H74, RawData!B:B)))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 cm="1">
        <f t="array" ref="I75">IF(COUNTIF(RawData!A:A, H75)=0, "None", MAX(IF(RawData!A:A=H75, RawData!B:B)))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 cm="1">
        <f t="array" ref="I76">IF(COUNTIF(RawData!A:A, H76)=0, "None", MAX(IF(RawData!A:A=H76, RawData!B:B)))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 cm="1">
        <f t="array" ref="I77">IF(COUNTIF(RawData!A:A, H77)=0, "None", MAX(IF(RawData!A:A=H77, RawData!B:B)))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 cm="1">
        <f t="array" ref="I78">IF(COUNTIF(RawData!A:A, H78)=0, "None", MAX(IF(RawData!A:A=H78, RawData!B:B)))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 cm="1">
        <f t="array" ref="I79">IF(COUNTIF(RawData!A:A, H79)=0, "None", MAX(IF(RawData!A:A=H79, RawData!B:B)))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 cm="1">
        <f t="array" ref="I80">IF(COUNTIF(RawData!A:A, H80)=0, "None", MAX(IF(RawData!A:A=H80, RawData!B:B)))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 cm="1">
        <f t="array" ref="I81">IF(COUNTIF(RawData!A:A, H81)=0, "None", MAX(IF(RawData!A:A=H81, RawData!B:B)))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 cm="1">
        <f t="array" ref="I82">IF(COUNTIF(RawData!A:A, H82)=0, "None", MAX(IF(RawData!A:A=H82, RawData!B:B)))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 cm="1">
        <f t="array" ref="I83">IF(COUNTIF(RawData!A:A, H83)=0, "None", MAX(IF(RawData!A:A=H83, RawData!B:B)))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 cm="1">
        <f t="array" ref="I84">IF(COUNTIF(RawData!A:A, H84)=0, "None", MAX(IF(RawData!A:A=H84, RawData!B:B)))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 cm="1">
        <f t="array" ref="I85">IF(COUNTIF(RawData!A:A, H85)=0, "None", MAX(IF(RawData!A:A=H85, RawData!B:B)))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 cm="1">
        <f t="array" ref="I86">IF(COUNTIF(RawData!A:A, H86)=0, "None", MAX(IF(RawData!A:A=H86, RawData!B:B)))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 cm="1">
        <f t="array" ref="I87">IF(COUNTIF(RawData!A:A, H87)=0, "None", MAX(IF(RawData!A:A=H87, RawData!B:B)))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 cm="1">
        <f t="array" ref="I88">IF(COUNTIF(RawData!A:A, H88)=0, "None", MAX(IF(RawData!A:A=H88, RawData!B:B)))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 cm="1">
        <f t="array" ref="I89">IF(COUNTIF(RawData!A:A, H89)=0, "None", MAX(IF(RawData!A:A=H89, RawData!B:B)))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 cm="1">
        <f t="array" ref="I90">IF(COUNTIF(RawData!A:A, H90)=0, "None", MAX(IF(RawData!A:A=H90, RawData!B:B)))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 cm="1">
        <f t="array" ref="I91">IF(COUNTIF(RawData!A:A, H91)=0, "None", MAX(IF(RawData!A:A=H91, RawData!B:B)))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 cm="1">
        <f t="array" ref="I92">IF(COUNTIF(RawData!A:A, H92)=0, "None", MAX(IF(RawData!A:A=H92, RawData!B:B)))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 cm="1">
        <f t="array" ref="I93">IF(COUNTIF(RawData!A:A, H93)=0, "None", MAX(IF(RawData!A:A=H93, RawData!B:B)))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 cm="1">
        <f t="array" ref="I94">IF(COUNTIF(RawData!A:A, H94)=0, "None", MAX(IF(RawData!A:A=H94, RawData!B:B)))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 cm="1">
        <f t="array" ref="I95">IF(COUNTIF(RawData!A:A, H95)=0, "None", MAX(IF(RawData!A:A=H95, RawData!B:B)))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 cm="1">
        <f t="array" ref="I96">IF(COUNTIF(RawData!A:A, H96)=0, "None", MAX(IF(RawData!A:A=H96, RawData!B:B)))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 cm="1">
        <f t="array" ref="I97">IF(COUNTIF(RawData!A:A, H97)=0, "None", MAX(IF(RawData!A:A=H97, RawData!B:B)))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 cm="1">
        <f t="array" ref="I98">IF(COUNTIF(RawData!A:A, H98)=0, "None", MAX(IF(RawData!A:A=H98, RawData!B:B)))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 cm="1">
        <f t="array" ref="I99">IF(COUNTIF(RawData!A:A, H99)=0, "None", MAX(IF(RawData!A:A=H99, RawData!B:B)))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 cm="1">
        <f t="array" ref="I100">IF(COUNTIF(RawData!A:A, H100)=0, "None", MAX(IF(RawData!A:A=H100, RawData!B:B)))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 cm="1">
        <f t="array" ref="I101">IF(COUNTIF(RawData!A:A, H101)=0, "None", MAX(IF(RawData!A:A=H101, RawData!B:B)))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 cm="1">
        <f t="array" ref="I102">IF(COUNTIF(RawData!A:A, H102)=0, "None", MAX(IF(RawData!A:A=H102, RawData!B:B)))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 cm="1">
        <f t="array" ref="I103">IF(COUNTIF(RawData!A:A, H103)=0, "None", MAX(IF(RawData!A:A=H103, RawData!B:B)))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 cm="1">
        <f t="array" ref="I104">IF(COUNTIF(RawData!A:A, H104)=0, "None", MAX(IF(RawData!A:A=H104, RawData!B:B)))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 cm="1">
        <f t="array" ref="I105">IF(COUNTIF(RawData!A:A, H105)=0, "None", MAX(IF(RawData!A:A=H105, RawData!B:B)))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 cm="1">
        <f t="array" ref="I106">IF(COUNTIF(RawData!A:A, H106)=0, "None", MAX(IF(RawData!A:A=H106, RawData!B:B)))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 cm="1">
        <f t="array" ref="I107">IF(COUNTIF(RawData!A:A, H107)=0, "None", MAX(IF(RawData!A:A=H107, RawData!B:B)))</f>
        <v>None</v>
      </c>
      <c r="J107" s="313"/>
      <c r="K107" s="313"/>
      <c r="L107" s="316"/>
    </row>
    <row r="108" spans="2:12" ht="30" customHeight="1">
      <c r="I108" s="65" t="str" cm="1">
        <f t="array" ref="I108">IF(COUNTIF(RawData!A:A, H108)=0, "None", MAX(IF(RawData!A:A=H108, RawData!B:B)))</f>
        <v>None</v>
      </c>
    </row>
    <row r="109" spans="2:12" ht="30" customHeight="1">
      <c r="I109" s="65" t="str" cm="1">
        <f t="array" ref="I109">IF(COUNTIF(RawData!A:A, H109)=0, "None", MAX(IF(RawData!A:A=H109, RawData!B:B)))</f>
        <v>None</v>
      </c>
    </row>
    <row r="110" spans="2:12" ht="30" customHeight="1">
      <c r="I110" s="65" t="str" cm="1">
        <f t="array" ref="I110">IF(COUNTIF(RawData!A:A, H110)=0, "None", MAX(IF(RawData!A:A=H110, RawData!B:B)))</f>
        <v>None</v>
      </c>
    </row>
    <row r="111" spans="2:12" ht="30" customHeight="1">
      <c r="I111" s="65" t="str" cm="1">
        <f t="array" ref="I111">IF(COUNTIF(RawData!A:A, H111)=0, "None", MAX(IF(RawData!A:A=H111, RawData!B:B)))</f>
        <v>None</v>
      </c>
    </row>
    <row r="112" spans="2:12" ht="30" customHeight="1">
      <c r="I112" s="65" t="str" cm="1">
        <f t="array" ref="I112">IF(COUNTIF(RawData!A:A, H112)=0, "None", MAX(IF(RawData!A:A=H112, RawData!B:B)))</f>
        <v>None</v>
      </c>
    </row>
    <row r="113" spans="9:9" ht="30" customHeight="1">
      <c r="I113" s="65" t="str" cm="1">
        <f t="array" ref="I113">IF(COUNTIF(RawData!A:A, H113)=0, "None", MAX(IF(RawData!A:A=H113, RawData!B:B)))</f>
        <v>None</v>
      </c>
    </row>
    <row r="114" spans="9:9" ht="30" customHeight="1">
      <c r="I114" s="65" t="str" cm="1">
        <f t="array" ref="I114">IF(COUNTIF(RawData!A:A, H114)=0, "None", MAX(IF(RawData!A:A=H114, RawData!B:B)))</f>
        <v>None</v>
      </c>
    </row>
    <row r="115" spans="9:9" ht="30" customHeight="1">
      <c r="I115" s="65" t="str" cm="1">
        <f t="array" ref="I115">IF(COUNTIF(RawData!A:A, H115)=0, "None", MAX(IF(RawData!A:A=H115, RawData!B:B)))</f>
        <v>None</v>
      </c>
    </row>
    <row r="116" spans="9:9" ht="30" customHeight="1">
      <c r="I116" s="65" t="str" cm="1">
        <f t="array" ref="I116">IF(COUNTIF(RawData!A:A, H116)=0, "None", MAX(IF(RawData!A:A=H116, RawData!B:B)))</f>
        <v>None</v>
      </c>
    </row>
    <row r="117" spans="9:9" ht="30" customHeight="1">
      <c r="I117" s="65" t="str" cm="1">
        <f t="array" ref="I117">IF(COUNTIF(RawData!A:A, H117)=0, "None", MAX(IF(RawData!A:A=H117, RawData!B:B)))</f>
        <v>None</v>
      </c>
    </row>
    <row r="118" spans="9:9" ht="30" customHeight="1">
      <c r="I118" s="65" t="str" cm="1">
        <f t="array" ref="I118">IF(COUNTIF(RawData!A:A, H118)=0, "None", MAX(IF(RawData!A:A=H118, RawData!B:B)))</f>
        <v>None</v>
      </c>
    </row>
    <row r="119" spans="9:9" ht="30" customHeight="1">
      <c r="I119" s="65" t="str" cm="1">
        <f t="array" ref="I119">IF(COUNTIF(RawData!A:A, H119)=0, "None", MAX(IF(RawData!A:A=H119, RawData!B:B)))</f>
        <v>None</v>
      </c>
    </row>
    <row r="120" spans="9:9" ht="30" customHeight="1">
      <c r="I120" s="65" t="str" cm="1">
        <f t="array" ref="I120">IF(COUNTIF(RawData!A:A, H120)=0, "None", MAX(IF(RawData!A:A=H120, RawData!B:B)))</f>
        <v>None</v>
      </c>
    </row>
    <row r="121" spans="9:9" ht="30" customHeight="1">
      <c r="I121" s="65" t="str" cm="1">
        <f t="array" ref="I121">IF(COUNTIF(RawData!A:A, H121)=0, "None", MAX(IF(RawData!A:A=H121, RawData!B:B)))</f>
        <v>None</v>
      </c>
    </row>
    <row r="122" spans="9:9" ht="30" customHeight="1">
      <c r="I122" s="65" t="str" cm="1">
        <f t="array" ref="I122">IF(COUNTIF(RawData!A:A, H122)=0, "None", MAX(IF(RawData!A:A=H122, RawData!B:B)))</f>
        <v>None</v>
      </c>
    </row>
    <row r="123" spans="9:9" ht="30" customHeight="1">
      <c r="I123" s="65" t="str" cm="1">
        <f t="array" ref="I123">IF(COUNTIF(RawData!A:A, H123)=0, "None", MAX(IF(RawData!A:A=H123, RawData!B:B)))</f>
        <v>None</v>
      </c>
    </row>
    <row r="124" spans="9:9" ht="30" customHeight="1">
      <c r="I124" s="65" t="str" cm="1">
        <f t="array" ref="I124">IF(COUNTIF(RawData!A:A, H124)=0, "None", MAX(IF(RawData!A:A=H124, RawData!B:B)))</f>
        <v>None</v>
      </c>
    </row>
    <row r="125" spans="9:9" ht="30" customHeight="1">
      <c r="I125" s="65" t="str" cm="1">
        <f t="array" ref="I125">IF(COUNTIF(RawData!A:A, H125)=0, "None", MAX(IF(RawData!A:A=H125, RawData!B:B)))</f>
        <v>None</v>
      </c>
    </row>
    <row r="126" spans="9:9" ht="30" customHeight="1">
      <c r="I126" s="65" t="str" cm="1">
        <f t="array" ref="I126">IF(COUNTIF(RawData!A:A, H126)=0, "None", MAX(IF(RawData!A:A=H126, RawData!B:B)))</f>
        <v>None</v>
      </c>
    </row>
    <row r="127" spans="9:9" ht="30" customHeight="1">
      <c r="I127" s="65" t="str" cm="1">
        <f t="array" ref="I127">IF(COUNTIF(RawData!A:A, H127)=0, "None", MAX(IF(RawData!A:A=H127, RawData!B:B)))</f>
        <v>None</v>
      </c>
    </row>
    <row r="128" spans="9:9" ht="30" customHeight="1">
      <c r="I128" s="65" t="str" cm="1">
        <f t="array" ref="I128">IF(COUNTIF(RawData!A:A, H128)=0, "None", MAX(IF(RawData!A:A=H128, RawData!B:B)))</f>
        <v>None</v>
      </c>
    </row>
    <row r="129" spans="9:9" ht="30" customHeight="1">
      <c r="I129" s="65" t="str" cm="1">
        <f t="array" ref="I129">IF(COUNTIF(RawData!A:A, H129)=0, "None", MAX(IF(RawData!A:A=H129, RawData!B:B)))</f>
        <v>None</v>
      </c>
    </row>
    <row r="130" spans="9:9" ht="30" customHeight="1">
      <c r="I130" s="65" t="str" cm="1">
        <f t="array" ref="I130">IF(COUNTIF(RawData!A:A, H130)=0, "None", MAX(IF(RawData!A:A=H130, RawData!B:B)))</f>
        <v>None</v>
      </c>
    </row>
    <row r="131" spans="9:9" ht="30" customHeight="1">
      <c r="I131" s="65" t="str" cm="1">
        <f t="array" ref="I131">IF(COUNTIF(RawData!A:A, H131)=0, "None", MAX(IF(RawData!A:A=H131, RawData!B:B)))</f>
        <v>None</v>
      </c>
    </row>
    <row r="132" spans="9:9" ht="30" customHeight="1">
      <c r="I132" s="65" t="str" cm="1">
        <f t="array" ref="I132">IF(COUNTIF(RawData!A:A, H132)=0, "None", MAX(IF(RawData!A:A=H132, RawData!B:B)))</f>
        <v>None</v>
      </c>
    </row>
    <row r="133" spans="9:9" ht="30" customHeight="1">
      <c r="I133" s="65" t="str" cm="1">
        <f t="array" ref="I133">IF(COUNTIF(RawData!A:A, H133)=0, "None", MAX(IF(RawData!A:A=H133, RawData!B:B)))</f>
        <v>None</v>
      </c>
    </row>
    <row r="134" spans="9:9" ht="30" customHeight="1">
      <c r="I134" s="65" t="str" cm="1">
        <f t="array" ref="I134">IF(COUNTIF(RawData!A:A, H134)=0, "None", MAX(IF(RawData!A:A=H134, RawData!B:B)))</f>
        <v>None</v>
      </c>
    </row>
    <row r="135" spans="9:9" ht="30" customHeight="1">
      <c r="I135" s="65" t="str" cm="1">
        <f t="array" ref="I135">IF(COUNTIF(RawData!A:A, H135)=0, "None", MAX(IF(RawData!A:A=H135, RawData!B:B)))</f>
        <v>None</v>
      </c>
    </row>
    <row r="136" spans="9:9" ht="30" customHeight="1">
      <c r="I136" s="65" t="str" cm="1">
        <f t="array" ref="I136">IF(COUNTIF(RawData!A:A, H136)=0, "None", MAX(IF(RawData!A:A=H136, RawData!B:B)))</f>
        <v>None</v>
      </c>
    </row>
    <row r="137" spans="9:9" ht="30" customHeight="1">
      <c r="I137" s="65" t="str" cm="1">
        <f t="array" ref="I137">IF(COUNTIF(RawData!A:A, H137)=0, "None", MAX(IF(RawData!A:A=H137, RawData!B:B)))</f>
        <v>None</v>
      </c>
    </row>
    <row r="138" spans="9:9" ht="30" customHeight="1">
      <c r="I138" s="65" t="str" cm="1">
        <f t="array" ref="I138">IF(COUNTIF(RawData!A:A, H138)=0, "None", MAX(IF(RawData!A:A=H138, RawData!B:B)))</f>
        <v>None</v>
      </c>
    </row>
    <row r="139" spans="9:9" ht="30" customHeight="1">
      <c r="I139" s="65" t="str" cm="1">
        <f t="array" ref="I139">IF(COUNTIF(RawData!A:A, H139)=0, "None", MAX(IF(RawData!A:A=H139, RawData!B:B)))</f>
        <v>None</v>
      </c>
    </row>
    <row r="140" spans="9:9" ht="30" customHeight="1">
      <c r="I140" s="65" t="str" cm="1">
        <f t="array" ref="I140">IF(COUNTIF(RawData!A:A, H140)=0, "None", MAX(IF(RawData!A:A=H140, RawData!B:B)))</f>
        <v>None</v>
      </c>
    </row>
    <row r="141" spans="9:9" ht="30" customHeight="1">
      <c r="I141" s="65" t="str" cm="1">
        <f t="array" ref="I141">IF(COUNTIF(RawData!A:A, H141)=0, "None", MAX(IF(RawData!A:A=H141, RawData!B:B)))</f>
        <v>None</v>
      </c>
    </row>
    <row r="142" spans="9:9" ht="30" customHeight="1">
      <c r="I142" s="65" t="str" cm="1">
        <f t="array" ref="I142">IF(COUNTIF(RawData!A:A, H142)=0, "None", MAX(IF(RawData!A:A=H142, RawData!B:B)))</f>
        <v>None</v>
      </c>
    </row>
    <row r="143" spans="9:9" ht="30" customHeight="1">
      <c r="I143" s="65" t="str" cm="1">
        <f t="array" ref="I143">IF(COUNTIF(RawData!A:A, H143)=0, "None", MAX(IF(RawData!A:A=H143, RawData!B:B)))</f>
        <v>None</v>
      </c>
    </row>
    <row r="144" spans="9:9" ht="30" customHeight="1">
      <c r="I144" s="65" t="str" cm="1">
        <f t="array" ref="I144">IF(COUNTIF(RawData!A:A, H144)=0, "None", MAX(IF(RawData!A:A=H144, RawData!B:B)))</f>
        <v>None</v>
      </c>
    </row>
    <row r="145" spans="9:9" ht="30" customHeight="1">
      <c r="I145" s="65" t="str" cm="1">
        <f t="array" ref="I145">IF(COUNTIF(RawData!A:A, H145)=0, "None", MAX(IF(RawData!A:A=H145, RawData!B:B)))</f>
        <v>None</v>
      </c>
    </row>
    <row r="146" spans="9:9" ht="30" customHeight="1">
      <c r="I146" s="65" t="str" cm="1">
        <f t="array" ref="I146">IF(COUNTIF(RawData!A:A, H146)=0, "None", MAX(IF(RawData!A:A=H146, RawData!B:B)))</f>
        <v>None</v>
      </c>
    </row>
    <row r="147" spans="9:9" ht="30" customHeight="1">
      <c r="I147" s="65" t="str" cm="1">
        <f t="array" ref="I147">IF(COUNTIF(RawData!A:A, H147)=0, "None", MAX(IF(RawData!A:A=H147, RawData!B:B)))</f>
        <v>None</v>
      </c>
    </row>
    <row r="148" spans="9:9" ht="30" customHeight="1">
      <c r="I148" s="65" t="str" cm="1">
        <f t="array" ref="I148">IF(COUNTIF(RawData!A:A, H148)=0, "None", MAX(IF(RawData!A:A=H148, RawData!B:B)))</f>
        <v>None</v>
      </c>
    </row>
    <row r="149" spans="9:9" ht="30" customHeight="1">
      <c r="I149" s="65" t="str" cm="1">
        <f t="array" ref="I149">IF(COUNTIF(RawData!A:A, H149)=0, "None", MAX(IF(RawData!A:A=H149, RawData!B:B)))</f>
        <v>None</v>
      </c>
    </row>
    <row r="150" spans="9:9" ht="30" customHeight="1">
      <c r="I150" s="65" t="str" cm="1">
        <f t="array" ref="I150">IF(COUNTIF(RawData!A:A, H150)=0, "None", MAX(IF(RawData!A:A=H150, RawData!B:B)))</f>
        <v>None</v>
      </c>
    </row>
    <row r="151" spans="9:9" ht="30" customHeight="1">
      <c r="I151" s="65" t="str" cm="1">
        <f t="array" ref="I151">IF(COUNTIF(RawData!A:A, H151)=0, "None", MAX(IF(RawData!A:A=H151, RawData!B:B)))</f>
        <v>None</v>
      </c>
    </row>
    <row r="152" spans="9:9" ht="30" customHeight="1">
      <c r="I152" s="65" t="str" cm="1">
        <f t="array" ref="I152">IF(COUNTIF(RawData!A:A, H152)=0, "None", MAX(IF(RawData!A:A=H152, RawData!B:B)))</f>
        <v>None</v>
      </c>
    </row>
    <row r="153" spans="9:9" ht="30" customHeight="1">
      <c r="I153" s="65" t="str" cm="1">
        <f t="array" ref="I153">IF(COUNTIF(RawData!A:A, H153)=0, "None", MAX(IF(RawData!A:A=H153, RawData!B:B)))</f>
        <v>None</v>
      </c>
    </row>
    <row r="154" spans="9:9" ht="30" customHeight="1">
      <c r="I154" s="65" t="str" cm="1">
        <f t="array" ref="I154">IF(COUNTIF(RawData!A:A, H154)=0, "None", MAX(IF(RawData!A:A=H154, RawData!B:B)))</f>
        <v>None</v>
      </c>
    </row>
    <row r="155" spans="9:9" ht="30" customHeight="1">
      <c r="I155" s="65" t="str" cm="1">
        <f t="array" ref="I155">IF(COUNTIF(RawData!A:A, H155)=0, "None", MAX(IF(RawData!A:A=H155, RawData!B:B)))</f>
        <v>None</v>
      </c>
    </row>
    <row r="156" spans="9:9" ht="30" customHeight="1">
      <c r="I156" s="65" t="str" cm="1">
        <f t="array" ref="I156">IF(COUNTIF(RawData!A:A, H156)=0, "None", MAX(IF(RawData!A:A=H156, RawData!B:B)))</f>
        <v>None</v>
      </c>
    </row>
    <row r="157" spans="9:9" ht="30" customHeight="1">
      <c r="I157" s="65" t="str" cm="1">
        <f t="array" ref="I157">IF(COUNTIF(RawData!A:A, H157)=0, "None", MAX(IF(RawData!A:A=H157, RawData!B:B)))</f>
        <v>None</v>
      </c>
    </row>
    <row r="158" spans="9:9" ht="30" customHeight="1">
      <c r="I158" s="65" t="str" cm="1">
        <f t="array" ref="I158">IF(COUNTIF(RawData!A:A, H158)=0, "None", MAX(IF(RawData!A:A=H158, RawData!B:B)))</f>
        <v>None</v>
      </c>
    </row>
    <row r="159" spans="9:9" ht="30" customHeight="1">
      <c r="I159" s="65" t="str" cm="1">
        <f t="array" ref="I159">IF(COUNTIF(RawData!A:A, H159)=0, "None", MAX(IF(RawData!A:A=H159, RawData!B:B)))</f>
        <v>None</v>
      </c>
    </row>
    <row r="160" spans="9:9" ht="30" customHeight="1">
      <c r="I160" s="65" t="str" cm="1">
        <f t="array" ref="I160">IF(COUNTIF(RawData!A:A, H160)=0, "None", MAX(IF(RawData!A:A=H160, RawData!B:B)))</f>
        <v>None</v>
      </c>
    </row>
    <row r="161" spans="9:9" ht="30" customHeight="1">
      <c r="I161" s="65" t="str" cm="1">
        <f t="array" ref="I161">IF(COUNTIF(RawData!A:A, H161)=0, "None", MAX(IF(RawData!A:A=H161, RawData!B:B)))</f>
        <v>None</v>
      </c>
    </row>
    <row r="162" spans="9:9" ht="30" customHeight="1">
      <c r="I162" s="65" t="str" cm="1">
        <f t="array" ref="I162">IF(COUNTIF(RawData!A:A, H162)=0, "None", MAX(IF(RawData!A:A=H162, RawData!B:B)))</f>
        <v>None</v>
      </c>
    </row>
    <row r="163" spans="9:9" ht="30" customHeight="1">
      <c r="I163" s="65" t="str" cm="1">
        <f t="array" ref="I163">IF(COUNTIF(RawData!A:A, H163)=0, "None", MAX(IF(RawData!A:A=H163, RawData!B:B)))</f>
        <v>None</v>
      </c>
    </row>
    <row r="164" spans="9:9" ht="30" customHeight="1">
      <c r="I164" s="65" t="str" cm="1">
        <f t="array" ref="I164">IF(COUNTIF(RawData!A:A, H164)=0, "None", MAX(IF(RawData!A:A=H164, RawData!B:B)))</f>
        <v>None</v>
      </c>
    </row>
    <row r="165" spans="9:9" ht="30" customHeight="1">
      <c r="I165" s="65" t="str" cm="1">
        <f t="array" ref="I165">IF(COUNTIF(RawData!A:A, H165)=0, "None", MAX(IF(RawData!A:A=H165, RawData!B:B)))</f>
        <v>None</v>
      </c>
    </row>
    <row r="166" spans="9:9" ht="30" customHeight="1">
      <c r="I166" s="65" t="str" cm="1">
        <f t="array" ref="I166">IF(COUNTIF(RawData!A:A, H166)=0, "None", MAX(IF(RawData!A:A=H166, RawData!B:B)))</f>
        <v>None</v>
      </c>
    </row>
    <row r="167" spans="9:9" ht="30" customHeight="1">
      <c r="I167" s="65" t="str" cm="1">
        <f t="array" ref="I167">IF(COUNTIF(RawData!A:A, H167)=0, "None", MAX(IF(RawData!A:A=H167, RawData!B:B)))</f>
        <v>None</v>
      </c>
    </row>
    <row r="168" spans="9:9" ht="30" customHeight="1">
      <c r="I168" s="65" t="str" cm="1">
        <f t="array" ref="I168">IF(COUNTIF(RawData!A:A, H168)=0, "None", MAX(IF(RawData!A:A=H168, RawData!B:B)))</f>
        <v>None</v>
      </c>
    </row>
    <row r="169" spans="9:9" ht="30" customHeight="1">
      <c r="I169" s="65" t="str" cm="1">
        <f t="array" ref="I169">IF(COUNTIF(RawData!A:A, H169)=0, "None", MAX(IF(RawData!A:A=H169, RawData!B:B)))</f>
        <v>None</v>
      </c>
    </row>
    <row r="170" spans="9:9" ht="30" customHeight="1">
      <c r="I170" s="65" t="str" cm="1">
        <f t="array" ref="I170">IF(COUNTIF(RawData!A:A, H170)=0, "None", MAX(IF(RawData!A:A=H170, RawData!B:B)))</f>
        <v>None</v>
      </c>
    </row>
    <row r="171" spans="9:9" ht="30" customHeight="1">
      <c r="I171" s="65" t="str" cm="1">
        <f t="array" ref="I171">IF(COUNTIF(RawData!A:A, H171)=0, "None", MAX(IF(RawData!A:A=H171, RawData!B:B)))</f>
        <v>None</v>
      </c>
    </row>
    <row r="172" spans="9:9" ht="30" customHeight="1">
      <c r="I172" s="65" t="str" cm="1">
        <f t="array" ref="I172">IF(COUNTIF(RawData!A:A, H172)=0, "None", MAX(IF(RawData!A:A=H172, RawData!B:B)))</f>
        <v>None</v>
      </c>
    </row>
    <row r="173" spans="9:9" ht="30" customHeight="1">
      <c r="I173" s="65" t="str" cm="1">
        <f t="array" ref="I173">IF(COUNTIF(RawData!A:A, H173)=0, "None", MAX(IF(RawData!A:A=H173, RawData!B:B)))</f>
        <v>None</v>
      </c>
    </row>
    <row r="174" spans="9:9" ht="30" customHeight="1">
      <c r="I174" s="65" t="str" cm="1">
        <f t="array" ref="I174">IF(COUNTIF(RawData!A:A, H174)=0, "None", MAX(IF(RawData!A:A=H174, RawData!B:B)))</f>
        <v>None</v>
      </c>
    </row>
    <row r="175" spans="9:9" ht="30" customHeight="1">
      <c r="I175" s="65" t="str" cm="1">
        <f t="array" ref="I175">IF(COUNTIF(RawData!A:A, H175)=0, "None", MAX(IF(RawData!A:A=H175, RawData!B:B)))</f>
        <v>None</v>
      </c>
    </row>
    <row r="176" spans="9:9" ht="30" customHeight="1">
      <c r="I176" s="65" t="str" cm="1">
        <f t="array" ref="I176">IF(COUNTIF(RawData!A:A, H176)=0, "None", MAX(IF(RawData!A:A=H176, RawData!B:B)))</f>
        <v>None</v>
      </c>
    </row>
    <row r="177" spans="9:9" ht="30" customHeight="1">
      <c r="I177" s="65" t="str" cm="1">
        <f t="array" ref="I177">IF(COUNTIF(RawData!A:A, H177)=0, "None", MAX(IF(RawData!A:A=H177, RawData!B:B)))</f>
        <v>None</v>
      </c>
    </row>
    <row r="178" spans="9:9" ht="30" customHeight="1">
      <c r="I178" s="65" t="str" cm="1">
        <f t="array" ref="I178">IF(COUNTIF(RawData!A:A, H178)=0, "None", MAX(IF(RawData!A:A=H178, RawData!B:B)))</f>
        <v>None</v>
      </c>
    </row>
    <row r="179" spans="9:9" ht="30" customHeight="1">
      <c r="I179" s="65" t="str" cm="1">
        <f t="array" ref="I179">IF(COUNTIF(RawData!A:A, H179)=0, "None", MAX(IF(RawData!A:A=H179, RawData!B:B)))</f>
        <v>None</v>
      </c>
    </row>
    <row r="180" spans="9:9" ht="30" customHeight="1">
      <c r="I180" s="65" t="str" cm="1">
        <f t="array" ref="I180">IF(COUNTIF(RawData!A:A, H180)=0, "None", MAX(IF(RawData!A:A=H180, RawData!B:B)))</f>
        <v>None</v>
      </c>
    </row>
    <row r="181" spans="9:9" ht="30" customHeight="1">
      <c r="I181" s="65" t="str" cm="1">
        <f t="array" ref="I181">IF(COUNTIF(RawData!A:A, H181)=0, "None", MAX(IF(RawData!A:A=H181, RawData!B:B)))</f>
        <v>None</v>
      </c>
    </row>
    <row r="182" spans="9:9" ht="30" customHeight="1">
      <c r="I182" s="65" t="str" cm="1">
        <f t="array" ref="I182">IF(COUNTIF(RawData!A:A, H182)=0, "None", MAX(IF(RawData!A:A=H182, RawData!B:B)))</f>
        <v>None</v>
      </c>
    </row>
    <row r="183" spans="9:9" ht="30" customHeight="1">
      <c r="I183" s="65" t="str" cm="1">
        <f t="array" ref="I183">IF(COUNTIF(RawData!A:A, H183)=0, "None", MAX(IF(RawData!A:A=H183, RawData!B:B)))</f>
        <v>None</v>
      </c>
    </row>
    <row r="184" spans="9:9" ht="30" customHeight="1">
      <c r="I184" s="65" t="str" cm="1">
        <f t="array" ref="I184">IF(COUNTIF(RawData!A:A, H184)=0, "None", MAX(IF(RawData!A:A=H184, RawData!B:B)))</f>
        <v>None</v>
      </c>
    </row>
    <row r="185" spans="9:9" ht="30" customHeight="1">
      <c r="I185" s="65" t="str" cm="1">
        <f t="array" ref="I185">IF(COUNTIF(RawData!A:A, H185)=0, "None", MAX(IF(RawData!A:A=H185, RawData!B:B)))</f>
        <v>None</v>
      </c>
    </row>
    <row r="186" spans="9:9" ht="30" customHeight="1">
      <c r="I186" s="65" t="str" cm="1">
        <f t="array" ref="I186">IF(COUNTIF(RawData!A:A, H186)=0, "None", MAX(IF(RawData!A:A=H186, RawData!B:B)))</f>
        <v>None</v>
      </c>
    </row>
    <row r="187" spans="9:9" ht="30" customHeight="1">
      <c r="I187" s="65" t="str" cm="1">
        <f t="array" ref="I187">IF(COUNTIF(RawData!A:A, H187)=0, "None", MAX(IF(RawData!A:A=H187, RawData!B:B)))</f>
        <v>None</v>
      </c>
    </row>
    <row r="188" spans="9:9" ht="30" customHeight="1">
      <c r="I188" s="65" t="str" cm="1">
        <f t="array" ref="I188">IF(COUNTIF(RawData!A:A, H188)=0, "None", MAX(IF(RawData!A:A=H188, RawData!B:B)))</f>
        <v>None</v>
      </c>
    </row>
    <row r="189" spans="9:9" ht="30" customHeight="1">
      <c r="I189" s="65" t="str" cm="1">
        <f t="array" ref="I189">IF(COUNTIF(RawData!A:A, H189)=0, "None", MAX(IF(RawData!A:A=H189, RawData!B:B)))</f>
        <v>None</v>
      </c>
    </row>
    <row r="190" spans="9:9" ht="30" customHeight="1">
      <c r="I190" s="65" t="str" cm="1">
        <f t="array" ref="I190">IF(COUNTIF(RawData!A:A, H190)=0, "None", MAX(IF(RawData!A:A=H190, RawData!B:B)))</f>
        <v>None</v>
      </c>
    </row>
    <row r="191" spans="9:9" ht="30" customHeight="1">
      <c r="I191" s="65" t="str" cm="1">
        <f t="array" ref="I191">IF(COUNTIF(RawData!A:A, H191)=0, "None", MAX(IF(RawData!A:A=H191, RawData!B:B)))</f>
        <v>None</v>
      </c>
    </row>
    <row r="192" spans="9:9" ht="30" customHeight="1">
      <c r="I192" s="65" t="str" cm="1">
        <f t="array" ref="I192">IF(COUNTIF(RawData!A:A, H192)=0, "None", MAX(IF(RawData!A:A=H192, RawData!B:B)))</f>
        <v>None</v>
      </c>
    </row>
    <row r="193" spans="9:9" ht="30" customHeight="1">
      <c r="I193" s="65" t="str" cm="1">
        <f t="array" ref="I193">IF(COUNTIF(RawData!A:A, H193)=0, "None", MAX(IF(RawData!A:A=H193, RawData!B:B)))</f>
        <v>None</v>
      </c>
    </row>
    <row r="194" spans="9:9" ht="30" customHeight="1">
      <c r="I194" s="65" t="str" cm="1">
        <f t="array" ref="I194">IF(COUNTIF(RawData!A:A, H194)=0, "None", MAX(IF(RawData!A:A=H194, RawData!B:B)))</f>
        <v>None</v>
      </c>
    </row>
    <row r="195" spans="9:9" ht="30" customHeight="1">
      <c r="I195" s="65" t="str" cm="1">
        <f t="array" ref="I195">IF(COUNTIF(RawData!A:A, H195)=0, "None", MAX(IF(RawData!A:A=H195, RawData!B:B)))</f>
        <v>None</v>
      </c>
    </row>
    <row r="196" spans="9:9" ht="30" customHeight="1">
      <c r="I196" s="65" t="str" cm="1">
        <f t="array" ref="I196">IF(COUNTIF(RawData!A:A, H196)=0, "None", MAX(IF(RawData!A:A=H196, RawData!B:B)))</f>
        <v>None</v>
      </c>
    </row>
    <row r="197" spans="9:9" ht="30" customHeight="1">
      <c r="I197" s="65" t="str" cm="1">
        <f t="array" ref="I197">IF(COUNTIF(RawData!A:A, H197)=0, "None", MAX(IF(RawData!A:A=H197, RawData!B:B)))</f>
        <v>None</v>
      </c>
    </row>
    <row r="198" spans="9:9" ht="30" customHeight="1">
      <c r="I198" s="65" t="str" cm="1">
        <f t="array" ref="I198">IF(COUNTIF(RawData!A:A, H198)=0, "None", MAX(IF(RawData!A:A=H198, RawData!B:B)))</f>
        <v>None</v>
      </c>
    </row>
    <row r="199" spans="9:9" ht="30" customHeight="1">
      <c r="I199" s="65" t="str" cm="1">
        <f t="array" ref="I199">IF(COUNTIF(RawData!A:A, H199)=0, "None", MAX(IF(RawData!A:A=H199, RawData!B:B)))</f>
        <v>None</v>
      </c>
    </row>
    <row r="200" spans="9:9" ht="30" customHeight="1">
      <c r="I200" s="65" t="str" cm="1">
        <f t="array" ref="I200">IF(COUNTIF(RawData!A:A, H200)=0, "None", MAX(IF(RawData!A:A=H200, RawData!B:B)))</f>
        <v>None</v>
      </c>
    </row>
    <row r="201" spans="9:9" ht="30" customHeight="1">
      <c r="I201" s="65" t="str" cm="1">
        <f t="array" ref="I201">IF(COUNTIF(RawData!A:A, H201)=0, "None", MAX(IF(RawData!A:A=H201, RawData!B:B)))</f>
        <v>None</v>
      </c>
    </row>
    <row r="202" spans="9:9" ht="30" customHeight="1">
      <c r="I202" s="65" t="str" cm="1">
        <f t="array" ref="I202">IF(COUNTIF(RawData!A:A, H202)=0, "None", MAX(IF(RawData!A:A=H202, RawData!B:B)))</f>
        <v>None</v>
      </c>
    </row>
    <row r="203" spans="9:9" ht="30" customHeight="1">
      <c r="I203" s="65" t="str" cm="1">
        <f t="array" ref="I203">IF(COUNTIF(RawData!A:A, H203)=0, "None", MAX(IF(RawData!A:A=H203, RawData!B:B)))</f>
        <v>None</v>
      </c>
    </row>
    <row r="204" spans="9:9" ht="30" customHeight="1">
      <c r="I204" s="65" t="str" cm="1">
        <f t="array" ref="I204">IF(COUNTIF(RawData!A:A, H204)=0, "None", MAX(IF(RawData!A:A=H204, RawData!B:B)))</f>
        <v>None</v>
      </c>
    </row>
    <row r="205" spans="9:9" ht="30" customHeight="1">
      <c r="I205" s="65" t="str" cm="1">
        <f t="array" ref="I205">IF(COUNTIF(RawData!A:A, H205)=0, "None", MAX(IF(RawData!A:A=H205, RawData!B:B)))</f>
        <v>None</v>
      </c>
    </row>
    <row r="206" spans="9:9" ht="30" customHeight="1">
      <c r="I206" s="65" t="str" cm="1">
        <f t="array" ref="I206">IF(COUNTIF(RawData!A:A, H206)=0, "None", MAX(IF(RawData!A:A=H206, RawData!B:B)))</f>
        <v>None</v>
      </c>
    </row>
    <row r="207" spans="9:9" ht="30" customHeight="1">
      <c r="I207" s="65" t="str" cm="1">
        <f t="array" ref="I207">IF(COUNTIF(RawData!A:A, H207)=0, "None", MAX(IF(RawData!A:A=H207, RawData!B:B)))</f>
        <v>None</v>
      </c>
    </row>
    <row r="208" spans="9:9" ht="30" customHeight="1">
      <c r="I208" s="65" t="str" cm="1">
        <f t="array" ref="I208">IF(COUNTIF(RawData!A:A, H208)=0, "None", MAX(IF(RawData!A:A=H208, RawData!B:B)))</f>
        <v>None</v>
      </c>
    </row>
    <row r="209" spans="9:9" ht="30" customHeight="1">
      <c r="I209" s="65" t="str" cm="1">
        <f t="array" ref="I209">IF(COUNTIF(RawData!A:A, H209)=0, "None", MAX(IF(RawData!A:A=H209, RawData!B:B)))</f>
        <v>None</v>
      </c>
    </row>
    <row r="210" spans="9:9" ht="30" customHeight="1">
      <c r="I210" s="65" t="str" cm="1">
        <f t="array" ref="I210">IF(COUNTIF(RawData!A:A, H210)=0, "None", MAX(IF(RawData!A:A=H210, RawData!B:B)))</f>
        <v>None</v>
      </c>
    </row>
    <row r="211" spans="9:9" ht="30" customHeight="1">
      <c r="I211" s="65" t="str" cm="1">
        <f t="array" ref="I211">IF(COUNTIF(RawData!A:A, H211)=0, "None", MAX(IF(RawData!A:A=H211, RawData!B:B)))</f>
        <v>None</v>
      </c>
    </row>
    <row r="212" spans="9:9" ht="30" customHeight="1">
      <c r="I212" s="65" t="str" cm="1">
        <f t="array" ref="I212">IF(COUNTIF(RawData!A:A, H212)=0, "None", MAX(IF(RawData!A:A=H212, RawData!B:B)))</f>
        <v>None</v>
      </c>
    </row>
    <row r="213" spans="9:9" ht="30" customHeight="1">
      <c r="I213" s="65" t="str" cm="1">
        <f t="array" ref="I213">IF(COUNTIF(RawData!A:A, H213)=0, "None", MAX(IF(RawData!A:A=H213, RawData!B:B)))</f>
        <v>None</v>
      </c>
    </row>
    <row r="214" spans="9:9" ht="30" customHeight="1">
      <c r="I214" s="65" t="str" cm="1">
        <f t="array" ref="I214">IF(COUNTIF(RawData!A:A, H214)=0, "None", MAX(IF(RawData!A:A=H214, RawData!B:B)))</f>
        <v>None</v>
      </c>
    </row>
    <row r="215" spans="9:9" ht="30" customHeight="1">
      <c r="I215" s="65" t="str" cm="1">
        <f t="array" ref="I215">IF(COUNTIF(RawData!A:A, H215)=0, "None", MAX(IF(RawData!A:A=H215, RawData!B:B)))</f>
        <v>None</v>
      </c>
    </row>
    <row r="216" spans="9:9" ht="30" customHeight="1">
      <c r="I216" s="65" t="str" cm="1">
        <f t="array" ref="I216">IF(COUNTIF(RawData!A:A, H216)=0, "None", MAX(IF(RawData!A:A=H216, RawData!B:B)))</f>
        <v>None</v>
      </c>
    </row>
    <row r="217" spans="9:9" ht="30" customHeight="1">
      <c r="I217" s="65" t="str" cm="1">
        <f t="array" ref="I217">IF(COUNTIF(RawData!A:A, H217)=0, "None", MAX(IF(RawData!A:A=H217, RawData!B:B)))</f>
        <v>None</v>
      </c>
    </row>
    <row r="218" spans="9:9" ht="30" customHeight="1">
      <c r="I218" s="65" t="str" cm="1">
        <f t="array" ref="I218">IF(COUNTIF(RawData!A:A, H218)=0, "None", MAX(IF(RawData!A:A=H218, RawData!B:B)))</f>
        <v>None</v>
      </c>
    </row>
    <row r="219" spans="9:9" ht="30" customHeight="1">
      <c r="I219" s="65" t="str" cm="1">
        <f t="array" ref="I219">IF(COUNTIF(RawData!A:A, H219)=0, "None", MAX(IF(RawData!A:A=H219, RawData!B:B)))</f>
        <v>None</v>
      </c>
    </row>
    <row r="220" spans="9:9" ht="30" customHeight="1">
      <c r="I220" s="65" t="str" cm="1">
        <f t="array" ref="I220">IF(COUNTIF(RawData!A:A, H220)=0, "None", MAX(IF(RawData!A:A=H220, RawData!B:B)))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700" priority="4" stopIfTrue="1">
      <formula>UPPER($I4)="NONE"</formula>
    </cfRule>
    <cfRule type="expression" dxfId="699" priority="5" stopIfTrue="1">
      <formula>AND($I4&lt;&gt;"", $J4&lt;&gt;"", $I4*1&lt;$J4*1)</formula>
    </cfRule>
  </conditionalFormatting>
  <conditionalFormatting sqref="H1:H3 H221:H1048576">
    <cfRule type="duplicateValues" dxfId="698" priority="3"/>
  </conditionalFormatting>
  <conditionalFormatting sqref="H4:H1048576">
    <cfRule type="expression" dxfId="697" priority="6">
      <formula>COUNTIF($H:$H, $H4)&gt;1</formula>
    </cfRule>
  </conditionalFormatting>
  <conditionalFormatting sqref="I3:I1048576">
    <cfRule type="cellIs" dxfId="696" priority="1" operator="equal">
      <formula>0</formula>
    </cfRule>
    <cfRule type="cellIs" dxfId="695" priority="2" operator="equal">
      <formula>"None"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0EE7-2953-4025-A7DF-77E6FC78A288}">
  <sheetPr codeName="Sheet4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8797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1414</v>
      </c>
      <c r="C4" s="312" t="s">
        <v>8023</v>
      </c>
      <c r="D4" s="312" t="s">
        <v>8794</v>
      </c>
      <c r="E4" s="312" t="s">
        <v>8795</v>
      </c>
      <c r="F4" s="312" t="s">
        <v>8796</v>
      </c>
      <c r="G4" s="312"/>
      <c r="H4" s="65">
        <v>6251893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94" priority="10" stopIfTrue="1">
      <formula>UPPER($I4)="NONE"</formula>
    </cfRule>
    <cfRule type="expression" dxfId="693" priority="11" stopIfTrue="1">
      <formula>AND($I4&lt;&gt;"", $J4&lt;&gt;"", $I4*1&lt;$J4*1)</formula>
    </cfRule>
  </conditionalFormatting>
  <conditionalFormatting sqref="H1:H3 H221:H1048576">
    <cfRule type="duplicateValues" dxfId="692" priority="9"/>
  </conditionalFormatting>
  <conditionalFormatting sqref="H4:H1048576">
    <cfRule type="expression" dxfId="691" priority="12">
      <formula>COUNTIF($H:$H, $H4)&gt;1</formula>
    </cfRule>
  </conditionalFormatting>
  <conditionalFormatting sqref="I3:I1048576">
    <cfRule type="cellIs" dxfId="690" priority="1" operator="equal">
      <formula>0</formula>
    </cfRule>
    <cfRule type="cellIs" dxfId="689" priority="2" operator="equal">
      <formula>"None"</formula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4822-B5FE-4558-99B2-E16A1CCD54D1}">
  <sheetPr codeName="Sheet4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8787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1416</v>
      </c>
      <c r="C4" s="312" t="s">
        <v>8790</v>
      </c>
      <c r="D4" s="312" t="s">
        <v>8788</v>
      </c>
      <c r="E4" s="312" t="s">
        <v>8791</v>
      </c>
      <c r="F4" s="312"/>
      <c r="G4" s="312"/>
      <c r="H4" s="65">
        <v>6270684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1414</v>
      </c>
      <c r="C5" s="312" t="s">
        <v>1651</v>
      </c>
      <c r="D5" s="312" t="s">
        <v>8789</v>
      </c>
      <c r="E5" s="312" t="s">
        <v>8792</v>
      </c>
      <c r="F5" s="312"/>
      <c r="G5" s="312"/>
      <c r="H5" s="65">
        <v>6213315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88" priority="8" stopIfTrue="1">
      <formula>UPPER($I4)="NONE"</formula>
    </cfRule>
    <cfRule type="expression" dxfId="687" priority="9" stopIfTrue="1">
      <formula>AND($I4&lt;&gt;"", $J4&lt;&gt;"", $I4*1&lt;$J4*1)</formula>
    </cfRule>
  </conditionalFormatting>
  <conditionalFormatting sqref="H1:H3 H221:H1048576">
    <cfRule type="duplicateValues" dxfId="686" priority="7"/>
  </conditionalFormatting>
  <conditionalFormatting sqref="H4:H1048576">
    <cfRule type="expression" dxfId="685" priority="10">
      <formula>COUNTIF($H:$H, $H4)&gt;1</formula>
    </cfRule>
  </conditionalFormatting>
  <conditionalFormatting sqref="I3:I1048576">
    <cfRule type="cellIs" dxfId="684" priority="1" operator="equal">
      <formula>0</formula>
    </cfRule>
    <cfRule type="cellIs" dxfId="683" priority="2" operator="equal">
      <formula>"None"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3DB8-5927-4CE2-AA46-9F64DBDA4C67}">
  <sheetPr codeName="Sheet4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8535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1414</v>
      </c>
      <c r="C4" s="312" t="s">
        <v>8043</v>
      </c>
      <c r="D4" s="312" t="s">
        <v>8536</v>
      </c>
      <c r="E4" s="312" t="s">
        <v>8537</v>
      </c>
      <c r="F4" s="312"/>
      <c r="G4" s="312"/>
      <c r="H4" s="65">
        <v>6269467</v>
      </c>
      <c r="I4" s="65">
        <f>IF(H4="","None",_xlfn.XLOOKUP(H4,RawTable[ITEM_NO],RawTable[STOCK],"None"))</f>
        <v>6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82" priority="8" stopIfTrue="1">
      <formula>UPPER($I4)="NONE"</formula>
    </cfRule>
    <cfRule type="expression" dxfId="681" priority="9" stopIfTrue="1">
      <formula>AND($I4&lt;&gt;"", $J4&lt;&gt;"", $I4*1&lt;$J4*1)</formula>
    </cfRule>
  </conditionalFormatting>
  <conditionalFormatting sqref="H1:H3 H221:H1048576">
    <cfRule type="duplicateValues" dxfId="680" priority="7"/>
  </conditionalFormatting>
  <conditionalFormatting sqref="H4:H1048576">
    <cfRule type="expression" dxfId="679" priority="10">
      <formula>COUNTIF($H:$H, $H4)&gt;1</formula>
    </cfRule>
  </conditionalFormatting>
  <conditionalFormatting sqref="I3:I1048576">
    <cfRule type="cellIs" dxfId="678" priority="1" operator="equal">
      <formula>0</formula>
    </cfRule>
    <cfRule type="cellIs" dxfId="677" priority="2" operator="equal">
      <formula>"None"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5B18-0E73-47FA-8593-6A36E68882E8}">
  <sheetPr codeName="Sheet4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8520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 t="s">
        <v>8951</v>
      </c>
      <c r="E5" s="312" t="s">
        <v>8950</v>
      </c>
      <c r="F5" s="312"/>
      <c r="G5" s="312"/>
      <c r="H5" s="65">
        <v>6276087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9524</v>
      </c>
      <c r="C6" s="312"/>
      <c r="D6" s="312" t="s">
        <v>9523</v>
      </c>
      <c r="E6" s="312"/>
      <c r="F6" s="312" t="s">
        <v>9522</v>
      </c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76" priority="6" stopIfTrue="1">
      <formula>UPPER($I4)="NONE"</formula>
    </cfRule>
    <cfRule type="expression" dxfId="675" priority="7" stopIfTrue="1">
      <formula>AND($I4&lt;&gt;"", $J4&lt;&gt;"", $I4*1&lt;$J4*1)</formula>
    </cfRule>
  </conditionalFormatting>
  <conditionalFormatting sqref="H1:H3 H221:H1048576">
    <cfRule type="duplicateValues" dxfId="674" priority="5"/>
  </conditionalFormatting>
  <conditionalFormatting sqref="H4:H1048576">
    <cfRule type="expression" dxfId="673" priority="8">
      <formula>COUNTIF($H:$H, $H4)&gt;1</formula>
    </cfRule>
  </conditionalFormatting>
  <conditionalFormatting sqref="I3:I1048576">
    <cfRule type="cellIs" dxfId="672" priority="1" operator="equal">
      <formula>0</formula>
    </cfRule>
    <cfRule type="cellIs" dxfId="671" priority="2" operator="equal">
      <formula>"None"</formula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73F5-EAC3-4D3A-8075-8981E6E23A7E}">
  <sheetPr codeName="Sheet4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8224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1416</v>
      </c>
      <c r="C4" s="312" t="s">
        <v>8957</v>
      </c>
      <c r="D4" s="312" t="s">
        <v>8210</v>
      </c>
      <c r="E4" s="312" t="s">
        <v>8209</v>
      </c>
      <c r="F4" s="312"/>
      <c r="G4" s="312"/>
      <c r="H4" s="65">
        <v>6294866</v>
      </c>
      <c r="I4" s="65">
        <f>IF(H4="","None",_xlfn.XLOOKUP(H4,RawTable[ITEM_NO],RawTable[STOCK],"None"))</f>
        <v>1</v>
      </c>
      <c r="J4" s="313"/>
      <c r="K4" s="313"/>
      <c r="L4" s="390"/>
    </row>
    <row r="5" spans="2:12" ht="30" customHeight="1">
      <c r="B5" s="315" t="s">
        <v>1416</v>
      </c>
      <c r="C5" s="312" t="s">
        <v>8957</v>
      </c>
      <c r="D5" s="312" t="s">
        <v>8212</v>
      </c>
      <c r="E5" s="312" t="s">
        <v>8211</v>
      </c>
      <c r="F5" s="312"/>
      <c r="G5" s="312"/>
      <c r="H5" s="65">
        <v>6294867</v>
      </c>
      <c r="I5" s="65">
        <f>IF(H5="","None",_xlfn.XLOOKUP(H5,RawTable[ITEM_NO],RawTable[STOCK],"None"))</f>
        <v>1</v>
      </c>
      <c r="J5" s="313"/>
      <c r="K5" s="313"/>
      <c r="L5" s="390"/>
    </row>
    <row r="6" spans="2:12" ht="30" customHeight="1">
      <c r="B6" s="315" t="s">
        <v>1416</v>
      </c>
      <c r="C6" s="312" t="s">
        <v>8957</v>
      </c>
      <c r="D6" s="312" t="s">
        <v>8214</v>
      </c>
      <c r="E6" s="312" t="s">
        <v>8213</v>
      </c>
      <c r="F6" s="312"/>
      <c r="G6" s="312"/>
      <c r="H6" s="65">
        <v>6296377</v>
      </c>
      <c r="I6" s="65">
        <f>IF(H6="","None",_xlfn.XLOOKUP(H6,RawTable[ITEM_NO],RawTable[STOCK],"None"))</f>
        <v>1</v>
      </c>
      <c r="J6" s="313"/>
      <c r="K6" s="313"/>
      <c r="L6" s="390"/>
    </row>
    <row r="7" spans="2:12" ht="30" customHeight="1">
      <c r="B7" s="315" t="s">
        <v>1416</v>
      </c>
      <c r="C7" s="312" t="s">
        <v>8957</v>
      </c>
      <c r="D7" s="312" t="s">
        <v>8216</v>
      </c>
      <c r="E7" s="312" t="s">
        <v>8215</v>
      </c>
      <c r="F7" s="312"/>
      <c r="G7" s="312"/>
      <c r="H7" s="65">
        <v>6296378</v>
      </c>
      <c r="I7" s="65">
        <f>IF(H7="","None",_xlfn.XLOOKUP(H7,RawTable[ITEM_NO],RawTable[STOCK],"None"))</f>
        <v>1</v>
      </c>
      <c r="J7" s="313"/>
      <c r="K7" s="313"/>
      <c r="L7" s="390"/>
    </row>
    <row r="8" spans="2:12" ht="30" customHeight="1">
      <c r="B8" s="315" t="s">
        <v>1416</v>
      </c>
      <c r="C8" s="312" t="s">
        <v>8954</v>
      </c>
      <c r="D8" s="312" t="s">
        <v>8218</v>
      </c>
      <c r="E8" s="312" t="s">
        <v>8217</v>
      </c>
      <c r="F8" s="312"/>
      <c r="G8" s="312"/>
      <c r="H8" s="65">
        <v>6294868</v>
      </c>
      <c r="I8" s="65">
        <f>IF(H8="","None",_xlfn.XLOOKUP(H8,RawTable[ITEM_NO],RawTable[STOCK],"None"))</f>
        <v>1</v>
      </c>
      <c r="J8" s="313"/>
      <c r="K8" s="313"/>
      <c r="L8" s="390"/>
    </row>
    <row r="9" spans="2:12" ht="30" customHeight="1">
      <c r="B9" s="315" t="s">
        <v>1416</v>
      </c>
      <c r="C9" s="312" t="s">
        <v>8955</v>
      </c>
      <c r="D9" s="312" t="s">
        <v>8219</v>
      </c>
      <c r="E9" s="312" t="s">
        <v>8956</v>
      </c>
      <c r="F9" s="312"/>
      <c r="G9" s="312"/>
      <c r="H9" s="65">
        <v>6294869</v>
      </c>
      <c r="I9" s="65">
        <f>IF(H9="","None",_xlfn.XLOOKUP(H9,RawTable[ITEM_NO],RawTable[STOCK],"None"))</f>
        <v>1</v>
      </c>
      <c r="J9" s="313"/>
      <c r="K9" s="313"/>
      <c r="L9" s="390"/>
    </row>
    <row r="10" spans="2:12" ht="30" customHeight="1">
      <c r="B10" s="315" t="s">
        <v>1416</v>
      </c>
      <c r="C10" s="312" t="s">
        <v>8954</v>
      </c>
      <c r="D10" s="312" t="s">
        <v>8221</v>
      </c>
      <c r="E10" s="312" t="s">
        <v>8220</v>
      </c>
      <c r="F10" s="312"/>
      <c r="G10" s="312"/>
      <c r="H10" s="65">
        <v>6294870</v>
      </c>
      <c r="I10" s="65">
        <f>IF(H10="","None",_xlfn.XLOOKUP(H10,RawTable[ITEM_NO],RawTable[STOCK],"None"))</f>
        <v>1</v>
      </c>
      <c r="J10" s="313"/>
      <c r="K10" s="313"/>
      <c r="L10" s="390"/>
    </row>
    <row r="11" spans="2:12" ht="30" customHeight="1">
      <c r="B11" s="315" t="s">
        <v>1416</v>
      </c>
      <c r="C11" s="312" t="s">
        <v>8954</v>
      </c>
      <c r="D11" s="312" t="s">
        <v>8222</v>
      </c>
      <c r="E11" s="312" t="s">
        <v>8953</v>
      </c>
      <c r="F11" s="312"/>
      <c r="G11" s="312"/>
      <c r="H11" s="65">
        <v>6294871</v>
      </c>
      <c r="I11" s="65">
        <f>IF(H11="","None",_xlfn.XLOOKUP(H11,RawTable[ITEM_NO],RawTable[STOCK],"None"))</f>
        <v>1</v>
      </c>
      <c r="J11" s="313"/>
      <c r="K11" s="313"/>
      <c r="L11" s="390"/>
    </row>
    <row r="12" spans="2:12" ht="30" customHeight="1">
      <c r="B12" s="315" t="s">
        <v>1416</v>
      </c>
      <c r="C12" s="312" t="s">
        <v>8955</v>
      </c>
      <c r="D12" s="312" t="s">
        <v>8223</v>
      </c>
      <c r="E12" s="312" t="s">
        <v>8952</v>
      </c>
      <c r="F12" s="312"/>
      <c r="G12" s="312"/>
      <c r="H12" s="65">
        <v>6294872</v>
      </c>
      <c r="I12" s="65">
        <f>IF(H12="","None",_xlfn.XLOOKUP(H12,RawTable[ITEM_NO],RawTable[STOCK],"None"))</f>
        <v>1</v>
      </c>
      <c r="J12" s="313"/>
      <c r="K12" s="313"/>
      <c r="L12" s="390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90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90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90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90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90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90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90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90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90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90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90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90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90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90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90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90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70" priority="8" stopIfTrue="1">
      <formula>UPPER($I4)="NONE"</formula>
    </cfRule>
    <cfRule type="expression" dxfId="669" priority="9" stopIfTrue="1">
      <formula>AND($I4&lt;&gt;"", $J4&lt;&gt;"", $I4*1&lt;$J4*1)</formula>
    </cfRule>
  </conditionalFormatting>
  <conditionalFormatting sqref="H1:H3 H221:H1048576">
    <cfRule type="duplicateValues" dxfId="668" priority="7"/>
  </conditionalFormatting>
  <conditionalFormatting sqref="H4:H1048576">
    <cfRule type="expression" dxfId="667" priority="10">
      <formula>COUNTIF($H:$H, $H4)&gt;1</formula>
    </cfRule>
  </conditionalFormatting>
  <conditionalFormatting sqref="I3:I1048576">
    <cfRule type="cellIs" dxfId="666" priority="1" operator="equal">
      <formula>0</formula>
    </cfRule>
    <cfRule type="cellIs" dxfId="665" priority="2" operator="equal">
      <formula>"None"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A71A-8063-40A6-890D-1A2D7C62DBB6}">
  <sheetPr codeName="Sheet4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8148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6273</v>
      </c>
      <c r="D4" s="312" t="s">
        <v>8183</v>
      </c>
      <c r="E4" s="312"/>
      <c r="F4" s="312"/>
      <c r="G4" s="312" t="s">
        <v>8136</v>
      </c>
      <c r="H4" s="65">
        <v>6175199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1563</v>
      </c>
      <c r="D5" s="312" t="s">
        <v>8180</v>
      </c>
      <c r="E5" s="312"/>
      <c r="F5" s="312"/>
      <c r="G5" s="312" t="s">
        <v>1423</v>
      </c>
      <c r="H5" s="65">
        <v>6114210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1563</v>
      </c>
      <c r="D6" s="312" t="s">
        <v>8181</v>
      </c>
      <c r="E6" s="312"/>
      <c r="F6" s="312"/>
      <c r="G6" s="312" t="s">
        <v>1423</v>
      </c>
      <c r="H6" s="65">
        <v>6114213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1563</v>
      </c>
      <c r="D7" s="312" t="s">
        <v>8182</v>
      </c>
      <c r="E7" s="312"/>
      <c r="F7" s="312"/>
      <c r="G7" s="312" t="s">
        <v>1423</v>
      </c>
      <c r="H7" s="65">
        <v>6114214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1563</v>
      </c>
      <c r="D8" s="312" t="s">
        <v>8178</v>
      </c>
      <c r="E8" s="312"/>
      <c r="F8" s="312"/>
      <c r="G8" s="312" t="s">
        <v>1423</v>
      </c>
      <c r="H8" s="65">
        <v>6186941</v>
      </c>
      <c r="I8" s="65">
        <f>IF(H8="","None",_xlfn.XLOOKUP(H8,RawTable[ITEM_NO],RawTable[STOCK],"None"))</f>
        <v>0</v>
      </c>
      <c r="J8" s="313">
        <v>2</v>
      </c>
      <c r="K8" s="313"/>
      <c r="L8" s="316"/>
    </row>
    <row r="9" spans="2:12" ht="30" customHeight="1">
      <c r="B9" s="315" t="s">
        <v>1416</v>
      </c>
      <c r="C9" s="312" t="s">
        <v>8205</v>
      </c>
      <c r="D9" s="312" t="s">
        <v>8204</v>
      </c>
      <c r="E9" s="312" t="s">
        <v>8203</v>
      </c>
      <c r="F9" s="312"/>
      <c r="G9" s="312"/>
      <c r="H9" s="65">
        <v>6259951</v>
      </c>
      <c r="I9" s="65">
        <f>IF(H9="","None",_xlfn.XLOOKUP(H9,RawTable[ITEM_NO],RawTable[STOCK],"None"))</f>
        <v>0</v>
      </c>
      <c r="J9" s="313">
        <v>3</v>
      </c>
      <c r="K9" s="313"/>
      <c r="L9" s="316"/>
    </row>
    <row r="10" spans="2:12" ht="30" customHeight="1">
      <c r="B10" s="315" t="s">
        <v>1415</v>
      </c>
      <c r="C10" s="312" t="s">
        <v>1558</v>
      </c>
      <c r="D10" s="312" t="s">
        <v>8175</v>
      </c>
      <c r="E10" s="312"/>
      <c r="F10" s="312"/>
      <c r="G10" s="312" t="s">
        <v>8136</v>
      </c>
      <c r="H10" s="65">
        <v>6151420</v>
      </c>
      <c r="I10" s="65">
        <f>IF(H10="","None",_xlfn.XLOOKUP(H10,RawTable[ITEM_NO],RawTable[STOCK],"None"))</f>
        <v>0</v>
      </c>
      <c r="J10" s="313">
        <v>1</v>
      </c>
      <c r="K10" s="313"/>
      <c r="L10" s="316"/>
    </row>
    <row r="11" spans="2:12" ht="30" customHeight="1">
      <c r="B11" s="315" t="s">
        <v>1415</v>
      </c>
      <c r="C11" s="312" t="s">
        <v>1558</v>
      </c>
      <c r="D11" s="312" t="s">
        <v>8176</v>
      </c>
      <c r="E11" s="312"/>
      <c r="F11" s="312"/>
      <c r="G11" s="312" t="s">
        <v>8119</v>
      </c>
      <c r="H11" s="65">
        <v>6251940</v>
      </c>
      <c r="I11" s="65">
        <f>IF(H11="","None",_xlfn.XLOOKUP(H11,RawTable[ITEM_NO],RawTable[STOCK],"None"))</f>
        <v>2</v>
      </c>
      <c r="J11" s="313">
        <v>1</v>
      </c>
      <c r="K11" s="313"/>
      <c r="L11" s="316"/>
    </row>
    <row r="12" spans="2:12" ht="30" customHeight="1">
      <c r="B12" s="315" t="s">
        <v>1415</v>
      </c>
      <c r="C12" s="312" t="s">
        <v>1558</v>
      </c>
      <c r="D12" s="736" t="s">
        <v>8151</v>
      </c>
      <c r="E12" s="736" t="s">
        <v>8152</v>
      </c>
      <c r="F12" s="312">
        <v>51381</v>
      </c>
      <c r="G12" s="312" t="s">
        <v>8119</v>
      </c>
      <c r="H12" s="65">
        <v>6270427</v>
      </c>
      <c r="I12" s="65">
        <f>IF(H12="","None",_xlfn.XLOOKUP(H12,RawTable[ITEM_NO],RawTable[STOCK],"None"))</f>
        <v>1</v>
      </c>
      <c r="J12" s="313">
        <v>1</v>
      </c>
      <c r="K12" s="313"/>
      <c r="L12" s="316"/>
    </row>
    <row r="13" spans="2:12" ht="30" customHeight="1">
      <c r="B13" s="315" t="s">
        <v>1415</v>
      </c>
      <c r="C13" s="312" t="s">
        <v>1558</v>
      </c>
      <c r="D13" s="736" t="s">
        <v>8149</v>
      </c>
      <c r="E13" s="736" t="s">
        <v>8150</v>
      </c>
      <c r="F13" s="312">
        <v>4427</v>
      </c>
      <c r="G13" s="312" t="s">
        <v>8119</v>
      </c>
      <c r="H13" s="65">
        <v>6271561</v>
      </c>
      <c r="I13" s="65">
        <f>IF(H13="","None",_xlfn.XLOOKUP(H13,RawTable[ITEM_NO],RawTable[STOCK],"None"))</f>
        <v>1</v>
      </c>
      <c r="J13" s="313">
        <v>1</v>
      </c>
      <c r="K13" s="313"/>
      <c r="L13" s="316"/>
    </row>
    <row r="14" spans="2:12" ht="30" customHeight="1">
      <c r="B14" s="315" t="s">
        <v>1416</v>
      </c>
      <c r="C14" s="312" t="s">
        <v>1417</v>
      </c>
      <c r="D14" s="312" t="s">
        <v>8201</v>
      </c>
      <c r="E14" s="312" t="s">
        <v>8202</v>
      </c>
      <c r="F14" s="312"/>
      <c r="G14" s="312"/>
      <c r="H14" s="65">
        <v>6239787</v>
      </c>
      <c r="I14" s="65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1413</v>
      </c>
      <c r="C15" s="312" t="s">
        <v>1613</v>
      </c>
      <c r="D15" s="312" t="s">
        <v>8174</v>
      </c>
      <c r="E15" s="312"/>
      <c r="F15" s="312"/>
      <c r="G15" s="312" t="s">
        <v>8136</v>
      </c>
      <c r="H15" s="65">
        <v>6257689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1504</v>
      </c>
      <c r="D16" s="312" t="s">
        <v>8173</v>
      </c>
      <c r="E16" s="312"/>
      <c r="F16" s="312"/>
      <c r="G16" s="312" t="s">
        <v>1419</v>
      </c>
      <c r="H16" s="65">
        <v>6220755</v>
      </c>
      <c r="I16" s="65">
        <f>IF(H16="","None",_xlfn.XLOOKUP(H16,RawTable[ITEM_NO],RawTable[STOCK],"None"))</f>
        <v>9</v>
      </c>
      <c r="J16" s="313"/>
      <c r="K16" s="313"/>
      <c r="L16" s="316"/>
    </row>
    <row r="17" spans="2:12" ht="30" customHeight="1">
      <c r="B17" s="315" t="s">
        <v>1415</v>
      </c>
      <c r="C17" s="312" t="s">
        <v>2301</v>
      </c>
      <c r="D17" s="312" t="s">
        <v>8172</v>
      </c>
      <c r="E17" s="312"/>
      <c r="F17" s="312"/>
      <c r="G17" s="312" t="s">
        <v>2245</v>
      </c>
      <c r="H17" s="65">
        <v>6235976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2301</v>
      </c>
      <c r="D18" s="312" t="s">
        <v>8171</v>
      </c>
      <c r="E18" s="312"/>
      <c r="F18" s="312"/>
      <c r="G18" s="312" t="s">
        <v>8136</v>
      </c>
      <c r="H18" s="65">
        <v>6319891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8199</v>
      </c>
      <c r="D19" s="312" t="s">
        <v>8187</v>
      </c>
      <c r="E19" s="312" t="s">
        <v>8192</v>
      </c>
      <c r="F19" s="312" t="s">
        <v>8192</v>
      </c>
      <c r="G19" s="312"/>
      <c r="H19" s="65">
        <v>6236712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1502</v>
      </c>
      <c r="D20" s="312" t="s">
        <v>1411</v>
      </c>
      <c r="E20" s="312" t="s">
        <v>8153</v>
      </c>
      <c r="F20" s="312" t="s">
        <v>8154</v>
      </c>
      <c r="G20" s="312" t="s">
        <v>1419</v>
      </c>
      <c r="H20" s="65">
        <v>6275488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 t="s">
        <v>3930</v>
      </c>
      <c r="D21" s="312" t="s">
        <v>8169</v>
      </c>
      <c r="E21" s="312"/>
      <c r="F21" s="312"/>
      <c r="G21" s="312" t="s">
        <v>8136</v>
      </c>
      <c r="H21" s="65">
        <v>6257688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 t="s">
        <v>8198</v>
      </c>
      <c r="D22" s="312" t="s">
        <v>8186</v>
      </c>
      <c r="E22" s="312" t="s">
        <v>8194</v>
      </c>
      <c r="F22" s="312" t="s">
        <v>1677</v>
      </c>
      <c r="G22" s="312"/>
      <c r="H22" s="65">
        <v>6276312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1607</v>
      </c>
      <c r="D23" s="312" t="s">
        <v>8167</v>
      </c>
      <c r="E23" s="312"/>
      <c r="F23" s="312"/>
      <c r="G23" s="312" t="s">
        <v>8136</v>
      </c>
      <c r="H23" s="65">
        <v>6330857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1413</v>
      </c>
      <c r="C24" s="312" t="s">
        <v>1607</v>
      </c>
      <c r="D24" s="312" t="s">
        <v>8168</v>
      </c>
      <c r="E24" s="312"/>
      <c r="F24" s="312"/>
      <c r="G24" s="312" t="s">
        <v>8136</v>
      </c>
      <c r="H24" s="65">
        <v>6330858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1413</v>
      </c>
      <c r="C25" s="312" t="s">
        <v>1607</v>
      </c>
      <c r="D25" s="312" t="s">
        <v>8166</v>
      </c>
      <c r="E25" s="312"/>
      <c r="F25" s="312"/>
      <c r="G25" s="312" t="s">
        <v>8136</v>
      </c>
      <c r="H25" s="65">
        <v>6330859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1470</v>
      </c>
      <c r="D26" s="312" t="s">
        <v>1482</v>
      </c>
      <c r="E26" s="312"/>
      <c r="F26" s="312"/>
      <c r="G26" s="312" t="s">
        <v>1428</v>
      </c>
      <c r="H26" s="65">
        <v>6164198</v>
      </c>
      <c r="I26" s="65">
        <f>IF(H26="","None",_xlfn.XLOOKUP(H26,RawTable[ITEM_NO],RawTable[STOCK],"None"))</f>
        <v>5</v>
      </c>
      <c r="J26" s="313"/>
      <c r="K26" s="313"/>
      <c r="L26" s="316"/>
    </row>
    <row r="27" spans="2:12" ht="30" customHeight="1">
      <c r="B27" s="315" t="s">
        <v>1415</v>
      </c>
      <c r="C27" s="312" t="s">
        <v>1470</v>
      </c>
      <c r="D27" s="312" t="s">
        <v>4550</v>
      </c>
      <c r="E27" s="312"/>
      <c r="F27" s="312"/>
      <c r="G27" s="312" t="s">
        <v>1428</v>
      </c>
      <c r="H27" s="65">
        <v>6164491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 t="s">
        <v>1470</v>
      </c>
      <c r="D28" s="312" t="s">
        <v>2815</v>
      </c>
      <c r="E28" s="312"/>
      <c r="F28" s="312"/>
      <c r="G28" s="312" t="s">
        <v>1428</v>
      </c>
      <c r="H28" s="65">
        <v>6178862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8197</v>
      </c>
      <c r="D29" s="312" t="s">
        <v>8184</v>
      </c>
      <c r="E29" s="312" t="s">
        <v>8193</v>
      </c>
      <c r="F29" s="312" t="s">
        <v>8190</v>
      </c>
      <c r="G29" s="312"/>
      <c r="H29" s="65">
        <v>6268427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8197</v>
      </c>
      <c r="D30" s="312" t="s">
        <v>8185</v>
      </c>
      <c r="E30" s="312" t="s">
        <v>8193</v>
      </c>
      <c r="F30" s="312" t="s">
        <v>8191</v>
      </c>
      <c r="G30" s="312"/>
      <c r="H30" s="65">
        <v>6268428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4556</v>
      </c>
      <c r="D31" s="312" t="s">
        <v>4747</v>
      </c>
      <c r="E31" s="312"/>
      <c r="F31" s="312"/>
      <c r="G31" s="312" t="s">
        <v>1423</v>
      </c>
      <c r="H31" s="65">
        <v>1252432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1665</v>
      </c>
      <c r="D32" s="312" t="s">
        <v>7066</v>
      </c>
      <c r="E32" s="312"/>
      <c r="F32" s="312"/>
      <c r="G32" s="312" t="s">
        <v>1423</v>
      </c>
      <c r="H32" s="65">
        <v>6146581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1665</v>
      </c>
      <c r="D33" s="312" t="s">
        <v>8164</v>
      </c>
      <c r="E33" s="312"/>
      <c r="F33" s="312"/>
      <c r="G33" s="312" t="s">
        <v>1423</v>
      </c>
      <c r="H33" s="65">
        <v>6184757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1413</v>
      </c>
      <c r="C34" s="312" t="s">
        <v>1651</v>
      </c>
      <c r="D34" s="312" t="s">
        <v>8163</v>
      </c>
      <c r="E34" s="312"/>
      <c r="F34" s="312"/>
      <c r="G34" s="312" t="s">
        <v>1764</v>
      </c>
      <c r="H34" s="65">
        <v>6215242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1651</v>
      </c>
      <c r="D35" s="312" t="s">
        <v>8162</v>
      </c>
      <c r="E35" s="312"/>
      <c r="F35" s="312"/>
      <c r="G35" s="312" t="s">
        <v>8136</v>
      </c>
      <c r="H35" s="65">
        <v>6310704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1413</v>
      </c>
      <c r="C36" s="312" t="s">
        <v>1877</v>
      </c>
      <c r="D36" s="312" t="s">
        <v>8161</v>
      </c>
      <c r="E36" s="312"/>
      <c r="F36" s="312"/>
      <c r="G36" s="312" t="s">
        <v>8136</v>
      </c>
      <c r="H36" s="65">
        <v>6319914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1413</v>
      </c>
      <c r="C37" s="312" t="s">
        <v>2102</v>
      </c>
      <c r="D37" s="312" t="s">
        <v>7010</v>
      </c>
      <c r="E37" s="312"/>
      <c r="F37" s="312"/>
      <c r="G37" s="312" t="s">
        <v>1680</v>
      </c>
      <c r="H37" s="65">
        <v>6186402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1413</v>
      </c>
      <c r="C38" s="312" t="s">
        <v>8043</v>
      </c>
      <c r="D38" s="312" t="s">
        <v>8189</v>
      </c>
      <c r="E38" s="312" t="s">
        <v>8196</v>
      </c>
      <c r="F38" s="312" t="s">
        <v>2102</v>
      </c>
      <c r="G38" s="312"/>
      <c r="H38" s="65">
        <v>6215302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1762</v>
      </c>
      <c r="D39" s="312" t="s">
        <v>8158</v>
      </c>
      <c r="E39" s="312"/>
      <c r="F39" s="312"/>
      <c r="G39" s="312" t="s">
        <v>1764</v>
      </c>
      <c r="H39" s="65">
        <v>6135026</v>
      </c>
      <c r="I39" s="65">
        <f>IF(H39="","None",_xlfn.XLOOKUP(H39,RawTable[ITEM_NO],RawTable[STOCK],"None"))</f>
        <v>7</v>
      </c>
      <c r="J39" s="313"/>
      <c r="K39" s="313"/>
      <c r="L39" s="316"/>
    </row>
    <row r="40" spans="2:12" ht="30" customHeight="1">
      <c r="B40" s="315" t="s">
        <v>1413</v>
      </c>
      <c r="C40" s="312" t="s">
        <v>8200</v>
      </c>
      <c r="D40" s="312" t="s">
        <v>8188</v>
      </c>
      <c r="E40" s="312" t="s">
        <v>8195</v>
      </c>
      <c r="F40" s="312" t="s">
        <v>1762</v>
      </c>
      <c r="G40" s="312"/>
      <c r="H40" s="65">
        <v>6263532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1762</v>
      </c>
      <c r="D41" s="312" t="s">
        <v>8159</v>
      </c>
      <c r="E41" s="312"/>
      <c r="F41" s="312"/>
      <c r="G41" s="312" t="s">
        <v>8136</v>
      </c>
      <c r="H41" s="65">
        <v>6330854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1762</v>
      </c>
      <c r="D42" s="312" t="s">
        <v>8160</v>
      </c>
      <c r="E42" s="312"/>
      <c r="F42" s="312"/>
      <c r="G42" s="312" t="s">
        <v>8136</v>
      </c>
      <c r="H42" s="65">
        <v>6330856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1415</v>
      </c>
      <c r="C43" s="312" t="s">
        <v>1426</v>
      </c>
      <c r="D43" s="312" t="s">
        <v>2243</v>
      </c>
      <c r="E43" s="312"/>
      <c r="F43" s="312"/>
      <c r="G43" s="312" t="s">
        <v>1428</v>
      </c>
      <c r="H43" s="65">
        <v>1053002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1413</v>
      </c>
      <c r="C44" s="312" t="s">
        <v>1760</v>
      </c>
      <c r="D44" s="312" t="s">
        <v>8157</v>
      </c>
      <c r="E44" s="312"/>
      <c r="F44" s="312"/>
      <c r="G44" s="312" t="s">
        <v>8136</v>
      </c>
      <c r="H44" s="65">
        <v>6316467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1760</v>
      </c>
      <c r="D45" s="312" t="s">
        <v>8155</v>
      </c>
      <c r="E45" s="312"/>
      <c r="F45" s="312"/>
      <c r="G45" s="312" t="s">
        <v>8136</v>
      </c>
      <c r="H45" s="65">
        <v>6330853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1413</v>
      </c>
      <c r="C46" s="312" t="s">
        <v>1760</v>
      </c>
      <c r="D46" s="312" t="s">
        <v>8156</v>
      </c>
      <c r="E46" s="312"/>
      <c r="F46" s="312"/>
      <c r="G46" s="312" t="s">
        <v>8136</v>
      </c>
      <c r="H46" s="65">
        <v>6330855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/>
      <c r="D47" s="312" t="s">
        <v>8179</v>
      </c>
      <c r="E47" s="312"/>
      <c r="F47" s="312"/>
      <c r="G47" s="312" t="s">
        <v>1423</v>
      </c>
      <c r="H47" s="65">
        <v>6184847</v>
      </c>
      <c r="I47" s="65">
        <f>IF(H47="","None",_xlfn.XLOOKUP(H47,RawTable[ITEM_NO],RawTable[STOCK],"None"))</f>
        <v>8</v>
      </c>
      <c r="J47" s="313"/>
      <c r="K47" s="313"/>
      <c r="L47" s="316"/>
    </row>
    <row r="48" spans="2:12" ht="30" customHeight="1">
      <c r="B48" s="315" t="s">
        <v>1413</v>
      </c>
      <c r="C48" s="312"/>
      <c r="D48" s="312" t="s">
        <v>8177</v>
      </c>
      <c r="E48" s="312"/>
      <c r="F48" s="312"/>
      <c r="G48" s="312" t="s">
        <v>8136</v>
      </c>
      <c r="H48" s="65">
        <v>6241197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/>
      <c r="D49" s="312" t="s">
        <v>8170</v>
      </c>
      <c r="E49" s="312"/>
      <c r="F49" s="312"/>
      <c r="G49" s="312" t="s">
        <v>8136</v>
      </c>
      <c r="H49" s="65">
        <v>6313295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8165</v>
      </c>
      <c r="E50" s="312"/>
      <c r="F50" s="312"/>
      <c r="G50" s="312" t="s">
        <v>8136</v>
      </c>
      <c r="H50" s="65">
        <v>6319915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0" xr:uid="{DAAE7B28-B568-46B2-8B83-F3990409C08E}">
    <sortState xmlns:xlrd2="http://schemas.microsoft.com/office/spreadsheetml/2017/richdata2" ref="B4:L50">
      <sortCondition descending="1" ref="C3:C50"/>
    </sortState>
  </autoFilter>
  <phoneticPr fontId="2" type="noConversion"/>
  <conditionalFormatting sqref="B4:H220">
    <cfRule type="expression" dxfId="664" priority="6" stopIfTrue="1">
      <formula>UPPER($I4)="NONE"</formula>
    </cfRule>
    <cfRule type="expression" dxfId="663" priority="7" stopIfTrue="1">
      <formula>AND($I4&lt;&gt;"", $J4&lt;&gt;"", $I4*1&lt;$J4*1)</formula>
    </cfRule>
  </conditionalFormatting>
  <conditionalFormatting sqref="H1:H3 H221:H1048576">
    <cfRule type="duplicateValues" dxfId="662" priority="5"/>
  </conditionalFormatting>
  <conditionalFormatting sqref="H4:H1048576">
    <cfRule type="expression" dxfId="661" priority="8">
      <formula>COUNTIF($H:$H, $H4)&gt;1</formula>
    </cfRule>
  </conditionalFormatting>
  <conditionalFormatting sqref="I3:I1048576">
    <cfRule type="cellIs" dxfId="660" priority="1" operator="equal">
      <formula>0</formula>
    </cfRule>
    <cfRule type="cellIs" dxfId="659" priority="2" operator="equal">
      <formula>"None"</formula>
    </cfRule>
  </conditionalFormatting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418B-023A-45F8-B997-1836721E8C46}">
  <sheetPr codeName="Sheet4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8115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76" t="s">
        <v>8131</v>
      </c>
      <c r="E4" s="312" t="s">
        <v>8146</v>
      </c>
      <c r="F4" s="312"/>
      <c r="G4" s="312"/>
      <c r="H4" s="65">
        <v>6231674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3817</v>
      </c>
      <c r="E5" s="312"/>
      <c r="F5" s="312"/>
      <c r="G5" s="312" t="s">
        <v>1764</v>
      </c>
      <c r="H5" s="65">
        <v>751199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 t="s">
        <v>1413</v>
      </c>
      <c r="C6" s="312" t="s">
        <v>2102</v>
      </c>
      <c r="D6" s="312" t="s">
        <v>8132</v>
      </c>
      <c r="E6" s="312"/>
      <c r="F6" s="312"/>
      <c r="G6" s="312" t="s">
        <v>1680</v>
      </c>
      <c r="H6" s="65">
        <v>6223639</v>
      </c>
      <c r="I6" s="65">
        <f>IF(H6="","None",_xlfn.XLOOKUP(H6,RawTable[ITEM_NO],RawTable[STOCK],"None"))</f>
        <v>4</v>
      </c>
      <c r="J6" s="313"/>
      <c r="K6" s="313"/>
      <c r="L6" s="316"/>
    </row>
    <row r="7" spans="2:12" ht="30" customHeight="1">
      <c r="B7" s="315" t="s">
        <v>1413</v>
      </c>
      <c r="C7" s="312" t="s">
        <v>2102</v>
      </c>
      <c r="D7" s="312" t="s">
        <v>8143</v>
      </c>
      <c r="E7" s="312"/>
      <c r="F7" s="312"/>
      <c r="G7" s="312" t="s">
        <v>1680</v>
      </c>
      <c r="H7" s="65">
        <v>6229402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2102</v>
      </c>
      <c r="D8" s="312" t="s">
        <v>8142</v>
      </c>
      <c r="E8" s="312"/>
      <c r="F8" s="312"/>
      <c r="G8" s="312" t="s">
        <v>1680</v>
      </c>
      <c r="H8" s="65">
        <v>952520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1413</v>
      </c>
      <c r="C9" s="312" t="s">
        <v>8043</v>
      </c>
      <c r="D9" s="376" t="s">
        <v>8132</v>
      </c>
      <c r="E9" s="312" t="s">
        <v>8147</v>
      </c>
      <c r="F9" s="312"/>
      <c r="G9" s="312"/>
      <c r="H9" s="65">
        <v>6215632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1448</v>
      </c>
      <c r="D10" s="312" t="s">
        <v>8138</v>
      </c>
      <c r="E10" s="312"/>
      <c r="F10" s="312"/>
      <c r="G10" s="312" t="s">
        <v>8136</v>
      </c>
      <c r="H10" s="65">
        <v>6224079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1651</v>
      </c>
      <c r="D11" s="312" t="s">
        <v>8133</v>
      </c>
      <c r="E11" s="312"/>
      <c r="F11" s="312"/>
      <c r="G11" s="312" t="s">
        <v>1423</v>
      </c>
      <c r="H11" s="65">
        <v>6225005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1458</v>
      </c>
      <c r="D12" s="312" t="s">
        <v>8135</v>
      </c>
      <c r="E12" s="312"/>
      <c r="F12" s="312"/>
      <c r="G12" s="312" t="s">
        <v>8136</v>
      </c>
      <c r="H12" s="65">
        <v>6245514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1415</v>
      </c>
      <c r="C13" s="312" t="s">
        <v>1464</v>
      </c>
      <c r="D13" s="312" t="s">
        <v>8137</v>
      </c>
      <c r="E13" s="312"/>
      <c r="F13" s="312"/>
      <c r="G13" s="312" t="s">
        <v>1423</v>
      </c>
      <c r="H13" s="65">
        <v>6176594</v>
      </c>
      <c r="I13" s="65">
        <f>IF(H13="","None",_xlfn.XLOOKUP(H13,RawTable[ITEM_NO],RawTable[STOCK],"None"))</f>
        <v>4</v>
      </c>
      <c r="J13" s="313"/>
      <c r="K13" s="313"/>
      <c r="L13" s="316"/>
    </row>
    <row r="14" spans="2:12" ht="30" customHeight="1">
      <c r="B14" s="315" t="s">
        <v>1415</v>
      </c>
      <c r="C14" s="312" t="s">
        <v>1470</v>
      </c>
      <c r="D14" s="312" t="s">
        <v>1481</v>
      </c>
      <c r="E14" s="815"/>
      <c r="F14" s="312"/>
      <c r="G14" s="312" t="s">
        <v>1428</v>
      </c>
      <c r="H14" s="65">
        <v>6138164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1415</v>
      </c>
      <c r="C15" s="312" t="s">
        <v>1417</v>
      </c>
      <c r="D15" s="312" t="s">
        <v>8139</v>
      </c>
      <c r="E15" s="312"/>
      <c r="F15" s="312"/>
      <c r="G15" s="312" t="s">
        <v>1419</v>
      </c>
      <c r="H15" s="65">
        <v>1052647</v>
      </c>
      <c r="I15" s="65">
        <f>IF(H15="","None",_xlfn.XLOOKUP(H15,RawTable[ITEM_NO],RawTable[STOCK],"None"))</f>
        <v>6</v>
      </c>
      <c r="J15" s="313"/>
      <c r="K15" s="313"/>
      <c r="L15" s="316"/>
    </row>
    <row r="16" spans="2:12" ht="30" customHeight="1">
      <c r="B16" s="315" t="s">
        <v>1415</v>
      </c>
      <c r="C16" s="312" t="s">
        <v>1558</v>
      </c>
      <c r="D16" s="736" t="s">
        <v>8127</v>
      </c>
      <c r="E16" s="736" t="s">
        <v>8126</v>
      </c>
      <c r="F16" s="312" t="s">
        <v>8118</v>
      </c>
      <c r="G16" s="312" t="s">
        <v>8119</v>
      </c>
      <c r="H16" s="65">
        <v>6273153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 t="s">
        <v>1558</v>
      </c>
      <c r="D17" s="736" t="s">
        <v>8129</v>
      </c>
      <c r="E17" s="736" t="s">
        <v>8128</v>
      </c>
      <c r="F17" s="312" t="s">
        <v>8118</v>
      </c>
      <c r="G17" s="312" t="s">
        <v>8119</v>
      </c>
      <c r="H17" s="65">
        <v>6273155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1415</v>
      </c>
      <c r="C18" s="312" t="s">
        <v>1558</v>
      </c>
      <c r="D18" s="736" t="s">
        <v>8121</v>
      </c>
      <c r="E18" s="736" t="s">
        <v>8120</v>
      </c>
      <c r="F18" s="312" t="s">
        <v>8118</v>
      </c>
      <c r="G18" s="312" t="s">
        <v>8119</v>
      </c>
      <c r="H18" s="65">
        <v>6273156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1415</v>
      </c>
      <c r="C19" s="312" t="s">
        <v>1558</v>
      </c>
      <c r="D19" s="736" t="s">
        <v>8116</v>
      </c>
      <c r="E19" s="736" t="s">
        <v>8117</v>
      </c>
      <c r="F19" s="312" t="s">
        <v>8118</v>
      </c>
      <c r="G19" s="312" t="s">
        <v>8119</v>
      </c>
      <c r="H19" s="65">
        <v>6272909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1558</v>
      </c>
      <c r="D20" s="736" t="s">
        <v>8123</v>
      </c>
      <c r="E20" s="736" t="s">
        <v>8122</v>
      </c>
      <c r="F20" s="312" t="s">
        <v>8118</v>
      </c>
      <c r="G20" s="312" t="s">
        <v>8119</v>
      </c>
      <c r="H20" s="65">
        <v>6273152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1558</v>
      </c>
      <c r="D21" s="736" t="s">
        <v>8125</v>
      </c>
      <c r="E21" s="736" t="s">
        <v>8124</v>
      </c>
      <c r="F21" s="312" t="s">
        <v>8118</v>
      </c>
      <c r="G21" s="312" t="s">
        <v>8119</v>
      </c>
      <c r="H21" s="65">
        <v>6273154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1563</v>
      </c>
      <c r="D22" s="312" t="s">
        <v>8140</v>
      </c>
      <c r="E22" s="376"/>
      <c r="F22" s="312"/>
      <c r="G22" s="312" t="s">
        <v>1423</v>
      </c>
      <c r="H22" s="65">
        <v>6249155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1413</v>
      </c>
      <c r="C23" s="312" t="s">
        <v>1561</v>
      </c>
      <c r="D23" s="312" t="s">
        <v>8144</v>
      </c>
      <c r="E23" s="312"/>
      <c r="F23" s="312"/>
      <c r="G23" s="312" t="s">
        <v>1423</v>
      </c>
      <c r="H23" s="65">
        <v>1251652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1561</v>
      </c>
      <c r="D24" s="312" t="s">
        <v>8145</v>
      </c>
      <c r="E24" s="312"/>
      <c r="F24" s="312"/>
      <c r="G24" s="312" t="s">
        <v>1423</v>
      </c>
      <c r="H24" s="65">
        <v>6231407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/>
      <c r="D25" s="312" t="s">
        <v>8134</v>
      </c>
      <c r="E25" s="312"/>
      <c r="F25" s="312"/>
      <c r="G25" s="312" t="s">
        <v>1419</v>
      </c>
      <c r="H25" s="65">
        <v>1053263</v>
      </c>
      <c r="I25" s="65">
        <f>IF(H25="","None",_xlfn.XLOOKUP(H25,RawTable[ITEM_NO],RawTable[STOCK],"None"))</f>
        <v>3</v>
      </c>
      <c r="J25" s="313"/>
      <c r="K25" s="313"/>
      <c r="L25" s="316"/>
    </row>
    <row r="26" spans="2:12" ht="30" customHeight="1">
      <c r="B26" s="315" t="s">
        <v>1413</v>
      </c>
      <c r="C26" s="312"/>
      <c r="D26" s="312" t="s">
        <v>8130</v>
      </c>
      <c r="E26" s="312"/>
      <c r="F26" s="312"/>
      <c r="G26" s="312" t="s">
        <v>1423</v>
      </c>
      <c r="H26" s="65">
        <v>6335520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8141</v>
      </c>
      <c r="E27" s="312"/>
      <c r="F27" s="312"/>
      <c r="G27" s="312" t="s">
        <v>8136</v>
      </c>
      <c r="H27" s="65">
        <v>6263597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26" xr:uid="{DAAE7B28-B568-46B2-8B83-F3990409C08E}">
    <sortState xmlns:xlrd2="http://schemas.microsoft.com/office/spreadsheetml/2017/richdata2" ref="B4:L27">
      <sortCondition ref="C3:C26"/>
    </sortState>
  </autoFilter>
  <phoneticPr fontId="2" type="noConversion"/>
  <conditionalFormatting sqref="B4:H220">
    <cfRule type="expression" dxfId="658" priority="6" stopIfTrue="1">
      <formula>UPPER($I4)="NONE"</formula>
    </cfRule>
    <cfRule type="expression" dxfId="657" priority="7" stopIfTrue="1">
      <formula>AND($I4&lt;&gt;"", $J4&lt;&gt;"", $I4*1&lt;$J4*1)</formula>
    </cfRule>
  </conditionalFormatting>
  <conditionalFormatting sqref="H1:H3 H221:H1048576">
    <cfRule type="duplicateValues" dxfId="656" priority="5"/>
  </conditionalFormatting>
  <conditionalFormatting sqref="H4:H1048576">
    <cfRule type="expression" dxfId="655" priority="8">
      <formula>COUNTIF($H:$H, $H4)&gt;1</formula>
    </cfRule>
  </conditionalFormatting>
  <conditionalFormatting sqref="I3:I1048576">
    <cfRule type="cellIs" dxfId="654" priority="1" operator="equal">
      <formula>0</formula>
    </cfRule>
    <cfRule type="cellIs" dxfId="653" priority="2" operator="equal">
      <formula>"None"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B2F3-5655-4B27-8E24-C3F14FA1B1A6}">
  <sheetPr codeName="Sheet49"/>
  <dimension ref="B1:O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customWidth="1"/>
    <col min="8" max="8" width="14.5" customWidth="1"/>
    <col min="9" max="9" width="8.7109375" customWidth="1"/>
    <col min="10" max="14" width="7.640625" customWidth="1"/>
    <col min="15" max="15" width="67" customWidth="1"/>
  </cols>
  <sheetData>
    <row r="1" spans="2:15" ht="18" customHeight="1" thickBot="1"/>
    <row r="2" spans="2:15" ht="66.75" customHeight="1" thickBot="1">
      <c r="B2" s="317" t="s">
        <v>7609</v>
      </c>
      <c r="C2" s="318"/>
      <c r="D2" s="318"/>
      <c r="E2" s="318"/>
      <c r="F2" s="318"/>
      <c r="G2" s="318"/>
      <c r="H2" s="319"/>
      <c r="I2" s="319"/>
      <c r="J2" s="319"/>
      <c r="K2" s="319"/>
      <c r="L2" s="319"/>
      <c r="M2" s="319"/>
      <c r="N2" s="319"/>
      <c r="O2" s="320"/>
    </row>
    <row r="3" spans="2:15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7869</v>
      </c>
      <c r="L3" s="323" t="s">
        <v>7870</v>
      </c>
      <c r="M3" s="323" t="s">
        <v>7845</v>
      </c>
      <c r="N3" s="323" t="s">
        <v>1399</v>
      </c>
      <c r="O3" s="324" t="s">
        <v>1358</v>
      </c>
    </row>
    <row r="4" spans="2:15" ht="30" customHeight="1" thickTop="1">
      <c r="B4" s="315"/>
      <c r="C4" s="312" t="s">
        <v>2893</v>
      </c>
      <c r="D4" s="312" t="s">
        <v>7834</v>
      </c>
      <c r="E4" s="312"/>
      <c r="F4" s="312" t="s">
        <v>3303</v>
      </c>
      <c r="G4" s="312" t="s">
        <v>1224</v>
      </c>
      <c r="H4" s="381">
        <v>6238775</v>
      </c>
      <c r="I4" s="65">
        <f>IF(H4="","None",_xlfn.XLOOKUP(H4,RawTable[ITEM_NO],RawTable[STOCK],"None"))</f>
        <v>1</v>
      </c>
      <c r="J4" s="389"/>
      <c r="K4" s="389"/>
      <c r="L4" s="389"/>
      <c r="M4" s="389"/>
      <c r="N4" s="313"/>
      <c r="O4" s="390"/>
    </row>
    <row r="5" spans="2:15" ht="30" customHeight="1">
      <c r="B5" s="315"/>
      <c r="C5" s="312" t="s">
        <v>6949</v>
      </c>
      <c r="D5" s="312" t="s">
        <v>7835</v>
      </c>
      <c r="E5" s="312" t="s">
        <v>7837</v>
      </c>
      <c r="F5" s="312" t="s">
        <v>7832</v>
      </c>
      <c r="G5" s="312" t="s">
        <v>1224</v>
      </c>
      <c r="H5" s="381">
        <v>6342782</v>
      </c>
      <c r="I5" s="65">
        <f>IF(H5="","None",_xlfn.XLOOKUP(H5,RawTable[ITEM_NO],RawTable[STOCK],"None"))</f>
        <v>2</v>
      </c>
      <c r="J5" s="389"/>
      <c r="K5" s="389"/>
      <c r="L5" s="389"/>
      <c r="M5" s="389" t="s">
        <v>7847</v>
      </c>
      <c r="N5" s="313"/>
      <c r="O5" s="390" t="s">
        <v>7840</v>
      </c>
    </row>
    <row r="6" spans="2:15" ht="30" customHeight="1">
      <c r="B6" s="315"/>
      <c r="C6" s="312" t="s">
        <v>6949</v>
      </c>
      <c r="D6" s="312" t="s">
        <v>7836</v>
      </c>
      <c r="E6" s="312" t="s">
        <v>7838</v>
      </c>
      <c r="F6" s="312" t="s">
        <v>7833</v>
      </c>
      <c r="G6" s="312" t="s">
        <v>1224</v>
      </c>
      <c r="H6" s="381">
        <v>6281149</v>
      </c>
      <c r="I6" s="65">
        <f>IF(H6="","None",_xlfn.XLOOKUP(H6,RawTable[ITEM_NO],RawTable[STOCK],"None"))</f>
        <v>1</v>
      </c>
      <c r="J6" s="389"/>
      <c r="K6" s="389"/>
      <c r="L6" s="389"/>
      <c r="M6" s="389"/>
      <c r="N6" s="313"/>
      <c r="O6" s="390" t="s">
        <v>7841</v>
      </c>
    </row>
    <row r="7" spans="2:15" ht="30" customHeight="1">
      <c r="B7" s="315"/>
      <c r="C7" s="312" t="s">
        <v>2893</v>
      </c>
      <c r="D7" s="312" t="s">
        <v>6918</v>
      </c>
      <c r="E7" s="312" t="s">
        <v>7839</v>
      </c>
      <c r="F7" s="312" t="s">
        <v>3303</v>
      </c>
      <c r="G7" s="312" t="s">
        <v>1224</v>
      </c>
      <c r="H7" s="381">
        <v>6267287</v>
      </c>
      <c r="I7" s="65">
        <f>IF(H7="","None",_xlfn.XLOOKUP(H7,RawTable[ITEM_NO],RawTable[STOCK],"None"))</f>
        <v>2</v>
      </c>
      <c r="J7" s="389"/>
      <c r="K7" s="389"/>
      <c r="L7" s="389"/>
      <c r="M7" s="389" t="s">
        <v>7848</v>
      </c>
      <c r="N7" s="313"/>
      <c r="O7" s="390" t="s">
        <v>7842</v>
      </c>
    </row>
    <row r="8" spans="2:15" ht="30" customHeight="1">
      <c r="B8" s="315"/>
      <c r="C8" s="312" t="s">
        <v>2893</v>
      </c>
      <c r="D8" s="312" t="s">
        <v>6918</v>
      </c>
      <c r="E8" s="312" t="s">
        <v>7839</v>
      </c>
      <c r="F8" s="312" t="s">
        <v>3303</v>
      </c>
      <c r="G8" s="312" t="s">
        <v>1224</v>
      </c>
      <c r="H8" s="381">
        <v>6314472</v>
      </c>
      <c r="I8" s="65">
        <f>IF(H8="","None",_xlfn.XLOOKUP(H8,RawTable[ITEM_NO],RawTable[STOCK],"None"))</f>
        <v>0</v>
      </c>
      <c r="J8" s="389"/>
      <c r="K8" s="389"/>
      <c r="L8" s="389"/>
      <c r="M8" s="389" t="s">
        <v>7849</v>
      </c>
      <c r="N8" s="313"/>
      <c r="O8" s="390" t="s">
        <v>7843</v>
      </c>
    </row>
    <row r="9" spans="2:15" ht="30" customHeight="1">
      <c r="B9" s="315"/>
      <c r="C9" s="312" t="s">
        <v>7868</v>
      </c>
      <c r="D9" s="312" t="s">
        <v>7850</v>
      </c>
      <c r="E9" s="376" t="s">
        <v>7859</v>
      </c>
      <c r="F9" s="312" t="s">
        <v>7844</v>
      </c>
      <c r="G9" s="312"/>
      <c r="H9" s="379">
        <v>1054881</v>
      </c>
      <c r="I9" s="65">
        <f>IF(H9="","None",_xlfn.XLOOKUP(H9,RawTable[ITEM_NO],RawTable[STOCK],"None"))</f>
        <v>0</v>
      </c>
      <c r="J9" s="381"/>
      <c r="K9" s="381">
        <v>0.75</v>
      </c>
      <c r="L9" s="381">
        <v>4</v>
      </c>
      <c r="M9" s="381"/>
      <c r="N9" s="313"/>
      <c r="O9" s="390"/>
    </row>
    <row r="10" spans="2:15" ht="30" customHeight="1">
      <c r="B10" s="315"/>
      <c r="C10" s="312" t="s">
        <v>7868</v>
      </c>
      <c r="D10" s="312" t="s">
        <v>7851</v>
      </c>
      <c r="E10" s="376" t="s">
        <v>7851</v>
      </c>
      <c r="F10" s="312" t="s">
        <v>7844</v>
      </c>
      <c r="G10" s="312"/>
      <c r="H10" s="379">
        <v>6322377</v>
      </c>
      <c r="I10" s="65">
        <f>IF(H10="","None",_xlfn.XLOOKUP(H10,RawTable[ITEM_NO],RawTable[STOCK],"None"))</f>
        <v>1</v>
      </c>
      <c r="J10" s="381"/>
      <c r="K10" s="381">
        <v>0.75</v>
      </c>
      <c r="L10" s="381">
        <v>2</v>
      </c>
      <c r="M10" s="381"/>
      <c r="N10" s="313"/>
      <c r="O10" s="390"/>
    </row>
    <row r="11" spans="2:15" ht="30" customHeight="1">
      <c r="B11" s="315"/>
      <c r="C11" s="312" t="s">
        <v>7868</v>
      </c>
      <c r="D11" s="312" t="s">
        <v>7852</v>
      </c>
      <c r="E11" s="376" t="s">
        <v>1778</v>
      </c>
      <c r="F11" s="312" t="s">
        <v>7844</v>
      </c>
      <c r="G11" s="312"/>
      <c r="H11" s="379">
        <v>1054922</v>
      </c>
      <c r="I11" s="65">
        <f>IF(H11="","None",_xlfn.XLOOKUP(H11,RawTable[ITEM_NO],RawTable[STOCK],"None"))</f>
        <v>0</v>
      </c>
      <c r="J11" s="381"/>
      <c r="K11" s="381">
        <v>1</v>
      </c>
      <c r="L11" s="381">
        <v>4</v>
      </c>
      <c r="M11" s="381"/>
      <c r="N11" s="313"/>
      <c r="O11" s="390"/>
    </row>
    <row r="12" spans="2:15" ht="30" customHeight="1">
      <c r="B12" s="315"/>
      <c r="C12" s="312" t="s">
        <v>7868</v>
      </c>
      <c r="D12" s="312" t="s">
        <v>7853</v>
      </c>
      <c r="E12" s="376" t="s">
        <v>7860</v>
      </c>
      <c r="F12" s="312" t="s">
        <v>7844</v>
      </c>
      <c r="G12" s="312"/>
      <c r="H12" s="379">
        <v>6161682</v>
      </c>
      <c r="I12" s="65">
        <f>IF(H12="","None",_xlfn.XLOOKUP(H12,RawTable[ITEM_NO],RawTable[STOCK],"None"))</f>
        <v>0</v>
      </c>
      <c r="J12" s="381"/>
      <c r="K12" s="381">
        <v>1</v>
      </c>
      <c r="L12" s="381">
        <v>3</v>
      </c>
      <c r="M12" s="381"/>
      <c r="N12" s="313"/>
      <c r="O12" s="390"/>
    </row>
    <row r="13" spans="2:15" ht="30" customHeight="1">
      <c r="B13" s="315"/>
      <c r="C13" s="312" t="s">
        <v>7868</v>
      </c>
      <c r="D13" s="312" t="s">
        <v>7854</v>
      </c>
      <c r="E13" s="376" t="s">
        <v>7861</v>
      </c>
      <c r="F13" s="312" t="s">
        <v>7844</v>
      </c>
      <c r="G13" s="312"/>
      <c r="H13" s="379">
        <v>6319441</v>
      </c>
      <c r="I13" s="65">
        <f>IF(H13="","None",_xlfn.XLOOKUP(H13,RawTable[ITEM_NO],RawTable[STOCK],"None"))</f>
        <v>50</v>
      </c>
      <c r="J13" s="381"/>
      <c r="K13" s="381">
        <v>1</v>
      </c>
      <c r="L13" s="381">
        <v>2</v>
      </c>
      <c r="M13" s="381"/>
      <c r="N13" s="313"/>
      <c r="O13" s="390"/>
    </row>
    <row r="14" spans="2:15" ht="30" customHeight="1">
      <c r="B14" s="315"/>
      <c r="C14" s="312" t="s">
        <v>7868</v>
      </c>
      <c r="D14" s="312" t="s">
        <v>6388</v>
      </c>
      <c r="E14" s="376" t="s">
        <v>6388</v>
      </c>
      <c r="F14" s="312" t="s">
        <v>7844</v>
      </c>
      <c r="G14" s="312"/>
      <c r="H14" s="379">
        <v>6322379</v>
      </c>
      <c r="I14" s="65">
        <f>IF(H14="","None",_xlfn.XLOOKUP(H14,RawTable[ITEM_NO],RawTable[STOCK],"None"))</f>
        <v>0</v>
      </c>
      <c r="J14" s="381"/>
      <c r="K14" s="381">
        <v>1</v>
      </c>
      <c r="L14" s="381">
        <v>2</v>
      </c>
      <c r="M14" s="381"/>
      <c r="N14" s="313"/>
      <c r="O14" s="390"/>
    </row>
    <row r="15" spans="2:15" ht="30" customHeight="1">
      <c r="B15" s="315"/>
      <c r="C15" s="312" t="s">
        <v>7868</v>
      </c>
      <c r="D15" s="312" t="s">
        <v>4377</v>
      </c>
      <c r="E15" s="376" t="s">
        <v>7862</v>
      </c>
      <c r="F15" s="312" t="s">
        <v>7844</v>
      </c>
      <c r="G15" s="312"/>
      <c r="H15" s="379">
        <v>6255575</v>
      </c>
      <c r="I15" s="65">
        <f>IF(H15="","None",_xlfn.XLOOKUP(H15,RawTable[ITEM_NO],RawTable[STOCK],"None"))</f>
        <v>0</v>
      </c>
      <c r="J15" s="381"/>
      <c r="K15" s="381">
        <v>1.5</v>
      </c>
      <c r="L15" s="381">
        <v>2</v>
      </c>
      <c r="M15" s="381"/>
      <c r="N15" s="313"/>
      <c r="O15" s="390"/>
    </row>
    <row r="16" spans="2:15" ht="30" customHeight="1">
      <c r="B16" s="315"/>
      <c r="C16" s="312" t="s">
        <v>7868</v>
      </c>
      <c r="D16" s="312" t="s">
        <v>7855</v>
      </c>
      <c r="E16" s="376" t="s">
        <v>7863</v>
      </c>
      <c r="F16" s="312" t="s">
        <v>7844</v>
      </c>
      <c r="G16" s="312"/>
      <c r="H16" s="379">
        <v>6339092</v>
      </c>
      <c r="I16" s="65">
        <f>IF(H16="","None",_xlfn.XLOOKUP(H16,RawTable[ITEM_NO],RawTable[STOCK],"None"))</f>
        <v>0</v>
      </c>
      <c r="J16" s="381"/>
      <c r="K16" s="381">
        <v>1.5</v>
      </c>
      <c r="L16" s="381">
        <v>3</v>
      </c>
      <c r="M16" s="381"/>
      <c r="N16" s="313"/>
      <c r="O16" s="390"/>
    </row>
    <row r="17" spans="2:15" ht="30" customHeight="1">
      <c r="B17" s="315"/>
      <c r="C17" s="312" t="s">
        <v>7868</v>
      </c>
      <c r="D17" s="312" t="s">
        <v>7856</v>
      </c>
      <c r="E17" s="376" t="s">
        <v>7864</v>
      </c>
      <c r="F17" s="312" t="s">
        <v>7844</v>
      </c>
      <c r="G17" s="312"/>
      <c r="H17" s="379">
        <v>1054333</v>
      </c>
      <c r="I17" s="65">
        <f>IF(H17="","None",_xlfn.XLOOKUP(H17,RawTable[ITEM_NO],RawTable[STOCK],"None"))</f>
        <v>0</v>
      </c>
      <c r="J17" s="381"/>
      <c r="K17" s="381">
        <v>2</v>
      </c>
      <c r="L17" s="381">
        <v>2</v>
      </c>
      <c r="M17" s="381"/>
      <c r="N17" s="313"/>
      <c r="O17" s="390"/>
    </row>
    <row r="18" spans="2:15" ht="30" customHeight="1">
      <c r="B18" s="315"/>
      <c r="C18" s="312" t="s">
        <v>7868</v>
      </c>
      <c r="D18" s="312" t="s">
        <v>3875</v>
      </c>
      <c r="E18" s="376" t="s">
        <v>7865</v>
      </c>
      <c r="F18" s="312" t="s">
        <v>7844</v>
      </c>
      <c r="G18" s="312"/>
      <c r="H18" s="379">
        <v>1054942</v>
      </c>
      <c r="I18" s="65">
        <f>IF(H18="","None",_xlfn.XLOOKUP(H18,RawTable[ITEM_NO],RawTable[STOCK],"None"))</f>
        <v>0</v>
      </c>
      <c r="J18" s="381"/>
      <c r="K18" s="381">
        <v>2.5</v>
      </c>
      <c r="L18" s="381">
        <v>4</v>
      </c>
      <c r="M18" s="381"/>
      <c r="N18" s="313"/>
      <c r="O18" s="390"/>
    </row>
    <row r="19" spans="2:15" ht="30" customHeight="1">
      <c r="B19" s="315"/>
      <c r="C19" s="312" t="s">
        <v>7868</v>
      </c>
      <c r="D19" s="312" t="s">
        <v>7857</v>
      </c>
      <c r="E19" s="376" t="s">
        <v>7866</v>
      </c>
      <c r="F19" s="312" t="s">
        <v>7844</v>
      </c>
      <c r="G19" s="312"/>
      <c r="H19" s="379">
        <v>6149537</v>
      </c>
      <c r="I19" s="65">
        <f>IF(H19="","None",_xlfn.XLOOKUP(H19,RawTable[ITEM_NO],RawTable[STOCK],"None"))</f>
        <v>0</v>
      </c>
      <c r="J19" s="381"/>
      <c r="K19" s="381">
        <v>2.5</v>
      </c>
      <c r="L19" s="381">
        <v>4</v>
      </c>
      <c r="M19" s="381"/>
      <c r="N19" s="313"/>
      <c r="O19" s="390"/>
    </row>
    <row r="20" spans="2:15" ht="30" customHeight="1">
      <c r="B20" s="315"/>
      <c r="C20" s="312" t="s">
        <v>7868</v>
      </c>
      <c r="D20" s="312" t="s">
        <v>7858</v>
      </c>
      <c r="E20" s="376" t="s">
        <v>7867</v>
      </c>
      <c r="F20" s="312" t="s">
        <v>7844</v>
      </c>
      <c r="G20" s="312"/>
      <c r="H20" s="379">
        <v>6319854</v>
      </c>
      <c r="I20" s="65">
        <f>IF(H20="","None",_xlfn.XLOOKUP(H20,RawTable[ITEM_NO],RawTable[STOCK],"None"))</f>
        <v>100</v>
      </c>
      <c r="J20" s="381"/>
      <c r="K20" s="381">
        <v>2.5</v>
      </c>
      <c r="L20" s="381">
        <v>3</v>
      </c>
      <c r="M20" s="381"/>
      <c r="N20" s="313"/>
      <c r="O20" s="390"/>
    </row>
    <row r="21" spans="2:15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3"/>
      <c r="M21" s="313"/>
      <c r="N21" s="313"/>
      <c r="O21" s="390"/>
    </row>
    <row r="22" spans="2:15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3"/>
      <c r="M22" s="313"/>
      <c r="N22" s="313"/>
      <c r="O22" s="390"/>
    </row>
    <row r="23" spans="2:15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3"/>
      <c r="M23" s="313"/>
      <c r="N23" s="313"/>
      <c r="O23" s="390"/>
    </row>
    <row r="24" spans="2:15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3"/>
      <c r="M24" s="313"/>
      <c r="N24" s="313"/>
      <c r="O24" s="390"/>
    </row>
    <row r="25" spans="2:15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3"/>
      <c r="M25" s="313"/>
      <c r="N25" s="313"/>
      <c r="O25" s="390"/>
    </row>
    <row r="26" spans="2:15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3"/>
      <c r="M26" s="313"/>
      <c r="N26" s="313"/>
      <c r="O26" s="390"/>
    </row>
    <row r="27" spans="2:15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3"/>
      <c r="M27" s="313"/>
      <c r="N27" s="313"/>
      <c r="O27" s="390"/>
    </row>
    <row r="28" spans="2:15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3"/>
      <c r="M28" s="313"/>
      <c r="N28" s="313"/>
      <c r="O28" s="390"/>
    </row>
    <row r="29" spans="2:15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3"/>
      <c r="M29" s="313"/>
      <c r="N29" s="313"/>
      <c r="O29" s="390"/>
    </row>
    <row r="30" spans="2:15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3"/>
      <c r="M30" s="313"/>
      <c r="N30" s="313"/>
      <c r="O30" s="390"/>
    </row>
    <row r="31" spans="2:15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3"/>
      <c r="M31" s="313"/>
      <c r="N31" s="313"/>
      <c r="O31" s="390"/>
    </row>
    <row r="32" spans="2:15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3"/>
      <c r="M32" s="313"/>
      <c r="N32" s="313"/>
      <c r="O32" s="390"/>
    </row>
    <row r="33" spans="2:15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3"/>
      <c r="M33" s="313"/>
      <c r="N33" s="313"/>
      <c r="O33" s="390"/>
    </row>
    <row r="34" spans="2:15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3"/>
      <c r="M34" s="313"/>
      <c r="N34" s="313"/>
      <c r="O34" s="390"/>
    </row>
    <row r="35" spans="2:15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3"/>
      <c r="M35" s="313"/>
      <c r="N35" s="313"/>
      <c r="O35" s="390"/>
    </row>
    <row r="36" spans="2:15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3"/>
      <c r="M36" s="313"/>
      <c r="N36" s="313"/>
      <c r="O36" s="390"/>
    </row>
    <row r="37" spans="2:15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3"/>
      <c r="M37" s="313"/>
      <c r="N37" s="313"/>
      <c r="O37" s="390"/>
    </row>
    <row r="38" spans="2:15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3"/>
      <c r="M38" s="313"/>
      <c r="N38" s="313"/>
      <c r="O38" s="390"/>
    </row>
    <row r="39" spans="2:15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3"/>
      <c r="M39" s="313"/>
      <c r="N39" s="313"/>
      <c r="O39" s="390"/>
    </row>
    <row r="40" spans="2:15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3"/>
      <c r="M40" s="313"/>
      <c r="N40" s="313"/>
      <c r="O40" s="390"/>
    </row>
    <row r="41" spans="2:15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3"/>
      <c r="M41" s="313"/>
      <c r="N41" s="313"/>
      <c r="O41" s="390"/>
    </row>
    <row r="42" spans="2:15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3"/>
      <c r="M42" s="313"/>
      <c r="N42" s="313"/>
      <c r="O42" s="390"/>
    </row>
    <row r="43" spans="2:15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3"/>
      <c r="M43" s="313"/>
      <c r="N43" s="313"/>
      <c r="O43" s="390"/>
    </row>
    <row r="44" spans="2:15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3"/>
      <c r="M44" s="313"/>
      <c r="N44" s="313"/>
      <c r="O44" s="390"/>
    </row>
    <row r="45" spans="2:15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3"/>
      <c r="M45" s="313"/>
      <c r="N45" s="313"/>
      <c r="O45" s="390"/>
    </row>
    <row r="46" spans="2:15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3"/>
      <c r="M46" s="313"/>
      <c r="N46" s="313"/>
      <c r="O46" s="390"/>
    </row>
    <row r="47" spans="2:15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3"/>
      <c r="M47" s="313"/>
      <c r="N47" s="313"/>
      <c r="O47" s="390"/>
    </row>
    <row r="48" spans="2:15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3"/>
      <c r="M48" s="313"/>
      <c r="N48" s="313"/>
      <c r="O48" s="390"/>
    </row>
    <row r="49" spans="2:15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3"/>
      <c r="M49" s="313"/>
      <c r="N49" s="313"/>
      <c r="O49" s="390"/>
    </row>
    <row r="50" spans="2:15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3"/>
      <c r="M50" s="313"/>
      <c r="N50" s="313"/>
      <c r="O50" s="390"/>
    </row>
    <row r="51" spans="2:15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3"/>
      <c r="M51" s="313"/>
      <c r="N51" s="313"/>
      <c r="O51" s="390"/>
    </row>
    <row r="52" spans="2:15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3"/>
      <c r="M52" s="313"/>
      <c r="N52" s="313"/>
      <c r="O52" s="390"/>
    </row>
    <row r="53" spans="2:15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3"/>
      <c r="M53" s="313"/>
      <c r="N53" s="313"/>
      <c r="O53" s="390"/>
    </row>
    <row r="54" spans="2:15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3"/>
      <c r="M54" s="313"/>
      <c r="N54" s="313"/>
      <c r="O54" s="390"/>
    </row>
    <row r="55" spans="2:15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3"/>
      <c r="M55" s="313"/>
      <c r="N55" s="313"/>
      <c r="O55" s="390"/>
    </row>
    <row r="56" spans="2:15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3"/>
      <c r="M56" s="313"/>
      <c r="N56" s="313"/>
      <c r="O56" s="390"/>
    </row>
    <row r="57" spans="2:15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3"/>
      <c r="M57" s="313"/>
      <c r="N57" s="313"/>
      <c r="O57" s="390"/>
    </row>
    <row r="58" spans="2:15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3"/>
      <c r="M58" s="313"/>
      <c r="N58" s="313"/>
      <c r="O58" s="390"/>
    </row>
    <row r="59" spans="2:15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3"/>
      <c r="M59" s="313"/>
      <c r="N59" s="313"/>
      <c r="O59" s="390"/>
    </row>
    <row r="60" spans="2:15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3"/>
      <c r="M60" s="313"/>
      <c r="N60" s="313"/>
      <c r="O60" s="390"/>
    </row>
    <row r="61" spans="2:15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3"/>
      <c r="M61" s="313"/>
      <c r="N61" s="313"/>
      <c r="O61" s="316"/>
    </row>
    <row r="62" spans="2:15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3"/>
      <c r="M62" s="313"/>
      <c r="N62" s="313"/>
      <c r="O62" s="316"/>
    </row>
    <row r="63" spans="2:15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3"/>
      <c r="M63" s="313"/>
      <c r="N63" s="313"/>
      <c r="O63" s="316"/>
    </row>
    <row r="64" spans="2:15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3"/>
      <c r="M64" s="313"/>
      <c r="N64" s="313"/>
      <c r="O64" s="316"/>
    </row>
    <row r="65" spans="2:15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3"/>
      <c r="M65" s="313"/>
      <c r="N65" s="313"/>
      <c r="O65" s="316"/>
    </row>
    <row r="66" spans="2:15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3"/>
      <c r="M66" s="313"/>
      <c r="N66" s="313"/>
      <c r="O66" s="316"/>
    </row>
    <row r="67" spans="2:15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3"/>
      <c r="M67" s="313"/>
      <c r="N67" s="313"/>
      <c r="O67" s="316"/>
    </row>
    <row r="68" spans="2:15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3"/>
      <c r="M68" s="313"/>
      <c r="N68" s="313"/>
      <c r="O68" s="316"/>
    </row>
    <row r="69" spans="2:15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3"/>
      <c r="M69" s="313"/>
      <c r="N69" s="313"/>
      <c r="O69" s="316"/>
    </row>
    <row r="70" spans="2:15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3"/>
      <c r="M70" s="313"/>
      <c r="N70" s="313"/>
      <c r="O70" s="316"/>
    </row>
    <row r="71" spans="2:15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3"/>
      <c r="M71" s="313"/>
      <c r="N71" s="313"/>
      <c r="O71" s="316"/>
    </row>
    <row r="72" spans="2:15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3"/>
      <c r="M72" s="313"/>
      <c r="N72" s="313"/>
      <c r="O72" s="316"/>
    </row>
    <row r="73" spans="2:15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3"/>
      <c r="M73" s="313"/>
      <c r="N73" s="313"/>
      <c r="O73" s="316"/>
    </row>
    <row r="74" spans="2:15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3"/>
      <c r="M74" s="313"/>
      <c r="N74" s="313"/>
      <c r="O74" s="316"/>
    </row>
    <row r="75" spans="2:15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3"/>
      <c r="M75" s="313"/>
      <c r="N75" s="313"/>
      <c r="O75" s="316"/>
    </row>
    <row r="76" spans="2:15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3"/>
      <c r="M76" s="313"/>
      <c r="N76" s="313"/>
      <c r="O76" s="316"/>
    </row>
    <row r="77" spans="2:15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3"/>
      <c r="M77" s="313"/>
      <c r="N77" s="313"/>
      <c r="O77" s="316"/>
    </row>
    <row r="78" spans="2:15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3"/>
      <c r="M78" s="313"/>
      <c r="N78" s="313"/>
      <c r="O78" s="316"/>
    </row>
    <row r="79" spans="2:15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3"/>
      <c r="M79" s="313"/>
      <c r="N79" s="313"/>
      <c r="O79" s="316"/>
    </row>
    <row r="80" spans="2:15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3"/>
      <c r="M80" s="313"/>
      <c r="N80" s="313"/>
      <c r="O80" s="316"/>
    </row>
    <row r="81" spans="2:15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3"/>
      <c r="M81" s="313"/>
      <c r="N81" s="313"/>
      <c r="O81" s="316"/>
    </row>
    <row r="82" spans="2:15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3"/>
      <c r="M82" s="313"/>
      <c r="N82" s="313"/>
      <c r="O82" s="316"/>
    </row>
    <row r="83" spans="2:15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3"/>
      <c r="M83" s="313"/>
      <c r="N83" s="313"/>
      <c r="O83" s="316"/>
    </row>
    <row r="84" spans="2:15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3"/>
      <c r="M84" s="313"/>
      <c r="N84" s="313"/>
      <c r="O84" s="316"/>
    </row>
    <row r="85" spans="2:15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3"/>
      <c r="M85" s="313"/>
      <c r="N85" s="313"/>
      <c r="O85" s="316"/>
    </row>
    <row r="86" spans="2:15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3"/>
      <c r="M86" s="313"/>
      <c r="N86" s="313"/>
      <c r="O86" s="316"/>
    </row>
    <row r="87" spans="2:15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3"/>
      <c r="M87" s="313"/>
      <c r="N87" s="313"/>
      <c r="O87" s="316"/>
    </row>
    <row r="88" spans="2:15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3"/>
      <c r="M88" s="313"/>
      <c r="N88" s="313"/>
      <c r="O88" s="316"/>
    </row>
    <row r="89" spans="2:15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3"/>
      <c r="M89" s="313"/>
      <c r="N89" s="313"/>
      <c r="O89" s="316"/>
    </row>
    <row r="90" spans="2:15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3"/>
      <c r="M90" s="313"/>
      <c r="N90" s="313"/>
      <c r="O90" s="316"/>
    </row>
    <row r="91" spans="2:15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3"/>
      <c r="M91" s="313"/>
      <c r="N91" s="313"/>
      <c r="O91" s="316"/>
    </row>
    <row r="92" spans="2:15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3"/>
      <c r="M92" s="313"/>
      <c r="N92" s="313"/>
      <c r="O92" s="316"/>
    </row>
    <row r="93" spans="2:15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3"/>
      <c r="M93" s="313"/>
      <c r="N93" s="313"/>
      <c r="O93" s="316"/>
    </row>
    <row r="94" spans="2:15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3"/>
      <c r="M94" s="313"/>
      <c r="N94" s="313"/>
      <c r="O94" s="316"/>
    </row>
    <row r="95" spans="2:15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3"/>
      <c r="M95" s="313"/>
      <c r="N95" s="313"/>
      <c r="O95" s="316"/>
    </row>
    <row r="96" spans="2:15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3"/>
      <c r="M96" s="313"/>
      <c r="N96" s="313"/>
      <c r="O96" s="316"/>
    </row>
    <row r="97" spans="2:15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3"/>
      <c r="M97" s="313"/>
      <c r="N97" s="313"/>
      <c r="O97" s="316"/>
    </row>
    <row r="98" spans="2:15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3"/>
      <c r="M98" s="313"/>
      <c r="N98" s="313"/>
      <c r="O98" s="316"/>
    </row>
    <row r="99" spans="2:15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3"/>
      <c r="M99" s="313"/>
      <c r="N99" s="313"/>
      <c r="O99" s="316"/>
    </row>
    <row r="100" spans="2:15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3"/>
      <c r="M100" s="313"/>
      <c r="N100" s="313"/>
      <c r="O100" s="316"/>
    </row>
    <row r="101" spans="2:15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3"/>
      <c r="M101" s="313"/>
      <c r="N101" s="313"/>
      <c r="O101" s="316"/>
    </row>
    <row r="102" spans="2:15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3"/>
      <c r="M102" s="313"/>
      <c r="N102" s="313"/>
      <c r="O102" s="316"/>
    </row>
    <row r="103" spans="2:15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3"/>
      <c r="M103" s="313"/>
      <c r="N103" s="313"/>
      <c r="O103" s="316"/>
    </row>
    <row r="104" spans="2:15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3"/>
      <c r="M104" s="313"/>
      <c r="N104" s="313"/>
      <c r="O104" s="316"/>
    </row>
    <row r="105" spans="2:15" ht="30" customHeight="1">
      <c r="I105" s="65" t="str">
        <f>IF(H105="","None",_xlfn.XLOOKUP(H105,RawTable[ITEM_NO],RawTable[STOCK],"None"))</f>
        <v>None</v>
      </c>
    </row>
    <row r="106" spans="2:15" ht="30" customHeight="1">
      <c r="I106" s="65" t="str">
        <f>IF(H106="","None",_xlfn.XLOOKUP(H106,RawTable[ITEM_NO],RawTable[STOCK],"None"))</f>
        <v>None</v>
      </c>
    </row>
    <row r="107" spans="2:15" ht="30" customHeight="1">
      <c r="I107" s="65" t="str">
        <f>IF(H107="","None",_xlfn.XLOOKUP(H107,RawTable[ITEM_NO],RawTable[STOCK],"None"))</f>
        <v>None</v>
      </c>
    </row>
    <row r="108" spans="2:15" ht="30" customHeight="1">
      <c r="I108" s="65" t="str">
        <f>IF(H108="","None",_xlfn.XLOOKUP(H108,RawTable[ITEM_NO],RawTable[STOCK],"None"))</f>
        <v>None</v>
      </c>
    </row>
    <row r="109" spans="2:15" ht="30" customHeight="1">
      <c r="I109" s="65" t="str">
        <f>IF(H109="","None",_xlfn.XLOOKUP(H109,RawTable[ITEM_NO],RawTable[STOCK],"None"))</f>
        <v>None</v>
      </c>
    </row>
    <row r="110" spans="2:15" ht="30" customHeight="1">
      <c r="I110" s="65" t="str">
        <f>IF(H110="","None",_xlfn.XLOOKUP(H110,RawTable[ITEM_NO],RawTable[STOCK],"None"))</f>
        <v>None</v>
      </c>
    </row>
    <row r="111" spans="2:15" ht="30" customHeight="1">
      <c r="I111" s="65" t="str">
        <f>IF(H111="","None",_xlfn.XLOOKUP(H111,RawTable[ITEM_NO],RawTable[STOCK],"None"))</f>
        <v>None</v>
      </c>
    </row>
    <row r="112" spans="2:15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O3" xr:uid="{DAAE7B28-B568-46B2-8B83-F3990409C08E}">
    <sortState xmlns:xlrd2="http://schemas.microsoft.com/office/spreadsheetml/2017/richdata2" ref="B4:O6">
      <sortCondition ref="B4:B6"/>
      <sortCondition ref="C4:C6"/>
      <sortCondition ref="D4:D6"/>
    </sortState>
  </autoFilter>
  <phoneticPr fontId="2" type="noConversion"/>
  <conditionalFormatting sqref="B4:H220">
    <cfRule type="expression" dxfId="652" priority="6" stopIfTrue="1">
      <formula>UPPER($I4)="NONE"</formula>
    </cfRule>
    <cfRule type="expression" dxfId="651" priority="7" stopIfTrue="1">
      <formula>AND($I4&lt;&gt;"", $J4&lt;&gt;"", $I4*1&lt;$J4*1)</formula>
    </cfRule>
  </conditionalFormatting>
  <conditionalFormatting sqref="H1:H3 H221:H1048576">
    <cfRule type="duplicateValues" dxfId="650" priority="5"/>
  </conditionalFormatting>
  <conditionalFormatting sqref="H4:H1048576">
    <cfRule type="expression" dxfId="649" priority="8">
      <formula>COUNTIF($H:$H, $H4)&gt;1</formula>
    </cfRule>
  </conditionalFormatting>
  <conditionalFormatting sqref="I3:I1048576">
    <cfRule type="cellIs" dxfId="648" priority="1" operator="equal">
      <formula>0</formula>
    </cfRule>
    <cfRule type="cellIs" dxfId="647" priority="2" operator="equal">
      <formula>"None"</formula>
    </cfRule>
  </conditionalFormatting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3DA6-E1E6-4B84-B422-21EB9C8BD50F}">
  <sheetPr codeName="Sheet5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46" priority="6" stopIfTrue="1">
      <formula>UPPER($I4)="NONE"</formula>
    </cfRule>
    <cfRule type="expression" dxfId="645" priority="7" stopIfTrue="1">
      <formula>AND($I4&lt;&gt;"", $J4&lt;&gt;"", $I4*1&lt;$J4*1)</formula>
    </cfRule>
  </conditionalFormatting>
  <conditionalFormatting sqref="H1:H3 H221:H1048576">
    <cfRule type="duplicateValues" dxfId="644" priority="5"/>
  </conditionalFormatting>
  <conditionalFormatting sqref="H4:H1048576">
    <cfRule type="expression" dxfId="643" priority="8">
      <formula>COUNTIF($H:$H, $H4)&gt;1</formula>
    </cfRule>
  </conditionalFormatting>
  <conditionalFormatting sqref="I3:I1048576">
    <cfRule type="cellIs" dxfId="642" priority="1" operator="equal">
      <formula>0</formula>
    </cfRule>
    <cfRule type="cellIs" dxfId="641" priority="2" operator="equal">
      <formula>"None"</formula>
    </cfRule>
  </conditionalFormatting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183A-05DF-4C5E-82AD-4CE26F06D45F}">
  <sheetPr codeName="Sheet5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76" t="s">
        <v>7889</v>
      </c>
      <c r="E4" s="312" t="s">
        <v>7883</v>
      </c>
      <c r="F4" s="376" t="s">
        <v>7897</v>
      </c>
      <c r="G4" s="312"/>
      <c r="H4" s="379">
        <v>6125589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/>
      <c r="C5" s="312"/>
      <c r="D5" s="376" t="s">
        <v>7890</v>
      </c>
      <c r="E5" s="312" t="s">
        <v>7884</v>
      </c>
      <c r="F5" s="376" t="s">
        <v>7898</v>
      </c>
      <c r="G5" s="312"/>
      <c r="H5" s="379">
        <v>1156047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/>
      <c r="C6" s="312"/>
      <c r="D6" s="376" t="s">
        <v>7891</v>
      </c>
      <c r="E6" s="312" t="s">
        <v>7885</v>
      </c>
      <c r="F6" s="376" t="s">
        <v>7899</v>
      </c>
      <c r="G6" s="312"/>
      <c r="H6" s="379">
        <v>1054964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/>
      <c r="C7" s="312"/>
      <c r="D7" s="376" t="s">
        <v>7892</v>
      </c>
      <c r="E7" s="312" t="s">
        <v>7886</v>
      </c>
      <c r="F7" s="376" t="s">
        <v>7900</v>
      </c>
      <c r="G7" s="312"/>
      <c r="H7" s="379">
        <v>1054833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/>
      <c r="C8" s="312"/>
      <c r="D8" s="376" t="s">
        <v>7893</v>
      </c>
      <c r="E8" s="312" t="s">
        <v>7885</v>
      </c>
      <c r="F8" s="376" t="s">
        <v>7901</v>
      </c>
      <c r="G8" s="312"/>
      <c r="H8" s="379">
        <v>6236677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/>
      <c r="C9" s="312"/>
      <c r="D9" s="376" t="s">
        <v>7894</v>
      </c>
      <c r="E9" s="312" t="s">
        <v>7887</v>
      </c>
      <c r="F9" s="376" t="s">
        <v>7902</v>
      </c>
      <c r="G9" s="312"/>
      <c r="H9" s="379">
        <v>6320333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/>
      <c r="C10" s="312"/>
      <c r="D10" s="376" t="s">
        <v>7895</v>
      </c>
      <c r="E10" s="312" t="s">
        <v>7888</v>
      </c>
      <c r="F10" s="376"/>
      <c r="G10" s="312"/>
      <c r="H10" s="379">
        <v>6236678</v>
      </c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76" t="s">
        <v>7896</v>
      </c>
      <c r="E11" s="312" t="s">
        <v>7887</v>
      </c>
      <c r="F11" s="376"/>
      <c r="G11" s="312"/>
      <c r="H11" s="379">
        <v>6236679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40" priority="6" stopIfTrue="1">
      <formula>UPPER($I4)="NONE"</formula>
    </cfRule>
    <cfRule type="expression" dxfId="639" priority="7" stopIfTrue="1">
      <formula>AND($I4&lt;&gt;"", $J4&lt;&gt;"", $I4*1&lt;$J4*1)</formula>
    </cfRule>
  </conditionalFormatting>
  <conditionalFormatting sqref="H1:H3 H221:H1048576">
    <cfRule type="duplicateValues" dxfId="638" priority="5"/>
  </conditionalFormatting>
  <conditionalFormatting sqref="H4:H1048576">
    <cfRule type="expression" dxfId="637" priority="8">
      <formula>COUNTIF($H:$H, $H4)&gt;1</formula>
    </cfRule>
  </conditionalFormatting>
  <conditionalFormatting sqref="I3:I1048576">
    <cfRule type="cellIs" dxfId="636" priority="1" operator="equal">
      <formula>0</formula>
    </cfRule>
    <cfRule type="cellIs" dxfId="635" priority="2" operator="equal">
      <formula>"None"</formula>
    </cfRule>
  </conditionalFormatting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3318-F6EC-4A5B-B93A-FDF4DB5E9E6A}">
  <sheetPr codeName="Sheet52"/>
  <dimension ref="B1:S219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7" width="8.7109375" style="1" customWidth="1"/>
    <col min="18" max="18" width="7.640625" customWidth="1"/>
    <col min="19" max="19" width="67" customWidth="1"/>
  </cols>
  <sheetData>
    <row r="1" spans="2:19" ht="18" customHeight="1" thickBot="1"/>
    <row r="2" spans="2:19" ht="66.75" customHeight="1" thickBot="1">
      <c r="B2" s="317" t="s">
        <v>7606</v>
      </c>
      <c r="C2" s="318"/>
      <c r="D2" s="318"/>
      <c r="E2" s="318"/>
      <c r="F2" s="318"/>
      <c r="G2" s="318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20"/>
    </row>
    <row r="3" spans="2:19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3" t="s">
        <v>9691</v>
      </c>
      <c r="K3" s="384" t="s">
        <v>7702</v>
      </c>
      <c r="L3" s="384" t="s">
        <v>7703</v>
      </c>
      <c r="M3" s="385" t="s">
        <v>3069</v>
      </c>
      <c r="N3" s="384" t="s">
        <v>7704</v>
      </c>
      <c r="O3" s="384" t="s">
        <v>7873</v>
      </c>
      <c r="P3" s="323" t="s">
        <v>7705</v>
      </c>
      <c r="Q3" s="323" t="s">
        <v>7706</v>
      </c>
      <c r="R3" s="323" t="s">
        <v>1399</v>
      </c>
      <c r="S3" s="324" t="s">
        <v>1358</v>
      </c>
    </row>
    <row r="4" spans="2:19" ht="30" customHeight="1" thickTop="1">
      <c r="B4" s="315"/>
      <c r="C4" s="312"/>
      <c r="D4" s="312" t="s">
        <v>7713</v>
      </c>
      <c r="E4" s="312" t="s">
        <v>7715</v>
      </c>
      <c r="F4" s="312" t="s">
        <v>7714</v>
      </c>
      <c r="G4" s="312"/>
      <c r="H4" s="379">
        <v>6241604</v>
      </c>
      <c r="I4" s="65">
        <f>IF(H4="","None",_xlfn.XLOOKUP(H4,RawTable[ITEM_NO],RawTable[STOCK],"None"))</f>
        <v>2</v>
      </c>
      <c r="J4" s="382"/>
      <c r="K4" s="382" t="s">
        <v>7707</v>
      </c>
      <c r="L4" s="382">
        <v>2</v>
      </c>
      <c r="M4" s="382"/>
      <c r="N4" s="382">
        <v>2</v>
      </c>
      <c r="O4" s="382"/>
      <c r="P4" s="382" t="s">
        <v>7708</v>
      </c>
      <c r="Q4" s="382" t="s">
        <v>7709</v>
      </c>
      <c r="R4" s="313"/>
      <c r="S4" s="316"/>
    </row>
    <row r="5" spans="2:19" ht="30" customHeight="1">
      <c r="B5" s="315"/>
      <c r="C5" s="312"/>
      <c r="D5" s="312" t="s">
        <v>7716</v>
      </c>
      <c r="E5" s="312" t="s">
        <v>7718</v>
      </c>
      <c r="F5" s="312" t="s">
        <v>7717</v>
      </c>
      <c r="G5" s="312"/>
      <c r="H5" s="379">
        <v>6165844</v>
      </c>
      <c r="I5" s="65">
        <f>IF(H5="","None",_xlfn.XLOOKUP(H5,RawTable[ITEM_NO],RawTable[STOCK],"None"))</f>
        <v>0</v>
      </c>
      <c r="J5" s="382"/>
      <c r="K5" s="382" t="s">
        <v>7707</v>
      </c>
      <c r="L5" s="382">
        <v>2</v>
      </c>
      <c r="M5" s="382">
        <v>3</v>
      </c>
      <c r="N5" s="382">
        <v>2</v>
      </c>
      <c r="O5" s="382"/>
      <c r="P5" s="382" t="s">
        <v>7710</v>
      </c>
      <c r="Q5" s="382" t="s">
        <v>7709</v>
      </c>
      <c r="R5" s="313"/>
      <c r="S5" s="316"/>
    </row>
    <row r="6" spans="2:19" ht="30" customHeight="1">
      <c r="B6" s="315"/>
      <c r="C6" s="312"/>
      <c r="D6" s="312" t="s">
        <v>7719</v>
      </c>
      <c r="E6" s="312" t="s">
        <v>7721</v>
      </c>
      <c r="F6" s="312" t="s">
        <v>7720</v>
      </c>
      <c r="G6" s="312"/>
      <c r="H6" s="379">
        <v>6231340</v>
      </c>
      <c r="I6" s="65">
        <f>IF(H6="","None",_xlfn.XLOOKUP(H6,RawTable[ITEM_NO],RawTable[STOCK],"None"))</f>
        <v>2</v>
      </c>
      <c r="J6" s="382"/>
      <c r="K6" s="382" t="s">
        <v>7707</v>
      </c>
      <c r="L6" s="382">
        <v>4</v>
      </c>
      <c r="M6" s="382">
        <v>3</v>
      </c>
      <c r="N6" s="382"/>
      <c r="O6" s="382"/>
      <c r="P6" s="382" t="s">
        <v>7710</v>
      </c>
      <c r="Q6" s="382" t="s">
        <v>7711</v>
      </c>
      <c r="R6" s="313"/>
      <c r="S6" s="316"/>
    </row>
    <row r="7" spans="2:19" ht="30" customHeight="1">
      <c r="B7" s="315"/>
      <c r="C7" s="312"/>
      <c r="D7" s="312" t="s">
        <v>7722</v>
      </c>
      <c r="E7" s="312" t="s">
        <v>7723</v>
      </c>
      <c r="F7" s="312" t="s">
        <v>7714</v>
      </c>
      <c r="G7" s="312"/>
      <c r="H7" s="379">
        <v>6223145</v>
      </c>
      <c r="I7" s="65">
        <f>IF(H7="","None",_xlfn.XLOOKUP(H7,RawTable[ITEM_NO],RawTable[STOCK],"None"))</f>
        <v>0</v>
      </c>
      <c r="J7" s="382"/>
      <c r="K7" s="382" t="s">
        <v>7707</v>
      </c>
      <c r="L7" s="382">
        <v>2</v>
      </c>
      <c r="M7" s="382">
        <v>3</v>
      </c>
      <c r="N7" s="382"/>
      <c r="O7" s="382"/>
      <c r="P7" s="382" t="s">
        <v>7708</v>
      </c>
      <c r="Q7" s="382" t="s">
        <v>7709</v>
      </c>
      <c r="R7" s="313"/>
      <c r="S7" s="316"/>
    </row>
    <row r="8" spans="2:19" ht="30" customHeight="1">
      <c r="B8" s="315"/>
      <c r="C8" s="312"/>
      <c r="D8" s="312" t="s">
        <v>7724</v>
      </c>
      <c r="E8" s="312" t="s">
        <v>7726</v>
      </c>
      <c r="F8" s="312" t="s">
        <v>7725</v>
      </c>
      <c r="G8" s="312"/>
      <c r="H8" s="379">
        <v>6343184</v>
      </c>
      <c r="I8" s="65">
        <f>IF(H8="","None",_xlfn.XLOOKUP(H8,RawTable[ITEM_NO],RawTable[STOCK],"None"))</f>
        <v>2</v>
      </c>
      <c r="J8" s="382"/>
      <c r="K8" s="382" t="s">
        <v>7707</v>
      </c>
      <c r="L8" s="382">
        <v>1.5</v>
      </c>
      <c r="M8" s="382"/>
      <c r="N8" s="382"/>
      <c r="O8" s="382"/>
      <c r="P8" s="382" t="s">
        <v>7710</v>
      </c>
      <c r="Q8" s="382" t="s">
        <v>7709</v>
      </c>
      <c r="R8" s="313"/>
      <c r="S8" s="316"/>
    </row>
    <row r="9" spans="2:19" ht="30" customHeight="1">
      <c r="B9" s="315"/>
      <c r="C9" s="312"/>
      <c r="D9" s="312" t="s">
        <v>7727</v>
      </c>
      <c r="E9" s="312" t="s">
        <v>7729</v>
      </c>
      <c r="F9" s="312" t="s">
        <v>7728</v>
      </c>
      <c r="G9" s="312"/>
      <c r="H9" s="379">
        <v>6247608</v>
      </c>
      <c r="I9" s="65">
        <f>IF(H9="","None",_xlfn.XLOOKUP(H9,RawTable[ITEM_NO],RawTable[STOCK],"None"))</f>
        <v>2</v>
      </c>
      <c r="J9" s="382"/>
      <c r="K9" s="382" t="s">
        <v>7707</v>
      </c>
      <c r="L9" s="382">
        <v>4</v>
      </c>
      <c r="M9" s="382">
        <v>3</v>
      </c>
      <c r="N9" s="382"/>
      <c r="O9" s="382"/>
      <c r="P9" s="382" t="s">
        <v>7710</v>
      </c>
      <c r="Q9" s="382" t="s">
        <v>7709</v>
      </c>
      <c r="R9" s="313"/>
      <c r="S9" s="316"/>
    </row>
    <row r="10" spans="2:19" ht="30" customHeight="1">
      <c r="B10" s="315"/>
      <c r="C10" s="312"/>
      <c r="D10" s="312" t="s">
        <v>6535</v>
      </c>
      <c r="E10" s="312"/>
      <c r="F10" s="312" t="s">
        <v>6535</v>
      </c>
      <c r="G10" s="312"/>
      <c r="H10" s="379">
        <v>6156874</v>
      </c>
      <c r="I10" s="65">
        <f>IF(H10="","None",_xlfn.XLOOKUP(H10,RawTable[ITEM_NO],RawTable[STOCK],"None"))</f>
        <v>8</v>
      </c>
      <c r="J10" s="382"/>
      <c r="K10" s="382"/>
      <c r="L10" s="382"/>
      <c r="M10" s="382"/>
      <c r="N10" s="382"/>
      <c r="O10" s="382"/>
      <c r="P10" s="382"/>
      <c r="Q10" s="382"/>
      <c r="R10" s="313"/>
      <c r="S10" s="316"/>
    </row>
    <row r="11" spans="2:19" ht="30" customHeight="1">
      <c r="B11" s="315"/>
      <c r="C11" s="312"/>
      <c r="D11" s="312" t="s">
        <v>7730</v>
      </c>
      <c r="E11" s="312"/>
      <c r="F11" s="312" t="s">
        <v>4376</v>
      </c>
      <c r="G11" s="312"/>
      <c r="H11" s="379">
        <v>6168180</v>
      </c>
      <c r="I11" s="65">
        <f>IF(H11="","None",_xlfn.XLOOKUP(H11,RawTable[ITEM_NO],RawTable[STOCK],"None"))</f>
        <v>2</v>
      </c>
      <c r="J11" s="382"/>
      <c r="K11" s="382"/>
      <c r="L11" s="382"/>
      <c r="M11" s="382"/>
      <c r="N11" s="382"/>
      <c r="O11" s="382"/>
      <c r="P11" s="382"/>
      <c r="Q11" s="382"/>
      <c r="R11" s="313"/>
      <c r="S11" s="316"/>
    </row>
    <row r="12" spans="2:19" ht="30" customHeight="1">
      <c r="B12" s="315"/>
      <c r="C12" s="312"/>
      <c r="D12" s="312" t="s">
        <v>7731</v>
      </c>
      <c r="E12" s="312" t="s">
        <v>7732</v>
      </c>
      <c r="F12" s="312"/>
      <c r="G12" s="312"/>
      <c r="H12" s="379">
        <v>6289082</v>
      </c>
      <c r="I12" s="65">
        <f>IF(H12="","None",_xlfn.XLOOKUP(H12,RawTable[ITEM_NO],RawTable[STOCK],"None"))</f>
        <v>2</v>
      </c>
      <c r="J12" s="382"/>
      <c r="K12" s="382" t="s">
        <v>7712</v>
      </c>
      <c r="L12" s="382"/>
      <c r="M12" s="382">
        <v>2</v>
      </c>
      <c r="N12" s="382"/>
      <c r="O12" s="382"/>
      <c r="P12" s="382"/>
      <c r="Q12" s="382" t="s">
        <v>7709</v>
      </c>
      <c r="R12" s="313"/>
      <c r="S12" s="316"/>
    </row>
    <row r="13" spans="2:19" ht="30" customHeight="1">
      <c r="B13" s="315"/>
      <c r="C13" s="312"/>
      <c r="D13" s="312" t="s">
        <v>7733</v>
      </c>
      <c r="E13" s="312" t="s">
        <v>7734</v>
      </c>
      <c r="F13" s="312"/>
      <c r="G13" s="312"/>
      <c r="H13" s="379">
        <v>1054040</v>
      </c>
      <c r="I13" s="65">
        <f>IF(H13="","None",_xlfn.XLOOKUP(H13,RawTable[ITEM_NO],RawTable[STOCK],"None"))</f>
        <v>1</v>
      </c>
      <c r="J13" s="382"/>
      <c r="K13" s="382"/>
      <c r="L13" s="382"/>
      <c r="M13" s="382"/>
      <c r="N13" s="382"/>
      <c r="O13" s="382"/>
      <c r="P13" s="382"/>
      <c r="Q13" s="382"/>
      <c r="R13" s="313"/>
      <c r="S13" s="316"/>
    </row>
    <row r="14" spans="2:19" ht="30" customHeight="1">
      <c r="B14" s="315"/>
      <c r="C14" s="312"/>
      <c r="D14" s="312" t="s">
        <v>7735</v>
      </c>
      <c r="E14" s="312" t="s">
        <v>7736</v>
      </c>
      <c r="F14" s="312"/>
      <c r="G14" s="312"/>
      <c r="H14" s="379">
        <v>6338018</v>
      </c>
      <c r="I14" s="65">
        <f>IF(H14="","None",_xlfn.XLOOKUP(H14,RawTable[ITEM_NO],RawTable[STOCK],"None"))</f>
        <v>2</v>
      </c>
      <c r="J14" s="382"/>
      <c r="K14" s="382"/>
      <c r="L14" s="382"/>
      <c r="M14" s="382"/>
      <c r="N14" s="382"/>
      <c r="O14" s="382"/>
      <c r="P14" s="382"/>
      <c r="Q14" s="382"/>
      <c r="R14" s="313"/>
      <c r="S14" s="316"/>
    </row>
    <row r="15" spans="2:19" ht="30" customHeight="1">
      <c r="B15" s="315"/>
      <c r="C15" s="312"/>
      <c r="D15" s="312" t="s">
        <v>7737</v>
      </c>
      <c r="E15" s="312" t="s">
        <v>7734</v>
      </c>
      <c r="F15" s="312"/>
      <c r="G15" s="312"/>
      <c r="H15" s="379">
        <v>6326644</v>
      </c>
      <c r="I15" s="65">
        <f>IF(H15="","None",_xlfn.XLOOKUP(H15,RawTable[ITEM_NO],RawTable[STOCK],"None"))</f>
        <v>6</v>
      </c>
      <c r="J15" s="383"/>
      <c r="K15" s="383"/>
      <c r="L15" s="383"/>
      <c r="M15" s="383"/>
      <c r="N15" s="383"/>
      <c r="O15" s="383"/>
      <c r="P15" s="383"/>
      <c r="Q15" s="383"/>
      <c r="R15" s="313"/>
      <c r="S15" s="316"/>
    </row>
    <row r="16" spans="2:19" ht="30" customHeight="1">
      <c r="B16" s="315"/>
      <c r="C16" s="312"/>
      <c r="D16" s="312" t="s">
        <v>7738</v>
      </c>
      <c r="E16" s="312" t="s">
        <v>7739</v>
      </c>
      <c r="F16" s="312"/>
      <c r="G16" s="312"/>
      <c r="H16" s="379">
        <v>6258387</v>
      </c>
      <c r="I16" s="65" t="str">
        <f>IF(H16="","None",_xlfn.XLOOKUP(H16,RawTable[ITEM_NO],RawTable[STOCK],"None"))</f>
        <v>None</v>
      </c>
      <c r="J16" s="383"/>
      <c r="K16" s="383"/>
      <c r="L16" s="383"/>
      <c r="M16" s="383"/>
      <c r="N16" s="383"/>
      <c r="O16" s="383"/>
      <c r="P16" s="383"/>
      <c r="Q16" s="383"/>
      <c r="R16" s="313"/>
      <c r="S16" s="316"/>
    </row>
    <row r="17" spans="2:19" ht="30" customHeight="1">
      <c r="B17" s="315"/>
      <c r="C17" s="312"/>
      <c r="D17" s="312" t="s">
        <v>7740</v>
      </c>
      <c r="E17" s="312" t="s">
        <v>7741</v>
      </c>
      <c r="F17" s="312"/>
      <c r="G17" s="312"/>
      <c r="H17" s="379">
        <v>6162947</v>
      </c>
      <c r="I17" s="65">
        <f>IF(H17="","None",_xlfn.XLOOKUP(H17,RawTable[ITEM_NO],RawTable[STOCK],"None"))</f>
        <v>2</v>
      </c>
      <c r="J17" s="383"/>
      <c r="K17" s="383"/>
      <c r="L17" s="383"/>
      <c r="M17" s="383"/>
      <c r="N17" s="383"/>
      <c r="O17" s="383"/>
      <c r="P17" s="383"/>
      <c r="Q17" s="383"/>
      <c r="R17" s="313"/>
      <c r="S17" s="316"/>
    </row>
    <row r="18" spans="2:19" ht="30" customHeight="1">
      <c r="B18" s="315"/>
      <c r="C18" s="312"/>
      <c r="D18" s="312" t="s">
        <v>7742</v>
      </c>
      <c r="E18" s="312" t="s">
        <v>7743</v>
      </c>
      <c r="F18" s="312"/>
      <c r="G18" s="312"/>
      <c r="H18" s="379">
        <v>6335117</v>
      </c>
      <c r="I18" s="65">
        <f>IF(H18="","None",_xlfn.XLOOKUP(H18,RawTable[ITEM_NO],RawTable[STOCK],"None"))</f>
        <v>8</v>
      </c>
      <c r="J18" s="383"/>
      <c r="K18" s="383"/>
      <c r="L18" s="383"/>
      <c r="M18" s="383"/>
      <c r="N18" s="383"/>
      <c r="O18" s="383"/>
      <c r="P18" s="383"/>
      <c r="Q18" s="383"/>
      <c r="R18" s="313"/>
      <c r="S18" s="316"/>
    </row>
    <row r="19" spans="2:19" ht="30" customHeight="1">
      <c r="B19" s="315"/>
      <c r="C19" s="312"/>
      <c r="D19" s="312" t="s">
        <v>7744</v>
      </c>
      <c r="E19" s="312" t="s">
        <v>4015</v>
      </c>
      <c r="F19" s="312"/>
      <c r="G19" s="312"/>
      <c r="H19" s="379">
        <v>6146893</v>
      </c>
      <c r="I19" s="65">
        <f>IF(H19="","None",_xlfn.XLOOKUP(H19,RawTable[ITEM_NO],RawTable[STOCK],"None"))</f>
        <v>5</v>
      </c>
      <c r="J19" s="383"/>
      <c r="K19" s="383"/>
      <c r="L19" s="383"/>
      <c r="M19" s="383"/>
      <c r="N19" s="383"/>
      <c r="O19" s="383"/>
      <c r="P19" s="383"/>
      <c r="Q19" s="383"/>
      <c r="R19" s="313"/>
      <c r="S19" s="316"/>
    </row>
    <row r="20" spans="2:19" ht="30" customHeight="1">
      <c r="B20" s="315"/>
      <c r="C20" s="312"/>
      <c r="D20" s="312" t="s">
        <v>7745</v>
      </c>
      <c r="E20" s="312" t="s">
        <v>7746</v>
      </c>
      <c r="F20" s="312"/>
      <c r="G20" s="312"/>
      <c r="H20" s="379">
        <v>6245936</v>
      </c>
      <c r="I20" s="65">
        <f>IF(H20="","None",_xlfn.XLOOKUP(H20,RawTable[ITEM_NO],RawTable[STOCK],"None"))</f>
        <v>5</v>
      </c>
      <c r="J20" s="383"/>
      <c r="K20" s="383"/>
      <c r="L20" s="383"/>
      <c r="M20" s="383"/>
      <c r="N20" s="383"/>
      <c r="O20" s="383"/>
      <c r="P20" s="383"/>
      <c r="Q20" s="383"/>
      <c r="R20" s="313"/>
      <c r="S20" s="316"/>
    </row>
    <row r="21" spans="2:19" ht="30" customHeight="1">
      <c r="B21" s="315"/>
      <c r="C21" s="312"/>
      <c r="D21" s="312" t="s">
        <v>7747</v>
      </c>
      <c r="E21" s="312" t="s">
        <v>7748</v>
      </c>
      <c r="F21" s="312"/>
      <c r="G21" s="312"/>
      <c r="H21" s="379">
        <v>6245586</v>
      </c>
      <c r="I21" s="65">
        <f>IF(H21="","None",_xlfn.XLOOKUP(H21,RawTable[ITEM_NO],RawTable[STOCK],"None"))</f>
        <v>4</v>
      </c>
      <c r="J21" s="383"/>
      <c r="K21" s="383"/>
      <c r="L21" s="383"/>
      <c r="M21" s="383"/>
      <c r="N21" s="383"/>
      <c r="O21" s="383"/>
      <c r="P21" s="383"/>
      <c r="Q21" s="383"/>
      <c r="R21" s="313"/>
      <c r="S21" s="316"/>
    </row>
    <row r="22" spans="2:19" ht="30" customHeight="1">
      <c r="B22" s="315"/>
      <c r="C22" s="312"/>
      <c r="D22" s="312" t="s">
        <v>7749</v>
      </c>
      <c r="E22" s="312" t="s">
        <v>7750</v>
      </c>
      <c r="F22" s="312"/>
      <c r="G22" s="312"/>
      <c r="H22" s="379">
        <v>6236976</v>
      </c>
      <c r="I22" s="65">
        <f>IF(H22="","None",_xlfn.XLOOKUP(H22,RawTable[ITEM_NO],RawTable[STOCK],"None"))</f>
        <v>3</v>
      </c>
      <c r="J22" s="383"/>
      <c r="K22" s="383"/>
      <c r="L22" s="383"/>
      <c r="M22" s="383"/>
      <c r="N22" s="383"/>
      <c r="O22" s="383"/>
      <c r="P22" s="383"/>
      <c r="Q22" s="383"/>
      <c r="R22" s="313"/>
      <c r="S22" s="316"/>
    </row>
    <row r="23" spans="2:19" ht="30" customHeight="1">
      <c r="B23" s="315"/>
      <c r="C23" s="312"/>
      <c r="D23" s="312" t="s">
        <v>7751</v>
      </c>
      <c r="E23" s="312" t="s">
        <v>7752</v>
      </c>
      <c r="F23" s="312"/>
      <c r="G23" s="312"/>
      <c r="H23" s="379">
        <v>6330675</v>
      </c>
      <c r="I23" s="65">
        <f>IF(H23="","None",_xlfn.XLOOKUP(H23,RawTable[ITEM_NO],RawTable[STOCK],"None"))</f>
        <v>3</v>
      </c>
      <c r="J23" s="383"/>
      <c r="K23" s="383"/>
      <c r="L23" s="383"/>
      <c r="M23" s="383"/>
      <c r="N23" s="383"/>
      <c r="O23" s="383"/>
      <c r="P23" s="383"/>
      <c r="Q23" s="383"/>
      <c r="R23" s="313"/>
      <c r="S23" s="316"/>
    </row>
    <row r="24" spans="2:19" ht="30" customHeight="1">
      <c r="B24" s="315"/>
      <c r="C24" s="312"/>
      <c r="D24" s="312" t="s">
        <v>7753</v>
      </c>
      <c r="E24" s="312" t="s">
        <v>4015</v>
      </c>
      <c r="F24" s="312"/>
      <c r="G24" s="312"/>
      <c r="H24" s="379">
        <v>6276939</v>
      </c>
      <c r="I24" s="65" t="str">
        <f>IF(H24="","None",_xlfn.XLOOKUP(H24,RawTable[ITEM_NO],RawTable[STOCK],"None"))</f>
        <v>None</v>
      </c>
      <c r="J24" s="383"/>
      <c r="K24" s="383"/>
      <c r="L24" s="383"/>
      <c r="M24" s="383"/>
      <c r="N24" s="383"/>
      <c r="O24" s="383"/>
      <c r="P24" s="383"/>
      <c r="Q24" s="383"/>
      <c r="R24" s="313"/>
      <c r="S24" s="316"/>
    </row>
    <row r="25" spans="2:19" ht="30" customHeight="1">
      <c r="B25" s="315"/>
      <c r="C25" s="312"/>
      <c r="D25" s="312" t="s">
        <v>7754</v>
      </c>
      <c r="E25" s="312" t="s">
        <v>7755</v>
      </c>
      <c r="F25" s="312"/>
      <c r="G25" s="312"/>
      <c r="H25" s="379">
        <v>6256569</v>
      </c>
      <c r="I25" s="65">
        <f>IF(H25="","None",_xlfn.XLOOKUP(H25,RawTable[ITEM_NO],RawTable[STOCK],"None"))</f>
        <v>5</v>
      </c>
      <c r="J25" s="383"/>
      <c r="K25" s="383"/>
      <c r="L25" s="383"/>
      <c r="M25" s="383"/>
      <c r="N25" s="383"/>
      <c r="O25" s="383"/>
      <c r="P25" s="383"/>
      <c r="Q25" s="383"/>
      <c r="R25" s="313"/>
      <c r="S25" s="316"/>
    </row>
    <row r="26" spans="2:19" ht="30" customHeight="1">
      <c r="B26" s="315"/>
      <c r="C26" s="312"/>
      <c r="D26" s="312" t="s">
        <v>7756</v>
      </c>
      <c r="E26" s="312" t="s">
        <v>4015</v>
      </c>
      <c r="F26" s="312"/>
      <c r="G26" s="312"/>
      <c r="H26" s="379">
        <v>6167421</v>
      </c>
      <c r="I26" s="65">
        <f>IF(H26="","None",_xlfn.XLOOKUP(H26,RawTable[ITEM_NO],RawTable[STOCK],"None"))</f>
        <v>2</v>
      </c>
      <c r="J26" s="383"/>
      <c r="K26" s="383"/>
      <c r="L26" s="383"/>
      <c r="M26" s="383"/>
      <c r="N26" s="383"/>
      <c r="O26" s="383"/>
      <c r="P26" s="383"/>
      <c r="Q26" s="383"/>
      <c r="R26" s="313"/>
      <c r="S26" s="316"/>
    </row>
    <row r="27" spans="2:19" ht="30" customHeight="1">
      <c r="B27" s="315"/>
      <c r="C27" s="312"/>
      <c r="D27" s="312" t="s">
        <v>7757</v>
      </c>
      <c r="E27" s="312" t="s">
        <v>7758</v>
      </c>
      <c r="F27" s="312"/>
      <c r="G27" s="312"/>
      <c r="H27" s="379">
        <v>6152972</v>
      </c>
      <c r="I27" s="65">
        <f>IF(H27="","None",_xlfn.XLOOKUP(H27,RawTable[ITEM_NO],RawTable[STOCK],"None"))</f>
        <v>1</v>
      </c>
      <c r="J27" s="383"/>
      <c r="K27" s="383"/>
      <c r="L27" s="383"/>
      <c r="M27" s="383"/>
      <c r="N27" s="383"/>
      <c r="O27" s="383"/>
      <c r="P27" s="383"/>
      <c r="Q27" s="383"/>
      <c r="R27" s="313"/>
      <c r="S27" s="316"/>
    </row>
    <row r="28" spans="2:19" ht="30" customHeight="1">
      <c r="B28" s="315"/>
      <c r="C28" s="312"/>
      <c r="D28" s="312" t="s">
        <v>7759</v>
      </c>
      <c r="E28" s="312" t="s">
        <v>7743</v>
      </c>
      <c r="F28" s="312"/>
      <c r="G28" s="312"/>
      <c r="H28" s="379">
        <v>6304158</v>
      </c>
      <c r="I28" s="65">
        <f>IF(H28="","None",_xlfn.XLOOKUP(H28,RawTable[ITEM_NO],RawTable[STOCK],"None"))</f>
        <v>2</v>
      </c>
      <c r="J28" s="383"/>
      <c r="K28" s="383"/>
      <c r="L28" s="383"/>
      <c r="M28" s="383"/>
      <c r="N28" s="383"/>
      <c r="O28" s="383"/>
      <c r="P28" s="383"/>
      <c r="Q28" s="383"/>
      <c r="R28" s="313"/>
      <c r="S28" s="316"/>
    </row>
    <row r="29" spans="2:19" ht="30" customHeight="1">
      <c r="B29" s="315"/>
      <c r="C29" s="312"/>
      <c r="D29" s="312" t="s">
        <v>7760</v>
      </c>
      <c r="E29" s="312" t="s">
        <v>7761</v>
      </c>
      <c r="F29" s="312"/>
      <c r="G29" s="312"/>
      <c r="H29" s="379">
        <v>6319622</v>
      </c>
      <c r="I29" s="65">
        <f>IF(H29="","None",_xlfn.XLOOKUP(H29,RawTable[ITEM_NO],RawTable[STOCK],"None"))</f>
        <v>5</v>
      </c>
      <c r="J29" s="383"/>
      <c r="K29" s="383"/>
      <c r="L29" s="383"/>
      <c r="M29" s="383"/>
      <c r="N29" s="383"/>
      <c r="O29" s="383"/>
      <c r="P29" s="383"/>
      <c r="Q29" s="383"/>
      <c r="R29" s="313"/>
      <c r="S29" s="316"/>
    </row>
    <row r="30" spans="2:19" ht="30" customHeight="1">
      <c r="B30" s="315"/>
      <c r="C30" s="312"/>
      <c r="D30" s="312" t="s">
        <v>7762</v>
      </c>
      <c r="E30" s="312" t="s">
        <v>7763</v>
      </c>
      <c r="F30" s="312"/>
      <c r="G30" s="312"/>
      <c r="H30" s="379">
        <v>6319437</v>
      </c>
      <c r="I30" s="65">
        <f>IF(H30="","None",_xlfn.XLOOKUP(H30,RawTable[ITEM_NO],RawTable[STOCK],"None"))</f>
        <v>2</v>
      </c>
      <c r="J30" s="383"/>
      <c r="K30" s="383"/>
      <c r="L30" s="383"/>
      <c r="M30" s="383"/>
      <c r="N30" s="383"/>
      <c r="O30" s="383"/>
      <c r="P30" s="383"/>
      <c r="Q30" s="383"/>
      <c r="R30" s="313"/>
      <c r="S30" s="316"/>
    </row>
    <row r="31" spans="2:19" ht="30" customHeight="1">
      <c r="B31" s="315"/>
      <c r="C31" s="312"/>
      <c r="D31" s="312" t="s">
        <v>7764</v>
      </c>
      <c r="E31" s="312" t="s">
        <v>7765</v>
      </c>
      <c r="F31" s="312"/>
      <c r="G31" s="312"/>
      <c r="H31" s="379">
        <v>6289918</v>
      </c>
      <c r="I31" s="65">
        <f>IF(H31="","None",_xlfn.XLOOKUP(H31,RawTable[ITEM_NO],RawTable[STOCK],"None"))</f>
        <v>1</v>
      </c>
      <c r="J31" s="383"/>
      <c r="K31" s="383"/>
      <c r="L31" s="383"/>
      <c r="M31" s="383"/>
      <c r="N31" s="383"/>
      <c r="O31" s="383"/>
      <c r="P31" s="383"/>
      <c r="Q31" s="383"/>
      <c r="R31" s="313"/>
      <c r="S31" s="316"/>
    </row>
    <row r="32" spans="2:19" ht="30" customHeight="1">
      <c r="B32" s="315"/>
      <c r="C32" s="312"/>
      <c r="D32" s="312" t="s">
        <v>7766</v>
      </c>
      <c r="E32" s="312" t="s">
        <v>7767</v>
      </c>
      <c r="F32" s="312"/>
      <c r="G32" s="312"/>
      <c r="H32" s="379">
        <v>6114516</v>
      </c>
      <c r="I32" s="65">
        <f>IF(H32="","None",_xlfn.XLOOKUP(H32,RawTable[ITEM_NO],RawTable[STOCK],"None"))</f>
        <v>1</v>
      </c>
      <c r="J32" s="383"/>
      <c r="K32" s="383"/>
      <c r="L32" s="383"/>
      <c r="M32" s="383"/>
      <c r="N32" s="383"/>
      <c r="O32" s="383"/>
      <c r="P32" s="383"/>
      <c r="Q32" s="383"/>
      <c r="R32" s="313"/>
      <c r="S32" s="316"/>
    </row>
    <row r="33" spans="2:19" ht="30" customHeight="1">
      <c r="B33" s="315"/>
      <c r="C33" s="312"/>
      <c r="D33" s="312" t="s">
        <v>7768</v>
      </c>
      <c r="E33" s="312" t="s">
        <v>7769</v>
      </c>
      <c r="F33" s="312"/>
      <c r="G33" s="312"/>
      <c r="H33" s="379">
        <v>6146848</v>
      </c>
      <c r="I33" s="65">
        <f>IF(H33="","None",_xlfn.XLOOKUP(H33,RawTable[ITEM_NO],RawTable[STOCK],"None"))</f>
        <v>31</v>
      </c>
      <c r="J33" s="383"/>
      <c r="K33" s="383"/>
      <c r="L33" s="383"/>
      <c r="M33" s="383"/>
      <c r="N33" s="383"/>
      <c r="O33" s="383"/>
      <c r="P33" s="383"/>
      <c r="Q33" s="383"/>
      <c r="R33" s="313"/>
      <c r="S33" s="316"/>
    </row>
    <row r="34" spans="2:19" ht="30" customHeight="1">
      <c r="B34" s="315"/>
      <c r="C34" s="312"/>
      <c r="D34" s="312" t="s">
        <v>7770</v>
      </c>
      <c r="E34" s="312" t="s">
        <v>1403</v>
      </c>
      <c r="F34" s="312"/>
      <c r="G34" s="312"/>
      <c r="H34" s="379">
        <v>1054069</v>
      </c>
      <c r="I34" s="65">
        <f>IF(H34="","None",_xlfn.XLOOKUP(H34,RawTable[ITEM_NO],RawTable[STOCK],"None"))</f>
        <v>1</v>
      </c>
      <c r="J34" s="383"/>
      <c r="K34" s="383"/>
      <c r="L34" s="383"/>
      <c r="M34" s="383"/>
      <c r="N34" s="383"/>
      <c r="O34" s="383"/>
      <c r="P34" s="383"/>
      <c r="Q34" s="383"/>
      <c r="R34" s="313"/>
      <c r="S34" s="316"/>
    </row>
    <row r="35" spans="2:19" ht="30" customHeight="1">
      <c r="B35" s="315"/>
      <c r="C35" s="312"/>
      <c r="D35" s="312" t="s">
        <v>7771</v>
      </c>
      <c r="E35" s="312" t="s">
        <v>7772</v>
      </c>
      <c r="F35" s="312"/>
      <c r="G35" s="312"/>
      <c r="H35" s="379">
        <v>6235467</v>
      </c>
      <c r="I35" s="65">
        <f>IF(H35="","None",_xlfn.XLOOKUP(H35,RawTable[ITEM_NO],RawTable[STOCK],"None"))</f>
        <v>1</v>
      </c>
      <c r="J35" s="383"/>
      <c r="K35" s="383"/>
      <c r="L35" s="383"/>
      <c r="M35" s="383"/>
      <c r="N35" s="383"/>
      <c r="O35" s="383"/>
      <c r="P35" s="383"/>
      <c r="Q35" s="383"/>
      <c r="R35" s="313"/>
      <c r="S35" s="316"/>
    </row>
    <row r="36" spans="2:19" ht="30" customHeight="1">
      <c r="B36" s="315"/>
      <c r="C36" s="312"/>
      <c r="D36" s="312" t="s">
        <v>7773</v>
      </c>
      <c r="E36" s="312" t="s">
        <v>7774</v>
      </c>
      <c r="F36" s="312"/>
      <c r="G36" s="312"/>
      <c r="H36" s="379">
        <v>6223488</v>
      </c>
      <c r="I36" s="65">
        <f>IF(H36="","None",_xlfn.XLOOKUP(H36,RawTable[ITEM_NO],RawTable[STOCK],"None"))</f>
        <v>1</v>
      </c>
      <c r="J36" s="383"/>
      <c r="K36" s="383"/>
      <c r="L36" s="383"/>
      <c r="M36" s="383"/>
      <c r="N36" s="383"/>
      <c r="O36" s="383"/>
      <c r="P36" s="383"/>
      <c r="Q36" s="383"/>
      <c r="R36" s="313"/>
      <c r="S36" s="316"/>
    </row>
    <row r="37" spans="2:19" ht="30" customHeight="1">
      <c r="B37" s="315"/>
      <c r="C37" s="312"/>
      <c r="D37" s="312" t="s">
        <v>7775</v>
      </c>
      <c r="E37" s="312" t="s">
        <v>7769</v>
      </c>
      <c r="F37" s="312"/>
      <c r="G37" s="312"/>
      <c r="H37" s="379">
        <v>6161022</v>
      </c>
      <c r="I37" s="65">
        <f>IF(H37="","None",_xlfn.XLOOKUP(H37,RawTable[ITEM_NO],RawTable[STOCK],"None"))</f>
        <v>0</v>
      </c>
      <c r="J37" s="383"/>
      <c r="K37" s="383"/>
      <c r="L37" s="383"/>
      <c r="M37" s="383"/>
      <c r="N37" s="383"/>
      <c r="O37" s="383"/>
      <c r="P37" s="383"/>
      <c r="Q37" s="383"/>
      <c r="R37" s="313"/>
      <c r="S37" s="316"/>
    </row>
    <row r="38" spans="2:19" ht="30" customHeight="1">
      <c r="B38" s="315"/>
      <c r="C38" s="312"/>
      <c r="D38" s="312" t="s">
        <v>7776</v>
      </c>
      <c r="E38" s="312" t="s">
        <v>1403</v>
      </c>
      <c r="F38" s="312"/>
      <c r="G38" s="312"/>
      <c r="H38" s="379">
        <v>1054158</v>
      </c>
      <c r="I38" s="65">
        <f>IF(H38="","None",_xlfn.XLOOKUP(H38,RawTable[ITEM_NO],RawTable[STOCK],"None"))</f>
        <v>1</v>
      </c>
      <c r="J38" s="383"/>
      <c r="K38" s="383"/>
      <c r="L38" s="383"/>
      <c r="M38" s="383"/>
      <c r="N38" s="383"/>
      <c r="O38" s="383"/>
      <c r="P38" s="383"/>
      <c r="Q38" s="383"/>
      <c r="R38" s="313"/>
      <c r="S38" s="316"/>
    </row>
    <row r="39" spans="2:19" ht="30" customHeight="1">
      <c r="B39" s="315"/>
      <c r="C39" s="312"/>
      <c r="D39" s="312" t="s">
        <v>7777</v>
      </c>
      <c r="E39" s="312" t="s">
        <v>7778</v>
      </c>
      <c r="F39" s="312"/>
      <c r="G39" s="312"/>
      <c r="H39" s="379">
        <v>6213200</v>
      </c>
      <c r="I39" s="65">
        <f>IF(H39="","None",_xlfn.XLOOKUP(H39,RawTable[ITEM_NO],RawTable[STOCK],"None"))</f>
        <v>9</v>
      </c>
      <c r="J39" s="383"/>
      <c r="K39" s="383"/>
      <c r="L39" s="383"/>
      <c r="M39" s="383"/>
      <c r="N39" s="383"/>
      <c r="O39" s="383"/>
      <c r="P39" s="383"/>
      <c r="Q39" s="383"/>
      <c r="R39" s="313"/>
      <c r="S39" s="316"/>
    </row>
    <row r="40" spans="2:19" ht="30" customHeight="1">
      <c r="B40" s="315"/>
      <c r="C40" s="312"/>
      <c r="D40" s="312" t="s">
        <v>7779</v>
      </c>
      <c r="E40" s="312" t="s">
        <v>7780</v>
      </c>
      <c r="F40" s="312"/>
      <c r="G40" s="312"/>
      <c r="H40" s="379">
        <v>6319644</v>
      </c>
      <c r="I40" s="65">
        <f>IF(H40="","None",_xlfn.XLOOKUP(H40,RawTable[ITEM_NO],RawTable[STOCK],"None"))</f>
        <v>2</v>
      </c>
      <c r="J40" s="383"/>
      <c r="K40" s="383"/>
      <c r="L40" s="383"/>
      <c r="M40" s="383"/>
      <c r="N40" s="383"/>
      <c r="O40" s="383"/>
      <c r="P40" s="383"/>
      <c r="Q40" s="383"/>
      <c r="R40" s="313"/>
      <c r="S40" s="316"/>
    </row>
    <row r="41" spans="2:19" ht="30" customHeight="1">
      <c r="B41" s="315"/>
      <c r="C41" s="312"/>
      <c r="D41" s="312" t="s">
        <v>7781</v>
      </c>
      <c r="E41" s="312" t="s">
        <v>7782</v>
      </c>
      <c r="F41" s="312"/>
      <c r="G41" s="312"/>
      <c r="H41" s="379">
        <v>6322648</v>
      </c>
      <c r="I41" s="65">
        <f>IF(H41="","None",_xlfn.XLOOKUP(H41,RawTable[ITEM_NO],RawTable[STOCK],"None"))</f>
        <v>4</v>
      </c>
      <c r="J41" s="383"/>
      <c r="K41" s="383"/>
      <c r="L41" s="383"/>
      <c r="M41" s="383"/>
      <c r="N41" s="383"/>
      <c r="O41" s="383"/>
      <c r="P41" s="383"/>
      <c r="Q41" s="383"/>
      <c r="R41" s="313"/>
      <c r="S41" s="316"/>
    </row>
    <row r="42" spans="2:19" ht="30" customHeight="1">
      <c r="B42" s="315"/>
      <c r="C42" s="312"/>
      <c r="D42" s="312" t="s">
        <v>7783</v>
      </c>
      <c r="E42" s="312" t="s">
        <v>3741</v>
      </c>
      <c r="F42" s="312"/>
      <c r="G42" s="312"/>
      <c r="H42" s="379">
        <v>6245354</v>
      </c>
      <c r="I42" s="65">
        <f>IF(H42="","None",_xlfn.XLOOKUP(H42,RawTable[ITEM_NO],RawTable[STOCK],"None"))</f>
        <v>1</v>
      </c>
      <c r="J42" s="383"/>
      <c r="K42" s="383"/>
      <c r="L42" s="383"/>
      <c r="M42" s="383"/>
      <c r="N42" s="383"/>
      <c r="O42" s="383"/>
      <c r="P42" s="383"/>
      <c r="Q42" s="383"/>
      <c r="R42" s="313"/>
      <c r="S42" s="316"/>
    </row>
    <row r="43" spans="2:19" ht="30" customHeight="1">
      <c r="B43" s="315"/>
      <c r="C43" s="312"/>
      <c r="D43" s="312" t="s">
        <v>7784</v>
      </c>
      <c r="E43" s="312" t="s">
        <v>7785</v>
      </c>
      <c r="F43" s="312"/>
      <c r="G43" s="312"/>
      <c r="H43" s="379">
        <v>6235517</v>
      </c>
      <c r="I43" s="65">
        <f>IF(H43="","None",_xlfn.XLOOKUP(H43,RawTable[ITEM_NO],RawTable[STOCK],"None"))</f>
        <v>0</v>
      </c>
      <c r="J43" s="383"/>
      <c r="K43" s="383"/>
      <c r="L43" s="383"/>
      <c r="M43" s="383"/>
      <c r="N43" s="383"/>
      <c r="O43" s="383"/>
      <c r="P43" s="383"/>
      <c r="Q43" s="383"/>
      <c r="R43" s="313"/>
      <c r="S43" s="316"/>
    </row>
    <row r="44" spans="2:19" ht="30" customHeight="1">
      <c r="B44" s="315"/>
      <c r="C44" s="312"/>
      <c r="D44" s="312" t="s">
        <v>7786</v>
      </c>
      <c r="E44" s="312" t="s">
        <v>7787</v>
      </c>
      <c r="F44" s="312"/>
      <c r="G44" s="312"/>
      <c r="H44" s="379">
        <v>6166957</v>
      </c>
      <c r="I44" s="65">
        <f>IF(H44="","None",_xlfn.XLOOKUP(H44,RawTable[ITEM_NO],RawTable[STOCK],"None"))</f>
        <v>0</v>
      </c>
      <c r="J44" s="383"/>
      <c r="K44" s="383"/>
      <c r="L44" s="383"/>
      <c r="M44" s="383"/>
      <c r="N44" s="383"/>
      <c r="O44" s="383"/>
      <c r="P44" s="383"/>
      <c r="Q44" s="383"/>
      <c r="R44" s="313"/>
      <c r="S44" s="316"/>
    </row>
    <row r="45" spans="2:19" ht="30" customHeight="1">
      <c r="B45" s="315"/>
      <c r="C45" s="312"/>
      <c r="D45" s="312" t="s">
        <v>7788</v>
      </c>
      <c r="E45" s="312" t="s">
        <v>7789</v>
      </c>
      <c r="F45" s="312"/>
      <c r="G45" s="312"/>
      <c r="H45" s="379">
        <v>6179668</v>
      </c>
      <c r="I45" s="65">
        <f>IF(H45="","None",_xlfn.XLOOKUP(H45,RawTable[ITEM_NO],RawTable[STOCK],"None"))</f>
        <v>3</v>
      </c>
      <c r="J45" s="383"/>
      <c r="K45" s="383"/>
      <c r="L45" s="383"/>
      <c r="M45" s="383"/>
      <c r="N45" s="383"/>
      <c r="O45" s="383"/>
      <c r="P45" s="383"/>
      <c r="Q45" s="383"/>
      <c r="R45" s="313"/>
      <c r="S45" s="316"/>
    </row>
    <row r="46" spans="2:19" ht="30" customHeight="1">
      <c r="B46" s="315"/>
      <c r="C46" s="312"/>
      <c r="D46" s="312" t="s">
        <v>7790</v>
      </c>
      <c r="E46" s="312" t="s">
        <v>7791</v>
      </c>
      <c r="F46" s="312"/>
      <c r="G46" s="312"/>
      <c r="H46" s="379">
        <v>6341739</v>
      </c>
      <c r="I46" s="65">
        <f>IF(H46="","None",_xlfn.XLOOKUP(H46,RawTable[ITEM_NO],RawTable[STOCK],"None"))</f>
        <v>2</v>
      </c>
      <c r="J46" s="383"/>
      <c r="K46" s="383"/>
      <c r="L46" s="383"/>
      <c r="M46" s="383"/>
      <c r="N46" s="383"/>
      <c r="O46" s="383"/>
      <c r="P46" s="383"/>
      <c r="Q46" s="383"/>
      <c r="R46" s="313"/>
      <c r="S46" s="316"/>
    </row>
    <row r="47" spans="2:19" ht="30" customHeight="1">
      <c r="B47" s="315"/>
      <c r="C47" s="312"/>
      <c r="D47" s="312" t="s">
        <v>7792</v>
      </c>
      <c r="E47" s="312" t="s">
        <v>7793</v>
      </c>
      <c r="F47" s="312"/>
      <c r="G47" s="312"/>
      <c r="H47" s="379">
        <v>6281117</v>
      </c>
      <c r="I47" s="65">
        <f>IF(H47="","None",_xlfn.XLOOKUP(H47,RawTable[ITEM_NO],RawTable[STOCK],"None"))</f>
        <v>1</v>
      </c>
      <c r="J47" s="383"/>
      <c r="K47" s="383"/>
      <c r="L47" s="383"/>
      <c r="M47" s="383"/>
      <c r="N47" s="383"/>
      <c r="O47" s="383"/>
      <c r="P47" s="383"/>
      <c r="Q47" s="383"/>
      <c r="R47" s="313"/>
      <c r="S47" s="316"/>
    </row>
    <row r="48" spans="2:19" ht="30" customHeight="1">
      <c r="B48" s="315"/>
      <c r="C48" s="312"/>
      <c r="D48" s="312" t="s">
        <v>7794</v>
      </c>
      <c r="E48" s="312" t="s">
        <v>7795</v>
      </c>
      <c r="F48" s="376"/>
      <c r="G48" s="312"/>
      <c r="H48" s="379">
        <v>6243308</v>
      </c>
      <c r="I48" s="65">
        <f>IF(H48="","None",_xlfn.XLOOKUP(H48,RawTable[ITEM_NO],RawTable[STOCK],"None"))</f>
        <v>2</v>
      </c>
      <c r="J48" s="383"/>
      <c r="K48" s="383"/>
      <c r="L48" s="383"/>
      <c r="M48" s="383"/>
      <c r="N48" s="383"/>
      <c r="O48" s="383"/>
      <c r="P48" s="383"/>
      <c r="Q48" s="383"/>
      <c r="R48" s="313"/>
      <c r="S48" s="316"/>
    </row>
    <row r="49" spans="2:19" ht="30" customHeight="1">
      <c r="B49" s="315"/>
      <c r="C49" s="312"/>
      <c r="D49" s="312" t="s">
        <v>7796</v>
      </c>
      <c r="E49" s="312" t="s">
        <v>7797</v>
      </c>
      <c r="F49" s="376"/>
      <c r="G49" s="312"/>
      <c r="H49" s="379">
        <v>6243307</v>
      </c>
      <c r="I49" s="65">
        <f>IF(H49="","None",_xlfn.XLOOKUP(H49,RawTable[ITEM_NO],RawTable[STOCK],"None"))</f>
        <v>2</v>
      </c>
      <c r="J49" s="383"/>
      <c r="K49" s="383"/>
      <c r="L49" s="383"/>
      <c r="M49" s="383"/>
      <c r="N49" s="383"/>
      <c r="O49" s="383"/>
      <c r="P49" s="383"/>
      <c r="Q49" s="383"/>
      <c r="R49" s="313"/>
      <c r="S49" s="316"/>
    </row>
    <row r="50" spans="2:19" ht="30" customHeight="1">
      <c r="B50" s="315"/>
      <c r="C50" s="312"/>
      <c r="D50" s="312" t="s">
        <v>7874</v>
      </c>
      <c r="E50" s="312" t="s">
        <v>7871</v>
      </c>
      <c r="F50" s="376" t="s">
        <v>7876</v>
      </c>
      <c r="G50" s="312"/>
      <c r="H50" s="379">
        <v>6216252</v>
      </c>
      <c r="I50" s="65">
        <f>IF(H50="","None",_xlfn.XLOOKUP(H50,RawTable[ITEM_NO],RawTable[STOCK],"None"))</f>
        <v>4</v>
      </c>
      <c r="J50" s="381"/>
      <c r="K50" s="381" t="s">
        <v>7707</v>
      </c>
      <c r="L50" s="381"/>
      <c r="M50" s="381"/>
      <c r="N50" s="381" t="s">
        <v>7846</v>
      </c>
      <c r="O50" s="382">
        <v>3</v>
      </c>
      <c r="P50" s="383"/>
      <c r="Q50" s="383"/>
      <c r="R50" s="313"/>
      <c r="S50" s="376" t="s">
        <v>7878</v>
      </c>
    </row>
    <row r="51" spans="2:19" ht="30" customHeight="1">
      <c r="B51" s="315"/>
      <c r="C51" s="312"/>
      <c r="D51" s="312" t="s">
        <v>7875</v>
      </c>
      <c r="E51" s="312" t="s">
        <v>7872</v>
      </c>
      <c r="F51" s="376" t="s">
        <v>7877</v>
      </c>
      <c r="G51" s="312"/>
      <c r="H51" s="379">
        <v>6330680</v>
      </c>
      <c r="I51" s="65">
        <f>IF(H51="","None",_xlfn.XLOOKUP(H51,RawTable[ITEM_NO],RawTable[STOCK],"None"))</f>
        <v>3</v>
      </c>
      <c r="J51" s="381"/>
      <c r="K51" s="381" t="s">
        <v>7707</v>
      </c>
      <c r="L51" s="381"/>
      <c r="M51" s="381"/>
      <c r="N51" s="381" t="s">
        <v>7846</v>
      </c>
      <c r="O51" s="382">
        <v>4</v>
      </c>
      <c r="P51" s="383"/>
      <c r="Q51" s="383"/>
      <c r="R51" s="313"/>
      <c r="S51" s="316"/>
    </row>
    <row r="52" spans="2:19" ht="30" customHeight="1">
      <c r="B52" s="315"/>
      <c r="C52" s="312"/>
      <c r="D52" s="312" t="s">
        <v>7879</v>
      </c>
      <c r="E52" s="312" t="s">
        <v>7881</v>
      </c>
      <c r="F52" s="376" t="s">
        <v>7880</v>
      </c>
      <c r="G52" s="312"/>
      <c r="H52" s="379">
        <v>6260094</v>
      </c>
      <c r="I52" s="65">
        <f>IF(H52="","None",_xlfn.XLOOKUP(H52,RawTable[ITEM_NO],RawTable[STOCK],"None"))</f>
        <v>2</v>
      </c>
      <c r="J52" s="381"/>
      <c r="K52" s="381" t="s">
        <v>7707</v>
      </c>
      <c r="L52" s="381"/>
      <c r="M52" s="381"/>
      <c r="N52" s="381" t="s">
        <v>7846</v>
      </c>
      <c r="O52" s="381">
        <v>3</v>
      </c>
      <c r="P52" s="383"/>
      <c r="Q52" s="383"/>
      <c r="R52" s="313"/>
      <c r="S52" s="316"/>
    </row>
    <row r="53" spans="2:19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83"/>
      <c r="K53" s="383"/>
      <c r="L53" s="383"/>
      <c r="M53" s="383"/>
      <c r="N53" s="383"/>
      <c r="O53" s="383"/>
      <c r="P53" s="383"/>
      <c r="Q53" s="383"/>
      <c r="R53" s="313"/>
      <c r="S53" s="316"/>
    </row>
    <row r="54" spans="2:19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83"/>
      <c r="K54" s="383"/>
      <c r="L54" s="383"/>
      <c r="M54" s="383"/>
      <c r="N54" s="383"/>
      <c r="O54" s="383"/>
      <c r="P54" s="383"/>
      <c r="Q54" s="383"/>
      <c r="R54" s="313"/>
      <c r="S54" s="316"/>
    </row>
    <row r="55" spans="2:19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83"/>
      <c r="K55" s="383"/>
      <c r="L55" s="383"/>
      <c r="M55" s="383"/>
      <c r="N55" s="383"/>
      <c r="O55" s="383"/>
      <c r="P55" s="383"/>
      <c r="Q55" s="383"/>
      <c r="R55" s="313"/>
      <c r="S55" s="316"/>
    </row>
    <row r="56" spans="2:19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83"/>
      <c r="K56" s="383"/>
      <c r="L56" s="383"/>
      <c r="M56" s="383"/>
      <c r="N56" s="383"/>
      <c r="O56" s="383"/>
      <c r="P56" s="383"/>
      <c r="Q56" s="383"/>
      <c r="R56" s="313"/>
      <c r="S56" s="316"/>
    </row>
    <row r="57" spans="2:19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83"/>
      <c r="K57" s="383"/>
      <c r="L57" s="383"/>
      <c r="M57" s="383"/>
      <c r="N57" s="383"/>
      <c r="O57" s="383"/>
      <c r="P57" s="383"/>
      <c r="Q57" s="383"/>
      <c r="R57" s="313"/>
      <c r="S57" s="316"/>
    </row>
    <row r="58" spans="2:19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83"/>
      <c r="K58" s="383"/>
      <c r="L58" s="383"/>
      <c r="M58" s="383"/>
      <c r="N58" s="383"/>
      <c r="O58" s="383"/>
      <c r="P58" s="383"/>
      <c r="Q58" s="383"/>
      <c r="R58" s="313"/>
      <c r="S58" s="316"/>
    </row>
    <row r="59" spans="2:19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83"/>
      <c r="K59" s="383"/>
      <c r="L59" s="383"/>
      <c r="M59" s="383"/>
      <c r="N59" s="383"/>
      <c r="O59" s="383"/>
      <c r="P59" s="383"/>
      <c r="Q59" s="383"/>
      <c r="R59" s="313"/>
      <c r="S59" s="316"/>
    </row>
    <row r="60" spans="2:19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83"/>
      <c r="K60" s="383"/>
      <c r="L60" s="383"/>
      <c r="M60" s="383"/>
      <c r="N60" s="383"/>
      <c r="O60" s="383"/>
      <c r="P60" s="383"/>
      <c r="Q60" s="383"/>
      <c r="R60" s="313"/>
      <c r="S60" s="316"/>
    </row>
    <row r="61" spans="2:19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83"/>
      <c r="K61" s="383"/>
      <c r="L61" s="383"/>
      <c r="M61" s="383"/>
      <c r="N61" s="383"/>
      <c r="O61" s="383"/>
      <c r="P61" s="383"/>
      <c r="Q61" s="383"/>
      <c r="R61" s="313"/>
      <c r="S61" s="316"/>
    </row>
    <row r="62" spans="2:19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83"/>
      <c r="K62" s="383"/>
      <c r="L62" s="383"/>
      <c r="M62" s="383"/>
      <c r="N62" s="383"/>
      <c r="O62" s="383"/>
      <c r="P62" s="383"/>
      <c r="Q62" s="383"/>
      <c r="R62" s="313"/>
      <c r="S62" s="316"/>
    </row>
    <row r="63" spans="2:19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83"/>
      <c r="K63" s="383"/>
      <c r="L63" s="383"/>
      <c r="M63" s="383"/>
      <c r="N63" s="383"/>
      <c r="O63" s="383"/>
      <c r="P63" s="383"/>
      <c r="Q63" s="383"/>
      <c r="R63" s="313"/>
      <c r="S63" s="316"/>
    </row>
    <row r="64" spans="2:19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83"/>
      <c r="K64" s="383"/>
      <c r="L64" s="383"/>
      <c r="M64" s="383"/>
      <c r="N64" s="383"/>
      <c r="O64" s="383"/>
      <c r="P64" s="383"/>
      <c r="Q64" s="383"/>
      <c r="R64" s="313"/>
      <c r="S64" s="316"/>
    </row>
    <row r="65" spans="2:19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83"/>
      <c r="K65" s="383"/>
      <c r="L65" s="383"/>
      <c r="M65" s="383"/>
      <c r="N65" s="383"/>
      <c r="O65" s="383"/>
      <c r="P65" s="383"/>
      <c r="Q65" s="383"/>
      <c r="R65" s="313"/>
      <c r="S65" s="316"/>
    </row>
    <row r="66" spans="2:19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83"/>
      <c r="K66" s="383"/>
      <c r="L66" s="383"/>
      <c r="M66" s="383"/>
      <c r="N66" s="383"/>
      <c r="O66" s="383"/>
      <c r="P66" s="383"/>
      <c r="Q66" s="383"/>
      <c r="R66" s="313"/>
      <c r="S66" s="316"/>
    </row>
    <row r="67" spans="2:19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83"/>
      <c r="K67" s="383"/>
      <c r="L67" s="383"/>
      <c r="M67" s="383"/>
      <c r="N67" s="383"/>
      <c r="O67" s="383"/>
      <c r="P67" s="383"/>
      <c r="Q67" s="383"/>
      <c r="R67" s="313"/>
      <c r="S67" s="316"/>
    </row>
    <row r="68" spans="2:19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83"/>
      <c r="K68" s="383"/>
      <c r="L68" s="383"/>
      <c r="M68" s="383"/>
      <c r="N68" s="383"/>
      <c r="O68" s="383"/>
      <c r="P68" s="383"/>
      <c r="Q68" s="383"/>
      <c r="R68" s="313"/>
      <c r="S68" s="316"/>
    </row>
    <row r="69" spans="2:19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83"/>
      <c r="K69" s="383"/>
      <c r="L69" s="383"/>
      <c r="M69" s="383"/>
      <c r="N69" s="383"/>
      <c r="O69" s="383"/>
      <c r="P69" s="383"/>
      <c r="Q69" s="383"/>
      <c r="R69" s="313"/>
      <c r="S69" s="316"/>
    </row>
    <row r="70" spans="2:19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83"/>
      <c r="K70" s="383"/>
      <c r="L70" s="383"/>
      <c r="M70" s="383"/>
      <c r="N70" s="383"/>
      <c r="O70" s="383"/>
      <c r="P70" s="383"/>
      <c r="Q70" s="383"/>
      <c r="R70" s="313"/>
      <c r="S70" s="316"/>
    </row>
    <row r="71" spans="2:19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83"/>
      <c r="K71" s="383"/>
      <c r="L71" s="383"/>
      <c r="M71" s="383"/>
      <c r="N71" s="383"/>
      <c r="O71" s="383"/>
      <c r="P71" s="383"/>
      <c r="Q71" s="383"/>
      <c r="R71" s="313"/>
      <c r="S71" s="316"/>
    </row>
    <row r="72" spans="2:19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83"/>
      <c r="K72" s="383"/>
      <c r="L72" s="383"/>
      <c r="M72" s="383"/>
      <c r="N72" s="383"/>
      <c r="O72" s="383"/>
      <c r="P72" s="383"/>
      <c r="Q72" s="383"/>
      <c r="R72" s="313"/>
      <c r="S72" s="316"/>
    </row>
    <row r="73" spans="2:19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83"/>
      <c r="K73" s="383"/>
      <c r="L73" s="383"/>
      <c r="M73" s="383"/>
      <c r="N73" s="383"/>
      <c r="O73" s="383"/>
      <c r="P73" s="383"/>
      <c r="Q73" s="383"/>
      <c r="R73" s="313"/>
      <c r="S73" s="316"/>
    </row>
    <row r="74" spans="2:19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83"/>
      <c r="K74" s="383"/>
      <c r="L74" s="383"/>
      <c r="M74" s="383"/>
      <c r="N74" s="383"/>
      <c r="O74" s="383"/>
      <c r="P74" s="383"/>
      <c r="Q74" s="383"/>
      <c r="R74" s="313"/>
      <c r="S74" s="316"/>
    </row>
    <row r="75" spans="2:19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83"/>
      <c r="K75" s="383"/>
      <c r="L75" s="383"/>
      <c r="M75" s="383"/>
      <c r="N75" s="383"/>
      <c r="O75" s="383"/>
      <c r="P75" s="383"/>
      <c r="Q75" s="383"/>
      <c r="R75" s="313"/>
      <c r="S75" s="316"/>
    </row>
    <row r="76" spans="2:19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83"/>
      <c r="K76" s="383"/>
      <c r="L76" s="383"/>
      <c r="M76" s="383"/>
      <c r="N76" s="383"/>
      <c r="O76" s="383"/>
      <c r="P76" s="383"/>
      <c r="Q76" s="383"/>
      <c r="R76" s="313"/>
      <c r="S76" s="316"/>
    </row>
    <row r="77" spans="2:19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83"/>
      <c r="K77" s="383"/>
      <c r="L77" s="383"/>
      <c r="M77" s="383"/>
      <c r="N77" s="383"/>
      <c r="O77" s="383"/>
      <c r="P77" s="383"/>
      <c r="Q77" s="383"/>
      <c r="R77" s="313"/>
      <c r="S77" s="316"/>
    </row>
    <row r="78" spans="2:19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83"/>
      <c r="K78" s="383"/>
      <c r="L78" s="383"/>
      <c r="M78" s="383"/>
      <c r="N78" s="383"/>
      <c r="O78" s="383"/>
      <c r="P78" s="383"/>
      <c r="Q78" s="383"/>
      <c r="R78" s="313"/>
      <c r="S78" s="316"/>
    </row>
    <row r="79" spans="2:19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83"/>
      <c r="K79" s="383"/>
      <c r="L79" s="383"/>
      <c r="M79" s="383"/>
      <c r="N79" s="383"/>
      <c r="O79" s="383"/>
      <c r="P79" s="383"/>
      <c r="Q79" s="383"/>
      <c r="R79" s="313"/>
      <c r="S79" s="316"/>
    </row>
    <row r="80" spans="2:19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83"/>
      <c r="K80" s="383"/>
      <c r="L80" s="383"/>
      <c r="M80" s="383"/>
      <c r="N80" s="383"/>
      <c r="O80" s="383"/>
      <c r="P80" s="383"/>
      <c r="Q80" s="383"/>
      <c r="R80" s="313"/>
      <c r="S80" s="316"/>
    </row>
    <row r="81" spans="2:19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83"/>
      <c r="K81" s="383"/>
      <c r="L81" s="383"/>
      <c r="M81" s="383"/>
      <c r="N81" s="383"/>
      <c r="O81" s="383"/>
      <c r="P81" s="383"/>
      <c r="Q81" s="383"/>
      <c r="R81" s="313"/>
      <c r="S81" s="316"/>
    </row>
    <row r="82" spans="2:19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83"/>
      <c r="K82" s="383"/>
      <c r="L82" s="383"/>
      <c r="M82" s="383"/>
      <c r="N82" s="383"/>
      <c r="O82" s="383"/>
      <c r="P82" s="383"/>
      <c r="Q82" s="383"/>
      <c r="R82" s="313"/>
      <c r="S82" s="316"/>
    </row>
    <row r="83" spans="2:19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83"/>
      <c r="K83" s="383"/>
      <c r="L83" s="383"/>
      <c r="M83" s="383"/>
      <c r="N83" s="383"/>
      <c r="O83" s="383"/>
      <c r="P83" s="383"/>
      <c r="Q83" s="383"/>
      <c r="R83" s="313"/>
      <c r="S83" s="316"/>
    </row>
    <row r="84" spans="2:19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83"/>
      <c r="K84" s="383"/>
      <c r="L84" s="383"/>
      <c r="M84" s="383"/>
      <c r="N84" s="383"/>
      <c r="O84" s="383"/>
      <c r="P84" s="383"/>
      <c r="Q84" s="383"/>
      <c r="R84" s="313"/>
      <c r="S84" s="316"/>
    </row>
    <row r="85" spans="2:19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83"/>
      <c r="K85" s="383"/>
      <c r="L85" s="383"/>
      <c r="M85" s="383"/>
      <c r="N85" s="383"/>
      <c r="O85" s="383"/>
      <c r="P85" s="383"/>
      <c r="Q85" s="383"/>
      <c r="R85" s="313"/>
      <c r="S85" s="316"/>
    </row>
    <row r="86" spans="2:19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83"/>
      <c r="K86" s="383"/>
      <c r="L86" s="383"/>
      <c r="M86" s="383"/>
      <c r="N86" s="383"/>
      <c r="O86" s="383"/>
      <c r="P86" s="383"/>
      <c r="Q86" s="383"/>
      <c r="R86" s="313"/>
      <c r="S86" s="316"/>
    </row>
    <row r="87" spans="2:19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83"/>
      <c r="K87" s="383"/>
      <c r="L87" s="383"/>
      <c r="M87" s="383"/>
      <c r="N87" s="383"/>
      <c r="O87" s="383"/>
      <c r="P87" s="383"/>
      <c r="Q87" s="383"/>
      <c r="R87" s="313"/>
      <c r="S87" s="316"/>
    </row>
    <row r="88" spans="2:19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83"/>
      <c r="K88" s="383"/>
      <c r="L88" s="383"/>
      <c r="M88" s="383"/>
      <c r="N88" s="383"/>
      <c r="O88" s="383"/>
      <c r="P88" s="383"/>
      <c r="Q88" s="383"/>
      <c r="R88" s="313"/>
      <c r="S88" s="316"/>
    </row>
    <row r="89" spans="2:19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83"/>
      <c r="K89" s="383"/>
      <c r="L89" s="383"/>
      <c r="M89" s="383"/>
      <c r="N89" s="383"/>
      <c r="O89" s="383"/>
      <c r="P89" s="383"/>
      <c r="Q89" s="383"/>
      <c r="R89" s="313"/>
      <c r="S89" s="316"/>
    </row>
    <row r="90" spans="2:19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83"/>
      <c r="K90" s="383"/>
      <c r="L90" s="383"/>
      <c r="M90" s="383"/>
      <c r="N90" s="383"/>
      <c r="O90" s="383"/>
      <c r="P90" s="383"/>
      <c r="Q90" s="383"/>
      <c r="R90" s="313"/>
      <c r="S90" s="316"/>
    </row>
    <row r="91" spans="2:19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83"/>
      <c r="K91" s="383"/>
      <c r="L91" s="383"/>
      <c r="M91" s="383"/>
      <c r="N91" s="383"/>
      <c r="O91" s="383"/>
      <c r="P91" s="383"/>
      <c r="Q91" s="383"/>
      <c r="R91" s="313"/>
      <c r="S91" s="316"/>
    </row>
    <row r="92" spans="2:19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83"/>
      <c r="K92" s="383"/>
      <c r="L92" s="383"/>
      <c r="M92" s="383"/>
      <c r="N92" s="383"/>
      <c r="O92" s="383"/>
      <c r="P92" s="383"/>
      <c r="Q92" s="383"/>
      <c r="R92" s="313"/>
      <c r="S92" s="316"/>
    </row>
    <row r="93" spans="2:19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83"/>
      <c r="K93" s="383"/>
      <c r="L93" s="383"/>
      <c r="M93" s="383"/>
      <c r="N93" s="383"/>
      <c r="O93" s="383"/>
      <c r="P93" s="383"/>
      <c r="Q93" s="383"/>
      <c r="R93" s="313"/>
      <c r="S93" s="316"/>
    </row>
    <row r="94" spans="2:19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83"/>
      <c r="K94" s="383"/>
      <c r="L94" s="383"/>
      <c r="M94" s="383"/>
      <c r="N94" s="383"/>
      <c r="O94" s="383"/>
      <c r="P94" s="383"/>
      <c r="Q94" s="383"/>
      <c r="R94" s="313"/>
      <c r="S94" s="316"/>
    </row>
    <row r="95" spans="2:19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83"/>
      <c r="K95" s="383"/>
      <c r="L95" s="383"/>
      <c r="M95" s="383"/>
      <c r="N95" s="383"/>
      <c r="O95" s="383"/>
      <c r="P95" s="383"/>
      <c r="Q95" s="383"/>
      <c r="R95" s="313"/>
      <c r="S95" s="316"/>
    </row>
    <row r="96" spans="2:19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83"/>
      <c r="K96" s="383"/>
      <c r="L96" s="383"/>
      <c r="M96" s="383"/>
      <c r="N96" s="383"/>
      <c r="O96" s="383"/>
      <c r="P96" s="383"/>
      <c r="Q96" s="383"/>
      <c r="R96" s="313"/>
      <c r="S96" s="316"/>
    </row>
    <row r="97" spans="2:19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83"/>
      <c r="K97" s="383"/>
      <c r="L97" s="383"/>
      <c r="M97" s="383"/>
      <c r="N97" s="383"/>
      <c r="O97" s="383"/>
      <c r="P97" s="383"/>
      <c r="Q97" s="383"/>
      <c r="R97" s="313"/>
      <c r="S97" s="316"/>
    </row>
    <row r="98" spans="2:19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83"/>
      <c r="K98" s="383"/>
      <c r="L98" s="383"/>
      <c r="M98" s="383"/>
      <c r="N98" s="383"/>
      <c r="O98" s="383"/>
      <c r="P98" s="383"/>
      <c r="Q98" s="383"/>
      <c r="R98" s="313"/>
      <c r="S98" s="316"/>
    </row>
    <row r="99" spans="2:19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83"/>
      <c r="K99" s="383"/>
      <c r="L99" s="383"/>
      <c r="M99" s="383"/>
      <c r="N99" s="383"/>
      <c r="O99" s="383"/>
      <c r="P99" s="383"/>
      <c r="Q99" s="383"/>
      <c r="R99" s="313"/>
      <c r="S99" s="316"/>
    </row>
    <row r="100" spans="2:19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83"/>
      <c r="K100" s="383"/>
      <c r="L100" s="383"/>
      <c r="M100" s="383"/>
      <c r="N100" s="383"/>
      <c r="O100" s="383"/>
      <c r="P100" s="383"/>
      <c r="Q100" s="383"/>
      <c r="R100" s="313"/>
      <c r="S100" s="316"/>
    </row>
    <row r="101" spans="2:19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83"/>
      <c r="K101" s="383"/>
      <c r="L101" s="383"/>
      <c r="M101" s="383"/>
      <c r="N101" s="383"/>
      <c r="O101" s="383"/>
      <c r="P101" s="383"/>
      <c r="Q101" s="383"/>
      <c r="R101" s="313"/>
      <c r="S101" s="316"/>
    </row>
    <row r="102" spans="2:19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83"/>
      <c r="K102" s="383"/>
      <c r="L102" s="383"/>
      <c r="M102" s="383"/>
      <c r="N102" s="383"/>
      <c r="O102" s="383"/>
      <c r="P102" s="383"/>
      <c r="Q102" s="383"/>
      <c r="R102" s="313"/>
      <c r="S102" s="316"/>
    </row>
    <row r="103" spans="2:19" ht="30" customHeight="1">
      <c r="I103" s="65" t="str">
        <f>IF(H103="","None",_xlfn.XLOOKUP(H103,RawTable[ITEM_NO],RawTable[STOCK],"None"))</f>
        <v>None</v>
      </c>
      <c r="J103" s="383"/>
      <c r="K103" s="383"/>
      <c r="L103" s="383"/>
      <c r="M103" s="383"/>
      <c r="N103" s="383"/>
      <c r="O103" s="383"/>
      <c r="P103" s="383"/>
      <c r="Q103" s="383"/>
    </row>
    <row r="104" spans="2:19" ht="30" customHeight="1">
      <c r="I104" s="65" t="str">
        <f>IF(H104="","None",_xlfn.XLOOKUP(H104,RawTable[ITEM_NO],RawTable[STOCK],"None"))</f>
        <v>None</v>
      </c>
      <c r="J104" s="383"/>
      <c r="K104" s="383"/>
      <c r="L104" s="383"/>
      <c r="M104" s="383"/>
      <c r="N104" s="383"/>
      <c r="O104" s="383"/>
      <c r="P104" s="383"/>
      <c r="Q104" s="383"/>
    </row>
    <row r="105" spans="2:19" ht="30" customHeight="1">
      <c r="I105" s="65" t="str">
        <f>IF(H105="","None",_xlfn.XLOOKUP(H105,RawTable[ITEM_NO],RawTable[STOCK],"None"))</f>
        <v>None</v>
      </c>
      <c r="J105" s="383"/>
      <c r="K105" s="383"/>
      <c r="L105" s="383"/>
      <c r="M105" s="383"/>
      <c r="N105" s="383"/>
      <c r="O105" s="383"/>
      <c r="P105" s="383"/>
      <c r="Q105" s="383"/>
    </row>
    <row r="106" spans="2:19" ht="30" customHeight="1">
      <c r="I106" s="65" t="str">
        <f>IF(H106="","None",_xlfn.XLOOKUP(H106,RawTable[ITEM_NO],RawTable[STOCK],"None"))</f>
        <v>None</v>
      </c>
      <c r="J106" s="383"/>
      <c r="K106" s="383"/>
      <c r="L106" s="383"/>
      <c r="M106" s="383"/>
      <c r="N106" s="383"/>
      <c r="O106" s="383"/>
      <c r="P106" s="383"/>
      <c r="Q106" s="383"/>
    </row>
    <row r="107" spans="2:19" ht="30" customHeight="1">
      <c r="I107" s="65" t="str">
        <f>IF(H107="","None",_xlfn.XLOOKUP(H107,RawTable[ITEM_NO],RawTable[STOCK],"None"))</f>
        <v>None</v>
      </c>
      <c r="J107" s="383"/>
      <c r="K107" s="383"/>
      <c r="L107" s="383"/>
      <c r="M107" s="383"/>
      <c r="N107" s="383"/>
      <c r="O107" s="383"/>
      <c r="P107" s="383"/>
      <c r="Q107" s="383"/>
    </row>
    <row r="108" spans="2:19" ht="30" customHeight="1">
      <c r="I108" s="65" t="str">
        <f>IF(H108="","None",_xlfn.XLOOKUP(H108,RawTable[ITEM_NO],RawTable[STOCK],"None"))</f>
        <v>None</v>
      </c>
      <c r="J108" s="383"/>
      <c r="K108" s="383"/>
      <c r="L108" s="383"/>
      <c r="M108" s="383"/>
      <c r="N108" s="383"/>
      <c r="O108" s="383"/>
      <c r="P108" s="383"/>
      <c r="Q108" s="383"/>
    </row>
    <row r="109" spans="2:19" ht="30" customHeight="1">
      <c r="I109" s="65" t="str">
        <f>IF(H109="","None",_xlfn.XLOOKUP(H109,RawTable[ITEM_NO],RawTable[STOCK],"None"))</f>
        <v>None</v>
      </c>
      <c r="J109" s="383"/>
      <c r="K109" s="383"/>
      <c r="L109" s="383"/>
      <c r="M109" s="383"/>
      <c r="N109" s="383"/>
      <c r="O109" s="383"/>
      <c r="P109" s="383"/>
      <c r="Q109" s="383"/>
    </row>
    <row r="110" spans="2:19" ht="30" customHeight="1">
      <c r="I110" s="65" t="str">
        <f>IF(H110="","None",_xlfn.XLOOKUP(H110,RawTable[ITEM_NO],RawTable[STOCK],"None"))</f>
        <v>None</v>
      </c>
      <c r="J110" s="383"/>
      <c r="K110" s="383"/>
      <c r="L110" s="383"/>
      <c r="M110" s="383"/>
      <c r="N110" s="383"/>
      <c r="O110" s="383"/>
      <c r="P110" s="383"/>
      <c r="Q110" s="383"/>
    </row>
    <row r="111" spans="2:19" ht="30" customHeight="1">
      <c r="I111" s="65" t="str">
        <f>IF(H111="","None",_xlfn.XLOOKUP(H111,RawTable[ITEM_NO],RawTable[STOCK],"None"))</f>
        <v>None</v>
      </c>
      <c r="J111" s="383"/>
      <c r="K111" s="383"/>
      <c r="L111" s="383"/>
      <c r="M111" s="383"/>
      <c r="N111" s="383"/>
      <c r="O111" s="383"/>
      <c r="P111" s="383"/>
      <c r="Q111" s="383"/>
    </row>
    <row r="112" spans="2:19" ht="30" customHeight="1">
      <c r="I112" s="65" t="str">
        <f>IF(H112="","None",_xlfn.XLOOKUP(H112,RawTable[ITEM_NO],RawTable[STOCK],"None"))</f>
        <v>None</v>
      </c>
      <c r="J112" s="383"/>
      <c r="K112" s="383"/>
      <c r="L112" s="383"/>
      <c r="M112" s="383"/>
      <c r="N112" s="383"/>
      <c r="O112" s="383"/>
      <c r="P112" s="383"/>
      <c r="Q112" s="383"/>
    </row>
    <row r="113" spans="9:17" ht="30" customHeight="1">
      <c r="I113" s="65" t="str">
        <f>IF(H113="","None",_xlfn.XLOOKUP(H113,RawTable[ITEM_NO],RawTable[STOCK],"None"))</f>
        <v>None</v>
      </c>
      <c r="J113" s="383"/>
      <c r="K113" s="383"/>
      <c r="L113" s="383"/>
      <c r="M113" s="383"/>
      <c r="N113" s="383"/>
      <c r="O113" s="383"/>
      <c r="P113" s="383"/>
      <c r="Q113" s="383"/>
    </row>
    <row r="114" spans="9:17" ht="30" customHeight="1">
      <c r="I114" s="65" t="str">
        <f>IF(H114="","None",_xlfn.XLOOKUP(H114,RawTable[ITEM_NO],RawTable[STOCK],"None"))</f>
        <v>None</v>
      </c>
      <c r="J114" s="383"/>
      <c r="K114" s="383"/>
      <c r="L114" s="383"/>
      <c r="M114" s="383"/>
      <c r="N114" s="383"/>
      <c r="O114" s="383"/>
      <c r="P114" s="383"/>
      <c r="Q114" s="383"/>
    </row>
    <row r="115" spans="9:17" ht="30" customHeight="1">
      <c r="I115" s="65" t="str">
        <f>IF(H115="","None",_xlfn.XLOOKUP(H115,RawTable[ITEM_NO],RawTable[STOCK],"None"))</f>
        <v>None</v>
      </c>
      <c r="J115" s="383"/>
      <c r="K115" s="383"/>
      <c r="L115" s="383"/>
      <c r="M115" s="383"/>
      <c r="N115" s="383"/>
      <c r="O115" s="383"/>
      <c r="P115" s="383"/>
      <c r="Q115" s="383"/>
    </row>
    <row r="116" spans="9:17" ht="30" customHeight="1">
      <c r="I116" s="65" t="str">
        <f>IF(H116="","None",_xlfn.XLOOKUP(H116,RawTable[ITEM_NO],RawTable[STOCK],"None"))</f>
        <v>None</v>
      </c>
      <c r="J116" s="383"/>
      <c r="K116" s="383"/>
      <c r="L116" s="383"/>
      <c r="M116" s="383"/>
      <c r="N116" s="383"/>
      <c r="O116" s="383"/>
      <c r="P116" s="383"/>
      <c r="Q116" s="383"/>
    </row>
    <row r="117" spans="9:17" ht="30" customHeight="1">
      <c r="I117" s="65" t="str">
        <f>IF(H117="","None",_xlfn.XLOOKUP(H117,RawTable[ITEM_NO],RawTable[STOCK],"None"))</f>
        <v>None</v>
      </c>
      <c r="J117" s="383"/>
      <c r="K117" s="383"/>
      <c r="L117" s="383"/>
      <c r="M117" s="383"/>
      <c r="N117" s="383"/>
      <c r="O117" s="383"/>
      <c r="P117" s="383"/>
      <c r="Q117" s="383"/>
    </row>
    <row r="118" spans="9:17" ht="30" customHeight="1">
      <c r="I118" s="65" t="str">
        <f>IF(H118="","None",_xlfn.XLOOKUP(H118,RawTable[ITEM_NO],RawTable[STOCK],"None"))</f>
        <v>None</v>
      </c>
      <c r="J118" s="383"/>
      <c r="K118" s="383"/>
      <c r="L118" s="383"/>
      <c r="M118" s="383"/>
      <c r="N118" s="383"/>
      <c r="O118" s="383"/>
      <c r="P118" s="383"/>
      <c r="Q118" s="383"/>
    </row>
    <row r="119" spans="9:17" ht="30" customHeight="1">
      <c r="I119" s="65" t="str">
        <f>IF(H119="","None",_xlfn.XLOOKUP(H119,RawTable[ITEM_NO],RawTable[STOCK],"None"))</f>
        <v>None</v>
      </c>
      <c r="J119" s="383"/>
      <c r="K119" s="383"/>
      <c r="L119" s="383"/>
      <c r="M119" s="383"/>
      <c r="N119" s="383"/>
      <c r="O119" s="383"/>
      <c r="P119" s="383"/>
      <c r="Q119" s="383"/>
    </row>
    <row r="120" spans="9:17" ht="30" customHeight="1">
      <c r="I120" s="65" t="str">
        <f>IF(H120="","None",_xlfn.XLOOKUP(H120,RawTable[ITEM_NO],RawTable[STOCK],"None"))</f>
        <v>None</v>
      </c>
      <c r="J120" s="383"/>
      <c r="K120" s="383"/>
      <c r="L120" s="383"/>
      <c r="M120" s="383"/>
      <c r="N120" s="383"/>
      <c r="O120" s="383"/>
      <c r="P120" s="383"/>
      <c r="Q120" s="383"/>
    </row>
    <row r="121" spans="9:17" ht="30" customHeight="1">
      <c r="I121" s="65" t="str">
        <f>IF(H121="","None",_xlfn.XLOOKUP(H121,RawTable[ITEM_NO],RawTable[STOCK],"None"))</f>
        <v>None</v>
      </c>
      <c r="J121" s="383"/>
      <c r="K121" s="383"/>
      <c r="L121" s="383"/>
      <c r="M121" s="383"/>
      <c r="N121" s="383"/>
      <c r="O121" s="383"/>
      <c r="P121" s="383"/>
      <c r="Q121" s="383"/>
    </row>
    <row r="122" spans="9:17" ht="30" customHeight="1">
      <c r="I122" s="65" t="str">
        <f>IF(H122="","None",_xlfn.XLOOKUP(H122,RawTable[ITEM_NO],RawTable[STOCK],"None"))</f>
        <v>None</v>
      </c>
      <c r="J122" s="383"/>
      <c r="K122" s="383"/>
      <c r="L122" s="383"/>
      <c r="M122" s="383"/>
      <c r="N122" s="383"/>
      <c r="O122" s="383"/>
      <c r="P122" s="383"/>
      <c r="Q122" s="383"/>
    </row>
    <row r="123" spans="9:17" ht="30" customHeight="1">
      <c r="I123" s="65" t="str">
        <f>IF(H123="","None",_xlfn.XLOOKUP(H123,RawTable[ITEM_NO],RawTable[STOCK],"None"))</f>
        <v>None</v>
      </c>
      <c r="J123" s="383"/>
      <c r="K123" s="383"/>
      <c r="L123" s="383"/>
      <c r="M123" s="383"/>
      <c r="N123" s="383"/>
      <c r="O123" s="383"/>
      <c r="P123" s="383"/>
      <c r="Q123" s="383"/>
    </row>
    <row r="124" spans="9:17" ht="30" customHeight="1">
      <c r="I124" s="65" t="str">
        <f>IF(H124="","None",_xlfn.XLOOKUP(H124,RawTable[ITEM_NO],RawTable[STOCK],"None"))</f>
        <v>None</v>
      </c>
      <c r="J124" s="383"/>
      <c r="K124" s="383"/>
      <c r="L124" s="383"/>
      <c r="M124" s="383"/>
      <c r="N124" s="383"/>
      <c r="O124" s="383"/>
      <c r="P124" s="383"/>
      <c r="Q124" s="383"/>
    </row>
    <row r="125" spans="9:17" ht="30" customHeight="1">
      <c r="I125" s="65" t="str">
        <f>IF(H125="","None",_xlfn.XLOOKUP(H125,RawTable[ITEM_NO],RawTable[STOCK],"None"))</f>
        <v>None</v>
      </c>
      <c r="J125" s="383"/>
      <c r="K125" s="383"/>
      <c r="L125" s="383"/>
      <c r="M125" s="383"/>
      <c r="N125" s="383"/>
      <c r="O125" s="383"/>
      <c r="P125" s="383"/>
      <c r="Q125" s="383"/>
    </row>
    <row r="126" spans="9:17" ht="30" customHeight="1">
      <c r="I126" s="65" t="str">
        <f>IF(H126="","None",_xlfn.XLOOKUP(H126,RawTable[ITEM_NO],RawTable[STOCK],"None"))</f>
        <v>None</v>
      </c>
      <c r="J126" s="383"/>
      <c r="K126" s="383"/>
      <c r="L126" s="383"/>
      <c r="M126" s="383"/>
      <c r="N126" s="383"/>
      <c r="O126" s="383"/>
      <c r="P126" s="383"/>
      <c r="Q126" s="383"/>
    </row>
    <row r="127" spans="9:17" ht="30" customHeight="1">
      <c r="I127" s="65" t="str">
        <f>IF(H127="","None",_xlfn.XLOOKUP(H127,RawTable[ITEM_NO],RawTable[STOCK],"None"))</f>
        <v>None</v>
      </c>
      <c r="J127" s="383"/>
      <c r="K127" s="383"/>
      <c r="L127" s="383"/>
      <c r="M127" s="383"/>
      <c r="N127" s="383"/>
      <c r="O127" s="383"/>
      <c r="P127" s="383"/>
      <c r="Q127" s="383"/>
    </row>
    <row r="128" spans="9:17" ht="30" customHeight="1">
      <c r="I128" s="65" t="str">
        <f>IF(H128="","None",_xlfn.XLOOKUP(H128,RawTable[ITEM_NO],RawTable[STOCK],"None"))</f>
        <v>None</v>
      </c>
      <c r="J128" s="383"/>
      <c r="K128" s="383"/>
      <c r="L128" s="383"/>
      <c r="M128" s="383"/>
      <c r="N128" s="383"/>
      <c r="O128" s="383"/>
      <c r="P128" s="383"/>
      <c r="Q128" s="383"/>
    </row>
    <row r="129" spans="9:17" ht="30" customHeight="1">
      <c r="I129" s="65" t="str">
        <f>IF(H129="","None",_xlfn.XLOOKUP(H129,RawTable[ITEM_NO],RawTable[STOCK],"None"))</f>
        <v>None</v>
      </c>
      <c r="J129" s="383"/>
      <c r="K129" s="383"/>
      <c r="L129" s="383"/>
      <c r="M129" s="383"/>
      <c r="N129" s="383"/>
      <c r="O129" s="383"/>
      <c r="P129" s="383"/>
      <c r="Q129" s="383"/>
    </row>
    <row r="130" spans="9:17" ht="30" customHeight="1">
      <c r="I130" s="65" t="str">
        <f>IF(H130="","None",_xlfn.XLOOKUP(H130,RawTable[ITEM_NO],RawTable[STOCK],"None"))</f>
        <v>None</v>
      </c>
      <c r="J130" s="383"/>
      <c r="K130" s="383"/>
      <c r="L130" s="383"/>
      <c r="M130" s="383"/>
      <c r="N130" s="383"/>
      <c r="O130" s="383"/>
      <c r="P130" s="383"/>
      <c r="Q130" s="383"/>
    </row>
    <row r="131" spans="9:17" ht="30" customHeight="1">
      <c r="I131" s="65" t="str">
        <f>IF(H131="","None",_xlfn.XLOOKUP(H131,RawTable[ITEM_NO],RawTable[STOCK],"None"))</f>
        <v>None</v>
      </c>
      <c r="J131" s="383"/>
      <c r="K131" s="383"/>
      <c r="L131" s="383"/>
      <c r="M131" s="383"/>
      <c r="N131" s="383"/>
      <c r="O131" s="383"/>
      <c r="P131" s="383"/>
      <c r="Q131" s="383"/>
    </row>
    <row r="132" spans="9:17" ht="30" customHeight="1">
      <c r="I132" s="65" t="str">
        <f>IF(H132="","None",_xlfn.XLOOKUP(H132,RawTable[ITEM_NO],RawTable[STOCK],"None"))</f>
        <v>None</v>
      </c>
      <c r="J132" s="383"/>
      <c r="K132" s="383"/>
      <c r="L132" s="383"/>
      <c r="M132" s="383"/>
      <c r="N132" s="383"/>
      <c r="O132" s="383"/>
      <c r="P132" s="383"/>
      <c r="Q132" s="383"/>
    </row>
    <row r="133" spans="9:17" ht="30" customHeight="1">
      <c r="I133" s="65" t="str">
        <f>IF(H133="","None",_xlfn.XLOOKUP(H133,RawTable[ITEM_NO],RawTable[STOCK],"None"))</f>
        <v>None</v>
      </c>
      <c r="J133" s="383"/>
      <c r="K133" s="383"/>
      <c r="L133" s="383"/>
      <c r="M133" s="383"/>
      <c r="N133" s="383"/>
      <c r="O133" s="383"/>
      <c r="P133" s="383"/>
      <c r="Q133" s="383"/>
    </row>
    <row r="134" spans="9:17" ht="30" customHeight="1">
      <c r="I134" s="65" t="str">
        <f>IF(H134="","None",_xlfn.XLOOKUP(H134,RawTable[ITEM_NO],RawTable[STOCK],"None"))</f>
        <v>None</v>
      </c>
      <c r="J134" s="383"/>
      <c r="K134" s="383"/>
      <c r="L134" s="383"/>
      <c r="M134" s="383"/>
      <c r="N134" s="383"/>
      <c r="O134" s="383"/>
      <c r="P134" s="383"/>
      <c r="Q134" s="383"/>
    </row>
    <row r="135" spans="9:17" ht="30" customHeight="1">
      <c r="I135" s="65" t="str">
        <f>IF(H135="","None",_xlfn.XLOOKUP(H135,RawTable[ITEM_NO],RawTable[STOCK],"None"))</f>
        <v>None</v>
      </c>
      <c r="J135" s="383"/>
      <c r="K135" s="383"/>
      <c r="L135" s="383"/>
      <c r="M135" s="383"/>
      <c r="N135" s="383"/>
      <c r="O135" s="383"/>
      <c r="P135" s="383"/>
      <c r="Q135" s="383"/>
    </row>
    <row r="136" spans="9:17" ht="30" customHeight="1">
      <c r="I136" s="65" t="str">
        <f>IF(H136="","None",_xlfn.XLOOKUP(H136,RawTable[ITEM_NO],RawTable[STOCK],"None"))</f>
        <v>None</v>
      </c>
      <c r="J136" s="383"/>
      <c r="K136" s="383"/>
      <c r="L136" s="383"/>
      <c r="M136" s="383"/>
      <c r="N136" s="383"/>
      <c r="O136" s="383"/>
      <c r="P136" s="383"/>
      <c r="Q136" s="383"/>
    </row>
    <row r="137" spans="9:17" ht="30" customHeight="1">
      <c r="I137" s="65" t="str">
        <f>IF(H137="","None",_xlfn.XLOOKUP(H137,RawTable[ITEM_NO],RawTable[STOCK],"None"))</f>
        <v>None</v>
      </c>
      <c r="J137" s="383"/>
      <c r="K137" s="383"/>
      <c r="L137" s="383"/>
      <c r="M137" s="383"/>
      <c r="N137" s="383"/>
      <c r="O137" s="383"/>
      <c r="P137" s="383"/>
      <c r="Q137" s="383"/>
    </row>
    <row r="138" spans="9:17" ht="30" customHeight="1">
      <c r="I138" s="65" t="str">
        <f>IF(H138="","None",_xlfn.XLOOKUP(H138,RawTable[ITEM_NO],RawTable[STOCK],"None"))</f>
        <v>None</v>
      </c>
      <c r="J138" s="383"/>
      <c r="K138" s="383"/>
      <c r="L138" s="383"/>
      <c r="M138" s="383"/>
      <c r="N138" s="383"/>
      <c r="O138" s="383"/>
      <c r="P138" s="383"/>
      <c r="Q138" s="383"/>
    </row>
    <row r="139" spans="9:17" ht="30" customHeight="1">
      <c r="I139" s="65" t="str">
        <f>IF(H139="","None",_xlfn.XLOOKUP(H139,RawTable[ITEM_NO],RawTable[STOCK],"None"))</f>
        <v>None</v>
      </c>
      <c r="J139" s="383"/>
      <c r="K139" s="383"/>
      <c r="L139" s="383"/>
      <c r="M139" s="383"/>
      <c r="N139" s="383"/>
      <c r="O139" s="383"/>
      <c r="P139" s="383"/>
      <c r="Q139" s="383"/>
    </row>
    <row r="140" spans="9:17" ht="30" customHeight="1">
      <c r="I140" s="65" t="str">
        <f>IF(H140="","None",_xlfn.XLOOKUP(H140,RawTable[ITEM_NO],RawTable[STOCK],"None"))</f>
        <v>None</v>
      </c>
      <c r="J140" s="383"/>
      <c r="K140" s="383"/>
      <c r="L140" s="383"/>
      <c r="M140" s="383"/>
      <c r="N140" s="383"/>
      <c r="O140" s="383"/>
      <c r="P140" s="383"/>
      <c r="Q140" s="383"/>
    </row>
    <row r="141" spans="9:17" ht="30" customHeight="1">
      <c r="I141" s="65" t="str">
        <f>IF(H141="","None",_xlfn.XLOOKUP(H141,RawTable[ITEM_NO],RawTable[STOCK],"None"))</f>
        <v>None</v>
      </c>
      <c r="J141" s="383"/>
      <c r="K141" s="383"/>
      <c r="L141" s="383"/>
      <c r="M141" s="383"/>
      <c r="N141" s="383"/>
      <c r="O141" s="383"/>
      <c r="P141" s="383"/>
      <c r="Q141" s="383"/>
    </row>
    <row r="142" spans="9:17" ht="30" customHeight="1">
      <c r="I142" s="65" t="str">
        <f>IF(H142="","None",_xlfn.XLOOKUP(H142,RawTable[ITEM_NO],RawTable[STOCK],"None"))</f>
        <v>None</v>
      </c>
      <c r="J142" s="383"/>
      <c r="K142" s="383"/>
      <c r="L142" s="383"/>
      <c r="M142" s="383"/>
      <c r="N142" s="383"/>
      <c r="O142" s="383"/>
      <c r="P142" s="383"/>
      <c r="Q142" s="383"/>
    </row>
    <row r="143" spans="9:17" ht="30" customHeight="1">
      <c r="I143" s="65" t="str">
        <f>IF(H143="","None",_xlfn.XLOOKUP(H143,RawTable[ITEM_NO],RawTable[STOCK],"None"))</f>
        <v>None</v>
      </c>
      <c r="J143" s="383"/>
      <c r="K143" s="383"/>
      <c r="L143" s="383"/>
      <c r="M143" s="383"/>
      <c r="N143" s="383"/>
      <c r="O143" s="383"/>
      <c r="P143" s="383"/>
      <c r="Q143" s="383"/>
    </row>
    <row r="144" spans="9:17" ht="30" customHeight="1">
      <c r="I144" s="65" t="str">
        <f>IF(H144="","None",_xlfn.XLOOKUP(H144,RawTable[ITEM_NO],RawTable[STOCK],"None"))</f>
        <v>None</v>
      </c>
      <c r="J144" s="383"/>
      <c r="K144" s="383"/>
      <c r="L144" s="383"/>
      <c r="M144" s="383"/>
      <c r="N144" s="383"/>
      <c r="O144" s="383"/>
      <c r="P144" s="383"/>
      <c r="Q144" s="383"/>
    </row>
    <row r="145" spans="9:17" ht="30" customHeight="1">
      <c r="I145" s="65" t="str">
        <f>IF(H145="","None",_xlfn.XLOOKUP(H145,RawTable[ITEM_NO],RawTable[STOCK],"None"))</f>
        <v>None</v>
      </c>
      <c r="J145" s="383"/>
      <c r="K145" s="383"/>
      <c r="L145" s="383"/>
      <c r="M145" s="383"/>
      <c r="N145" s="383"/>
      <c r="O145" s="383"/>
      <c r="P145" s="383"/>
      <c r="Q145" s="383"/>
    </row>
    <row r="146" spans="9:17" ht="30" customHeight="1">
      <c r="I146" s="65" t="str">
        <f>IF(H146="","None",_xlfn.XLOOKUP(H146,RawTable[ITEM_NO],RawTable[STOCK],"None"))</f>
        <v>None</v>
      </c>
      <c r="J146" s="383"/>
      <c r="K146" s="383"/>
      <c r="L146" s="383"/>
      <c r="M146" s="383"/>
      <c r="N146" s="383"/>
      <c r="O146" s="383"/>
      <c r="P146" s="383"/>
      <c r="Q146" s="383"/>
    </row>
    <row r="147" spans="9:17" ht="30" customHeight="1">
      <c r="I147" s="65" t="str">
        <f>IF(H147="","None",_xlfn.XLOOKUP(H147,RawTable[ITEM_NO],RawTable[STOCK],"None"))</f>
        <v>None</v>
      </c>
      <c r="J147" s="383"/>
      <c r="K147" s="383"/>
      <c r="L147" s="383"/>
      <c r="M147" s="383"/>
      <c r="N147" s="383"/>
      <c r="O147" s="383"/>
      <c r="P147" s="383"/>
      <c r="Q147" s="383"/>
    </row>
    <row r="148" spans="9:17" ht="30" customHeight="1">
      <c r="I148" s="65" t="str">
        <f>IF(H148="","None",_xlfn.XLOOKUP(H148,RawTable[ITEM_NO],RawTable[STOCK],"None"))</f>
        <v>None</v>
      </c>
      <c r="J148" s="383"/>
      <c r="K148" s="383"/>
      <c r="L148" s="383"/>
      <c r="M148" s="383"/>
      <c r="N148" s="383"/>
      <c r="O148" s="383"/>
      <c r="P148" s="383"/>
      <c r="Q148" s="383"/>
    </row>
    <row r="149" spans="9:17" ht="30" customHeight="1">
      <c r="I149" s="65" t="str">
        <f>IF(H149="","None",_xlfn.XLOOKUP(H149,RawTable[ITEM_NO],RawTable[STOCK],"None"))</f>
        <v>None</v>
      </c>
      <c r="J149" s="383"/>
      <c r="K149" s="383"/>
      <c r="L149" s="383"/>
      <c r="M149" s="383"/>
      <c r="N149" s="383"/>
      <c r="O149" s="383"/>
      <c r="P149" s="383"/>
      <c r="Q149" s="383"/>
    </row>
    <row r="150" spans="9:17" ht="30" customHeight="1">
      <c r="I150" s="65" t="str">
        <f>IF(H150="","None",_xlfn.XLOOKUP(H150,RawTable[ITEM_NO],RawTable[STOCK],"None"))</f>
        <v>None</v>
      </c>
      <c r="J150" s="383"/>
      <c r="K150" s="383"/>
      <c r="L150" s="383"/>
      <c r="M150" s="383"/>
      <c r="N150" s="383"/>
      <c r="O150" s="383"/>
      <c r="P150" s="383"/>
      <c r="Q150" s="383"/>
    </row>
    <row r="151" spans="9:17" ht="30" customHeight="1">
      <c r="I151" s="65" t="str">
        <f>IF(H151="","None",_xlfn.XLOOKUP(H151,RawTable[ITEM_NO],RawTable[STOCK],"None"))</f>
        <v>None</v>
      </c>
      <c r="J151" s="383"/>
      <c r="K151" s="383"/>
      <c r="L151" s="383"/>
      <c r="M151" s="383"/>
      <c r="N151" s="383"/>
      <c r="O151" s="383"/>
      <c r="P151" s="383"/>
      <c r="Q151" s="383"/>
    </row>
    <row r="152" spans="9:17" ht="30" customHeight="1">
      <c r="I152" s="65" t="str">
        <f>IF(H152="","None",_xlfn.XLOOKUP(H152,RawTable[ITEM_NO],RawTable[STOCK],"None"))</f>
        <v>None</v>
      </c>
      <c r="J152" s="383"/>
      <c r="K152" s="383"/>
      <c r="L152" s="383"/>
      <c r="M152" s="383"/>
      <c r="N152" s="383"/>
      <c r="O152" s="383"/>
      <c r="P152" s="383"/>
      <c r="Q152" s="383"/>
    </row>
    <row r="153" spans="9:17" ht="30" customHeight="1">
      <c r="I153" s="65" t="str">
        <f>IF(H153="","None",_xlfn.XLOOKUP(H153,RawTable[ITEM_NO],RawTable[STOCK],"None"))</f>
        <v>None</v>
      </c>
      <c r="J153" s="383"/>
      <c r="K153" s="383"/>
      <c r="L153" s="383"/>
      <c r="M153" s="383"/>
      <c r="N153" s="383"/>
      <c r="O153" s="383"/>
      <c r="P153" s="383"/>
      <c r="Q153" s="383"/>
    </row>
    <row r="154" spans="9:17" ht="30" customHeight="1">
      <c r="I154" s="65" t="str">
        <f>IF(H154="","None",_xlfn.XLOOKUP(H154,RawTable[ITEM_NO],RawTable[STOCK],"None"))</f>
        <v>None</v>
      </c>
      <c r="J154" s="383"/>
      <c r="K154" s="383"/>
      <c r="L154" s="383"/>
      <c r="M154" s="383"/>
      <c r="N154" s="383"/>
      <c r="O154" s="383"/>
      <c r="P154" s="383"/>
      <c r="Q154" s="383"/>
    </row>
    <row r="155" spans="9:17" ht="30" customHeight="1">
      <c r="I155" s="65" t="str">
        <f>IF(H155="","None",_xlfn.XLOOKUP(H155,RawTable[ITEM_NO],RawTable[STOCK],"None"))</f>
        <v>None</v>
      </c>
      <c r="J155" s="383"/>
      <c r="K155" s="383"/>
      <c r="L155" s="383"/>
      <c r="M155" s="383"/>
      <c r="N155" s="383"/>
      <c r="O155" s="383"/>
      <c r="P155" s="383"/>
      <c r="Q155" s="383"/>
    </row>
    <row r="156" spans="9:17" ht="30" customHeight="1">
      <c r="I156" s="65" t="str">
        <f>IF(H156="","None",_xlfn.XLOOKUP(H156,RawTable[ITEM_NO],RawTable[STOCK],"None"))</f>
        <v>None</v>
      </c>
      <c r="J156" s="383"/>
      <c r="K156" s="383"/>
      <c r="L156" s="383"/>
      <c r="M156" s="383"/>
      <c r="N156" s="383"/>
      <c r="O156" s="383"/>
      <c r="P156" s="383"/>
      <c r="Q156" s="383"/>
    </row>
    <row r="157" spans="9:17" ht="30" customHeight="1">
      <c r="I157" s="65" t="str">
        <f>IF(H157="","None",_xlfn.XLOOKUP(H157,RawTable[ITEM_NO],RawTable[STOCK],"None"))</f>
        <v>None</v>
      </c>
      <c r="J157" s="383"/>
      <c r="K157" s="383"/>
      <c r="L157" s="383"/>
      <c r="M157" s="383"/>
      <c r="N157" s="383"/>
      <c r="O157" s="383"/>
      <c r="P157" s="383"/>
      <c r="Q157" s="383"/>
    </row>
    <row r="158" spans="9:17" ht="30" customHeight="1">
      <c r="I158" s="65" t="str">
        <f>IF(H158="","None",_xlfn.XLOOKUP(H158,RawTable[ITEM_NO],RawTable[STOCK],"None"))</f>
        <v>None</v>
      </c>
      <c r="J158" s="383"/>
      <c r="K158" s="383"/>
      <c r="L158" s="383"/>
      <c r="M158" s="383"/>
      <c r="N158" s="383"/>
      <c r="O158" s="383"/>
      <c r="P158" s="383"/>
      <c r="Q158" s="383"/>
    </row>
    <row r="159" spans="9:17" ht="30" customHeight="1">
      <c r="I159" s="65" t="str">
        <f>IF(H159="","None",_xlfn.XLOOKUP(H159,RawTable[ITEM_NO],RawTable[STOCK],"None"))</f>
        <v>None</v>
      </c>
    </row>
    <row r="160" spans="9:17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</sheetData>
  <autoFilter ref="B3:S3" xr:uid="{DAAE7B28-B568-46B2-8B83-F3990409C08E}">
    <sortState xmlns:xlrd2="http://schemas.microsoft.com/office/spreadsheetml/2017/richdata2" ref="B4:S6">
      <sortCondition ref="B4:B6"/>
      <sortCondition ref="C4:C6"/>
      <sortCondition ref="D4:D6"/>
    </sortState>
  </autoFilter>
  <phoneticPr fontId="2" type="noConversion"/>
  <conditionalFormatting sqref="B4:H219">
    <cfRule type="expression" dxfId="634" priority="6" stopIfTrue="1">
      <formula>UPPER($I4)="NONE"</formula>
    </cfRule>
    <cfRule type="expression" dxfId="633" priority="7" stopIfTrue="1">
      <formula>AND($I4&lt;&gt;"", $J4&lt;&gt;"", $I4*1&lt;$J4*1)</formula>
    </cfRule>
  </conditionalFormatting>
  <conditionalFormatting sqref="H1:H3 H220:H1048576">
    <cfRule type="duplicateValues" dxfId="632" priority="5"/>
  </conditionalFormatting>
  <conditionalFormatting sqref="H4:H1048576">
    <cfRule type="expression" dxfId="631" priority="8">
      <formula>COUNTIF($H:$H, $H4)&gt;1</formula>
    </cfRule>
  </conditionalFormatting>
  <conditionalFormatting sqref="I3:I1048576">
    <cfRule type="cellIs" dxfId="630" priority="1" operator="equal">
      <formula>0</formula>
    </cfRule>
    <cfRule type="cellIs" dxfId="629" priority="2" operator="equal">
      <formula>"None"</formula>
    </cfRule>
  </conditionalFormatting>
  <pageMargins left="0.7" right="0.7" top="0.75" bottom="0.75" header="0.3" footer="0.3"/>
  <ignoredErrors>
    <ignoredError sqref="H7" numberStoredAsText="1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A542-8132-43B4-BA5B-73FDA804F8E7}">
  <sheetPr codeName="Sheet5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28" priority="6" stopIfTrue="1">
      <formula>UPPER($I4)="NONE"</formula>
    </cfRule>
    <cfRule type="expression" dxfId="627" priority="7" stopIfTrue="1">
      <formula>AND($I4&lt;&gt;"", $J4&lt;&gt;"", $I4*1&lt;$J4*1)</formula>
    </cfRule>
  </conditionalFormatting>
  <conditionalFormatting sqref="H1:H3 H221:H1048576">
    <cfRule type="duplicateValues" dxfId="626" priority="5"/>
  </conditionalFormatting>
  <conditionalFormatting sqref="H4:H1048576">
    <cfRule type="expression" dxfId="625" priority="8">
      <formula>COUNTIF($H:$H, $H4)&gt;1</formula>
    </cfRule>
  </conditionalFormatting>
  <conditionalFormatting sqref="I3:I1048576">
    <cfRule type="cellIs" dxfId="624" priority="1" operator="equal">
      <formula>0</formula>
    </cfRule>
    <cfRule type="cellIs" dxfId="623" priority="2" operator="equal">
      <formula>"None"</formula>
    </cfRule>
  </conditionalFormatting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1108-F313-4E12-ACB7-2459B3B69C8B}">
  <sheetPr codeName="Sheet5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22" priority="6" stopIfTrue="1">
      <formula>UPPER($I4)="NONE"</formula>
    </cfRule>
    <cfRule type="expression" dxfId="621" priority="7" stopIfTrue="1">
      <formula>AND($I4&lt;&gt;"", $J4&lt;&gt;"", $I4*1&lt;$J4*1)</formula>
    </cfRule>
  </conditionalFormatting>
  <conditionalFormatting sqref="H1:H3 H221:H1048576">
    <cfRule type="duplicateValues" dxfId="620" priority="5"/>
  </conditionalFormatting>
  <conditionalFormatting sqref="H4:H1048576">
    <cfRule type="expression" dxfId="619" priority="8">
      <formula>COUNTIF($H:$H, $H4)&gt;1</formula>
    </cfRule>
  </conditionalFormatting>
  <conditionalFormatting sqref="I3:I1048576">
    <cfRule type="cellIs" dxfId="618" priority="1" operator="equal">
      <formula>0</formula>
    </cfRule>
    <cfRule type="cellIs" dxfId="617" priority="2" operator="equal">
      <formula>"None"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C4B5-1321-413A-A220-10DB2B90A1A3}">
  <sheetPr codeName="Sheet55"/>
  <dimension ref="B1:P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4" width="11.140625" style="378" customWidth="1"/>
    <col min="15" max="15" width="7.640625" customWidth="1"/>
    <col min="16" max="16" width="67" customWidth="1"/>
  </cols>
  <sheetData>
    <row r="1" spans="2:16" ht="18" customHeight="1" thickBot="1">
      <c r="J1" s="377"/>
      <c r="K1" s="377"/>
      <c r="L1" s="377"/>
      <c r="M1" s="377"/>
      <c r="N1" s="377"/>
    </row>
    <row r="2" spans="2:16" ht="66.75" customHeight="1" thickBot="1">
      <c r="B2" s="317" t="s">
        <v>7603</v>
      </c>
      <c r="C2" s="318"/>
      <c r="D2" s="318"/>
      <c r="E2" s="318"/>
      <c r="F2" s="318"/>
      <c r="G2" s="318"/>
      <c r="H2" s="319"/>
      <c r="I2" s="319"/>
      <c r="J2" s="319"/>
      <c r="K2" s="319"/>
      <c r="L2" s="319"/>
      <c r="M2" s="319"/>
      <c r="N2" s="319"/>
      <c r="O2" s="319"/>
      <c r="P2" s="320"/>
    </row>
    <row r="3" spans="2:16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3" t="s">
        <v>9691</v>
      </c>
      <c r="K3" s="388" t="s">
        <v>7798</v>
      </c>
      <c r="L3" s="388" t="s">
        <v>7799</v>
      </c>
      <c r="M3" s="388" t="s">
        <v>7801</v>
      </c>
      <c r="N3" s="388" t="s">
        <v>7800</v>
      </c>
      <c r="O3" s="323" t="s">
        <v>1399</v>
      </c>
      <c r="P3" s="324" t="s">
        <v>1358</v>
      </c>
    </row>
    <row r="4" spans="2:16" ht="30" customHeight="1" thickTop="1">
      <c r="B4" s="315"/>
      <c r="C4" s="312"/>
      <c r="D4" s="312" t="s">
        <v>7803</v>
      </c>
      <c r="E4" s="312"/>
      <c r="F4" s="312"/>
      <c r="G4" s="312"/>
      <c r="H4" s="381">
        <v>6341398</v>
      </c>
      <c r="I4" s="65">
        <f>IF(H4="","None",_xlfn.XLOOKUP(H4,RawTable[ITEM_NO],RawTable[STOCK],"None"))</f>
        <v>0</v>
      </c>
      <c r="J4" s="381"/>
      <c r="K4" s="381">
        <v>220</v>
      </c>
      <c r="L4" s="381">
        <v>12</v>
      </c>
      <c r="M4" s="381">
        <v>8.5</v>
      </c>
      <c r="N4" s="381">
        <v>100</v>
      </c>
      <c r="O4" s="313"/>
      <c r="P4" s="316"/>
    </row>
    <row r="5" spans="2:16" ht="30" customHeight="1">
      <c r="B5" s="315"/>
      <c r="C5" s="312"/>
      <c r="D5" s="818" t="s">
        <v>9026</v>
      </c>
      <c r="E5" s="312"/>
      <c r="F5" s="312" t="s">
        <v>7802</v>
      </c>
      <c r="G5" s="312"/>
      <c r="H5" s="381">
        <v>6226103</v>
      </c>
      <c r="I5" s="65">
        <f>IF(H5="","None",_xlfn.XLOOKUP(H5,RawTable[ITEM_NO],RawTable[STOCK],"None"))</f>
        <v>12</v>
      </c>
      <c r="J5" s="381"/>
      <c r="K5" s="381"/>
      <c r="L5" s="381">
        <v>24</v>
      </c>
      <c r="M5" s="381"/>
      <c r="N5" s="381">
        <v>150</v>
      </c>
      <c r="O5" s="313"/>
      <c r="P5" s="316"/>
    </row>
    <row r="6" spans="2:16" ht="30" customHeight="1">
      <c r="B6" s="315"/>
      <c r="C6" s="312"/>
      <c r="D6" s="312" t="s">
        <v>7804</v>
      </c>
      <c r="E6" s="312"/>
      <c r="F6" s="312"/>
      <c r="G6" s="312"/>
      <c r="H6" s="381">
        <v>6123961</v>
      </c>
      <c r="I6" s="65">
        <f>IF(H6="","None",_xlfn.XLOOKUP(H6,RawTable[ITEM_NO],RawTable[STOCK],"None"))</f>
        <v>3</v>
      </c>
      <c r="J6" s="381"/>
      <c r="K6" s="381">
        <v>220</v>
      </c>
      <c r="L6" s="381">
        <v>24</v>
      </c>
      <c r="M6" s="381">
        <v>10</v>
      </c>
      <c r="N6" s="381">
        <v>240</v>
      </c>
      <c r="O6" s="313"/>
      <c r="P6" s="316"/>
    </row>
    <row r="7" spans="2:16" ht="30" customHeight="1">
      <c r="B7" s="315"/>
      <c r="C7" s="312"/>
      <c r="D7" s="312" t="s">
        <v>7805</v>
      </c>
      <c r="E7" s="312"/>
      <c r="F7" s="312"/>
      <c r="G7" s="312"/>
      <c r="H7" s="381">
        <v>6123962</v>
      </c>
      <c r="I7" s="65">
        <f>IF(H7="","None",_xlfn.XLOOKUP(H7,RawTable[ITEM_NO],RawTable[STOCK],"None"))</f>
        <v>1</v>
      </c>
      <c r="J7" s="381"/>
      <c r="K7" s="381">
        <v>220</v>
      </c>
      <c r="L7" s="381">
        <v>24</v>
      </c>
      <c r="M7" s="381">
        <v>5</v>
      </c>
      <c r="N7" s="381">
        <v>120</v>
      </c>
      <c r="O7" s="313"/>
      <c r="P7" s="316"/>
    </row>
    <row r="8" spans="2:16" ht="30" customHeight="1">
      <c r="B8" s="315"/>
      <c r="C8" s="312"/>
      <c r="D8" s="312"/>
      <c r="E8" s="312"/>
      <c r="F8" s="312"/>
      <c r="G8" s="312"/>
      <c r="H8" s="381"/>
      <c r="I8" s="65" t="str">
        <f>IF(H8="","None",_xlfn.XLOOKUP(H8,RawTable[ITEM_NO],RawTable[STOCK],"None"))</f>
        <v>None</v>
      </c>
      <c r="J8" s="381"/>
      <c r="K8" s="381"/>
      <c r="L8" s="381"/>
      <c r="M8" s="381"/>
      <c r="N8" s="381"/>
      <c r="O8" s="313"/>
      <c r="P8" s="316"/>
    </row>
    <row r="9" spans="2:16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65"/>
      <c r="K9" s="65"/>
      <c r="L9" s="65"/>
      <c r="M9" s="65"/>
      <c r="N9" s="65"/>
      <c r="O9" s="313"/>
      <c r="P9" s="316"/>
    </row>
    <row r="10" spans="2:16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65"/>
      <c r="K10" s="65"/>
      <c r="L10" s="65"/>
      <c r="M10" s="65"/>
      <c r="N10" s="65"/>
      <c r="O10" s="313"/>
      <c r="P10" s="316"/>
    </row>
    <row r="11" spans="2:16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65"/>
      <c r="K11" s="65"/>
      <c r="L11" s="65"/>
      <c r="M11" s="65"/>
      <c r="N11" s="65"/>
      <c r="O11" s="313"/>
      <c r="P11" s="316"/>
    </row>
    <row r="12" spans="2:16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65"/>
      <c r="K12" s="65"/>
      <c r="L12" s="65"/>
      <c r="M12" s="65"/>
      <c r="N12" s="65"/>
      <c r="O12" s="313"/>
      <c r="P12" s="316"/>
    </row>
    <row r="13" spans="2:16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65"/>
      <c r="K13" s="65"/>
      <c r="L13" s="65"/>
      <c r="M13" s="65"/>
      <c r="N13" s="65"/>
      <c r="O13" s="313"/>
      <c r="P13" s="316"/>
    </row>
    <row r="14" spans="2:16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65"/>
      <c r="K14" s="65"/>
      <c r="L14" s="65"/>
      <c r="M14" s="65"/>
      <c r="N14" s="65"/>
      <c r="O14" s="313"/>
      <c r="P14" s="316"/>
    </row>
    <row r="15" spans="2:16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65"/>
      <c r="K15" s="65"/>
      <c r="L15" s="65"/>
      <c r="M15" s="65"/>
      <c r="N15" s="65"/>
      <c r="O15" s="313"/>
      <c r="P15" s="316"/>
    </row>
    <row r="16" spans="2:16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65"/>
      <c r="K16" s="65"/>
      <c r="L16" s="65"/>
      <c r="M16" s="65"/>
      <c r="N16" s="65"/>
      <c r="O16" s="313"/>
      <c r="P16" s="316"/>
    </row>
    <row r="17" spans="2:16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86"/>
      <c r="K17" s="386"/>
      <c r="L17" s="386"/>
      <c r="M17" s="386"/>
      <c r="N17" s="386"/>
      <c r="O17" s="313"/>
      <c r="P17" s="316"/>
    </row>
    <row r="18" spans="2:16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86"/>
      <c r="K18" s="386"/>
      <c r="L18" s="386"/>
      <c r="M18" s="386"/>
      <c r="N18" s="386"/>
      <c r="O18" s="313"/>
      <c r="P18" s="316"/>
    </row>
    <row r="19" spans="2:16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86"/>
      <c r="K19" s="386"/>
      <c r="L19" s="386"/>
      <c r="M19" s="386"/>
      <c r="N19" s="386"/>
      <c r="O19" s="313"/>
      <c r="P19" s="316"/>
    </row>
    <row r="20" spans="2:16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86"/>
      <c r="K20" s="386"/>
      <c r="L20" s="386"/>
      <c r="M20" s="386"/>
      <c r="N20" s="386"/>
      <c r="O20" s="313"/>
      <c r="P20" s="316"/>
    </row>
    <row r="21" spans="2:16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86"/>
      <c r="K21" s="386"/>
      <c r="L21" s="386"/>
      <c r="M21" s="386"/>
      <c r="N21" s="386"/>
      <c r="O21" s="313"/>
      <c r="P21" s="316"/>
    </row>
    <row r="22" spans="2:16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86"/>
      <c r="K22" s="386"/>
      <c r="L22" s="386"/>
      <c r="M22" s="386"/>
      <c r="N22" s="386"/>
      <c r="O22" s="313"/>
      <c r="P22" s="316"/>
    </row>
    <row r="23" spans="2:16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86"/>
      <c r="K23" s="386"/>
      <c r="L23" s="386"/>
      <c r="M23" s="386"/>
      <c r="N23" s="386"/>
      <c r="O23" s="313"/>
      <c r="P23" s="316"/>
    </row>
    <row r="24" spans="2:16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86"/>
      <c r="K24" s="386"/>
      <c r="L24" s="386"/>
      <c r="M24" s="386"/>
      <c r="N24" s="386"/>
      <c r="O24" s="313"/>
      <c r="P24" s="316"/>
    </row>
    <row r="25" spans="2:16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86"/>
      <c r="K25" s="386"/>
      <c r="L25" s="386"/>
      <c r="M25" s="386"/>
      <c r="N25" s="386"/>
      <c r="O25" s="313"/>
      <c r="P25" s="316"/>
    </row>
    <row r="26" spans="2:16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86"/>
      <c r="K26" s="386"/>
      <c r="L26" s="386"/>
      <c r="M26" s="386"/>
      <c r="N26" s="386"/>
      <c r="O26" s="313"/>
      <c r="P26" s="316"/>
    </row>
    <row r="27" spans="2:16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86"/>
      <c r="K27" s="386"/>
      <c r="L27" s="386"/>
      <c r="M27" s="386"/>
      <c r="N27" s="386"/>
      <c r="O27" s="313"/>
      <c r="P27" s="316"/>
    </row>
    <row r="28" spans="2:16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86"/>
      <c r="K28" s="386"/>
      <c r="L28" s="386"/>
      <c r="M28" s="386"/>
      <c r="N28" s="386"/>
      <c r="O28" s="313"/>
      <c r="P28" s="316"/>
    </row>
    <row r="29" spans="2:16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86"/>
      <c r="K29" s="386"/>
      <c r="L29" s="386"/>
      <c r="M29" s="386"/>
      <c r="N29" s="386"/>
      <c r="O29" s="313"/>
      <c r="P29" s="316"/>
    </row>
    <row r="30" spans="2:16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86"/>
      <c r="K30" s="386"/>
      <c r="L30" s="386"/>
      <c r="M30" s="386"/>
      <c r="N30" s="386"/>
      <c r="O30" s="313"/>
      <c r="P30" s="316"/>
    </row>
    <row r="31" spans="2:16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86"/>
      <c r="K31" s="386"/>
      <c r="L31" s="386"/>
      <c r="M31" s="386"/>
      <c r="N31" s="386"/>
      <c r="O31" s="313"/>
      <c r="P31" s="316"/>
    </row>
    <row r="32" spans="2:16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86"/>
      <c r="K32" s="386"/>
      <c r="L32" s="386"/>
      <c r="M32" s="386"/>
      <c r="N32" s="386"/>
      <c r="O32" s="313"/>
      <c r="P32" s="316"/>
    </row>
    <row r="33" spans="2:16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86"/>
      <c r="K33" s="386"/>
      <c r="L33" s="386"/>
      <c r="M33" s="386"/>
      <c r="N33" s="386"/>
      <c r="O33" s="313"/>
      <c r="P33" s="316"/>
    </row>
    <row r="34" spans="2:16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86"/>
      <c r="K34" s="386"/>
      <c r="L34" s="386"/>
      <c r="M34" s="386"/>
      <c r="N34" s="386"/>
      <c r="O34" s="313"/>
      <c r="P34" s="316"/>
    </row>
    <row r="35" spans="2:16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86"/>
      <c r="K35" s="386"/>
      <c r="L35" s="386"/>
      <c r="M35" s="386"/>
      <c r="N35" s="386"/>
      <c r="O35" s="313"/>
      <c r="P35" s="316"/>
    </row>
    <row r="36" spans="2:16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86"/>
      <c r="K36" s="386"/>
      <c r="L36" s="386"/>
      <c r="M36" s="386"/>
      <c r="N36" s="386"/>
      <c r="O36" s="313"/>
      <c r="P36" s="316"/>
    </row>
    <row r="37" spans="2:16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86"/>
      <c r="K37" s="386"/>
      <c r="L37" s="386"/>
      <c r="M37" s="386"/>
      <c r="N37" s="386"/>
      <c r="O37" s="313"/>
      <c r="P37" s="316"/>
    </row>
    <row r="38" spans="2:16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86"/>
      <c r="K38" s="386"/>
      <c r="L38" s="386"/>
      <c r="M38" s="386"/>
      <c r="N38" s="386"/>
      <c r="O38" s="313"/>
      <c r="P38" s="316"/>
    </row>
    <row r="39" spans="2:16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86"/>
      <c r="K39" s="386"/>
      <c r="L39" s="386"/>
      <c r="M39" s="386"/>
      <c r="N39" s="386"/>
      <c r="O39" s="313"/>
      <c r="P39" s="316"/>
    </row>
    <row r="40" spans="2:16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86"/>
      <c r="K40" s="386"/>
      <c r="L40" s="386"/>
      <c r="M40" s="386"/>
      <c r="N40" s="386"/>
      <c r="O40" s="313"/>
      <c r="P40" s="316"/>
    </row>
    <row r="41" spans="2:16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86"/>
      <c r="K41" s="386"/>
      <c r="L41" s="386"/>
      <c r="M41" s="386"/>
      <c r="N41" s="386"/>
      <c r="O41" s="313"/>
      <c r="P41" s="316"/>
    </row>
    <row r="42" spans="2:16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86"/>
      <c r="K42" s="386"/>
      <c r="L42" s="386"/>
      <c r="M42" s="386"/>
      <c r="N42" s="386"/>
      <c r="O42" s="313"/>
      <c r="P42" s="316"/>
    </row>
    <row r="43" spans="2:16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86"/>
      <c r="K43" s="386"/>
      <c r="L43" s="386"/>
      <c r="M43" s="386"/>
      <c r="N43" s="386"/>
      <c r="O43" s="313"/>
      <c r="P43" s="316"/>
    </row>
    <row r="44" spans="2:16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86"/>
      <c r="K44" s="386"/>
      <c r="L44" s="386"/>
      <c r="M44" s="386"/>
      <c r="N44" s="386"/>
      <c r="O44" s="313"/>
      <c r="P44" s="316"/>
    </row>
    <row r="45" spans="2:16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86"/>
      <c r="K45" s="386"/>
      <c r="L45" s="386"/>
      <c r="M45" s="386"/>
      <c r="N45" s="386"/>
      <c r="O45" s="313"/>
      <c r="P45" s="316"/>
    </row>
    <row r="46" spans="2:16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86"/>
      <c r="K46" s="386"/>
      <c r="L46" s="386"/>
      <c r="M46" s="386"/>
      <c r="N46" s="386"/>
      <c r="O46" s="313"/>
      <c r="P46" s="316"/>
    </row>
    <row r="47" spans="2:16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86"/>
      <c r="K47" s="386"/>
      <c r="L47" s="386"/>
      <c r="M47" s="386"/>
      <c r="N47" s="386"/>
      <c r="O47" s="313"/>
      <c r="P47" s="316"/>
    </row>
    <row r="48" spans="2:16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86"/>
      <c r="K48" s="386"/>
      <c r="L48" s="386"/>
      <c r="M48" s="386"/>
      <c r="N48" s="386"/>
      <c r="O48" s="313"/>
      <c r="P48" s="316"/>
    </row>
    <row r="49" spans="2:16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86"/>
      <c r="K49" s="386"/>
      <c r="L49" s="386"/>
      <c r="M49" s="386"/>
      <c r="N49" s="386"/>
      <c r="O49" s="313"/>
      <c r="P49" s="316"/>
    </row>
    <row r="50" spans="2:16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86"/>
      <c r="K50" s="386"/>
      <c r="L50" s="386"/>
      <c r="M50" s="386"/>
      <c r="N50" s="386"/>
      <c r="O50" s="313"/>
      <c r="P50" s="316"/>
    </row>
    <row r="51" spans="2:16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86"/>
      <c r="K51" s="386"/>
      <c r="L51" s="386"/>
      <c r="M51" s="386"/>
      <c r="N51" s="386"/>
      <c r="O51" s="313"/>
      <c r="P51" s="316"/>
    </row>
    <row r="52" spans="2:16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86"/>
      <c r="K52" s="386"/>
      <c r="L52" s="386"/>
      <c r="M52" s="386"/>
      <c r="N52" s="386"/>
      <c r="O52" s="313"/>
      <c r="P52" s="316"/>
    </row>
    <row r="53" spans="2:16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86"/>
      <c r="K53" s="386"/>
      <c r="L53" s="386"/>
      <c r="M53" s="386"/>
      <c r="N53" s="386"/>
      <c r="O53" s="313"/>
      <c r="P53" s="316"/>
    </row>
    <row r="54" spans="2:16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86"/>
      <c r="K54" s="386"/>
      <c r="L54" s="386"/>
      <c r="M54" s="386"/>
      <c r="N54" s="386"/>
      <c r="O54" s="313"/>
      <c r="P54" s="316"/>
    </row>
    <row r="55" spans="2:16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86"/>
      <c r="K55" s="386"/>
      <c r="L55" s="386"/>
      <c r="M55" s="386"/>
      <c r="N55" s="386"/>
      <c r="O55" s="313"/>
      <c r="P55" s="316"/>
    </row>
    <row r="56" spans="2:16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86"/>
      <c r="K56" s="386"/>
      <c r="L56" s="386"/>
      <c r="M56" s="386"/>
      <c r="N56" s="386"/>
      <c r="O56" s="313"/>
      <c r="P56" s="316"/>
    </row>
    <row r="57" spans="2:16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86"/>
      <c r="K57" s="386"/>
      <c r="L57" s="386"/>
      <c r="M57" s="386"/>
      <c r="N57" s="386"/>
      <c r="O57" s="313"/>
      <c r="P57" s="316"/>
    </row>
    <row r="58" spans="2:16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86"/>
      <c r="K58" s="386"/>
      <c r="L58" s="386"/>
      <c r="M58" s="386"/>
      <c r="N58" s="386"/>
      <c r="O58" s="313"/>
      <c r="P58" s="316"/>
    </row>
    <row r="59" spans="2:16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86"/>
      <c r="K59" s="386"/>
      <c r="L59" s="386"/>
      <c r="M59" s="386"/>
      <c r="N59" s="386"/>
      <c r="O59" s="313"/>
      <c r="P59" s="316"/>
    </row>
    <row r="60" spans="2:16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86"/>
      <c r="K60" s="386"/>
      <c r="L60" s="386"/>
      <c r="M60" s="386"/>
      <c r="N60" s="386"/>
      <c r="O60" s="313"/>
      <c r="P60" s="316"/>
    </row>
    <row r="61" spans="2:16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86"/>
      <c r="K61" s="386"/>
      <c r="L61" s="386"/>
      <c r="M61" s="386"/>
      <c r="N61" s="386"/>
      <c r="O61" s="313"/>
      <c r="P61" s="316"/>
    </row>
    <row r="62" spans="2:16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86"/>
      <c r="K62" s="386"/>
      <c r="L62" s="386"/>
      <c r="M62" s="386"/>
      <c r="N62" s="386"/>
      <c r="O62" s="313"/>
      <c r="P62" s="316"/>
    </row>
    <row r="63" spans="2:16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86"/>
      <c r="K63" s="386"/>
      <c r="L63" s="386"/>
      <c r="M63" s="386"/>
      <c r="N63" s="386"/>
      <c r="O63" s="313"/>
      <c r="P63" s="316"/>
    </row>
    <row r="64" spans="2:16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86"/>
      <c r="K64" s="386"/>
      <c r="L64" s="386"/>
      <c r="M64" s="386"/>
      <c r="N64" s="386"/>
      <c r="O64" s="313"/>
      <c r="P64" s="316"/>
    </row>
    <row r="65" spans="2:16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86"/>
      <c r="K65" s="386"/>
      <c r="L65" s="386"/>
      <c r="M65" s="386"/>
      <c r="N65" s="386"/>
      <c r="O65" s="313"/>
      <c r="P65" s="316"/>
    </row>
    <row r="66" spans="2:16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86"/>
      <c r="K66" s="386"/>
      <c r="L66" s="386"/>
      <c r="M66" s="386"/>
      <c r="N66" s="386"/>
      <c r="O66" s="313"/>
      <c r="P66" s="316"/>
    </row>
    <row r="67" spans="2:16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86"/>
      <c r="K67" s="386"/>
      <c r="L67" s="386"/>
      <c r="M67" s="386"/>
      <c r="N67" s="386"/>
      <c r="O67" s="313"/>
      <c r="P67" s="316"/>
    </row>
    <row r="68" spans="2:16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86"/>
      <c r="K68" s="386"/>
      <c r="L68" s="386"/>
      <c r="M68" s="386"/>
      <c r="N68" s="386"/>
      <c r="O68" s="313"/>
      <c r="P68" s="316"/>
    </row>
    <row r="69" spans="2:16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86"/>
      <c r="K69" s="386"/>
      <c r="L69" s="386"/>
      <c r="M69" s="386"/>
      <c r="N69" s="386"/>
      <c r="O69" s="313"/>
      <c r="P69" s="316"/>
    </row>
    <row r="70" spans="2:16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86"/>
      <c r="K70" s="386"/>
      <c r="L70" s="386"/>
      <c r="M70" s="386"/>
      <c r="N70" s="386"/>
      <c r="O70" s="313"/>
      <c r="P70" s="316"/>
    </row>
    <row r="71" spans="2:16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86"/>
      <c r="K71" s="386"/>
      <c r="L71" s="386"/>
      <c r="M71" s="386"/>
      <c r="N71" s="386"/>
      <c r="O71" s="313"/>
      <c r="P71" s="316"/>
    </row>
    <row r="72" spans="2:16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86"/>
      <c r="K72" s="386"/>
      <c r="L72" s="386"/>
      <c r="M72" s="386"/>
      <c r="N72" s="386"/>
      <c r="O72" s="313"/>
      <c r="P72" s="316"/>
    </row>
    <row r="73" spans="2:16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86"/>
      <c r="K73" s="386"/>
      <c r="L73" s="386"/>
      <c r="M73" s="386"/>
      <c r="N73" s="386"/>
      <c r="O73" s="313"/>
      <c r="P73" s="316"/>
    </row>
    <row r="74" spans="2:16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86"/>
      <c r="K74" s="386"/>
      <c r="L74" s="386"/>
      <c r="M74" s="386"/>
      <c r="N74" s="386"/>
      <c r="O74" s="313"/>
      <c r="P74" s="316"/>
    </row>
    <row r="75" spans="2:16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86"/>
      <c r="K75" s="386"/>
      <c r="L75" s="386"/>
      <c r="M75" s="386"/>
      <c r="N75" s="386"/>
      <c r="O75" s="313"/>
      <c r="P75" s="316"/>
    </row>
    <row r="76" spans="2:16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86"/>
      <c r="K76" s="386"/>
      <c r="L76" s="386"/>
      <c r="M76" s="386"/>
      <c r="N76" s="386"/>
      <c r="O76" s="313"/>
      <c r="P76" s="316"/>
    </row>
    <row r="77" spans="2:16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86"/>
      <c r="K77" s="386"/>
      <c r="L77" s="386"/>
      <c r="M77" s="386"/>
      <c r="N77" s="386"/>
      <c r="O77" s="313"/>
      <c r="P77" s="316"/>
    </row>
    <row r="78" spans="2:16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86"/>
      <c r="K78" s="386"/>
      <c r="L78" s="386"/>
      <c r="M78" s="386"/>
      <c r="N78" s="386"/>
      <c r="O78" s="313"/>
      <c r="P78" s="316"/>
    </row>
    <row r="79" spans="2:16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86"/>
      <c r="K79" s="386"/>
      <c r="L79" s="386"/>
      <c r="M79" s="386"/>
      <c r="N79" s="386"/>
      <c r="O79" s="313"/>
      <c r="P79" s="316"/>
    </row>
    <row r="80" spans="2:16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86"/>
      <c r="K80" s="386"/>
      <c r="L80" s="386"/>
      <c r="M80" s="386"/>
      <c r="N80" s="386"/>
      <c r="O80" s="313"/>
      <c r="P80" s="316"/>
    </row>
    <row r="81" spans="2:16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86"/>
      <c r="K81" s="386"/>
      <c r="L81" s="386"/>
      <c r="M81" s="386"/>
      <c r="N81" s="386"/>
      <c r="O81" s="313"/>
      <c r="P81" s="316"/>
    </row>
    <row r="82" spans="2:16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86"/>
      <c r="K82" s="386"/>
      <c r="L82" s="386"/>
      <c r="M82" s="386"/>
      <c r="N82" s="386"/>
      <c r="O82" s="313"/>
      <c r="P82" s="316"/>
    </row>
    <row r="83" spans="2:16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86"/>
      <c r="K83" s="386"/>
      <c r="L83" s="386"/>
      <c r="M83" s="386"/>
      <c r="N83" s="386"/>
      <c r="O83" s="313"/>
      <c r="P83" s="316"/>
    </row>
    <row r="84" spans="2:16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86"/>
      <c r="K84" s="386"/>
      <c r="L84" s="386"/>
      <c r="M84" s="386"/>
      <c r="N84" s="386"/>
      <c r="O84" s="313"/>
      <c r="P84" s="316"/>
    </row>
    <row r="85" spans="2:16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86"/>
      <c r="K85" s="386"/>
      <c r="L85" s="386"/>
      <c r="M85" s="386"/>
      <c r="N85" s="386"/>
      <c r="O85" s="313"/>
      <c r="P85" s="316"/>
    </row>
    <row r="86" spans="2:16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86"/>
      <c r="K86" s="386"/>
      <c r="L86" s="386"/>
      <c r="M86" s="386"/>
      <c r="N86" s="386"/>
      <c r="O86" s="313"/>
      <c r="P86" s="316"/>
    </row>
    <row r="87" spans="2:16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86"/>
      <c r="K87" s="386"/>
      <c r="L87" s="386"/>
      <c r="M87" s="386"/>
      <c r="N87" s="386"/>
      <c r="O87" s="313"/>
      <c r="P87" s="316"/>
    </row>
    <row r="88" spans="2:16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86"/>
      <c r="K88" s="386"/>
      <c r="L88" s="386"/>
      <c r="M88" s="386"/>
      <c r="N88" s="386"/>
      <c r="O88" s="313"/>
      <c r="P88" s="316"/>
    </row>
    <row r="89" spans="2:16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86"/>
      <c r="K89" s="386"/>
      <c r="L89" s="386"/>
      <c r="M89" s="386"/>
      <c r="N89" s="386"/>
      <c r="O89" s="313"/>
      <c r="P89" s="316"/>
    </row>
    <row r="90" spans="2:16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86"/>
      <c r="K90" s="386"/>
      <c r="L90" s="386"/>
      <c r="M90" s="386"/>
      <c r="N90" s="386"/>
      <c r="O90" s="313"/>
      <c r="P90" s="316"/>
    </row>
    <row r="91" spans="2:16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86"/>
      <c r="K91" s="386"/>
      <c r="L91" s="386"/>
      <c r="M91" s="386"/>
      <c r="N91" s="386"/>
      <c r="O91" s="313"/>
      <c r="P91" s="316"/>
    </row>
    <row r="92" spans="2:16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86"/>
      <c r="K92" s="386"/>
      <c r="L92" s="386"/>
      <c r="M92" s="386"/>
      <c r="N92" s="386"/>
      <c r="O92" s="313"/>
      <c r="P92" s="316"/>
    </row>
    <row r="93" spans="2:16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86"/>
      <c r="K93" s="386"/>
      <c r="L93" s="386"/>
      <c r="M93" s="386"/>
      <c r="N93" s="386"/>
      <c r="O93" s="313"/>
      <c r="P93" s="316"/>
    </row>
    <row r="94" spans="2:16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86"/>
      <c r="K94" s="386"/>
      <c r="L94" s="386"/>
      <c r="M94" s="386"/>
      <c r="N94" s="386"/>
      <c r="O94" s="313"/>
      <c r="P94" s="316"/>
    </row>
    <row r="95" spans="2:16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86"/>
      <c r="K95" s="386"/>
      <c r="L95" s="386"/>
      <c r="M95" s="386"/>
      <c r="N95" s="386"/>
      <c r="O95" s="313"/>
      <c r="P95" s="316"/>
    </row>
    <row r="96" spans="2:16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86"/>
      <c r="K96" s="386"/>
      <c r="L96" s="386"/>
      <c r="M96" s="386"/>
      <c r="N96" s="386"/>
      <c r="O96" s="313"/>
      <c r="P96" s="316"/>
    </row>
    <row r="97" spans="2:16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86"/>
      <c r="K97" s="386"/>
      <c r="L97" s="386"/>
      <c r="M97" s="386"/>
      <c r="N97" s="386"/>
      <c r="O97" s="313"/>
      <c r="P97" s="316"/>
    </row>
    <row r="98" spans="2:16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86"/>
      <c r="K98" s="386"/>
      <c r="L98" s="386"/>
      <c r="M98" s="386"/>
      <c r="N98" s="386"/>
      <c r="O98" s="313"/>
      <c r="P98" s="316"/>
    </row>
    <row r="99" spans="2:16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86"/>
      <c r="K99" s="386"/>
      <c r="L99" s="386"/>
      <c r="M99" s="386"/>
      <c r="N99" s="386"/>
      <c r="O99" s="313"/>
      <c r="P99" s="316"/>
    </row>
    <row r="100" spans="2:16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86"/>
      <c r="K100" s="386"/>
      <c r="L100" s="386"/>
      <c r="M100" s="386"/>
      <c r="N100" s="386"/>
      <c r="O100" s="313"/>
      <c r="P100" s="316"/>
    </row>
    <row r="101" spans="2:16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86"/>
      <c r="K101" s="386"/>
      <c r="L101" s="386"/>
      <c r="M101" s="386"/>
      <c r="N101" s="386"/>
      <c r="O101" s="313"/>
      <c r="P101" s="316"/>
    </row>
    <row r="102" spans="2:16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86"/>
      <c r="K102" s="386"/>
      <c r="L102" s="386"/>
      <c r="M102" s="386"/>
      <c r="N102" s="386"/>
      <c r="O102" s="313"/>
      <c r="P102" s="316"/>
    </row>
    <row r="103" spans="2:16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86"/>
      <c r="K103" s="386"/>
      <c r="L103" s="386"/>
      <c r="M103" s="386"/>
      <c r="N103" s="386"/>
      <c r="O103" s="313"/>
      <c r="P103" s="316"/>
    </row>
    <row r="104" spans="2:16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86"/>
      <c r="K104" s="386"/>
      <c r="L104" s="386"/>
      <c r="M104" s="386"/>
      <c r="N104" s="386"/>
      <c r="O104" s="313"/>
      <c r="P104" s="316"/>
    </row>
    <row r="105" spans="2:16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86"/>
      <c r="K105" s="386"/>
      <c r="L105" s="386"/>
      <c r="M105" s="386"/>
      <c r="N105" s="386"/>
      <c r="O105" s="313"/>
      <c r="P105" s="316"/>
    </row>
    <row r="106" spans="2:16" ht="30" customHeight="1">
      <c r="I106" s="65" t="str">
        <f>IF(H106="","None",_xlfn.XLOOKUP(H106,RawTable[ITEM_NO],RawTable[STOCK],"None"))</f>
        <v>None</v>
      </c>
      <c r="J106" s="386"/>
      <c r="K106" s="386"/>
      <c r="L106" s="386"/>
      <c r="M106" s="386"/>
      <c r="N106" s="386"/>
    </row>
    <row r="107" spans="2:16" ht="30" customHeight="1">
      <c r="I107" s="65" t="str">
        <f>IF(H107="","None",_xlfn.XLOOKUP(H107,RawTable[ITEM_NO],RawTable[STOCK],"None"))</f>
        <v>None</v>
      </c>
      <c r="J107" s="386"/>
      <c r="K107" s="386"/>
      <c r="L107" s="386"/>
      <c r="M107" s="386"/>
      <c r="N107" s="386"/>
    </row>
    <row r="108" spans="2:16" ht="30" customHeight="1">
      <c r="I108" s="65" t="str">
        <f>IF(H108="","None",_xlfn.XLOOKUP(H108,RawTable[ITEM_NO],RawTable[STOCK],"None"))</f>
        <v>None</v>
      </c>
      <c r="J108" s="386"/>
      <c r="K108" s="386"/>
      <c r="L108" s="386"/>
      <c r="M108" s="386"/>
      <c r="N108" s="386"/>
    </row>
    <row r="109" spans="2:16" ht="30" customHeight="1">
      <c r="I109" s="65" t="str">
        <f>IF(H109="","None",_xlfn.XLOOKUP(H109,RawTable[ITEM_NO],RawTable[STOCK],"None"))</f>
        <v>None</v>
      </c>
      <c r="J109" s="386"/>
      <c r="K109" s="386"/>
      <c r="L109" s="386"/>
      <c r="M109" s="386"/>
      <c r="N109" s="386"/>
    </row>
    <row r="110" spans="2:16" ht="30" customHeight="1">
      <c r="I110" s="65" t="str">
        <f>IF(H110="","None",_xlfn.XLOOKUP(H110,RawTable[ITEM_NO],RawTable[STOCK],"None"))</f>
        <v>None</v>
      </c>
      <c r="J110" s="386"/>
      <c r="K110" s="386"/>
      <c r="L110" s="386"/>
      <c r="M110" s="386"/>
      <c r="N110" s="386"/>
    </row>
    <row r="111" spans="2:16" ht="30" customHeight="1">
      <c r="I111" s="65" t="str">
        <f>IF(H111="","None",_xlfn.XLOOKUP(H111,RawTable[ITEM_NO],RawTable[STOCK],"None"))</f>
        <v>None</v>
      </c>
      <c r="J111" s="386"/>
      <c r="K111" s="386"/>
      <c r="L111" s="386"/>
      <c r="M111" s="386"/>
      <c r="N111" s="386"/>
    </row>
    <row r="112" spans="2:16" ht="30" customHeight="1">
      <c r="I112" s="65" t="str">
        <f>IF(H112="","None",_xlfn.XLOOKUP(H112,RawTable[ITEM_NO],RawTable[STOCK],"None"))</f>
        <v>None</v>
      </c>
      <c r="J112" s="386"/>
      <c r="K112" s="386"/>
      <c r="L112" s="386"/>
      <c r="M112" s="386"/>
      <c r="N112" s="386"/>
    </row>
    <row r="113" spans="9:14" ht="30" customHeight="1">
      <c r="I113" s="65" t="str">
        <f>IF(H113="","None",_xlfn.XLOOKUP(H113,RawTable[ITEM_NO],RawTable[STOCK],"None"))</f>
        <v>None</v>
      </c>
      <c r="J113" s="386"/>
      <c r="K113" s="386"/>
      <c r="L113" s="386"/>
      <c r="M113" s="386"/>
      <c r="N113" s="386"/>
    </row>
    <row r="114" spans="9:14" ht="30" customHeight="1">
      <c r="I114" s="65" t="str">
        <f>IF(H114="","None",_xlfn.XLOOKUP(H114,RawTable[ITEM_NO],RawTable[STOCK],"None"))</f>
        <v>None</v>
      </c>
      <c r="J114" s="386"/>
      <c r="K114" s="386"/>
      <c r="L114" s="386"/>
      <c r="M114" s="386"/>
      <c r="N114" s="386"/>
    </row>
    <row r="115" spans="9:14" ht="30" customHeight="1">
      <c r="I115" s="65" t="str">
        <f>IF(H115="","None",_xlfn.XLOOKUP(H115,RawTable[ITEM_NO],RawTable[STOCK],"None"))</f>
        <v>None</v>
      </c>
      <c r="J115" s="386"/>
      <c r="K115" s="386"/>
      <c r="L115" s="386"/>
      <c r="M115" s="386"/>
      <c r="N115" s="386"/>
    </row>
    <row r="116" spans="9:14" ht="30" customHeight="1">
      <c r="I116" s="65" t="str">
        <f>IF(H116="","None",_xlfn.XLOOKUP(H116,RawTable[ITEM_NO],RawTable[STOCK],"None"))</f>
        <v>None</v>
      </c>
      <c r="J116" s="386"/>
      <c r="K116" s="386"/>
      <c r="L116" s="386"/>
      <c r="M116" s="386"/>
      <c r="N116" s="386"/>
    </row>
    <row r="117" spans="9:14" ht="30" customHeight="1">
      <c r="I117" s="65" t="str">
        <f>IF(H117="","None",_xlfn.XLOOKUP(H117,RawTable[ITEM_NO],RawTable[STOCK],"None"))</f>
        <v>None</v>
      </c>
      <c r="J117" s="386"/>
      <c r="K117" s="386"/>
      <c r="L117" s="386"/>
      <c r="M117" s="386"/>
      <c r="N117" s="386"/>
    </row>
    <row r="118" spans="9:14" ht="30" customHeight="1">
      <c r="I118" s="65" t="str">
        <f>IF(H118="","None",_xlfn.XLOOKUP(H118,RawTable[ITEM_NO],RawTable[STOCK],"None"))</f>
        <v>None</v>
      </c>
      <c r="J118" s="386"/>
      <c r="K118" s="386"/>
      <c r="L118" s="386"/>
      <c r="M118" s="386"/>
      <c r="N118" s="386"/>
    </row>
    <row r="119" spans="9:14" ht="30" customHeight="1">
      <c r="I119" s="65" t="str">
        <f>IF(H119="","None",_xlfn.XLOOKUP(H119,RawTable[ITEM_NO],RawTable[STOCK],"None"))</f>
        <v>None</v>
      </c>
      <c r="J119" s="386"/>
      <c r="K119" s="386"/>
      <c r="L119" s="386"/>
      <c r="M119" s="386"/>
      <c r="N119" s="386"/>
    </row>
    <row r="120" spans="9:14" ht="30" customHeight="1">
      <c r="I120" s="65" t="str">
        <f>IF(H120="","None",_xlfn.XLOOKUP(H120,RawTable[ITEM_NO],RawTable[STOCK],"None"))</f>
        <v>None</v>
      </c>
      <c r="J120" s="386"/>
      <c r="K120" s="386"/>
      <c r="L120" s="386"/>
      <c r="M120" s="386"/>
      <c r="N120" s="386"/>
    </row>
    <row r="121" spans="9:14" ht="30" customHeight="1">
      <c r="I121" s="65" t="str">
        <f>IF(H121="","None",_xlfn.XLOOKUP(H121,RawTable[ITEM_NO],RawTable[STOCK],"None"))</f>
        <v>None</v>
      </c>
      <c r="J121" s="386"/>
      <c r="K121" s="386"/>
      <c r="L121" s="386"/>
      <c r="M121" s="386"/>
      <c r="N121" s="386"/>
    </row>
    <row r="122" spans="9:14" ht="30" customHeight="1">
      <c r="I122" s="65" t="str">
        <f>IF(H122="","None",_xlfn.XLOOKUP(H122,RawTable[ITEM_NO],RawTable[STOCK],"None"))</f>
        <v>None</v>
      </c>
      <c r="J122" s="386"/>
      <c r="K122" s="386"/>
      <c r="L122" s="386"/>
      <c r="M122" s="386"/>
      <c r="N122" s="386"/>
    </row>
    <row r="123" spans="9:14" ht="30" customHeight="1">
      <c r="I123" s="65" t="str">
        <f>IF(H123="","None",_xlfn.XLOOKUP(H123,RawTable[ITEM_NO],RawTable[STOCK],"None"))</f>
        <v>None</v>
      </c>
      <c r="J123" s="386"/>
      <c r="K123" s="386"/>
      <c r="L123" s="386"/>
      <c r="M123" s="386"/>
      <c r="N123" s="386"/>
    </row>
    <row r="124" spans="9:14" ht="30" customHeight="1">
      <c r="I124" s="65" t="str">
        <f>IF(H124="","None",_xlfn.XLOOKUP(H124,RawTable[ITEM_NO],RawTable[STOCK],"None"))</f>
        <v>None</v>
      </c>
      <c r="J124" s="386"/>
      <c r="K124" s="386"/>
      <c r="L124" s="386"/>
      <c r="M124" s="386"/>
      <c r="N124" s="386"/>
    </row>
    <row r="125" spans="9:14" ht="30" customHeight="1">
      <c r="I125" s="65" t="str">
        <f>IF(H125="","None",_xlfn.XLOOKUP(H125,RawTable[ITEM_NO],RawTable[STOCK],"None"))</f>
        <v>None</v>
      </c>
      <c r="J125" s="386"/>
      <c r="K125" s="386"/>
      <c r="L125" s="386"/>
      <c r="M125" s="386"/>
      <c r="N125" s="386"/>
    </row>
    <row r="126" spans="9:14" ht="30" customHeight="1">
      <c r="I126" s="65" t="str">
        <f>IF(H126="","None",_xlfn.XLOOKUP(H126,RawTable[ITEM_NO],RawTable[STOCK],"None"))</f>
        <v>None</v>
      </c>
      <c r="J126" s="386"/>
      <c r="K126" s="386"/>
      <c r="L126" s="386"/>
      <c r="M126" s="386"/>
      <c r="N126" s="386"/>
    </row>
    <row r="127" spans="9:14" ht="30" customHeight="1">
      <c r="I127" s="65" t="str">
        <f>IF(H127="","None",_xlfn.XLOOKUP(H127,RawTable[ITEM_NO],RawTable[STOCK],"None"))</f>
        <v>None</v>
      </c>
      <c r="J127" s="386"/>
      <c r="K127" s="386"/>
      <c r="L127" s="386"/>
      <c r="M127" s="386"/>
      <c r="N127" s="386"/>
    </row>
    <row r="128" spans="9:14" ht="30" customHeight="1">
      <c r="I128" s="65" t="str">
        <f>IF(H128="","None",_xlfn.XLOOKUP(H128,RawTable[ITEM_NO],RawTable[STOCK],"None"))</f>
        <v>None</v>
      </c>
      <c r="J128" s="386"/>
      <c r="K128" s="386"/>
      <c r="L128" s="386"/>
      <c r="M128" s="386"/>
      <c r="N128" s="386"/>
    </row>
    <row r="129" spans="9:14" ht="30" customHeight="1">
      <c r="I129" s="65" t="str">
        <f>IF(H129="","None",_xlfn.XLOOKUP(H129,RawTable[ITEM_NO],RawTable[STOCK],"None"))</f>
        <v>None</v>
      </c>
      <c r="J129" s="386"/>
      <c r="K129" s="386"/>
      <c r="L129" s="386"/>
      <c r="M129" s="386"/>
      <c r="N129" s="386"/>
    </row>
    <row r="130" spans="9:14" ht="30" customHeight="1">
      <c r="I130" s="65" t="str">
        <f>IF(H130="","None",_xlfn.XLOOKUP(H130,RawTable[ITEM_NO],RawTable[STOCK],"None"))</f>
        <v>None</v>
      </c>
      <c r="J130" s="386"/>
      <c r="K130" s="386"/>
      <c r="L130" s="386"/>
      <c r="M130" s="386"/>
      <c r="N130" s="386"/>
    </row>
    <row r="131" spans="9:14" ht="30" customHeight="1">
      <c r="I131" s="65" t="str">
        <f>IF(H131="","None",_xlfn.XLOOKUP(H131,RawTable[ITEM_NO],RawTable[STOCK],"None"))</f>
        <v>None</v>
      </c>
      <c r="J131" s="386"/>
      <c r="K131" s="386"/>
      <c r="L131" s="386"/>
      <c r="M131" s="386"/>
      <c r="N131" s="386"/>
    </row>
    <row r="132" spans="9:14" ht="30" customHeight="1">
      <c r="I132" s="65" t="str">
        <f>IF(H132="","None",_xlfn.XLOOKUP(H132,RawTable[ITEM_NO],RawTable[STOCK],"None"))</f>
        <v>None</v>
      </c>
      <c r="J132" s="386"/>
      <c r="K132" s="386"/>
      <c r="L132" s="386"/>
      <c r="M132" s="386"/>
      <c r="N132" s="386"/>
    </row>
    <row r="133" spans="9:14" ht="30" customHeight="1">
      <c r="I133" s="65" t="str">
        <f>IF(H133="","None",_xlfn.XLOOKUP(H133,RawTable[ITEM_NO],RawTable[STOCK],"None"))</f>
        <v>None</v>
      </c>
      <c r="J133" s="386"/>
      <c r="K133" s="386"/>
      <c r="L133" s="386"/>
      <c r="M133" s="386"/>
      <c r="N133" s="386"/>
    </row>
    <row r="134" spans="9:14" ht="30" customHeight="1">
      <c r="I134" s="65" t="str">
        <f>IF(H134="","None",_xlfn.XLOOKUP(H134,RawTable[ITEM_NO],RawTable[STOCK],"None"))</f>
        <v>None</v>
      </c>
      <c r="J134" s="386"/>
      <c r="K134" s="386"/>
      <c r="L134" s="386"/>
      <c r="M134" s="386"/>
      <c r="N134" s="386"/>
    </row>
    <row r="135" spans="9:14" ht="30" customHeight="1">
      <c r="I135" s="65" t="str">
        <f>IF(H135="","None",_xlfn.XLOOKUP(H135,RawTable[ITEM_NO],RawTable[STOCK],"None"))</f>
        <v>None</v>
      </c>
      <c r="J135" s="386"/>
      <c r="K135" s="386"/>
      <c r="L135" s="386"/>
      <c r="M135" s="386"/>
      <c r="N135" s="386"/>
    </row>
    <row r="136" spans="9:14" ht="30" customHeight="1">
      <c r="I136" s="65" t="str">
        <f>IF(H136="","None",_xlfn.XLOOKUP(H136,RawTable[ITEM_NO],RawTable[STOCK],"None"))</f>
        <v>None</v>
      </c>
      <c r="J136" s="386"/>
      <c r="K136" s="386"/>
      <c r="L136" s="386"/>
      <c r="M136" s="386"/>
      <c r="N136" s="386"/>
    </row>
    <row r="137" spans="9:14" ht="30" customHeight="1">
      <c r="I137" s="65" t="str">
        <f>IF(H137="","None",_xlfn.XLOOKUP(H137,RawTable[ITEM_NO],RawTable[STOCK],"None"))</f>
        <v>None</v>
      </c>
      <c r="J137" s="386"/>
      <c r="K137" s="386"/>
      <c r="L137" s="386"/>
      <c r="M137" s="386"/>
      <c r="N137" s="386"/>
    </row>
    <row r="138" spans="9:14" ht="30" customHeight="1">
      <c r="I138" s="65" t="str">
        <f>IF(H138="","None",_xlfn.XLOOKUP(H138,RawTable[ITEM_NO],RawTable[STOCK],"None"))</f>
        <v>None</v>
      </c>
      <c r="J138" s="386"/>
      <c r="K138" s="386"/>
      <c r="L138" s="386"/>
      <c r="M138" s="386"/>
      <c r="N138" s="386"/>
    </row>
    <row r="139" spans="9:14" ht="30" customHeight="1">
      <c r="I139" s="65" t="str">
        <f>IF(H139="","None",_xlfn.XLOOKUP(H139,RawTable[ITEM_NO],RawTable[STOCK],"None"))</f>
        <v>None</v>
      </c>
      <c r="J139" s="386"/>
      <c r="K139" s="386"/>
      <c r="L139" s="386"/>
      <c r="M139" s="386"/>
      <c r="N139" s="386"/>
    </row>
    <row r="140" spans="9:14" ht="30" customHeight="1">
      <c r="I140" s="65" t="str">
        <f>IF(H140="","None",_xlfn.XLOOKUP(H140,RawTable[ITEM_NO],RawTable[STOCK],"None"))</f>
        <v>None</v>
      </c>
      <c r="J140" s="386"/>
      <c r="K140" s="386"/>
      <c r="L140" s="386"/>
      <c r="M140" s="386"/>
      <c r="N140" s="386"/>
    </row>
    <row r="141" spans="9:14" ht="30" customHeight="1">
      <c r="I141" s="65" t="str">
        <f>IF(H141="","None",_xlfn.XLOOKUP(H141,RawTable[ITEM_NO],RawTable[STOCK],"None"))</f>
        <v>None</v>
      </c>
      <c r="J141" s="386"/>
      <c r="K141" s="386"/>
      <c r="L141" s="386"/>
      <c r="M141" s="386"/>
      <c r="N141" s="386"/>
    </row>
    <row r="142" spans="9:14" ht="30" customHeight="1">
      <c r="I142" s="65" t="str">
        <f>IF(H142="","None",_xlfn.XLOOKUP(H142,RawTable[ITEM_NO],RawTable[STOCK],"None"))</f>
        <v>None</v>
      </c>
      <c r="J142" s="386"/>
      <c r="K142" s="386"/>
      <c r="L142" s="386"/>
      <c r="M142" s="386"/>
      <c r="N142" s="386"/>
    </row>
    <row r="143" spans="9:14" ht="30" customHeight="1">
      <c r="I143" s="65" t="str">
        <f>IF(H143="","None",_xlfn.XLOOKUP(H143,RawTable[ITEM_NO],RawTable[STOCK],"None"))</f>
        <v>None</v>
      </c>
      <c r="J143" s="386"/>
      <c r="K143" s="386"/>
      <c r="L143" s="386"/>
      <c r="M143" s="386"/>
      <c r="N143" s="386"/>
    </row>
    <row r="144" spans="9:14" ht="30" customHeight="1">
      <c r="I144" s="65" t="str">
        <f>IF(H144="","None",_xlfn.XLOOKUP(H144,RawTable[ITEM_NO],RawTable[STOCK],"None"))</f>
        <v>None</v>
      </c>
      <c r="J144" s="386"/>
      <c r="K144" s="386"/>
      <c r="L144" s="386"/>
      <c r="M144" s="386"/>
      <c r="N144" s="386"/>
    </row>
    <row r="145" spans="9:14" ht="30" customHeight="1">
      <c r="I145" s="65" t="str">
        <f>IF(H145="","None",_xlfn.XLOOKUP(H145,RawTable[ITEM_NO],RawTable[STOCK],"None"))</f>
        <v>None</v>
      </c>
      <c r="J145" s="386"/>
      <c r="K145" s="386"/>
      <c r="L145" s="386"/>
      <c r="M145" s="386"/>
      <c r="N145" s="386"/>
    </row>
    <row r="146" spans="9:14" ht="30" customHeight="1">
      <c r="I146" s="65" t="str">
        <f>IF(H146="","None",_xlfn.XLOOKUP(H146,RawTable[ITEM_NO],RawTable[STOCK],"None"))</f>
        <v>None</v>
      </c>
      <c r="J146" s="386"/>
      <c r="K146" s="386"/>
      <c r="L146" s="386"/>
      <c r="M146" s="386"/>
      <c r="N146" s="386"/>
    </row>
    <row r="147" spans="9:14" ht="30" customHeight="1">
      <c r="I147" s="65" t="str">
        <f>IF(H147="","None",_xlfn.XLOOKUP(H147,RawTable[ITEM_NO],RawTable[STOCK],"None"))</f>
        <v>None</v>
      </c>
      <c r="J147" s="386"/>
      <c r="K147" s="386"/>
      <c r="L147" s="386"/>
      <c r="M147" s="386"/>
      <c r="N147" s="386"/>
    </row>
    <row r="148" spans="9:14" ht="30" customHeight="1">
      <c r="I148" s="65" t="str">
        <f>IF(H148="","None",_xlfn.XLOOKUP(H148,RawTable[ITEM_NO],RawTable[STOCK],"None"))</f>
        <v>None</v>
      </c>
      <c r="J148" s="386"/>
      <c r="K148" s="386"/>
      <c r="L148" s="386"/>
      <c r="M148" s="386"/>
      <c r="N148" s="386"/>
    </row>
    <row r="149" spans="9:14" ht="30" customHeight="1">
      <c r="I149" s="65" t="str">
        <f>IF(H149="","None",_xlfn.XLOOKUP(H149,RawTable[ITEM_NO],RawTable[STOCK],"None"))</f>
        <v>None</v>
      </c>
      <c r="J149" s="386"/>
      <c r="K149" s="386"/>
      <c r="L149" s="386"/>
      <c r="M149" s="386"/>
      <c r="N149" s="386"/>
    </row>
    <row r="150" spans="9:14" ht="30" customHeight="1">
      <c r="I150" s="65" t="str">
        <f>IF(H150="","None",_xlfn.XLOOKUP(H150,RawTable[ITEM_NO],RawTable[STOCK],"None"))</f>
        <v>None</v>
      </c>
      <c r="J150" s="386"/>
      <c r="K150" s="386"/>
      <c r="L150" s="386"/>
      <c r="M150" s="386"/>
      <c r="N150" s="386"/>
    </row>
    <row r="151" spans="9:14" ht="30" customHeight="1">
      <c r="I151" s="65" t="str">
        <f>IF(H151="","None",_xlfn.XLOOKUP(H151,RawTable[ITEM_NO],RawTable[STOCK],"None"))</f>
        <v>None</v>
      </c>
      <c r="J151" s="386"/>
      <c r="K151" s="386"/>
      <c r="L151" s="386"/>
      <c r="M151" s="386"/>
      <c r="N151" s="386"/>
    </row>
    <row r="152" spans="9:14" ht="30" customHeight="1">
      <c r="I152" s="65" t="str">
        <f>IF(H152="","None",_xlfn.XLOOKUP(H152,RawTable[ITEM_NO],RawTable[STOCK],"None"))</f>
        <v>None</v>
      </c>
      <c r="J152" s="386"/>
      <c r="K152" s="386"/>
      <c r="L152" s="386"/>
      <c r="M152" s="386"/>
      <c r="N152" s="386"/>
    </row>
    <row r="153" spans="9:14" ht="30" customHeight="1">
      <c r="I153" s="65" t="str">
        <f>IF(H153="","None",_xlfn.XLOOKUP(H153,RawTable[ITEM_NO],RawTable[STOCK],"None"))</f>
        <v>None</v>
      </c>
      <c r="J153" s="386"/>
      <c r="K153" s="386"/>
      <c r="L153" s="386"/>
      <c r="M153" s="386"/>
      <c r="N153" s="386"/>
    </row>
    <row r="154" spans="9:14" ht="30" customHeight="1">
      <c r="I154" s="65" t="str">
        <f>IF(H154="","None",_xlfn.XLOOKUP(H154,RawTable[ITEM_NO],RawTable[STOCK],"None"))</f>
        <v>None</v>
      </c>
      <c r="J154" s="386"/>
      <c r="K154" s="386"/>
      <c r="L154" s="386"/>
      <c r="M154" s="386"/>
      <c r="N154" s="386"/>
    </row>
    <row r="155" spans="9:14" ht="30" customHeight="1">
      <c r="I155" s="65" t="str">
        <f>IF(H155="","None",_xlfn.XLOOKUP(H155,RawTable[ITEM_NO],RawTable[STOCK],"None"))</f>
        <v>None</v>
      </c>
      <c r="J155" s="386"/>
      <c r="K155" s="386"/>
      <c r="L155" s="386"/>
      <c r="M155" s="386"/>
      <c r="N155" s="386"/>
    </row>
    <row r="156" spans="9:14" ht="30" customHeight="1">
      <c r="I156" s="65" t="str">
        <f>IF(H156="","None",_xlfn.XLOOKUP(H156,RawTable[ITEM_NO],RawTable[STOCK],"None"))</f>
        <v>None</v>
      </c>
      <c r="J156" s="386"/>
      <c r="K156" s="386"/>
      <c r="L156" s="386"/>
      <c r="M156" s="386"/>
      <c r="N156" s="386"/>
    </row>
    <row r="157" spans="9:14" ht="30" customHeight="1">
      <c r="I157" s="65" t="str">
        <f>IF(H157="","None",_xlfn.XLOOKUP(H157,RawTable[ITEM_NO],RawTable[STOCK],"None"))</f>
        <v>None</v>
      </c>
      <c r="J157" s="386"/>
      <c r="K157" s="386"/>
      <c r="L157" s="386"/>
      <c r="M157" s="386"/>
      <c r="N157" s="386"/>
    </row>
    <row r="158" spans="9:14" ht="30" customHeight="1">
      <c r="I158" s="65" t="str">
        <f>IF(H158="","None",_xlfn.XLOOKUP(H158,RawTable[ITEM_NO],RawTable[STOCK],"None"))</f>
        <v>None</v>
      </c>
      <c r="J158" s="386"/>
      <c r="K158" s="386"/>
      <c r="L158" s="386"/>
      <c r="M158" s="386"/>
      <c r="N158" s="386"/>
    </row>
    <row r="159" spans="9:14" ht="30" customHeight="1">
      <c r="I159" s="65" t="str">
        <f>IF(H159="","None",_xlfn.XLOOKUP(H159,RawTable[ITEM_NO],RawTable[STOCK],"None"))</f>
        <v>None</v>
      </c>
      <c r="J159" s="386"/>
      <c r="K159" s="386"/>
      <c r="L159" s="386"/>
      <c r="M159" s="386"/>
      <c r="N159" s="386"/>
    </row>
    <row r="160" spans="9:14" ht="30" customHeight="1">
      <c r="I160" s="65" t="str">
        <f>IF(H160="","None",_xlfn.XLOOKUP(H160,RawTable[ITEM_NO],RawTable[STOCK],"None"))</f>
        <v>None</v>
      </c>
      <c r="J160" s="386"/>
      <c r="K160" s="386"/>
      <c r="L160" s="386"/>
      <c r="M160" s="386"/>
      <c r="N160" s="386"/>
    </row>
    <row r="161" spans="9:14" ht="30" customHeight="1">
      <c r="I161" s="65" t="str">
        <f>IF(H161="","None",_xlfn.XLOOKUP(H161,RawTable[ITEM_NO],RawTable[STOCK],"None"))</f>
        <v>None</v>
      </c>
      <c r="J161" s="386"/>
      <c r="K161" s="386"/>
      <c r="L161" s="386"/>
      <c r="M161" s="386"/>
      <c r="N161" s="386"/>
    </row>
    <row r="162" spans="9:14" ht="30" customHeight="1">
      <c r="I162" s="65" t="str">
        <f>IF(H162="","None",_xlfn.XLOOKUP(H162,RawTable[ITEM_NO],RawTable[STOCK],"None"))</f>
        <v>None</v>
      </c>
      <c r="J162" s="386"/>
      <c r="K162" s="386"/>
      <c r="L162" s="386"/>
      <c r="M162" s="386"/>
      <c r="N162" s="386"/>
    </row>
    <row r="163" spans="9:14" ht="30" customHeight="1">
      <c r="I163" s="65" t="str">
        <f>IF(H163="","None",_xlfn.XLOOKUP(H163,RawTable[ITEM_NO],RawTable[STOCK],"None"))</f>
        <v>None</v>
      </c>
      <c r="J163" s="386"/>
      <c r="K163" s="386"/>
      <c r="L163" s="386"/>
      <c r="M163" s="386"/>
      <c r="N163" s="386"/>
    </row>
    <row r="164" spans="9:14" ht="30" customHeight="1">
      <c r="I164" s="65" t="str">
        <f>IF(H164="","None",_xlfn.XLOOKUP(H164,RawTable[ITEM_NO],RawTable[STOCK],"None"))</f>
        <v>None</v>
      </c>
      <c r="J164" s="386"/>
      <c r="K164" s="386"/>
      <c r="L164" s="386"/>
      <c r="M164" s="386"/>
      <c r="N164" s="386"/>
    </row>
    <row r="165" spans="9:14" ht="30" customHeight="1">
      <c r="I165" s="65" t="str">
        <f>IF(H165="","None",_xlfn.XLOOKUP(H165,RawTable[ITEM_NO],RawTable[STOCK],"None"))</f>
        <v>None</v>
      </c>
      <c r="J165" s="386"/>
      <c r="K165" s="386"/>
      <c r="L165" s="386"/>
      <c r="M165" s="386"/>
      <c r="N165" s="386"/>
    </row>
    <row r="166" spans="9:14" ht="30" customHeight="1">
      <c r="I166" s="65" t="str">
        <f>IF(H166="","None",_xlfn.XLOOKUP(H166,RawTable[ITEM_NO],RawTable[STOCK],"None"))</f>
        <v>None</v>
      </c>
      <c r="J166" s="386"/>
      <c r="K166" s="386"/>
      <c r="L166" s="386"/>
      <c r="M166" s="386"/>
      <c r="N166" s="386"/>
    </row>
    <row r="167" spans="9:14" ht="30" customHeight="1">
      <c r="I167" s="65" t="str">
        <f>IF(H167="","None",_xlfn.XLOOKUP(H167,RawTable[ITEM_NO],RawTable[STOCK],"None"))</f>
        <v>None</v>
      </c>
      <c r="J167" s="386"/>
      <c r="K167" s="386"/>
      <c r="L167" s="386"/>
      <c r="M167" s="386"/>
      <c r="N167" s="386"/>
    </row>
    <row r="168" spans="9:14" ht="30" customHeight="1">
      <c r="I168" s="65" t="str">
        <f>IF(H168="","None",_xlfn.XLOOKUP(H168,RawTable[ITEM_NO],RawTable[STOCK],"None"))</f>
        <v>None</v>
      </c>
      <c r="J168" s="386"/>
      <c r="K168" s="386"/>
      <c r="L168" s="386"/>
      <c r="M168" s="386"/>
      <c r="N168" s="386"/>
    </row>
    <row r="169" spans="9:14" ht="30" customHeight="1">
      <c r="I169" s="65" t="str">
        <f>IF(H169="","None",_xlfn.XLOOKUP(H169,RawTable[ITEM_NO],RawTable[STOCK],"None"))</f>
        <v>None</v>
      </c>
      <c r="J169" s="386"/>
      <c r="K169" s="386"/>
      <c r="L169" s="386"/>
      <c r="M169" s="386"/>
      <c r="N169" s="386"/>
    </row>
    <row r="170" spans="9:14" ht="30" customHeight="1">
      <c r="I170" s="65" t="str">
        <f>IF(H170="","None",_xlfn.XLOOKUP(H170,RawTable[ITEM_NO],RawTable[STOCK],"None"))</f>
        <v>None</v>
      </c>
    </row>
    <row r="171" spans="9:14" ht="30" customHeight="1">
      <c r="I171" s="65" t="str">
        <f>IF(H171="","None",_xlfn.XLOOKUP(H171,RawTable[ITEM_NO],RawTable[STOCK],"None"))</f>
        <v>None</v>
      </c>
    </row>
    <row r="172" spans="9:14" ht="30" customHeight="1">
      <c r="I172" s="65" t="str">
        <f>IF(H172="","None",_xlfn.XLOOKUP(H172,RawTable[ITEM_NO],RawTable[STOCK],"None"))</f>
        <v>None</v>
      </c>
    </row>
    <row r="173" spans="9:14" ht="30" customHeight="1">
      <c r="I173" s="65" t="str">
        <f>IF(H173="","None",_xlfn.XLOOKUP(H173,RawTable[ITEM_NO],RawTable[STOCK],"None"))</f>
        <v>None</v>
      </c>
    </row>
    <row r="174" spans="9:14" ht="30" customHeight="1">
      <c r="I174" s="65" t="str">
        <f>IF(H174="","None",_xlfn.XLOOKUP(H174,RawTable[ITEM_NO],RawTable[STOCK],"None"))</f>
        <v>None</v>
      </c>
    </row>
    <row r="175" spans="9:14" ht="30" customHeight="1">
      <c r="I175" s="65" t="str">
        <f>IF(H175="","None",_xlfn.XLOOKUP(H175,RawTable[ITEM_NO],RawTable[STOCK],"None"))</f>
        <v>None</v>
      </c>
    </row>
    <row r="176" spans="9:14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P3" xr:uid="{DAAE7B28-B568-46B2-8B83-F3990409C08E}">
    <sortState xmlns:xlrd2="http://schemas.microsoft.com/office/spreadsheetml/2017/richdata2" ref="B4:P6">
      <sortCondition ref="B4:B6"/>
      <sortCondition ref="C4:C6"/>
      <sortCondition ref="D4:D6"/>
    </sortState>
  </autoFilter>
  <phoneticPr fontId="2" type="noConversion"/>
  <conditionalFormatting sqref="B4:H220">
    <cfRule type="expression" dxfId="616" priority="6" stopIfTrue="1">
      <formula>UPPER($I4)="NONE"</formula>
    </cfRule>
    <cfRule type="expression" dxfId="615" priority="7" stopIfTrue="1">
      <formula>AND($I4&lt;&gt;"", $J4&lt;&gt;"", $I4*1&lt;$J4*1)</formula>
    </cfRule>
  </conditionalFormatting>
  <conditionalFormatting sqref="H1:H3 H221:H1048576">
    <cfRule type="duplicateValues" dxfId="614" priority="5"/>
  </conditionalFormatting>
  <conditionalFormatting sqref="H4:H1048576">
    <cfRule type="expression" dxfId="613" priority="8">
      <formula>COUNTIF($H:$H, $H4)&gt;1</formula>
    </cfRule>
  </conditionalFormatting>
  <conditionalFormatting sqref="I3:I1048576">
    <cfRule type="cellIs" dxfId="612" priority="1" operator="equal">
      <formula>0</formula>
    </cfRule>
    <cfRule type="cellIs" dxfId="611" priority="2" operator="equal">
      <formula>"None"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C839-EB87-4709-AB20-0316C3A0FC3D}">
  <sheetPr codeName="Sheet5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76" t="s">
        <v>7903</v>
      </c>
      <c r="E4" s="312"/>
      <c r="F4" s="312"/>
      <c r="G4" s="312"/>
      <c r="H4" s="379">
        <v>6165707</v>
      </c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76" t="s">
        <v>7904</v>
      </c>
      <c r="E5" s="312"/>
      <c r="F5" s="312"/>
      <c r="G5" s="312"/>
      <c r="H5" s="379">
        <v>6345103</v>
      </c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76" t="s">
        <v>7905</v>
      </c>
      <c r="E6" s="312"/>
      <c r="F6" s="312"/>
      <c r="G6" s="312"/>
      <c r="H6" s="379">
        <v>6165709</v>
      </c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76" t="s">
        <v>7906</v>
      </c>
      <c r="E7" s="312"/>
      <c r="F7" s="312"/>
      <c r="G7" s="312"/>
      <c r="H7" s="379">
        <v>6224623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/>
      <c r="C8" s="312"/>
      <c r="D8" s="376" t="s">
        <v>7907</v>
      </c>
      <c r="E8" s="312"/>
      <c r="F8" s="312"/>
      <c r="G8" s="312"/>
      <c r="H8" s="379">
        <v>6178862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/>
      <c r="C9" s="312"/>
      <c r="D9" s="376" t="s">
        <v>7908</v>
      </c>
      <c r="E9" s="312"/>
      <c r="F9" s="312"/>
      <c r="G9" s="312"/>
      <c r="H9" s="379">
        <v>6177037</v>
      </c>
      <c r="I9" s="65">
        <f>IF(H9="","None",_xlfn.XLOOKUP(H9,RawTable[ITEM_NO],RawTable[STOCK],"None"))</f>
        <v>3</v>
      </c>
      <c r="J9" s="313"/>
      <c r="K9" s="313"/>
      <c r="L9" s="316"/>
    </row>
    <row r="10" spans="2:12" ht="30" customHeight="1">
      <c r="B10" s="315"/>
      <c r="C10" s="312"/>
      <c r="D10" s="376" t="s">
        <v>7909</v>
      </c>
      <c r="E10" s="312"/>
      <c r="F10" s="312"/>
      <c r="G10" s="312"/>
      <c r="H10" s="379">
        <v>6216256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/>
      <c r="C11" s="312"/>
      <c r="D11" s="376" t="s">
        <v>7910</v>
      </c>
      <c r="E11" s="312"/>
      <c r="F11" s="312"/>
      <c r="G11" s="312"/>
      <c r="H11" s="379">
        <v>6156821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/>
      <c r="C12" s="312"/>
      <c r="D12" s="376" t="s">
        <v>7911</v>
      </c>
      <c r="E12" s="312"/>
      <c r="F12" s="312"/>
      <c r="G12" s="312"/>
      <c r="H12" s="379">
        <v>6138164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/>
      <c r="C13" s="312"/>
      <c r="D13" s="376" t="s">
        <v>7912</v>
      </c>
      <c r="E13" s="312"/>
      <c r="F13" s="312"/>
      <c r="G13" s="312"/>
      <c r="H13" s="379">
        <v>6300504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/>
      <c r="C14" s="312"/>
      <c r="D14" s="376" t="s">
        <v>7913</v>
      </c>
      <c r="E14" s="312"/>
      <c r="F14" s="312"/>
      <c r="G14" s="312"/>
      <c r="H14" s="379">
        <v>6164491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/>
      <c r="C15" s="312"/>
      <c r="D15" s="376" t="s">
        <v>7914</v>
      </c>
      <c r="E15" s="312"/>
      <c r="F15" s="312"/>
      <c r="G15" s="312"/>
      <c r="H15" s="379">
        <v>6143203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/>
      <c r="C16" s="312"/>
      <c r="D16" s="376" t="s">
        <v>7915</v>
      </c>
      <c r="E16" s="312"/>
      <c r="F16" s="312"/>
      <c r="G16" s="312"/>
      <c r="H16" s="379">
        <v>6342203</v>
      </c>
      <c r="I16" s="65">
        <f>IF(H16="","None",_xlfn.XLOOKUP(H16,RawTable[ITEM_NO],RawTable[STOCK],"None"))</f>
        <v>5</v>
      </c>
      <c r="J16" s="313"/>
      <c r="K16" s="313"/>
      <c r="L16" s="316"/>
    </row>
    <row r="17" spans="2:12" ht="30" customHeight="1">
      <c r="B17" s="315"/>
      <c r="C17" s="312"/>
      <c r="D17" s="376" t="s">
        <v>7916</v>
      </c>
      <c r="E17" s="312"/>
      <c r="F17" s="312"/>
      <c r="G17" s="312"/>
      <c r="H17" s="379">
        <v>6304412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/>
      <c r="C18" s="312"/>
      <c r="D18" s="376" t="s">
        <v>7917</v>
      </c>
      <c r="E18" s="312"/>
      <c r="F18" s="312"/>
      <c r="G18" s="312"/>
      <c r="H18" s="379">
        <v>6104137</v>
      </c>
      <c r="I18" s="65">
        <f>IF(H18="","None",_xlfn.XLOOKUP(H18,RawTable[ITEM_NO],RawTable[STOCK],"None"))</f>
        <v>5</v>
      </c>
      <c r="J18" s="313"/>
      <c r="K18" s="313"/>
      <c r="L18" s="316"/>
    </row>
    <row r="19" spans="2:12" ht="30" customHeight="1">
      <c r="B19" s="315"/>
      <c r="C19" s="312"/>
      <c r="D19" s="312" t="s">
        <v>8875</v>
      </c>
      <c r="E19" s="312" t="s">
        <v>8876</v>
      </c>
      <c r="F19" s="312" t="s">
        <v>8877</v>
      </c>
      <c r="G19" s="312"/>
      <c r="H19" s="379">
        <v>6293968</v>
      </c>
      <c r="I19" s="65">
        <f>IF(H19="","None",_xlfn.XLOOKUP(H19,RawTable[ITEM_NO],RawTable[STOCK],"None"))</f>
        <v>1</v>
      </c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10" priority="7" stopIfTrue="1">
      <formula>UPPER($I4)="NONE"</formula>
    </cfRule>
    <cfRule type="expression" dxfId="609" priority="8" stopIfTrue="1">
      <formula>AND($I4&lt;&gt;"", $J4&lt;&gt;"", $I4*1&lt;$J4*1)</formula>
    </cfRule>
  </conditionalFormatting>
  <conditionalFormatting sqref="H1:H3 H221:H1048576">
    <cfRule type="duplicateValues" dxfId="608" priority="6"/>
  </conditionalFormatting>
  <conditionalFormatting sqref="H4:H1048576">
    <cfRule type="expression" dxfId="607" priority="9">
      <formula>COUNTIF($H:$H, $H4)&gt;1</formula>
    </cfRule>
  </conditionalFormatting>
  <conditionalFormatting sqref="I3:I1048576">
    <cfRule type="cellIs" dxfId="606" priority="1" operator="equal">
      <formula>0</formula>
    </cfRule>
    <cfRule type="cellIs" dxfId="605" priority="2" operator="equal">
      <formula>"None"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765C-F977-4DDB-8809-7710C146C5FE}">
  <sheetPr codeName="Sheet5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7601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 t="s">
        <v>8831</v>
      </c>
      <c r="E4" s="312" t="s">
        <v>8832</v>
      </c>
      <c r="F4" s="312"/>
      <c r="G4" s="312"/>
      <c r="H4" s="65">
        <v>6264082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/>
      <c r="C5" s="312"/>
      <c r="D5" s="312" t="s">
        <v>8833</v>
      </c>
      <c r="E5" s="312" t="s">
        <v>8834</v>
      </c>
      <c r="F5" s="312"/>
      <c r="G5" s="312"/>
      <c r="H5" s="65">
        <v>6261606</v>
      </c>
      <c r="I5" s="65">
        <f>IF(H5="","None",_xlfn.XLOOKUP(H5,RawTable[ITEM_NO],RawTable[STOCK],"None"))</f>
        <v>9</v>
      </c>
      <c r="J5" s="313"/>
      <c r="K5" s="313"/>
      <c r="L5" s="316"/>
    </row>
    <row r="6" spans="2:12" ht="30" customHeight="1">
      <c r="B6" s="315"/>
      <c r="C6" s="312"/>
      <c r="D6" s="312" t="s">
        <v>6750</v>
      </c>
      <c r="E6" s="312" t="s">
        <v>8835</v>
      </c>
      <c r="F6" s="312"/>
      <c r="G6" s="312"/>
      <c r="H6" s="65">
        <v>6264083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/>
      <c r="C7" s="312" t="s">
        <v>8870</v>
      </c>
      <c r="D7" s="312" t="s">
        <v>8871</v>
      </c>
      <c r="E7" s="312" t="s">
        <v>8872</v>
      </c>
      <c r="F7" s="312" t="s">
        <v>8873</v>
      </c>
      <c r="G7" s="312" t="s">
        <v>8874</v>
      </c>
      <c r="H7" s="65">
        <v>6341428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04" priority="9" stopIfTrue="1">
      <formula>UPPER($I4)="NONE"</formula>
    </cfRule>
    <cfRule type="expression" dxfId="603" priority="10" stopIfTrue="1">
      <formula>AND($I4&lt;&gt;"", $J4&lt;&gt;"", $I4*1&lt;$J4*1)</formula>
    </cfRule>
  </conditionalFormatting>
  <conditionalFormatting sqref="H1:H3 H221:H1048576">
    <cfRule type="duplicateValues" dxfId="602" priority="8"/>
  </conditionalFormatting>
  <conditionalFormatting sqref="H4:H1048576">
    <cfRule type="expression" dxfId="601" priority="11">
      <formula>COUNTIF($H:$H, $H4)&gt;1</formula>
    </cfRule>
  </conditionalFormatting>
  <conditionalFormatting sqref="I3:I1048576">
    <cfRule type="cellIs" dxfId="600" priority="1" operator="equal">
      <formula>0</formula>
    </cfRule>
    <cfRule type="cellIs" dxfId="599" priority="2" operator="equal">
      <formula>"None"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D02E-B2EA-4CCF-B0A1-B4EBFCEF502B}">
  <sheetPr codeName="Sheet58"/>
  <dimension ref="B1:O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3" width="11.140625" style="378" customWidth="1"/>
    <col min="14" max="14" width="15.140625" customWidth="1"/>
    <col min="15" max="15" width="67" customWidth="1"/>
  </cols>
  <sheetData>
    <row r="1" spans="2:15" ht="18" customHeight="1" thickBot="1">
      <c r="J1" s="377"/>
      <c r="K1" s="377"/>
      <c r="L1" s="377"/>
      <c r="M1" s="377"/>
    </row>
    <row r="2" spans="2:15" ht="66.75" customHeight="1" thickBot="1">
      <c r="B2" s="317" t="s">
        <v>7600</v>
      </c>
      <c r="C2" s="318"/>
      <c r="D2" s="318"/>
      <c r="E2" s="318"/>
      <c r="F2" s="318"/>
      <c r="G2" s="318"/>
      <c r="H2" s="319"/>
      <c r="I2" s="319"/>
      <c r="J2" s="318"/>
      <c r="K2" s="318"/>
      <c r="L2" s="319"/>
      <c r="M2" s="319"/>
      <c r="N2" s="319"/>
      <c r="O2" s="320"/>
    </row>
    <row r="3" spans="2:15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7806</v>
      </c>
      <c r="L3" s="323" t="s">
        <v>7807</v>
      </c>
      <c r="M3" s="323" t="s">
        <v>7808</v>
      </c>
      <c r="N3" s="323" t="s">
        <v>1399</v>
      </c>
      <c r="O3" s="324" t="s">
        <v>1358</v>
      </c>
    </row>
    <row r="4" spans="2:15" ht="60" customHeight="1" thickTop="1">
      <c r="B4" s="315"/>
      <c r="C4" s="312"/>
      <c r="D4" s="376" t="s">
        <v>7814</v>
      </c>
      <c r="E4" s="312"/>
      <c r="F4" s="312"/>
      <c r="G4" s="312"/>
      <c r="H4" s="379">
        <v>6136538</v>
      </c>
      <c r="I4" s="65" t="str">
        <f>IF(H4="","None",_xlfn.XLOOKUP(H4,RawTable[ITEM_NO],RawTable[STOCK],"None"))</f>
        <v>None</v>
      </c>
      <c r="J4" s="65"/>
      <c r="K4" s="65" t="s">
        <v>7809</v>
      </c>
      <c r="L4" s="65" t="s">
        <v>405</v>
      </c>
      <c r="M4" s="65" t="s">
        <v>7810</v>
      </c>
      <c r="N4" s="313"/>
      <c r="O4" s="316"/>
    </row>
    <row r="5" spans="2:15" ht="60" customHeight="1">
      <c r="B5" s="315"/>
      <c r="C5" s="312"/>
      <c r="D5" s="376" t="s">
        <v>7815</v>
      </c>
      <c r="E5" s="312"/>
      <c r="F5" s="312"/>
      <c r="G5" s="312"/>
      <c r="H5" s="379">
        <v>6303939</v>
      </c>
      <c r="I5" s="65">
        <f>IF(H5="","None",_xlfn.XLOOKUP(H5,RawTable[ITEM_NO],RawTable[STOCK],"None"))</f>
        <v>0</v>
      </c>
      <c r="J5" s="65"/>
      <c r="K5" s="65" t="s">
        <v>7811</v>
      </c>
      <c r="L5" s="65">
        <v>2</v>
      </c>
      <c r="M5" s="65" t="s">
        <v>7810</v>
      </c>
      <c r="N5" s="313"/>
      <c r="O5" s="316"/>
    </row>
    <row r="6" spans="2:15" ht="60" customHeight="1">
      <c r="B6" s="315"/>
      <c r="C6" s="312"/>
      <c r="D6" s="376" t="s">
        <v>7816</v>
      </c>
      <c r="E6" s="312"/>
      <c r="F6" s="312"/>
      <c r="G6" s="312"/>
      <c r="H6" s="379">
        <v>6338874</v>
      </c>
      <c r="I6" s="65">
        <f>IF(H6="","None",_xlfn.XLOOKUP(H6,RawTable[ITEM_NO],RawTable[STOCK],"None"))</f>
        <v>18</v>
      </c>
      <c r="J6" s="65"/>
      <c r="K6" s="65" t="s">
        <v>7811</v>
      </c>
      <c r="L6" s="65">
        <v>2</v>
      </c>
      <c r="M6" s="65"/>
      <c r="N6" s="313"/>
      <c r="O6" s="316"/>
    </row>
    <row r="7" spans="2:15" ht="60" customHeight="1">
      <c r="B7" s="315"/>
      <c r="C7" s="312"/>
      <c r="D7" s="376" t="s">
        <v>7817</v>
      </c>
      <c r="E7" s="312"/>
      <c r="F7" s="312"/>
      <c r="G7" s="312"/>
      <c r="H7" s="379">
        <v>6304518</v>
      </c>
      <c r="I7" s="65">
        <f>IF(H7="","None",_xlfn.XLOOKUP(H7,RawTable[ITEM_NO],RawTable[STOCK],"None"))</f>
        <v>0</v>
      </c>
      <c r="J7" s="65"/>
      <c r="K7" s="65" t="s">
        <v>7811</v>
      </c>
      <c r="L7" s="65">
        <v>2</v>
      </c>
      <c r="M7" s="65"/>
      <c r="N7" s="313"/>
      <c r="O7" s="316"/>
    </row>
    <row r="8" spans="2:15" ht="60" customHeight="1">
      <c r="B8" s="315"/>
      <c r="C8" s="312"/>
      <c r="D8" s="376" t="s">
        <v>7818</v>
      </c>
      <c r="E8" s="312"/>
      <c r="F8" s="312"/>
      <c r="G8" s="312"/>
      <c r="H8" s="379">
        <v>6338510</v>
      </c>
      <c r="I8" s="65">
        <f>IF(H8="","None",_xlfn.XLOOKUP(H8,RawTable[ITEM_NO],RawTable[STOCK],"None"))</f>
        <v>4</v>
      </c>
      <c r="J8" s="65"/>
      <c r="K8" s="65" t="s">
        <v>7811</v>
      </c>
      <c r="L8" s="65">
        <v>2</v>
      </c>
      <c r="M8" s="65"/>
      <c r="N8" s="313"/>
      <c r="O8" s="316"/>
    </row>
    <row r="9" spans="2:15" ht="60" customHeight="1">
      <c r="B9" s="315"/>
      <c r="C9" s="312"/>
      <c r="D9" s="376" t="s">
        <v>7819</v>
      </c>
      <c r="E9" s="312"/>
      <c r="F9" s="312"/>
      <c r="G9" s="312"/>
      <c r="H9" s="379">
        <v>6338511</v>
      </c>
      <c r="I9" s="65">
        <f>IF(H9="","None",_xlfn.XLOOKUP(H9,RawTable[ITEM_NO],RawTable[STOCK],"None"))</f>
        <v>0</v>
      </c>
      <c r="J9" s="65"/>
      <c r="K9" s="65" t="s">
        <v>7811</v>
      </c>
      <c r="L9" s="65">
        <v>2</v>
      </c>
      <c r="M9" s="65"/>
      <c r="N9" s="313"/>
      <c r="O9" s="316"/>
    </row>
    <row r="10" spans="2:15" ht="60" customHeight="1">
      <c r="B10" s="315"/>
      <c r="C10" s="312"/>
      <c r="D10" s="376" t="s">
        <v>7820</v>
      </c>
      <c r="E10" s="312"/>
      <c r="F10" s="312"/>
      <c r="G10" s="312"/>
      <c r="H10" s="379">
        <v>6304519</v>
      </c>
      <c r="I10" s="65">
        <f>IF(H10="","None",_xlfn.XLOOKUP(H10,RawTable[ITEM_NO],RawTable[STOCK],"None"))</f>
        <v>0</v>
      </c>
      <c r="J10" s="65"/>
      <c r="K10" s="65" t="s">
        <v>7812</v>
      </c>
      <c r="L10" s="65">
        <v>2</v>
      </c>
      <c r="M10" s="65"/>
      <c r="N10" s="313"/>
      <c r="O10" s="316"/>
    </row>
    <row r="11" spans="2:15" ht="60" customHeight="1">
      <c r="B11" s="315"/>
      <c r="C11" s="312"/>
      <c r="D11" s="376" t="s">
        <v>7821</v>
      </c>
      <c r="E11" s="312"/>
      <c r="F11" s="312"/>
      <c r="G11" s="312"/>
      <c r="H11" s="379">
        <v>6160452</v>
      </c>
      <c r="I11" s="65">
        <f>IF(H11="","None",_xlfn.XLOOKUP(H11,RawTable[ITEM_NO],RawTable[STOCK],"None"))</f>
        <v>0</v>
      </c>
      <c r="J11" s="65"/>
      <c r="K11" s="65" t="s">
        <v>7812</v>
      </c>
      <c r="L11" s="65">
        <v>2</v>
      </c>
      <c r="M11" s="65"/>
      <c r="N11" s="313"/>
      <c r="O11" s="316"/>
    </row>
    <row r="12" spans="2:15" ht="60" customHeight="1">
      <c r="B12" s="315"/>
      <c r="C12" s="312"/>
      <c r="D12" s="376" t="s">
        <v>7822</v>
      </c>
      <c r="E12" s="312"/>
      <c r="F12" s="312"/>
      <c r="G12" s="312"/>
      <c r="H12" s="379">
        <v>6165799</v>
      </c>
      <c r="I12" s="65">
        <f>IF(H12="","None",_xlfn.XLOOKUP(H12,RawTable[ITEM_NO],RawTable[STOCK],"None"))</f>
        <v>1</v>
      </c>
      <c r="J12" s="65"/>
      <c r="K12" s="65" t="s">
        <v>7812</v>
      </c>
      <c r="L12" s="65">
        <v>5</v>
      </c>
      <c r="M12" s="65"/>
      <c r="N12" s="313"/>
      <c r="O12" s="316"/>
    </row>
    <row r="13" spans="2:15" ht="60" customHeight="1">
      <c r="B13" s="315"/>
      <c r="C13" s="312"/>
      <c r="D13" s="376" t="s">
        <v>7823</v>
      </c>
      <c r="E13" s="312"/>
      <c r="F13" s="312"/>
      <c r="G13" s="312"/>
      <c r="H13" s="379">
        <v>6338564</v>
      </c>
      <c r="I13" s="65">
        <f>IF(H13="","None",_xlfn.XLOOKUP(H13,RawTable[ITEM_NO],RawTable[STOCK],"None"))</f>
        <v>29</v>
      </c>
      <c r="J13" s="65"/>
      <c r="K13" s="65" t="s">
        <v>7812</v>
      </c>
      <c r="L13" s="65" t="s">
        <v>7813</v>
      </c>
      <c r="M13" s="65"/>
      <c r="N13" s="313"/>
      <c r="O13" s="316"/>
    </row>
    <row r="14" spans="2:15" ht="6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65"/>
      <c r="K14" s="65"/>
      <c r="L14" s="65"/>
      <c r="M14" s="65"/>
      <c r="N14" s="313"/>
      <c r="O14" s="316"/>
    </row>
    <row r="15" spans="2:15" ht="6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65"/>
      <c r="K15" s="65"/>
      <c r="L15" s="65"/>
      <c r="M15" s="65"/>
      <c r="N15" s="313"/>
      <c r="O15" s="316"/>
    </row>
    <row r="16" spans="2:15" ht="6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65"/>
      <c r="K16" s="65"/>
      <c r="L16" s="65"/>
      <c r="M16" s="65"/>
      <c r="N16" s="313"/>
      <c r="O16" s="316"/>
    </row>
    <row r="17" spans="2:15" ht="6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65"/>
      <c r="K17" s="65"/>
      <c r="L17" s="65"/>
      <c r="M17" s="65"/>
      <c r="N17" s="313"/>
      <c r="O17" s="316"/>
    </row>
    <row r="18" spans="2:15" ht="6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86"/>
      <c r="K18" s="386"/>
      <c r="L18" s="386"/>
      <c r="M18" s="386"/>
      <c r="N18" s="313"/>
      <c r="O18" s="316"/>
    </row>
    <row r="19" spans="2:15" ht="6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86"/>
      <c r="K19" s="386"/>
      <c r="L19" s="386"/>
      <c r="M19" s="386"/>
      <c r="N19" s="313"/>
      <c r="O19" s="316"/>
    </row>
    <row r="20" spans="2:15" ht="6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86"/>
      <c r="K20" s="386"/>
      <c r="L20" s="386"/>
      <c r="M20" s="386"/>
      <c r="N20" s="313"/>
      <c r="O20" s="316"/>
    </row>
    <row r="21" spans="2:15" ht="6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86"/>
      <c r="K21" s="386"/>
      <c r="L21" s="386"/>
      <c r="M21" s="386"/>
      <c r="N21" s="313"/>
      <c r="O21" s="316"/>
    </row>
    <row r="22" spans="2:15" ht="6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86"/>
      <c r="K22" s="386"/>
      <c r="L22" s="386"/>
      <c r="M22" s="386"/>
      <c r="N22" s="313"/>
      <c r="O22" s="316"/>
    </row>
    <row r="23" spans="2:15" ht="6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86"/>
      <c r="K23" s="386"/>
      <c r="L23" s="386"/>
      <c r="M23" s="386"/>
      <c r="N23" s="313"/>
      <c r="O23" s="316"/>
    </row>
    <row r="24" spans="2:15" ht="6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86"/>
      <c r="K24" s="386"/>
      <c r="L24" s="386"/>
      <c r="M24" s="386"/>
      <c r="N24" s="313"/>
      <c r="O24" s="316"/>
    </row>
    <row r="25" spans="2:15" ht="6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86"/>
      <c r="K25" s="386"/>
      <c r="L25" s="386"/>
      <c r="M25" s="386"/>
      <c r="N25" s="313"/>
      <c r="O25" s="316"/>
    </row>
    <row r="26" spans="2:15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86"/>
      <c r="K26" s="386"/>
      <c r="L26" s="386"/>
      <c r="M26" s="386"/>
      <c r="N26" s="313"/>
      <c r="O26" s="316"/>
    </row>
    <row r="27" spans="2:15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86"/>
      <c r="K27" s="386"/>
      <c r="L27" s="386"/>
      <c r="M27" s="386"/>
      <c r="N27" s="313"/>
      <c r="O27" s="316"/>
    </row>
    <row r="28" spans="2:15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86"/>
      <c r="K28" s="386"/>
      <c r="L28" s="386"/>
      <c r="M28" s="386"/>
      <c r="N28" s="313"/>
      <c r="O28" s="316"/>
    </row>
    <row r="29" spans="2:15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86"/>
      <c r="K29" s="386"/>
      <c r="L29" s="386"/>
      <c r="M29" s="386"/>
      <c r="N29" s="313"/>
      <c r="O29" s="316"/>
    </row>
    <row r="30" spans="2:15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86"/>
      <c r="K30" s="386"/>
      <c r="L30" s="386"/>
      <c r="M30" s="386"/>
      <c r="N30" s="313"/>
      <c r="O30" s="316"/>
    </row>
    <row r="31" spans="2:15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86"/>
      <c r="K31" s="386"/>
      <c r="L31" s="386"/>
      <c r="M31" s="386"/>
      <c r="N31" s="313"/>
      <c r="O31" s="316"/>
    </row>
    <row r="32" spans="2:15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86"/>
      <c r="K32" s="386"/>
      <c r="L32" s="386"/>
      <c r="M32" s="386"/>
      <c r="N32" s="313"/>
      <c r="O32" s="316"/>
    </row>
    <row r="33" spans="2:15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86"/>
      <c r="K33" s="386"/>
      <c r="L33" s="386"/>
      <c r="M33" s="386"/>
      <c r="N33" s="313"/>
      <c r="O33" s="316"/>
    </row>
    <row r="34" spans="2:15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86"/>
      <c r="K34" s="386"/>
      <c r="L34" s="386"/>
      <c r="M34" s="386"/>
      <c r="N34" s="313"/>
      <c r="O34" s="316"/>
    </row>
    <row r="35" spans="2:15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86"/>
      <c r="K35" s="386"/>
      <c r="L35" s="386"/>
      <c r="M35" s="386"/>
      <c r="N35" s="313"/>
      <c r="O35" s="316"/>
    </row>
    <row r="36" spans="2:15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86"/>
      <c r="K36" s="386"/>
      <c r="L36" s="386"/>
      <c r="M36" s="386"/>
      <c r="N36" s="313"/>
      <c r="O36" s="316"/>
    </row>
    <row r="37" spans="2:15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86"/>
      <c r="K37" s="386"/>
      <c r="L37" s="386"/>
      <c r="M37" s="386"/>
      <c r="N37" s="313"/>
      <c r="O37" s="316"/>
    </row>
    <row r="38" spans="2:15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86"/>
      <c r="K38" s="386"/>
      <c r="L38" s="386"/>
      <c r="M38" s="386"/>
      <c r="N38" s="313"/>
      <c r="O38" s="316"/>
    </row>
    <row r="39" spans="2:15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86"/>
      <c r="K39" s="386"/>
      <c r="L39" s="386"/>
      <c r="M39" s="386"/>
      <c r="N39" s="313"/>
      <c r="O39" s="316"/>
    </row>
    <row r="40" spans="2:15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86"/>
      <c r="K40" s="386"/>
      <c r="L40" s="386"/>
      <c r="M40" s="386"/>
      <c r="N40" s="313"/>
      <c r="O40" s="316"/>
    </row>
    <row r="41" spans="2:15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86"/>
      <c r="K41" s="386"/>
      <c r="L41" s="386"/>
      <c r="M41" s="386"/>
      <c r="N41" s="313"/>
      <c r="O41" s="316"/>
    </row>
    <row r="42" spans="2:15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86"/>
      <c r="K42" s="386"/>
      <c r="L42" s="386"/>
      <c r="M42" s="386"/>
      <c r="N42" s="313"/>
      <c r="O42" s="316"/>
    </row>
    <row r="43" spans="2:15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86"/>
      <c r="K43" s="386"/>
      <c r="L43" s="386"/>
      <c r="M43" s="386"/>
      <c r="N43" s="313"/>
      <c r="O43" s="316"/>
    </row>
    <row r="44" spans="2:15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86"/>
      <c r="K44" s="386"/>
      <c r="L44" s="386"/>
      <c r="M44" s="386"/>
      <c r="N44" s="313"/>
      <c r="O44" s="316"/>
    </row>
    <row r="45" spans="2:15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86"/>
      <c r="K45" s="386"/>
      <c r="L45" s="386"/>
      <c r="M45" s="386"/>
      <c r="N45" s="313"/>
      <c r="O45" s="316"/>
    </row>
    <row r="46" spans="2:15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86"/>
      <c r="K46" s="386"/>
      <c r="L46" s="386"/>
      <c r="M46" s="386"/>
      <c r="N46" s="313"/>
      <c r="O46" s="316"/>
    </row>
    <row r="47" spans="2:15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86"/>
      <c r="K47" s="386"/>
      <c r="L47" s="386"/>
      <c r="M47" s="386"/>
      <c r="N47" s="313"/>
      <c r="O47" s="316"/>
    </row>
    <row r="48" spans="2:15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86"/>
      <c r="K48" s="386"/>
      <c r="L48" s="386"/>
      <c r="M48" s="386"/>
      <c r="N48" s="313"/>
      <c r="O48" s="316"/>
    </row>
    <row r="49" spans="2:15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86"/>
      <c r="K49" s="386"/>
      <c r="L49" s="386"/>
      <c r="M49" s="386"/>
      <c r="N49" s="313"/>
      <c r="O49" s="316"/>
    </row>
    <row r="50" spans="2:15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86"/>
      <c r="K50" s="386"/>
      <c r="L50" s="386"/>
      <c r="M50" s="386"/>
      <c r="N50" s="313"/>
      <c r="O50" s="316"/>
    </row>
    <row r="51" spans="2:15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86"/>
      <c r="K51" s="386"/>
      <c r="L51" s="386"/>
      <c r="M51" s="386"/>
      <c r="N51" s="313"/>
      <c r="O51" s="316"/>
    </row>
    <row r="52" spans="2:15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86"/>
      <c r="K52" s="386"/>
      <c r="L52" s="386"/>
      <c r="M52" s="386"/>
      <c r="N52" s="313"/>
      <c r="O52" s="316"/>
    </row>
    <row r="53" spans="2:15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86"/>
      <c r="K53" s="386"/>
      <c r="L53" s="386"/>
      <c r="M53" s="386"/>
      <c r="N53" s="313"/>
      <c r="O53" s="316"/>
    </row>
    <row r="54" spans="2:15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86"/>
      <c r="K54" s="386"/>
      <c r="L54" s="386"/>
      <c r="M54" s="386"/>
      <c r="N54" s="313"/>
      <c r="O54" s="316"/>
    </row>
    <row r="55" spans="2:15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86"/>
      <c r="K55" s="386"/>
      <c r="L55" s="386"/>
      <c r="M55" s="386"/>
      <c r="N55" s="313"/>
      <c r="O55" s="316"/>
    </row>
    <row r="56" spans="2:15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86"/>
      <c r="K56" s="386"/>
      <c r="L56" s="386"/>
      <c r="M56" s="386"/>
      <c r="N56" s="313"/>
      <c r="O56" s="316"/>
    </row>
    <row r="57" spans="2:15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86"/>
      <c r="K57" s="386"/>
      <c r="L57" s="386"/>
      <c r="M57" s="386"/>
      <c r="N57" s="313"/>
      <c r="O57" s="316"/>
    </row>
    <row r="58" spans="2:15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86"/>
      <c r="K58" s="386"/>
      <c r="L58" s="386"/>
      <c r="M58" s="386"/>
      <c r="N58" s="313"/>
      <c r="O58" s="316"/>
    </row>
    <row r="59" spans="2:15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86"/>
      <c r="K59" s="386"/>
      <c r="L59" s="386"/>
      <c r="M59" s="386"/>
      <c r="N59" s="313"/>
      <c r="O59" s="316"/>
    </row>
    <row r="60" spans="2:15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86"/>
      <c r="K60" s="386"/>
      <c r="L60" s="386"/>
      <c r="M60" s="386"/>
      <c r="N60" s="313"/>
      <c r="O60" s="316"/>
    </row>
    <row r="61" spans="2:15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86"/>
      <c r="K61" s="386"/>
      <c r="L61" s="386"/>
      <c r="M61" s="386"/>
      <c r="N61" s="313"/>
      <c r="O61" s="316"/>
    </row>
    <row r="62" spans="2:15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86"/>
      <c r="K62" s="386"/>
      <c r="L62" s="386"/>
      <c r="M62" s="386"/>
      <c r="N62" s="313"/>
      <c r="O62" s="316"/>
    </row>
    <row r="63" spans="2:15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86"/>
      <c r="K63" s="386"/>
      <c r="L63" s="386"/>
      <c r="M63" s="386"/>
      <c r="N63" s="313"/>
      <c r="O63" s="316"/>
    </row>
    <row r="64" spans="2:15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86"/>
      <c r="K64" s="386"/>
      <c r="L64" s="386"/>
      <c r="M64" s="386"/>
      <c r="N64" s="313"/>
      <c r="O64" s="316"/>
    </row>
    <row r="65" spans="2:15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86"/>
      <c r="K65" s="386"/>
      <c r="L65" s="386"/>
      <c r="M65" s="386"/>
      <c r="N65" s="313"/>
      <c r="O65" s="316"/>
    </row>
    <row r="66" spans="2:15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86"/>
      <c r="K66" s="386"/>
      <c r="L66" s="386"/>
      <c r="M66" s="386"/>
      <c r="N66" s="313"/>
      <c r="O66" s="316"/>
    </row>
    <row r="67" spans="2:15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86"/>
      <c r="K67" s="386"/>
      <c r="L67" s="386"/>
      <c r="M67" s="386"/>
      <c r="N67" s="313"/>
      <c r="O67" s="316"/>
    </row>
    <row r="68" spans="2:15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86"/>
      <c r="K68" s="386"/>
      <c r="L68" s="386"/>
      <c r="M68" s="386"/>
      <c r="N68" s="313"/>
      <c r="O68" s="316"/>
    </row>
    <row r="69" spans="2:15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86"/>
      <c r="K69" s="386"/>
      <c r="L69" s="386"/>
      <c r="M69" s="386"/>
      <c r="N69" s="313"/>
      <c r="O69" s="316"/>
    </row>
    <row r="70" spans="2:15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86"/>
      <c r="K70" s="386"/>
      <c r="L70" s="386"/>
      <c r="M70" s="386"/>
      <c r="N70" s="313"/>
      <c r="O70" s="316"/>
    </row>
    <row r="71" spans="2:15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86"/>
      <c r="K71" s="386"/>
      <c r="L71" s="386"/>
      <c r="M71" s="386"/>
      <c r="N71" s="313"/>
      <c r="O71" s="316"/>
    </row>
    <row r="72" spans="2:15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86"/>
      <c r="K72" s="386"/>
      <c r="L72" s="386"/>
      <c r="M72" s="386"/>
      <c r="N72" s="313"/>
      <c r="O72" s="316"/>
    </row>
    <row r="73" spans="2:15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86"/>
      <c r="K73" s="386"/>
      <c r="L73" s="386"/>
      <c r="M73" s="386"/>
      <c r="N73" s="313"/>
      <c r="O73" s="316"/>
    </row>
    <row r="74" spans="2:15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86"/>
      <c r="K74" s="386"/>
      <c r="L74" s="386"/>
      <c r="M74" s="386"/>
      <c r="N74" s="313"/>
      <c r="O74" s="316"/>
    </row>
    <row r="75" spans="2:15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86"/>
      <c r="K75" s="386"/>
      <c r="L75" s="386"/>
      <c r="M75" s="386"/>
      <c r="N75" s="313"/>
      <c r="O75" s="316"/>
    </row>
    <row r="76" spans="2:15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86"/>
      <c r="K76" s="386"/>
      <c r="L76" s="386"/>
      <c r="M76" s="386"/>
      <c r="N76" s="313"/>
      <c r="O76" s="316"/>
    </row>
    <row r="77" spans="2:15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86"/>
      <c r="K77" s="386"/>
      <c r="L77" s="386"/>
      <c r="M77" s="386"/>
      <c r="N77" s="313"/>
      <c r="O77" s="316"/>
    </row>
    <row r="78" spans="2:15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86"/>
      <c r="K78" s="386"/>
      <c r="L78" s="386"/>
      <c r="M78" s="386"/>
      <c r="N78" s="313"/>
      <c r="O78" s="316"/>
    </row>
    <row r="79" spans="2:15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86"/>
      <c r="K79" s="386"/>
      <c r="L79" s="386"/>
      <c r="M79" s="386"/>
      <c r="N79" s="313"/>
      <c r="O79" s="316"/>
    </row>
    <row r="80" spans="2:15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86"/>
      <c r="K80" s="386"/>
      <c r="L80" s="386"/>
      <c r="M80" s="386"/>
      <c r="N80" s="313"/>
      <c r="O80" s="316"/>
    </row>
    <row r="81" spans="2:15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86"/>
      <c r="K81" s="386"/>
      <c r="L81" s="386"/>
      <c r="M81" s="386"/>
      <c r="N81" s="313"/>
      <c r="O81" s="316"/>
    </row>
    <row r="82" spans="2:15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86"/>
      <c r="K82" s="386"/>
      <c r="L82" s="386"/>
      <c r="M82" s="386"/>
      <c r="N82" s="313"/>
      <c r="O82" s="316"/>
    </row>
    <row r="83" spans="2:15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86"/>
      <c r="K83" s="386"/>
      <c r="L83" s="386"/>
      <c r="M83" s="386"/>
      <c r="N83" s="313"/>
      <c r="O83" s="316"/>
    </row>
    <row r="84" spans="2:15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86"/>
      <c r="K84" s="386"/>
      <c r="L84" s="386"/>
      <c r="M84" s="386"/>
      <c r="N84" s="313"/>
      <c r="O84" s="316"/>
    </row>
    <row r="85" spans="2:15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86"/>
      <c r="K85" s="386"/>
      <c r="L85" s="386"/>
      <c r="M85" s="386"/>
      <c r="N85" s="313"/>
      <c r="O85" s="316"/>
    </row>
    <row r="86" spans="2:15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86"/>
      <c r="K86" s="386"/>
      <c r="L86" s="386"/>
      <c r="M86" s="386"/>
      <c r="N86" s="313"/>
      <c r="O86" s="316"/>
    </row>
    <row r="87" spans="2:15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86"/>
      <c r="K87" s="386"/>
      <c r="L87" s="386"/>
      <c r="M87" s="386"/>
      <c r="N87" s="313"/>
      <c r="O87" s="316"/>
    </row>
    <row r="88" spans="2:15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86"/>
      <c r="K88" s="386"/>
      <c r="L88" s="386"/>
      <c r="M88" s="386"/>
      <c r="N88" s="313"/>
      <c r="O88" s="316"/>
    </row>
    <row r="89" spans="2:15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86"/>
      <c r="K89" s="386"/>
      <c r="L89" s="386"/>
      <c r="M89" s="386"/>
      <c r="N89" s="313"/>
      <c r="O89" s="316"/>
    </row>
    <row r="90" spans="2:15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86"/>
      <c r="K90" s="386"/>
      <c r="L90" s="386"/>
      <c r="M90" s="386"/>
      <c r="N90" s="313"/>
      <c r="O90" s="316"/>
    </row>
    <row r="91" spans="2:15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86"/>
      <c r="K91" s="386"/>
      <c r="L91" s="386"/>
      <c r="M91" s="386"/>
      <c r="N91" s="313"/>
      <c r="O91" s="316"/>
    </row>
    <row r="92" spans="2:15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86"/>
      <c r="K92" s="386"/>
      <c r="L92" s="386"/>
      <c r="M92" s="386"/>
      <c r="N92" s="313"/>
      <c r="O92" s="316"/>
    </row>
    <row r="93" spans="2:15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86"/>
      <c r="K93" s="386"/>
      <c r="L93" s="386"/>
      <c r="M93" s="386"/>
      <c r="N93" s="313"/>
      <c r="O93" s="316"/>
    </row>
    <row r="94" spans="2:15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86"/>
      <c r="K94" s="386"/>
      <c r="L94" s="386"/>
      <c r="M94" s="386"/>
      <c r="N94" s="313"/>
      <c r="O94" s="316"/>
    </row>
    <row r="95" spans="2:15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86"/>
      <c r="K95" s="386"/>
      <c r="L95" s="386"/>
      <c r="M95" s="386"/>
      <c r="N95" s="313"/>
      <c r="O95" s="316"/>
    </row>
    <row r="96" spans="2:15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86"/>
      <c r="K96" s="386"/>
      <c r="L96" s="386"/>
      <c r="M96" s="386"/>
      <c r="N96" s="313"/>
      <c r="O96" s="316"/>
    </row>
    <row r="97" spans="2:15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86"/>
      <c r="K97" s="386"/>
      <c r="L97" s="386"/>
      <c r="M97" s="386"/>
      <c r="N97" s="313"/>
      <c r="O97" s="316"/>
    </row>
    <row r="98" spans="2:15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86"/>
      <c r="K98" s="386"/>
      <c r="L98" s="386"/>
      <c r="M98" s="386"/>
      <c r="N98" s="313"/>
      <c r="O98" s="316"/>
    </row>
    <row r="99" spans="2:15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86"/>
      <c r="K99" s="386"/>
      <c r="L99" s="386"/>
      <c r="M99" s="386"/>
      <c r="N99" s="313"/>
      <c r="O99" s="316"/>
    </row>
    <row r="100" spans="2:15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86"/>
      <c r="K100" s="386"/>
      <c r="L100" s="386"/>
      <c r="M100" s="386"/>
      <c r="N100" s="313"/>
      <c r="O100" s="316"/>
    </row>
    <row r="101" spans="2:15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86"/>
      <c r="K101" s="386"/>
      <c r="L101" s="386"/>
      <c r="M101" s="386"/>
      <c r="N101" s="313"/>
      <c r="O101" s="316"/>
    </row>
    <row r="102" spans="2:15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86"/>
      <c r="K102" s="386"/>
      <c r="L102" s="386"/>
      <c r="M102" s="386"/>
      <c r="N102" s="313"/>
      <c r="O102" s="316"/>
    </row>
    <row r="103" spans="2:15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86"/>
      <c r="K103" s="386"/>
      <c r="L103" s="386"/>
      <c r="M103" s="386"/>
      <c r="N103" s="313"/>
      <c r="O103" s="316"/>
    </row>
    <row r="104" spans="2:15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86"/>
      <c r="K104" s="386"/>
      <c r="L104" s="386"/>
      <c r="M104" s="386"/>
      <c r="N104" s="313"/>
      <c r="O104" s="316"/>
    </row>
    <row r="105" spans="2:15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86"/>
      <c r="K105" s="386"/>
      <c r="L105" s="386"/>
      <c r="M105" s="386"/>
      <c r="N105" s="313"/>
      <c r="O105" s="316"/>
    </row>
    <row r="106" spans="2:15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86"/>
      <c r="K106" s="386"/>
      <c r="L106" s="386"/>
      <c r="M106" s="386"/>
      <c r="N106" s="313"/>
      <c r="O106" s="316"/>
    </row>
    <row r="107" spans="2:15" ht="30" customHeight="1">
      <c r="I107" s="65" t="str">
        <f>IF(H107="","None",_xlfn.XLOOKUP(H107,RawTable[ITEM_NO],RawTable[STOCK],"None"))</f>
        <v>None</v>
      </c>
      <c r="J107" s="386"/>
      <c r="K107" s="386"/>
      <c r="L107" s="386"/>
      <c r="M107" s="386"/>
    </row>
    <row r="108" spans="2:15" ht="30" customHeight="1">
      <c r="I108" s="65" t="str">
        <f>IF(H108="","None",_xlfn.XLOOKUP(H108,RawTable[ITEM_NO],RawTable[STOCK],"None"))</f>
        <v>None</v>
      </c>
      <c r="J108" s="386"/>
      <c r="K108" s="386"/>
      <c r="L108" s="386"/>
      <c r="M108" s="386"/>
    </row>
    <row r="109" spans="2:15" ht="30" customHeight="1">
      <c r="I109" s="65" t="str">
        <f>IF(H109="","None",_xlfn.XLOOKUP(H109,RawTable[ITEM_NO],RawTable[STOCK],"None"))</f>
        <v>None</v>
      </c>
      <c r="J109" s="386"/>
      <c r="K109" s="386"/>
      <c r="L109" s="386"/>
      <c r="M109" s="386"/>
    </row>
    <row r="110" spans="2:15" ht="30" customHeight="1">
      <c r="I110" s="65" t="str">
        <f>IF(H110="","None",_xlfn.XLOOKUP(H110,RawTable[ITEM_NO],RawTable[STOCK],"None"))</f>
        <v>None</v>
      </c>
      <c r="J110" s="386"/>
      <c r="K110" s="386"/>
      <c r="L110" s="386"/>
      <c r="M110" s="386"/>
    </row>
    <row r="111" spans="2:15" ht="30" customHeight="1">
      <c r="I111" s="65" t="str">
        <f>IF(H111="","None",_xlfn.XLOOKUP(H111,RawTable[ITEM_NO],RawTable[STOCK],"None"))</f>
        <v>None</v>
      </c>
      <c r="J111" s="386"/>
      <c r="K111" s="386"/>
      <c r="L111" s="386"/>
      <c r="M111" s="386"/>
    </row>
    <row r="112" spans="2:15" ht="30" customHeight="1">
      <c r="I112" s="65" t="str">
        <f>IF(H112="","None",_xlfn.XLOOKUP(H112,RawTable[ITEM_NO],RawTable[STOCK],"None"))</f>
        <v>None</v>
      </c>
      <c r="J112" s="386"/>
      <c r="K112" s="386"/>
      <c r="L112" s="386"/>
      <c r="M112" s="386"/>
    </row>
    <row r="113" spans="9:13" ht="30" customHeight="1">
      <c r="I113" s="65" t="str">
        <f>IF(H113="","None",_xlfn.XLOOKUP(H113,RawTable[ITEM_NO],RawTable[STOCK],"None"))</f>
        <v>None</v>
      </c>
      <c r="J113" s="386"/>
      <c r="K113" s="386"/>
      <c r="L113" s="386"/>
      <c r="M113" s="386"/>
    </row>
    <row r="114" spans="9:13" ht="30" customHeight="1">
      <c r="I114" s="65" t="str">
        <f>IF(H114="","None",_xlfn.XLOOKUP(H114,RawTable[ITEM_NO],RawTable[STOCK],"None"))</f>
        <v>None</v>
      </c>
      <c r="J114" s="386"/>
      <c r="K114" s="386"/>
      <c r="L114" s="386"/>
      <c r="M114" s="386"/>
    </row>
    <row r="115" spans="9:13" ht="30" customHeight="1">
      <c r="I115" s="65" t="str">
        <f>IF(H115="","None",_xlfn.XLOOKUP(H115,RawTable[ITEM_NO],RawTable[STOCK],"None"))</f>
        <v>None</v>
      </c>
      <c r="J115" s="386"/>
      <c r="K115" s="386"/>
      <c r="L115" s="386"/>
      <c r="M115" s="386"/>
    </row>
    <row r="116" spans="9:13" ht="30" customHeight="1">
      <c r="I116" s="65" t="str">
        <f>IF(H116="","None",_xlfn.XLOOKUP(H116,RawTable[ITEM_NO],RawTable[STOCK],"None"))</f>
        <v>None</v>
      </c>
      <c r="J116" s="386"/>
      <c r="K116" s="386"/>
      <c r="L116" s="386"/>
      <c r="M116" s="386"/>
    </row>
    <row r="117" spans="9:13" ht="30" customHeight="1">
      <c r="I117" s="65" t="str">
        <f>IF(H117="","None",_xlfn.XLOOKUP(H117,RawTable[ITEM_NO],RawTable[STOCK],"None"))</f>
        <v>None</v>
      </c>
      <c r="J117" s="386"/>
      <c r="K117" s="386"/>
      <c r="L117" s="386"/>
      <c r="M117" s="386"/>
    </row>
    <row r="118" spans="9:13" ht="30" customHeight="1">
      <c r="I118" s="65" t="str">
        <f>IF(H118="","None",_xlfn.XLOOKUP(H118,RawTable[ITEM_NO],RawTable[STOCK],"None"))</f>
        <v>None</v>
      </c>
      <c r="J118" s="386"/>
      <c r="K118" s="386"/>
      <c r="L118" s="386"/>
      <c r="M118" s="386"/>
    </row>
    <row r="119" spans="9:13" ht="30" customHeight="1">
      <c r="I119" s="65" t="str">
        <f>IF(H119="","None",_xlfn.XLOOKUP(H119,RawTable[ITEM_NO],RawTable[STOCK],"None"))</f>
        <v>None</v>
      </c>
      <c r="J119" s="386"/>
      <c r="K119" s="386"/>
      <c r="L119" s="386"/>
      <c r="M119" s="386"/>
    </row>
    <row r="120" spans="9:13" ht="30" customHeight="1">
      <c r="I120" s="65" t="str">
        <f>IF(H120="","None",_xlfn.XLOOKUP(H120,RawTable[ITEM_NO],RawTable[STOCK],"None"))</f>
        <v>None</v>
      </c>
      <c r="J120" s="386"/>
      <c r="K120" s="386"/>
      <c r="L120" s="386"/>
      <c r="M120" s="386"/>
    </row>
    <row r="121" spans="9:13" ht="30" customHeight="1">
      <c r="I121" s="65" t="str">
        <f>IF(H121="","None",_xlfn.XLOOKUP(H121,RawTable[ITEM_NO],RawTable[STOCK],"None"))</f>
        <v>None</v>
      </c>
      <c r="J121" s="386"/>
      <c r="K121" s="386"/>
      <c r="L121" s="386"/>
      <c r="M121" s="386"/>
    </row>
    <row r="122" spans="9:13" ht="30" customHeight="1">
      <c r="I122" s="65" t="str">
        <f>IF(H122="","None",_xlfn.XLOOKUP(H122,RawTable[ITEM_NO],RawTable[STOCK],"None"))</f>
        <v>None</v>
      </c>
      <c r="J122" s="386"/>
      <c r="K122" s="386"/>
      <c r="L122" s="386"/>
      <c r="M122" s="386"/>
    </row>
    <row r="123" spans="9:13" ht="30" customHeight="1">
      <c r="I123" s="65" t="str">
        <f>IF(H123="","None",_xlfn.XLOOKUP(H123,RawTable[ITEM_NO],RawTable[STOCK],"None"))</f>
        <v>None</v>
      </c>
      <c r="J123" s="386"/>
      <c r="K123" s="386"/>
      <c r="L123" s="386"/>
      <c r="M123" s="386"/>
    </row>
    <row r="124" spans="9:13" ht="30" customHeight="1">
      <c r="I124" s="65" t="str">
        <f>IF(H124="","None",_xlfn.XLOOKUP(H124,RawTable[ITEM_NO],RawTable[STOCK],"None"))</f>
        <v>None</v>
      </c>
      <c r="J124" s="386"/>
      <c r="K124" s="386"/>
      <c r="L124" s="386"/>
      <c r="M124" s="386"/>
    </row>
    <row r="125" spans="9:13" ht="30" customHeight="1">
      <c r="I125" s="65" t="str">
        <f>IF(H125="","None",_xlfn.XLOOKUP(H125,RawTable[ITEM_NO],RawTable[STOCK],"None"))</f>
        <v>None</v>
      </c>
      <c r="J125" s="386"/>
      <c r="K125" s="386"/>
      <c r="L125" s="386"/>
      <c r="M125" s="386"/>
    </row>
    <row r="126" spans="9:13" ht="30" customHeight="1">
      <c r="I126" s="65" t="str">
        <f>IF(H126="","None",_xlfn.XLOOKUP(H126,RawTable[ITEM_NO],RawTable[STOCK],"None"))</f>
        <v>None</v>
      </c>
      <c r="J126" s="386"/>
      <c r="K126" s="386"/>
      <c r="L126" s="386"/>
      <c r="M126" s="386"/>
    </row>
    <row r="127" spans="9:13" ht="30" customHeight="1">
      <c r="I127" s="65" t="str">
        <f>IF(H127="","None",_xlfn.XLOOKUP(H127,RawTable[ITEM_NO],RawTable[STOCK],"None"))</f>
        <v>None</v>
      </c>
      <c r="J127" s="386"/>
      <c r="K127" s="386"/>
      <c r="L127" s="386"/>
      <c r="M127" s="386"/>
    </row>
    <row r="128" spans="9:13" ht="30" customHeight="1">
      <c r="I128" s="65" t="str">
        <f>IF(H128="","None",_xlfn.XLOOKUP(H128,RawTable[ITEM_NO],RawTable[STOCK],"None"))</f>
        <v>None</v>
      </c>
      <c r="J128" s="386"/>
      <c r="K128" s="386"/>
      <c r="L128" s="386"/>
      <c r="M128" s="386"/>
    </row>
    <row r="129" spans="9:13" ht="30" customHeight="1">
      <c r="I129" s="65" t="str">
        <f>IF(H129="","None",_xlfn.XLOOKUP(H129,RawTable[ITEM_NO],RawTable[STOCK],"None"))</f>
        <v>None</v>
      </c>
      <c r="J129" s="386"/>
      <c r="K129" s="386"/>
      <c r="L129" s="386"/>
      <c r="M129" s="386"/>
    </row>
    <row r="130" spans="9:13" ht="30" customHeight="1">
      <c r="I130" s="65" t="str">
        <f>IF(H130="","None",_xlfn.XLOOKUP(H130,RawTable[ITEM_NO],RawTable[STOCK],"None"))</f>
        <v>None</v>
      </c>
      <c r="J130" s="386"/>
      <c r="K130" s="386"/>
      <c r="L130" s="386"/>
      <c r="M130" s="386"/>
    </row>
    <row r="131" spans="9:13" ht="30" customHeight="1">
      <c r="I131" s="65" t="str">
        <f>IF(H131="","None",_xlfn.XLOOKUP(H131,RawTable[ITEM_NO],RawTable[STOCK],"None"))</f>
        <v>None</v>
      </c>
      <c r="J131" s="386"/>
      <c r="K131" s="386"/>
      <c r="L131" s="386"/>
      <c r="M131" s="386"/>
    </row>
    <row r="132" spans="9:13" ht="30" customHeight="1">
      <c r="I132" s="65" t="str">
        <f>IF(H132="","None",_xlfn.XLOOKUP(H132,RawTable[ITEM_NO],RawTable[STOCK],"None"))</f>
        <v>None</v>
      </c>
      <c r="J132" s="386"/>
      <c r="K132" s="386"/>
      <c r="L132" s="386"/>
      <c r="M132" s="386"/>
    </row>
    <row r="133" spans="9:13" ht="30" customHeight="1">
      <c r="I133" s="65" t="str">
        <f>IF(H133="","None",_xlfn.XLOOKUP(H133,RawTable[ITEM_NO],RawTable[STOCK],"None"))</f>
        <v>None</v>
      </c>
      <c r="J133" s="386"/>
      <c r="K133" s="386"/>
      <c r="L133" s="386"/>
      <c r="M133" s="386"/>
    </row>
    <row r="134" spans="9:13" ht="30" customHeight="1">
      <c r="I134" s="65" t="str">
        <f>IF(H134="","None",_xlfn.XLOOKUP(H134,RawTable[ITEM_NO],RawTable[STOCK],"None"))</f>
        <v>None</v>
      </c>
      <c r="J134" s="386"/>
      <c r="K134" s="386"/>
      <c r="L134" s="386"/>
      <c r="M134" s="386"/>
    </row>
    <row r="135" spans="9:13" ht="30" customHeight="1">
      <c r="I135" s="65" t="str">
        <f>IF(H135="","None",_xlfn.XLOOKUP(H135,RawTable[ITEM_NO],RawTable[STOCK],"None"))</f>
        <v>None</v>
      </c>
      <c r="J135" s="386"/>
      <c r="K135" s="386"/>
      <c r="L135" s="386"/>
      <c r="M135" s="386"/>
    </row>
    <row r="136" spans="9:13" ht="30" customHeight="1">
      <c r="I136" s="65" t="str">
        <f>IF(H136="","None",_xlfn.XLOOKUP(H136,RawTable[ITEM_NO],RawTable[STOCK],"None"))</f>
        <v>None</v>
      </c>
      <c r="J136" s="386"/>
      <c r="K136" s="386"/>
      <c r="L136" s="386"/>
      <c r="M136" s="386"/>
    </row>
    <row r="137" spans="9:13" ht="30" customHeight="1">
      <c r="I137" s="65" t="str">
        <f>IF(H137="","None",_xlfn.XLOOKUP(H137,RawTable[ITEM_NO],RawTable[STOCK],"None"))</f>
        <v>None</v>
      </c>
      <c r="J137" s="386"/>
      <c r="K137" s="386"/>
      <c r="L137" s="386"/>
      <c r="M137" s="386"/>
    </row>
    <row r="138" spans="9:13" ht="30" customHeight="1">
      <c r="I138" s="65" t="str">
        <f>IF(H138="","None",_xlfn.XLOOKUP(H138,RawTable[ITEM_NO],RawTable[STOCK],"None"))</f>
        <v>None</v>
      </c>
      <c r="J138" s="386"/>
      <c r="K138" s="386"/>
      <c r="L138" s="386"/>
      <c r="M138" s="386"/>
    </row>
    <row r="139" spans="9:13" ht="30" customHeight="1">
      <c r="I139" s="65" t="str">
        <f>IF(H139="","None",_xlfn.XLOOKUP(H139,RawTable[ITEM_NO],RawTable[STOCK],"None"))</f>
        <v>None</v>
      </c>
      <c r="J139" s="386"/>
      <c r="K139" s="386"/>
      <c r="L139" s="386"/>
      <c r="M139" s="386"/>
    </row>
    <row r="140" spans="9:13" ht="30" customHeight="1">
      <c r="I140" s="65" t="str">
        <f>IF(H140="","None",_xlfn.XLOOKUP(H140,RawTable[ITEM_NO],RawTable[STOCK],"None"))</f>
        <v>None</v>
      </c>
      <c r="J140" s="386"/>
      <c r="K140" s="386"/>
      <c r="L140" s="386"/>
      <c r="M140" s="386"/>
    </row>
    <row r="141" spans="9:13" ht="30" customHeight="1">
      <c r="I141" s="65" t="str">
        <f>IF(H141="","None",_xlfn.XLOOKUP(H141,RawTable[ITEM_NO],RawTable[STOCK],"None"))</f>
        <v>None</v>
      </c>
      <c r="J141" s="386"/>
      <c r="K141" s="386"/>
      <c r="L141" s="386"/>
      <c r="M141" s="386"/>
    </row>
    <row r="142" spans="9:13" ht="30" customHeight="1">
      <c r="I142" s="65" t="str">
        <f>IF(H142="","None",_xlfn.XLOOKUP(H142,RawTable[ITEM_NO],RawTable[STOCK],"None"))</f>
        <v>None</v>
      </c>
      <c r="J142" s="386"/>
      <c r="K142" s="386"/>
      <c r="L142" s="386"/>
      <c r="M142" s="386"/>
    </row>
    <row r="143" spans="9:13" ht="30" customHeight="1">
      <c r="I143" s="65" t="str">
        <f>IF(H143="","None",_xlfn.XLOOKUP(H143,RawTable[ITEM_NO],RawTable[STOCK],"None"))</f>
        <v>None</v>
      </c>
      <c r="J143" s="386"/>
      <c r="K143" s="386"/>
      <c r="L143" s="386"/>
      <c r="M143" s="386"/>
    </row>
    <row r="144" spans="9:13" ht="30" customHeight="1">
      <c r="I144" s="65" t="str">
        <f>IF(H144="","None",_xlfn.XLOOKUP(H144,RawTable[ITEM_NO],RawTable[STOCK],"None"))</f>
        <v>None</v>
      </c>
      <c r="J144" s="386"/>
      <c r="K144" s="386"/>
      <c r="L144" s="386"/>
      <c r="M144" s="386"/>
    </row>
    <row r="145" spans="9:13" ht="30" customHeight="1">
      <c r="I145" s="65" t="str">
        <f>IF(H145="","None",_xlfn.XLOOKUP(H145,RawTable[ITEM_NO],RawTable[STOCK],"None"))</f>
        <v>None</v>
      </c>
      <c r="J145" s="386"/>
      <c r="K145" s="386"/>
      <c r="L145" s="386"/>
      <c r="M145" s="386"/>
    </row>
    <row r="146" spans="9:13" ht="30" customHeight="1">
      <c r="I146" s="65" t="str">
        <f>IF(H146="","None",_xlfn.XLOOKUP(H146,RawTable[ITEM_NO],RawTable[STOCK],"None"))</f>
        <v>None</v>
      </c>
      <c r="J146" s="386"/>
      <c r="K146" s="386"/>
      <c r="L146" s="386"/>
      <c r="M146" s="386"/>
    </row>
    <row r="147" spans="9:13" ht="30" customHeight="1">
      <c r="I147" s="65" t="str">
        <f>IF(H147="","None",_xlfn.XLOOKUP(H147,RawTable[ITEM_NO],RawTable[STOCK],"None"))</f>
        <v>None</v>
      </c>
      <c r="J147" s="386"/>
      <c r="K147" s="386"/>
      <c r="L147" s="386"/>
      <c r="M147" s="386"/>
    </row>
    <row r="148" spans="9:13" ht="30" customHeight="1">
      <c r="I148" s="65" t="str">
        <f>IF(H148="","None",_xlfn.XLOOKUP(H148,RawTable[ITEM_NO],RawTable[STOCK],"None"))</f>
        <v>None</v>
      </c>
      <c r="J148" s="386"/>
      <c r="K148" s="386"/>
      <c r="L148" s="386"/>
      <c r="M148" s="386"/>
    </row>
    <row r="149" spans="9:13" ht="30" customHeight="1">
      <c r="I149" s="65" t="str">
        <f>IF(H149="","None",_xlfn.XLOOKUP(H149,RawTable[ITEM_NO],RawTable[STOCK],"None"))</f>
        <v>None</v>
      </c>
      <c r="J149" s="386"/>
      <c r="K149" s="386"/>
      <c r="L149" s="386"/>
      <c r="M149" s="386"/>
    </row>
    <row r="150" spans="9:13" ht="30" customHeight="1">
      <c r="I150" s="65" t="str">
        <f>IF(H150="","None",_xlfn.XLOOKUP(H150,RawTable[ITEM_NO],RawTable[STOCK],"None"))</f>
        <v>None</v>
      </c>
      <c r="J150" s="386"/>
      <c r="K150" s="386"/>
      <c r="L150" s="386"/>
      <c r="M150" s="386"/>
    </row>
    <row r="151" spans="9:13" ht="30" customHeight="1">
      <c r="I151" s="65" t="str">
        <f>IF(H151="","None",_xlfn.XLOOKUP(H151,RawTable[ITEM_NO],RawTable[STOCK],"None"))</f>
        <v>None</v>
      </c>
      <c r="J151" s="386"/>
      <c r="K151" s="386"/>
      <c r="L151" s="386"/>
      <c r="M151" s="386"/>
    </row>
    <row r="152" spans="9:13" ht="30" customHeight="1">
      <c r="I152" s="65" t="str">
        <f>IF(H152="","None",_xlfn.XLOOKUP(H152,RawTable[ITEM_NO],RawTable[STOCK],"None"))</f>
        <v>None</v>
      </c>
      <c r="J152" s="386"/>
      <c r="K152" s="386"/>
      <c r="L152" s="386"/>
      <c r="M152" s="386"/>
    </row>
    <row r="153" spans="9:13" ht="30" customHeight="1">
      <c r="I153" s="65" t="str">
        <f>IF(H153="","None",_xlfn.XLOOKUP(H153,RawTable[ITEM_NO],RawTable[STOCK],"None"))</f>
        <v>None</v>
      </c>
      <c r="J153" s="386"/>
      <c r="K153" s="386"/>
      <c r="L153" s="386"/>
      <c r="M153" s="386"/>
    </row>
    <row r="154" spans="9:13" ht="30" customHeight="1">
      <c r="I154" s="65" t="str">
        <f>IF(H154="","None",_xlfn.XLOOKUP(H154,RawTable[ITEM_NO],RawTable[STOCK],"None"))</f>
        <v>None</v>
      </c>
      <c r="J154" s="386"/>
      <c r="K154" s="386"/>
      <c r="L154" s="386"/>
      <c r="M154" s="386"/>
    </row>
    <row r="155" spans="9:13" ht="30" customHeight="1">
      <c r="I155" s="65" t="str">
        <f>IF(H155="","None",_xlfn.XLOOKUP(H155,RawTable[ITEM_NO],RawTable[STOCK],"None"))</f>
        <v>None</v>
      </c>
      <c r="J155" s="386"/>
      <c r="K155" s="386"/>
      <c r="L155" s="386"/>
      <c r="M155" s="386"/>
    </row>
    <row r="156" spans="9:13" ht="30" customHeight="1">
      <c r="I156" s="65" t="str">
        <f>IF(H156="","None",_xlfn.XLOOKUP(H156,RawTable[ITEM_NO],RawTable[STOCK],"None"))</f>
        <v>None</v>
      </c>
      <c r="J156" s="386"/>
      <c r="K156" s="386"/>
      <c r="L156" s="386"/>
      <c r="M156" s="386"/>
    </row>
    <row r="157" spans="9:13" ht="30" customHeight="1">
      <c r="I157" s="65" t="str">
        <f>IF(H157="","None",_xlfn.XLOOKUP(H157,RawTable[ITEM_NO],RawTable[STOCK],"None"))</f>
        <v>None</v>
      </c>
      <c r="J157" s="386"/>
      <c r="K157" s="386"/>
      <c r="L157" s="386"/>
      <c r="M157" s="386"/>
    </row>
    <row r="158" spans="9:13" ht="30" customHeight="1">
      <c r="I158" s="65" t="str">
        <f>IF(H158="","None",_xlfn.XLOOKUP(H158,RawTable[ITEM_NO],RawTable[STOCK],"None"))</f>
        <v>None</v>
      </c>
      <c r="J158" s="386"/>
      <c r="K158" s="386"/>
      <c r="L158" s="386"/>
      <c r="M158" s="386"/>
    </row>
    <row r="159" spans="9:13" ht="30" customHeight="1">
      <c r="I159" s="65" t="str">
        <f>IF(H159="","None",_xlfn.XLOOKUP(H159,RawTable[ITEM_NO],RawTable[STOCK],"None"))</f>
        <v>None</v>
      </c>
      <c r="J159" s="386"/>
      <c r="K159" s="386"/>
      <c r="L159" s="386"/>
      <c r="M159" s="386"/>
    </row>
    <row r="160" spans="9:13" ht="30" customHeight="1">
      <c r="I160" s="65" t="str">
        <f>IF(H160="","None",_xlfn.XLOOKUP(H160,RawTable[ITEM_NO],RawTable[STOCK],"None"))</f>
        <v>None</v>
      </c>
      <c r="J160" s="386"/>
      <c r="K160" s="386"/>
      <c r="L160" s="386"/>
      <c r="M160" s="386"/>
    </row>
    <row r="161" spans="9:13" ht="30" customHeight="1">
      <c r="I161" s="65" t="str">
        <f>IF(H161="","None",_xlfn.XLOOKUP(H161,RawTable[ITEM_NO],RawTable[STOCK],"None"))</f>
        <v>None</v>
      </c>
      <c r="J161" s="386"/>
      <c r="K161" s="386"/>
      <c r="L161" s="386"/>
      <c r="M161" s="386"/>
    </row>
    <row r="162" spans="9:13" ht="30" customHeight="1">
      <c r="I162" s="65" t="str">
        <f>IF(H162="","None",_xlfn.XLOOKUP(H162,RawTable[ITEM_NO],RawTable[STOCK],"None"))</f>
        <v>None</v>
      </c>
      <c r="J162" s="386"/>
      <c r="K162" s="386"/>
      <c r="L162" s="386"/>
      <c r="M162" s="386"/>
    </row>
    <row r="163" spans="9:13" ht="30" customHeight="1">
      <c r="I163" s="65" t="str">
        <f>IF(H163="","None",_xlfn.XLOOKUP(H163,RawTable[ITEM_NO],RawTable[STOCK],"None"))</f>
        <v>None</v>
      </c>
      <c r="J163" s="386"/>
      <c r="K163" s="386"/>
      <c r="L163" s="386"/>
      <c r="M163" s="386"/>
    </row>
    <row r="164" spans="9:13" ht="30" customHeight="1">
      <c r="I164" s="65" t="str">
        <f>IF(H164="","None",_xlfn.XLOOKUP(H164,RawTable[ITEM_NO],RawTable[STOCK],"None"))</f>
        <v>None</v>
      </c>
      <c r="J164" s="386"/>
      <c r="K164" s="386"/>
      <c r="L164" s="386"/>
      <c r="M164" s="386"/>
    </row>
    <row r="165" spans="9:13" ht="30" customHeight="1">
      <c r="I165" s="65" t="str">
        <f>IF(H165="","None",_xlfn.XLOOKUP(H165,RawTable[ITEM_NO],RawTable[STOCK],"None"))</f>
        <v>None</v>
      </c>
      <c r="J165" s="386"/>
      <c r="K165" s="386"/>
      <c r="L165" s="386"/>
      <c r="M165" s="386"/>
    </row>
    <row r="166" spans="9:13" ht="30" customHeight="1">
      <c r="I166" s="65" t="str">
        <f>IF(H166="","None",_xlfn.XLOOKUP(H166,RawTable[ITEM_NO],RawTable[STOCK],"None"))</f>
        <v>None</v>
      </c>
      <c r="J166" s="386"/>
      <c r="K166" s="386"/>
      <c r="L166" s="386"/>
      <c r="M166" s="386"/>
    </row>
    <row r="167" spans="9:13" ht="30" customHeight="1">
      <c r="I167" s="65" t="str">
        <f>IF(H167="","None",_xlfn.XLOOKUP(H167,RawTable[ITEM_NO],RawTable[STOCK],"None"))</f>
        <v>None</v>
      </c>
      <c r="J167" s="386"/>
      <c r="K167" s="386"/>
      <c r="L167" s="386"/>
      <c r="M167" s="386"/>
    </row>
    <row r="168" spans="9:13" ht="30" customHeight="1">
      <c r="I168" s="65" t="str">
        <f>IF(H168="","None",_xlfn.XLOOKUP(H168,RawTable[ITEM_NO],RawTable[STOCK],"None"))</f>
        <v>None</v>
      </c>
      <c r="J168" s="386"/>
      <c r="K168" s="386"/>
      <c r="L168" s="386"/>
      <c r="M168" s="386"/>
    </row>
    <row r="169" spans="9:13" ht="30" customHeight="1">
      <c r="I169" s="65" t="str">
        <f>IF(H169="","None",_xlfn.XLOOKUP(H169,RawTable[ITEM_NO],RawTable[STOCK],"None"))</f>
        <v>None</v>
      </c>
      <c r="J169" s="386"/>
      <c r="K169" s="386"/>
      <c r="L169" s="386"/>
      <c r="M169" s="386"/>
    </row>
    <row r="170" spans="9:13" ht="30" customHeight="1">
      <c r="I170" s="65" t="str">
        <f>IF(H170="","None",_xlfn.XLOOKUP(H170,RawTable[ITEM_NO],RawTable[STOCK],"None"))</f>
        <v>None</v>
      </c>
      <c r="J170" s="386"/>
      <c r="K170" s="386"/>
      <c r="L170" s="386"/>
      <c r="M170" s="386"/>
    </row>
    <row r="171" spans="9:13" ht="30" customHeight="1">
      <c r="I171" s="65" t="str">
        <f>IF(H171="","None",_xlfn.XLOOKUP(H171,RawTable[ITEM_NO],RawTable[STOCK],"None"))</f>
        <v>None</v>
      </c>
    </row>
    <row r="172" spans="9:13" ht="30" customHeight="1">
      <c r="I172" s="65" t="str">
        <f>IF(H172="","None",_xlfn.XLOOKUP(H172,RawTable[ITEM_NO],RawTable[STOCK],"None"))</f>
        <v>None</v>
      </c>
    </row>
    <row r="173" spans="9:13" ht="30" customHeight="1">
      <c r="I173" s="65" t="str">
        <f>IF(H173="","None",_xlfn.XLOOKUP(H173,RawTable[ITEM_NO],RawTable[STOCK],"None"))</f>
        <v>None</v>
      </c>
    </row>
    <row r="174" spans="9:13" ht="30" customHeight="1">
      <c r="I174" s="65" t="str">
        <f>IF(H174="","None",_xlfn.XLOOKUP(H174,RawTable[ITEM_NO],RawTable[STOCK],"None"))</f>
        <v>None</v>
      </c>
    </row>
    <row r="175" spans="9:13" ht="30" customHeight="1">
      <c r="I175" s="65" t="str">
        <f>IF(H175="","None",_xlfn.XLOOKUP(H175,RawTable[ITEM_NO],RawTable[STOCK],"None"))</f>
        <v>None</v>
      </c>
    </row>
    <row r="176" spans="9:13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O3" xr:uid="{DAAE7B28-B568-46B2-8B83-F3990409C08E}">
    <sortState xmlns:xlrd2="http://schemas.microsoft.com/office/spreadsheetml/2017/richdata2" ref="B4:O6">
      <sortCondition ref="B4:B6"/>
      <sortCondition ref="C4:C6"/>
      <sortCondition ref="D4:D6"/>
    </sortState>
  </autoFilter>
  <phoneticPr fontId="2" type="noConversion"/>
  <conditionalFormatting sqref="B4:H220">
    <cfRule type="expression" dxfId="598" priority="8" stopIfTrue="1">
      <formula>UPPER($I4)="NONE"</formula>
    </cfRule>
    <cfRule type="expression" dxfId="597" priority="9" stopIfTrue="1">
      <formula>AND($I4&lt;&gt;"", $J4&lt;&gt;"", $I4*1&lt;$J4*1)</formula>
    </cfRule>
  </conditionalFormatting>
  <conditionalFormatting sqref="H1:H3 H221:H1048576">
    <cfRule type="duplicateValues" dxfId="596" priority="7"/>
  </conditionalFormatting>
  <conditionalFormatting sqref="H4:H1048576">
    <cfRule type="expression" dxfId="595" priority="10">
      <formula>COUNTIF($H:$H, $H4)&gt;1</formula>
    </cfRule>
  </conditionalFormatting>
  <conditionalFormatting sqref="I3:I1048576">
    <cfRule type="cellIs" dxfId="594" priority="1" operator="equal">
      <formula>0</formula>
    </cfRule>
    <cfRule type="cellIs" dxfId="593" priority="2" operator="equal">
      <formula>"None"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F828-B53A-4698-9067-F92AAB6EC13A}">
  <sheetPr codeName="Sheet59"/>
  <dimension ref="B1:P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Y8" sqref="Y8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6.140625" style="52" customWidth="1"/>
    <col min="12" max="13" width="7.640625" style="1" customWidth="1"/>
    <col min="14" max="14" width="11.640625" style="1" customWidth="1"/>
    <col min="15" max="15" width="7.640625" customWidth="1"/>
    <col min="16" max="16" width="67" customWidth="1"/>
  </cols>
  <sheetData>
    <row r="1" spans="2:16" ht="18" customHeight="1" thickBot="1">
      <c r="L1" s="380"/>
      <c r="M1" s="380"/>
      <c r="N1" s="380"/>
    </row>
    <row r="2" spans="2:16" ht="66.75" customHeight="1" thickBot="1">
      <c r="B2" s="317" t="s">
        <v>7599</v>
      </c>
      <c r="C2" s="318"/>
      <c r="D2" s="318"/>
      <c r="E2" s="318"/>
      <c r="F2" s="318"/>
      <c r="G2" s="318"/>
      <c r="H2" s="319"/>
      <c r="I2" s="319"/>
      <c r="J2" s="319"/>
      <c r="K2" s="319"/>
      <c r="L2" s="319"/>
      <c r="M2" s="319"/>
      <c r="N2" s="319"/>
      <c r="O2" s="319"/>
      <c r="P2" s="320"/>
    </row>
    <row r="3" spans="2:16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3" t="s">
        <v>9691</v>
      </c>
      <c r="K3" s="387" t="s">
        <v>7694</v>
      </c>
      <c r="L3" s="388" t="s">
        <v>7940</v>
      </c>
      <c r="M3" s="388" t="s">
        <v>7941</v>
      </c>
      <c r="N3" s="322"/>
      <c r="O3" s="323" t="s">
        <v>1399</v>
      </c>
      <c r="P3" s="324" t="s">
        <v>1358</v>
      </c>
    </row>
    <row r="4" spans="2:16" ht="30" customHeight="1" thickTop="1">
      <c r="B4" s="315"/>
      <c r="C4" s="312"/>
      <c r="D4" s="376" t="s">
        <v>2335</v>
      </c>
      <c r="E4" s="376" t="s">
        <v>2336</v>
      </c>
      <c r="F4" s="312"/>
      <c r="G4" s="312"/>
      <c r="H4" s="379">
        <v>6275477</v>
      </c>
      <c r="I4" s="65">
        <f>IF(H4="","None",_xlfn.XLOOKUP(H4,RawTable[ITEM_NO],RawTable[STOCK],"None"))</f>
        <v>1</v>
      </c>
      <c r="J4" s="379"/>
      <c r="K4" s="379"/>
      <c r="L4" s="379"/>
      <c r="M4" s="379"/>
      <c r="N4" s="379" t="s">
        <v>7695</v>
      </c>
      <c r="O4" s="313"/>
      <c r="P4" s="316"/>
    </row>
    <row r="5" spans="2:16" ht="30" customHeight="1">
      <c r="B5" s="315"/>
      <c r="C5" s="312"/>
      <c r="D5" s="376" t="s">
        <v>7613</v>
      </c>
      <c r="E5" s="376" t="s">
        <v>7656</v>
      </c>
      <c r="F5" s="312"/>
      <c r="G5" s="312"/>
      <c r="H5" s="379">
        <v>6271003</v>
      </c>
      <c r="I5" s="65">
        <f>IF(H5="","None",_xlfn.XLOOKUP(H5,RawTable[ITEM_NO],RawTable[STOCK],"None"))</f>
        <v>1</v>
      </c>
      <c r="J5" s="379"/>
      <c r="K5" s="379"/>
      <c r="L5" s="379"/>
      <c r="M5" s="379"/>
      <c r="N5" s="379" t="s">
        <v>7696</v>
      </c>
      <c r="O5" s="313"/>
      <c r="P5" s="316"/>
    </row>
    <row r="6" spans="2:16" ht="30" customHeight="1">
      <c r="B6" s="315"/>
      <c r="C6" s="312"/>
      <c r="D6" s="376" t="s">
        <v>7614</v>
      </c>
      <c r="E6" s="376" t="s">
        <v>7657</v>
      </c>
      <c r="F6" s="312"/>
      <c r="G6" s="312"/>
      <c r="H6" s="379">
        <v>6234332</v>
      </c>
      <c r="I6" s="65">
        <f>IF(H6="","None",_xlfn.XLOOKUP(H6,RawTable[ITEM_NO],RawTable[STOCK],"None"))</f>
        <v>1</v>
      </c>
      <c r="J6" s="379"/>
      <c r="K6" s="379"/>
      <c r="L6" s="379"/>
      <c r="M6" s="379"/>
      <c r="N6" s="379" t="s">
        <v>7696</v>
      </c>
      <c r="O6" s="313"/>
      <c r="P6" s="316"/>
    </row>
    <row r="7" spans="2:16" ht="30" customHeight="1">
      <c r="B7" s="315"/>
      <c r="C7" s="312"/>
      <c r="D7" s="376" t="s">
        <v>7615</v>
      </c>
      <c r="E7" s="376" t="s">
        <v>7658</v>
      </c>
      <c r="F7" s="312"/>
      <c r="G7" s="312"/>
      <c r="H7" s="379">
        <v>6220001</v>
      </c>
      <c r="I7" s="65">
        <f>IF(H7="","None",_xlfn.XLOOKUP(H7,RawTable[ITEM_NO],RawTable[STOCK],"None"))</f>
        <v>1</v>
      </c>
      <c r="J7" s="379"/>
      <c r="K7" s="379"/>
      <c r="L7" s="379"/>
      <c r="M7" s="379"/>
      <c r="N7" s="379" t="s">
        <v>7696</v>
      </c>
      <c r="O7" s="313"/>
      <c r="P7" s="316"/>
    </row>
    <row r="8" spans="2:16" ht="30" customHeight="1">
      <c r="B8" s="315"/>
      <c r="C8" s="312"/>
      <c r="D8" s="376" t="s">
        <v>7616</v>
      </c>
      <c r="E8" s="376" t="s">
        <v>7659</v>
      </c>
      <c r="F8" s="312"/>
      <c r="G8" s="312"/>
      <c r="H8" s="379">
        <v>6261605</v>
      </c>
      <c r="I8" s="65">
        <f>IF(H8="","None",_xlfn.XLOOKUP(H8,RawTable[ITEM_NO],RawTable[STOCK],"None"))</f>
        <v>2</v>
      </c>
      <c r="J8" s="379"/>
      <c r="K8" s="379"/>
      <c r="L8" s="379"/>
      <c r="M8" s="379"/>
      <c r="N8" s="379" t="s">
        <v>7696</v>
      </c>
      <c r="O8" s="313"/>
      <c r="P8" s="316"/>
    </row>
    <row r="9" spans="2:16" ht="30" customHeight="1">
      <c r="B9" s="315"/>
      <c r="C9" s="312"/>
      <c r="D9" s="376" t="s">
        <v>7617</v>
      </c>
      <c r="E9" s="376" t="s">
        <v>7660</v>
      </c>
      <c r="F9" s="312"/>
      <c r="G9" s="312"/>
      <c r="H9" s="379">
        <v>6261010</v>
      </c>
      <c r="I9" s="65">
        <f>IF(H9="","None",_xlfn.XLOOKUP(H9,RawTable[ITEM_NO],RawTable[STOCK],"None"))</f>
        <v>0</v>
      </c>
      <c r="J9" s="379"/>
      <c r="K9" s="379"/>
      <c r="L9" s="379"/>
      <c r="M9" s="379"/>
      <c r="N9" s="379" t="s">
        <v>7696</v>
      </c>
      <c r="O9" s="313"/>
      <c r="P9" s="316"/>
    </row>
    <row r="10" spans="2:16" ht="30" customHeight="1">
      <c r="B10" s="315"/>
      <c r="C10" s="312"/>
      <c r="D10" s="376" t="s">
        <v>7618</v>
      </c>
      <c r="E10" s="376" t="s">
        <v>7661</v>
      </c>
      <c r="F10" s="312"/>
      <c r="G10" s="312"/>
      <c r="H10" s="379">
        <v>6230344</v>
      </c>
      <c r="I10" s="65">
        <f>IF(H10="","None",_xlfn.XLOOKUP(H10,RawTable[ITEM_NO],RawTable[STOCK],"None"))</f>
        <v>0</v>
      </c>
      <c r="J10" s="379"/>
      <c r="K10" s="379"/>
      <c r="L10" s="379"/>
      <c r="M10" s="379"/>
      <c r="N10" s="379" t="s">
        <v>7696</v>
      </c>
      <c r="O10" s="313"/>
      <c r="P10" s="316"/>
    </row>
    <row r="11" spans="2:16" ht="30" customHeight="1">
      <c r="B11" s="315"/>
      <c r="C11" s="312"/>
      <c r="D11" s="376" t="s">
        <v>7619</v>
      </c>
      <c r="E11" s="376" t="s">
        <v>7662</v>
      </c>
      <c r="F11" s="312"/>
      <c r="G11" s="312"/>
      <c r="H11" s="379">
        <v>6230609</v>
      </c>
      <c r="I11" s="65">
        <f>IF(H11="","None",_xlfn.XLOOKUP(H11,RawTable[ITEM_NO],RawTable[STOCK],"None"))</f>
        <v>1</v>
      </c>
      <c r="J11" s="379"/>
      <c r="K11" s="379"/>
      <c r="L11" s="379"/>
      <c r="M11" s="379"/>
      <c r="N11" s="379" t="s">
        <v>7696</v>
      </c>
      <c r="O11" s="313"/>
      <c r="P11" s="316"/>
    </row>
    <row r="12" spans="2:16" ht="30" customHeight="1">
      <c r="B12" s="315"/>
      <c r="C12" s="312"/>
      <c r="D12" s="376" t="s">
        <v>7620</v>
      </c>
      <c r="E12" s="376" t="s">
        <v>7663</v>
      </c>
      <c r="F12" s="312"/>
      <c r="G12" s="312"/>
      <c r="H12" s="379">
        <v>6263127</v>
      </c>
      <c r="I12" s="65">
        <f>IF(H12="","None",_xlfn.XLOOKUP(H12,RawTable[ITEM_NO],RawTable[STOCK],"None"))</f>
        <v>2</v>
      </c>
      <c r="J12" s="379"/>
      <c r="K12" s="379"/>
      <c r="L12" s="379"/>
      <c r="M12" s="379"/>
      <c r="N12" s="379" t="s">
        <v>7696</v>
      </c>
      <c r="O12" s="313"/>
      <c r="P12" s="316"/>
    </row>
    <row r="13" spans="2:16" ht="30" customHeight="1">
      <c r="B13" s="315"/>
      <c r="C13" s="312"/>
      <c r="D13" s="376" t="s">
        <v>7621</v>
      </c>
      <c r="E13" s="376" t="s">
        <v>7664</v>
      </c>
      <c r="F13" s="312"/>
      <c r="G13" s="312"/>
      <c r="H13" s="379">
        <v>6247943</v>
      </c>
      <c r="I13" s="65">
        <f>IF(H13="","None",_xlfn.XLOOKUP(H13,RawTable[ITEM_NO],RawTable[STOCK],"None"))</f>
        <v>1</v>
      </c>
      <c r="J13" s="379"/>
      <c r="K13" s="379"/>
      <c r="L13" s="379"/>
      <c r="M13" s="379"/>
      <c r="N13" s="379" t="s">
        <v>7696</v>
      </c>
      <c r="O13" s="313"/>
      <c r="P13" s="316"/>
    </row>
    <row r="14" spans="2:16" ht="30" customHeight="1">
      <c r="B14" s="315"/>
      <c r="C14" s="312"/>
      <c r="D14" s="376" t="s">
        <v>7622</v>
      </c>
      <c r="E14" s="376" t="s">
        <v>7665</v>
      </c>
      <c r="F14" s="312"/>
      <c r="G14" s="312"/>
      <c r="H14" s="379">
        <v>6256366</v>
      </c>
      <c r="I14" s="65">
        <f>IF(H14="","None",_xlfn.XLOOKUP(H14,RawTable[ITEM_NO],RawTable[STOCK],"None"))</f>
        <v>8</v>
      </c>
      <c r="J14" s="379"/>
      <c r="K14" s="379"/>
      <c r="L14" s="379"/>
      <c r="M14" s="379"/>
      <c r="N14" s="379" t="s">
        <v>7696</v>
      </c>
      <c r="O14" s="313"/>
      <c r="P14" s="316"/>
    </row>
    <row r="15" spans="2:16" ht="30" customHeight="1">
      <c r="B15" s="315"/>
      <c r="C15" s="312"/>
      <c r="D15" s="376" t="s">
        <v>2451</v>
      </c>
      <c r="E15" s="376"/>
      <c r="F15" s="312"/>
      <c r="G15" s="312"/>
      <c r="H15" s="379">
        <v>6112042</v>
      </c>
      <c r="I15" s="65">
        <f>IF(H15="","None",_xlfn.XLOOKUP(H15,RawTable[ITEM_NO],RawTable[STOCK],"None"))</f>
        <v>4</v>
      </c>
      <c r="J15" s="379"/>
      <c r="K15" s="379"/>
      <c r="L15" s="379"/>
      <c r="M15" s="379"/>
      <c r="N15" s="379" t="s">
        <v>7696</v>
      </c>
      <c r="O15" s="313"/>
      <c r="P15" s="316"/>
    </row>
    <row r="16" spans="2:16" ht="30" customHeight="1">
      <c r="B16" s="315"/>
      <c r="C16" s="312"/>
      <c r="D16" s="376" t="s">
        <v>2453</v>
      </c>
      <c r="E16" s="376"/>
      <c r="F16" s="312"/>
      <c r="G16" s="312"/>
      <c r="H16" s="379">
        <v>6112041</v>
      </c>
      <c r="I16" s="65">
        <f>IF(H16="","None",_xlfn.XLOOKUP(H16,RawTable[ITEM_NO],RawTable[STOCK],"None"))</f>
        <v>3</v>
      </c>
      <c r="J16" s="379"/>
      <c r="K16" s="379"/>
      <c r="L16" s="379"/>
      <c r="M16" s="379"/>
      <c r="N16" s="379" t="s">
        <v>7696</v>
      </c>
      <c r="O16" s="313"/>
      <c r="P16" s="316"/>
    </row>
    <row r="17" spans="2:16" ht="30" customHeight="1">
      <c r="B17" s="315"/>
      <c r="C17" s="312"/>
      <c r="D17" s="376" t="s">
        <v>7623</v>
      </c>
      <c r="E17" s="376" t="s">
        <v>7666</v>
      </c>
      <c r="F17" s="312"/>
      <c r="G17" s="312"/>
      <c r="H17" s="379">
        <v>6258130</v>
      </c>
      <c r="I17" s="65">
        <f>IF(H17="","None",_xlfn.XLOOKUP(H17,RawTable[ITEM_NO],RawTable[STOCK],"None"))</f>
        <v>1</v>
      </c>
      <c r="J17" s="379"/>
      <c r="K17" s="379"/>
      <c r="L17" s="379"/>
      <c r="M17" s="379"/>
      <c r="N17" s="379" t="s">
        <v>7696</v>
      </c>
      <c r="O17" s="313"/>
      <c r="P17" s="316"/>
    </row>
    <row r="18" spans="2:16" ht="30" customHeight="1">
      <c r="B18" s="315"/>
      <c r="C18" s="312"/>
      <c r="D18" s="376" t="s">
        <v>7624</v>
      </c>
      <c r="E18" s="376" t="s">
        <v>7667</v>
      </c>
      <c r="F18" s="312"/>
      <c r="G18" s="312"/>
      <c r="H18" s="379">
        <v>6218592</v>
      </c>
      <c r="I18" s="65">
        <f>IF(H18="","None",_xlfn.XLOOKUP(H18,RawTable[ITEM_NO],RawTable[STOCK],"None"))</f>
        <v>0</v>
      </c>
      <c r="J18" s="379"/>
      <c r="K18" s="379"/>
      <c r="L18" s="379">
        <v>1.6</v>
      </c>
      <c r="M18" s="379">
        <v>2.5</v>
      </c>
      <c r="N18" s="379" t="s">
        <v>7697</v>
      </c>
      <c r="O18" s="313"/>
      <c r="P18" s="316"/>
    </row>
    <row r="19" spans="2:16" ht="30" customHeight="1">
      <c r="B19" s="315"/>
      <c r="C19" s="312"/>
      <c r="D19" s="376" t="s">
        <v>7625</v>
      </c>
      <c r="E19" s="376" t="s">
        <v>7668</v>
      </c>
      <c r="F19" s="312"/>
      <c r="G19" s="312"/>
      <c r="H19" s="379">
        <v>6186586</v>
      </c>
      <c r="I19" s="65">
        <f>IF(H19="","None",_xlfn.XLOOKUP(H19,RawTable[ITEM_NO],RawTable[STOCK],"None"))</f>
        <v>1</v>
      </c>
      <c r="J19" s="379"/>
      <c r="K19" s="379">
        <v>3</v>
      </c>
      <c r="L19" s="379"/>
      <c r="M19" s="379"/>
      <c r="N19" s="379" t="s">
        <v>7697</v>
      </c>
      <c r="O19" s="313"/>
      <c r="P19" s="316"/>
    </row>
    <row r="20" spans="2:16" ht="30" customHeight="1">
      <c r="B20" s="315"/>
      <c r="C20" s="312"/>
      <c r="D20" s="376" t="s">
        <v>7626</v>
      </c>
      <c r="E20" s="376" t="s">
        <v>7669</v>
      </c>
      <c r="F20" s="312"/>
      <c r="G20" s="312"/>
      <c r="H20" s="379">
        <v>6274421</v>
      </c>
      <c r="I20" s="65">
        <f>IF(H20="","None",_xlfn.XLOOKUP(H20,RawTable[ITEM_NO],RawTable[STOCK],"None"))</f>
        <v>3</v>
      </c>
      <c r="J20" s="379"/>
      <c r="K20" s="379"/>
      <c r="L20" s="379">
        <v>13</v>
      </c>
      <c r="M20" s="379">
        <v>18</v>
      </c>
      <c r="N20" s="379" t="s">
        <v>7697</v>
      </c>
      <c r="O20" s="313"/>
      <c r="P20" s="316"/>
    </row>
    <row r="21" spans="2:16" ht="30" customHeight="1">
      <c r="B21" s="315"/>
      <c r="C21" s="312"/>
      <c r="D21" s="376" t="s">
        <v>7627</v>
      </c>
      <c r="E21" s="376" t="s">
        <v>7670</v>
      </c>
      <c r="F21" s="312"/>
      <c r="G21" s="312"/>
      <c r="H21" s="379">
        <v>6276592</v>
      </c>
      <c r="I21" s="65">
        <f>IF(H21="","None",_xlfn.XLOOKUP(H21,RawTable[ITEM_NO],RawTable[STOCK],"None"))</f>
        <v>0</v>
      </c>
      <c r="J21" s="379"/>
      <c r="K21" s="379"/>
      <c r="L21" s="379">
        <v>4</v>
      </c>
      <c r="M21" s="379">
        <v>6.3</v>
      </c>
      <c r="N21" s="379" t="s">
        <v>7697</v>
      </c>
      <c r="O21" s="313"/>
      <c r="P21" s="316"/>
    </row>
    <row r="22" spans="2:16" ht="30" customHeight="1">
      <c r="B22" s="315"/>
      <c r="C22" s="312"/>
      <c r="D22" s="376" t="s">
        <v>7628</v>
      </c>
      <c r="E22" s="376" t="s">
        <v>7671</v>
      </c>
      <c r="F22" s="312"/>
      <c r="G22" s="312"/>
      <c r="H22" s="379">
        <v>6276593</v>
      </c>
      <c r="I22" s="65">
        <f>IF(H22="","None",_xlfn.XLOOKUP(H22,RawTable[ITEM_NO],RawTable[STOCK],"None"))</f>
        <v>0</v>
      </c>
      <c r="J22" s="379"/>
      <c r="K22" s="379"/>
      <c r="L22" s="379">
        <v>0.63</v>
      </c>
      <c r="M22" s="379">
        <v>1</v>
      </c>
      <c r="N22" s="379" t="s">
        <v>7697</v>
      </c>
      <c r="O22" s="313"/>
      <c r="P22" s="316"/>
    </row>
    <row r="23" spans="2:16" ht="30" customHeight="1">
      <c r="B23" s="315"/>
      <c r="C23" s="312"/>
      <c r="D23" s="376" t="s">
        <v>7629</v>
      </c>
      <c r="E23" s="376" t="s">
        <v>7672</v>
      </c>
      <c r="F23" s="312"/>
      <c r="G23" s="312"/>
      <c r="H23" s="379">
        <v>6319858</v>
      </c>
      <c r="I23" s="65">
        <f>IF(H23="","None",_xlfn.XLOOKUP(H23,RawTable[ITEM_NO],RawTable[STOCK],"None"))</f>
        <v>0</v>
      </c>
      <c r="J23" s="379"/>
      <c r="K23" s="379"/>
      <c r="L23" s="379">
        <v>2.5</v>
      </c>
      <c r="M23" s="379">
        <v>4</v>
      </c>
      <c r="N23" s="379" t="s">
        <v>7697</v>
      </c>
      <c r="O23" s="313"/>
      <c r="P23" s="316"/>
    </row>
    <row r="24" spans="2:16" ht="30" customHeight="1">
      <c r="B24" s="315"/>
      <c r="C24" s="312"/>
      <c r="D24" s="376" t="s">
        <v>7630</v>
      </c>
      <c r="E24" s="376" t="s">
        <v>7673</v>
      </c>
      <c r="F24" s="312"/>
      <c r="G24" s="312"/>
      <c r="H24" s="379">
        <v>6232019</v>
      </c>
      <c r="I24" s="65">
        <f>IF(H24="","None",_xlfn.XLOOKUP(H24,RawTable[ITEM_NO],RawTable[STOCK],"None"))</f>
        <v>0</v>
      </c>
      <c r="J24" s="379"/>
      <c r="K24" s="379"/>
      <c r="L24" s="379">
        <v>20</v>
      </c>
      <c r="M24" s="379">
        <v>25</v>
      </c>
      <c r="N24" s="379" t="s">
        <v>7697</v>
      </c>
      <c r="O24" s="313"/>
      <c r="P24" s="316"/>
    </row>
    <row r="25" spans="2:16" ht="30" customHeight="1">
      <c r="B25" s="315"/>
      <c r="C25" s="312"/>
      <c r="D25" s="376" t="s">
        <v>7631</v>
      </c>
      <c r="E25" s="376" t="s">
        <v>7674</v>
      </c>
      <c r="F25" s="312"/>
      <c r="G25" s="312"/>
      <c r="H25" s="379">
        <v>6265340</v>
      </c>
      <c r="I25" s="65">
        <f>IF(H25="","None",_xlfn.XLOOKUP(H25,RawTable[ITEM_NO],RawTable[STOCK],"None"))</f>
        <v>0</v>
      </c>
      <c r="J25" s="379"/>
      <c r="K25" s="379"/>
      <c r="L25" s="379">
        <v>24</v>
      </c>
      <c r="M25" s="379">
        <v>32</v>
      </c>
      <c r="N25" s="379" t="s">
        <v>7697</v>
      </c>
      <c r="O25" s="313"/>
      <c r="P25" s="316"/>
    </row>
    <row r="26" spans="2:16" ht="30" customHeight="1">
      <c r="B26" s="315"/>
      <c r="C26" s="312"/>
      <c r="D26" s="376" t="s">
        <v>7632</v>
      </c>
      <c r="E26" s="376" t="s">
        <v>7675</v>
      </c>
      <c r="F26" s="312"/>
      <c r="G26" s="312"/>
      <c r="H26" s="379">
        <v>6265339</v>
      </c>
      <c r="I26" s="65">
        <f>IF(H26="","None",_xlfn.XLOOKUP(H26,RawTable[ITEM_NO],RawTable[STOCK],"None"))</f>
        <v>0</v>
      </c>
      <c r="J26" s="379"/>
      <c r="K26" s="379">
        <v>1</v>
      </c>
      <c r="L26" s="379">
        <v>3</v>
      </c>
      <c r="M26" s="379">
        <v>3</v>
      </c>
      <c r="N26" s="379" t="s">
        <v>7697</v>
      </c>
      <c r="O26" s="313"/>
      <c r="P26" s="316"/>
    </row>
    <row r="27" spans="2:16" ht="30" customHeight="1">
      <c r="B27" s="315"/>
      <c r="C27" s="312"/>
      <c r="D27" s="376" t="s">
        <v>7633</v>
      </c>
      <c r="E27" s="376" t="s">
        <v>7676</v>
      </c>
      <c r="F27" s="376" t="s">
        <v>7701</v>
      </c>
      <c r="G27" s="312"/>
      <c r="H27" s="379">
        <v>6138595</v>
      </c>
      <c r="I27" s="65">
        <f>IF(H27="","None",_xlfn.XLOOKUP(H27,RawTable[ITEM_NO],RawTable[STOCK],"None"))</f>
        <v>0</v>
      </c>
      <c r="J27" s="379"/>
      <c r="K27" s="379">
        <v>2</v>
      </c>
      <c r="L27" s="379">
        <v>6</v>
      </c>
      <c r="M27" s="379">
        <v>6</v>
      </c>
      <c r="N27" s="379" t="s">
        <v>7697</v>
      </c>
      <c r="O27" s="313"/>
      <c r="P27" s="316"/>
    </row>
    <row r="28" spans="2:16" ht="30" customHeight="1">
      <c r="B28" s="315"/>
      <c r="C28" s="312"/>
      <c r="D28" s="376" t="s">
        <v>7634</v>
      </c>
      <c r="E28" s="376" t="s">
        <v>7677</v>
      </c>
      <c r="F28" s="312"/>
      <c r="G28" s="312"/>
      <c r="H28" s="379">
        <v>6231636</v>
      </c>
      <c r="I28" s="65">
        <f>IF(H28="","None",_xlfn.XLOOKUP(H28,RawTable[ITEM_NO],RawTable[STOCK],"None"))</f>
        <v>3</v>
      </c>
      <c r="J28" s="379"/>
      <c r="K28" s="379">
        <v>3</v>
      </c>
      <c r="L28" s="379">
        <v>50</v>
      </c>
      <c r="M28" s="379">
        <v>50</v>
      </c>
      <c r="N28" s="379" t="s">
        <v>7698</v>
      </c>
      <c r="O28" s="313"/>
      <c r="P28" s="316"/>
    </row>
    <row r="29" spans="2:16" ht="30" customHeight="1">
      <c r="B29" s="315"/>
      <c r="C29" s="312"/>
      <c r="D29" s="376" t="s">
        <v>7635</v>
      </c>
      <c r="E29" s="376" t="s">
        <v>7678</v>
      </c>
      <c r="F29" s="312"/>
      <c r="G29" s="312"/>
      <c r="H29" s="379">
        <v>6274855</v>
      </c>
      <c r="I29" s="65">
        <f>IF(H29="","None",_xlfn.XLOOKUP(H29,RawTable[ITEM_NO],RawTable[STOCK],"None"))</f>
        <v>2</v>
      </c>
      <c r="J29" s="379"/>
      <c r="K29" s="379"/>
      <c r="L29" s="379">
        <v>75</v>
      </c>
      <c r="M29" s="379">
        <v>75</v>
      </c>
      <c r="N29" s="379" t="s">
        <v>7698</v>
      </c>
      <c r="O29" s="313"/>
      <c r="P29" s="316"/>
    </row>
    <row r="30" spans="2:16" ht="30" customHeight="1">
      <c r="B30" s="315"/>
      <c r="C30" s="312"/>
      <c r="D30" s="376" t="s">
        <v>7636</v>
      </c>
      <c r="E30" s="376" t="s">
        <v>7679</v>
      </c>
      <c r="F30" s="312"/>
      <c r="G30" s="312"/>
      <c r="H30" s="379">
        <v>6276210</v>
      </c>
      <c r="I30" s="65" t="str">
        <f>IF(H30="","None",_xlfn.XLOOKUP(H30,RawTable[ITEM_NO],RawTable[STOCK],"None"))</f>
        <v>None</v>
      </c>
      <c r="J30" s="379"/>
      <c r="K30" s="379"/>
      <c r="L30" s="379">
        <v>400</v>
      </c>
      <c r="M30" s="379">
        <v>400</v>
      </c>
      <c r="N30" s="379" t="s">
        <v>7698</v>
      </c>
      <c r="O30" s="313"/>
      <c r="P30" s="316"/>
    </row>
    <row r="31" spans="2:16" ht="30" customHeight="1">
      <c r="B31" s="315"/>
      <c r="C31" s="312"/>
      <c r="D31" s="376" t="s">
        <v>7637</v>
      </c>
      <c r="E31" s="376" t="s">
        <v>7680</v>
      </c>
      <c r="F31" s="312"/>
      <c r="G31" s="312"/>
      <c r="H31" s="379">
        <v>6267337</v>
      </c>
      <c r="I31" s="65" t="str">
        <f>IF(H31="","None",_xlfn.XLOOKUP(H31,RawTable[ITEM_NO],RawTable[STOCK],"None"))</f>
        <v>None</v>
      </c>
      <c r="J31" s="379"/>
      <c r="K31" s="379"/>
      <c r="L31" s="379">
        <v>400</v>
      </c>
      <c r="M31" s="379">
        <v>400</v>
      </c>
      <c r="N31" s="379" t="s">
        <v>7698</v>
      </c>
      <c r="O31" s="313"/>
      <c r="P31" s="316"/>
    </row>
    <row r="32" spans="2:16" ht="30" customHeight="1">
      <c r="B32" s="315"/>
      <c r="C32" s="312"/>
      <c r="D32" s="376" t="s">
        <v>7638</v>
      </c>
      <c r="E32" s="376" t="s">
        <v>7681</v>
      </c>
      <c r="F32" s="312"/>
      <c r="G32" s="312"/>
      <c r="H32" s="379">
        <v>6243913</v>
      </c>
      <c r="I32" s="65">
        <f>IF(H32="","None",_xlfn.XLOOKUP(H32,RawTable[ITEM_NO],RawTable[STOCK],"None"))</f>
        <v>0</v>
      </c>
      <c r="J32" s="379"/>
      <c r="K32" s="379"/>
      <c r="L32" s="379"/>
      <c r="M32" s="379"/>
      <c r="N32" s="379" t="s">
        <v>7698</v>
      </c>
      <c r="O32" s="313"/>
      <c r="P32" s="316"/>
    </row>
    <row r="33" spans="2:16" ht="30" customHeight="1">
      <c r="B33" s="315"/>
      <c r="C33" s="312"/>
      <c r="D33" s="376" t="s">
        <v>7639</v>
      </c>
      <c r="E33" s="376"/>
      <c r="F33" s="312"/>
      <c r="G33" s="312"/>
      <c r="H33" s="379">
        <v>1054406</v>
      </c>
      <c r="I33" s="65">
        <f>IF(H33="","None",_xlfn.XLOOKUP(H33,RawTable[ITEM_NO],RawTable[STOCK],"None"))</f>
        <v>0</v>
      </c>
      <c r="J33" s="379"/>
      <c r="K33" s="379"/>
      <c r="L33" s="379"/>
      <c r="M33" s="379"/>
      <c r="N33" s="379" t="s">
        <v>7698</v>
      </c>
      <c r="O33" s="313"/>
      <c r="P33" s="316"/>
    </row>
    <row r="34" spans="2:16" ht="30" customHeight="1">
      <c r="B34" s="315"/>
      <c r="C34" s="312"/>
      <c r="D34" s="376" t="s">
        <v>7640</v>
      </c>
      <c r="E34" s="376"/>
      <c r="F34" s="312"/>
      <c r="G34" s="312"/>
      <c r="H34" s="379">
        <v>1054534</v>
      </c>
      <c r="I34" s="65">
        <f>IF(H34="","None",_xlfn.XLOOKUP(H34,RawTable[ITEM_NO],RawTable[STOCK],"None"))</f>
        <v>1</v>
      </c>
      <c r="J34" s="379"/>
      <c r="K34" s="379"/>
      <c r="L34" s="379"/>
      <c r="M34" s="379"/>
      <c r="N34" s="379" t="s">
        <v>7698</v>
      </c>
      <c r="O34" s="313"/>
      <c r="P34" s="316"/>
    </row>
    <row r="35" spans="2:16" ht="30" customHeight="1">
      <c r="B35" s="315"/>
      <c r="C35" s="312"/>
      <c r="D35" s="376" t="s">
        <v>7641</v>
      </c>
      <c r="E35" s="376"/>
      <c r="F35" s="312"/>
      <c r="G35" s="312"/>
      <c r="H35" s="379">
        <v>1051603</v>
      </c>
      <c r="I35" s="65">
        <f>IF(H35="","None",_xlfn.XLOOKUP(H35,RawTable[ITEM_NO],RawTable[STOCK],"None"))</f>
        <v>0</v>
      </c>
      <c r="J35" s="379"/>
      <c r="K35" s="379"/>
      <c r="L35" s="379"/>
      <c r="M35" s="379"/>
      <c r="N35" s="379" t="s">
        <v>7698</v>
      </c>
      <c r="O35" s="313"/>
      <c r="P35" s="316"/>
    </row>
    <row r="36" spans="2:16" ht="30" customHeight="1">
      <c r="B36" s="315"/>
      <c r="C36" s="312"/>
      <c r="D36" s="376" t="s">
        <v>7642</v>
      </c>
      <c r="E36" s="376"/>
      <c r="F36" s="312"/>
      <c r="G36" s="312"/>
      <c r="H36" s="379">
        <v>6147459</v>
      </c>
      <c r="I36" s="65">
        <f>IF(H36="","None",_xlfn.XLOOKUP(H36,RawTable[ITEM_NO],RawTable[STOCK],"None"))</f>
        <v>0</v>
      </c>
      <c r="J36" s="379"/>
      <c r="K36" s="379"/>
      <c r="L36" s="379"/>
      <c r="M36" s="379"/>
      <c r="N36" s="379" t="s">
        <v>7698</v>
      </c>
      <c r="O36" s="313"/>
      <c r="P36" s="316"/>
    </row>
    <row r="37" spans="2:16" ht="30" customHeight="1">
      <c r="B37" s="315"/>
      <c r="C37" s="312"/>
      <c r="D37" s="376" t="s">
        <v>7643</v>
      </c>
      <c r="E37" s="376"/>
      <c r="F37" s="312"/>
      <c r="G37" s="312"/>
      <c r="H37" s="379">
        <v>1051938</v>
      </c>
      <c r="I37" s="65">
        <f>IF(H37="","None",_xlfn.XLOOKUP(H37,RawTable[ITEM_NO],RawTable[STOCK],"None"))</f>
        <v>2</v>
      </c>
      <c r="J37" s="379"/>
      <c r="K37" s="379"/>
      <c r="L37" s="379"/>
      <c r="M37" s="379"/>
      <c r="N37" s="379" t="s">
        <v>7698</v>
      </c>
      <c r="O37" s="313"/>
      <c r="P37" s="316"/>
    </row>
    <row r="38" spans="2:16" ht="30" customHeight="1">
      <c r="B38" s="315"/>
      <c r="C38" s="312"/>
      <c r="D38" s="376" t="s">
        <v>7644</v>
      </c>
      <c r="E38" s="376" t="s">
        <v>7682</v>
      </c>
      <c r="F38" s="312"/>
      <c r="G38" s="312"/>
      <c r="H38" s="379">
        <v>6215082</v>
      </c>
      <c r="I38" s="65">
        <f>IF(H38="","None",_xlfn.XLOOKUP(H38,RawTable[ITEM_NO],RawTable[STOCK],"None"))</f>
        <v>3</v>
      </c>
      <c r="J38" s="379"/>
      <c r="K38" s="379"/>
      <c r="L38" s="379"/>
      <c r="M38" s="379"/>
      <c r="N38" s="379" t="s">
        <v>7698</v>
      </c>
      <c r="O38" s="313"/>
      <c r="P38" s="316"/>
    </row>
    <row r="39" spans="2:16" ht="30" customHeight="1">
      <c r="B39" s="315"/>
      <c r="C39" s="312"/>
      <c r="D39" s="376" t="s">
        <v>7645</v>
      </c>
      <c r="E39" s="376" t="s">
        <v>7683</v>
      </c>
      <c r="F39" s="312"/>
      <c r="G39" s="312"/>
      <c r="H39" s="379">
        <v>6223344</v>
      </c>
      <c r="I39" s="65">
        <f>IF(H39="","None",_xlfn.XLOOKUP(H39,RawTable[ITEM_NO],RawTable[STOCK],"None"))</f>
        <v>2</v>
      </c>
      <c r="J39" s="379"/>
      <c r="K39" s="379"/>
      <c r="L39" s="379"/>
      <c r="M39" s="379"/>
      <c r="N39" s="379" t="s">
        <v>7699</v>
      </c>
      <c r="O39" s="313"/>
      <c r="P39" s="316"/>
    </row>
    <row r="40" spans="2:16" ht="30" customHeight="1">
      <c r="B40" s="315"/>
      <c r="C40" s="312"/>
      <c r="D40" s="376" t="s">
        <v>7646</v>
      </c>
      <c r="E40" s="376" t="s">
        <v>7684</v>
      </c>
      <c r="F40" s="312"/>
      <c r="G40" s="312"/>
      <c r="H40" s="379">
        <v>6223345</v>
      </c>
      <c r="I40" s="65">
        <f>IF(H40="","None",_xlfn.XLOOKUP(H40,RawTable[ITEM_NO],RawTable[STOCK],"None"))</f>
        <v>2</v>
      </c>
      <c r="J40" s="379"/>
      <c r="K40" s="379"/>
      <c r="L40" s="379"/>
      <c r="M40" s="379"/>
      <c r="N40" s="379" t="s">
        <v>7699</v>
      </c>
      <c r="O40" s="313"/>
      <c r="P40" s="316"/>
    </row>
    <row r="41" spans="2:16" ht="30" customHeight="1">
      <c r="B41" s="315"/>
      <c r="C41" s="312"/>
      <c r="D41" s="376" t="s">
        <v>7647</v>
      </c>
      <c r="E41" s="376" t="s">
        <v>7685</v>
      </c>
      <c r="F41" s="312"/>
      <c r="G41" s="312"/>
      <c r="H41" s="379">
        <v>6223346</v>
      </c>
      <c r="I41" s="65">
        <f>IF(H41="","None",_xlfn.XLOOKUP(H41,RawTable[ITEM_NO],RawTable[STOCK],"None"))</f>
        <v>0</v>
      </c>
      <c r="J41" s="379"/>
      <c r="K41" s="379"/>
      <c r="L41" s="379"/>
      <c r="M41" s="379"/>
      <c r="N41" s="379" t="s">
        <v>7699</v>
      </c>
      <c r="O41" s="313"/>
      <c r="P41" s="316"/>
    </row>
    <row r="42" spans="2:16" ht="30" customHeight="1">
      <c r="B42" s="315"/>
      <c r="C42" s="312"/>
      <c r="D42" s="376" t="s">
        <v>7648</v>
      </c>
      <c r="E42" s="376" t="s">
        <v>7686</v>
      </c>
      <c r="F42" s="312"/>
      <c r="G42" s="312"/>
      <c r="H42" s="379">
        <v>6248075</v>
      </c>
      <c r="I42" s="65">
        <f>IF(H42="","None",_xlfn.XLOOKUP(H42,RawTable[ITEM_NO],RawTable[STOCK],"None"))</f>
        <v>2</v>
      </c>
      <c r="J42" s="379"/>
      <c r="K42" s="379"/>
      <c r="L42" s="379"/>
      <c r="M42" s="379"/>
      <c r="N42" s="379" t="s">
        <v>7699</v>
      </c>
      <c r="O42" s="313"/>
      <c r="P42" s="316"/>
    </row>
    <row r="43" spans="2:16" ht="30" customHeight="1">
      <c r="B43" s="315"/>
      <c r="C43" s="312"/>
      <c r="D43" s="376" t="s">
        <v>7649</v>
      </c>
      <c r="E43" s="376" t="s">
        <v>7687</v>
      </c>
      <c r="F43" s="312"/>
      <c r="G43" s="312"/>
      <c r="H43" s="379">
        <v>6169304</v>
      </c>
      <c r="I43" s="65">
        <f>IF(H43="","None",_xlfn.XLOOKUP(H43,RawTable[ITEM_NO],RawTable[STOCK],"None"))</f>
        <v>0</v>
      </c>
      <c r="J43" s="379"/>
      <c r="K43" s="379"/>
      <c r="L43" s="379"/>
      <c r="M43" s="379"/>
      <c r="N43" s="379" t="s">
        <v>7699</v>
      </c>
      <c r="O43" s="313"/>
      <c r="P43" s="316"/>
    </row>
    <row r="44" spans="2:16" ht="30" customHeight="1">
      <c r="B44" s="315"/>
      <c r="C44" s="312"/>
      <c r="D44" s="376" t="s">
        <v>7650</v>
      </c>
      <c r="E44" s="376" t="s">
        <v>7688</v>
      </c>
      <c r="F44" s="312"/>
      <c r="G44" s="312"/>
      <c r="H44" s="379">
        <v>6169402</v>
      </c>
      <c r="I44" s="65">
        <f>IF(H44="","None",_xlfn.XLOOKUP(H44,RawTable[ITEM_NO],RawTable[STOCK],"None"))</f>
        <v>5</v>
      </c>
      <c r="J44" s="379"/>
      <c r="K44" s="379"/>
      <c r="L44" s="379"/>
      <c r="M44" s="379"/>
      <c r="N44" s="379" t="s">
        <v>7700</v>
      </c>
      <c r="O44" s="313"/>
      <c r="P44" s="316"/>
    </row>
    <row r="45" spans="2:16" ht="30" customHeight="1">
      <c r="B45" s="315"/>
      <c r="C45" s="312"/>
      <c r="D45" s="376" t="s">
        <v>7651</v>
      </c>
      <c r="E45" s="376" t="s">
        <v>7689</v>
      </c>
      <c r="F45" s="312"/>
      <c r="G45" s="312"/>
      <c r="H45" s="379">
        <v>6287394</v>
      </c>
      <c r="I45" s="65">
        <f>IF(H45="","None",_xlfn.XLOOKUP(H45,RawTable[ITEM_NO],RawTable[STOCK],"None"))</f>
        <v>3</v>
      </c>
      <c r="J45" s="379"/>
      <c r="K45" s="379"/>
      <c r="L45" s="379"/>
      <c r="M45" s="379"/>
      <c r="N45" s="379" t="s">
        <v>7700</v>
      </c>
      <c r="O45" s="313"/>
      <c r="P45" s="316"/>
    </row>
    <row r="46" spans="2:16" ht="30" customHeight="1">
      <c r="B46" s="315"/>
      <c r="C46" s="312"/>
      <c r="D46" s="376" t="s">
        <v>7652</v>
      </c>
      <c r="E46" s="376" t="s">
        <v>7690</v>
      </c>
      <c r="F46" s="312"/>
      <c r="G46" s="312"/>
      <c r="H46" s="379">
        <v>6272732</v>
      </c>
      <c r="I46" s="65">
        <f>IF(H46="","None",_xlfn.XLOOKUP(H46,RawTable[ITEM_NO],RawTable[STOCK],"None"))</f>
        <v>3</v>
      </c>
      <c r="J46" s="379"/>
      <c r="K46" s="379"/>
      <c r="L46" s="379"/>
      <c r="M46" s="379"/>
      <c r="N46" s="379" t="s">
        <v>7700</v>
      </c>
      <c r="O46" s="313"/>
      <c r="P46" s="316"/>
    </row>
    <row r="47" spans="2:16" ht="30" customHeight="1">
      <c r="B47" s="315"/>
      <c r="C47" s="312"/>
      <c r="D47" s="376" t="s">
        <v>7653</v>
      </c>
      <c r="E47" s="376" t="s">
        <v>7691</v>
      </c>
      <c r="F47" s="312"/>
      <c r="G47" s="312"/>
      <c r="H47" s="379">
        <v>6266896</v>
      </c>
      <c r="I47" s="65">
        <f>IF(H47="","None",_xlfn.XLOOKUP(H47,RawTable[ITEM_NO],RawTable[STOCK],"None"))</f>
        <v>0</v>
      </c>
      <c r="J47" s="379"/>
      <c r="K47" s="379"/>
      <c r="L47" s="379"/>
      <c r="M47" s="379"/>
      <c r="N47" s="379"/>
      <c r="O47" s="313"/>
      <c r="P47" s="316"/>
    </row>
    <row r="48" spans="2:16" ht="30" customHeight="1">
      <c r="B48" s="315"/>
      <c r="C48" s="312"/>
      <c r="D48" s="376" t="s">
        <v>7654</v>
      </c>
      <c r="E48" s="376" t="s">
        <v>7691</v>
      </c>
      <c r="F48" s="312"/>
      <c r="G48" s="312"/>
      <c r="H48" s="379">
        <v>6248904</v>
      </c>
      <c r="I48" s="65">
        <f>IF(H48="","None",_xlfn.XLOOKUP(H48,RawTable[ITEM_NO],RawTable[STOCK],"None"))</f>
        <v>0</v>
      </c>
      <c r="J48" s="379"/>
      <c r="K48" s="379"/>
      <c r="L48" s="379"/>
      <c r="M48" s="379"/>
      <c r="N48" s="379"/>
      <c r="O48" s="313"/>
      <c r="P48" s="316"/>
    </row>
    <row r="49" spans="2:16" ht="30" customHeight="1">
      <c r="B49" s="315"/>
      <c r="C49" s="312"/>
      <c r="D49" s="376" t="s">
        <v>7655</v>
      </c>
      <c r="E49" s="376" t="s">
        <v>7692</v>
      </c>
      <c r="F49" s="312"/>
      <c r="G49" s="312"/>
      <c r="H49" s="379">
        <v>6273634</v>
      </c>
      <c r="I49" s="65">
        <f>IF(H49="","None",_xlfn.XLOOKUP(H49,RawTable[ITEM_NO],RawTable[STOCK],"None"))</f>
        <v>2</v>
      </c>
      <c r="J49" s="379"/>
      <c r="K49" s="379"/>
      <c r="L49" s="379"/>
      <c r="M49" s="379"/>
      <c r="N49" s="379"/>
      <c r="O49" s="313"/>
      <c r="P49" s="316"/>
    </row>
    <row r="50" spans="2:16" ht="30" customHeight="1">
      <c r="B50" s="315"/>
      <c r="C50" s="312"/>
      <c r="D50" s="376">
        <v>6311047</v>
      </c>
      <c r="E50" s="376" t="s">
        <v>7693</v>
      </c>
      <c r="F50" s="312"/>
      <c r="G50" s="312"/>
      <c r="H50" s="379">
        <v>6230855</v>
      </c>
      <c r="I50" s="65">
        <f>IF(H50="","None",_xlfn.XLOOKUP(H50,RawTable[ITEM_NO],RawTable[STOCK],"None"))</f>
        <v>4</v>
      </c>
      <c r="J50" s="379"/>
      <c r="K50" s="379"/>
      <c r="L50" s="379"/>
      <c r="M50" s="379"/>
      <c r="N50" s="379"/>
      <c r="O50" s="313"/>
      <c r="P50" s="316"/>
    </row>
    <row r="51" spans="2:16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82"/>
      <c r="K51" s="382"/>
      <c r="L51" s="381"/>
      <c r="M51" s="381"/>
      <c r="N51" s="379"/>
      <c r="O51" s="313"/>
      <c r="P51" s="316"/>
    </row>
    <row r="52" spans="2:16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82"/>
      <c r="K52" s="382"/>
      <c r="L52" s="381"/>
      <c r="M52" s="381"/>
      <c r="N52" s="379"/>
      <c r="O52" s="313"/>
      <c r="P52" s="316"/>
    </row>
    <row r="53" spans="2:16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82"/>
      <c r="K53" s="382"/>
      <c r="L53" s="381"/>
      <c r="M53" s="381"/>
      <c r="N53" s="379"/>
      <c r="O53" s="313"/>
      <c r="P53" s="316"/>
    </row>
    <row r="54" spans="2:16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82"/>
      <c r="K54" s="382"/>
      <c r="L54" s="381"/>
      <c r="M54" s="381"/>
      <c r="N54" s="379"/>
      <c r="O54" s="313"/>
      <c r="P54" s="316"/>
    </row>
    <row r="55" spans="2:16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82"/>
      <c r="K55" s="382"/>
      <c r="L55" s="381"/>
      <c r="M55" s="381"/>
      <c r="N55" s="379"/>
      <c r="O55" s="313"/>
      <c r="P55" s="316"/>
    </row>
    <row r="56" spans="2:16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82"/>
      <c r="K56" s="382"/>
      <c r="L56" s="381"/>
      <c r="M56" s="381"/>
      <c r="N56" s="379"/>
      <c r="O56" s="313"/>
      <c r="P56" s="316"/>
    </row>
    <row r="57" spans="2:16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82"/>
      <c r="K57" s="382"/>
      <c r="L57" s="381"/>
      <c r="M57" s="381"/>
      <c r="N57" s="379"/>
      <c r="O57" s="313"/>
      <c r="P57" s="316"/>
    </row>
    <row r="58" spans="2:16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82"/>
      <c r="K58" s="382"/>
      <c r="L58" s="381"/>
      <c r="M58" s="381"/>
      <c r="N58" s="379"/>
      <c r="O58" s="313"/>
      <c r="P58" s="316"/>
    </row>
    <row r="59" spans="2:16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82"/>
      <c r="K59" s="382"/>
      <c r="L59" s="381"/>
      <c r="M59" s="381"/>
      <c r="N59" s="379"/>
      <c r="O59" s="313"/>
      <c r="P59" s="316"/>
    </row>
    <row r="60" spans="2:16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82"/>
      <c r="K60" s="382"/>
      <c r="L60" s="381"/>
      <c r="M60" s="381"/>
      <c r="N60" s="379"/>
      <c r="O60" s="313"/>
      <c r="P60" s="316"/>
    </row>
    <row r="61" spans="2:16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82"/>
      <c r="K61" s="382"/>
      <c r="L61" s="381"/>
      <c r="M61" s="381"/>
      <c r="N61" s="379"/>
      <c r="O61" s="313"/>
      <c r="P61" s="316"/>
    </row>
    <row r="62" spans="2:16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82"/>
      <c r="K62" s="382"/>
      <c r="L62" s="381"/>
      <c r="M62" s="381"/>
      <c r="N62" s="379"/>
      <c r="O62" s="313"/>
      <c r="P62" s="316"/>
    </row>
    <row r="63" spans="2:16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82"/>
      <c r="K63" s="382"/>
      <c r="L63" s="381"/>
      <c r="M63" s="381"/>
      <c r="N63" s="379"/>
      <c r="O63" s="313"/>
      <c r="P63" s="316"/>
    </row>
    <row r="64" spans="2:16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82"/>
      <c r="K64" s="382"/>
      <c r="L64" s="381"/>
      <c r="M64" s="381"/>
      <c r="N64" s="379"/>
      <c r="O64" s="313"/>
      <c r="P64" s="316"/>
    </row>
    <row r="65" spans="2:16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82"/>
      <c r="K65" s="382"/>
      <c r="L65" s="381"/>
      <c r="M65" s="381"/>
      <c r="N65" s="379"/>
      <c r="O65" s="313"/>
      <c r="P65" s="316"/>
    </row>
    <row r="66" spans="2:16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82"/>
      <c r="K66" s="382"/>
      <c r="L66" s="381"/>
      <c r="M66" s="381"/>
      <c r="N66" s="379"/>
      <c r="O66" s="313"/>
      <c r="P66" s="316"/>
    </row>
    <row r="67" spans="2:16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82"/>
      <c r="K67" s="382"/>
      <c r="L67" s="381"/>
      <c r="M67" s="381"/>
      <c r="N67" s="379"/>
      <c r="O67" s="313"/>
      <c r="P67" s="316"/>
    </row>
    <row r="68" spans="2:16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82"/>
      <c r="K68" s="382"/>
      <c r="L68" s="381"/>
      <c r="M68" s="381"/>
      <c r="N68" s="379"/>
      <c r="O68" s="313"/>
      <c r="P68" s="316"/>
    </row>
    <row r="69" spans="2:16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82"/>
      <c r="K69" s="382"/>
      <c r="L69" s="381"/>
      <c r="M69" s="381"/>
      <c r="N69" s="379"/>
      <c r="O69" s="313"/>
      <c r="P69" s="316"/>
    </row>
    <row r="70" spans="2:16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82"/>
      <c r="K70" s="382"/>
      <c r="L70" s="381"/>
      <c r="M70" s="381"/>
      <c r="N70" s="379"/>
      <c r="O70" s="313"/>
      <c r="P70" s="316"/>
    </row>
    <row r="71" spans="2:16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82"/>
      <c r="K71" s="382"/>
      <c r="L71" s="381"/>
      <c r="M71" s="381"/>
      <c r="N71" s="379"/>
      <c r="O71" s="313"/>
      <c r="P71" s="316"/>
    </row>
    <row r="72" spans="2:16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82"/>
      <c r="K72" s="382"/>
      <c r="L72" s="381"/>
      <c r="M72" s="381"/>
      <c r="N72" s="379"/>
      <c r="O72" s="313"/>
      <c r="P72" s="316"/>
    </row>
    <row r="73" spans="2:16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82"/>
      <c r="K73" s="382"/>
      <c r="L73" s="381"/>
      <c r="M73" s="381"/>
      <c r="N73" s="379"/>
      <c r="O73" s="313"/>
      <c r="P73" s="316"/>
    </row>
    <row r="74" spans="2:16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82"/>
      <c r="K74" s="382"/>
      <c r="L74" s="381"/>
      <c r="M74" s="381"/>
      <c r="N74" s="379"/>
      <c r="O74" s="313"/>
      <c r="P74" s="316"/>
    </row>
    <row r="75" spans="2:16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82"/>
      <c r="K75" s="382"/>
      <c r="L75" s="381"/>
      <c r="M75" s="381"/>
      <c r="N75" s="379"/>
      <c r="O75" s="313"/>
      <c r="P75" s="316"/>
    </row>
    <row r="76" spans="2:16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82"/>
      <c r="K76" s="382"/>
      <c r="L76" s="381"/>
      <c r="M76" s="381"/>
      <c r="N76" s="379"/>
      <c r="O76" s="313"/>
      <c r="P76" s="316"/>
    </row>
    <row r="77" spans="2:16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82"/>
      <c r="K77" s="382"/>
      <c r="L77" s="381"/>
      <c r="M77" s="381"/>
      <c r="N77" s="379"/>
      <c r="O77" s="313"/>
      <c r="P77" s="316"/>
    </row>
    <row r="78" spans="2:16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82"/>
      <c r="K78" s="382"/>
      <c r="L78" s="381"/>
      <c r="M78" s="381"/>
      <c r="N78" s="379"/>
      <c r="O78" s="313"/>
      <c r="P78" s="316"/>
    </row>
    <row r="79" spans="2:16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82"/>
      <c r="K79" s="382"/>
      <c r="L79" s="381"/>
      <c r="M79" s="381"/>
      <c r="N79" s="379"/>
      <c r="O79" s="313"/>
      <c r="P79" s="316"/>
    </row>
    <row r="80" spans="2:16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82"/>
      <c r="K80" s="382"/>
      <c r="L80" s="381"/>
      <c r="M80" s="381"/>
      <c r="N80" s="379"/>
      <c r="O80" s="313"/>
      <c r="P80" s="316"/>
    </row>
    <row r="81" spans="2:16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82"/>
      <c r="K81" s="382"/>
      <c r="L81" s="381"/>
      <c r="M81" s="381"/>
      <c r="N81" s="379"/>
      <c r="O81" s="313"/>
      <c r="P81" s="316"/>
    </row>
    <row r="82" spans="2:16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82"/>
      <c r="K82" s="382"/>
      <c r="L82" s="381"/>
      <c r="M82" s="381"/>
      <c r="N82" s="379"/>
      <c r="O82" s="313"/>
      <c r="P82" s="316"/>
    </row>
    <row r="83" spans="2:16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82"/>
      <c r="K83" s="382"/>
      <c r="L83" s="381"/>
      <c r="M83" s="381"/>
      <c r="N83" s="379"/>
      <c r="O83" s="313"/>
      <c r="P83" s="316"/>
    </row>
    <row r="84" spans="2:16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82"/>
      <c r="K84" s="382"/>
      <c r="L84" s="381"/>
      <c r="M84" s="381"/>
      <c r="N84" s="379"/>
      <c r="O84" s="313"/>
      <c r="P84" s="316"/>
    </row>
    <row r="85" spans="2:16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82"/>
      <c r="K85" s="382"/>
      <c r="L85" s="381"/>
      <c r="M85" s="381"/>
      <c r="N85" s="379"/>
      <c r="O85" s="313"/>
      <c r="P85" s="316"/>
    </row>
    <row r="86" spans="2:16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82"/>
      <c r="K86" s="382"/>
      <c r="L86" s="381"/>
      <c r="M86" s="381"/>
      <c r="N86" s="379"/>
      <c r="O86" s="313"/>
      <c r="P86" s="316"/>
    </row>
    <row r="87" spans="2:16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82"/>
      <c r="K87" s="382"/>
      <c r="L87" s="381"/>
      <c r="M87" s="381"/>
      <c r="N87" s="379"/>
      <c r="O87" s="313"/>
      <c r="P87" s="316"/>
    </row>
    <row r="88" spans="2:16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82"/>
      <c r="K88" s="382"/>
      <c r="L88" s="381"/>
      <c r="M88" s="381"/>
      <c r="N88" s="379"/>
      <c r="O88" s="313"/>
      <c r="P88" s="316"/>
    </row>
    <row r="89" spans="2:16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82"/>
      <c r="K89" s="382"/>
      <c r="L89" s="381"/>
      <c r="M89" s="381"/>
      <c r="N89" s="379"/>
      <c r="O89" s="313"/>
      <c r="P89" s="316"/>
    </row>
    <row r="90" spans="2:16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82"/>
      <c r="K90" s="382"/>
      <c r="L90" s="381"/>
      <c r="M90" s="381"/>
      <c r="N90" s="379"/>
      <c r="O90" s="313"/>
      <c r="P90" s="316"/>
    </row>
    <row r="91" spans="2:16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82"/>
      <c r="K91" s="382"/>
      <c r="L91" s="381"/>
      <c r="M91" s="381"/>
      <c r="N91" s="379"/>
      <c r="O91" s="313"/>
      <c r="P91" s="316"/>
    </row>
    <row r="92" spans="2:16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82"/>
      <c r="K92" s="382"/>
      <c r="L92" s="381"/>
      <c r="M92" s="381"/>
      <c r="N92" s="379"/>
      <c r="O92" s="313"/>
      <c r="P92" s="316"/>
    </row>
    <row r="93" spans="2:16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82"/>
      <c r="K93" s="382"/>
      <c r="L93" s="381"/>
      <c r="M93" s="381"/>
      <c r="N93" s="379"/>
      <c r="O93" s="313"/>
      <c r="P93" s="316"/>
    </row>
    <row r="94" spans="2:16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82"/>
      <c r="K94" s="382"/>
      <c r="L94" s="381"/>
      <c r="M94" s="381"/>
      <c r="N94" s="379"/>
      <c r="O94" s="313"/>
      <c r="P94" s="316"/>
    </row>
    <row r="95" spans="2:16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82"/>
      <c r="K95" s="382"/>
      <c r="L95" s="381"/>
      <c r="M95" s="381"/>
      <c r="N95" s="379"/>
      <c r="O95" s="313"/>
      <c r="P95" s="316"/>
    </row>
    <row r="96" spans="2:16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82"/>
      <c r="K96" s="382"/>
      <c r="L96" s="381"/>
      <c r="M96" s="381"/>
      <c r="N96" s="379"/>
      <c r="O96" s="313"/>
      <c r="P96" s="316"/>
    </row>
    <row r="97" spans="2:16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82"/>
      <c r="K97" s="382"/>
      <c r="L97" s="381"/>
      <c r="M97" s="381"/>
      <c r="N97" s="379"/>
      <c r="O97" s="313"/>
      <c r="P97" s="316"/>
    </row>
    <row r="98" spans="2:16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82"/>
      <c r="K98" s="382"/>
      <c r="L98" s="381"/>
      <c r="M98" s="381"/>
      <c r="N98" s="379"/>
      <c r="O98" s="313"/>
      <c r="P98" s="316"/>
    </row>
    <row r="99" spans="2:16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82"/>
      <c r="K99" s="382"/>
      <c r="L99" s="381"/>
      <c r="M99" s="381"/>
      <c r="N99" s="379"/>
      <c r="O99" s="313"/>
      <c r="P99" s="316"/>
    </row>
    <row r="100" spans="2:16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82"/>
      <c r="K100" s="382"/>
      <c r="L100" s="381"/>
      <c r="M100" s="381"/>
      <c r="N100" s="379"/>
      <c r="O100" s="313"/>
      <c r="P100" s="316"/>
    </row>
    <row r="101" spans="2:16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82"/>
      <c r="K101" s="382"/>
      <c r="L101" s="381"/>
      <c r="M101" s="381"/>
      <c r="N101" s="379"/>
      <c r="O101" s="313"/>
      <c r="P101" s="316"/>
    </row>
    <row r="102" spans="2:16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82"/>
      <c r="K102" s="382"/>
      <c r="L102" s="381"/>
      <c r="M102" s="381"/>
      <c r="N102" s="379"/>
      <c r="O102" s="313"/>
      <c r="P102" s="316"/>
    </row>
    <row r="103" spans="2:16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82"/>
      <c r="K103" s="382"/>
      <c r="L103" s="381"/>
      <c r="M103" s="381"/>
      <c r="N103" s="379"/>
      <c r="O103" s="313"/>
      <c r="P103" s="316"/>
    </row>
    <row r="104" spans="2:16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82"/>
      <c r="K104" s="382"/>
      <c r="L104" s="381"/>
      <c r="M104" s="381"/>
      <c r="N104" s="379"/>
      <c r="O104" s="313"/>
      <c r="P104" s="316"/>
    </row>
    <row r="105" spans="2:16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82"/>
      <c r="K105" s="382"/>
      <c r="L105" s="381"/>
      <c r="M105" s="381"/>
      <c r="N105" s="379"/>
      <c r="O105" s="313"/>
      <c r="P105" s="316"/>
    </row>
    <row r="106" spans="2:16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82"/>
      <c r="K106" s="382"/>
      <c r="L106" s="381"/>
      <c r="M106" s="381"/>
      <c r="N106" s="379"/>
      <c r="O106" s="313"/>
      <c r="P106" s="316"/>
    </row>
    <row r="107" spans="2:16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82"/>
      <c r="K107" s="382"/>
      <c r="L107" s="381"/>
      <c r="M107" s="381"/>
      <c r="N107" s="379"/>
      <c r="O107" s="313"/>
      <c r="P107" s="316"/>
    </row>
    <row r="108" spans="2:16" ht="30" customHeight="1">
      <c r="I108" s="65" t="str">
        <f>IF(H108="","None",_xlfn.XLOOKUP(H108,RawTable[ITEM_NO],RawTable[STOCK],"None"))</f>
        <v>None</v>
      </c>
    </row>
    <row r="109" spans="2:16" ht="30" customHeight="1">
      <c r="I109" s="65" t="str">
        <f>IF(H109="","None",_xlfn.XLOOKUP(H109,RawTable[ITEM_NO],RawTable[STOCK],"None"))</f>
        <v>None</v>
      </c>
    </row>
    <row r="110" spans="2:16" ht="30" customHeight="1">
      <c r="I110" s="65" t="str">
        <f>IF(H110="","None",_xlfn.XLOOKUP(H110,RawTable[ITEM_NO],RawTable[STOCK],"None"))</f>
        <v>None</v>
      </c>
    </row>
    <row r="111" spans="2:16" ht="30" customHeight="1">
      <c r="I111" s="65" t="str">
        <f>IF(H111="","None",_xlfn.XLOOKUP(H111,RawTable[ITEM_NO],RawTable[STOCK],"None"))</f>
        <v>None</v>
      </c>
    </row>
    <row r="112" spans="2:16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P3" xr:uid="{DAAE7B28-B568-46B2-8B83-F3990409C08E}">
    <sortState xmlns:xlrd2="http://schemas.microsoft.com/office/spreadsheetml/2017/richdata2" ref="B4:P6">
      <sortCondition ref="B4:B6"/>
      <sortCondition ref="C4:C6"/>
      <sortCondition ref="D4:D6"/>
    </sortState>
  </autoFilter>
  <phoneticPr fontId="2" type="noConversion"/>
  <conditionalFormatting sqref="B4:H220">
    <cfRule type="expression" dxfId="592" priority="8" stopIfTrue="1">
      <formula>UPPER($I4)="NONE"</formula>
    </cfRule>
    <cfRule type="expression" dxfId="591" priority="9" stopIfTrue="1">
      <formula>AND($I4&lt;&gt;"", $J4&lt;&gt;"", $I4*1&lt;$J4*1)</formula>
    </cfRule>
  </conditionalFormatting>
  <conditionalFormatting sqref="H1:H3 H221:H1048576">
    <cfRule type="duplicateValues" dxfId="590" priority="7"/>
  </conditionalFormatting>
  <conditionalFormatting sqref="H4:H1048576">
    <cfRule type="expression" dxfId="589" priority="10">
      <formula>COUNTIF($H:$H, $H4)&gt;1</formula>
    </cfRule>
  </conditionalFormatting>
  <conditionalFormatting sqref="I3:I1048576">
    <cfRule type="cellIs" dxfId="588" priority="1" operator="equal">
      <formula>0</formula>
    </cfRule>
    <cfRule type="cellIs" dxfId="587" priority="2" operator="equal">
      <formula>"None"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6E85-837B-423B-8941-1FF2C11AB45B}">
  <sheetPr codeName="Sheet6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7824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I61" s="65" t="str">
        <f>IF(H61="","None",_xlfn.XLOOKUP(H61,RawTable[ITEM_NO],RawTable[STOCK],"None"))</f>
        <v>None</v>
      </c>
    </row>
    <row r="62" spans="2:12" ht="30" customHeight="1">
      <c r="I62" s="65" t="str">
        <f>IF(H62="","None",_xlfn.XLOOKUP(H62,RawTable[ITEM_NO],RawTable[STOCK],"None"))</f>
        <v>None</v>
      </c>
    </row>
    <row r="63" spans="2:12" ht="30" customHeight="1">
      <c r="I63" s="65" t="str">
        <f>IF(H63="","None",_xlfn.XLOOKUP(H63,RawTable[ITEM_NO],RawTable[STOCK],"None"))</f>
        <v>None</v>
      </c>
    </row>
    <row r="64" spans="2:12" ht="30" customHeight="1">
      <c r="I64" s="65" t="str">
        <f>IF(H64="","None",_xlfn.XLOOKUP(H64,RawTable[ITEM_NO],RawTable[STOCK],"None"))</f>
        <v>None</v>
      </c>
    </row>
    <row r="65" spans="9:9" ht="30" customHeight="1">
      <c r="I65" s="65" t="str">
        <f>IF(H65="","None",_xlfn.XLOOKUP(H65,RawTable[ITEM_NO],RawTable[STOCK],"None"))</f>
        <v>None</v>
      </c>
    </row>
    <row r="66" spans="9:9" ht="30" customHeight="1">
      <c r="I66" s="65" t="str">
        <f>IF(H66="","None",_xlfn.XLOOKUP(H66,RawTable[ITEM_NO],RawTable[STOCK],"None"))</f>
        <v>None</v>
      </c>
    </row>
    <row r="67" spans="9:9" ht="30" customHeight="1">
      <c r="I67" s="65" t="str">
        <f>IF(H67="","None",_xlfn.XLOOKUP(H67,RawTable[ITEM_NO],RawTable[STOCK],"None"))</f>
        <v>None</v>
      </c>
    </row>
    <row r="68" spans="9:9" ht="30" customHeight="1">
      <c r="I68" s="65" t="str">
        <f>IF(H68="","None",_xlfn.XLOOKUP(H68,RawTable[ITEM_NO],RawTable[STOCK],"None"))</f>
        <v>None</v>
      </c>
    </row>
    <row r="69" spans="9:9" ht="30" customHeight="1">
      <c r="I69" s="65" t="str">
        <f>IF(H69="","None",_xlfn.XLOOKUP(H69,RawTable[ITEM_NO],RawTable[STOCK],"None"))</f>
        <v>None</v>
      </c>
    </row>
    <row r="70" spans="9:9" ht="30" customHeight="1">
      <c r="I70" s="65" t="str">
        <f>IF(H70="","None",_xlfn.XLOOKUP(H70,RawTable[ITEM_NO],RawTable[STOCK],"None"))</f>
        <v>None</v>
      </c>
    </row>
    <row r="71" spans="9:9" ht="30" customHeight="1">
      <c r="I71" s="65" t="str">
        <f>IF(H71="","None",_xlfn.XLOOKUP(H71,RawTable[ITEM_NO],RawTable[STOCK],"None"))</f>
        <v>None</v>
      </c>
    </row>
    <row r="72" spans="9:9" ht="30" customHeight="1">
      <c r="I72" s="65" t="str">
        <f>IF(H72="","None",_xlfn.XLOOKUP(H72,RawTable[ITEM_NO],RawTable[STOCK],"None"))</f>
        <v>None</v>
      </c>
    </row>
    <row r="73" spans="9:9" ht="30" customHeight="1">
      <c r="I73" s="65" t="str">
        <f>IF(H73="","None",_xlfn.XLOOKUP(H73,RawTable[ITEM_NO],RawTable[STOCK],"None"))</f>
        <v>None</v>
      </c>
    </row>
    <row r="74" spans="9:9" ht="30" customHeight="1">
      <c r="I74" s="65" t="str">
        <f>IF(H74="","None",_xlfn.XLOOKUP(H74,RawTable[ITEM_NO],RawTable[STOCK],"None"))</f>
        <v>None</v>
      </c>
    </row>
    <row r="75" spans="9:9" ht="30" customHeight="1">
      <c r="I75" s="65" t="str">
        <f>IF(H75="","None",_xlfn.XLOOKUP(H75,RawTable[ITEM_NO],RawTable[STOCK],"None"))</f>
        <v>None</v>
      </c>
    </row>
    <row r="76" spans="9:9" ht="30" customHeight="1">
      <c r="I76" s="65" t="str">
        <f>IF(H76="","None",_xlfn.XLOOKUP(H76,RawTable[ITEM_NO],RawTable[STOCK],"None"))</f>
        <v>None</v>
      </c>
    </row>
    <row r="77" spans="9:9" ht="30" customHeight="1">
      <c r="I77" s="65" t="str">
        <f>IF(H77="","None",_xlfn.XLOOKUP(H77,RawTable[ITEM_NO],RawTable[STOCK],"None"))</f>
        <v>None</v>
      </c>
    </row>
    <row r="78" spans="9:9" ht="30" customHeight="1">
      <c r="I78" s="65" t="str">
        <f>IF(H78="","None",_xlfn.XLOOKUP(H78,RawTable[ITEM_NO],RawTable[STOCK],"None"))</f>
        <v>None</v>
      </c>
    </row>
    <row r="79" spans="9:9" ht="30" customHeight="1">
      <c r="I79" s="65" t="str">
        <f>IF(H79="","None",_xlfn.XLOOKUP(H79,RawTable[ITEM_NO],RawTable[STOCK],"None"))</f>
        <v>None</v>
      </c>
    </row>
    <row r="80" spans="9:9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86" priority="8" stopIfTrue="1">
      <formula>UPPER($I4)="NONE"</formula>
    </cfRule>
    <cfRule type="expression" dxfId="585" priority="9" stopIfTrue="1">
      <formula>AND($I4&lt;&gt;"", $J4&lt;&gt;"", $I4*1&lt;$J4*1)</formula>
    </cfRule>
  </conditionalFormatting>
  <conditionalFormatting sqref="H1:H3 H221:H1048576">
    <cfRule type="duplicateValues" dxfId="584" priority="7"/>
  </conditionalFormatting>
  <conditionalFormatting sqref="H4:H1048576">
    <cfRule type="expression" dxfId="583" priority="10">
      <formula>COUNTIF($H:$H, $H4)&gt;1</formula>
    </cfRule>
  </conditionalFormatting>
  <conditionalFormatting sqref="I3:I1048576">
    <cfRule type="cellIs" dxfId="582" priority="1" operator="equal">
      <formula>0</formula>
    </cfRule>
    <cfRule type="cellIs" dxfId="581" priority="2" operator="equal">
      <formula>"None"</formula>
    </cfRule>
  </conditionalFormatting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05EF-C614-4FD7-93A0-77DBE6824023}">
  <sheetPr codeName="Sheet61"/>
  <dimension ref="B1:Q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5" width="7.640625" customWidth="1"/>
    <col min="16" max="16" width="14.640625" customWidth="1"/>
    <col min="17" max="17" width="67" customWidth="1"/>
  </cols>
  <sheetData>
    <row r="1" spans="2:17" ht="18" customHeight="1" thickBot="1"/>
    <row r="2" spans="2:17" ht="66.75" customHeight="1" thickBot="1">
      <c r="B2" s="317" t="s">
        <v>7825</v>
      </c>
      <c r="C2" s="318"/>
      <c r="D2" s="318"/>
      <c r="E2" s="318"/>
      <c r="F2" s="318"/>
      <c r="G2" s="318"/>
      <c r="H2" s="319"/>
      <c r="I2" s="319"/>
      <c r="J2" s="319"/>
      <c r="K2" s="319"/>
      <c r="L2" s="319"/>
      <c r="M2" s="319"/>
      <c r="N2" s="319"/>
      <c r="O2" s="319"/>
      <c r="P2" s="319"/>
      <c r="Q2" s="320"/>
    </row>
    <row r="3" spans="2:17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7826</v>
      </c>
      <c r="L3" s="323" t="s">
        <v>7827</v>
      </c>
      <c r="M3" s="323" t="s">
        <v>7828</v>
      </c>
      <c r="N3" s="323" t="s">
        <v>7829</v>
      </c>
      <c r="O3" s="323" t="s">
        <v>7830</v>
      </c>
      <c r="P3" s="323" t="s">
        <v>1399</v>
      </c>
      <c r="Q3" s="324" t="s">
        <v>1358</v>
      </c>
    </row>
    <row r="4" spans="2:17" ht="60" customHeight="1" thickTop="1">
      <c r="B4" s="315"/>
      <c r="C4" s="312"/>
      <c r="D4" s="376" t="s">
        <v>7831</v>
      </c>
      <c r="E4" s="312"/>
      <c r="F4" s="312"/>
      <c r="G4" s="312"/>
      <c r="H4" s="379">
        <v>1052137</v>
      </c>
      <c r="I4" s="65">
        <f>IF(H4="","None",_xlfn.XLOOKUP(H4,RawTable[ITEM_NO],RawTable[STOCK],"None"))</f>
        <v>5</v>
      </c>
      <c r="J4" s="313"/>
      <c r="K4" s="313">
        <v>120</v>
      </c>
      <c r="L4" s="313">
        <v>120</v>
      </c>
      <c r="M4" s="313">
        <v>38</v>
      </c>
      <c r="N4" s="313">
        <v>110</v>
      </c>
      <c r="O4" s="313">
        <v>14</v>
      </c>
      <c r="P4" s="313"/>
      <c r="Q4" s="316"/>
    </row>
    <row r="5" spans="2:17" ht="6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3"/>
      <c r="M5" s="313"/>
      <c r="N5" s="313"/>
      <c r="O5" s="313"/>
      <c r="P5" s="313"/>
      <c r="Q5" s="316"/>
    </row>
    <row r="6" spans="2:17" ht="6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3"/>
      <c r="M6" s="313"/>
      <c r="N6" s="313"/>
      <c r="O6" s="313"/>
      <c r="P6" s="313"/>
      <c r="Q6" s="316"/>
    </row>
    <row r="7" spans="2:17" ht="6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3"/>
      <c r="M7" s="313"/>
      <c r="N7" s="313"/>
      <c r="O7" s="313"/>
      <c r="P7" s="313"/>
      <c r="Q7" s="316"/>
    </row>
    <row r="8" spans="2:17" ht="6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3"/>
      <c r="M8" s="313"/>
      <c r="N8" s="313"/>
      <c r="O8" s="313"/>
      <c r="P8" s="313"/>
      <c r="Q8" s="316"/>
    </row>
    <row r="9" spans="2:17" ht="6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3"/>
      <c r="M9" s="313"/>
      <c r="N9" s="313"/>
      <c r="O9" s="313"/>
      <c r="P9" s="313"/>
      <c r="Q9" s="316"/>
    </row>
    <row r="10" spans="2:17" ht="6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3"/>
      <c r="M10" s="313"/>
      <c r="N10" s="313"/>
      <c r="O10" s="313"/>
      <c r="P10" s="313"/>
      <c r="Q10" s="316"/>
    </row>
    <row r="11" spans="2:17" ht="6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3"/>
      <c r="M11" s="313"/>
      <c r="N11" s="313"/>
      <c r="O11" s="313"/>
      <c r="P11" s="313"/>
      <c r="Q11" s="316"/>
    </row>
    <row r="12" spans="2:17" ht="6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3"/>
      <c r="M12" s="313"/>
      <c r="N12" s="313"/>
      <c r="O12" s="313"/>
      <c r="P12" s="313"/>
      <c r="Q12" s="316"/>
    </row>
    <row r="13" spans="2:17" ht="6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3"/>
      <c r="M13" s="313"/>
      <c r="N13" s="313"/>
      <c r="O13" s="313"/>
      <c r="P13" s="313"/>
      <c r="Q13" s="316"/>
    </row>
    <row r="14" spans="2:17" ht="6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3"/>
      <c r="M14" s="313"/>
      <c r="N14" s="313"/>
      <c r="O14" s="313"/>
      <c r="P14" s="313"/>
      <c r="Q14" s="316"/>
    </row>
    <row r="15" spans="2:17" ht="6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3"/>
      <c r="M15" s="313"/>
      <c r="N15" s="313"/>
      <c r="O15" s="313"/>
      <c r="P15" s="313"/>
      <c r="Q15" s="316"/>
    </row>
    <row r="16" spans="2:17" ht="6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3"/>
      <c r="M16" s="313"/>
      <c r="N16" s="313"/>
      <c r="O16" s="313"/>
      <c r="P16" s="313"/>
      <c r="Q16" s="316"/>
    </row>
    <row r="17" spans="2:17" ht="6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3"/>
      <c r="M17" s="313"/>
      <c r="N17" s="313"/>
      <c r="O17" s="313"/>
      <c r="P17" s="313"/>
      <c r="Q17" s="316"/>
    </row>
    <row r="18" spans="2:17" ht="6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3"/>
      <c r="M18" s="313"/>
      <c r="N18" s="313"/>
      <c r="O18" s="313"/>
      <c r="P18" s="313"/>
      <c r="Q18" s="316"/>
    </row>
    <row r="19" spans="2:17" ht="6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3"/>
      <c r="M19" s="313"/>
      <c r="N19" s="313"/>
      <c r="O19" s="313"/>
      <c r="P19" s="313"/>
      <c r="Q19" s="316"/>
    </row>
    <row r="20" spans="2:17" ht="6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3"/>
      <c r="M20" s="313"/>
      <c r="N20" s="313"/>
      <c r="O20" s="313"/>
      <c r="P20" s="313"/>
      <c r="Q20" s="316"/>
    </row>
    <row r="21" spans="2:17" ht="6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3"/>
      <c r="M21" s="313"/>
      <c r="N21" s="313"/>
      <c r="O21" s="313"/>
      <c r="P21" s="313"/>
      <c r="Q21" s="316"/>
    </row>
    <row r="22" spans="2:17" ht="6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3"/>
      <c r="M22" s="313"/>
      <c r="N22" s="313"/>
      <c r="O22" s="313"/>
      <c r="P22" s="313"/>
      <c r="Q22" s="316"/>
    </row>
    <row r="23" spans="2:17" ht="6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3"/>
      <c r="M23" s="313"/>
      <c r="N23" s="313"/>
      <c r="O23" s="313"/>
      <c r="P23" s="313"/>
      <c r="Q23" s="316"/>
    </row>
    <row r="24" spans="2:17" ht="6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3"/>
      <c r="M24" s="313"/>
      <c r="N24" s="313"/>
      <c r="O24" s="313"/>
      <c r="P24" s="313"/>
      <c r="Q24" s="316"/>
    </row>
    <row r="25" spans="2:17" ht="6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3"/>
      <c r="M25" s="313"/>
      <c r="N25" s="313"/>
      <c r="O25" s="313"/>
      <c r="P25" s="313"/>
      <c r="Q25" s="316"/>
    </row>
    <row r="26" spans="2:17" ht="6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3"/>
      <c r="M26" s="313"/>
      <c r="N26" s="313"/>
      <c r="O26" s="313"/>
      <c r="P26" s="313"/>
      <c r="Q26" s="316"/>
    </row>
    <row r="27" spans="2:17" ht="6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3"/>
      <c r="M27" s="313"/>
      <c r="N27" s="313"/>
      <c r="O27" s="313"/>
      <c r="P27" s="313"/>
      <c r="Q27" s="316"/>
    </row>
    <row r="28" spans="2:17" ht="6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3"/>
      <c r="M28" s="313"/>
      <c r="N28" s="313"/>
      <c r="O28" s="313"/>
      <c r="P28" s="313"/>
      <c r="Q28" s="316"/>
    </row>
    <row r="29" spans="2:17" ht="6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3"/>
      <c r="M29" s="313"/>
      <c r="N29" s="313"/>
      <c r="O29" s="313"/>
      <c r="P29" s="313"/>
      <c r="Q29" s="316"/>
    </row>
    <row r="30" spans="2:17" ht="6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3"/>
      <c r="M30" s="313"/>
      <c r="N30" s="313"/>
      <c r="O30" s="313"/>
      <c r="P30" s="313"/>
      <c r="Q30" s="316"/>
    </row>
    <row r="31" spans="2:17" ht="6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3"/>
      <c r="M31" s="313"/>
      <c r="N31" s="313"/>
      <c r="O31" s="313"/>
      <c r="P31" s="313"/>
      <c r="Q31" s="316"/>
    </row>
    <row r="32" spans="2:17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3"/>
      <c r="M32" s="313"/>
      <c r="N32" s="313"/>
      <c r="O32" s="313"/>
      <c r="P32" s="313"/>
      <c r="Q32" s="316"/>
    </row>
    <row r="33" spans="2:17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3"/>
      <c r="M33" s="313"/>
      <c r="N33" s="313"/>
      <c r="O33" s="313"/>
      <c r="P33" s="313"/>
      <c r="Q33" s="316"/>
    </row>
    <row r="34" spans="2:17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3"/>
      <c r="M34" s="313"/>
      <c r="N34" s="313"/>
      <c r="O34" s="313"/>
      <c r="P34" s="313"/>
      <c r="Q34" s="316"/>
    </row>
    <row r="35" spans="2:17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3"/>
      <c r="M35" s="313"/>
      <c r="N35" s="313"/>
      <c r="O35" s="313"/>
      <c r="P35" s="313"/>
      <c r="Q35" s="316"/>
    </row>
    <row r="36" spans="2:17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3"/>
      <c r="M36" s="313"/>
      <c r="N36" s="313"/>
      <c r="O36" s="313"/>
      <c r="P36" s="313"/>
      <c r="Q36" s="316"/>
    </row>
    <row r="37" spans="2:17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3"/>
      <c r="M37" s="313"/>
      <c r="N37" s="313"/>
      <c r="O37" s="313"/>
      <c r="P37" s="313"/>
      <c r="Q37" s="316"/>
    </row>
    <row r="38" spans="2:17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3"/>
      <c r="M38" s="313"/>
      <c r="N38" s="313"/>
      <c r="O38" s="313"/>
      <c r="P38" s="313"/>
      <c r="Q38" s="316"/>
    </row>
    <row r="39" spans="2:17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3"/>
      <c r="M39" s="313"/>
      <c r="N39" s="313"/>
      <c r="O39" s="313"/>
      <c r="P39" s="313"/>
      <c r="Q39" s="316"/>
    </row>
    <row r="40" spans="2:17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3"/>
      <c r="M40" s="313"/>
      <c r="N40" s="313"/>
      <c r="O40" s="313"/>
      <c r="P40" s="313"/>
      <c r="Q40" s="316"/>
    </row>
    <row r="41" spans="2:17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3"/>
      <c r="M41" s="313"/>
      <c r="N41" s="313"/>
      <c r="O41" s="313"/>
      <c r="P41" s="313"/>
      <c r="Q41" s="316"/>
    </row>
    <row r="42" spans="2:17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3"/>
      <c r="M42" s="313"/>
      <c r="N42" s="313"/>
      <c r="O42" s="313"/>
      <c r="P42" s="313"/>
      <c r="Q42" s="316"/>
    </row>
    <row r="43" spans="2:17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3"/>
      <c r="M43" s="313"/>
      <c r="N43" s="313"/>
      <c r="O43" s="313"/>
      <c r="P43" s="313"/>
      <c r="Q43" s="316"/>
    </row>
    <row r="44" spans="2:17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3"/>
      <c r="M44" s="313"/>
      <c r="N44" s="313"/>
      <c r="O44" s="313"/>
      <c r="P44" s="313"/>
      <c r="Q44" s="316"/>
    </row>
    <row r="45" spans="2:17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3"/>
      <c r="M45" s="313"/>
      <c r="N45" s="313"/>
      <c r="O45" s="313"/>
      <c r="P45" s="313"/>
      <c r="Q45" s="316"/>
    </row>
    <row r="46" spans="2:17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3"/>
      <c r="M46" s="313"/>
      <c r="N46" s="313"/>
      <c r="O46" s="313"/>
      <c r="P46" s="313"/>
      <c r="Q46" s="316"/>
    </row>
    <row r="47" spans="2:17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3"/>
      <c r="M47" s="313"/>
      <c r="N47" s="313"/>
      <c r="O47" s="313"/>
      <c r="P47" s="313"/>
      <c r="Q47" s="316"/>
    </row>
    <row r="48" spans="2:17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3"/>
      <c r="M48" s="313"/>
      <c r="N48" s="313"/>
      <c r="O48" s="313"/>
      <c r="P48" s="313"/>
      <c r="Q48" s="316"/>
    </row>
    <row r="49" spans="2:17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3"/>
      <c r="M49" s="313"/>
      <c r="N49" s="313"/>
      <c r="O49" s="313"/>
      <c r="P49" s="313"/>
      <c r="Q49" s="316"/>
    </row>
    <row r="50" spans="2:17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3"/>
      <c r="M50" s="313"/>
      <c r="N50" s="313"/>
      <c r="O50" s="313"/>
      <c r="P50" s="313"/>
      <c r="Q50" s="316"/>
    </row>
    <row r="51" spans="2:17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3"/>
      <c r="M51" s="313"/>
      <c r="N51" s="313"/>
      <c r="O51" s="313"/>
      <c r="P51" s="313"/>
      <c r="Q51" s="316"/>
    </row>
    <row r="52" spans="2:17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3"/>
      <c r="M52" s="313"/>
      <c r="N52" s="313"/>
      <c r="O52" s="313"/>
      <c r="P52" s="313"/>
      <c r="Q52" s="316"/>
    </row>
    <row r="53" spans="2:17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3"/>
      <c r="M53" s="313"/>
      <c r="N53" s="313"/>
      <c r="O53" s="313"/>
      <c r="P53" s="313"/>
      <c r="Q53" s="316"/>
    </row>
    <row r="54" spans="2:17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3"/>
      <c r="M54" s="313"/>
      <c r="N54" s="313"/>
      <c r="O54" s="313"/>
      <c r="P54" s="313"/>
      <c r="Q54" s="316"/>
    </row>
    <row r="55" spans="2:17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3"/>
      <c r="M55" s="313"/>
      <c r="N55" s="313"/>
      <c r="O55" s="313"/>
      <c r="P55" s="313"/>
      <c r="Q55" s="316"/>
    </row>
    <row r="56" spans="2:17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3"/>
      <c r="M56" s="313"/>
      <c r="N56" s="313"/>
      <c r="O56" s="313"/>
      <c r="P56" s="313"/>
      <c r="Q56" s="316"/>
    </row>
    <row r="57" spans="2:17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3"/>
      <c r="M57" s="313"/>
      <c r="N57" s="313"/>
      <c r="O57" s="313"/>
      <c r="P57" s="313"/>
      <c r="Q57" s="316"/>
    </row>
    <row r="58" spans="2:17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3"/>
      <c r="M58" s="313"/>
      <c r="N58" s="313"/>
      <c r="O58" s="313"/>
      <c r="P58" s="313"/>
      <c r="Q58" s="316"/>
    </row>
    <row r="59" spans="2:17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3"/>
      <c r="M59" s="313"/>
      <c r="N59" s="313"/>
      <c r="O59" s="313"/>
      <c r="P59" s="313"/>
      <c r="Q59" s="316"/>
    </row>
    <row r="60" spans="2:17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3"/>
      <c r="M60" s="313"/>
      <c r="N60" s="313"/>
      <c r="O60" s="313"/>
      <c r="P60" s="313"/>
      <c r="Q60" s="316"/>
    </row>
    <row r="61" spans="2:17" ht="30" customHeight="1">
      <c r="I61" s="65" t="str">
        <f>IF(H61="","None",_xlfn.XLOOKUP(H61,RawTable[ITEM_NO],RawTable[STOCK],"None"))</f>
        <v>None</v>
      </c>
    </row>
    <row r="62" spans="2:17" ht="30" customHeight="1">
      <c r="I62" s="65" t="str">
        <f>IF(H62="","None",_xlfn.XLOOKUP(H62,RawTable[ITEM_NO],RawTable[STOCK],"None"))</f>
        <v>None</v>
      </c>
    </row>
    <row r="63" spans="2:17" ht="30" customHeight="1">
      <c r="I63" s="65" t="str">
        <f>IF(H63="","None",_xlfn.XLOOKUP(H63,RawTable[ITEM_NO],RawTable[STOCK],"None"))</f>
        <v>None</v>
      </c>
    </row>
    <row r="64" spans="2:17" ht="30" customHeight="1">
      <c r="I64" s="65" t="str">
        <f>IF(H64="","None",_xlfn.XLOOKUP(H64,RawTable[ITEM_NO],RawTable[STOCK],"None"))</f>
        <v>None</v>
      </c>
    </row>
    <row r="65" spans="9:9" ht="30" customHeight="1">
      <c r="I65" s="65" t="str">
        <f>IF(H65="","None",_xlfn.XLOOKUP(H65,RawTable[ITEM_NO],RawTable[STOCK],"None"))</f>
        <v>None</v>
      </c>
    </row>
    <row r="66" spans="9:9" ht="30" customHeight="1">
      <c r="I66" s="65" t="str">
        <f>IF(H66="","None",_xlfn.XLOOKUP(H66,RawTable[ITEM_NO],RawTable[STOCK],"None"))</f>
        <v>None</v>
      </c>
    </row>
    <row r="67" spans="9:9" ht="30" customHeight="1">
      <c r="I67" s="65" t="str">
        <f>IF(H67="","None",_xlfn.XLOOKUP(H67,RawTable[ITEM_NO],RawTable[STOCK],"None"))</f>
        <v>None</v>
      </c>
    </row>
    <row r="68" spans="9:9" ht="30" customHeight="1">
      <c r="I68" s="65" t="str">
        <f>IF(H68="","None",_xlfn.XLOOKUP(H68,RawTable[ITEM_NO],RawTable[STOCK],"None"))</f>
        <v>None</v>
      </c>
    </row>
    <row r="69" spans="9:9" ht="30" customHeight="1">
      <c r="I69" s="65" t="str">
        <f>IF(H69="","None",_xlfn.XLOOKUP(H69,RawTable[ITEM_NO],RawTable[STOCK],"None"))</f>
        <v>None</v>
      </c>
    </row>
    <row r="70" spans="9:9" ht="30" customHeight="1">
      <c r="I70" s="65" t="str">
        <f>IF(H70="","None",_xlfn.XLOOKUP(H70,RawTable[ITEM_NO],RawTable[STOCK],"None"))</f>
        <v>None</v>
      </c>
    </row>
    <row r="71" spans="9:9" ht="30" customHeight="1">
      <c r="I71" s="65" t="str">
        <f>IF(H71="","None",_xlfn.XLOOKUP(H71,RawTable[ITEM_NO],RawTable[STOCK],"None"))</f>
        <v>None</v>
      </c>
    </row>
    <row r="72" spans="9:9" ht="30" customHeight="1">
      <c r="I72" s="65" t="str">
        <f>IF(H72="","None",_xlfn.XLOOKUP(H72,RawTable[ITEM_NO],RawTable[STOCK],"None"))</f>
        <v>None</v>
      </c>
    </row>
    <row r="73" spans="9:9" ht="30" customHeight="1">
      <c r="I73" s="65" t="str">
        <f>IF(H73="","None",_xlfn.XLOOKUP(H73,RawTable[ITEM_NO],RawTable[STOCK],"None"))</f>
        <v>None</v>
      </c>
    </row>
    <row r="74" spans="9:9" ht="30" customHeight="1">
      <c r="I74" s="65" t="str">
        <f>IF(H74="","None",_xlfn.XLOOKUP(H74,RawTable[ITEM_NO],RawTable[STOCK],"None"))</f>
        <v>None</v>
      </c>
    </row>
    <row r="75" spans="9:9" ht="30" customHeight="1">
      <c r="I75" s="65" t="str">
        <f>IF(H75="","None",_xlfn.XLOOKUP(H75,RawTable[ITEM_NO],RawTable[STOCK],"None"))</f>
        <v>None</v>
      </c>
    </row>
    <row r="76" spans="9:9" ht="30" customHeight="1">
      <c r="I76" s="65" t="str">
        <f>IF(H76="","None",_xlfn.XLOOKUP(H76,RawTable[ITEM_NO],RawTable[STOCK],"None"))</f>
        <v>None</v>
      </c>
    </row>
    <row r="77" spans="9:9" ht="30" customHeight="1">
      <c r="I77" s="65" t="str">
        <f>IF(H77="","None",_xlfn.XLOOKUP(H77,RawTable[ITEM_NO],RawTable[STOCK],"None"))</f>
        <v>None</v>
      </c>
    </row>
    <row r="78" spans="9:9" ht="30" customHeight="1">
      <c r="I78" s="65" t="str">
        <f>IF(H78="","None",_xlfn.XLOOKUP(H78,RawTable[ITEM_NO],RawTable[STOCK],"None"))</f>
        <v>None</v>
      </c>
    </row>
    <row r="79" spans="9:9" ht="30" customHeight="1">
      <c r="I79" s="65" t="str">
        <f>IF(H79="","None",_xlfn.XLOOKUP(H79,RawTable[ITEM_NO],RawTable[STOCK],"None"))</f>
        <v>None</v>
      </c>
    </row>
    <row r="80" spans="9:9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Q3" xr:uid="{DAAE7B28-B568-46B2-8B83-F3990409C08E}">
    <sortState xmlns:xlrd2="http://schemas.microsoft.com/office/spreadsheetml/2017/richdata2" ref="B4:Q6">
      <sortCondition ref="B4:B6"/>
      <sortCondition ref="C4:C6"/>
      <sortCondition ref="D4:D6"/>
    </sortState>
  </autoFilter>
  <phoneticPr fontId="2" type="noConversion"/>
  <conditionalFormatting sqref="B4:H220">
    <cfRule type="expression" dxfId="580" priority="8" stopIfTrue="1">
      <formula>UPPER($I4)="NONE"</formula>
    </cfRule>
    <cfRule type="expression" dxfId="579" priority="9" stopIfTrue="1">
      <formula>AND($I4&lt;&gt;"", $J4&lt;&gt;"", $I4*1&lt;$J4*1)</formula>
    </cfRule>
  </conditionalFormatting>
  <conditionalFormatting sqref="H1:H3 H221:H1048576">
    <cfRule type="duplicateValues" dxfId="578" priority="7"/>
  </conditionalFormatting>
  <conditionalFormatting sqref="H4:H1048576">
    <cfRule type="expression" dxfId="577" priority="10">
      <formula>COUNTIF($H:$H, $H4)&gt;1</formula>
    </cfRule>
  </conditionalFormatting>
  <conditionalFormatting sqref="I3:I1048576">
    <cfRule type="cellIs" dxfId="576" priority="1" operator="equal">
      <formula>0</formula>
    </cfRule>
    <cfRule type="cellIs" dxfId="575" priority="2" operator="equal">
      <formula>"None"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880D-E4B2-4EAD-881A-20351A6916FE}">
  <sheetPr codeName="Sheet6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7593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3585</v>
      </c>
      <c r="C4" s="312" t="s">
        <v>1502</v>
      </c>
      <c r="D4" s="312" t="s">
        <v>7594</v>
      </c>
      <c r="E4" s="312" t="s">
        <v>5678</v>
      </c>
      <c r="F4" s="312"/>
      <c r="G4" s="312" t="s">
        <v>1562</v>
      </c>
      <c r="H4" s="65">
        <v>6240148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74" priority="8" stopIfTrue="1">
      <formula>UPPER($I4)="NONE"</formula>
    </cfRule>
    <cfRule type="expression" dxfId="573" priority="9" stopIfTrue="1">
      <formula>AND($I4&lt;&gt;"", $J4&lt;&gt;"", $I4*1&lt;$J4*1)</formula>
    </cfRule>
  </conditionalFormatting>
  <conditionalFormatting sqref="H1:H3 H221:H1048576">
    <cfRule type="duplicateValues" dxfId="572" priority="7"/>
  </conditionalFormatting>
  <conditionalFormatting sqref="H4:H1048576">
    <cfRule type="expression" dxfId="571" priority="10">
      <formula>COUNTIF($H:$H, $H4)&gt;1</formula>
    </cfRule>
  </conditionalFormatting>
  <conditionalFormatting sqref="I3:I1048576">
    <cfRule type="cellIs" dxfId="570" priority="1" operator="equal">
      <formula>0</formula>
    </cfRule>
    <cfRule type="cellIs" dxfId="569" priority="2" operator="equal">
      <formula>"None"</formula>
    </cfRule>
  </conditionalFormatting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CF48-5391-4AFA-A462-C58B5B963988}">
  <sheetPr codeName="Sheet6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7583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3585</v>
      </c>
      <c r="C4" s="312" t="s">
        <v>1789</v>
      </c>
      <c r="D4" s="312" t="s">
        <v>7584</v>
      </c>
      <c r="E4" s="312" t="s">
        <v>7585</v>
      </c>
      <c r="F4" s="312" t="s">
        <v>7586</v>
      </c>
      <c r="G4" s="312" t="s">
        <v>3904</v>
      </c>
      <c r="H4" s="65">
        <v>6229789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3585</v>
      </c>
      <c r="C5" s="312" t="s">
        <v>1558</v>
      </c>
      <c r="D5" s="312" t="s">
        <v>7587</v>
      </c>
      <c r="E5" s="312" t="s">
        <v>7588</v>
      </c>
      <c r="F5" s="312" t="s">
        <v>7586</v>
      </c>
      <c r="G5" s="312" t="s">
        <v>3904</v>
      </c>
      <c r="H5" s="65">
        <v>6229788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3585</v>
      </c>
      <c r="C6" s="312" t="s">
        <v>1558</v>
      </c>
      <c r="D6" s="312" t="s">
        <v>7589</v>
      </c>
      <c r="E6" s="312" t="s">
        <v>7590</v>
      </c>
      <c r="F6" s="312" t="s">
        <v>7586</v>
      </c>
      <c r="G6" s="312" t="s">
        <v>3904</v>
      </c>
      <c r="H6" s="65">
        <v>6279676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3585</v>
      </c>
      <c r="C7" s="312" t="s">
        <v>1429</v>
      </c>
      <c r="D7" s="312" t="s">
        <v>7591</v>
      </c>
      <c r="E7" s="312" t="s">
        <v>7592</v>
      </c>
      <c r="F7" s="312" t="s">
        <v>7586</v>
      </c>
      <c r="G7" s="312" t="s">
        <v>1428</v>
      </c>
      <c r="H7" s="65">
        <v>6229743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68" priority="8" stopIfTrue="1">
      <formula>UPPER($I4)="NONE"</formula>
    </cfRule>
    <cfRule type="expression" dxfId="567" priority="9" stopIfTrue="1">
      <formula>AND($I4&lt;&gt;"", $J4&lt;&gt;"", $I4*1&lt;$J4*1)</formula>
    </cfRule>
  </conditionalFormatting>
  <conditionalFormatting sqref="H1:H3 H221:H1048576">
    <cfRule type="duplicateValues" dxfId="566" priority="7"/>
  </conditionalFormatting>
  <conditionalFormatting sqref="H4:H1048576">
    <cfRule type="expression" dxfId="565" priority="10">
      <formula>COUNTIF($H:$H, $H4)&gt;1</formula>
    </cfRule>
  </conditionalFormatting>
  <conditionalFormatting sqref="I3:I1048576">
    <cfRule type="cellIs" dxfId="564" priority="1" operator="equal">
      <formula>0</formula>
    </cfRule>
    <cfRule type="cellIs" dxfId="563" priority="2" operator="equal">
      <formula>"None"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9CCC-34F8-476A-BD91-DE26ACC53F2B}">
  <sheetPr codeName="Sheet6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7567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1448</v>
      </c>
      <c r="D4" s="312" t="s">
        <v>7574</v>
      </c>
      <c r="E4" s="312" t="s">
        <v>2221</v>
      </c>
      <c r="F4" s="312" t="s">
        <v>7569</v>
      </c>
      <c r="G4" s="312" t="s">
        <v>1419</v>
      </c>
      <c r="H4" s="65">
        <v>6217651</v>
      </c>
      <c r="I4" s="65">
        <f>IF(H4="","None",_xlfn.XLOOKUP(H4,RawTable[ITEM_NO],RawTable[STOCK],"None"))</f>
        <v>10</v>
      </c>
      <c r="J4" s="313"/>
      <c r="K4" s="313"/>
      <c r="L4" s="316"/>
    </row>
    <row r="5" spans="2:12" ht="30" customHeight="1">
      <c r="B5" s="315" t="s">
        <v>1415</v>
      </c>
      <c r="C5" s="312" t="s">
        <v>3587</v>
      </c>
      <c r="D5" s="312" t="s">
        <v>7427</v>
      </c>
      <c r="E5" s="312" t="s">
        <v>7582</v>
      </c>
      <c r="F5" s="312" t="s">
        <v>7569</v>
      </c>
      <c r="G5" s="312" t="s">
        <v>2227</v>
      </c>
      <c r="H5" s="65">
        <v>6175916</v>
      </c>
      <c r="I5" s="65">
        <f>IF(H5="","None",_xlfn.XLOOKUP(H5,RawTable[ITEM_NO],RawTable[STOCK],"None"))</f>
        <v>4</v>
      </c>
      <c r="J5" s="313"/>
      <c r="K5" s="313"/>
      <c r="L5" s="316"/>
    </row>
    <row r="6" spans="2:12" ht="30" customHeight="1">
      <c r="B6" s="315" t="s">
        <v>1415</v>
      </c>
      <c r="C6" s="312" t="s">
        <v>1558</v>
      </c>
      <c r="D6" s="312" t="s">
        <v>7467</v>
      </c>
      <c r="E6" s="312" t="s">
        <v>7568</v>
      </c>
      <c r="F6" s="312" t="s">
        <v>7569</v>
      </c>
      <c r="G6" s="312" t="s">
        <v>2162</v>
      </c>
      <c r="H6" s="65">
        <v>6187596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1415</v>
      </c>
      <c r="C7" s="312" t="s">
        <v>1558</v>
      </c>
      <c r="D7" s="312" t="s">
        <v>7463</v>
      </c>
      <c r="E7" s="312" t="s">
        <v>7570</v>
      </c>
      <c r="F7" s="312" t="s">
        <v>7569</v>
      </c>
      <c r="G7" s="312" t="s">
        <v>2162</v>
      </c>
      <c r="H7" s="65">
        <v>6187597</v>
      </c>
      <c r="I7" s="65">
        <f>IF(H7="","None",_xlfn.XLOOKUP(H7,RawTable[ITEM_NO],RawTable[STOCK],"None"))</f>
        <v>5</v>
      </c>
      <c r="J7" s="313"/>
      <c r="K7" s="313"/>
      <c r="L7" s="316"/>
    </row>
    <row r="8" spans="2:12" ht="30" customHeight="1">
      <c r="B8" s="315" t="s">
        <v>1415</v>
      </c>
      <c r="C8" s="312" t="s">
        <v>1558</v>
      </c>
      <c r="D8" s="312" t="s">
        <v>7571</v>
      </c>
      <c r="E8" s="312" t="s">
        <v>7572</v>
      </c>
      <c r="F8" s="312" t="s">
        <v>7569</v>
      </c>
      <c r="G8" s="312" t="s">
        <v>2162</v>
      </c>
      <c r="H8" s="65">
        <v>6197848</v>
      </c>
      <c r="I8" s="65">
        <f>IF(H8="","None",_xlfn.XLOOKUP(H8,RawTable[ITEM_NO],RawTable[STOCK],"None"))</f>
        <v>5</v>
      </c>
      <c r="J8" s="313"/>
      <c r="K8" s="313"/>
      <c r="L8" s="316"/>
    </row>
    <row r="9" spans="2:12" ht="30" customHeight="1">
      <c r="B9" s="315" t="s">
        <v>1415</v>
      </c>
      <c r="C9" s="312" t="s">
        <v>1834</v>
      </c>
      <c r="D9" s="312" t="s">
        <v>7488</v>
      </c>
      <c r="E9" s="312" t="s">
        <v>7577</v>
      </c>
      <c r="F9" s="312" t="s">
        <v>7569</v>
      </c>
      <c r="G9" s="312" t="s">
        <v>2162</v>
      </c>
      <c r="H9" s="65">
        <v>6319660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1834</v>
      </c>
      <c r="D10" s="312" t="s">
        <v>7430</v>
      </c>
      <c r="E10" s="312" t="s">
        <v>7579</v>
      </c>
      <c r="F10" s="312" t="s">
        <v>7569</v>
      </c>
      <c r="G10" s="312" t="s">
        <v>2162</v>
      </c>
      <c r="H10" s="65">
        <v>6197847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1415</v>
      </c>
      <c r="C11" s="312" t="s">
        <v>1834</v>
      </c>
      <c r="D11" s="312" t="s">
        <v>7427</v>
      </c>
      <c r="E11" s="312" t="s">
        <v>7578</v>
      </c>
      <c r="F11" s="312" t="s">
        <v>7569</v>
      </c>
      <c r="G11" s="312" t="s">
        <v>2162</v>
      </c>
      <c r="H11" s="65">
        <v>6312118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1784</v>
      </c>
      <c r="D12" s="312" t="s">
        <v>7427</v>
      </c>
      <c r="E12" s="312" t="s">
        <v>7573</v>
      </c>
      <c r="F12" s="312" t="s">
        <v>7569</v>
      </c>
      <c r="G12" s="312" t="s">
        <v>2162</v>
      </c>
      <c r="H12" s="65">
        <v>6116725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1413</v>
      </c>
      <c r="C13" s="312" t="s">
        <v>2102</v>
      </c>
      <c r="D13" s="312" t="s">
        <v>7430</v>
      </c>
      <c r="E13" s="312" t="s">
        <v>7576</v>
      </c>
      <c r="F13" s="312" t="s">
        <v>7569</v>
      </c>
      <c r="G13" s="312" t="s">
        <v>2162</v>
      </c>
      <c r="H13" s="65">
        <v>6341923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 t="s">
        <v>2102</v>
      </c>
      <c r="D14" s="312" t="s">
        <v>7427</v>
      </c>
      <c r="E14" s="312" t="s">
        <v>7575</v>
      </c>
      <c r="F14" s="312" t="s">
        <v>7569</v>
      </c>
      <c r="G14" s="312" t="s">
        <v>2162</v>
      </c>
      <c r="H14" s="65">
        <v>6341924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1413</v>
      </c>
      <c r="C15" s="312" t="s">
        <v>2708</v>
      </c>
      <c r="D15" s="312" t="s">
        <v>7430</v>
      </c>
      <c r="E15" s="312" t="s">
        <v>7580</v>
      </c>
      <c r="F15" s="312" t="s">
        <v>7569</v>
      </c>
      <c r="G15" s="312" t="s">
        <v>2162</v>
      </c>
      <c r="H15" s="65">
        <v>6341922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1413</v>
      </c>
      <c r="C16" s="312" t="s">
        <v>2708</v>
      </c>
      <c r="D16" s="312" t="s">
        <v>7427</v>
      </c>
      <c r="E16" s="312" t="s">
        <v>7581</v>
      </c>
      <c r="F16" s="312" t="s">
        <v>7569</v>
      </c>
      <c r="G16" s="312" t="s">
        <v>2162</v>
      </c>
      <c r="H16" s="65">
        <v>6341921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6" xr:uid="{DAAE7B28-B568-46B2-8B83-F3990409C08E}">
    <sortState xmlns:xlrd2="http://schemas.microsoft.com/office/spreadsheetml/2017/richdata2" ref="B4:L16">
      <sortCondition ref="B4:B6"/>
      <sortCondition ref="C4:C6"/>
      <sortCondition ref="D4:D6"/>
    </sortState>
  </autoFilter>
  <phoneticPr fontId="2" type="noConversion"/>
  <conditionalFormatting sqref="B4:H220">
    <cfRule type="expression" dxfId="562" priority="6" stopIfTrue="1">
      <formula>UPPER($I4)="NONE"</formula>
    </cfRule>
    <cfRule type="expression" dxfId="561" priority="7" stopIfTrue="1">
      <formula>AND($I4&lt;&gt;"", $J4&lt;&gt;"", $I4*1&lt;$J4*1)</formula>
    </cfRule>
  </conditionalFormatting>
  <conditionalFormatting sqref="H1:H3 H221:H1048576">
    <cfRule type="duplicateValues" dxfId="560" priority="5"/>
  </conditionalFormatting>
  <conditionalFormatting sqref="H4:H1048576">
    <cfRule type="expression" dxfId="559" priority="8">
      <formula>COUNTIF($H:$H, $H4)&gt;1</formula>
    </cfRule>
  </conditionalFormatting>
  <conditionalFormatting sqref="I3:I1048576">
    <cfRule type="cellIs" dxfId="558" priority="1" operator="equal">
      <formula>0</formula>
    </cfRule>
    <cfRule type="cellIs" dxfId="557" priority="2" operator="equal">
      <formula>"None"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CDDB-73B7-42BB-B500-530EAF3EFE80}">
  <sheetPr codeName="Sheet6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7563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3585</v>
      </c>
      <c r="C4" s="312" t="s">
        <v>1496</v>
      </c>
      <c r="D4" s="312" t="s">
        <v>7551</v>
      </c>
      <c r="E4" s="312" t="s">
        <v>7552</v>
      </c>
      <c r="F4" s="312" t="s">
        <v>7547</v>
      </c>
      <c r="G4" s="312" t="s">
        <v>1419</v>
      </c>
      <c r="H4" s="65">
        <v>6218105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6383</v>
      </c>
      <c r="E5" s="312" t="s">
        <v>7550</v>
      </c>
      <c r="F5" s="312" t="s">
        <v>7547</v>
      </c>
      <c r="G5" s="312" t="s">
        <v>1419</v>
      </c>
      <c r="H5" s="65">
        <v>6337211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6350</v>
      </c>
      <c r="E6" s="312" t="s">
        <v>7550</v>
      </c>
      <c r="F6" s="312" t="s">
        <v>7547</v>
      </c>
      <c r="G6" s="312" t="s">
        <v>1428</v>
      </c>
      <c r="H6" s="65">
        <v>6235462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1429</v>
      </c>
      <c r="D7" s="312" t="s">
        <v>3303</v>
      </c>
      <c r="E7" s="312" t="s">
        <v>6357</v>
      </c>
      <c r="F7" s="312" t="s">
        <v>7547</v>
      </c>
      <c r="G7" s="312" t="s">
        <v>1428</v>
      </c>
      <c r="H7" s="65">
        <v>6235461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1429</v>
      </c>
      <c r="D8" s="312" t="s">
        <v>7562</v>
      </c>
      <c r="E8" s="312" t="s">
        <v>6365</v>
      </c>
      <c r="F8" s="312" t="s">
        <v>7547</v>
      </c>
      <c r="G8" s="312" t="s">
        <v>1428</v>
      </c>
      <c r="H8" s="65">
        <v>6235460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1800</v>
      </c>
      <c r="D9" s="312" t="s">
        <v>1800</v>
      </c>
      <c r="E9" s="312" t="s">
        <v>7561</v>
      </c>
      <c r="F9" s="312" t="s">
        <v>7547</v>
      </c>
      <c r="G9" s="312" t="s">
        <v>1806</v>
      </c>
      <c r="H9" s="65">
        <v>6314758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1496</v>
      </c>
      <c r="D10" s="312" t="s">
        <v>7557</v>
      </c>
      <c r="E10" s="312" t="s">
        <v>7558</v>
      </c>
      <c r="F10" s="312" t="s">
        <v>7547</v>
      </c>
      <c r="G10" s="312" t="s">
        <v>1419</v>
      </c>
      <c r="H10" s="65">
        <v>6218104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1496</v>
      </c>
      <c r="D11" s="312" t="s">
        <v>7559</v>
      </c>
      <c r="E11" s="312" t="s">
        <v>7560</v>
      </c>
      <c r="F11" s="312" t="s">
        <v>7547</v>
      </c>
      <c r="G11" s="312" t="s">
        <v>1419</v>
      </c>
      <c r="H11" s="65">
        <v>6218103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1415</v>
      </c>
      <c r="C12" s="312" t="s">
        <v>1496</v>
      </c>
      <c r="D12" s="312" t="s">
        <v>7553</v>
      </c>
      <c r="E12" s="312" t="s">
        <v>7554</v>
      </c>
      <c r="F12" s="312" t="s">
        <v>7547</v>
      </c>
      <c r="G12" s="312" t="s">
        <v>1419</v>
      </c>
      <c r="H12" s="65">
        <v>6218107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1415</v>
      </c>
      <c r="C13" s="312" t="s">
        <v>1496</v>
      </c>
      <c r="D13" s="312" t="s">
        <v>7555</v>
      </c>
      <c r="E13" s="312" t="s">
        <v>7556</v>
      </c>
      <c r="F13" s="312" t="s">
        <v>7547</v>
      </c>
      <c r="G13" s="312" t="s">
        <v>1419</v>
      </c>
      <c r="H13" s="65">
        <v>6339592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1558</v>
      </c>
      <c r="D14" s="312" t="s">
        <v>6378</v>
      </c>
      <c r="E14" s="312" t="s">
        <v>7548</v>
      </c>
      <c r="F14" s="312" t="s">
        <v>7547</v>
      </c>
      <c r="G14" s="312" t="s">
        <v>1419</v>
      </c>
      <c r="H14" s="65">
        <v>6306281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1415</v>
      </c>
      <c r="C15" s="312" t="s">
        <v>1558</v>
      </c>
      <c r="D15" s="312" t="s">
        <v>6372</v>
      </c>
      <c r="E15" s="312" t="s">
        <v>7549</v>
      </c>
      <c r="F15" s="312" t="s">
        <v>7547</v>
      </c>
      <c r="G15" s="312" t="s">
        <v>1419</v>
      </c>
      <c r="H15" s="65">
        <v>6306280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1415</v>
      </c>
      <c r="C16" s="312" t="s">
        <v>1834</v>
      </c>
      <c r="D16" s="312" t="s">
        <v>7546</v>
      </c>
      <c r="E16" s="312" t="s">
        <v>6463</v>
      </c>
      <c r="F16" s="312" t="s">
        <v>7547</v>
      </c>
      <c r="G16" s="312" t="s">
        <v>1554</v>
      </c>
      <c r="H16" s="65">
        <v>6184403</v>
      </c>
      <c r="I16" s="65">
        <f>IF(H16="","None",_xlfn.XLOOKUP(H16,RawTable[ITEM_NO],RawTable[STOCK],"None"))</f>
        <v>6</v>
      </c>
      <c r="J16" s="313"/>
      <c r="K16" s="313"/>
      <c r="L16" s="316"/>
    </row>
    <row r="17" spans="2:12" ht="30" customHeight="1">
      <c r="B17" s="315" t="s">
        <v>1415</v>
      </c>
      <c r="C17" s="312" t="s">
        <v>1834</v>
      </c>
      <c r="D17" s="312" t="s">
        <v>6340</v>
      </c>
      <c r="E17" s="312" t="s">
        <v>6506</v>
      </c>
      <c r="F17" s="312" t="s">
        <v>7547</v>
      </c>
      <c r="G17" s="312" t="s">
        <v>1554</v>
      </c>
      <c r="H17" s="65">
        <v>6183554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1415</v>
      </c>
      <c r="C18" s="312" t="s">
        <v>1834</v>
      </c>
      <c r="D18" s="312" t="s">
        <v>6337</v>
      </c>
      <c r="E18" s="312" t="s">
        <v>3174</v>
      </c>
      <c r="F18" s="312" t="s">
        <v>7547</v>
      </c>
      <c r="G18" s="312" t="s">
        <v>1554</v>
      </c>
      <c r="H18" s="65">
        <v>6183553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8" xr:uid="{DAAE7B28-B568-46B2-8B83-F3990409C08E}">
    <sortState xmlns:xlrd2="http://schemas.microsoft.com/office/spreadsheetml/2017/richdata2" ref="B4:L18">
      <sortCondition ref="B4:B6"/>
      <sortCondition ref="C4:C6"/>
      <sortCondition ref="D4:D6"/>
    </sortState>
  </autoFilter>
  <phoneticPr fontId="2" type="noConversion"/>
  <conditionalFormatting sqref="B4:H220">
    <cfRule type="expression" dxfId="556" priority="6" stopIfTrue="1">
      <formula>UPPER($I4)="NONE"</formula>
    </cfRule>
    <cfRule type="expression" dxfId="555" priority="7" stopIfTrue="1">
      <formula>AND($I4&lt;&gt;"", $J4&lt;&gt;"", $I4*1&lt;$J4*1)</formula>
    </cfRule>
  </conditionalFormatting>
  <conditionalFormatting sqref="H1:H3 H221:H1048576">
    <cfRule type="duplicateValues" dxfId="554" priority="5"/>
  </conditionalFormatting>
  <conditionalFormatting sqref="H4:H1048576">
    <cfRule type="expression" dxfId="553" priority="8">
      <formula>COUNTIF($H:$H, $H4)&gt;1</formula>
    </cfRule>
  </conditionalFormatting>
  <conditionalFormatting sqref="I3:I1048576">
    <cfRule type="cellIs" dxfId="552" priority="1" operator="equal">
      <formula>0</formula>
    </cfRule>
    <cfRule type="cellIs" dxfId="551" priority="2" operator="equal">
      <formula>"None"</formula>
    </cfRule>
  </conditionalFormatting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CE9E-8F59-4AED-9586-7C0E1FA4DB81}">
  <sheetPr codeName="Sheet66"/>
  <dimension ref="B1:L220"/>
  <sheetViews>
    <sheetView showGridLines="0" topLeftCell="D1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7566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816" t="s">
        <v>1415</v>
      </c>
      <c r="C4" s="713" t="s">
        <v>1558</v>
      </c>
      <c r="D4" s="713" t="s">
        <v>6380</v>
      </c>
      <c r="E4" s="713" t="s">
        <v>7548</v>
      </c>
      <c r="F4" s="713" t="s">
        <v>7547</v>
      </c>
      <c r="G4" s="713" t="s">
        <v>1419</v>
      </c>
      <c r="H4" s="714">
        <v>1054696</v>
      </c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816" t="s">
        <v>1415</v>
      </c>
      <c r="C5" s="713" t="s">
        <v>1558</v>
      </c>
      <c r="D5" s="713" t="s">
        <v>7564</v>
      </c>
      <c r="E5" s="713" t="s">
        <v>7549</v>
      </c>
      <c r="F5" s="713" t="s">
        <v>7547</v>
      </c>
      <c r="G5" s="713" t="s">
        <v>1495</v>
      </c>
      <c r="H5" s="714">
        <v>1054695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1558</v>
      </c>
      <c r="D6" s="736" t="s">
        <v>7565</v>
      </c>
      <c r="E6" s="736" t="s">
        <v>7549</v>
      </c>
      <c r="F6" s="312" t="s">
        <v>7547</v>
      </c>
      <c r="G6" s="312" t="s">
        <v>1419</v>
      </c>
      <c r="H6" s="65">
        <v>6339090</v>
      </c>
      <c r="I6" s="65">
        <f>IF(H6="","None",_xlfn.XLOOKUP(H6,RawTable[ITEM_NO],RawTable[STOCK],"None"))</f>
        <v>5</v>
      </c>
      <c r="J6" s="313"/>
      <c r="K6" s="313"/>
      <c r="L6" s="316"/>
    </row>
    <row r="7" spans="2:12" ht="30" customHeight="1">
      <c r="B7" s="315" t="s">
        <v>1415</v>
      </c>
      <c r="C7" s="312" t="s">
        <v>1800</v>
      </c>
      <c r="D7" s="312" t="s">
        <v>1800</v>
      </c>
      <c r="E7" s="312" t="s">
        <v>6354</v>
      </c>
      <c r="F7" s="312" t="s">
        <v>7547</v>
      </c>
      <c r="G7" s="312" t="s">
        <v>1554</v>
      </c>
      <c r="H7" s="65">
        <v>6334707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50" priority="6" stopIfTrue="1">
      <formula>UPPER($I4)="NONE"</formula>
    </cfRule>
    <cfRule type="expression" dxfId="549" priority="7" stopIfTrue="1">
      <formula>AND($I4&lt;&gt;"", $J4&lt;&gt;"", $I4*1&lt;$J4*1)</formula>
    </cfRule>
  </conditionalFormatting>
  <conditionalFormatting sqref="H1:H3 H221:H1048576">
    <cfRule type="duplicateValues" dxfId="548" priority="5"/>
  </conditionalFormatting>
  <conditionalFormatting sqref="H4:H1048576">
    <cfRule type="expression" dxfId="547" priority="8">
      <formula>COUNTIF($H:$H, $H4)&gt;1</formula>
    </cfRule>
  </conditionalFormatting>
  <conditionalFormatting sqref="I3:I1048576">
    <cfRule type="cellIs" dxfId="546" priority="1" operator="equal">
      <formula>0</formula>
    </cfRule>
    <cfRule type="cellIs" dxfId="545" priority="2" operator="equal">
      <formula>"None"</formula>
    </cfRule>
  </conditionalFormatting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12CC-B7D1-4AC6-AB4E-278B94D2A50B}">
  <sheetPr codeName="Sheet169"/>
  <dimension ref="A1"/>
  <sheetViews>
    <sheetView workbookViewId="0"/>
  </sheetViews>
  <sheetFormatPr defaultRowHeight="17.600000000000001"/>
  <sheetData/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3379-D98B-4FBC-A865-1706D2971637}">
  <sheetPr codeName="Sheet6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7545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7464</v>
      </c>
      <c r="E4" s="312">
        <v>80016949</v>
      </c>
      <c r="F4" s="312" t="s">
        <v>7540</v>
      </c>
      <c r="G4" s="312" t="s">
        <v>2679</v>
      </c>
      <c r="H4" s="65">
        <v>6213396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1502</v>
      </c>
      <c r="D5" s="312" t="s">
        <v>3587</v>
      </c>
      <c r="E5" s="312" t="s">
        <v>7541</v>
      </c>
      <c r="F5" s="312" t="s">
        <v>7540</v>
      </c>
      <c r="G5" s="312" t="s">
        <v>2694</v>
      </c>
      <c r="H5" s="65">
        <v>6234634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1532</v>
      </c>
      <c r="D6" s="312" t="s">
        <v>7538</v>
      </c>
      <c r="E6" s="312" t="s">
        <v>7539</v>
      </c>
      <c r="F6" s="312" t="s">
        <v>7540</v>
      </c>
      <c r="G6" s="312" t="s">
        <v>2694</v>
      </c>
      <c r="H6" s="65">
        <v>6234635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7542</v>
      </c>
      <c r="D7" s="312" t="s">
        <v>7543</v>
      </c>
      <c r="E7" s="312" t="s">
        <v>7544</v>
      </c>
      <c r="F7" s="312" t="s">
        <v>7540</v>
      </c>
      <c r="G7" s="312" t="s">
        <v>2694</v>
      </c>
      <c r="H7" s="65">
        <v>6234633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1834</v>
      </c>
      <c r="D8" s="312" t="s">
        <v>7467</v>
      </c>
      <c r="E8" s="312">
        <v>80016943</v>
      </c>
      <c r="F8" s="312" t="s">
        <v>7540</v>
      </c>
      <c r="G8" s="312" t="s">
        <v>2679</v>
      </c>
      <c r="H8" s="65">
        <v>6226088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1834</v>
      </c>
      <c r="D9" s="312" t="s">
        <v>7463</v>
      </c>
      <c r="E9" s="312">
        <v>80016944</v>
      </c>
      <c r="F9" s="312" t="s">
        <v>7540</v>
      </c>
      <c r="G9" s="312" t="s">
        <v>2679</v>
      </c>
      <c r="H9" s="65">
        <v>6226089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1834</v>
      </c>
      <c r="D10" s="312" t="s">
        <v>7430</v>
      </c>
      <c r="E10" s="312">
        <v>80016945</v>
      </c>
      <c r="F10" s="312" t="s">
        <v>7540</v>
      </c>
      <c r="G10" s="312" t="s">
        <v>2679</v>
      </c>
      <c r="H10" s="65">
        <v>6224773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1415</v>
      </c>
      <c r="C11" s="312" t="s">
        <v>1834</v>
      </c>
      <c r="D11" s="312" t="s">
        <v>7427</v>
      </c>
      <c r="E11" s="312">
        <v>80016946</v>
      </c>
      <c r="F11" s="312" t="s">
        <v>7540</v>
      </c>
      <c r="G11" s="312" t="s">
        <v>2679</v>
      </c>
      <c r="H11" s="65">
        <v>6226090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1" xr:uid="{DAAE7B28-B568-46B2-8B83-F3990409C08E}">
    <sortState xmlns:xlrd2="http://schemas.microsoft.com/office/spreadsheetml/2017/richdata2" ref="B4:L11">
      <sortCondition ref="B4:B6"/>
      <sortCondition ref="C4:C6"/>
      <sortCondition ref="D4:D6"/>
    </sortState>
  </autoFilter>
  <phoneticPr fontId="2" type="noConversion"/>
  <conditionalFormatting sqref="B4:H220">
    <cfRule type="expression" dxfId="544" priority="6" stopIfTrue="1">
      <formula>UPPER($I4)="NONE"</formula>
    </cfRule>
    <cfRule type="expression" dxfId="543" priority="7" stopIfTrue="1">
      <formula>AND($I4&lt;&gt;"", $J4&lt;&gt;"", $I4*1&lt;$J4*1)</formula>
    </cfRule>
  </conditionalFormatting>
  <conditionalFormatting sqref="H1:H3 H221:H1048576">
    <cfRule type="duplicateValues" dxfId="542" priority="5"/>
  </conditionalFormatting>
  <conditionalFormatting sqref="H4:H1048576">
    <cfRule type="expression" dxfId="541" priority="8">
      <formula>COUNTIF($H:$H, $H4)&gt;1</formula>
    </cfRule>
  </conditionalFormatting>
  <conditionalFormatting sqref="I3:I1048576">
    <cfRule type="cellIs" dxfId="540" priority="1" operator="equal">
      <formula>0</formula>
    </cfRule>
    <cfRule type="cellIs" dxfId="539" priority="2" operator="equal">
      <formula>"None"</formula>
    </cfRule>
  </conditionalFormatting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9E75-64F7-4B2A-B291-C08524D38ADA}">
  <sheetPr codeName="Sheet68"/>
  <dimension ref="B1:M223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7530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3585</v>
      </c>
      <c r="C4" s="312" t="s">
        <v>2157</v>
      </c>
      <c r="D4" s="312" t="s">
        <v>7512</v>
      </c>
      <c r="E4" s="312" t="s">
        <v>7513</v>
      </c>
      <c r="F4" s="312" t="s">
        <v>7499</v>
      </c>
      <c r="G4" s="312" t="s">
        <v>3810</v>
      </c>
      <c r="H4" s="65">
        <v>6270693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3585</v>
      </c>
      <c r="C5" s="312" t="s">
        <v>2157</v>
      </c>
      <c r="D5" s="312" t="s">
        <v>7508</v>
      </c>
      <c r="E5" s="312" t="s">
        <v>7509</v>
      </c>
      <c r="F5" s="312" t="s">
        <v>7499</v>
      </c>
      <c r="G5" s="312" t="s">
        <v>3810</v>
      </c>
      <c r="H5" s="65">
        <v>6246252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3585</v>
      </c>
      <c r="C6" s="312" t="s">
        <v>2157</v>
      </c>
      <c r="D6" s="312" t="s">
        <v>7510</v>
      </c>
      <c r="E6" s="312" t="s">
        <v>7511</v>
      </c>
      <c r="F6" s="312" t="s">
        <v>7499</v>
      </c>
      <c r="G6" s="312" t="s">
        <v>3810</v>
      </c>
      <c r="H6" s="65">
        <v>6246253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2157</v>
      </c>
      <c r="D7" s="312" t="s">
        <v>7522</v>
      </c>
      <c r="E7" s="312" t="s">
        <v>7523</v>
      </c>
      <c r="F7" s="312" t="s">
        <v>7499</v>
      </c>
      <c r="G7" s="312" t="s">
        <v>3810</v>
      </c>
      <c r="H7" s="65">
        <v>6246254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1448</v>
      </c>
      <c r="D8" s="312" t="s">
        <v>7525</v>
      </c>
      <c r="E8" s="312" t="s">
        <v>7526</v>
      </c>
      <c r="F8" s="312" t="s">
        <v>7527</v>
      </c>
      <c r="G8" s="312" t="s">
        <v>3810</v>
      </c>
      <c r="H8" s="65">
        <v>6275476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1448</v>
      </c>
      <c r="D9" s="312" t="s">
        <v>7528</v>
      </c>
      <c r="E9" s="312" t="s">
        <v>7529</v>
      </c>
      <c r="F9" s="312" t="s">
        <v>7499</v>
      </c>
      <c r="G9" s="312" t="s">
        <v>3810</v>
      </c>
      <c r="H9" s="65">
        <v>6253438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1558</v>
      </c>
      <c r="D10" s="312" t="s">
        <v>7518</v>
      </c>
      <c r="E10" s="312" t="s">
        <v>7519</v>
      </c>
      <c r="F10" s="312" t="s">
        <v>7499</v>
      </c>
      <c r="G10" s="312" t="s">
        <v>3810</v>
      </c>
      <c r="H10" s="65">
        <v>6304629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1558</v>
      </c>
      <c r="D11" s="312" t="s">
        <v>7514</v>
      </c>
      <c r="E11" s="312" t="s">
        <v>7515</v>
      </c>
      <c r="F11" s="312" t="s">
        <v>7499</v>
      </c>
      <c r="G11" s="312" t="s">
        <v>3810</v>
      </c>
      <c r="H11" s="65">
        <v>6336731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1558</v>
      </c>
      <c r="D12" s="312" t="s">
        <v>7516</v>
      </c>
      <c r="E12" s="312" t="s">
        <v>7517</v>
      </c>
      <c r="F12" s="312" t="s">
        <v>7499</v>
      </c>
      <c r="G12" s="312" t="s">
        <v>3810</v>
      </c>
      <c r="H12" s="65">
        <v>6304630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1415</v>
      </c>
      <c r="C13" s="312" t="s">
        <v>1834</v>
      </c>
      <c r="D13" s="312" t="s">
        <v>7467</v>
      </c>
      <c r="E13" s="312" t="s">
        <v>7502</v>
      </c>
      <c r="F13" s="312" t="s">
        <v>7499</v>
      </c>
      <c r="G13" s="312" t="s">
        <v>3810</v>
      </c>
      <c r="H13" s="65">
        <v>6236245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1834</v>
      </c>
      <c r="D14" s="312" t="s">
        <v>7463</v>
      </c>
      <c r="E14" s="312" t="s">
        <v>7507</v>
      </c>
      <c r="F14" s="312" t="s">
        <v>7499</v>
      </c>
      <c r="G14" s="312" t="s">
        <v>3810</v>
      </c>
      <c r="H14" s="65">
        <v>6175051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1415</v>
      </c>
      <c r="C15" s="312" t="s">
        <v>1834</v>
      </c>
      <c r="D15" s="312" t="s">
        <v>7430</v>
      </c>
      <c r="E15" s="312" t="s">
        <v>7505</v>
      </c>
      <c r="F15" s="312" t="s">
        <v>7499</v>
      </c>
      <c r="G15" s="312" t="s">
        <v>3810</v>
      </c>
      <c r="H15" s="65">
        <v>6173786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1415</v>
      </c>
      <c r="C16" s="312" t="s">
        <v>1834</v>
      </c>
      <c r="D16" s="312" t="s">
        <v>7427</v>
      </c>
      <c r="E16" s="312" t="s">
        <v>7506</v>
      </c>
      <c r="F16" s="312" t="s">
        <v>7499</v>
      </c>
      <c r="G16" s="312" t="s">
        <v>3810</v>
      </c>
      <c r="H16" s="65">
        <v>6175052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3" ht="30" customHeight="1">
      <c r="B17" s="315" t="s">
        <v>1415</v>
      </c>
      <c r="C17" s="312"/>
      <c r="D17" s="312" t="s">
        <v>7520</v>
      </c>
      <c r="E17" s="312" t="s">
        <v>7521</v>
      </c>
      <c r="F17" s="312" t="s">
        <v>7499</v>
      </c>
      <c r="G17" s="312" t="s">
        <v>3810</v>
      </c>
      <c r="H17" s="65">
        <v>6246249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3" ht="30" customHeight="1">
      <c r="B18" s="315" t="s">
        <v>1413</v>
      </c>
      <c r="C18" s="312" t="s">
        <v>1784</v>
      </c>
      <c r="D18" s="312" t="s">
        <v>7500</v>
      </c>
      <c r="E18" s="312" t="s">
        <v>7501</v>
      </c>
      <c r="F18" s="312" t="s">
        <v>7499</v>
      </c>
      <c r="G18" s="312" t="s">
        <v>3810</v>
      </c>
      <c r="H18" s="65">
        <v>6254563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3" ht="30" customHeight="1">
      <c r="B19" s="315" t="s">
        <v>1413</v>
      </c>
      <c r="C19" s="312" t="s">
        <v>1602</v>
      </c>
      <c r="D19" s="312" t="s">
        <v>7503</v>
      </c>
      <c r="E19" s="312" t="s">
        <v>7504</v>
      </c>
      <c r="F19" s="312" t="s">
        <v>7499</v>
      </c>
      <c r="G19" s="312" t="s">
        <v>3810</v>
      </c>
      <c r="H19" s="65">
        <v>6255465</v>
      </c>
      <c r="I19" s="65">
        <f>IF(H19="","None",_xlfn.XLOOKUP(H19,RawTable[ITEM_NO],RawTable[STOCK],"None"))</f>
        <v>4</v>
      </c>
      <c r="J19" s="313"/>
      <c r="K19" s="313"/>
      <c r="L19" s="316"/>
    </row>
    <row r="20" spans="2:13" ht="30" customHeight="1">
      <c r="B20" s="315" t="s">
        <v>2700</v>
      </c>
      <c r="C20" s="312" t="s">
        <v>3585</v>
      </c>
      <c r="D20" s="312" t="s">
        <v>4611</v>
      </c>
      <c r="E20" s="312" t="s">
        <v>7498</v>
      </c>
      <c r="F20" s="312" t="s">
        <v>7499</v>
      </c>
      <c r="G20" s="312" t="s">
        <v>3810</v>
      </c>
      <c r="H20" s="65">
        <v>6237461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3" ht="30" customHeight="1">
      <c r="B21" s="315" t="s">
        <v>2700</v>
      </c>
      <c r="C21" s="312" t="s">
        <v>8960</v>
      </c>
      <c r="D21" s="312" t="s">
        <v>8958</v>
      </c>
      <c r="E21" s="312" t="s">
        <v>8959</v>
      </c>
      <c r="F21" s="312" t="s">
        <v>7524</v>
      </c>
      <c r="G21" s="312" t="s">
        <v>3810</v>
      </c>
      <c r="H21" s="65">
        <v>6251550</v>
      </c>
      <c r="I21" s="65">
        <f>IF(H21="","None",_xlfn.XLOOKUP(H21,RawTable[ITEM_NO],RawTable[STOCK],"None"))</f>
        <v>9</v>
      </c>
      <c r="J21" s="313"/>
      <c r="K21" s="313"/>
      <c r="L21" s="316"/>
    </row>
    <row r="22" spans="2:13" ht="30" customHeight="1">
      <c r="B22" s="315" t="s">
        <v>2700</v>
      </c>
      <c r="C22" s="312" t="s">
        <v>9053</v>
      </c>
      <c r="D22" s="312" t="s">
        <v>9054</v>
      </c>
      <c r="E22" s="312" t="s">
        <v>9056</v>
      </c>
      <c r="F22" s="312"/>
      <c r="G22" s="312"/>
      <c r="H22" s="65">
        <v>6330662</v>
      </c>
      <c r="I22" s="65">
        <f>IF(H22="","None",_xlfn.XLOOKUP(H22,RawTable[ITEM_NO],RawTable[STOCK],"None"))</f>
        <v>1</v>
      </c>
      <c r="J22" s="313"/>
      <c r="K22" s="313"/>
      <c r="L22" s="316">
        <v>2</v>
      </c>
    </row>
    <row r="23" spans="2:13" ht="30" customHeight="1">
      <c r="B23" s="315" t="s">
        <v>2700</v>
      </c>
      <c r="C23" s="312" t="s">
        <v>9053</v>
      </c>
      <c r="D23" s="312" t="s">
        <v>9055</v>
      </c>
      <c r="E23" s="312" t="s">
        <v>9057</v>
      </c>
      <c r="F23" s="312"/>
      <c r="G23" s="312"/>
      <c r="H23" s="65">
        <v>6330653</v>
      </c>
      <c r="I23" s="65">
        <f>IF(H23="","None",_xlfn.XLOOKUP(H23,RawTable[ITEM_NO],RawTable[STOCK],"None"))</f>
        <v>9</v>
      </c>
      <c r="J23" s="313"/>
      <c r="K23" s="313"/>
      <c r="L23" s="316">
        <v>9</v>
      </c>
    </row>
    <row r="24" spans="2:13" ht="30" customHeight="1">
      <c r="B24" s="315" t="s">
        <v>3585</v>
      </c>
      <c r="C24" s="312"/>
      <c r="D24" s="312" t="s">
        <v>3856</v>
      </c>
      <c r="E24" s="312" t="s">
        <v>7534</v>
      </c>
      <c r="F24" s="312" t="s">
        <v>7533</v>
      </c>
      <c r="G24" s="312" t="s">
        <v>3810</v>
      </c>
      <c r="H24" s="65">
        <v>6149201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3" ht="30" customHeight="1">
      <c r="B25" s="315" t="s">
        <v>1416</v>
      </c>
      <c r="C25" s="312" t="s">
        <v>2157</v>
      </c>
      <c r="D25" s="312" t="s">
        <v>7532</v>
      </c>
      <c r="E25" s="312" t="s">
        <v>7531</v>
      </c>
      <c r="F25" s="312" t="s">
        <v>7533</v>
      </c>
      <c r="G25" s="312" t="s">
        <v>3810</v>
      </c>
      <c r="H25" s="65">
        <v>6217646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3" ht="30" customHeight="1">
      <c r="B26" s="315" t="s">
        <v>1415</v>
      </c>
      <c r="C26" s="312" t="s">
        <v>1558</v>
      </c>
      <c r="D26" s="312" t="s">
        <v>7535</v>
      </c>
      <c r="E26" s="312" t="s">
        <v>7536</v>
      </c>
      <c r="F26" s="312" t="s">
        <v>7533</v>
      </c>
      <c r="G26" s="312" t="s">
        <v>3810</v>
      </c>
      <c r="H26" s="65">
        <v>6245806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3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>
        <v>4</v>
      </c>
      <c r="M27" t="s">
        <v>9399</v>
      </c>
    </row>
    <row r="28" spans="2:13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3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3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3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3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  <row r="221" spans="9:9" ht="30" customHeight="1">
      <c r="I221" s="65" t="str">
        <f>IF(H221="","None",_xlfn.XLOOKUP(H221,RawTable[ITEM_NO],RawTable[STOCK],"None"))</f>
        <v>None</v>
      </c>
    </row>
    <row r="222" spans="9:9" ht="30" customHeight="1">
      <c r="I222" s="65" t="str">
        <f>IF(H222="","None",_xlfn.XLOOKUP(H222,RawTable[ITEM_NO],RawTable[STOCK],"None"))</f>
        <v>None</v>
      </c>
    </row>
    <row r="223" spans="9:9" ht="30" customHeight="1">
      <c r="I223" s="65" t="str">
        <f>IF(H223="","None",_xlfn.XLOOKUP(H223,RawTable[ITEM_NO],RawTable[STOCK],"None"))</f>
        <v>None</v>
      </c>
    </row>
  </sheetData>
  <autoFilter ref="B3:L21" xr:uid="{DAAE7B28-B568-46B2-8B83-F3990409C08E}">
    <sortState xmlns:xlrd2="http://schemas.microsoft.com/office/spreadsheetml/2017/richdata2" ref="B4:L21">
      <sortCondition ref="B4:B6"/>
      <sortCondition ref="C4:C6"/>
      <sortCondition ref="D4:D6"/>
    </sortState>
  </autoFilter>
  <phoneticPr fontId="2" type="noConversion"/>
  <conditionalFormatting sqref="B4:H223">
    <cfRule type="expression" dxfId="538" priority="9" stopIfTrue="1">
      <formula>UPPER($I4)="NONE"</formula>
    </cfRule>
    <cfRule type="expression" dxfId="537" priority="10" stopIfTrue="1">
      <formula>AND($I4&lt;&gt;"", $J4&lt;&gt;"", $I4*1&lt;$J4*1)</formula>
    </cfRule>
  </conditionalFormatting>
  <conditionalFormatting sqref="H1:H3 H224:H1048576">
    <cfRule type="duplicateValues" dxfId="536" priority="8"/>
  </conditionalFormatting>
  <conditionalFormatting sqref="H4:H1048576">
    <cfRule type="expression" dxfId="535" priority="11">
      <formula>COUNTIF($H:$H, $H4)&gt;1</formula>
    </cfRule>
  </conditionalFormatting>
  <conditionalFormatting sqref="I3:I1048576">
    <cfRule type="cellIs" dxfId="534" priority="1" operator="equal">
      <formula>0</formula>
    </cfRule>
    <cfRule type="cellIs" dxfId="533" priority="2" operator="equal">
      <formula>"None"</formula>
    </cfRule>
  </conditionalFormatting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0FB9-6503-4328-A814-120F9F1E224E}">
  <sheetPr codeName="Sheet7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D7" sqref="D7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7492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7537</v>
      </c>
      <c r="C4" s="312" t="s">
        <v>7497</v>
      </c>
      <c r="D4" s="312" t="s">
        <v>7495</v>
      </c>
      <c r="E4" s="312" t="s">
        <v>7496</v>
      </c>
      <c r="F4" s="312"/>
      <c r="G4" s="312" t="s">
        <v>1419</v>
      </c>
      <c r="H4" s="65">
        <v>6259034</v>
      </c>
      <c r="I4" s="65">
        <f>IF(H4="","None",_xlfn.XLOOKUP(H4,RawTable[ITEM_NO],RawTable[STOCK],"None"))</f>
        <v>12</v>
      </c>
      <c r="J4" s="313"/>
      <c r="K4" s="313"/>
      <c r="L4" s="316"/>
    </row>
    <row r="5" spans="2:12" ht="30" customHeight="1">
      <c r="B5" s="315" t="s">
        <v>7537</v>
      </c>
      <c r="C5" s="312" t="s">
        <v>7497</v>
      </c>
      <c r="D5" s="312" t="s">
        <v>1795</v>
      </c>
      <c r="E5" s="312" t="s">
        <v>7493</v>
      </c>
      <c r="F5" s="312" t="s">
        <v>7494</v>
      </c>
      <c r="G5" s="312" t="s">
        <v>1435</v>
      </c>
      <c r="H5" s="65">
        <v>6259040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1415</v>
      </c>
      <c r="C6" s="312" t="s">
        <v>1834</v>
      </c>
      <c r="D6" s="312" t="s">
        <v>7488</v>
      </c>
      <c r="E6" s="312" t="s">
        <v>7489</v>
      </c>
      <c r="F6" s="312" t="s">
        <v>7487</v>
      </c>
      <c r="G6" s="312" t="s">
        <v>1435</v>
      </c>
      <c r="H6" s="65">
        <v>6302088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1834</v>
      </c>
      <c r="D7" s="312" t="s">
        <v>7430</v>
      </c>
      <c r="E7" s="312" t="s">
        <v>7490</v>
      </c>
      <c r="F7" s="312" t="s">
        <v>7487</v>
      </c>
      <c r="G7" s="312" t="s">
        <v>1435</v>
      </c>
      <c r="H7" s="65">
        <v>6312322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1834</v>
      </c>
      <c r="D8" s="312" t="s">
        <v>7427</v>
      </c>
      <c r="E8" s="312" t="s">
        <v>7491</v>
      </c>
      <c r="F8" s="312" t="s">
        <v>7487</v>
      </c>
      <c r="G8" s="312" t="s">
        <v>1435</v>
      </c>
      <c r="H8" s="65">
        <v>6312323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1834</v>
      </c>
      <c r="D9" s="312" t="s">
        <v>7485</v>
      </c>
      <c r="E9" s="312" t="s">
        <v>7486</v>
      </c>
      <c r="F9" s="312" t="s">
        <v>7487</v>
      </c>
      <c r="G9" s="312" t="s">
        <v>1435</v>
      </c>
      <c r="H9" s="65">
        <v>6186549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9443</v>
      </c>
      <c r="D10" s="312" t="s">
        <v>9445</v>
      </c>
      <c r="E10" s="312" t="s">
        <v>9444</v>
      </c>
      <c r="F10" s="312"/>
      <c r="G10" s="312"/>
      <c r="H10" s="65">
        <v>6342782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9" xr:uid="{DAAE7B28-B568-46B2-8B83-F3990409C08E}">
    <sortState xmlns:xlrd2="http://schemas.microsoft.com/office/spreadsheetml/2017/richdata2" ref="B4:L9">
      <sortCondition ref="B4:B6"/>
      <sortCondition ref="C4:C6"/>
      <sortCondition ref="D4:D6"/>
    </sortState>
  </autoFilter>
  <phoneticPr fontId="2" type="noConversion"/>
  <conditionalFormatting sqref="B4:H220">
    <cfRule type="expression" dxfId="532" priority="6" stopIfTrue="1">
      <formula>UPPER($I4)="NONE"</formula>
    </cfRule>
    <cfRule type="expression" dxfId="531" priority="7" stopIfTrue="1">
      <formula>AND($I4&lt;&gt;"", $J4&lt;&gt;"", $I4*1&lt;$J4*1)</formula>
    </cfRule>
  </conditionalFormatting>
  <conditionalFormatting sqref="H1:H3 H221:H1048576">
    <cfRule type="duplicateValues" dxfId="530" priority="5"/>
  </conditionalFormatting>
  <conditionalFormatting sqref="H4:H1048576">
    <cfRule type="expression" dxfId="529" priority="8">
      <formula>COUNTIF($H:$H, $H4)&gt;1</formula>
    </cfRule>
  </conditionalFormatting>
  <conditionalFormatting sqref="I3:I1048576">
    <cfRule type="cellIs" dxfId="528" priority="1" operator="equal">
      <formula>0</formula>
    </cfRule>
    <cfRule type="cellIs" dxfId="527" priority="2" operator="equal">
      <formula>"None"</formula>
    </cfRule>
  </conditionalFormatting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C417-DAD1-4736-989B-042267126D73}">
  <sheetPr codeName="Sheet7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7470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7483</v>
      </c>
      <c r="E4" s="312" t="s">
        <v>6805</v>
      </c>
      <c r="F4" s="312"/>
      <c r="G4" s="312" t="s">
        <v>1419</v>
      </c>
      <c r="H4" s="65">
        <v>6252878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1415</v>
      </c>
      <c r="C5" s="312" t="s">
        <v>1558</v>
      </c>
      <c r="D5" s="312" t="s">
        <v>3687</v>
      </c>
      <c r="E5" s="312" t="s">
        <v>7481</v>
      </c>
      <c r="F5" s="312" t="s">
        <v>7482</v>
      </c>
      <c r="G5" s="312" t="s">
        <v>1428</v>
      </c>
      <c r="H5" s="65">
        <v>965325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1558</v>
      </c>
      <c r="D6" s="312" t="s">
        <v>7472</v>
      </c>
      <c r="E6" s="312" t="s">
        <v>7473</v>
      </c>
      <c r="F6" s="312"/>
      <c r="G6" s="312" t="s">
        <v>6900</v>
      </c>
      <c r="H6" s="65">
        <v>6342988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1488</v>
      </c>
      <c r="D7" s="312" t="s">
        <v>7471</v>
      </c>
      <c r="E7" s="312" t="s">
        <v>6912</v>
      </c>
      <c r="F7" s="312"/>
      <c r="G7" s="312" t="s">
        <v>1428</v>
      </c>
      <c r="H7" s="65">
        <v>6229829</v>
      </c>
      <c r="I7" s="65">
        <f>IF(H7="","None",_xlfn.XLOOKUP(H7,RawTable[ITEM_NO],RawTable[STOCK],"None"))</f>
        <v>9</v>
      </c>
      <c r="J7" s="313"/>
      <c r="K7" s="313"/>
      <c r="L7" s="316"/>
    </row>
    <row r="8" spans="2:12" ht="30" customHeight="1">
      <c r="B8" s="315" t="s">
        <v>1415</v>
      </c>
      <c r="C8" s="312" t="s">
        <v>1488</v>
      </c>
      <c r="D8" s="312" t="s">
        <v>7474</v>
      </c>
      <c r="E8" s="312" t="s">
        <v>7475</v>
      </c>
      <c r="F8" s="312"/>
      <c r="G8" s="312" t="s">
        <v>1428</v>
      </c>
      <c r="H8" s="65">
        <v>6243624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/>
      <c r="D9" s="312" t="s">
        <v>7477</v>
      </c>
      <c r="E9" s="312" t="s">
        <v>7478</v>
      </c>
      <c r="F9" s="312"/>
      <c r="G9" s="312" t="s">
        <v>6900</v>
      </c>
      <c r="H9" s="65">
        <v>6217552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3232</v>
      </c>
      <c r="D10" s="312" t="s">
        <v>7484</v>
      </c>
      <c r="E10" s="312" t="s">
        <v>6782</v>
      </c>
      <c r="F10" s="312"/>
      <c r="G10" s="312" t="s">
        <v>1554</v>
      </c>
      <c r="H10" s="65">
        <v>6247850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1413</v>
      </c>
      <c r="C11" s="312" t="s">
        <v>1607</v>
      </c>
      <c r="D11" s="312" t="s">
        <v>7479</v>
      </c>
      <c r="E11" s="312" t="s">
        <v>7480</v>
      </c>
      <c r="F11" s="312"/>
      <c r="G11" s="312" t="s">
        <v>1610</v>
      </c>
      <c r="H11" s="65">
        <v>6239125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7476</v>
      </c>
      <c r="E12" s="312" t="s">
        <v>6883</v>
      </c>
      <c r="F12" s="312"/>
      <c r="G12" s="312" t="s">
        <v>1554</v>
      </c>
      <c r="H12" s="65">
        <v>6255840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2" xr:uid="{DAAE7B28-B568-46B2-8B83-F3990409C08E}">
    <sortState xmlns:xlrd2="http://schemas.microsoft.com/office/spreadsheetml/2017/richdata2" ref="B4:L12">
      <sortCondition ref="B4:B6"/>
      <sortCondition ref="C4:C6"/>
      <sortCondition ref="D4:D6"/>
    </sortState>
  </autoFilter>
  <phoneticPr fontId="2" type="noConversion"/>
  <conditionalFormatting sqref="B4:H220">
    <cfRule type="expression" dxfId="526" priority="6" stopIfTrue="1">
      <formula>UPPER($I4)="NONE"</formula>
    </cfRule>
    <cfRule type="expression" dxfId="525" priority="7" stopIfTrue="1">
      <formula>AND($I4&lt;&gt;"", $J4&lt;&gt;"", $I4*1&lt;$J4*1)</formula>
    </cfRule>
  </conditionalFormatting>
  <conditionalFormatting sqref="H1:H3 H221:H1048576">
    <cfRule type="duplicateValues" dxfId="524" priority="5"/>
  </conditionalFormatting>
  <conditionalFormatting sqref="H4:H1048576">
    <cfRule type="expression" dxfId="523" priority="8">
      <formula>COUNTIF($H:$H, $H4)&gt;1</formula>
    </cfRule>
  </conditionalFormatting>
  <conditionalFormatting sqref="I3:I1048576">
    <cfRule type="cellIs" dxfId="522" priority="1" operator="equal">
      <formula>0</formula>
    </cfRule>
    <cfRule type="cellIs" dxfId="521" priority="2" operator="equal">
      <formula>"None"</formula>
    </cfRule>
  </conditionalFormatting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558B-58A1-4881-8AA8-98E885904BCB}">
  <sheetPr codeName="Sheet72"/>
  <dimension ref="B1:L216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7462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5742</v>
      </c>
      <c r="D4" s="312" t="s">
        <v>3578</v>
      </c>
      <c r="E4" s="312" t="s">
        <v>7466</v>
      </c>
      <c r="F4" s="312" t="s">
        <v>7429</v>
      </c>
      <c r="G4" s="312" t="s">
        <v>3074</v>
      </c>
      <c r="H4" s="65">
        <v>6310262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1426</v>
      </c>
      <c r="D5" s="312" t="s">
        <v>3195</v>
      </c>
      <c r="E5" s="312" t="s">
        <v>7461</v>
      </c>
      <c r="F5" s="312" t="s">
        <v>2700</v>
      </c>
      <c r="G5" s="312" t="s">
        <v>1428</v>
      </c>
      <c r="H5" s="65">
        <v>6172098</v>
      </c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 t="s">
        <v>1413</v>
      </c>
      <c r="C6" s="312" t="s">
        <v>1602</v>
      </c>
      <c r="D6" s="312" t="s">
        <v>7422</v>
      </c>
      <c r="E6" s="312" t="s">
        <v>7423</v>
      </c>
      <c r="F6" s="312" t="s">
        <v>7424</v>
      </c>
      <c r="G6" s="312" t="s">
        <v>1629</v>
      </c>
      <c r="H6" s="65">
        <v>6258054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1413</v>
      </c>
      <c r="C7" s="312" t="s">
        <v>2102</v>
      </c>
      <c r="D7" s="312" t="s">
        <v>7427</v>
      </c>
      <c r="E7" s="312" t="s">
        <v>2102</v>
      </c>
      <c r="F7" s="312" t="s">
        <v>7429</v>
      </c>
      <c r="G7" s="312" t="s">
        <v>1562</v>
      </c>
      <c r="H7" s="65">
        <v>6234755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2700</v>
      </c>
      <c r="C8" s="312" t="s">
        <v>1429</v>
      </c>
      <c r="D8" s="312" t="s">
        <v>3591</v>
      </c>
      <c r="E8" s="312" t="s">
        <v>7444</v>
      </c>
      <c r="F8" s="312"/>
      <c r="G8" s="312" t="s">
        <v>1585</v>
      </c>
      <c r="H8" s="65">
        <v>6172148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1429</v>
      </c>
      <c r="D9" s="312" t="s">
        <v>3080</v>
      </c>
      <c r="E9" s="312" t="s">
        <v>7447</v>
      </c>
      <c r="F9" s="312"/>
      <c r="G9" s="312" t="s">
        <v>1419</v>
      </c>
      <c r="H9" s="65">
        <v>6216832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1429</v>
      </c>
      <c r="D10" s="312" t="s">
        <v>7464</v>
      </c>
      <c r="E10" s="312" t="s">
        <v>7465</v>
      </c>
      <c r="F10" s="312" t="s">
        <v>7429</v>
      </c>
      <c r="G10" s="312" t="s">
        <v>3074</v>
      </c>
      <c r="H10" s="65">
        <v>6248674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1439</v>
      </c>
      <c r="D11" s="312" t="s">
        <v>3086</v>
      </c>
      <c r="E11" s="312" t="s">
        <v>7448</v>
      </c>
      <c r="F11" s="312" t="s">
        <v>1439</v>
      </c>
      <c r="G11" s="312" t="s">
        <v>1419</v>
      </c>
      <c r="H11" s="65">
        <v>6231149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2700</v>
      </c>
      <c r="C12" s="312" t="s">
        <v>3585</v>
      </c>
      <c r="D12" s="312" t="s">
        <v>7453</v>
      </c>
      <c r="E12" s="312" t="s">
        <v>7454</v>
      </c>
      <c r="F12" s="312" t="s">
        <v>7429</v>
      </c>
      <c r="G12" s="312" t="s">
        <v>1562</v>
      </c>
      <c r="H12" s="65">
        <v>6231346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1815</v>
      </c>
      <c r="D13" s="312" t="s">
        <v>7434</v>
      </c>
      <c r="E13" s="312" t="s">
        <v>7435</v>
      </c>
      <c r="F13" s="312"/>
      <c r="G13" s="312" t="s">
        <v>3074</v>
      </c>
      <c r="H13" s="65">
        <v>963114</v>
      </c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 t="s">
        <v>1415</v>
      </c>
      <c r="C14" s="312" t="s">
        <v>1815</v>
      </c>
      <c r="D14" s="312" t="s">
        <v>7449</v>
      </c>
      <c r="E14" s="312" t="s">
        <v>7450</v>
      </c>
      <c r="F14" s="312" t="s">
        <v>7451</v>
      </c>
      <c r="G14" s="312" t="s">
        <v>4198</v>
      </c>
      <c r="H14" s="65">
        <v>6219993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1413</v>
      </c>
      <c r="C15" s="312" t="s">
        <v>4743</v>
      </c>
      <c r="D15" s="312" t="s">
        <v>7445</v>
      </c>
      <c r="E15" s="312" t="s">
        <v>7446</v>
      </c>
      <c r="F15" s="312"/>
      <c r="G15" s="312" t="s">
        <v>3581</v>
      </c>
      <c r="H15" s="65">
        <v>6173190</v>
      </c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 t="s">
        <v>1413</v>
      </c>
      <c r="C16" s="312" t="s">
        <v>5787</v>
      </c>
      <c r="D16" s="312" t="s">
        <v>7440</v>
      </c>
      <c r="E16" s="312" t="s">
        <v>7441</v>
      </c>
      <c r="F16" s="312"/>
      <c r="G16" s="312" t="s">
        <v>7442</v>
      </c>
      <c r="H16" s="65">
        <v>350290</v>
      </c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 t="s">
        <v>1413</v>
      </c>
      <c r="C17" s="312" t="s">
        <v>1758</v>
      </c>
      <c r="D17" s="312" t="s">
        <v>3093</v>
      </c>
      <c r="E17" s="312" t="s">
        <v>3094</v>
      </c>
      <c r="F17" s="312" t="s">
        <v>7443</v>
      </c>
      <c r="G17" s="312" t="s">
        <v>1423</v>
      </c>
      <c r="H17" s="65">
        <v>957420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1415</v>
      </c>
      <c r="C18" s="312" t="s">
        <v>1470</v>
      </c>
      <c r="D18" s="312" t="s">
        <v>3355</v>
      </c>
      <c r="E18" s="312" t="s">
        <v>7469</v>
      </c>
      <c r="F18" s="312"/>
      <c r="G18" s="312" t="s">
        <v>3074</v>
      </c>
      <c r="H18" s="65">
        <v>960276</v>
      </c>
      <c r="I18" s="65">
        <f>IF(H18="","None",_xlfn.XLOOKUP(H18,RawTable[ITEM_NO],RawTable[STOCK],"None"))</f>
        <v>10</v>
      </c>
      <c r="J18" s="313"/>
      <c r="K18" s="313"/>
      <c r="L18" s="316"/>
    </row>
    <row r="19" spans="2:12" ht="30" customHeight="1">
      <c r="B19" s="315" t="s">
        <v>1415</v>
      </c>
      <c r="C19" s="312" t="s">
        <v>1834</v>
      </c>
      <c r="D19" s="736" t="s">
        <v>7467</v>
      </c>
      <c r="E19" s="736" t="s">
        <v>7468</v>
      </c>
      <c r="F19" s="312" t="s">
        <v>7429</v>
      </c>
      <c r="G19" s="312" t="s">
        <v>1585</v>
      </c>
      <c r="H19" s="65">
        <v>6156757</v>
      </c>
      <c r="I19" s="65">
        <f>IF(H19="","None",_xlfn.XLOOKUP(H19,RawTable[ITEM_NO],RawTable[STOCK],"None"))</f>
        <v>2</v>
      </c>
      <c r="J19" s="313"/>
      <c r="K19" s="313"/>
      <c r="L19" s="316" t="s">
        <v>9145</v>
      </c>
    </row>
    <row r="20" spans="2:12" ht="30" customHeight="1">
      <c r="B20" s="315" t="s">
        <v>1415</v>
      </c>
      <c r="C20" s="312" t="s">
        <v>1834</v>
      </c>
      <c r="D20" s="736" t="s">
        <v>7463</v>
      </c>
      <c r="E20" s="736" t="s">
        <v>9144</v>
      </c>
      <c r="F20" s="312" t="s">
        <v>9143</v>
      </c>
      <c r="G20" s="312" t="s">
        <v>3074</v>
      </c>
      <c r="H20" s="65">
        <v>964541</v>
      </c>
      <c r="I20" s="65">
        <f>IF(H20="","None",_xlfn.XLOOKUP(H20,RawTable[ITEM_NO],RawTable[STOCK],"None"))</f>
        <v>2</v>
      </c>
      <c r="J20" s="313"/>
      <c r="K20" s="313"/>
      <c r="L20" s="316" t="s">
        <v>9146</v>
      </c>
    </row>
    <row r="21" spans="2:12" ht="30" customHeight="1">
      <c r="B21" s="315" t="s">
        <v>1415</v>
      </c>
      <c r="C21" s="312" t="s">
        <v>1834</v>
      </c>
      <c r="D21" s="736" t="s">
        <v>7430</v>
      </c>
      <c r="E21" s="736" t="s">
        <v>7431</v>
      </c>
      <c r="F21" s="312" t="s">
        <v>7429</v>
      </c>
      <c r="G21" s="312" t="s">
        <v>1419</v>
      </c>
      <c r="H21" s="65">
        <v>6264980</v>
      </c>
      <c r="I21" s="65">
        <f>IF(H21="","None",_xlfn.XLOOKUP(H21,RawTable[ITEM_NO],RawTable[STOCK],"None"))</f>
        <v>4</v>
      </c>
      <c r="J21" s="313"/>
      <c r="K21" s="313"/>
      <c r="L21" s="316" t="s">
        <v>8890</v>
      </c>
    </row>
    <row r="22" spans="2:12" ht="30" customHeight="1">
      <c r="B22" s="315" t="s">
        <v>1415</v>
      </c>
      <c r="C22" s="312" t="s">
        <v>1834</v>
      </c>
      <c r="D22" s="736" t="s">
        <v>7427</v>
      </c>
      <c r="E22" s="736" t="s">
        <v>7428</v>
      </c>
      <c r="F22" s="312" t="s">
        <v>7429</v>
      </c>
      <c r="G22" s="312" t="s">
        <v>1419</v>
      </c>
      <c r="H22" s="65">
        <v>6264981</v>
      </c>
      <c r="I22" s="65">
        <f>IF(H22="","None",_xlfn.XLOOKUP(H22,RawTable[ITEM_NO],RawTable[STOCK],"None"))</f>
        <v>5</v>
      </c>
      <c r="J22" s="313"/>
      <c r="K22" s="313"/>
      <c r="L22" s="316" t="s">
        <v>8890</v>
      </c>
    </row>
    <row r="23" spans="2:12" ht="30" customHeight="1">
      <c r="B23" s="315" t="s">
        <v>1415</v>
      </c>
      <c r="C23" s="312" t="s">
        <v>1563</v>
      </c>
      <c r="D23" s="312" t="s">
        <v>3527</v>
      </c>
      <c r="E23" s="312" t="s">
        <v>7425</v>
      </c>
      <c r="F23" s="312" t="s">
        <v>7426</v>
      </c>
      <c r="G23" s="312" t="s">
        <v>1423</v>
      </c>
      <c r="H23" s="65">
        <v>1251598</v>
      </c>
      <c r="I23" s="65">
        <f>IF(H23="","None",_xlfn.XLOOKUP(H23,RawTable[ITEM_NO],RawTable[STOCK],"None"))</f>
        <v>23</v>
      </c>
      <c r="J23" s="313"/>
      <c r="K23" s="313"/>
      <c r="L23" s="316"/>
    </row>
    <row r="24" spans="2:12" ht="30" customHeight="1">
      <c r="B24" s="315" t="s">
        <v>1415</v>
      </c>
      <c r="C24" s="312"/>
      <c r="D24" s="312" t="s">
        <v>3256</v>
      </c>
      <c r="E24" s="312" t="s">
        <v>7433</v>
      </c>
      <c r="F24" s="312"/>
      <c r="G24" s="312" t="s">
        <v>3074</v>
      </c>
      <c r="H24" s="65">
        <v>958578</v>
      </c>
      <c r="I24" s="65">
        <f>IF(H24="","None",_xlfn.XLOOKUP(H24,RawTable[ITEM_NO],RawTable[STOCK],"None"))</f>
        <v>3</v>
      </c>
      <c r="J24" s="313"/>
      <c r="K24" s="313"/>
      <c r="L24" s="316"/>
    </row>
    <row r="25" spans="2:12" ht="30" customHeight="1">
      <c r="B25" s="315" t="s">
        <v>1413</v>
      </c>
      <c r="C25" s="312"/>
      <c r="D25" s="312" t="s">
        <v>3182</v>
      </c>
      <c r="E25" s="312" t="s">
        <v>7439</v>
      </c>
      <c r="F25" s="312"/>
      <c r="G25" s="312" t="s">
        <v>1585</v>
      </c>
      <c r="H25" s="65">
        <v>959730</v>
      </c>
      <c r="I25" s="65">
        <f>IF(H25="","None",_xlfn.XLOOKUP(H25,RawTable[ITEM_NO],RawTable[STOCK],"None"))</f>
        <v>0</v>
      </c>
      <c r="J25" s="313"/>
      <c r="K25" s="313"/>
      <c r="L25" s="316" t="s">
        <v>9139</v>
      </c>
    </row>
    <row r="26" spans="2:12" ht="30" customHeight="1">
      <c r="B26" s="315" t="s">
        <v>1413</v>
      </c>
      <c r="C26" s="312"/>
      <c r="D26" s="312" t="s">
        <v>7436</v>
      </c>
      <c r="E26" s="312" t="s">
        <v>7437</v>
      </c>
      <c r="F26" s="312" t="s">
        <v>7438</v>
      </c>
      <c r="G26" s="312" t="s">
        <v>3581</v>
      </c>
      <c r="H26" s="65">
        <v>963115</v>
      </c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 t="s">
        <v>2700</v>
      </c>
      <c r="C27" s="312"/>
      <c r="D27" s="312" t="s">
        <v>7457</v>
      </c>
      <c r="E27" s="312" t="s">
        <v>7458</v>
      </c>
      <c r="F27" s="312" t="s">
        <v>7429</v>
      </c>
      <c r="G27" s="312" t="s">
        <v>3581</v>
      </c>
      <c r="H27" s="65">
        <v>6111583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2700</v>
      </c>
      <c r="C28" s="312"/>
      <c r="D28" s="312" t="s">
        <v>7455</v>
      </c>
      <c r="E28" s="312" t="s">
        <v>7456</v>
      </c>
      <c r="F28" s="312" t="s">
        <v>7432</v>
      </c>
      <c r="G28" s="312" t="s">
        <v>1585</v>
      </c>
      <c r="H28" s="65">
        <v>6111585</v>
      </c>
      <c r="I28" s="65">
        <f>IF(H28="","None",_xlfn.XLOOKUP(H28,RawTable[ITEM_NO],RawTable[STOCK],"None"))</f>
        <v>0</v>
      </c>
      <c r="J28" s="313"/>
      <c r="K28" s="313"/>
      <c r="L28" s="316" t="s">
        <v>9140</v>
      </c>
    </row>
    <row r="29" spans="2:12" ht="30" customHeight="1">
      <c r="B29" s="315" t="s">
        <v>3585</v>
      </c>
      <c r="C29" s="312"/>
      <c r="D29" s="312" t="s">
        <v>7459</v>
      </c>
      <c r="E29" s="312" t="s">
        <v>7460</v>
      </c>
      <c r="F29" s="312" t="s">
        <v>7429</v>
      </c>
      <c r="G29" s="312" t="s">
        <v>1562</v>
      </c>
      <c r="H29" s="65">
        <v>6231345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2700</v>
      </c>
      <c r="C30" s="312"/>
      <c r="D30" s="312" t="s">
        <v>3590</v>
      </c>
      <c r="E30" s="312" t="s">
        <v>7452</v>
      </c>
      <c r="F30" s="312" t="s">
        <v>1499</v>
      </c>
      <c r="G30" s="312" t="s">
        <v>1585</v>
      </c>
      <c r="H30" s="65">
        <v>6303320</v>
      </c>
      <c r="I30" s="65">
        <f>IF(H30="","None",_xlfn.XLOOKUP(H30,RawTable[ITEM_NO],RawTable[STOCK],"None"))</f>
        <v>3</v>
      </c>
      <c r="J30" s="313"/>
      <c r="K30" s="313"/>
      <c r="L30" s="316"/>
    </row>
    <row r="31" spans="2:12" ht="30" customHeight="1">
      <c r="B31" s="315" t="s">
        <v>9046</v>
      </c>
      <c r="C31" s="312" t="s">
        <v>9047</v>
      </c>
      <c r="D31" s="312" t="s">
        <v>9048</v>
      </c>
      <c r="E31" s="312" t="s">
        <v>9049</v>
      </c>
      <c r="F31" s="312" t="s">
        <v>9141</v>
      </c>
      <c r="G31" s="312"/>
      <c r="H31" s="65">
        <v>958241</v>
      </c>
      <c r="I31" s="65">
        <f>IF(H31="","None",_xlfn.XLOOKUP(H31,RawTable[ITEM_NO],RawTable[STOCK],"None"))</f>
        <v>4</v>
      </c>
      <c r="J31" s="313"/>
      <c r="K31" s="313"/>
      <c r="L31" s="316" t="s">
        <v>9142</v>
      </c>
    </row>
    <row r="32" spans="2:12" ht="30" customHeight="1">
      <c r="B32" s="315" t="s">
        <v>2700</v>
      </c>
      <c r="C32" s="312" t="s">
        <v>6949</v>
      </c>
      <c r="D32" s="312" t="s">
        <v>9083</v>
      </c>
      <c r="E32" s="312"/>
      <c r="F32" s="312"/>
      <c r="G32" s="312"/>
      <c r="H32" s="65">
        <v>6279984</v>
      </c>
      <c r="I32" s="65">
        <f>IF(H32="","None",_xlfn.XLOOKUP(H32,RawTable[ITEM_NO],RawTable[STOCK],"None"))</f>
        <v>1</v>
      </c>
      <c r="J32" s="313"/>
      <c r="K32" s="313"/>
      <c r="L32" s="316" t="s">
        <v>9084</v>
      </c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</sheetData>
  <autoFilter ref="B3:L30" xr:uid="{DAAE7B28-B568-46B2-8B83-F3990409C08E}">
    <sortState xmlns:xlrd2="http://schemas.microsoft.com/office/spreadsheetml/2017/richdata2" ref="B4:L30">
      <sortCondition ref="C3:C30"/>
    </sortState>
  </autoFilter>
  <phoneticPr fontId="2" type="noConversion"/>
  <conditionalFormatting sqref="B4:H216">
    <cfRule type="expression" dxfId="520" priority="6" stopIfTrue="1">
      <formula>UPPER($I4)="NONE"</formula>
    </cfRule>
    <cfRule type="expression" dxfId="519" priority="7" stopIfTrue="1">
      <formula>AND($I4&lt;&gt;"", $J4&lt;&gt;"", $I4*1&lt;$J4*1)</formula>
    </cfRule>
  </conditionalFormatting>
  <conditionalFormatting sqref="H1:H3 H217:H1048576">
    <cfRule type="duplicateValues" dxfId="518" priority="5"/>
  </conditionalFormatting>
  <conditionalFormatting sqref="H4:H1048576">
    <cfRule type="expression" dxfId="517" priority="8">
      <formula>COUNTIF($H:$H, $H4)&gt;1</formula>
    </cfRule>
  </conditionalFormatting>
  <conditionalFormatting sqref="I3:I1048576">
    <cfRule type="cellIs" dxfId="516" priority="1" operator="equal">
      <formula>0</formula>
    </cfRule>
    <cfRule type="cellIs" dxfId="515" priority="2" operator="equal">
      <formula>"None"</formula>
    </cfRule>
  </conditionalFormatting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7340-9950-4137-B7E2-5C2BC8228E8A}">
  <sheetPr codeName="Sheet7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7421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3:L4">
      <sortCondition ref="B4:B6"/>
      <sortCondition ref="C4:C6"/>
      <sortCondition ref="D4:D6"/>
    </sortState>
  </autoFilter>
  <phoneticPr fontId="2" type="noConversion"/>
  <conditionalFormatting sqref="B4:H220">
    <cfRule type="expression" dxfId="514" priority="6" stopIfTrue="1">
      <formula>UPPER($I4)="NONE"</formula>
    </cfRule>
    <cfRule type="expression" dxfId="513" priority="7" stopIfTrue="1">
      <formula>AND($I4&lt;&gt;"", $J4&lt;&gt;"", $I4*1&lt;$J4*1)</formula>
    </cfRule>
  </conditionalFormatting>
  <conditionalFormatting sqref="H1:H3 H221:H1048576">
    <cfRule type="duplicateValues" dxfId="512" priority="5"/>
  </conditionalFormatting>
  <conditionalFormatting sqref="H4:H1048576">
    <cfRule type="expression" dxfId="511" priority="8">
      <formula>COUNTIF($H:$H, $H4)&gt;1</formula>
    </cfRule>
  </conditionalFormatting>
  <conditionalFormatting sqref="I3:I1048576">
    <cfRule type="cellIs" dxfId="510" priority="1" operator="equal">
      <formula>0</formula>
    </cfRule>
    <cfRule type="cellIs" dxfId="509" priority="2" operator="equal">
      <formula>"None"</formula>
    </cfRule>
  </conditionalFormatting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D9B1-5CC6-4E31-A740-74AB50F867D4}">
  <sheetPr codeName="Sheet7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7420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08" priority="6" stopIfTrue="1">
      <formula>UPPER($I4)="NONE"</formula>
    </cfRule>
    <cfRule type="expression" dxfId="507" priority="7" stopIfTrue="1">
      <formula>AND($I4&lt;&gt;"", $J4&lt;&gt;"", $I4*1&lt;$J4*1)</formula>
    </cfRule>
  </conditionalFormatting>
  <conditionalFormatting sqref="H1:H3 H221:H1048576">
    <cfRule type="duplicateValues" dxfId="506" priority="5"/>
  </conditionalFormatting>
  <conditionalFormatting sqref="H4:H1048576">
    <cfRule type="expression" dxfId="505" priority="8">
      <formula>COUNTIF($H:$H, $H4)&gt;1</formula>
    </cfRule>
  </conditionalFormatting>
  <conditionalFormatting sqref="I3:I1048576">
    <cfRule type="cellIs" dxfId="504" priority="1" operator="equal">
      <formula>0</formula>
    </cfRule>
    <cfRule type="cellIs" dxfId="503" priority="2" operator="equal">
      <formula>"None"</formula>
    </cfRule>
  </conditionalFormatting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120A-F11E-4EAF-9C69-CA8E948E9641}">
  <sheetPr codeName="Sheet7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7418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502" priority="6" stopIfTrue="1">
      <formula>UPPER($I4)="NONE"</formula>
    </cfRule>
    <cfRule type="expression" dxfId="501" priority="7" stopIfTrue="1">
      <formula>AND($I4&lt;&gt;"", $J4&lt;&gt;"", $I4*1&lt;$J4*1)</formula>
    </cfRule>
  </conditionalFormatting>
  <conditionalFormatting sqref="H1:H3 H221:H1048576">
    <cfRule type="duplicateValues" dxfId="500" priority="5"/>
  </conditionalFormatting>
  <conditionalFormatting sqref="H4:H1048576">
    <cfRule type="expression" dxfId="499" priority="8">
      <formula>COUNTIF($H:$H, $H4)&gt;1</formula>
    </cfRule>
  </conditionalFormatting>
  <conditionalFormatting sqref="I3:I1048576">
    <cfRule type="cellIs" dxfId="498" priority="1" operator="equal">
      <formula>0</formula>
    </cfRule>
    <cfRule type="cellIs" dxfId="497" priority="2" operator="equal">
      <formula>"None"</formula>
    </cfRule>
  </conditionalFormatting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68FF-9216-4D93-AB2A-B99B1FE4DBBA}">
  <sheetPr codeName="Sheet7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7417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8997</v>
      </c>
      <c r="C4" s="312"/>
      <c r="D4" s="312" t="s">
        <v>9014</v>
      </c>
      <c r="E4" s="312" t="s">
        <v>9015</v>
      </c>
      <c r="F4" s="312"/>
      <c r="G4" s="312"/>
      <c r="H4" s="65">
        <v>6294849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96" priority="6" stopIfTrue="1">
      <formula>UPPER($I4)="NONE"</formula>
    </cfRule>
    <cfRule type="expression" dxfId="495" priority="7" stopIfTrue="1">
      <formula>AND($I4&lt;&gt;"", $J4&lt;&gt;"", $I4*1&lt;$J4*1)</formula>
    </cfRule>
  </conditionalFormatting>
  <conditionalFormatting sqref="H1:H3 H221:H1048576">
    <cfRule type="duplicateValues" dxfId="494" priority="5"/>
  </conditionalFormatting>
  <conditionalFormatting sqref="H4:H1048576">
    <cfRule type="expression" dxfId="493" priority="8">
      <formula>COUNTIF($H:$H, $H4)&gt;1</formula>
    </cfRule>
  </conditionalFormatting>
  <conditionalFormatting sqref="I3:I1048576">
    <cfRule type="cellIs" dxfId="492" priority="1" operator="equal">
      <formula>0</formula>
    </cfRule>
    <cfRule type="cellIs" dxfId="491" priority="2" operator="equal">
      <formula>"None"</formula>
    </cfRule>
  </conditionalFormatting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7F53-139B-4A7F-A5BD-5C6CFF0C4816}">
  <sheetPr codeName="Sheet7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7416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90" priority="6" stopIfTrue="1">
      <formula>UPPER($I4)="NONE"</formula>
    </cfRule>
    <cfRule type="expression" dxfId="489" priority="7" stopIfTrue="1">
      <formula>AND($I4&lt;&gt;"", $J4&lt;&gt;"", $I4*1&lt;$J4*1)</formula>
    </cfRule>
  </conditionalFormatting>
  <conditionalFormatting sqref="H1:H3 H221:H1048576">
    <cfRule type="duplicateValues" dxfId="488" priority="5"/>
  </conditionalFormatting>
  <conditionalFormatting sqref="H4:H1048576">
    <cfRule type="expression" dxfId="487" priority="8">
      <formula>COUNTIF($H:$H, $H4)&gt;1</formula>
    </cfRule>
  </conditionalFormatting>
  <conditionalFormatting sqref="I3:I1048576">
    <cfRule type="cellIs" dxfId="486" priority="1" operator="equal">
      <formula>0</formula>
    </cfRule>
    <cfRule type="cellIs" dxfId="485" priority="2" operator="equal">
      <formula>"None"</formula>
    </cfRule>
  </conditionalFormatting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C0F5-826F-4374-A67F-A80BD4796205}">
  <sheetPr codeName="Sheet7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7320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7289</v>
      </c>
      <c r="E4" s="312"/>
      <c r="F4" s="312"/>
      <c r="G4" s="312" t="s">
        <v>1428</v>
      </c>
      <c r="H4" s="65">
        <v>6231409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1446</v>
      </c>
      <c r="D5" s="312" t="s">
        <v>7370</v>
      </c>
      <c r="E5" s="312"/>
      <c r="F5" s="312"/>
      <c r="G5" s="312" t="s">
        <v>1419</v>
      </c>
      <c r="H5" s="65">
        <v>6258804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1448</v>
      </c>
      <c r="D6" s="312" t="s">
        <v>7371</v>
      </c>
      <c r="E6" s="312"/>
      <c r="F6" s="312"/>
      <c r="G6" s="312" t="s">
        <v>1428</v>
      </c>
      <c r="H6" s="65">
        <v>6219826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1467</v>
      </c>
      <c r="D7" s="312" t="s">
        <v>7344</v>
      </c>
      <c r="E7" s="312"/>
      <c r="F7" s="312"/>
      <c r="G7" s="312" t="s">
        <v>7260</v>
      </c>
      <c r="H7" s="65">
        <v>6216942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2314</v>
      </c>
      <c r="D8" s="312" t="s">
        <v>7349</v>
      </c>
      <c r="E8" s="312"/>
      <c r="F8" s="312"/>
      <c r="G8" s="312" t="s">
        <v>2265</v>
      </c>
      <c r="H8" s="65">
        <v>957868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2314</v>
      </c>
      <c r="D9" s="312" t="s">
        <v>7350</v>
      </c>
      <c r="E9" s="312"/>
      <c r="F9" s="312"/>
      <c r="G9" s="312" t="s">
        <v>2265</v>
      </c>
      <c r="H9" s="65">
        <v>6338863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2314</v>
      </c>
      <c r="D10" s="312" t="s">
        <v>7352</v>
      </c>
      <c r="E10" s="312"/>
      <c r="F10" s="312"/>
      <c r="G10" s="312" t="s">
        <v>2265</v>
      </c>
      <c r="H10" s="65">
        <v>6339243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2314</v>
      </c>
      <c r="D11" s="312" t="s">
        <v>7353</v>
      </c>
      <c r="E11" s="312"/>
      <c r="F11" s="312"/>
      <c r="G11" s="312" t="s">
        <v>2265</v>
      </c>
      <c r="H11" s="65">
        <v>6339242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2314</v>
      </c>
      <c r="D12" s="312" t="s">
        <v>7351</v>
      </c>
      <c r="E12" s="312"/>
      <c r="F12" s="312"/>
      <c r="G12" s="312" t="s">
        <v>2265</v>
      </c>
      <c r="H12" s="65">
        <v>957867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2314</v>
      </c>
      <c r="D13" s="312" t="s">
        <v>7354</v>
      </c>
      <c r="E13" s="312"/>
      <c r="F13" s="312"/>
      <c r="G13" s="312" t="s">
        <v>2265</v>
      </c>
      <c r="H13" s="65">
        <v>6338864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1415</v>
      </c>
      <c r="C14" s="312" t="s">
        <v>2319</v>
      </c>
      <c r="D14" s="312" t="s">
        <v>7411</v>
      </c>
      <c r="E14" s="312"/>
      <c r="F14" s="312"/>
      <c r="G14" s="312" t="s">
        <v>7260</v>
      </c>
      <c r="H14" s="65">
        <v>6339609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1415</v>
      </c>
      <c r="C15" s="312" t="s">
        <v>2319</v>
      </c>
      <c r="D15" s="312" t="s">
        <v>7412</v>
      </c>
      <c r="E15" s="312"/>
      <c r="F15" s="312"/>
      <c r="G15" s="312" t="s">
        <v>7260</v>
      </c>
      <c r="H15" s="65">
        <v>6339612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1415</v>
      </c>
      <c r="C16" s="312" t="s">
        <v>2294</v>
      </c>
      <c r="D16" s="312" t="s">
        <v>7410</v>
      </c>
      <c r="E16" s="312"/>
      <c r="F16" s="312"/>
      <c r="G16" s="312" t="s">
        <v>1562</v>
      </c>
      <c r="H16" s="65">
        <v>6174894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/>
      <c r="D17" s="312" t="s">
        <v>2015</v>
      </c>
      <c r="E17" s="312"/>
      <c r="F17" s="312"/>
      <c r="G17" s="312" t="s">
        <v>1428</v>
      </c>
      <c r="H17" s="65">
        <v>6129937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1762</v>
      </c>
      <c r="D18" s="312" t="s">
        <v>7290</v>
      </c>
      <c r="E18" s="312"/>
      <c r="F18" s="312"/>
      <c r="G18" s="312" t="s">
        <v>2265</v>
      </c>
      <c r="H18" s="65">
        <v>6183091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4254</v>
      </c>
      <c r="D19" s="312" t="s">
        <v>7292</v>
      </c>
      <c r="E19" s="312"/>
      <c r="F19" s="312"/>
      <c r="G19" s="312" t="s">
        <v>7260</v>
      </c>
      <c r="H19" s="65">
        <v>6325442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 t="s">
        <v>4254</v>
      </c>
      <c r="D20" s="312" t="s">
        <v>7293</v>
      </c>
      <c r="E20" s="312"/>
      <c r="F20" s="312"/>
      <c r="G20" s="312" t="s">
        <v>7260</v>
      </c>
      <c r="H20" s="65">
        <v>6325420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4254</v>
      </c>
      <c r="D21" s="312" t="s">
        <v>7294</v>
      </c>
      <c r="E21" s="312"/>
      <c r="F21" s="312"/>
      <c r="G21" s="312" t="s">
        <v>7260</v>
      </c>
      <c r="H21" s="65">
        <v>6220031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 t="s">
        <v>4254</v>
      </c>
      <c r="D22" s="312" t="s">
        <v>7295</v>
      </c>
      <c r="E22" s="312"/>
      <c r="F22" s="312"/>
      <c r="G22" s="312" t="s">
        <v>2265</v>
      </c>
      <c r="H22" s="65">
        <v>957872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4254</v>
      </c>
      <c r="D23" s="312" t="s">
        <v>7296</v>
      </c>
      <c r="E23" s="312"/>
      <c r="F23" s="312"/>
      <c r="G23" s="312" t="s">
        <v>2265</v>
      </c>
      <c r="H23" s="65">
        <v>957873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4254</v>
      </c>
      <c r="D24" s="312" t="s">
        <v>7297</v>
      </c>
      <c r="E24" s="312"/>
      <c r="F24" s="312"/>
      <c r="G24" s="312" t="s">
        <v>2265</v>
      </c>
      <c r="H24" s="65">
        <v>6335462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4254</v>
      </c>
      <c r="D25" s="312" t="s">
        <v>7298</v>
      </c>
      <c r="E25" s="312"/>
      <c r="F25" s="312"/>
      <c r="G25" s="312" t="s">
        <v>2265</v>
      </c>
      <c r="H25" s="65">
        <v>6335458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7404</v>
      </c>
      <c r="D26" s="312" t="s">
        <v>7405</v>
      </c>
      <c r="E26" s="312"/>
      <c r="F26" s="312"/>
      <c r="G26" s="312" t="s">
        <v>7260</v>
      </c>
      <c r="H26" s="65">
        <v>6325427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7404</v>
      </c>
      <c r="D27" s="312" t="s">
        <v>7406</v>
      </c>
      <c r="E27" s="312"/>
      <c r="F27" s="312"/>
      <c r="G27" s="312" t="s">
        <v>7260</v>
      </c>
      <c r="H27" s="65">
        <v>6325441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7404</v>
      </c>
      <c r="D28" s="312" t="s">
        <v>7407</v>
      </c>
      <c r="E28" s="312"/>
      <c r="F28" s="312"/>
      <c r="G28" s="312" t="s">
        <v>7260</v>
      </c>
      <c r="H28" s="65">
        <v>6325415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7404</v>
      </c>
      <c r="D29" s="312" t="s">
        <v>7408</v>
      </c>
      <c r="E29" s="312"/>
      <c r="F29" s="312"/>
      <c r="G29" s="312" t="s">
        <v>7260</v>
      </c>
      <c r="H29" s="65">
        <v>6325417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7404</v>
      </c>
      <c r="D30" s="312" t="s">
        <v>7409</v>
      </c>
      <c r="E30" s="312"/>
      <c r="F30" s="312"/>
      <c r="G30" s="312" t="s">
        <v>7260</v>
      </c>
      <c r="H30" s="65">
        <v>6325416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1665</v>
      </c>
      <c r="D31" s="312" t="s">
        <v>5073</v>
      </c>
      <c r="E31" s="312"/>
      <c r="F31" s="312"/>
      <c r="G31" s="312" t="s">
        <v>3936</v>
      </c>
      <c r="H31" s="65">
        <v>952640</v>
      </c>
      <c r="I31" s="65">
        <f>IF(H31="","None",_xlfn.XLOOKUP(H31,RawTable[ITEM_NO],RawTable[STOCK],"None"))</f>
        <v>71</v>
      </c>
      <c r="J31" s="313"/>
      <c r="K31" s="313"/>
      <c r="L31" s="316"/>
    </row>
    <row r="32" spans="2:12" ht="30" customHeight="1">
      <c r="B32" s="315" t="s">
        <v>1413</v>
      </c>
      <c r="C32" s="312" t="s">
        <v>2263</v>
      </c>
      <c r="D32" s="312" t="s">
        <v>7335</v>
      </c>
      <c r="E32" s="312"/>
      <c r="F32" s="312"/>
      <c r="G32" s="312" t="s">
        <v>2265</v>
      </c>
      <c r="H32" s="65">
        <v>957865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2263</v>
      </c>
      <c r="D33" s="312" t="s">
        <v>7336</v>
      </c>
      <c r="E33" s="312"/>
      <c r="F33" s="312"/>
      <c r="G33" s="312" t="s">
        <v>7260</v>
      </c>
      <c r="H33" s="65">
        <v>6343101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1413</v>
      </c>
      <c r="C34" s="312" t="s">
        <v>2263</v>
      </c>
      <c r="D34" s="312" t="s">
        <v>7337</v>
      </c>
      <c r="E34" s="312"/>
      <c r="F34" s="312"/>
      <c r="G34" s="312" t="s">
        <v>2265</v>
      </c>
      <c r="H34" s="65">
        <v>6250720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2263</v>
      </c>
      <c r="D35" s="312" t="s">
        <v>7338</v>
      </c>
      <c r="E35" s="312"/>
      <c r="F35" s="312"/>
      <c r="G35" s="312" t="s">
        <v>7260</v>
      </c>
      <c r="H35" s="65">
        <v>6325430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1413</v>
      </c>
      <c r="C36" s="312" t="s">
        <v>2263</v>
      </c>
      <c r="D36" s="312" t="s">
        <v>7339</v>
      </c>
      <c r="E36" s="312"/>
      <c r="F36" s="312"/>
      <c r="G36" s="312" t="s">
        <v>2265</v>
      </c>
      <c r="H36" s="65">
        <v>6338868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2263</v>
      </c>
      <c r="D37" s="312" t="s">
        <v>7340</v>
      </c>
      <c r="E37" s="312"/>
      <c r="F37" s="312"/>
      <c r="G37" s="312" t="s">
        <v>2265</v>
      </c>
      <c r="H37" s="65">
        <v>6338867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 t="s">
        <v>2263</v>
      </c>
      <c r="D38" s="312" t="s">
        <v>7341</v>
      </c>
      <c r="E38" s="312"/>
      <c r="F38" s="312"/>
      <c r="G38" s="312" t="s">
        <v>2265</v>
      </c>
      <c r="H38" s="65">
        <v>957880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2263</v>
      </c>
      <c r="D39" s="312" t="s">
        <v>7342</v>
      </c>
      <c r="E39" s="312"/>
      <c r="F39" s="312"/>
      <c r="G39" s="312" t="s">
        <v>7260</v>
      </c>
      <c r="H39" s="65">
        <v>6325419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2263</v>
      </c>
      <c r="D40" s="312" t="s">
        <v>7343</v>
      </c>
      <c r="E40" s="312"/>
      <c r="F40" s="312"/>
      <c r="G40" s="312" t="s">
        <v>7260</v>
      </c>
      <c r="H40" s="65">
        <v>6325418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3998</v>
      </c>
      <c r="D41" s="312" t="s">
        <v>7365</v>
      </c>
      <c r="E41" s="312"/>
      <c r="F41" s="312"/>
      <c r="G41" s="312" t="s">
        <v>7260</v>
      </c>
      <c r="H41" s="65">
        <v>6315155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3998</v>
      </c>
      <c r="D42" s="312" t="s">
        <v>7366</v>
      </c>
      <c r="E42" s="312"/>
      <c r="F42" s="312"/>
      <c r="G42" s="312" t="s">
        <v>7260</v>
      </c>
      <c r="H42" s="65">
        <v>6315157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3998</v>
      </c>
      <c r="D43" s="312" t="s">
        <v>7367</v>
      </c>
      <c r="E43" s="312"/>
      <c r="F43" s="312"/>
      <c r="G43" s="312" t="s">
        <v>7260</v>
      </c>
      <c r="H43" s="65">
        <v>6315156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3998</v>
      </c>
      <c r="D44" s="312" t="s">
        <v>7355</v>
      </c>
      <c r="E44" s="312"/>
      <c r="F44" s="312"/>
      <c r="G44" s="312" t="s">
        <v>7260</v>
      </c>
      <c r="H44" s="65">
        <v>6315076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3998</v>
      </c>
      <c r="D45" s="312" t="s">
        <v>7356</v>
      </c>
      <c r="E45" s="312"/>
      <c r="F45" s="312"/>
      <c r="G45" s="312" t="s">
        <v>7260</v>
      </c>
      <c r="H45" s="65">
        <v>6315077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1413</v>
      </c>
      <c r="C46" s="312" t="s">
        <v>3998</v>
      </c>
      <c r="D46" s="312" t="s">
        <v>7357</v>
      </c>
      <c r="E46" s="312"/>
      <c r="F46" s="312"/>
      <c r="G46" s="312" t="s">
        <v>7260</v>
      </c>
      <c r="H46" s="65">
        <v>6315078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3998</v>
      </c>
      <c r="D47" s="312" t="s">
        <v>7358</v>
      </c>
      <c r="E47" s="312"/>
      <c r="F47" s="312"/>
      <c r="G47" s="312" t="s">
        <v>7260</v>
      </c>
      <c r="H47" s="65">
        <v>6325407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3998</v>
      </c>
      <c r="D48" s="312" t="s">
        <v>7359</v>
      </c>
      <c r="E48" s="312"/>
      <c r="F48" s="312"/>
      <c r="G48" s="312" t="s">
        <v>7260</v>
      </c>
      <c r="H48" s="65">
        <v>6325408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3998</v>
      </c>
      <c r="D49" s="312" t="s">
        <v>7360</v>
      </c>
      <c r="E49" s="312"/>
      <c r="F49" s="312"/>
      <c r="G49" s="312" t="s">
        <v>7260</v>
      </c>
      <c r="H49" s="65">
        <v>6325409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 t="s">
        <v>3998</v>
      </c>
      <c r="D50" s="312" t="s">
        <v>7361</v>
      </c>
      <c r="E50" s="312"/>
      <c r="F50" s="312"/>
      <c r="G50" s="312" t="s">
        <v>7260</v>
      </c>
      <c r="H50" s="65">
        <v>6325412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3998</v>
      </c>
      <c r="D51" s="312" t="s">
        <v>7362</v>
      </c>
      <c r="E51" s="312"/>
      <c r="F51" s="312"/>
      <c r="G51" s="312" t="s">
        <v>7260</v>
      </c>
      <c r="H51" s="65">
        <v>6325410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1413</v>
      </c>
      <c r="C52" s="312" t="s">
        <v>3998</v>
      </c>
      <c r="D52" s="312" t="s">
        <v>7363</v>
      </c>
      <c r="E52" s="312"/>
      <c r="F52" s="312"/>
      <c r="G52" s="312" t="s">
        <v>7260</v>
      </c>
      <c r="H52" s="65">
        <v>6325411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 t="s">
        <v>3998</v>
      </c>
      <c r="D53" s="312" t="s">
        <v>7364</v>
      </c>
      <c r="E53" s="312"/>
      <c r="F53" s="312"/>
      <c r="G53" s="312" t="s">
        <v>7260</v>
      </c>
      <c r="H53" s="65">
        <v>6325413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3930</v>
      </c>
      <c r="D54" s="312" t="s">
        <v>7376</v>
      </c>
      <c r="E54" s="312"/>
      <c r="F54" s="312"/>
      <c r="G54" s="312" t="s">
        <v>7260</v>
      </c>
      <c r="H54" s="65">
        <v>6325423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3930</v>
      </c>
      <c r="D55" s="312" t="s">
        <v>7377</v>
      </c>
      <c r="E55" s="312"/>
      <c r="F55" s="312"/>
      <c r="G55" s="312" t="s">
        <v>2265</v>
      </c>
      <c r="H55" s="65">
        <v>6183053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3930</v>
      </c>
      <c r="D56" s="312" t="s">
        <v>7378</v>
      </c>
      <c r="E56" s="312"/>
      <c r="F56" s="312"/>
      <c r="G56" s="312" t="s">
        <v>2265</v>
      </c>
      <c r="H56" s="65">
        <v>6183052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1413</v>
      </c>
      <c r="C57" s="312" t="s">
        <v>3930</v>
      </c>
      <c r="D57" s="312" t="s">
        <v>7379</v>
      </c>
      <c r="E57" s="312"/>
      <c r="F57" s="312"/>
      <c r="G57" s="312" t="s">
        <v>7260</v>
      </c>
      <c r="H57" s="65">
        <v>6220022</v>
      </c>
      <c r="I57" s="65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 t="s">
        <v>1413</v>
      </c>
      <c r="C58" s="312" t="s">
        <v>3930</v>
      </c>
      <c r="D58" s="312" t="s">
        <v>7380</v>
      </c>
      <c r="E58" s="312"/>
      <c r="F58" s="312"/>
      <c r="G58" s="312" t="s">
        <v>7260</v>
      </c>
      <c r="H58" s="65">
        <v>6220023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1413</v>
      </c>
      <c r="C59" s="312" t="s">
        <v>3930</v>
      </c>
      <c r="D59" s="312" t="s">
        <v>7381</v>
      </c>
      <c r="E59" s="312"/>
      <c r="F59" s="312"/>
      <c r="G59" s="312" t="s">
        <v>7260</v>
      </c>
      <c r="H59" s="65">
        <v>6220024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 t="s">
        <v>3930</v>
      </c>
      <c r="D60" s="312" t="s">
        <v>7382</v>
      </c>
      <c r="E60" s="312"/>
      <c r="F60" s="312"/>
      <c r="G60" s="312" t="s">
        <v>7260</v>
      </c>
      <c r="H60" s="65">
        <v>6220026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1413</v>
      </c>
      <c r="C61" s="312" t="s">
        <v>3930</v>
      </c>
      <c r="D61" s="312" t="s">
        <v>7383</v>
      </c>
      <c r="E61" s="312"/>
      <c r="F61" s="312"/>
      <c r="G61" s="312" t="s">
        <v>7260</v>
      </c>
      <c r="H61" s="65">
        <v>6220030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 t="s">
        <v>2391</v>
      </c>
      <c r="D62" s="312" t="s">
        <v>4172</v>
      </c>
      <c r="E62" s="312"/>
      <c r="F62" s="312"/>
      <c r="G62" s="312" t="s">
        <v>1423</v>
      </c>
      <c r="H62" s="65">
        <v>6213307</v>
      </c>
      <c r="I62" s="65">
        <f>IF(H62="","None",_xlfn.XLOOKUP(H62,RawTable[ITEM_NO],RawTable[STOCK],"None"))</f>
        <v>2</v>
      </c>
      <c r="J62" s="313"/>
      <c r="K62" s="313"/>
      <c r="L62" s="316"/>
    </row>
    <row r="63" spans="2:12" ht="30" customHeight="1">
      <c r="B63" s="315" t="s">
        <v>1413</v>
      </c>
      <c r="C63" s="312" t="s">
        <v>3454</v>
      </c>
      <c r="D63" s="312" t="s">
        <v>7396</v>
      </c>
      <c r="E63" s="312"/>
      <c r="F63" s="312"/>
      <c r="G63" s="312" t="s">
        <v>7260</v>
      </c>
      <c r="H63" s="65">
        <v>6220032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1613</v>
      </c>
      <c r="D64" s="312" t="s">
        <v>7397</v>
      </c>
      <c r="E64" s="312"/>
      <c r="F64" s="312"/>
      <c r="G64" s="312" t="s">
        <v>2265</v>
      </c>
      <c r="H64" s="65">
        <v>6338873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1413</v>
      </c>
      <c r="C65" s="312" t="s">
        <v>1613</v>
      </c>
      <c r="D65" s="312" t="s">
        <v>7398</v>
      </c>
      <c r="E65" s="312"/>
      <c r="F65" s="312"/>
      <c r="G65" s="312" t="s">
        <v>2265</v>
      </c>
      <c r="H65" s="65">
        <v>6335463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 t="s">
        <v>1626</v>
      </c>
      <c r="D66" s="312" t="s">
        <v>7375</v>
      </c>
      <c r="E66" s="312"/>
      <c r="F66" s="312"/>
      <c r="G66" s="312" t="s">
        <v>7260</v>
      </c>
      <c r="H66" s="65">
        <v>963517</v>
      </c>
      <c r="I66" s="65">
        <f>IF(H66="","None",_xlfn.XLOOKUP(H66,RawTable[ITEM_NO],RawTable[STOCK],"None"))</f>
        <v>3</v>
      </c>
      <c r="J66" s="313"/>
      <c r="K66" s="313"/>
      <c r="L66" s="316"/>
    </row>
    <row r="67" spans="2:12" ht="30" customHeight="1">
      <c r="B67" s="315" t="s">
        <v>1413</v>
      </c>
      <c r="C67" s="312" t="s">
        <v>1626</v>
      </c>
      <c r="D67" s="312" t="s">
        <v>7394</v>
      </c>
      <c r="E67" s="312"/>
      <c r="F67" s="312"/>
      <c r="G67" s="312" t="s">
        <v>2265</v>
      </c>
      <c r="H67" s="65">
        <v>6335460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1413</v>
      </c>
      <c r="C68" s="312" t="s">
        <v>1626</v>
      </c>
      <c r="D68" s="312" t="s">
        <v>7395</v>
      </c>
      <c r="E68" s="312"/>
      <c r="F68" s="312"/>
      <c r="G68" s="312" t="s">
        <v>2265</v>
      </c>
      <c r="H68" s="65">
        <v>6335461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1413</v>
      </c>
      <c r="C69" s="312" t="s">
        <v>2285</v>
      </c>
      <c r="D69" s="312" t="s">
        <v>7403</v>
      </c>
      <c r="E69" s="312"/>
      <c r="F69" s="312"/>
      <c r="G69" s="312" t="s">
        <v>2265</v>
      </c>
      <c r="H69" s="65">
        <v>6183094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1413</v>
      </c>
      <c r="C70" s="312" t="s">
        <v>3542</v>
      </c>
      <c r="D70" s="312" t="s">
        <v>7384</v>
      </c>
      <c r="E70" s="312"/>
      <c r="F70" s="312"/>
      <c r="G70" s="312" t="s">
        <v>2265</v>
      </c>
      <c r="H70" s="65">
        <v>6338870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 t="s">
        <v>3542</v>
      </c>
      <c r="D71" s="312" t="s">
        <v>7385</v>
      </c>
      <c r="E71" s="312"/>
      <c r="F71" s="312"/>
      <c r="G71" s="312" t="s">
        <v>2265</v>
      </c>
      <c r="H71" s="65">
        <v>6338871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1413</v>
      </c>
      <c r="C72" s="312" t="s">
        <v>3542</v>
      </c>
      <c r="D72" s="312" t="s">
        <v>7386</v>
      </c>
      <c r="E72" s="312"/>
      <c r="F72" s="312"/>
      <c r="G72" s="312" t="s">
        <v>2265</v>
      </c>
      <c r="H72" s="65">
        <v>6338869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1413</v>
      </c>
      <c r="C73" s="312" t="s">
        <v>3542</v>
      </c>
      <c r="D73" s="312" t="s">
        <v>7387</v>
      </c>
      <c r="E73" s="312"/>
      <c r="F73" s="312"/>
      <c r="G73" s="312" t="s">
        <v>2265</v>
      </c>
      <c r="H73" s="65">
        <v>957875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3542</v>
      </c>
      <c r="D74" s="312" t="s">
        <v>7259</v>
      </c>
      <c r="E74" s="312"/>
      <c r="F74" s="312"/>
      <c r="G74" s="312" t="s">
        <v>7260</v>
      </c>
      <c r="H74" s="65">
        <v>6325443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1413</v>
      </c>
      <c r="C75" s="312" t="s">
        <v>1561</v>
      </c>
      <c r="D75" s="312" t="s">
        <v>7413</v>
      </c>
      <c r="E75" s="312"/>
      <c r="F75" s="312"/>
      <c r="G75" s="312" t="s">
        <v>1428</v>
      </c>
      <c r="H75" s="65">
        <v>1252221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1413</v>
      </c>
      <c r="C76" s="312" t="s">
        <v>2105</v>
      </c>
      <c r="D76" s="312" t="s">
        <v>7415</v>
      </c>
      <c r="E76" s="312"/>
      <c r="F76" s="312"/>
      <c r="G76" s="312" t="s">
        <v>7260</v>
      </c>
      <c r="H76" s="65">
        <v>6220033</v>
      </c>
      <c r="I76" s="65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1413</v>
      </c>
      <c r="C77" s="312" t="s">
        <v>2105</v>
      </c>
      <c r="D77" s="312" t="s">
        <v>7414</v>
      </c>
      <c r="E77" s="312"/>
      <c r="F77" s="312"/>
      <c r="G77" s="312" t="s">
        <v>7260</v>
      </c>
      <c r="H77" s="65">
        <v>6220021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/>
      <c r="D78" s="312" t="s">
        <v>7291</v>
      </c>
      <c r="E78" s="312"/>
      <c r="F78" s="312"/>
      <c r="G78" s="312" t="s">
        <v>7260</v>
      </c>
      <c r="H78" s="65">
        <v>6343100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/>
      <c r="D79" s="312" t="s">
        <v>7299</v>
      </c>
      <c r="E79" s="312"/>
      <c r="F79" s="312"/>
      <c r="G79" s="312" t="s">
        <v>7300</v>
      </c>
      <c r="H79" s="65">
        <v>6250199</v>
      </c>
      <c r="I79" s="65">
        <f>IF(H79="","None",_xlfn.XLOOKUP(H79,RawTable[ITEM_NO],RawTable[STOCK],"None"))</f>
        <v>0</v>
      </c>
      <c r="J79" s="313"/>
      <c r="K79" s="313"/>
      <c r="L79" s="316"/>
    </row>
    <row r="80" spans="2:12" ht="30" customHeight="1">
      <c r="B80" s="315" t="s">
        <v>1413</v>
      </c>
      <c r="C80" s="312"/>
      <c r="D80" s="312" t="s">
        <v>7301</v>
      </c>
      <c r="E80" s="312"/>
      <c r="F80" s="312"/>
      <c r="G80" s="312" t="s">
        <v>7300</v>
      </c>
      <c r="H80" s="65">
        <v>6250200</v>
      </c>
      <c r="I80" s="65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1413</v>
      </c>
      <c r="C81" s="312"/>
      <c r="D81" s="312" t="s">
        <v>7302</v>
      </c>
      <c r="E81" s="312"/>
      <c r="F81" s="312"/>
      <c r="G81" s="312" t="s">
        <v>7300</v>
      </c>
      <c r="H81" s="65">
        <v>6250196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/>
      <c r="D82" s="312" t="s">
        <v>7303</v>
      </c>
      <c r="E82" s="312"/>
      <c r="F82" s="312"/>
      <c r="G82" s="312" t="s">
        <v>7300</v>
      </c>
      <c r="H82" s="65">
        <v>6250197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/>
      <c r="D83" s="312" t="s">
        <v>7304</v>
      </c>
      <c r="E83" s="312"/>
      <c r="F83" s="312"/>
      <c r="G83" s="312" t="s">
        <v>7300</v>
      </c>
      <c r="H83" s="65">
        <v>6250198</v>
      </c>
      <c r="I83" s="65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1413</v>
      </c>
      <c r="C84" s="312"/>
      <c r="D84" s="312" t="s">
        <v>7305</v>
      </c>
      <c r="E84" s="312"/>
      <c r="F84" s="312"/>
      <c r="G84" s="312" t="s">
        <v>2265</v>
      </c>
      <c r="H84" s="65">
        <v>957870</v>
      </c>
      <c r="I84" s="65">
        <f>IF(H84="","None",_xlfn.XLOOKUP(H84,RawTable[ITEM_NO],RawTable[STOCK],"None"))</f>
        <v>0</v>
      </c>
      <c r="J84" s="313"/>
      <c r="K84" s="313"/>
      <c r="L84" s="316"/>
    </row>
    <row r="85" spans="2:12" ht="30" customHeight="1">
      <c r="B85" s="315" t="s">
        <v>1413</v>
      </c>
      <c r="C85" s="312"/>
      <c r="D85" s="312" t="s">
        <v>7306</v>
      </c>
      <c r="E85" s="312"/>
      <c r="F85" s="312"/>
      <c r="G85" s="312" t="s">
        <v>2265</v>
      </c>
      <c r="H85" s="65">
        <v>957871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/>
      <c r="D86" s="312" t="s">
        <v>7307</v>
      </c>
      <c r="E86" s="312"/>
      <c r="F86" s="312"/>
      <c r="G86" s="312" t="s">
        <v>2265</v>
      </c>
      <c r="H86" s="65">
        <v>957876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/>
      <c r="D87" s="312" t="s">
        <v>7308</v>
      </c>
      <c r="E87" s="312"/>
      <c r="F87" s="312"/>
      <c r="G87" s="312" t="s">
        <v>2265</v>
      </c>
      <c r="H87" s="65">
        <v>957878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1413</v>
      </c>
      <c r="C88" s="312"/>
      <c r="D88" s="312" t="s">
        <v>7309</v>
      </c>
      <c r="E88" s="312"/>
      <c r="F88" s="312"/>
      <c r="G88" s="312" t="s">
        <v>7300</v>
      </c>
      <c r="H88" s="65">
        <v>6250201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/>
      <c r="D89" s="312" t="s">
        <v>7310</v>
      </c>
      <c r="E89" s="312"/>
      <c r="F89" s="312"/>
      <c r="G89" s="312" t="s">
        <v>7260</v>
      </c>
      <c r="H89" s="65">
        <v>6325436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7311</v>
      </c>
      <c r="E90" s="312"/>
      <c r="F90" s="312"/>
      <c r="G90" s="312" t="s">
        <v>2265</v>
      </c>
      <c r="H90" s="65">
        <v>957881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1413</v>
      </c>
      <c r="C91" s="312"/>
      <c r="D91" s="312" t="s">
        <v>7312</v>
      </c>
      <c r="E91" s="312"/>
      <c r="F91" s="312"/>
      <c r="G91" s="312" t="s">
        <v>7300</v>
      </c>
      <c r="H91" s="65">
        <v>6250186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7313</v>
      </c>
      <c r="E92" s="312"/>
      <c r="F92" s="312"/>
      <c r="G92" s="312" t="s">
        <v>7300</v>
      </c>
      <c r="H92" s="65">
        <v>6250191</v>
      </c>
      <c r="I92" s="65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7314</v>
      </c>
      <c r="E93" s="312"/>
      <c r="F93" s="312"/>
      <c r="G93" s="312" t="s">
        <v>7300</v>
      </c>
      <c r="H93" s="65">
        <v>6250190</v>
      </c>
      <c r="I93" s="65">
        <f>IF(H93="","None",_xlfn.XLOOKUP(H93,RawTable[ITEM_NO],RawTable[STOCK],"None"))</f>
        <v>0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7315</v>
      </c>
      <c r="E94" s="312"/>
      <c r="F94" s="312"/>
      <c r="G94" s="312" t="s">
        <v>7300</v>
      </c>
      <c r="H94" s="65">
        <v>6250189</v>
      </c>
      <c r="I94" s="65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1413</v>
      </c>
      <c r="C95" s="312"/>
      <c r="D95" s="312" t="s">
        <v>7316</v>
      </c>
      <c r="E95" s="312"/>
      <c r="F95" s="312"/>
      <c r="G95" s="312" t="s">
        <v>7260</v>
      </c>
      <c r="H95" s="65">
        <v>6220010</v>
      </c>
      <c r="I95" s="65">
        <f>IF(H95="","None",_xlfn.XLOOKUP(H95,RawTable[ITEM_NO],RawTable[STOCK],"None"))</f>
        <v>0</v>
      </c>
      <c r="J95" s="313"/>
      <c r="K95" s="313"/>
      <c r="L95" s="316"/>
    </row>
    <row r="96" spans="2:12" ht="30" customHeight="1">
      <c r="B96" s="315" t="s">
        <v>1413</v>
      </c>
      <c r="C96" s="312"/>
      <c r="D96" s="312" t="s">
        <v>7317</v>
      </c>
      <c r="E96" s="312"/>
      <c r="F96" s="312"/>
      <c r="G96" s="312" t="s">
        <v>7260</v>
      </c>
      <c r="H96" s="65">
        <v>6325428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1413</v>
      </c>
      <c r="C97" s="312"/>
      <c r="D97" s="312" t="s">
        <v>7318</v>
      </c>
      <c r="E97" s="312"/>
      <c r="F97" s="312"/>
      <c r="G97" s="312" t="s">
        <v>7260</v>
      </c>
      <c r="H97" s="65">
        <v>6325429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 t="s">
        <v>1413</v>
      </c>
      <c r="C98" s="312"/>
      <c r="D98" s="312" t="s">
        <v>7319</v>
      </c>
      <c r="E98" s="312"/>
      <c r="F98" s="312"/>
      <c r="G98" s="312" t="s">
        <v>7260</v>
      </c>
      <c r="H98" s="65">
        <v>6220012</v>
      </c>
      <c r="I98" s="65">
        <f>IF(H98="","None",_xlfn.XLOOKUP(H98,RawTable[ITEM_NO],RawTable[STOCK],"None"))</f>
        <v>0</v>
      </c>
      <c r="J98" s="313"/>
      <c r="K98" s="313"/>
      <c r="L98" s="316"/>
    </row>
    <row r="99" spans="2:12" ht="30" customHeight="1">
      <c r="B99" s="315" t="s">
        <v>1413</v>
      </c>
      <c r="C99" s="312"/>
      <c r="D99" s="312" t="s">
        <v>7321</v>
      </c>
      <c r="E99" s="312"/>
      <c r="F99" s="312"/>
      <c r="G99" s="312" t="s">
        <v>7260</v>
      </c>
      <c r="H99" s="65">
        <v>6220019</v>
      </c>
      <c r="I99" s="65">
        <f>IF(H99="","None",_xlfn.XLOOKUP(H99,RawTable[ITEM_NO],RawTable[STOCK],"None"))</f>
        <v>0</v>
      </c>
      <c r="J99" s="313"/>
      <c r="K99" s="313"/>
      <c r="L99" s="316"/>
    </row>
    <row r="100" spans="2:12" ht="30" customHeight="1">
      <c r="B100" s="315" t="s">
        <v>1413</v>
      </c>
      <c r="C100" s="312"/>
      <c r="D100" s="312" t="s">
        <v>7322</v>
      </c>
      <c r="E100" s="312"/>
      <c r="F100" s="312"/>
      <c r="G100" s="312" t="s">
        <v>2265</v>
      </c>
      <c r="H100" s="65">
        <v>6338865</v>
      </c>
      <c r="I100" s="65">
        <f>IF(H100="","None",_xlfn.XLOOKUP(H100,RawTable[ITEM_NO],RawTable[STOCK],"None"))</f>
        <v>0</v>
      </c>
      <c r="J100" s="313"/>
      <c r="K100" s="313"/>
      <c r="L100" s="316"/>
    </row>
    <row r="101" spans="2:12" ht="30" customHeight="1">
      <c r="B101" s="315" t="s">
        <v>1413</v>
      </c>
      <c r="C101" s="312"/>
      <c r="D101" s="312" t="s">
        <v>7323</v>
      </c>
      <c r="E101" s="312"/>
      <c r="F101" s="312"/>
      <c r="G101" s="312" t="s">
        <v>7300</v>
      </c>
      <c r="H101" s="65">
        <v>6250193</v>
      </c>
      <c r="I101" s="65">
        <f>IF(H101="","None",_xlfn.XLOOKUP(H101,RawTable[ITEM_NO],RawTable[STOCK],"None"))</f>
        <v>0</v>
      </c>
      <c r="J101" s="313"/>
      <c r="K101" s="313"/>
      <c r="L101" s="316"/>
    </row>
    <row r="102" spans="2:12" ht="30" customHeight="1">
      <c r="B102" s="315" t="s">
        <v>1413</v>
      </c>
      <c r="C102" s="312"/>
      <c r="D102" s="312" t="s">
        <v>7324</v>
      </c>
      <c r="E102" s="312"/>
      <c r="F102" s="312"/>
      <c r="G102" s="312" t="s">
        <v>7300</v>
      </c>
      <c r="H102" s="65">
        <v>6250192</v>
      </c>
      <c r="I102" s="65">
        <f>IF(H102="","None",_xlfn.XLOOKUP(H102,RawTable[ITEM_NO],RawTable[STOCK],"None"))</f>
        <v>0</v>
      </c>
      <c r="J102" s="313"/>
      <c r="K102" s="313"/>
      <c r="L102" s="316"/>
    </row>
    <row r="103" spans="2:12" ht="30" customHeight="1">
      <c r="B103" s="315" t="s">
        <v>1413</v>
      </c>
      <c r="C103" s="312"/>
      <c r="D103" s="312" t="s">
        <v>7325</v>
      </c>
      <c r="E103" s="312"/>
      <c r="F103" s="312"/>
      <c r="G103" s="312" t="s">
        <v>7300</v>
      </c>
      <c r="H103" s="65">
        <v>6250187</v>
      </c>
      <c r="I103" s="65">
        <f>IF(H103="","None",_xlfn.XLOOKUP(H103,RawTable[ITEM_NO],RawTable[STOCK],"None"))</f>
        <v>0</v>
      </c>
      <c r="J103" s="313"/>
      <c r="K103" s="313"/>
      <c r="L103" s="316"/>
    </row>
    <row r="104" spans="2:12" ht="30" customHeight="1">
      <c r="B104" s="315" t="s">
        <v>1413</v>
      </c>
      <c r="C104" s="312"/>
      <c r="D104" s="312" t="s">
        <v>7326</v>
      </c>
      <c r="E104" s="312"/>
      <c r="F104" s="312"/>
      <c r="G104" s="312" t="s">
        <v>7300</v>
      </c>
      <c r="H104" s="65">
        <v>6250188</v>
      </c>
      <c r="I104" s="65">
        <f>IF(H104="","None",_xlfn.XLOOKUP(H104,RawTable[ITEM_NO],RawTable[STOCK],"None"))</f>
        <v>0</v>
      </c>
      <c r="J104" s="313"/>
      <c r="K104" s="313"/>
      <c r="L104" s="316"/>
    </row>
    <row r="105" spans="2:12" ht="30" customHeight="1">
      <c r="B105" s="315" t="s">
        <v>1413</v>
      </c>
      <c r="C105" s="312"/>
      <c r="D105" s="312" t="s">
        <v>7327</v>
      </c>
      <c r="E105" s="312"/>
      <c r="F105" s="312"/>
      <c r="G105" s="312" t="s">
        <v>7300</v>
      </c>
      <c r="H105" s="65">
        <v>6250184</v>
      </c>
      <c r="I105" s="65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B106" s="315" t="s">
        <v>1413</v>
      </c>
      <c r="C106" s="312"/>
      <c r="D106" s="312" t="s">
        <v>7328</v>
      </c>
      <c r="E106" s="312"/>
      <c r="F106" s="312"/>
      <c r="G106" s="312" t="s">
        <v>7300</v>
      </c>
      <c r="H106" s="65">
        <v>6250195</v>
      </c>
      <c r="I106" s="65">
        <f>IF(H106="","None",_xlfn.XLOOKUP(H106,RawTable[ITEM_NO],RawTable[STOCK],"None"))</f>
        <v>0</v>
      </c>
      <c r="J106" s="313"/>
      <c r="K106" s="313"/>
      <c r="L106" s="316"/>
    </row>
    <row r="107" spans="2:12" ht="30" customHeight="1">
      <c r="B107" s="315" t="s">
        <v>1413</v>
      </c>
      <c r="C107" s="312"/>
      <c r="D107" s="312" t="s">
        <v>7329</v>
      </c>
      <c r="E107" s="312"/>
      <c r="F107" s="312"/>
      <c r="G107" s="312" t="s">
        <v>7300</v>
      </c>
      <c r="H107" s="65">
        <v>6250194</v>
      </c>
      <c r="I107" s="65">
        <f>IF(H107="","None",_xlfn.XLOOKUP(H107,RawTable[ITEM_NO],RawTable[STOCK],"None"))</f>
        <v>0</v>
      </c>
      <c r="J107" s="313"/>
      <c r="K107" s="313"/>
      <c r="L107" s="316"/>
    </row>
    <row r="108" spans="2:12" ht="30" customHeight="1">
      <c r="B108" s="315" t="s">
        <v>1413</v>
      </c>
      <c r="C108" s="312"/>
      <c r="D108" s="312" t="s">
        <v>7330</v>
      </c>
      <c r="E108" s="312"/>
      <c r="F108" s="312"/>
      <c r="G108" s="312" t="s">
        <v>7300</v>
      </c>
      <c r="H108" s="65">
        <v>6250185</v>
      </c>
      <c r="I108" s="65">
        <f>IF(H108="","None",_xlfn.XLOOKUP(H108,RawTable[ITEM_NO],RawTable[STOCK],"None"))</f>
        <v>0</v>
      </c>
      <c r="J108" s="313"/>
      <c r="K108" s="313"/>
      <c r="L108" s="316"/>
    </row>
    <row r="109" spans="2:12" ht="30" customHeight="1">
      <c r="B109" s="315" t="s">
        <v>1413</v>
      </c>
      <c r="C109" s="312"/>
      <c r="D109" s="312" t="s">
        <v>7331</v>
      </c>
      <c r="E109" s="312"/>
      <c r="F109" s="312"/>
      <c r="G109" s="312" t="s">
        <v>2265</v>
      </c>
      <c r="H109" s="65">
        <v>957866</v>
      </c>
      <c r="I109" s="65">
        <f>IF(H109="","None",_xlfn.XLOOKUP(H109,RawTable[ITEM_NO],RawTable[STOCK],"None"))</f>
        <v>0</v>
      </c>
      <c r="J109" s="313"/>
      <c r="K109" s="313"/>
      <c r="L109" s="316"/>
    </row>
    <row r="110" spans="2:12" ht="30" customHeight="1">
      <c r="B110" s="315" t="s">
        <v>1413</v>
      </c>
      <c r="C110" s="312"/>
      <c r="D110" s="312" t="s">
        <v>7332</v>
      </c>
      <c r="E110" s="312"/>
      <c r="F110" s="312"/>
      <c r="G110" s="312" t="s">
        <v>2265</v>
      </c>
      <c r="H110" s="65">
        <v>6183095</v>
      </c>
      <c r="I110" s="65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1413</v>
      </c>
      <c r="C111" s="312"/>
      <c r="D111" s="312" t="s">
        <v>7333</v>
      </c>
      <c r="E111" s="312"/>
      <c r="F111" s="312"/>
      <c r="G111" s="312" t="s">
        <v>2265</v>
      </c>
      <c r="H111" s="65">
        <v>957879</v>
      </c>
      <c r="I111" s="65">
        <f>IF(H111="","None",_xlfn.XLOOKUP(H111,RawTable[ITEM_NO],RawTable[STOCK],"None"))</f>
        <v>0</v>
      </c>
      <c r="J111" s="313"/>
      <c r="K111" s="313"/>
      <c r="L111" s="316"/>
    </row>
    <row r="112" spans="2:12" ht="30" customHeight="1">
      <c r="B112" s="315" t="s">
        <v>1413</v>
      </c>
      <c r="C112" s="312"/>
      <c r="D112" s="312" t="s">
        <v>7334</v>
      </c>
      <c r="E112" s="312"/>
      <c r="F112" s="312"/>
      <c r="G112" s="312" t="s">
        <v>1554</v>
      </c>
      <c r="H112" s="65">
        <v>6217250</v>
      </c>
      <c r="I112" s="65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1413</v>
      </c>
      <c r="C113" s="312"/>
      <c r="D113" s="312" t="s">
        <v>7345</v>
      </c>
      <c r="E113" s="312"/>
      <c r="F113" s="312"/>
      <c r="G113" s="312" t="s">
        <v>7260</v>
      </c>
      <c r="H113" s="65">
        <v>6325431</v>
      </c>
      <c r="I113" s="65">
        <f>IF(H113="","None",_xlfn.XLOOKUP(H113,RawTable[ITEM_NO],RawTable[STOCK],"None"))</f>
        <v>0</v>
      </c>
      <c r="J113" s="313"/>
      <c r="K113" s="313"/>
      <c r="L113" s="316"/>
    </row>
    <row r="114" spans="2:12" ht="30" customHeight="1">
      <c r="B114" s="315" t="s">
        <v>1413</v>
      </c>
      <c r="C114" s="312"/>
      <c r="D114" s="312" t="s">
        <v>7346</v>
      </c>
      <c r="E114" s="312"/>
      <c r="F114" s="312"/>
      <c r="G114" s="312" t="s">
        <v>7260</v>
      </c>
      <c r="H114" s="65">
        <v>6325433</v>
      </c>
      <c r="I114" s="65">
        <f>IF(H114="","None",_xlfn.XLOOKUP(H114,RawTable[ITEM_NO],RawTable[STOCK],"None"))</f>
        <v>0</v>
      </c>
      <c r="J114" s="313"/>
      <c r="K114" s="313"/>
      <c r="L114" s="316"/>
    </row>
    <row r="115" spans="2:12" ht="30" customHeight="1">
      <c r="B115" s="315" t="s">
        <v>1413</v>
      </c>
      <c r="C115" s="312"/>
      <c r="D115" s="312" t="s">
        <v>7347</v>
      </c>
      <c r="E115" s="312"/>
      <c r="F115" s="312"/>
      <c r="G115" s="312" t="s">
        <v>7260</v>
      </c>
      <c r="H115" s="65">
        <v>6325434</v>
      </c>
      <c r="I115" s="65">
        <f>IF(H115="","None",_xlfn.XLOOKUP(H115,RawTable[ITEM_NO],RawTable[STOCK],"None"))</f>
        <v>0</v>
      </c>
      <c r="J115" s="313"/>
      <c r="K115" s="313"/>
      <c r="L115" s="316"/>
    </row>
    <row r="116" spans="2:12" ht="30" customHeight="1">
      <c r="B116" s="315" t="s">
        <v>1413</v>
      </c>
      <c r="C116" s="312"/>
      <c r="D116" s="312" t="s">
        <v>7348</v>
      </c>
      <c r="E116" s="312"/>
      <c r="F116" s="312"/>
      <c r="G116" s="312" t="s">
        <v>7260</v>
      </c>
      <c r="H116" s="65">
        <v>6325435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1413</v>
      </c>
      <c r="C117" s="312"/>
      <c r="D117" s="312" t="s">
        <v>7368</v>
      </c>
      <c r="E117" s="312"/>
      <c r="F117" s="312"/>
      <c r="G117" s="312" t="s">
        <v>2265</v>
      </c>
      <c r="H117" s="65">
        <v>6338872</v>
      </c>
      <c r="I117" s="65">
        <f>IF(H117="","None",_xlfn.XLOOKUP(H117,RawTable[ITEM_NO],RawTable[STOCK],"None"))</f>
        <v>0</v>
      </c>
      <c r="J117" s="313"/>
      <c r="K117" s="313"/>
      <c r="L117" s="316"/>
    </row>
    <row r="118" spans="2:12" ht="30" customHeight="1">
      <c r="B118" s="315" t="s">
        <v>1413</v>
      </c>
      <c r="C118" s="312"/>
      <c r="D118" s="312" t="s">
        <v>7369</v>
      </c>
      <c r="E118" s="312"/>
      <c r="F118" s="312"/>
      <c r="G118" s="312" t="s">
        <v>2265</v>
      </c>
      <c r="H118" s="65">
        <v>6338866</v>
      </c>
      <c r="I118" s="65">
        <f>IF(H118="","None",_xlfn.XLOOKUP(H118,RawTable[ITEM_NO],RawTable[STOCK],"None"))</f>
        <v>0</v>
      </c>
      <c r="J118" s="313"/>
      <c r="K118" s="313"/>
      <c r="L118" s="316"/>
    </row>
    <row r="119" spans="2:12" ht="30" customHeight="1">
      <c r="B119" s="315" t="s">
        <v>1413</v>
      </c>
      <c r="C119" s="312"/>
      <c r="D119" s="312" t="s">
        <v>7372</v>
      </c>
      <c r="E119" s="312"/>
      <c r="F119" s="312"/>
      <c r="G119" s="312" t="s">
        <v>7260</v>
      </c>
      <c r="H119" s="65">
        <v>6220009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1413</v>
      </c>
      <c r="C120" s="312"/>
      <c r="D120" s="312" t="s">
        <v>7373</v>
      </c>
      <c r="E120" s="312"/>
      <c r="F120" s="312"/>
      <c r="G120" s="312" t="s">
        <v>7260</v>
      </c>
      <c r="H120" s="65">
        <v>6220020</v>
      </c>
      <c r="I120" s="65">
        <f>IF(H120="","None",_xlfn.XLOOKUP(H120,RawTable[ITEM_NO],RawTable[STOCK],"None"))</f>
        <v>0</v>
      </c>
      <c r="J120" s="313"/>
      <c r="K120" s="313"/>
      <c r="L120" s="316"/>
    </row>
    <row r="121" spans="2:12" ht="30" customHeight="1">
      <c r="B121" s="315" t="s">
        <v>1413</v>
      </c>
      <c r="C121" s="312"/>
      <c r="D121" s="312" t="s">
        <v>7374</v>
      </c>
      <c r="E121" s="312"/>
      <c r="F121" s="312"/>
      <c r="G121" s="312" t="s">
        <v>7260</v>
      </c>
      <c r="H121" s="65">
        <v>6220034</v>
      </c>
      <c r="I121" s="65">
        <f>IF(H121="","None",_xlfn.XLOOKUP(H121,RawTable[ITEM_NO],RawTable[STOCK],"None"))</f>
        <v>0</v>
      </c>
      <c r="J121" s="313"/>
      <c r="K121" s="313"/>
      <c r="L121" s="316"/>
    </row>
    <row r="122" spans="2:12" ht="30" customHeight="1">
      <c r="B122" s="315" t="s">
        <v>1413</v>
      </c>
      <c r="C122" s="312"/>
      <c r="D122" s="312" t="s">
        <v>7388</v>
      </c>
      <c r="E122" s="312"/>
      <c r="F122" s="312"/>
      <c r="G122" s="312" t="s">
        <v>7260</v>
      </c>
      <c r="H122" s="65">
        <v>6325426</v>
      </c>
      <c r="I122" s="65">
        <f>IF(H122="","None",_xlfn.XLOOKUP(H122,RawTable[ITEM_NO],RawTable[STOCK],"None"))</f>
        <v>0</v>
      </c>
      <c r="J122" s="313"/>
      <c r="K122" s="313"/>
      <c r="L122" s="316"/>
    </row>
    <row r="123" spans="2:12" ht="30" customHeight="1">
      <c r="B123" s="315" t="s">
        <v>1413</v>
      </c>
      <c r="C123" s="312"/>
      <c r="D123" s="312" t="s">
        <v>7389</v>
      </c>
      <c r="E123" s="312"/>
      <c r="F123" s="312"/>
      <c r="G123" s="312" t="s">
        <v>7260</v>
      </c>
      <c r="H123" s="65">
        <v>6325437</v>
      </c>
      <c r="I123" s="65">
        <f>IF(H123="","None",_xlfn.XLOOKUP(H123,RawTable[ITEM_NO],RawTable[STOCK],"None"))</f>
        <v>0</v>
      </c>
      <c r="J123" s="313"/>
      <c r="K123" s="313"/>
      <c r="L123" s="316"/>
    </row>
    <row r="124" spans="2:12" ht="30" customHeight="1">
      <c r="B124" s="315" t="s">
        <v>1413</v>
      </c>
      <c r="C124" s="312"/>
      <c r="D124" s="312" t="s">
        <v>7390</v>
      </c>
      <c r="E124" s="312"/>
      <c r="F124" s="312"/>
      <c r="G124" s="312" t="s">
        <v>7260</v>
      </c>
      <c r="H124" s="65">
        <v>6325438</v>
      </c>
      <c r="I124" s="65">
        <f>IF(H124="","None",_xlfn.XLOOKUP(H124,RawTable[ITEM_NO],RawTable[STOCK],"None"))</f>
        <v>0</v>
      </c>
      <c r="J124" s="313"/>
      <c r="K124" s="313"/>
      <c r="L124" s="316"/>
    </row>
    <row r="125" spans="2:12" ht="30" customHeight="1">
      <c r="B125" s="315" t="s">
        <v>1413</v>
      </c>
      <c r="C125" s="312"/>
      <c r="D125" s="312" t="s">
        <v>7391</v>
      </c>
      <c r="E125" s="312"/>
      <c r="F125" s="312"/>
      <c r="G125" s="312" t="s">
        <v>7260</v>
      </c>
      <c r="H125" s="65">
        <v>6325439</v>
      </c>
      <c r="I125" s="65">
        <f>IF(H125="","None",_xlfn.XLOOKUP(H125,RawTable[ITEM_NO],RawTable[STOCK],"None"))</f>
        <v>0</v>
      </c>
      <c r="J125" s="313"/>
      <c r="K125" s="313"/>
      <c r="L125" s="316"/>
    </row>
    <row r="126" spans="2:12" ht="30" customHeight="1">
      <c r="B126" s="315" t="s">
        <v>1413</v>
      </c>
      <c r="C126" s="312"/>
      <c r="D126" s="312" t="s">
        <v>7392</v>
      </c>
      <c r="E126" s="312"/>
      <c r="F126" s="312"/>
      <c r="G126" s="312" t="s">
        <v>7260</v>
      </c>
      <c r="H126" s="65">
        <v>6325440</v>
      </c>
      <c r="I126" s="65">
        <f>IF(H126="","None",_xlfn.XLOOKUP(H126,RawTable[ITEM_NO],RawTable[STOCK],"None"))</f>
        <v>0</v>
      </c>
      <c r="J126" s="313"/>
      <c r="K126" s="313"/>
      <c r="L126" s="316"/>
    </row>
    <row r="127" spans="2:12" ht="30" customHeight="1">
      <c r="B127" s="315" t="s">
        <v>1413</v>
      </c>
      <c r="C127" s="312"/>
      <c r="D127" s="312" t="s">
        <v>7393</v>
      </c>
      <c r="E127" s="312"/>
      <c r="F127" s="312"/>
      <c r="G127" s="312" t="s">
        <v>7260</v>
      </c>
      <c r="H127" s="65">
        <v>6325414</v>
      </c>
      <c r="I127" s="65">
        <f>IF(H127="","None",_xlfn.XLOOKUP(H127,RawTable[ITEM_NO],RawTable[STOCK],"None"))</f>
        <v>0</v>
      </c>
      <c r="J127" s="313"/>
      <c r="K127" s="313"/>
      <c r="L127" s="316"/>
    </row>
    <row r="128" spans="2:12" ht="30" customHeight="1">
      <c r="B128" s="315" t="s">
        <v>1413</v>
      </c>
      <c r="C128" s="312"/>
      <c r="D128" s="312" t="s">
        <v>7399</v>
      </c>
      <c r="E128" s="312"/>
      <c r="F128" s="312"/>
      <c r="G128" s="312" t="s">
        <v>2265</v>
      </c>
      <c r="H128" s="65">
        <v>6335464</v>
      </c>
      <c r="I128" s="65">
        <f>IF(H128="","None",_xlfn.XLOOKUP(H128,RawTable[ITEM_NO],RawTable[STOCK],"None"))</f>
        <v>0</v>
      </c>
      <c r="J128" s="313"/>
      <c r="K128" s="313"/>
      <c r="L128" s="316"/>
    </row>
    <row r="129" spans="2:12" ht="30" customHeight="1">
      <c r="B129" s="315" t="s">
        <v>1413</v>
      </c>
      <c r="C129" s="312"/>
      <c r="D129" s="312" t="s">
        <v>7400</v>
      </c>
      <c r="E129" s="312"/>
      <c r="F129" s="312"/>
      <c r="G129" s="312" t="s">
        <v>2265</v>
      </c>
      <c r="H129" s="65">
        <v>962552</v>
      </c>
      <c r="I129" s="65" t="str">
        <f>IF(H129="","None",_xlfn.XLOOKUP(H129,RawTable[ITEM_NO],RawTable[STOCK],"None"))</f>
        <v>None</v>
      </c>
      <c r="J129" s="313"/>
      <c r="K129" s="313"/>
      <c r="L129" s="316"/>
    </row>
    <row r="130" spans="2:12" ht="30" customHeight="1">
      <c r="B130" s="315" t="s">
        <v>1413</v>
      </c>
      <c r="C130" s="312"/>
      <c r="D130" s="312" t="s">
        <v>7401</v>
      </c>
      <c r="E130" s="312"/>
      <c r="F130" s="312"/>
      <c r="G130" s="312" t="s">
        <v>2265</v>
      </c>
      <c r="H130" s="65">
        <v>957877</v>
      </c>
      <c r="I130" s="65">
        <f>IF(H130="","None",_xlfn.XLOOKUP(H130,RawTable[ITEM_NO],RawTable[STOCK],"None"))</f>
        <v>0</v>
      </c>
      <c r="J130" s="313"/>
      <c r="K130" s="313"/>
      <c r="L130" s="316"/>
    </row>
    <row r="131" spans="2:12" ht="30" customHeight="1">
      <c r="B131" s="315" t="s">
        <v>1413</v>
      </c>
      <c r="C131" s="312"/>
      <c r="D131" s="312" t="s">
        <v>7402</v>
      </c>
      <c r="E131" s="312"/>
      <c r="F131" s="312"/>
      <c r="G131" s="312" t="s">
        <v>2265</v>
      </c>
      <c r="H131" s="65">
        <v>957874</v>
      </c>
      <c r="I131" s="65">
        <f>IF(H131="","None",_xlfn.XLOOKUP(H131,RawTable[ITEM_NO],RawTable[STOCK],"None"))</f>
        <v>0</v>
      </c>
      <c r="J131" s="313"/>
      <c r="K131" s="313"/>
      <c r="L131" s="316"/>
    </row>
    <row r="132" spans="2:12" ht="30" customHeight="1">
      <c r="B132" s="315" t="s">
        <v>1413</v>
      </c>
      <c r="C132" s="312"/>
      <c r="D132" s="312" t="s">
        <v>8519</v>
      </c>
      <c r="E132" s="312"/>
      <c r="F132" s="312"/>
      <c r="G132" s="312"/>
      <c r="H132" s="65">
        <v>6316984</v>
      </c>
      <c r="I132" s="65">
        <f>IF(H132="","None",_xlfn.XLOOKUP(H132,RawTable[ITEM_NO],RawTable[STOCK],"None"))</f>
        <v>3</v>
      </c>
      <c r="J132" s="313"/>
      <c r="K132" s="313"/>
      <c r="L132" s="316"/>
    </row>
    <row r="133" spans="2:12" ht="30" customHeight="1">
      <c r="B133" s="315"/>
      <c r="C133" s="312"/>
      <c r="D133" s="312"/>
      <c r="E133" s="312"/>
      <c r="F133" s="312"/>
      <c r="G133" s="312"/>
      <c r="H133" s="65"/>
      <c r="I133" s="65"/>
      <c r="J133" s="313"/>
      <c r="K133" s="313"/>
      <c r="L133" s="316"/>
    </row>
    <row r="134" spans="2:12" ht="30" customHeight="1">
      <c r="B134" s="315"/>
      <c r="C134" s="312"/>
      <c r="D134" s="312"/>
      <c r="E134" s="312"/>
      <c r="F134" s="312"/>
      <c r="G134" s="312"/>
      <c r="H134" s="65"/>
      <c r="I134" s="65"/>
      <c r="J134" s="313"/>
      <c r="K134" s="313"/>
      <c r="L134" s="316"/>
    </row>
    <row r="135" spans="2:12" ht="30" customHeight="1">
      <c r="B135" s="315"/>
      <c r="C135" s="312"/>
      <c r="D135" s="312"/>
      <c r="E135" s="312"/>
      <c r="F135" s="312"/>
      <c r="G135" s="312"/>
      <c r="H135" s="65"/>
      <c r="I135" s="65"/>
      <c r="J135" s="313"/>
      <c r="K135" s="313"/>
      <c r="L135" s="316"/>
    </row>
    <row r="136" spans="2:12" ht="30" customHeight="1">
      <c r="B136" s="315"/>
      <c r="C136" s="312"/>
      <c r="D136" s="312"/>
      <c r="E136" s="312"/>
      <c r="F136" s="312"/>
      <c r="G136" s="312"/>
      <c r="H136" s="65"/>
      <c r="I136" s="65"/>
      <c r="J136" s="313"/>
      <c r="K136" s="313"/>
      <c r="L136" s="316"/>
    </row>
    <row r="137" spans="2:12" ht="30" customHeight="1">
      <c r="B137" s="315"/>
      <c r="C137" s="312"/>
      <c r="D137" s="312"/>
      <c r="E137" s="312"/>
      <c r="F137" s="312"/>
      <c r="G137" s="312"/>
      <c r="H137" s="65"/>
      <c r="I137" s="65"/>
      <c r="J137" s="313"/>
      <c r="K137" s="313"/>
      <c r="L137" s="316"/>
    </row>
    <row r="138" spans="2:12" ht="30" customHeight="1">
      <c r="B138" s="315"/>
      <c r="C138" s="312"/>
      <c r="D138" s="312"/>
      <c r="E138" s="312"/>
      <c r="F138" s="312"/>
      <c r="G138" s="312"/>
      <c r="H138" s="65"/>
      <c r="I138" s="65"/>
      <c r="J138" s="313"/>
      <c r="K138" s="313"/>
      <c r="L138" s="316"/>
    </row>
    <row r="139" spans="2:12" ht="30" customHeight="1">
      <c r="B139" s="315"/>
      <c r="C139" s="312"/>
      <c r="D139" s="312"/>
      <c r="E139" s="312"/>
      <c r="F139" s="312"/>
      <c r="G139" s="312"/>
      <c r="H139" s="65"/>
      <c r="I139" s="65"/>
      <c r="J139" s="313"/>
      <c r="K139" s="313"/>
      <c r="L139" s="316"/>
    </row>
    <row r="140" spans="2:12" ht="30" customHeight="1">
      <c r="B140" s="315"/>
      <c r="C140" s="312"/>
      <c r="D140" s="312"/>
      <c r="E140" s="312"/>
      <c r="F140" s="312"/>
      <c r="G140" s="312"/>
      <c r="H140" s="65"/>
      <c r="I140" s="65"/>
      <c r="J140" s="313"/>
      <c r="K140" s="313"/>
      <c r="L140" s="316"/>
    </row>
    <row r="141" spans="2:12" ht="30" customHeight="1">
      <c r="B141" s="315"/>
      <c r="C141" s="312"/>
      <c r="D141" s="312"/>
      <c r="E141" s="312"/>
      <c r="F141" s="312"/>
      <c r="G141" s="312"/>
      <c r="H141" s="65"/>
      <c r="I141" s="65"/>
      <c r="J141" s="313"/>
      <c r="K141" s="313"/>
      <c r="L141" s="316"/>
    </row>
    <row r="142" spans="2:12" ht="30" customHeight="1">
      <c r="B142" s="315"/>
      <c r="C142" s="312"/>
      <c r="D142" s="312"/>
      <c r="E142" s="312"/>
      <c r="F142" s="312"/>
      <c r="G142" s="312"/>
      <c r="H142" s="65"/>
      <c r="I142" s="65"/>
      <c r="J142" s="313"/>
      <c r="K142" s="313"/>
      <c r="L142" s="316"/>
    </row>
    <row r="143" spans="2:12" ht="30" customHeight="1">
      <c r="B143" s="315"/>
      <c r="C143" s="312"/>
      <c r="D143" s="312"/>
      <c r="E143" s="312"/>
      <c r="F143" s="312"/>
      <c r="G143" s="312"/>
      <c r="H143" s="65"/>
      <c r="I143" s="65"/>
      <c r="J143" s="313"/>
      <c r="K143" s="313"/>
      <c r="L143" s="316"/>
    </row>
    <row r="144" spans="2:12" ht="30" customHeight="1">
      <c r="B144" s="315"/>
      <c r="C144" s="312"/>
      <c r="D144" s="312"/>
      <c r="E144" s="312"/>
      <c r="F144" s="312"/>
      <c r="G144" s="312"/>
      <c r="H144" s="65"/>
      <c r="I144" s="65"/>
      <c r="J144" s="313"/>
      <c r="K144" s="313"/>
      <c r="L144" s="316"/>
    </row>
    <row r="145" spans="2:12" ht="30" customHeight="1">
      <c r="B145" s="315"/>
      <c r="C145" s="312"/>
      <c r="D145" s="312"/>
      <c r="E145" s="312"/>
      <c r="F145" s="312"/>
      <c r="G145" s="312"/>
      <c r="H145" s="65"/>
      <c r="I145" s="65"/>
      <c r="J145" s="313"/>
      <c r="K145" s="313"/>
      <c r="L145" s="316"/>
    </row>
    <row r="146" spans="2:12" ht="30" customHeight="1">
      <c r="B146" s="315"/>
      <c r="C146" s="312"/>
      <c r="D146" s="312"/>
      <c r="E146" s="312"/>
      <c r="F146" s="312"/>
      <c r="G146" s="312"/>
      <c r="H146" s="65"/>
      <c r="I146" s="65"/>
      <c r="J146" s="313"/>
      <c r="K146" s="313"/>
      <c r="L146" s="316"/>
    </row>
    <row r="147" spans="2:12" ht="30" customHeight="1">
      <c r="B147" s="315"/>
      <c r="C147" s="312"/>
      <c r="D147" s="312"/>
      <c r="E147" s="312"/>
      <c r="F147" s="312"/>
      <c r="G147" s="312"/>
      <c r="H147" s="65"/>
      <c r="I147" s="65"/>
      <c r="J147" s="313"/>
      <c r="K147" s="313"/>
      <c r="L147" s="316"/>
    </row>
    <row r="148" spans="2:12" ht="30" customHeight="1">
      <c r="B148" s="315"/>
      <c r="C148" s="312"/>
      <c r="D148" s="312"/>
      <c r="E148" s="312"/>
      <c r="F148" s="312"/>
      <c r="G148" s="312"/>
      <c r="H148" s="65"/>
      <c r="I148" s="65"/>
      <c r="J148" s="313"/>
      <c r="K148" s="313"/>
      <c r="L148" s="316"/>
    </row>
    <row r="149" spans="2:12" ht="30" customHeight="1">
      <c r="B149" s="315"/>
      <c r="C149" s="312"/>
      <c r="D149" s="312"/>
      <c r="E149" s="312"/>
      <c r="F149" s="312"/>
      <c r="G149" s="312"/>
      <c r="H149" s="65"/>
      <c r="I149" s="65"/>
      <c r="J149" s="313"/>
      <c r="K149" s="313"/>
      <c r="L149" s="316"/>
    </row>
    <row r="150" spans="2:12" ht="30" customHeight="1">
      <c r="B150" s="315"/>
      <c r="C150" s="312"/>
      <c r="D150" s="312"/>
      <c r="E150" s="312"/>
      <c r="F150" s="312"/>
      <c r="G150" s="312"/>
      <c r="H150" s="65"/>
      <c r="I150" s="65"/>
      <c r="J150" s="313"/>
      <c r="K150" s="313"/>
      <c r="L150" s="316"/>
    </row>
    <row r="151" spans="2:12" ht="30" customHeight="1">
      <c r="B151" s="315"/>
      <c r="C151" s="312"/>
      <c r="D151" s="312"/>
      <c r="E151" s="312"/>
      <c r="F151" s="312"/>
      <c r="G151" s="312"/>
      <c r="H151" s="65"/>
      <c r="I151" s="65"/>
      <c r="J151" s="313"/>
      <c r="K151" s="313"/>
      <c r="L151" s="316"/>
    </row>
    <row r="152" spans="2:12" ht="30" customHeight="1">
      <c r="B152" s="315"/>
      <c r="C152" s="312"/>
      <c r="D152" s="312"/>
      <c r="E152" s="312"/>
      <c r="F152" s="312"/>
      <c r="G152" s="312"/>
      <c r="H152" s="65"/>
      <c r="I152" s="65"/>
      <c r="J152" s="313"/>
      <c r="K152" s="313"/>
      <c r="L152" s="316"/>
    </row>
    <row r="153" spans="2:12" ht="30" customHeight="1">
      <c r="B153" s="315"/>
      <c r="C153" s="312"/>
      <c r="D153" s="312"/>
      <c r="E153" s="312"/>
      <c r="F153" s="312"/>
      <c r="G153" s="312"/>
      <c r="H153" s="65"/>
      <c r="I153" s="65"/>
      <c r="J153" s="313"/>
      <c r="K153" s="313"/>
      <c r="L153" s="316"/>
    </row>
    <row r="154" spans="2:12" ht="30" customHeight="1">
      <c r="B154" s="315"/>
      <c r="C154" s="312"/>
      <c r="D154" s="312"/>
      <c r="E154" s="312"/>
      <c r="F154" s="312"/>
      <c r="G154" s="312"/>
      <c r="H154" s="65"/>
      <c r="I154" s="65"/>
      <c r="J154" s="313"/>
      <c r="K154" s="313"/>
      <c r="L154" s="316"/>
    </row>
    <row r="155" spans="2:12" ht="30" customHeight="1">
      <c r="B155" s="315"/>
      <c r="C155" s="312"/>
      <c r="D155" s="312"/>
      <c r="E155" s="312"/>
      <c r="F155" s="312"/>
      <c r="G155" s="312"/>
      <c r="H155" s="65"/>
      <c r="I155" s="65"/>
      <c r="J155" s="313"/>
      <c r="K155" s="313"/>
      <c r="L155" s="316"/>
    </row>
    <row r="156" spans="2:12" ht="30" customHeight="1">
      <c r="B156" s="315"/>
      <c r="C156" s="312"/>
      <c r="D156" s="312"/>
      <c r="E156" s="312"/>
      <c r="F156" s="312"/>
      <c r="G156" s="312"/>
      <c r="H156" s="65"/>
      <c r="I156" s="65"/>
      <c r="J156" s="313"/>
      <c r="K156" s="313"/>
      <c r="L156" s="316"/>
    </row>
    <row r="157" spans="2:12" ht="30" customHeight="1">
      <c r="I157" s="65" t="str">
        <f>IF(H157="","None",_xlfn.XLOOKUP(H157,RawTable[ITEM_NO],RawTable[STOCK],"None"))</f>
        <v>None</v>
      </c>
    </row>
    <row r="158" spans="2:12" ht="30" customHeight="1">
      <c r="I158" s="65" t="str">
        <f>IF(H158="","None",_xlfn.XLOOKUP(H158,RawTable[ITEM_NO],RawTable[STOCK],"None"))</f>
        <v>None</v>
      </c>
    </row>
    <row r="159" spans="2:12" ht="30" customHeight="1">
      <c r="I159" s="65" t="str">
        <f>IF(H159="","None",_xlfn.XLOOKUP(H159,RawTable[ITEM_NO],RawTable[STOCK],"None"))</f>
        <v>None</v>
      </c>
    </row>
    <row r="160" spans="2:12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31" xr:uid="{DAAE7B28-B568-46B2-8B83-F3990409C08E}">
    <sortState xmlns:xlrd2="http://schemas.microsoft.com/office/spreadsheetml/2017/richdata2" ref="B4:L131">
      <sortCondition ref="B4:B6"/>
      <sortCondition ref="C4:C6"/>
      <sortCondition ref="D4:D6"/>
    </sortState>
  </autoFilter>
  <phoneticPr fontId="2" type="noConversion"/>
  <conditionalFormatting sqref="B4:H220">
    <cfRule type="expression" dxfId="484" priority="6" stopIfTrue="1">
      <formula>UPPER($I4)="NONE"</formula>
    </cfRule>
    <cfRule type="expression" dxfId="483" priority="7" stopIfTrue="1">
      <formula>AND($I4&lt;&gt;"", $J4&lt;&gt;"", $I4*1&lt;$J4*1)</formula>
    </cfRule>
  </conditionalFormatting>
  <conditionalFormatting sqref="H1:H3 H221:H1048576">
    <cfRule type="duplicateValues" dxfId="482" priority="5"/>
  </conditionalFormatting>
  <conditionalFormatting sqref="H4:H1048576">
    <cfRule type="expression" dxfId="481" priority="8">
      <formula>COUNTIF($H:$H, $H4)&gt;1</formula>
    </cfRule>
  </conditionalFormatting>
  <conditionalFormatting sqref="I3:I1048576">
    <cfRule type="cellIs" dxfId="480" priority="1" operator="equal">
      <formula>0</formula>
    </cfRule>
    <cfRule type="cellIs" dxfId="479" priority="2" operator="equal">
      <formula>"None"</formula>
    </cfRule>
  </conditionalFormatting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A87F-110D-404D-AC1B-A2C0DCC78DBD}">
  <sheetPr codeName="Sheet7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7288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1602</v>
      </c>
      <c r="D4" s="312" t="s">
        <v>7263</v>
      </c>
      <c r="E4" s="312"/>
      <c r="F4" s="312"/>
      <c r="G4" s="312" t="s">
        <v>1423</v>
      </c>
      <c r="H4" s="65">
        <v>6215584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1602</v>
      </c>
      <c r="D5" s="312" t="s">
        <v>7264</v>
      </c>
      <c r="E5" s="312"/>
      <c r="F5" s="312"/>
      <c r="G5" s="312" t="s">
        <v>1495</v>
      </c>
      <c r="H5" s="65">
        <v>1252421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1413</v>
      </c>
      <c r="C6" s="312"/>
      <c r="D6" s="312" t="s">
        <v>7265</v>
      </c>
      <c r="E6" s="312"/>
      <c r="F6" s="312"/>
      <c r="G6" s="312" t="s">
        <v>2265</v>
      </c>
      <c r="H6" s="65">
        <v>6310395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1448</v>
      </c>
      <c r="D7" s="312" t="s">
        <v>7266</v>
      </c>
      <c r="E7" s="312"/>
      <c r="F7" s="312"/>
      <c r="G7" s="312" t="s">
        <v>1428</v>
      </c>
      <c r="H7" s="65">
        <v>6319862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1448</v>
      </c>
      <c r="D8" s="312" t="s">
        <v>7267</v>
      </c>
      <c r="E8" s="312"/>
      <c r="F8" s="312"/>
      <c r="G8" s="312" t="s">
        <v>1428</v>
      </c>
      <c r="H8" s="65">
        <v>6338192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1665</v>
      </c>
      <c r="D9" s="312" t="s">
        <v>7268</v>
      </c>
      <c r="E9" s="312"/>
      <c r="F9" s="312"/>
      <c r="G9" s="312" t="s">
        <v>5310</v>
      </c>
      <c r="H9" s="65">
        <v>6345191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 t="s">
        <v>2263</v>
      </c>
      <c r="D10" s="312" t="s">
        <v>2313</v>
      </c>
      <c r="E10" s="312"/>
      <c r="F10" s="312"/>
      <c r="G10" s="312" t="s">
        <v>2265</v>
      </c>
      <c r="H10" s="65">
        <v>6318115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1694</v>
      </c>
      <c r="D11" s="312" t="s">
        <v>7269</v>
      </c>
      <c r="E11" s="312"/>
      <c r="F11" s="312"/>
      <c r="G11" s="312" t="s">
        <v>1423</v>
      </c>
      <c r="H11" s="65">
        <v>6139405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7270</v>
      </c>
      <c r="E12" s="312"/>
      <c r="F12" s="312"/>
      <c r="G12" s="312" t="s">
        <v>7239</v>
      </c>
      <c r="H12" s="65">
        <v>1052202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7271</v>
      </c>
      <c r="E13" s="312"/>
      <c r="F13" s="312"/>
      <c r="G13" s="312" t="s">
        <v>5310</v>
      </c>
      <c r="H13" s="65">
        <v>6319990</v>
      </c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 t="s">
        <v>1413</v>
      </c>
      <c r="C14" s="312"/>
      <c r="D14" s="312" t="s">
        <v>7272</v>
      </c>
      <c r="E14" s="312"/>
      <c r="F14" s="312"/>
      <c r="G14" s="312" t="s">
        <v>7239</v>
      </c>
      <c r="H14" s="65">
        <v>950231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/>
      <c r="D15" s="312" t="s">
        <v>7273</v>
      </c>
      <c r="E15" s="312"/>
      <c r="F15" s="312"/>
      <c r="G15" s="312" t="s">
        <v>7239</v>
      </c>
      <c r="H15" s="65">
        <v>950232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1626</v>
      </c>
      <c r="D16" s="312" t="s">
        <v>7274</v>
      </c>
      <c r="E16" s="312"/>
      <c r="F16" s="312"/>
      <c r="G16" s="312" t="s">
        <v>7239</v>
      </c>
      <c r="H16" s="65">
        <v>1350057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7275</v>
      </c>
      <c r="E17" s="312"/>
      <c r="F17" s="312"/>
      <c r="G17" s="312" t="s">
        <v>7239</v>
      </c>
      <c r="H17" s="65">
        <v>1350059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1413</v>
      </c>
      <c r="C18" s="312" t="s">
        <v>3930</v>
      </c>
      <c r="D18" s="312" t="s">
        <v>7276</v>
      </c>
      <c r="E18" s="312"/>
      <c r="F18" s="312"/>
      <c r="G18" s="312" t="s">
        <v>7239</v>
      </c>
      <c r="H18" s="65">
        <v>950836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2301</v>
      </c>
      <c r="D19" s="312" t="s">
        <v>7277</v>
      </c>
      <c r="E19" s="312"/>
      <c r="F19" s="312"/>
      <c r="G19" s="312" t="s">
        <v>5310</v>
      </c>
      <c r="H19" s="65">
        <v>6319989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1415</v>
      </c>
      <c r="C20" s="312" t="s">
        <v>1417</v>
      </c>
      <c r="D20" s="312" t="s">
        <v>7278</v>
      </c>
      <c r="E20" s="312"/>
      <c r="F20" s="312"/>
      <c r="G20" s="312" t="s">
        <v>5310</v>
      </c>
      <c r="H20" s="65">
        <v>6210367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2294</v>
      </c>
      <c r="D21" s="312" t="s">
        <v>7279</v>
      </c>
      <c r="E21" s="312"/>
      <c r="F21" s="312"/>
      <c r="G21" s="312" t="s">
        <v>7239</v>
      </c>
      <c r="H21" s="65">
        <v>1051681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 t="s">
        <v>2294</v>
      </c>
      <c r="D22" s="312" t="s">
        <v>7280</v>
      </c>
      <c r="E22" s="312"/>
      <c r="F22" s="312"/>
      <c r="G22" s="312" t="s">
        <v>7239</v>
      </c>
      <c r="H22" s="65">
        <v>1050132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2294</v>
      </c>
      <c r="D23" s="312" t="s">
        <v>7281</v>
      </c>
      <c r="E23" s="312"/>
      <c r="F23" s="312"/>
      <c r="G23" s="312" t="s">
        <v>7239</v>
      </c>
      <c r="H23" s="65">
        <v>1051682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1415</v>
      </c>
      <c r="C24" s="312" t="s">
        <v>2294</v>
      </c>
      <c r="D24" s="312" t="s">
        <v>7282</v>
      </c>
      <c r="E24" s="312"/>
      <c r="F24" s="312"/>
      <c r="G24" s="312" t="s">
        <v>7239</v>
      </c>
      <c r="H24" s="65">
        <v>1050133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3542</v>
      </c>
      <c r="D25" s="312" t="s">
        <v>7283</v>
      </c>
      <c r="E25" s="312"/>
      <c r="F25" s="312"/>
      <c r="G25" s="312" t="s">
        <v>7239</v>
      </c>
      <c r="H25" s="65">
        <v>1055075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3542</v>
      </c>
      <c r="D26" s="312" t="s">
        <v>7284</v>
      </c>
      <c r="E26" s="312"/>
      <c r="F26" s="312"/>
      <c r="G26" s="312" t="s">
        <v>7239</v>
      </c>
      <c r="H26" s="65">
        <v>1055076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3542</v>
      </c>
      <c r="D27" s="312" t="s">
        <v>7285</v>
      </c>
      <c r="E27" s="312"/>
      <c r="F27" s="312"/>
      <c r="G27" s="312" t="s">
        <v>7239</v>
      </c>
      <c r="H27" s="65">
        <v>1055077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3542</v>
      </c>
      <c r="D28" s="312" t="s">
        <v>7286</v>
      </c>
      <c r="E28" s="312"/>
      <c r="F28" s="312"/>
      <c r="G28" s="312" t="s">
        <v>7239</v>
      </c>
      <c r="H28" s="65">
        <v>6223672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7287</v>
      </c>
      <c r="E29" s="312"/>
      <c r="F29" s="312"/>
      <c r="G29" s="312" t="s">
        <v>7239</v>
      </c>
      <c r="H29" s="65">
        <v>6223673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78" priority="6" stopIfTrue="1">
      <formula>UPPER($I4)="NONE"</formula>
    </cfRule>
    <cfRule type="expression" dxfId="477" priority="7" stopIfTrue="1">
      <formula>AND($I4&lt;&gt;"", $J4&lt;&gt;"", $I4*1&lt;$J4*1)</formula>
    </cfRule>
  </conditionalFormatting>
  <conditionalFormatting sqref="H1:H3 H221:H1048576">
    <cfRule type="duplicateValues" dxfId="476" priority="5"/>
  </conditionalFormatting>
  <conditionalFormatting sqref="H4:H1048576">
    <cfRule type="expression" dxfId="475" priority="8">
      <formula>COUNTIF($H:$H, $H4)&gt;1</formula>
    </cfRule>
  </conditionalFormatting>
  <conditionalFormatting sqref="I3:I1048576">
    <cfRule type="cellIs" dxfId="474" priority="1" operator="equal">
      <formula>0</formula>
    </cfRule>
    <cfRule type="cellIs" dxfId="473" priority="2" operator="equal">
      <formula>"None"</formula>
    </cfRule>
  </conditionalFormatting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A5A0-BED3-4757-86F8-D1DFF1C3FD44}">
  <sheetPr codeName="Sheet8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7262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/>
      <c r="D4" s="312" t="s">
        <v>7238</v>
      </c>
      <c r="E4" s="312"/>
      <c r="F4" s="312"/>
      <c r="G4" s="312" t="s">
        <v>7239</v>
      </c>
      <c r="H4" s="65">
        <v>965209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/>
      <c r="D5" s="312" t="s">
        <v>7240</v>
      </c>
      <c r="E5" s="312"/>
      <c r="F5" s="312"/>
      <c r="G5" s="312" t="s">
        <v>7239</v>
      </c>
      <c r="H5" s="65">
        <v>965208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1694</v>
      </c>
      <c r="D6" s="312" t="s">
        <v>7241</v>
      </c>
      <c r="E6" s="312"/>
      <c r="F6" s="312"/>
      <c r="G6" s="312" t="s">
        <v>1423</v>
      </c>
      <c r="H6" s="65">
        <v>6139406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1413</v>
      </c>
      <c r="C7" s="312" t="s">
        <v>3998</v>
      </c>
      <c r="D7" s="312" t="s">
        <v>7242</v>
      </c>
      <c r="E7" s="312"/>
      <c r="F7" s="312"/>
      <c r="G7" s="312" t="s">
        <v>7239</v>
      </c>
      <c r="H7" s="65">
        <v>1052491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3998</v>
      </c>
      <c r="D8" s="312" t="s">
        <v>7243</v>
      </c>
      <c r="E8" s="312"/>
      <c r="F8" s="312"/>
      <c r="G8" s="312" t="s">
        <v>7239</v>
      </c>
      <c r="H8" s="65">
        <v>552706</v>
      </c>
      <c r="I8" s="65">
        <f>IF(H8="","None",_xlfn.XLOOKUP(H8,RawTable[ITEM_NO],RawTable[STOCK],"None"))</f>
        <v>10</v>
      </c>
      <c r="J8" s="313"/>
      <c r="K8" s="313"/>
      <c r="L8" s="316"/>
    </row>
    <row r="9" spans="2:12" ht="30" customHeight="1">
      <c r="B9" s="315" t="s">
        <v>1413</v>
      </c>
      <c r="C9" s="312" t="s">
        <v>3998</v>
      </c>
      <c r="D9" s="312" t="s">
        <v>7244</v>
      </c>
      <c r="E9" s="312"/>
      <c r="F9" s="312"/>
      <c r="G9" s="312" t="s">
        <v>7239</v>
      </c>
      <c r="H9" s="65">
        <v>1054865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3998</v>
      </c>
      <c r="D10" s="312" t="s">
        <v>7245</v>
      </c>
      <c r="E10" s="312"/>
      <c r="F10" s="312"/>
      <c r="G10" s="312" t="s">
        <v>7239</v>
      </c>
      <c r="H10" s="65">
        <v>1054866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/>
      <c r="D11" s="312" t="s">
        <v>7246</v>
      </c>
      <c r="E11" s="312"/>
      <c r="F11" s="312"/>
      <c r="G11" s="312" t="s">
        <v>7239</v>
      </c>
      <c r="H11" s="65">
        <v>954862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7247</v>
      </c>
      <c r="E12" s="312"/>
      <c r="F12" s="312"/>
      <c r="G12" s="312" t="s">
        <v>7239</v>
      </c>
      <c r="H12" s="65">
        <v>953050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1413</v>
      </c>
      <c r="C13" s="312" t="s">
        <v>1626</v>
      </c>
      <c r="D13" s="312" t="s">
        <v>7248</v>
      </c>
      <c r="E13" s="312"/>
      <c r="F13" s="312"/>
      <c r="G13" s="312" t="s">
        <v>7239</v>
      </c>
      <c r="H13" s="65">
        <v>1350629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3542</v>
      </c>
      <c r="D14" s="312" t="s">
        <v>7249</v>
      </c>
      <c r="E14" s="312"/>
      <c r="F14" s="312"/>
      <c r="G14" s="312" t="s">
        <v>7239</v>
      </c>
      <c r="H14" s="65">
        <v>1052205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3542</v>
      </c>
      <c r="D15" s="312" t="s">
        <v>7250</v>
      </c>
      <c r="E15" s="312"/>
      <c r="F15" s="312"/>
      <c r="G15" s="312" t="s">
        <v>7239</v>
      </c>
      <c r="H15" s="65">
        <v>1052204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3542</v>
      </c>
      <c r="D16" s="312" t="s">
        <v>7251</v>
      </c>
      <c r="E16" s="312"/>
      <c r="F16" s="312"/>
      <c r="G16" s="312" t="s">
        <v>7239</v>
      </c>
      <c r="H16" s="65">
        <v>1052207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3542</v>
      </c>
      <c r="D17" s="312" t="s">
        <v>7252</v>
      </c>
      <c r="E17" s="312"/>
      <c r="F17" s="312"/>
      <c r="G17" s="312" t="s">
        <v>7239</v>
      </c>
      <c r="H17" s="65">
        <v>1052206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2301</v>
      </c>
      <c r="D18" s="312" t="s">
        <v>7253</v>
      </c>
      <c r="E18" s="312"/>
      <c r="F18" s="312"/>
      <c r="G18" s="312" t="s">
        <v>1423</v>
      </c>
      <c r="H18" s="65">
        <v>6236842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1563</v>
      </c>
      <c r="D19" s="312" t="s">
        <v>7254</v>
      </c>
      <c r="E19" s="312"/>
      <c r="F19" s="312"/>
      <c r="G19" s="312" t="s">
        <v>1423</v>
      </c>
      <c r="H19" s="65">
        <v>6261294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/>
      <c r="D20" s="312" t="s">
        <v>7255</v>
      </c>
      <c r="E20" s="312"/>
      <c r="F20" s="312"/>
      <c r="G20" s="312" t="s">
        <v>7239</v>
      </c>
      <c r="H20" s="65">
        <v>6335924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7256</v>
      </c>
      <c r="E21" s="312"/>
      <c r="F21" s="312"/>
      <c r="G21" s="312" t="s">
        <v>7239</v>
      </c>
      <c r="H21" s="65">
        <v>6335923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 t="s">
        <v>2294</v>
      </c>
      <c r="D22" s="312" t="s">
        <v>7257</v>
      </c>
      <c r="E22" s="312"/>
      <c r="F22" s="312"/>
      <c r="G22" s="312" t="s">
        <v>1419</v>
      </c>
      <c r="H22" s="65">
        <v>1054845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2294</v>
      </c>
      <c r="D23" s="312" t="s">
        <v>7258</v>
      </c>
      <c r="E23" s="312"/>
      <c r="F23" s="312"/>
      <c r="G23" s="312" t="s">
        <v>1419</v>
      </c>
      <c r="H23" s="65">
        <v>1052289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3542</v>
      </c>
      <c r="D24" s="312" t="s">
        <v>7259</v>
      </c>
      <c r="E24" s="312"/>
      <c r="F24" s="312"/>
      <c r="G24" s="312" t="s">
        <v>7260</v>
      </c>
      <c r="H24" s="65">
        <v>6325443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1413</v>
      </c>
      <c r="C25" s="312" t="s">
        <v>1561</v>
      </c>
      <c r="D25" s="312" t="s">
        <v>7261</v>
      </c>
      <c r="E25" s="312"/>
      <c r="F25" s="312"/>
      <c r="G25" s="312" t="s">
        <v>1495</v>
      </c>
      <c r="H25" s="65">
        <v>1252139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72" priority="6" stopIfTrue="1">
      <formula>UPPER($I4)="NONE"</formula>
    </cfRule>
    <cfRule type="expression" dxfId="471" priority="7" stopIfTrue="1">
      <formula>AND($I4&lt;&gt;"", $J4&lt;&gt;"", $I4*1&lt;$J4*1)</formula>
    </cfRule>
  </conditionalFormatting>
  <conditionalFormatting sqref="H1:H3 H221:H1048576">
    <cfRule type="duplicateValues" dxfId="470" priority="5"/>
  </conditionalFormatting>
  <conditionalFormatting sqref="H4:H1048576">
    <cfRule type="expression" dxfId="469" priority="8">
      <formula>COUNTIF($H:$H, $H4)&gt;1</formula>
    </cfRule>
  </conditionalFormatting>
  <conditionalFormatting sqref="I3:I1048576">
    <cfRule type="cellIs" dxfId="468" priority="1" operator="equal">
      <formula>0</formula>
    </cfRule>
    <cfRule type="cellIs" dxfId="467" priority="2" operator="equal">
      <formula>"None"</formula>
    </cfRule>
  </conditionalFormatting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7263-B33D-418F-9410-995DECD1A8DB}">
  <sheetPr codeName="Sheet8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7108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7232</v>
      </c>
      <c r="D4" s="312" t="s">
        <v>7231</v>
      </c>
      <c r="E4" s="312" t="s">
        <v>7110</v>
      </c>
      <c r="F4" s="312" t="s">
        <v>8418</v>
      </c>
      <c r="G4" s="312" t="s">
        <v>7111</v>
      </c>
      <c r="H4" s="65">
        <v>6284056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1561</v>
      </c>
      <c r="D5" s="312" t="s">
        <v>7185</v>
      </c>
      <c r="E5" s="312" t="s">
        <v>7228</v>
      </c>
      <c r="F5" s="312"/>
      <c r="G5" s="312" t="s">
        <v>1423</v>
      </c>
      <c r="H5" s="65">
        <v>6236983</v>
      </c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 t="s">
        <v>1413</v>
      </c>
      <c r="C6" s="312" t="s">
        <v>3542</v>
      </c>
      <c r="D6" s="312" t="s">
        <v>7129</v>
      </c>
      <c r="E6" s="312" t="s">
        <v>7128</v>
      </c>
      <c r="F6" s="312"/>
      <c r="G6" s="312" t="s">
        <v>1423</v>
      </c>
      <c r="H6" s="65">
        <v>6258350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2294</v>
      </c>
      <c r="D7" s="312" t="s">
        <v>7211</v>
      </c>
      <c r="E7" s="312" t="s">
        <v>7212</v>
      </c>
      <c r="F7" s="312"/>
      <c r="G7" s="312" t="s">
        <v>1419</v>
      </c>
      <c r="H7" s="65">
        <v>6229697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2292</v>
      </c>
      <c r="D8" s="312" t="s">
        <v>7224</v>
      </c>
      <c r="E8" s="312"/>
      <c r="F8" s="312"/>
      <c r="G8" s="312" t="s">
        <v>7121</v>
      </c>
      <c r="H8" s="65">
        <v>1054395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1488</v>
      </c>
      <c r="D9" s="312" t="s">
        <v>7222</v>
      </c>
      <c r="E9" s="312"/>
      <c r="F9" s="312"/>
      <c r="G9" s="312" t="s">
        <v>1419</v>
      </c>
      <c r="H9" s="65">
        <v>1052318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1488</v>
      </c>
      <c r="D10" s="312" t="s">
        <v>4953</v>
      </c>
      <c r="E10" s="312"/>
      <c r="F10" s="312"/>
      <c r="G10" s="312" t="s">
        <v>1428</v>
      </c>
      <c r="H10" s="65">
        <v>1055101</v>
      </c>
      <c r="I10" s="65">
        <f>IF(H10="","None",_xlfn.XLOOKUP(H10,RawTable[ITEM_NO],RawTable[STOCK],"None"))</f>
        <v>8</v>
      </c>
      <c r="J10" s="313"/>
      <c r="K10" s="313"/>
      <c r="L10" s="316"/>
    </row>
    <row r="11" spans="2:12" ht="30" customHeight="1">
      <c r="B11" s="315" t="s">
        <v>1415</v>
      </c>
      <c r="C11" s="312" t="s">
        <v>1488</v>
      </c>
      <c r="D11" s="312" t="s">
        <v>7150</v>
      </c>
      <c r="E11" s="312"/>
      <c r="F11" s="312"/>
      <c r="G11" s="312" t="s">
        <v>1423</v>
      </c>
      <c r="H11" s="65">
        <v>6122807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1488</v>
      </c>
      <c r="D12" s="312" t="s">
        <v>7198</v>
      </c>
      <c r="E12" s="312" t="s">
        <v>7198</v>
      </c>
      <c r="F12" s="312" t="s">
        <v>7223</v>
      </c>
      <c r="G12" s="312" t="s">
        <v>1428</v>
      </c>
      <c r="H12" s="65">
        <v>6230250</v>
      </c>
      <c r="I12" s="65">
        <f>IF(H12="","None",_xlfn.XLOOKUP(H12,RawTable[ITEM_NO],RawTable[STOCK],"None"))</f>
        <v>6</v>
      </c>
      <c r="J12" s="313"/>
      <c r="K12" s="313"/>
      <c r="L12" s="316"/>
    </row>
    <row r="13" spans="2:12" ht="30" customHeight="1">
      <c r="B13" s="315" t="s">
        <v>1415</v>
      </c>
      <c r="C13" s="312" t="s">
        <v>1563</v>
      </c>
      <c r="D13" s="312" t="s">
        <v>7219</v>
      </c>
      <c r="E13" s="312" t="s">
        <v>7228</v>
      </c>
      <c r="F13" s="312"/>
      <c r="G13" s="312" t="s">
        <v>1423</v>
      </c>
      <c r="H13" s="65">
        <v>6236984</v>
      </c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 t="s">
        <v>1415</v>
      </c>
      <c r="C14" s="312" t="s">
        <v>1834</v>
      </c>
      <c r="D14" s="312" t="s">
        <v>7205</v>
      </c>
      <c r="E14" s="312" t="s">
        <v>9058</v>
      </c>
      <c r="F14" s="312"/>
      <c r="G14" s="312" t="s">
        <v>1419</v>
      </c>
      <c r="H14" s="65">
        <v>6107487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1415</v>
      </c>
      <c r="C15" s="312" t="s">
        <v>1834</v>
      </c>
      <c r="D15" s="312" t="s">
        <v>7184</v>
      </c>
      <c r="E15" s="312" t="s">
        <v>7183</v>
      </c>
      <c r="F15" s="312"/>
      <c r="G15" s="312" t="s">
        <v>1419</v>
      </c>
      <c r="H15" s="65">
        <v>6161567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1415</v>
      </c>
      <c r="C16" s="312" t="s">
        <v>1834</v>
      </c>
      <c r="D16" s="312" t="s">
        <v>7157</v>
      </c>
      <c r="E16" s="312" t="s">
        <v>7156</v>
      </c>
      <c r="F16" s="312"/>
      <c r="G16" s="312" t="s">
        <v>1428</v>
      </c>
      <c r="H16" s="65">
        <v>6266891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1834</v>
      </c>
      <c r="D17" s="312" t="s">
        <v>7217</v>
      </c>
      <c r="E17" s="312"/>
      <c r="F17" s="312"/>
      <c r="G17" s="312" t="s">
        <v>1428</v>
      </c>
      <c r="H17" s="65">
        <v>6324197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1415</v>
      </c>
      <c r="C18" s="312" t="s">
        <v>1558</v>
      </c>
      <c r="D18" s="312" t="s">
        <v>7215</v>
      </c>
      <c r="E18" s="312" t="s">
        <v>7216</v>
      </c>
      <c r="F18" s="312"/>
      <c r="G18" s="312" t="s">
        <v>1419</v>
      </c>
      <c r="H18" s="65">
        <v>6245529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1415</v>
      </c>
      <c r="C19" s="312" t="s">
        <v>1558</v>
      </c>
      <c r="D19" s="312" t="s">
        <v>7213</v>
      </c>
      <c r="E19" s="312" t="s">
        <v>7214</v>
      </c>
      <c r="F19" s="312"/>
      <c r="G19" s="312" t="s">
        <v>1419</v>
      </c>
      <c r="H19" s="65">
        <v>6255832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1558</v>
      </c>
      <c r="D20" s="312" t="s">
        <v>7186</v>
      </c>
      <c r="E20" s="312" t="s">
        <v>7187</v>
      </c>
      <c r="F20" s="312"/>
      <c r="G20" s="312" t="s">
        <v>1428</v>
      </c>
      <c r="H20" s="65">
        <v>6338191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1415</v>
      </c>
      <c r="C21" s="312" t="s">
        <v>1417</v>
      </c>
      <c r="D21" s="312" t="s">
        <v>7210</v>
      </c>
      <c r="E21" s="312"/>
      <c r="F21" s="312"/>
      <c r="G21" s="312" t="s">
        <v>1428</v>
      </c>
      <c r="H21" s="65">
        <v>1051638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1417</v>
      </c>
      <c r="D22" s="312" t="s">
        <v>7209</v>
      </c>
      <c r="E22" s="312"/>
      <c r="F22" s="312"/>
      <c r="G22" s="312" t="s">
        <v>7121</v>
      </c>
      <c r="H22" s="65">
        <v>1053702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1417</v>
      </c>
      <c r="D23" s="312" t="s">
        <v>7225</v>
      </c>
      <c r="E23" s="312"/>
      <c r="F23" s="312"/>
      <c r="G23" s="312" t="s">
        <v>1428</v>
      </c>
      <c r="H23" s="65">
        <v>6236221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1415</v>
      </c>
      <c r="C24" s="312" t="s">
        <v>1417</v>
      </c>
      <c r="D24" s="312" t="s">
        <v>7191</v>
      </c>
      <c r="E24" s="312"/>
      <c r="F24" s="312"/>
      <c r="G24" s="312" t="s">
        <v>1428</v>
      </c>
      <c r="H24" s="65">
        <v>6314803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1413</v>
      </c>
      <c r="C25" s="312" t="s">
        <v>1626</v>
      </c>
      <c r="D25" s="312" t="s">
        <v>7188</v>
      </c>
      <c r="E25" s="312"/>
      <c r="F25" s="312"/>
      <c r="G25" s="312" t="s">
        <v>1680</v>
      </c>
      <c r="H25" s="65">
        <v>6304167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1626</v>
      </c>
      <c r="D26" s="312" t="s">
        <v>7189</v>
      </c>
      <c r="E26" s="312"/>
      <c r="F26" s="312"/>
      <c r="G26" s="312" t="s">
        <v>1680</v>
      </c>
      <c r="H26" s="65">
        <v>6322790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2319</v>
      </c>
      <c r="D27" s="312" t="s">
        <v>7206</v>
      </c>
      <c r="E27" s="312"/>
      <c r="F27" s="312" t="s">
        <v>7207</v>
      </c>
      <c r="G27" s="312" t="s">
        <v>1419</v>
      </c>
      <c r="H27" s="65">
        <v>1054387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 t="s">
        <v>2319</v>
      </c>
      <c r="D28" s="312" t="s">
        <v>7208</v>
      </c>
      <c r="E28" s="312"/>
      <c r="F28" s="312" t="s">
        <v>7152</v>
      </c>
      <c r="G28" s="312" t="s">
        <v>1419</v>
      </c>
      <c r="H28" s="65">
        <v>6244130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3470</v>
      </c>
      <c r="D29" s="312" t="s">
        <v>7204</v>
      </c>
      <c r="E29" s="312"/>
      <c r="F29" s="312"/>
      <c r="G29" s="312" t="s">
        <v>1423</v>
      </c>
      <c r="H29" s="65">
        <v>6198275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1415</v>
      </c>
      <c r="C30" s="312" t="s">
        <v>1504</v>
      </c>
      <c r="D30" s="312" t="s">
        <v>7203</v>
      </c>
      <c r="E30" s="312"/>
      <c r="F30" s="312"/>
      <c r="G30" s="312" t="s">
        <v>1428</v>
      </c>
      <c r="H30" s="65">
        <v>1054139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1686</v>
      </c>
      <c r="D31" s="312" t="s">
        <v>7201</v>
      </c>
      <c r="E31" s="312" t="s">
        <v>7202</v>
      </c>
      <c r="F31" s="312"/>
      <c r="G31" s="312" t="s">
        <v>1562</v>
      </c>
      <c r="H31" s="65">
        <v>6262058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2301</v>
      </c>
      <c r="D32" s="312" t="s">
        <v>7196</v>
      </c>
      <c r="E32" s="312"/>
      <c r="F32" s="312"/>
      <c r="G32" s="312" t="s">
        <v>1423</v>
      </c>
      <c r="H32" s="65">
        <v>6157336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2391</v>
      </c>
      <c r="D33" s="312" t="s">
        <v>5993</v>
      </c>
      <c r="E33" s="312"/>
      <c r="F33" s="312"/>
      <c r="G33" s="312" t="s">
        <v>5445</v>
      </c>
      <c r="H33" s="65">
        <v>6172547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1502</v>
      </c>
      <c r="D34" s="312" t="s">
        <v>4195</v>
      </c>
      <c r="E34" s="312"/>
      <c r="F34" s="312"/>
      <c r="G34" s="312" t="s">
        <v>1428</v>
      </c>
      <c r="H34" s="65">
        <v>1055252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1415</v>
      </c>
      <c r="C35" s="312" t="s">
        <v>1496</v>
      </c>
      <c r="D35" s="312" t="s">
        <v>7195</v>
      </c>
      <c r="E35" s="312"/>
      <c r="F35" s="312"/>
      <c r="G35" s="312" t="s">
        <v>1428</v>
      </c>
      <c r="H35" s="65">
        <v>6174951</v>
      </c>
      <c r="I35" s="65">
        <f>IF(H35="","None",_xlfn.XLOOKUP(H35,RawTable[ITEM_NO],RawTable[STOCK],"None"))</f>
        <v>3</v>
      </c>
      <c r="J35" s="313"/>
      <c r="K35" s="313"/>
      <c r="L35" s="316"/>
    </row>
    <row r="36" spans="2:12" ht="30" customHeight="1">
      <c r="B36" s="315" t="s">
        <v>1415</v>
      </c>
      <c r="C36" s="312" t="s">
        <v>1496</v>
      </c>
      <c r="D36" s="312" t="s">
        <v>4462</v>
      </c>
      <c r="E36" s="312" t="s">
        <v>7194</v>
      </c>
      <c r="F36" s="312" t="s">
        <v>7161</v>
      </c>
      <c r="G36" s="312" t="s">
        <v>1419</v>
      </c>
      <c r="H36" s="65">
        <v>6247771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1415</v>
      </c>
      <c r="C37" s="312" t="s">
        <v>1496</v>
      </c>
      <c r="D37" s="312" t="s">
        <v>7181</v>
      </c>
      <c r="E37" s="312" t="s">
        <v>7182</v>
      </c>
      <c r="F37" s="312"/>
      <c r="G37" s="312" t="s">
        <v>1419</v>
      </c>
      <c r="H37" s="65">
        <v>6326572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1415</v>
      </c>
      <c r="C38" s="312" t="s">
        <v>2199</v>
      </c>
      <c r="D38" s="312" t="s">
        <v>7226</v>
      </c>
      <c r="E38" s="312" t="s">
        <v>7141</v>
      </c>
      <c r="F38" s="312"/>
      <c r="G38" s="312" t="s">
        <v>1428</v>
      </c>
      <c r="H38" s="65">
        <v>6340662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1413</v>
      </c>
      <c r="C39" s="312" t="s">
        <v>1607</v>
      </c>
      <c r="D39" s="312" t="s">
        <v>7172</v>
      </c>
      <c r="E39" s="312" t="s">
        <v>7119</v>
      </c>
      <c r="F39" s="312"/>
      <c r="G39" s="312" t="s">
        <v>7111</v>
      </c>
      <c r="H39" s="65">
        <v>6241049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1607</v>
      </c>
      <c r="D40" s="312" t="s">
        <v>7175</v>
      </c>
      <c r="E40" s="312" t="s">
        <v>7174</v>
      </c>
      <c r="F40" s="312"/>
      <c r="G40" s="312" t="s">
        <v>1610</v>
      </c>
      <c r="H40" s="65">
        <v>6264729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1607</v>
      </c>
      <c r="D41" s="312" t="s">
        <v>7173</v>
      </c>
      <c r="E41" s="312" t="s">
        <v>7174</v>
      </c>
      <c r="F41" s="312"/>
      <c r="G41" s="312" t="s">
        <v>1610</v>
      </c>
      <c r="H41" s="65">
        <v>6264730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1415</v>
      </c>
      <c r="C42" s="312" t="s">
        <v>7159</v>
      </c>
      <c r="D42" s="312" t="s">
        <v>7165</v>
      </c>
      <c r="E42" s="736" t="s">
        <v>7166</v>
      </c>
      <c r="F42" s="312" t="s">
        <v>7167</v>
      </c>
      <c r="G42" s="312" t="s">
        <v>1419</v>
      </c>
      <c r="H42" s="65">
        <v>1054283</v>
      </c>
      <c r="I42" s="65">
        <f>IF(H42="","None",_xlfn.XLOOKUP(H42,RawTable[ITEM_NO],RawTable[STOCK],"None"))</f>
        <v>4</v>
      </c>
      <c r="J42" s="313"/>
      <c r="K42" s="313"/>
      <c r="L42" s="316"/>
    </row>
    <row r="43" spans="2:12" ht="30" customHeight="1">
      <c r="B43" s="315" t="s">
        <v>1415</v>
      </c>
      <c r="C43" s="312" t="s">
        <v>7159</v>
      </c>
      <c r="D43" s="312" t="s">
        <v>7164</v>
      </c>
      <c r="E43" s="736" t="s">
        <v>7162</v>
      </c>
      <c r="F43" s="312" t="s">
        <v>7152</v>
      </c>
      <c r="G43" s="312" t="s">
        <v>1428</v>
      </c>
      <c r="H43" s="65">
        <v>6223144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1415</v>
      </c>
      <c r="C44" s="312" t="s">
        <v>7159</v>
      </c>
      <c r="D44" s="312" t="s">
        <v>7168</v>
      </c>
      <c r="E44" s="736" t="s">
        <v>7160</v>
      </c>
      <c r="F44" s="312" t="s">
        <v>7169</v>
      </c>
      <c r="G44" s="312" t="s">
        <v>1419</v>
      </c>
      <c r="H44" s="65">
        <v>6247244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7159</v>
      </c>
      <c r="D45" s="312" t="s">
        <v>7163</v>
      </c>
      <c r="E45" s="736" t="s">
        <v>8799</v>
      </c>
      <c r="F45" s="312" t="s">
        <v>8798</v>
      </c>
      <c r="G45" s="312" t="s">
        <v>7121</v>
      </c>
      <c r="H45" s="65">
        <v>6247563</v>
      </c>
      <c r="I45" s="65">
        <f>IF(H45="","None",_xlfn.XLOOKUP(H45,RawTable[ITEM_NO],RawTable[STOCK],"None"))</f>
        <v>7</v>
      </c>
      <c r="J45" s="313"/>
      <c r="K45" s="313"/>
      <c r="L45" s="316"/>
    </row>
    <row r="46" spans="2:12" ht="30" customHeight="1">
      <c r="B46" s="315" t="s">
        <v>1413</v>
      </c>
      <c r="C46" s="312" t="s">
        <v>2191</v>
      </c>
      <c r="D46" s="312" t="s">
        <v>2192</v>
      </c>
      <c r="E46" s="312"/>
      <c r="F46" s="312"/>
      <c r="G46" s="312" t="s">
        <v>1423</v>
      </c>
      <c r="H46" s="65">
        <v>1252226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1415</v>
      </c>
      <c r="C47" s="312" t="s">
        <v>1460</v>
      </c>
      <c r="D47" s="312" t="s">
        <v>7153</v>
      </c>
      <c r="E47" s="312" t="s">
        <v>7154</v>
      </c>
      <c r="F47" s="312" t="s">
        <v>7155</v>
      </c>
      <c r="G47" s="312" t="s">
        <v>1428</v>
      </c>
      <c r="H47" s="65">
        <v>6223495</v>
      </c>
      <c r="I47" s="65">
        <f>IF(H47="","None",_xlfn.XLOOKUP(H47,RawTable[ITEM_NO],RawTable[STOCK],"None"))</f>
        <v>6</v>
      </c>
      <c r="J47" s="313"/>
      <c r="K47" s="313"/>
      <c r="L47" s="316"/>
    </row>
    <row r="48" spans="2:12" ht="30" customHeight="1">
      <c r="B48" s="315" t="s">
        <v>1413</v>
      </c>
      <c r="C48" s="312" t="s">
        <v>1651</v>
      </c>
      <c r="D48" s="312" t="s">
        <v>7130</v>
      </c>
      <c r="E48" s="312"/>
      <c r="F48" s="312"/>
      <c r="G48" s="312" t="s">
        <v>1423</v>
      </c>
      <c r="H48" s="65">
        <v>6110226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1651</v>
      </c>
      <c r="D49" s="312" t="s">
        <v>7137</v>
      </c>
      <c r="E49" s="312"/>
      <c r="F49" s="312"/>
      <c r="G49" s="312" t="s">
        <v>1764</v>
      </c>
      <c r="H49" s="65">
        <v>6182998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 t="s">
        <v>1651</v>
      </c>
      <c r="D50" s="312" t="s">
        <v>7135</v>
      </c>
      <c r="E50" s="312" t="s">
        <v>7136</v>
      </c>
      <c r="F50" s="312"/>
      <c r="G50" s="312" t="s">
        <v>1423</v>
      </c>
      <c r="H50" s="65">
        <v>6215058</v>
      </c>
      <c r="I50" s="65">
        <f>IF(H50="","None",_xlfn.XLOOKUP(H50,RawTable[ITEM_NO],RawTable[STOCK],"None"))</f>
        <v>4</v>
      </c>
      <c r="J50" s="313"/>
      <c r="K50" s="313"/>
      <c r="L50" s="316"/>
    </row>
    <row r="51" spans="2:12" ht="30" customHeight="1">
      <c r="B51" s="315" t="s">
        <v>1413</v>
      </c>
      <c r="C51" s="312" t="s">
        <v>1651</v>
      </c>
      <c r="D51" s="312" t="s">
        <v>7133</v>
      </c>
      <c r="E51" s="312" t="s">
        <v>7134</v>
      </c>
      <c r="F51" s="312"/>
      <c r="G51" s="312" t="s">
        <v>1423</v>
      </c>
      <c r="H51" s="65">
        <v>6260717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 t="s">
        <v>1651</v>
      </c>
      <c r="D52" s="312" t="s">
        <v>7131</v>
      </c>
      <c r="E52" s="312" t="s">
        <v>7132</v>
      </c>
      <c r="F52" s="312"/>
      <c r="G52" s="312" t="s">
        <v>1423</v>
      </c>
      <c r="H52" s="65">
        <v>6264728</v>
      </c>
      <c r="I52" s="65">
        <f>IF(H52="","None",_xlfn.XLOOKUP(H52,RawTable[ITEM_NO],RawTable[STOCK],"None"))</f>
        <v>1</v>
      </c>
      <c r="J52" s="313"/>
      <c r="K52" s="313"/>
      <c r="L52" s="316"/>
    </row>
    <row r="53" spans="2:12" ht="30" customHeight="1">
      <c r="B53" s="315" t="s">
        <v>1415</v>
      </c>
      <c r="C53" s="312" t="s">
        <v>7151</v>
      </c>
      <c r="D53" s="312" t="s">
        <v>2534</v>
      </c>
      <c r="E53" s="312"/>
      <c r="F53" s="312" t="s">
        <v>7152</v>
      </c>
      <c r="G53" s="312" t="s">
        <v>1419</v>
      </c>
      <c r="H53" s="65">
        <v>6244131</v>
      </c>
      <c r="I53" s="65">
        <f>IF(H53="","None",_xlfn.XLOOKUP(H53,RawTable[ITEM_NO],RawTable[STOCK],"None"))</f>
        <v>6</v>
      </c>
      <c r="J53" s="313"/>
      <c r="K53" s="313"/>
      <c r="L53" s="316"/>
    </row>
    <row r="54" spans="2:12" ht="30" customHeight="1">
      <c r="B54" s="315" t="s">
        <v>1415</v>
      </c>
      <c r="C54" s="312" t="s">
        <v>1448</v>
      </c>
      <c r="D54" s="312" t="s">
        <v>7127</v>
      </c>
      <c r="E54" s="312"/>
      <c r="F54" s="312"/>
      <c r="G54" s="312" t="s">
        <v>1585</v>
      </c>
      <c r="H54" s="65">
        <v>1054661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1415</v>
      </c>
      <c r="C55" s="312" t="s">
        <v>1448</v>
      </c>
      <c r="D55" s="312" t="s">
        <v>7140</v>
      </c>
      <c r="E55" s="312" t="s">
        <v>7141</v>
      </c>
      <c r="F55" s="312"/>
      <c r="G55" s="312" t="s">
        <v>1428</v>
      </c>
      <c r="H55" s="65">
        <v>6340663</v>
      </c>
      <c r="I55" s="65">
        <f>IF(H55="","None",_xlfn.XLOOKUP(H55,RawTable[ITEM_NO],RawTable[STOCK],"None"))</f>
        <v>2</v>
      </c>
      <c r="J55" s="313"/>
      <c r="K55" s="313"/>
      <c r="L55" s="316"/>
    </row>
    <row r="56" spans="2:12" ht="30" customHeight="1">
      <c r="B56" s="315" t="s">
        <v>1415</v>
      </c>
      <c r="C56" s="312" t="s">
        <v>1446</v>
      </c>
      <c r="D56" s="312" t="s">
        <v>7176</v>
      </c>
      <c r="E56" s="312"/>
      <c r="F56" s="312"/>
      <c r="G56" s="312" t="s">
        <v>1428</v>
      </c>
      <c r="H56" s="65">
        <v>6149341</v>
      </c>
      <c r="I56" s="65">
        <f>IF(H56="","None",_xlfn.XLOOKUP(H56,RawTable[ITEM_NO],RawTable[STOCK],"None"))</f>
        <v>4</v>
      </c>
      <c r="J56" s="313"/>
      <c r="K56" s="313"/>
      <c r="L56" s="316"/>
    </row>
    <row r="57" spans="2:12" ht="30" customHeight="1">
      <c r="B57" s="315" t="s">
        <v>1413</v>
      </c>
      <c r="C57" s="312" t="s">
        <v>1767</v>
      </c>
      <c r="D57" s="312" t="s">
        <v>7125</v>
      </c>
      <c r="E57" s="312" t="s">
        <v>8419</v>
      </c>
      <c r="F57" s="312"/>
      <c r="G57" s="312" t="s">
        <v>1680</v>
      </c>
      <c r="H57" s="65">
        <v>1558182</v>
      </c>
      <c r="I57" s="65">
        <f>IF(H57="","None",_xlfn.XLOOKUP(H57,RawTable[ITEM_NO],RawTable[STOCK],"None"))</f>
        <v>3</v>
      </c>
      <c r="J57" s="313"/>
      <c r="K57" s="313"/>
      <c r="L57" s="316"/>
    </row>
    <row r="58" spans="2:12" ht="30" customHeight="1">
      <c r="B58" s="315" t="s">
        <v>1413</v>
      </c>
      <c r="C58" s="312" t="s">
        <v>1767</v>
      </c>
      <c r="D58" s="312" t="s">
        <v>7124</v>
      </c>
      <c r="E58" s="312"/>
      <c r="F58" s="312"/>
      <c r="G58" s="312" t="s">
        <v>1680</v>
      </c>
      <c r="H58" s="65">
        <v>1559515</v>
      </c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 t="s">
        <v>1415</v>
      </c>
      <c r="C59" s="312" t="s">
        <v>1429</v>
      </c>
      <c r="D59" s="312" t="s">
        <v>7122</v>
      </c>
      <c r="E59" s="312"/>
      <c r="F59" s="312"/>
      <c r="G59" s="312" t="s">
        <v>1428</v>
      </c>
      <c r="H59" s="65">
        <v>6263448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1415</v>
      </c>
      <c r="C60" s="312" t="s">
        <v>1429</v>
      </c>
      <c r="D60" s="312" t="s">
        <v>7192</v>
      </c>
      <c r="E60" s="312" t="s">
        <v>7193</v>
      </c>
      <c r="F60" s="312"/>
      <c r="G60" s="312" t="s">
        <v>1419</v>
      </c>
      <c r="H60" s="65">
        <v>6266685</v>
      </c>
      <c r="I60" s="65">
        <f>IF(H60="","None",_xlfn.XLOOKUP(H60,RawTable[ITEM_NO],RawTable[STOCK],"None"))</f>
        <v>5</v>
      </c>
      <c r="J60" s="313"/>
      <c r="K60" s="313"/>
      <c r="L60" s="316"/>
    </row>
    <row r="61" spans="2:12" ht="30" customHeight="1">
      <c r="B61" s="315" t="s">
        <v>1413</v>
      </c>
      <c r="C61" s="312" t="s">
        <v>3232</v>
      </c>
      <c r="D61" s="312" t="s">
        <v>6783</v>
      </c>
      <c r="E61" s="312"/>
      <c r="F61" s="312"/>
      <c r="G61" s="312" t="s">
        <v>1419</v>
      </c>
      <c r="H61" s="65">
        <v>6301013</v>
      </c>
      <c r="I61" s="65">
        <f>IF(H61="","None",_xlfn.XLOOKUP(H61,RawTable[ITEM_NO],RawTable[STOCK],"None"))</f>
        <v>2</v>
      </c>
      <c r="J61" s="313"/>
      <c r="K61" s="313"/>
      <c r="L61" s="316"/>
    </row>
    <row r="62" spans="2:12" ht="30" customHeight="1">
      <c r="B62" s="315" t="s">
        <v>1413</v>
      </c>
      <c r="C62" s="312" t="s">
        <v>2791</v>
      </c>
      <c r="D62" s="312" t="s">
        <v>7117</v>
      </c>
      <c r="E62" s="312" t="s">
        <v>7118</v>
      </c>
      <c r="F62" s="312" t="s">
        <v>7119</v>
      </c>
      <c r="G62" s="312" t="s">
        <v>7111</v>
      </c>
      <c r="H62" s="65">
        <v>6241050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 t="s">
        <v>1762</v>
      </c>
      <c r="D63" s="312" t="s">
        <v>7112</v>
      </c>
      <c r="E63" s="312"/>
      <c r="F63" s="312"/>
      <c r="G63" s="312" t="s">
        <v>1610</v>
      </c>
      <c r="H63" s="65">
        <v>751234</v>
      </c>
      <c r="I63" s="65">
        <f>IF(H63="","None",_xlfn.XLOOKUP(H63,RawTable[ITEM_NO],RawTable[STOCK],"None"))</f>
        <v>4</v>
      </c>
      <c r="J63" s="313"/>
      <c r="K63" s="313"/>
      <c r="L63" s="316"/>
    </row>
    <row r="64" spans="2:12" ht="30" customHeight="1">
      <c r="B64" s="315" t="s">
        <v>1413</v>
      </c>
      <c r="C64" s="312" t="s">
        <v>1762</v>
      </c>
      <c r="D64" s="312" t="s">
        <v>7114</v>
      </c>
      <c r="E64" s="312"/>
      <c r="F64" s="312"/>
      <c r="G64" s="312" t="s">
        <v>1680</v>
      </c>
      <c r="H64" s="65">
        <v>6300454</v>
      </c>
      <c r="I64" s="65">
        <f>IF(H64="","None",_xlfn.XLOOKUP(H64,RawTable[ITEM_NO],RawTable[STOCK],"None"))</f>
        <v>4</v>
      </c>
      <c r="J64" s="313"/>
      <c r="K64" s="313"/>
      <c r="L64" s="316"/>
    </row>
    <row r="65" spans="2:12" ht="30" customHeight="1">
      <c r="B65" s="315" t="s">
        <v>1413</v>
      </c>
      <c r="C65" s="312" t="s">
        <v>1762</v>
      </c>
      <c r="D65" s="312" t="s">
        <v>7113</v>
      </c>
      <c r="E65" s="312"/>
      <c r="F65" s="312"/>
      <c r="G65" s="312" t="s">
        <v>1680</v>
      </c>
      <c r="H65" s="65">
        <v>6300455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 t="s">
        <v>1762</v>
      </c>
      <c r="D66" s="312" t="s">
        <v>7115</v>
      </c>
      <c r="E66" s="312"/>
      <c r="F66" s="312"/>
      <c r="G66" s="312" t="s">
        <v>1680</v>
      </c>
      <c r="H66" s="65">
        <v>6322791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1415</v>
      </c>
      <c r="C67" s="312" t="s">
        <v>1426</v>
      </c>
      <c r="D67" s="312" t="s">
        <v>3192</v>
      </c>
      <c r="E67" s="312"/>
      <c r="F67" s="312"/>
      <c r="G67" s="312" t="s">
        <v>1428</v>
      </c>
      <c r="H67" s="65">
        <v>6160452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1415</v>
      </c>
      <c r="C68" s="312" t="s">
        <v>1426</v>
      </c>
      <c r="D68" s="312" t="s">
        <v>2909</v>
      </c>
      <c r="E68" s="312"/>
      <c r="F68" s="312"/>
      <c r="G68" s="312" t="s">
        <v>1428</v>
      </c>
      <c r="H68" s="65">
        <v>6162968</v>
      </c>
      <c r="I68" s="65">
        <f>IF(H68="","None",_xlfn.XLOOKUP(H68,RawTable[ITEM_NO],RawTable[STOCK],"None"))</f>
        <v>8</v>
      </c>
      <c r="J68" s="313"/>
      <c r="K68" s="313"/>
      <c r="L68" s="316"/>
    </row>
    <row r="69" spans="2:12" ht="30" customHeight="1">
      <c r="B69" s="315" t="s">
        <v>1413</v>
      </c>
      <c r="C69" s="312" t="s">
        <v>1784</v>
      </c>
      <c r="D69" s="312" t="s">
        <v>7109</v>
      </c>
      <c r="E69" s="312" t="s">
        <v>7110</v>
      </c>
      <c r="F69" s="312"/>
      <c r="G69" s="312" t="s">
        <v>7111</v>
      </c>
      <c r="H69" s="65">
        <v>6284055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1413</v>
      </c>
      <c r="C70" s="312" t="s">
        <v>2900</v>
      </c>
      <c r="D70" s="312" t="s">
        <v>4016</v>
      </c>
      <c r="E70" s="312"/>
      <c r="F70" s="312"/>
      <c r="G70" s="312" t="s">
        <v>1423</v>
      </c>
      <c r="H70" s="65">
        <v>6158503</v>
      </c>
      <c r="I70" s="65">
        <f>IF(H70="","None",_xlfn.XLOOKUP(H70,RawTable[ITEM_NO],RawTable[STOCK],"None"))</f>
        <v>12</v>
      </c>
      <c r="J70" s="313"/>
      <c r="K70" s="313"/>
      <c r="L70" s="316"/>
    </row>
    <row r="71" spans="2:12" ht="30" customHeight="1">
      <c r="B71" s="315" t="s">
        <v>1413</v>
      </c>
      <c r="C71" s="312"/>
      <c r="D71" s="312" t="s">
        <v>7116</v>
      </c>
      <c r="E71" s="312"/>
      <c r="F71" s="312"/>
      <c r="G71" s="312" t="s">
        <v>1680</v>
      </c>
      <c r="H71" s="65">
        <v>959110</v>
      </c>
      <c r="I71" s="65">
        <f>IF(H71="","None",_xlfn.XLOOKUP(H71,RawTable[ITEM_NO],RawTable[STOCK],"None"))</f>
        <v>2</v>
      </c>
      <c r="J71" s="313"/>
      <c r="K71" s="313"/>
      <c r="L71" s="316"/>
    </row>
    <row r="72" spans="2:12" ht="30" customHeight="1">
      <c r="B72" s="315" t="s">
        <v>1415</v>
      </c>
      <c r="C72" s="312"/>
      <c r="D72" s="312" t="s">
        <v>7126</v>
      </c>
      <c r="E72" s="312"/>
      <c r="F72" s="312"/>
      <c r="G72" s="312" t="s">
        <v>7121</v>
      </c>
      <c r="H72" s="65">
        <v>959685</v>
      </c>
      <c r="I72" s="65">
        <f>IF(H72="","None",_xlfn.XLOOKUP(H72,RawTable[ITEM_NO],RawTable[STOCK],"None"))</f>
        <v>6</v>
      </c>
      <c r="J72" s="313"/>
      <c r="K72" s="313"/>
      <c r="L72" s="316"/>
    </row>
    <row r="73" spans="2:12" ht="30" customHeight="1">
      <c r="B73" s="315" t="s">
        <v>1413</v>
      </c>
      <c r="C73" s="312"/>
      <c r="D73" s="312" t="s">
        <v>7233</v>
      </c>
      <c r="E73" s="312" t="s">
        <v>7234</v>
      </c>
      <c r="F73" s="312"/>
      <c r="G73" s="312" t="s">
        <v>7111</v>
      </c>
      <c r="H73" s="65">
        <v>964006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1415</v>
      </c>
      <c r="C74" s="312"/>
      <c r="D74" s="312" t="s">
        <v>7147</v>
      </c>
      <c r="E74" s="312" t="s">
        <v>7148</v>
      </c>
      <c r="F74" s="312"/>
      <c r="G74" s="312" t="s">
        <v>7149</v>
      </c>
      <c r="H74" s="65">
        <v>1053107</v>
      </c>
      <c r="I74" s="65">
        <f>IF(H74="","None",_xlfn.XLOOKUP(H74,RawTable[ITEM_NO],RawTable[STOCK],"None"))</f>
        <v>1</v>
      </c>
      <c r="J74" s="313"/>
      <c r="K74" s="313"/>
      <c r="L74" s="316"/>
    </row>
    <row r="75" spans="2:12" ht="30" customHeight="1">
      <c r="B75" s="315" t="s">
        <v>1413</v>
      </c>
      <c r="C75" s="312"/>
      <c r="D75" s="312" t="s">
        <v>7229</v>
      </c>
      <c r="E75" s="312"/>
      <c r="F75" s="312"/>
      <c r="G75" s="312" t="s">
        <v>7121</v>
      </c>
      <c r="H75" s="65">
        <v>1053743</v>
      </c>
      <c r="I75" s="65">
        <f>IF(H75="","None",_xlfn.XLOOKUP(H75,RawTable[ITEM_NO],RawTable[STOCK],"None"))</f>
        <v>5</v>
      </c>
      <c r="J75" s="313"/>
      <c r="K75" s="313"/>
      <c r="L75" s="316"/>
    </row>
    <row r="76" spans="2:12" ht="30" customHeight="1">
      <c r="B76" s="315" t="s">
        <v>1415</v>
      </c>
      <c r="C76" s="312"/>
      <c r="D76" s="312" t="s">
        <v>7158</v>
      </c>
      <c r="E76" s="312"/>
      <c r="F76" s="312"/>
      <c r="G76" s="312" t="s">
        <v>1423</v>
      </c>
      <c r="H76" s="65">
        <v>1054393</v>
      </c>
      <c r="I76" s="65">
        <f>IF(H76="","None",_xlfn.XLOOKUP(H76,RawTable[ITEM_NO],RawTable[STOCK],"None"))</f>
        <v>3</v>
      </c>
      <c r="J76" s="313"/>
      <c r="K76" s="313"/>
      <c r="L76" s="316"/>
    </row>
    <row r="77" spans="2:12" ht="30" customHeight="1">
      <c r="B77" s="315" t="s">
        <v>1413</v>
      </c>
      <c r="C77" s="312"/>
      <c r="D77" s="312" t="s">
        <v>7230</v>
      </c>
      <c r="E77" s="312"/>
      <c r="F77" s="312"/>
      <c r="G77" s="312" t="s">
        <v>7121</v>
      </c>
      <c r="H77" s="65">
        <v>1055124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1415</v>
      </c>
      <c r="C78" s="312"/>
      <c r="D78" s="312" t="s">
        <v>7190</v>
      </c>
      <c r="E78" s="312"/>
      <c r="F78" s="312"/>
      <c r="G78" s="312" t="s">
        <v>7121</v>
      </c>
      <c r="H78" s="65">
        <v>6118612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/>
      <c r="D79" s="312" t="s">
        <v>7227</v>
      </c>
      <c r="E79" s="312"/>
      <c r="F79" s="312"/>
      <c r="G79" s="312" t="s">
        <v>7121</v>
      </c>
      <c r="H79" s="65">
        <v>6141060</v>
      </c>
      <c r="I79" s="65">
        <f>IF(H79="","None",_xlfn.XLOOKUP(H79,RawTable[ITEM_NO],RawTable[STOCK],"None"))</f>
        <v>0</v>
      </c>
      <c r="J79" s="313"/>
      <c r="K79" s="313"/>
      <c r="L79" s="316"/>
    </row>
    <row r="80" spans="2:12" ht="30" customHeight="1">
      <c r="B80" s="315" t="s">
        <v>1413</v>
      </c>
      <c r="C80" s="312"/>
      <c r="D80" s="312" t="s">
        <v>7218</v>
      </c>
      <c r="E80" s="312"/>
      <c r="F80" s="312"/>
      <c r="G80" s="312" t="s">
        <v>4339</v>
      </c>
      <c r="H80" s="65">
        <v>6162868</v>
      </c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 t="s">
        <v>1413</v>
      </c>
      <c r="C81" s="312"/>
      <c r="D81" s="312" t="s">
        <v>7142</v>
      </c>
      <c r="E81" s="312"/>
      <c r="F81" s="312"/>
      <c r="G81" s="312" t="s">
        <v>7143</v>
      </c>
      <c r="H81" s="65">
        <v>6168751</v>
      </c>
      <c r="I81" s="65">
        <f>IF(H81="","None",_xlfn.XLOOKUP(H81,RawTable[ITEM_NO],RawTable[STOCK],"None"))</f>
        <v>2</v>
      </c>
      <c r="J81" s="313"/>
      <c r="K81" s="313"/>
      <c r="L81" s="316"/>
    </row>
    <row r="82" spans="2:12" ht="30" customHeight="1">
      <c r="B82" s="315" t="s">
        <v>1413</v>
      </c>
      <c r="C82" s="312"/>
      <c r="D82" s="312" t="s">
        <v>7123</v>
      </c>
      <c r="E82" s="312"/>
      <c r="F82" s="312"/>
      <c r="G82" s="312" t="s">
        <v>1419</v>
      </c>
      <c r="H82" s="65">
        <v>6169123</v>
      </c>
      <c r="I82" s="65">
        <f>IF(H82="","None",_xlfn.XLOOKUP(H82,RawTable[ITEM_NO],RawTable[STOCK],"None"))</f>
        <v>2</v>
      </c>
      <c r="J82" s="313"/>
      <c r="K82" s="313"/>
      <c r="L82" s="316"/>
    </row>
    <row r="83" spans="2:12" ht="30" customHeight="1">
      <c r="B83" s="315" t="s">
        <v>1413</v>
      </c>
      <c r="C83" s="312"/>
      <c r="D83" s="312" t="s">
        <v>7180</v>
      </c>
      <c r="E83" s="312"/>
      <c r="F83" s="312"/>
      <c r="G83" s="312" t="s">
        <v>1759</v>
      </c>
      <c r="H83" s="65">
        <v>6187612</v>
      </c>
      <c r="I83" s="65">
        <f>IF(H83="","None",_xlfn.XLOOKUP(H83,RawTable[ITEM_NO],RawTable[STOCK],"None"))</f>
        <v>4</v>
      </c>
      <c r="J83" s="313"/>
      <c r="K83" s="313"/>
      <c r="L83" s="316"/>
    </row>
    <row r="84" spans="2:12" ht="30" customHeight="1">
      <c r="B84" s="315" t="s">
        <v>1413</v>
      </c>
      <c r="C84" s="312"/>
      <c r="D84" s="312" t="s">
        <v>7144</v>
      </c>
      <c r="E84" s="312"/>
      <c r="F84" s="312"/>
      <c r="G84" s="312" t="s">
        <v>7143</v>
      </c>
      <c r="H84" s="65">
        <v>6190120</v>
      </c>
      <c r="I84" s="65">
        <f>IF(H84="","None",_xlfn.XLOOKUP(H84,RawTable[ITEM_NO],RawTable[STOCK],"None"))</f>
        <v>2</v>
      </c>
      <c r="J84" s="313"/>
      <c r="K84" s="313"/>
      <c r="L84" s="316"/>
    </row>
    <row r="85" spans="2:12" ht="30" customHeight="1">
      <c r="B85" s="315" t="s">
        <v>1413</v>
      </c>
      <c r="C85" s="312"/>
      <c r="D85" s="312" t="s">
        <v>7145</v>
      </c>
      <c r="E85" s="312"/>
      <c r="F85" s="312"/>
      <c r="G85" s="312" t="s">
        <v>7143</v>
      </c>
      <c r="H85" s="65">
        <v>6190121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/>
      <c r="D86" s="312" t="s">
        <v>7146</v>
      </c>
      <c r="E86" s="312"/>
      <c r="F86" s="312"/>
      <c r="G86" s="312" t="s">
        <v>7143</v>
      </c>
      <c r="H86" s="65">
        <v>6190123</v>
      </c>
      <c r="I86" s="65">
        <f>IF(H86="","None",_xlfn.XLOOKUP(H86,RawTable[ITEM_NO],RawTable[STOCK],"None"))</f>
        <v>2</v>
      </c>
      <c r="J86" s="313"/>
      <c r="K86" s="313"/>
      <c r="L86" s="316"/>
    </row>
    <row r="87" spans="2:12" ht="30" customHeight="1">
      <c r="B87" s="315" t="s">
        <v>1413</v>
      </c>
      <c r="C87" s="312"/>
      <c r="D87" s="312" t="s">
        <v>7199</v>
      </c>
      <c r="E87" s="312" t="s">
        <v>7200</v>
      </c>
      <c r="F87" s="312" t="s">
        <v>7235</v>
      </c>
      <c r="G87" s="312" t="s">
        <v>7111</v>
      </c>
      <c r="H87" s="65">
        <v>6218201</v>
      </c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 t="s">
        <v>1415</v>
      </c>
      <c r="C88" s="312"/>
      <c r="D88" s="312" t="s">
        <v>7138</v>
      </c>
      <c r="E88" s="312" t="s">
        <v>7139</v>
      </c>
      <c r="F88" s="312"/>
      <c r="G88" s="312" t="s">
        <v>7121</v>
      </c>
      <c r="H88" s="65">
        <v>6220428</v>
      </c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 t="s">
        <v>1415</v>
      </c>
      <c r="C89" s="312"/>
      <c r="D89" s="312" t="s">
        <v>7170</v>
      </c>
      <c r="E89" s="312" t="s">
        <v>7171</v>
      </c>
      <c r="F89" s="312"/>
      <c r="G89" s="312" t="s">
        <v>1419</v>
      </c>
      <c r="H89" s="65">
        <v>6220685</v>
      </c>
      <c r="I89" s="65">
        <f>IF(H89="","None",_xlfn.XLOOKUP(H89,RawTable[ITEM_NO],RawTable[STOCK],"None"))</f>
        <v>2</v>
      </c>
      <c r="J89" s="313"/>
      <c r="K89" s="313"/>
      <c r="L89" s="316"/>
    </row>
    <row r="90" spans="2:12" ht="30" customHeight="1">
      <c r="B90" s="315" t="s">
        <v>1415</v>
      </c>
      <c r="C90" s="312"/>
      <c r="D90" s="312" t="s">
        <v>7197</v>
      </c>
      <c r="E90" s="312" t="s">
        <v>7198</v>
      </c>
      <c r="F90" s="312"/>
      <c r="G90" s="312" t="s">
        <v>1428</v>
      </c>
      <c r="H90" s="65">
        <v>6230251</v>
      </c>
      <c r="I90" s="65">
        <f>IF(H90="","None",_xlfn.XLOOKUP(H90,RawTable[ITEM_NO],RawTable[STOCK],"None"))</f>
        <v>12</v>
      </c>
      <c r="J90" s="313"/>
      <c r="K90" s="313"/>
      <c r="L90" s="316"/>
    </row>
    <row r="91" spans="2:12" ht="30" customHeight="1">
      <c r="B91" s="315" t="s">
        <v>1413</v>
      </c>
      <c r="C91" s="312" t="s">
        <v>8800</v>
      </c>
      <c r="D91" s="312" t="s">
        <v>7220</v>
      </c>
      <c r="E91" s="312" t="s">
        <v>7134</v>
      </c>
      <c r="F91" s="312"/>
      <c r="G91" s="312" t="s">
        <v>1423</v>
      </c>
      <c r="H91" s="65">
        <v>6260718</v>
      </c>
      <c r="I91" s="65">
        <f>IF(H91="","None",_xlfn.XLOOKUP(H91,RawTable[ITEM_NO],RawTable[STOCK],"None"))</f>
        <v>1</v>
      </c>
      <c r="J91" s="313"/>
      <c r="K91" s="313"/>
      <c r="L91" s="316"/>
    </row>
    <row r="92" spans="2:12" ht="30" customHeight="1">
      <c r="B92" s="315" t="s">
        <v>1413</v>
      </c>
      <c r="C92" s="312" t="s">
        <v>8800</v>
      </c>
      <c r="D92" s="312" t="s">
        <v>7221</v>
      </c>
      <c r="E92" s="312" t="s">
        <v>7134</v>
      </c>
      <c r="F92" s="312"/>
      <c r="G92" s="312" t="s">
        <v>1423</v>
      </c>
      <c r="H92" s="65">
        <v>6260719</v>
      </c>
      <c r="I92" s="65">
        <f>IF(H92="","None",_xlfn.XLOOKUP(H92,RawTable[ITEM_NO],RawTable[STOCK],"None"))</f>
        <v>1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7177</v>
      </c>
      <c r="E93" s="312" t="s">
        <v>7178</v>
      </c>
      <c r="F93" s="312"/>
      <c r="G93" s="312" t="s">
        <v>1419</v>
      </c>
      <c r="H93" s="65">
        <v>6283665</v>
      </c>
      <c r="I93" s="65">
        <f>IF(H93="","None",_xlfn.XLOOKUP(H93,RawTable[ITEM_NO],RawTable[STOCK],"None"))</f>
        <v>10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7179</v>
      </c>
      <c r="E94" s="312" t="s">
        <v>9384</v>
      </c>
      <c r="F94" s="312"/>
      <c r="G94" s="312" t="s">
        <v>7121</v>
      </c>
      <c r="H94" s="65">
        <v>6321647</v>
      </c>
      <c r="I94" s="65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1415</v>
      </c>
      <c r="C95" s="312"/>
      <c r="D95" s="312" t="s">
        <v>7120</v>
      </c>
      <c r="E95" s="312"/>
      <c r="F95" s="312"/>
      <c r="G95" s="312" t="s">
        <v>7121</v>
      </c>
      <c r="H95" s="65">
        <v>6321850</v>
      </c>
      <c r="I95" s="65">
        <f>IF(H95="","None",_xlfn.XLOOKUP(H95,RawTable[ITEM_NO],RawTable[STOCK],"None"))</f>
        <v>0</v>
      </c>
      <c r="J95" s="313"/>
      <c r="K95" s="313"/>
      <c r="L95" s="316"/>
    </row>
    <row r="96" spans="2:12" ht="30" customHeight="1">
      <c r="B96" s="315" t="s">
        <v>1413</v>
      </c>
      <c r="C96" s="312"/>
      <c r="D96" s="312" t="s">
        <v>7236</v>
      </c>
      <c r="E96" s="312" t="s">
        <v>7237</v>
      </c>
      <c r="F96" s="312"/>
      <c r="G96" s="312" t="s">
        <v>1680</v>
      </c>
      <c r="H96" s="65">
        <v>6345670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9486</v>
      </c>
      <c r="C97" s="312"/>
      <c r="D97" s="312" t="s">
        <v>9497</v>
      </c>
      <c r="E97" s="312"/>
      <c r="F97" s="312" t="s">
        <v>9498</v>
      </c>
      <c r="G97" s="312"/>
      <c r="H97" s="65" t="s">
        <v>9496</v>
      </c>
      <c r="I97" s="65"/>
      <c r="J97" s="313"/>
      <c r="K97" s="313"/>
      <c r="L97" s="316"/>
    </row>
    <row r="98" spans="2:12" ht="30" customHeight="1">
      <c r="B98" s="315" t="s">
        <v>9472</v>
      </c>
      <c r="C98" s="312"/>
      <c r="D98" s="312" t="s">
        <v>9499</v>
      </c>
      <c r="E98" s="312"/>
      <c r="F98" s="312"/>
      <c r="G98" s="312"/>
      <c r="H98" s="65" t="s">
        <v>9500</v>
      </c>
      <c r="I98" s="65"/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/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/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/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/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/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/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/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/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/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/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/>
      <c r="J109" s="313"/>
      <c r="K109" s="313"/>
      <c r="L109" s="316"/>
    </row>
    <row r="110" spans="2:12" ht="30" customHeight="1">
      <c r="B110" s="315"/>
      <c r="C110" s="312"/>
      <c r="D110" s="312"/>
      <c r="E110" s="312"/>
      <c r="F110" s="312"/>
      <c r="G110" s="312"/>
      <c r="H110" s="65"/>
      <c r="I110" s="65"/>
      <c r="J110" s="313"/>
      <c r="K110" s="313"/>
      <c r="L110" s="316"/>
    </row>
    <row r="111" spans="2:12" ht="30" customHeight="1">
      <c r="B111" s="315"/>
      <c r="C111" s="312"/>
      <c r="D111" s="312"/>
      <c r="E111" s="312"/>
      <c r="F111" s="312"/>
      <c r="G111" s="312"/>
      <c r="H111" s="65"/>
      <c r="I111" s="65"/>
      <c r="J111" s="313"/>
      <c r="K111" s="313"/>
      <c r="L111" s="316"/>
    </row>
    <row r="112" spans="2:12" ht="30" customHeight="1">
      <c r="B112" s="315"/>
      <c r="C112" s="312"/>
      <c r="D112" s="312"/>
      <c r="E112" s="312"/>
      <c r="F112" s="312"/>
      <c r="G112" s="312"/>
      <c r="H112" s="65"/>
      <c r="I112" s="65"/>
      <c r="J112" s="313"/>
      <c r="K112" s="313"/>
      <c r="L112" s="316"/>
    </row>
    <row r="113" spans="2:12" ht="30" customHeight="1">
      <c r="B113" s="315"/>
      <c r="C113" s="312"/>
      <c r="D113" s="312"/>
      <c r="E113" s="312"/>
      <c r="F113" s="312"/>
      <c r="G113" s="312"/>
      <c r="H113" s="65"/>
      <c r="I113" s="65"/>
      <c r="J113" s="313"/>
      <c r="K113" s="313"/>
      <c r="L113" s="316"/>
    </row>
    <row r="114" spans="2:12" ht="30" customHeight="1">
      <c r="B114" s="315"/>
      <c r="C114" s="312"/>
      <c r="D114" s="312"/>
      <c r="E114" s="312"/>
      <c r="F114" s="312"/>
      <c r="G114" s="312"/>
      <c r="H114" s="65"/>
      <c r="I114" s="65"/>
      <c r="J114" s="313"/>
      <c r="K114" s="313"/>
      <c r="L114" s="316"/>
    </row>
    <row r="115" spans="2:12" ht="30" customHeight="1">
      <c r="B115" s="315"/>
      <c r="C115" s="312"/>
      <c r="D115" s="312"/>
      <c r="E115" s="312"/>
      <c r="F115" s="312"/>
      <c r="G115" s="312"/>
      <c r="H115" s="65"/>
      <c r="I115" s="65"/>
      <c r="J115" s="313"/>
      <c r="K115" s="313"/>
      <c r="L115" s="316"/>
    </row>
    <row r="116" spans="2:12" ht="30" customHeight="1">
      <c r="B116" s="315"/>
      <c r="C116" s="312"/>
      <c r="D116" s="312"/>
      <c r="E116" s="312"/>
      <c r="F116" s="312"/>
      <c r="G116" s="312"/>
      <c r="H116" s="65"/>
      <c r="I116" s="65"/>
      <c r="J116" s="313"/>
      <c r="K116" s="313"/>
      <c r="L116" s="316"/>
    </row>
    <row r="117" spans="2:12" ht="30" customHeight="1">
      <c r="B117" s="315"/>
      <c r="C117" s="312"/>
      <c r="D117" s="312"/>
      <c r="E117" s="312"/>
      <c r="F117" s="312"/>
      <c r="G117" s="312"/>
      <c r="H117" s="65"/>
      <c r="I117" s="65"/>
      <c r="J117" s="313"/>
      <c r="K117" s="313"/>
      <c r="L117" s="316"/>
    </row>
    <row r="118" spans="2:12" ht="30" customHeight="1">
      <c r="B118" s="315"/>
      <c r="C118" s="312"/>
      <c r="D118" s="312"/>
      <c r="E118" s="312"/>
      <c r="F118" s="312"/>
      <c r="G118" s="312"/>
      <c r="H118" s="65"/>
      <c r="I118" s="65"/>
      <c r="J118" s="313"/>
      <c r="K118" s="313"/>
      <c r="L118" s="316"/>
    </row>
    <row r="119" spans="2:12" ht="30" customHeight="1">
      <c r="B119" s="315"/>
      <c r="C119" s="312"/>
      <c r="D119" s="312"/>
      <c r="E119" s="312"/>
      <c r="F119" s="312"/>
      <c r="G119" s="312"/>
      <c r="H119" s="65"/>
      <c r="I119" s="65"/>
      <c r="J119" s="313"/>
      <c r="K119" s="313"/>
      <c r="L119" s="316"/>
    </row>
    <row r="120" spans="2:12" ht="30" customHeight="1">
      <c r="B120" s="315"/>
      <c r="C120" s="312"/>
      <c r="D120" s="312"/>
      <c r="E120" s="312"/>
      <c r="F120" s="312"/>
      <c r="G120" s="312"/>
      <c r="H120" s="65"/>
      <c r="I120" s="65"/>
      <c r="J120" s="313"/>
      <c r="K120" s="313"/>
      <c r="L120" s="316"/>
    </row>
    <row r="121" spans="2:12" ht="30" customHeight="1">
      <c r="B121" s="315"/>
      <c r="C121" s="312"/>
      <c r="D121" s="312"/>
      <c r="E121" s="312"/>
      <c r="F121" s="312"/>
      <c r="G121" s="312"/>
      <c r="H121" s="65"/>
      <c r="I121" s="65"/>
      <c r="J121" s="313"/>
      <c r="K121" s="313"/>
      <c r="L121" s="316"/>
    </row>
    <row r="122" spans="2:12" ht="30" customHeight="1">
      <c r="B122" s="315"/>
      <c r="C122" s="312"/>
      <c r="D122" s="312"/>
      <c r="E122" s="312"/>
      <c r="F122" s="312"/>
      <c r="G122" s="312"/>
      <c r="H122" s="65"/>
      <c r="I122" s="65"/>
      <c r="J122" s="313"/>
      <c r="K122" s="313"/>
      <c r="L122" s="316"/>
    </row>
    <row r="123" spans="2:12" ht="30" customHeight="1">
      <c r="B123" s="315"/>
      <c r="C123" s="312"/>
      <c r="D123" s="312"/>
      <c r="E123" s="312"/>
      <c r="F123" s="312"/>
      <c r="G123" s="312"/>
      <c r="H123" s="65"/>
      <c r="I123" s="65"/>
      <c r="J123" s="313"/>
      <c r="K123" s="313"/>
      <c r="L123" s="316"/>
    </row>
    <row r="124" spans="2:12" ht="30" customHeight="1">
      <c r="B124" s="315"/>
      <c r="C124" s="312"/>
      <c r="D124" s="312"/>
      <c r="E124" s="312"/>
      <c r="F124" s="312"/>
      <c r="G124" s="312"/>
      <c r="H124" s="65"/>
      <c r="I124" s="65"/>
      <c r="J124" s="313"/>
      <c r="K124" s="313"/>
      <c r="L124" s="316"/>
    </row>
    <row r="125" spans="2:12" ht="30" customHeight="1">
      <c r="B125" s="315"/>
      <c r="C125" s="312"/>
      <c r="D125" s="312"/>
      <c r="E125" s="312"/>
      <c r="F125" s="312"/>
      <c r="G125" s="312"/>
      <c r="H125" s="65"/>
      <c r="I125" s="65"/>
      <c r="J125" s="313"/>
      <c r="K125" s="313"/>
      <c r="L125" s="316"/>
    </row>
    <row r="126" spans="2:12" ht="30" customHeight="1">
      <c r="B126" s="315"/>
      <c r="C126" s="312"/>
      <c r="D126" s="312"/>
      <c r="E126" s="312"/>
      <c r="F126" s="312"/>
      <c r="G126" s="312"/>
      <c r="H126" s="65"/>
      <c r="I126" s="65"/>
      <c r="J126" s="313"/>
      <c r="K126" s="313"/>
      <c r="L126" s="316"/>
    </row>
    <row r="127" spans="2:12" ht="30" customHeight="1">
      <c r="B127" s="315"/>
      <c r="C127" s="312"/>
      <c r="D127" s="312"/>
      <c r="E127" s="312"/>
      <c r="F127" s="312"/>
      <c r="G127" s="312"/>
      <c r="H127" s="65"/>
      <c r="I127" s="65"/>
      <c r="J127" s="313"/>
      <c r="K127" s="313"/>
      <c r="L127" s="316"/>
    </row>
    <row r="128" spans="2:12" ht="30" customHeight="1">
      <c r="B128" s="315"/>
      <c r="C128" s="312"/>
      <c r="D128" s="312"/>
      <c r="E128" s="312"/>
      <c r="F128" s="312"/>
      <c r="G128" s="312"/>
      <c r="H128" s="65"/>
      <c r="I128" s="65"/>
      <c r="J128" s="313"/>
      <c r="K128" s="313"/>
      <c r="L128" s="316"/>
    </row>
    <row r="129" spans="2:12" ht="30" customHeight="1">
      <c r="B129" s="315"/>
      <c r="C129" s="312"/>
      <c r="D129" s="312"/>
      <c r="E129" s="312"/>
      <c r="F129" s="312"/>
      <c r="G129" s="312"/>
      <c r="H129" s="65"/>
      <c r="I129" s="65"/>
      <c r="J129" s="313"/>
      <c r="K129" s="313"/>
      <c r="L129" s="316"/>
    </row>
    <row r="130" spans="2:12" ht="30" customHeight="1">
      <c r="B130" s="315"/>
      <c r="C130" s="312"/>
      <c r="D130" s="312"/>
      <c r="E130" s="312"/>
      <c r="F130" s="312"/>
      <c r="G130" s="312"/>
      <c r="H130" s="65"/>
      <c r="I130" s="65"/>
      <c r="J130" s="313"/>
      <c r="K130" s="313"/>
      <c r="L130" s="316"/>
    </row>
    <row r="131" spans="2:12" ht="30" customHeight="1">
      <c r="I131" s="65" t="str">
        <f>IF(H131="","None",_xlfn.XLOOKUP(H131,RawTable[ITEM_NO],RawTable[STOCK],"None"))</f>
        <v>None</v>
      </c>
    </row>
    <row r="132" spans="2:12" ht="30" customHeight="1">
      <c r="I132" s="65" t="str">
        <f>IF(H132="","None",_xlfn.XLOOKUP(H132,RawTable[ITEM_NO],RawTable[STOCK],"None"))</f>
        <v>None</v>
      </c>
    </row>
    <row r="133" spans="2:12" ht="30" customHeight="1">
      <c r="I133" s="65" t="str">
        <f>IF(H133="","None",_xlfn.XLOOKUP(H133,RawTable[ITEM_NO],RawTable[STOCK],"None"))</f>
        <v>None</v>
      </c>
    </row>
    <row r="134" spans="2:12" ht="30" customHeight="1">
      <c r="I134" s="65" t="str">
        <f>IF(H134="","None",_xlfn.XLOOKUP(H134,RawTable[ITEM_NO],RawTable[STOCK],"None"))</f>
        <v>None</v>
      </c>
    </row>
    <row r="135" spans="2:12" ht="30" customHeight="1">
      <c r="I135" s="65" t="str">
        <f>IF(H135="","None",_xlfn.XLOOKUP(H135,RawTable[ITEM_NO],RawTable[STOCK],"None"))</f>
        <v>None</v>
      </c>
    </row>
    <row r="136" spans="2:12" ht="30" customHeight="1">
      <c r="I136" s="65" t="str">
        <f>IF(H136="","None",_xlfn.XLOOKUP(H136,RawTable[ITEM_NO],RawTable[STOCK],"None"))</f>
        <v>None</v>
      </c>
    </row>
    <row r="137" spans="2:12" ht="30" customHeight="1">
      <c r="I137" s="65" t="str">
        <f>IF(H137="","None",_xlfn.XLOOKUP(H137,RawTable[ITEM_NO],RawTable[STOCK],"None"))</f>
        <v>None</v>
      </c>
    </row>
    <row r="138" spans="2:12" ht="30" customHeight="1">
      <c r="I138" s="65" t="str">
        <f>IF(H138="","None",_xlfn.XLOOKUP(H138,RawTable[ITEM_NO],RawTable[STOCK],"None"))</f>
        <v>None</v>
      </c>
    </row>
    <row r="139" spans="2:12" ht="30" customHeight="1">
      <c r="I139" s="65" t="str">
        <f>IF(H139="","None",_xlfn.XLOOKUP(H139,RawTable[ITEM_NO],RawTable[STOCK],"None"))</f>
        <v>None</v>
      </c>
    </row>
    <row r="140" spans="2:12" ht="30" customHeight="1">
      <c r="I140" s="65" t="str">
        <f>IF(H140="","None",_xlfn.XLOOKUP(H140,RawTable[ITEM_NO],RawTable[STOCK],"None"))</f>
        <v>None</v>
      </c>
    </row>
    <row r="141" spans="2:12" ht="30" customHeight="1">
      <c r="I141" s="65" t="str">
        <f>IF(H141="","None",_xlfn.XLOOKUP(H141,RawTable[ITEM_NO],RawTable[STOCK],"None"))</f>
        <v>None</v>
      </c>
    </row>
    <row r="142" spans="2:12" ht="30" customHeight="1">
      <c r="I142" s="65" t="str">
        <f>IF(H142="","None",_xlfn.XLOOKUP(H142,RawTable[ITEM_NO],RawTable[STOCK],"None"))</f>
        <v>None</v>
      </c>
    </row>
    <row r="143" spans="2:12" ht="30" customHeight="1">
      <c r="I143" s="65" t="str">
        <f>IF(H143="","None",_xlfn.XLOOKUP(H143,RawTable[ITEM_NO],RawTable[STOCK],"None"))</f>
        <v>None</v>
      </c>
    </row>
    <row r="144" spans="2:12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94" xr:uid="{DAAE7B28-B568-46B2-8B83-F3990409C08E}">
    <sortState xmlns:xlrd2="http://schemas.microsoft.com/office/spreadsheetml/2017/richdata2" ref="B4:L96">
      <sortCondition descending="1" ref="C3:C94"/>
    </sortState>
  </autoFilter>
  <phoneticPr fontId="2" type="noConversion"/>
  <conditionalFormatting sqref="B4:H220">
    <cfRule type="expression" dxfId="466" priority="6" stopIfTrue="1">
      <formula>UPPER($I4)="NONE"</formula>
    </cfRule>
    <cfRule type="expression" dxfId="465" priority="7" stopIfTrue="1">
      <formula>AND($I4&lt;&gt;"", $J4&lt;&gt;"", $I4*1&lt;$J4*1)</formula>
    </cfRule>
  </conditionalFormatting>
  <conditionalFormatting sqref="H1:H3 H221:H1048576">
    <cfRule type="duplicateValues" dxfId="464" priority="5"/>
  </conditionalFormatting>
  <conditionalFormatting sqref="H4:H1048576">
    <cfRule type="expression" dxfId="463" priority="8">
      <formula>COUNTIF($H:$H, $H4)&gt;1</formula>
    </cfRule>
  </conditionalFormatting>
  <conditionalFormatting sqref="I3:I1048576">
    <cfRule type="cellIs" dxfId="462" priority="1" operator="equal">
      <formula>0</formula>
    </cfRule>
    <cfRule type="cellIs" dxfId="461" priority="2" operator="equal">
      <formula>"None"</formula>
    </cfRule>
  </conditionalFormatting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1756-E3B0-4192-AA31-71E71832DB50}">
  <sheetPr codeName="Sheet8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7047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1760</v>
      </c>
      <c r="D4" s="312" t="s">
        <v>7048</v>
      </c>
      <c r="E4" s="312" t="s">
        <v>7049</v>
      </c>
      <c r="F4" s="312" t="s">
        <v>7050</v>
      </c>
      <c r="G4" s="312" t="s">
        <v>7051</v>
      </c>
      <c r="H4" s="65">
        <v>6268650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7052</v>
      </c>
      <c r="E5" s="312"/>
      <c r="F5" s="312"/>
      <c r="G5" s="312" t="s">
        <v>1764</v>
      </c>
      <c r="H5" s="65">
        <v>750121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7053</v>
      </c>
      <c r="E6" s="312"/>
      <c r="F6" s="312"/>
      <c r="G6" s="312" t="s">
        <v>1680</v>
      </c>
      <c r="H6" s="65">
        <v>750127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7054</v>
      </c>
      <c r="E7" s="312"/>
      <c r="F7" s="312"/>
      <c r="G7" s="312" t="s">
        <v>1610</v>
      </c>
      <c r="H7" s="65">
        <v>750128</v>
      </c>
      <c r="I7" s="65">
        <f>IF(H7="","None",_xlfn.XLOOKUP(H7,RawTable[ITEM_NO],RawTable[STOCK],"None"))</f>
        <v>10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5529</v>
      </c>
      <c r="E8" s="312"/>
      <c r="F8" s="312"/>
      <c r="G8" s="312" t="s">
        <v>1764</v>
      </c>
      <c r="H8" s="65">
        <v>750138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7055</v>
      </c>
      <c r="E9" s="312"/>
      <c r="F9" s="312"/>
      <c r="G9" s="312" t="s">
        <v>1610</v>
      </c>
      <c r="H9" s="65">
        <v>6199263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8407</v>
      </c>
      <c r="E10" s="312" t="s">
        <v>8415</v>
      </c>
      <c r="F10" s="312"/>
      <c r="G10" s="312"/>
      <c r="H10" s="65">
        <v>6280343</v>
      </c>
      <c r="I10" s="65">
        <f>IF(H10="","None",_xlfn.XLOOKUP(H10,RawTable[ITEM_NO],RawTable[STOCK],"None"))</f>
        <v>3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8408</v>
      </c>
      <c r="E11" s="312" t="s">
        <v>8415</v>
      </c>
      <c r="F11" s="312"/>
      <c r="G11" s="312"/>
      <c r="H11" s="65">
        <v>6280344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1413</v>
      </c>
      <c r="C12" s="312" t="s">
        <v>2102</v>
      </c>
      <c r="D12" s="312" t="s">
        <v>7104</v>
      </c>
      <c r="E12" s="312"/>
      <c r="F12" s="312"/>
      <c r="G12" s="312" t="s">
        <v>1680</v>
      </c>
      <c r="H12" s="65">
        <v>961343</v>
      </c>
      <c r="I12" s="65">
        <f>IF(H12="","None",_xlfn.XLOOKUP(H12,RawTable[ITEM_NO],RawTable[STOCK],"None"))</f>
        <v>18</v>
      </c>
      <c r="J12" s="313"/>
      <c r="K12" s="313"/>
      <c r="L12" s="316"/>
    </row>
    <row r="13" spans="2:12" ht="30" customHeight="1">
      <c r="B13" s="315" t="s">
        <v>1413</v>
      </c>
      <c r="C13" s="312" t="s">
        <v>2102</v>
      </c>
      <c r="D13" s="312" t="s">
        <v>8410</v>
      </c>
      <c r="E13" s="312" t="s">
        <v>8416</v>
      </c>
      <c r="F13" s="312"/>
      <c r="G13" s="312"/>
      <c r="H13" s="65">
        <v>6131183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2102</v>
      </c>
      <c r="D14" s="312" t="s">
        <v>7103</v>
      </c>
      <c r="E14" s="312"/>
      <c r="F14" s="312"/>
      <c r="G14" s="312" t="s">
        <v>1680</v>
      </c>
      <c r="H14" s="65">
        <v>6215302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1429</v>
      </c>
      <c r="D15" s="312" t="s">
        <v>7056</v>
      </c>
      <c r="E15" s="312" t="s">
        <v>7057</v>
      </c>
      <c r="F15" s="312"/>
      <c r="G15" s="312" t="s">
        <v>1419</v>
      </c>
      <c r="H15" s="65">
        <v>6267287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1415</v>
      </c>
      <c r="C16" s="312" t="s">
        <v>1429</v>
      </c>
      <c r="D16" s="312" t="s">
        <v>7058</v>
      </c>
      <c r="E16" s="312"/>
      <c r="F16" s="312"/>
      <c r="G16" s="312" t="s">
        <v>1419</v>
      </c>
      <c r="H16" s="65">
        <v>6314472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1446</v>
      </c>
      <c r="D17" s="312" t="s">
        <v>7080</v>
      </c>
      <c r="E17" s="312" t="s">
        <v>7080</v>
      </c>
      <c r="F17" s="312"/>
      <c r="G17" s="312" t="s">
        <v>1428</v>
      </c>
      <c r="H17" s="65">
        <v>6152885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1415</v>
      </c>
      <c r="C18" s="312" t="s">
        <v>1448</v>
      </c>
      <c r="D18" s="312" t="s">
        <v>7063</v>
      </c>
      <c r="E18" s="312"/>
      <c r="F18" s="312"/>
      <c r="G18" s="312" t="s">
        <v>1428</v>
      </c>
      <c r="H18" s="65">
        <v>6199751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1415</v>
      </c>
      <c r="C19" s="312" t="s">
        <v>1448</v>
      </c>
      <c r="D19" s="312" t="s">
        <v>7085</v>
      </c>
      <c r="E19" s="312" t="s">
        <v>7084</v>
      </c>
      <c r="F19" s="312"/>
      <c r="G19" s="312" t="s">
        <v>7051</v>
      </c>
      <c r="H19" s="65">
        <v>6231156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1413</v>
      </c>
      <c r="C20" s="312" t="s">
        <v>2799</v>
      </c>
      <c r="D20" s="312" t="s">
        <v>7062</v>
      </c>
      <c r="E20" s="312"/>
      <c r="F20" s="312"/>
      <c r="G20" s="312" t="s">
        <v>1423</v>
      </c>
      <c r="H20" s="65">
        <v>6130653</v>
      </c>
      <c r="I20" s="65">
        <f>IF(H20="","None",_xlfn.XLOOKUP(H20,RawTable[ITEM_NO],RawTable[STOCK],"None"))</f>
        <v>5</v>
      </c>
      <c r="J20" s="313"/>
      <c r="K20" s="313"/>
      <c r="L20" s="316"/>
    </row>
    <row r="21" spans="2:12" ht="30" customHeight="1">
      <c r="B21" s="315" t="s">
        <v>1415</v>
      </c>
      <c r="C21" s="312" t="s">
        <v>1815</v>
      </c>
      <c r="D21" s="312" t="s">
        <v>6823</v>
      </c>
      <c r="E21" s="312"/>
      <c r="F21" s="312"/>
      <c r="G21" s="312" t="s">
        <v>1419</v>
      </c>
      <c r="H21" s="65">
        <v>6311196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1413</v>
      </c>
      <c r="C22" s="312" t="s">
        <v>1665</v>
      </c>
      <c r="D22" s="312" t="s">
        <v>7067</v>
      </c>
      <c r="E22" s="312"/>
      <c r="F22" s="312"/>
      <c r="G22" s="312" t="s">
        <v>1423</v>
      </c>
      <c r="H22" s="65">
        <v>950076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1665</v>
      </c>
      <c r="D23" s="312" t="s">
        <v>7066</v>
      </c>
      <c r="E23" s="312"/>
      <c r="F23" s="312"/>
      <c r="G23" s="312" t="s">
        <v>1423</v>
      </c>
      <c r="H23" s="65">
        <v>6146581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1665</v>
      </c>
      <c r="D24" s="312" t="s">
        <v>7065</v>
      </c>
      <c r="E24" s="312"/>
      <c r="F24" s="312"/>
      <c r="G24" s="312" t="s">
        <v>1423</v>
      </c>
      <c r="H24" s="65">
        <v>6166601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1413</v>
      </c>
      <c r="C25" s="312" t="s">
        <v>1665</v>
      </c>
      <c r="D25" s="312" t="s">
        <v>7100</v>
      </c>
      <c r="E25" s="312"/>
      <c r="F25" s="312"/>
      <c r="G25" s="312" t="s">
        <v>1423</v>
      </c>
      <c r="H25" s="65">
        <v>6168570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1665</v>
      </c>
      <c r="D26" s="312" t="s">
        <v>7064</v>
      </c>
      <c r="E26" s="312"/>
      <c r="F26" s="312"/>
      <c r="G26" s="312" t="s">
        <v>1423</v>
      </c>
      <c r="H26" s="65">
        <v>6300092</v>
      </c>
      <c r="I26" s="65">
        <f>IF(H26="","None",_xlfn.XLOOKUP(H26,RawTable[ITEM_NO],RawTable[STOCK],"None"))</f>
        <v>10</v>
      </c>
      <c r="J26" s="313"/>
      <c r="K26" s="313"/>
      <c r="L26" s="316"/>
    </row>
    <row r="27" spans="2:12" ht="30" customHeight="1">
      <c r="B27" s="315" t="s">
        <v>1413</v>
      </c>
      <c r="C27" s="312" t="s">
        <v>2184</v>
      </c>
      <c r="D27" s="312" t="s">
        <v>7087</v>
      </c>
      <c r="E27" s="312"/>
      <c r="F27" s="312"/>
      <c r="G27" s="312" t="s">
        <v>1423</v>
      </c>
      <c r="H27" s="65">
        <v>6164902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2184</v>
      </c>
      <c r="D28" s="312" t="s">
        <v>6992</v>
      </c>
      <c r="E28" s="312"/>
      <c r="F28" s="312"/>
      <c r="G28" s="312" t="s">
        <v>1423</v>
      </c>
      <c r="H28" s="65">
        <v>6230291</v>
      </c>
      <c r="I28" s="65">
        <f>IF(H28="","None",_xlfn.XLOOKUP(H28,RawTable[ITEM_NO],RawTable[STOCK],"None"))</f>
        <v>13</v>
      </c>
      <c r="J28" s="313"/>
      <c r="K28" s="313"/>
      <c r="L28" s="316"/>
    </row>
    <row r="29" spans="2:12" ht="30" customHeight="1">
      <c r="B29" s="315" t="s">
        <v>1413</v>
      </c>
      <c r="C29" s="312" t="s">
        <v>2184</v>
      </c>
      <c r="D29" s="312" t="s">
        <v>7071</v>
      </c>
      <c r="E29" s="312" t="s">
        <v>7092</v>
      </c>
      <c r="F29" s="312" t="s">
        <v>7093</v>
      </c>
      <c r="G29" s="312" t="s">
        <v>1423</v>
      </c>
      <c r="H29" s="65">
        <v>6341984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 t="s">
        <v>2691</v>
      </c>
      <c r="D30" s="312" t="s">
        <v>7072</v>
      </c>
      <c r="E30" s="312"/>
      <c r="F30" s="312"/>
      <c r="G30" s="312" t="s">
        <v>1423</v>
      </c>
      <c r="H30" s="65">
        <v>6187660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1424</v>
      </c>
      <c r="D31" s="312" t="s">
        <v>7075</v>
      </c>
      <c r="E31" s="312"/>
      <c r="F31" s="312"/>
      <c r="G31" s="312" t="s">
        <v>1423</v>
      </c>
      <c r="H31" s="65">
        <v>6341322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1983</v>
      </c>
      <c r="D32" s="312" t="s">
        <v>7083</v>
      </c>
      <c r="E32" s="312" t="s">
        <v>7083</v>
      </c>
      <c r="F32" s="312"/>
      <c r="G32" s="312" t="s">
        <v>7051</v>
      </c>
      <c r="H32" s="65">
        <v>6231171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8417</v>
      </c>
      <c r="D33" s="312" t="s">
        <v>7088</v>
      </c>
      <c r="E33" s="312" t="s">
        <v>8412</v>
      </c>
      <c r="F33" s="312"/>
      <c r="G33" s="312"/>
      <c r="H33" s="65">
        <v>6234041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1415</v>
      </c>
      <c r="C34" s="312" t="s">
        <v>2301</v>
      </c>
      <c r="D34" s="312" t="s">
        <v>7090</v>
      </c>
      <c r="E34" s="312"/>
      <c r="F34" s="312"/>
      <c r="G34" s="312" t="s">
        <v>1423</v>
      </c>
      <c r="H34" s="65">
        <v>952371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8403</v>
      </c>
      <c r="D35" s="312" t="s">
        <v>8405</v>
      </c>
      <c r="E35" s="312" t="s">
        <v>8411</v>
      </c>
      <c r="F35" s="312"/>
      <c r="G35" s="312"/>
      <c r="H35" s="65">
        <v>965323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1415</v>
      </c>
      <c r="C36" s="312" t="s">
        <v>2301</v>
      </c>
      <c r="D36" s="312" t="s">
        <v>7107</v>
      </c>
      <c r="E36" s="312" t="s">
        <v>7068</v>
      </c>
      <c r="F36" s="312" t="s">
        <v>7069</v>
      </c>
      <c r="G36" s="312" t="s">
        <v>1423</v>
      </c>
      <c r="H36" s="65">
        <v>6177033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1415</v>
      </c>
      <c r="C37" s="312" t="s">
        <v>2301</v>
      </c>
      <c r="D37" s="312" t="s">
        <v>7077</v>
      </c>
      <c r="E37" s="312" t="s">
        <v>7076</v>
      </c>
      <c r="F37" s="312"/>
      <c r="G37" s="312" t="s">
        <v>1423</v>
      </c>
      <c r="H37" s="65">
        <v>6220123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1415</v>
      </c>
      <c r="C38" s="312" t="s">
        <v>2301</v>
      </c>
      <c r="D38" s="312" t="s">
        <v>7060</v>
      </c>
      <c r="E38" s="312"/>
      <c r="F38" s="312"/>
      <c r="G38" s="312" t="s">
        <v>1423</v>
      </c>
      <c r="H38" s="65">
        <v>6232098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1415</v>
      </c>
      <c r="C39" s="312" t="s">
        <v>2301</v>
      </c>
      <c r="D39" s="312" t="s">
        <v>7091</v>
      </c>
      <c r="E39" s="312"/>
      <c r="F39" s="312"/>
      <c r="G39" s="312" t="s">
        <v>1423</v>
      </c>
      <c r="H39" s="65">
        <v>6323584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1415</v>
      </c>
      <c r="C40" s="312" t="s">
        <v>1504</v>
      </c>
      <c r="D40" s="312" t="s">
        <v>7094</v>
      </c>
      <c r="E40" s="312" t="s">
        <v>7102</v>
      </c>
      <c r="F40" s="312"/>
      <c r="G40" s="312" t="s">
        <v>1428</v>
      </c>
      <c r="H40" s="65">
        <v>6221740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3275</v>
      </c>
      <c r="D41" s="312" t="s">
        <v>7106</v>
      </c>
      <c r="E41" s="312" t="s">
        <v>8413</v>
      </c>
      <c r="F41" s="312"/>
      <c r="G41" s="312"/>
      <c r="H41" s="65">
        <v>6130646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1626</v>
      </c>
      <c r="D42" s="312" t="s">
        <v>8406</v>
      </c>
      <c r="E42" s="312" t="s">
        <v>8414</v>
      </c>
      <c r="F42" s="312"/>
      <c r="G42" s="312"/>
      <c r="H42" s="65">
        <v>6281145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1413</v>
      </c>
      <c r="C43" s="312" t="s">
        <v>1626</v>
      </c>
      <c r="D43" s="312" t="s">
        <v>8409</v>
      </c>
      <c r="E43" s="312" t="s">
        <v>8414</v>
      </c>
      <c r="F43" s="312"/>
      <c r="G43" s="312"/>
      <c r="H43" s="65">
        <v>6281146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1415</v>
      </c>
      <c r="C44" s="312" t="s">
        <v>1834</v>
      </c>
      <c r="D44" s="312" t="s">
        <v>7081</v>
      </c>
      <c r="E44" s="312" t="s">
        <v>7082</v>
      </c>
      <c r="F44" s="312"/>
      <c r="G44" s="312" t="s">
        <v>1419</v>
      </c>
      <c r="H44" s="65">
        <v>6267425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 t="s">
        <v>1415</v>
      </c>
      <c r="C45" s="312" t="s">
        <v>1563</v>
      </c>
      <c r="D45" s="312" t="s">
        <v>7097</v>
      </c>
      <c r="E45" s="312"/>
      <c r="F45" s="312"/>
      <c r="G45" s="312" t="s">
        <v>1423</v>
      </c>
      <c r="H45" s="65">
        <v>962103</v>
      </c>
      <c r="I45" s="65">
        <f>IF(H45="","None",_xlfn.XLOOKUP(H45,RawTable[ITEM_NO],RawTable[STOCK],"None"))</f>
        <v>8</v>
      </c>
      <c r="J45" s="313"/>
      <c r="K45" s="313"/>
      <c r="L45" s="316"/>
    </row>
    <row r="46" spans="2:12" ht="30" customHeight="1">
      <c r="B46" s="315" t="s">
        <v>1415</v>
      </c>
      <c r="C46" s="312" t="s">
        <v>1563</v>
      </c>
      <c r="D46" s="312" t="s">
        <v>7099</v>
      </c>
      <c r="E46" s="312" t="s">
        <v>7098</v>
      </c>
      <c r="F46" s="312"/>
      <c r="G46" s="312" t="s">
        <v>1423</v>
      </c>
      <c r="H46" s="65">
        <v>6343116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1415</v>
      </c>
      <c r="C47" s="312" t="s">
        <v>1488</v>
      </c>
      <c r="D47" s="312" t="s">
        <v>7079</v>
      </c>
      <c r="E47" s="312"/>
      <c r="F47" s="312"/>
      <c r="G47" s="312" t="s">
        <v>1419</v>
      </c>
      <c r="H47" s="65">
        <v>6103969</v>
      </c>
      <c r="I47" s="65">
        <f>IF(H47="","None",_xlfn.XLOOKUP(H47,RawTable[ITEM_NO],RawTable[STOCK],"None"))</f>
        <v>2</v>
      </c>
      <c r="J47" s="313"/>
      <c r="K47" s="313"/>
      <c r="L47" s="316"/>
    </row>
    <row r="48" spans="2:12" ht="30" customHeight="1">
      <c r="B48" s="315" t="s">
        <v>1413</v>
      </c>
      <c r="C48" s="312" t="s">
        <v>1488</v>
      </c>
      <c r="D48" s="312" t="s">
        <v>7089</v>
      </c>
      <c r="E48" s="312"/>
      <c r="F48" s="312"/>
      <c r="G48" s="312" t="s">
        <v>1423</v>
      </c>
      <c r="H48" s="65">
        <v>6188810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1415</v>
      </c>
      <c r="C49" s="312" t="s">
        <v>2292</v>
      </c>
      <c r="D49" s="312" t="s">
        <v>7101</v>
      </c>
      <c r="E49" s="312" t="s">
        <v>2292</v>
      </c>
      <c r="F49" s="312"/>
      <c r="G49" s="312" t="s">
        <v>1419</v>
      </c>
      <c r="H49" s="65">
        <v>6234022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 t="s">
        <v>2851</v>
      </c>
      <c r="D50" s="312" t="s">
        <v>7105</v>
      </c>
      <c r="E50" s="312"/>
      <c r="F50" s="312"/>
      <c r="G50" s="312" t="s">
        <v>1423</v>
      </c>
      <c r="H50" s="65">
        <v>1252163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 t="s">
        <v>1561</v>
      </c>
      <c r="D51" s="312" t="s">
        <v>7095</v>
      </c>
      <c r="E51" s="312"/>
      <c r="F51" s="312"/>
      <c r="G51" s="312" t="s">
        <v>1423</v>
      </c>
      <c r="H51" s="65">
        <v>6131153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 t="s">
        <v>1561</v>
      </c>
      <c r="D52" s="312" t="s">
        <v>7086</v>
      </c>
      <c r="E52" s="312"/>
      <c r="F52" s="312"/>
      <c r="G52" s="312" t="s">
        <v>1423</v>
      </c>
      <c r="H52" s="65">
        <v>6238394</v>
      </c>
      <c r="I52" s="65">
        <f>IF(H52="","None",_xlfn.XLOOKUP(H52,RawTable[ITEM_NO],RawTable[STOCK],"None"))</f>
        <v>1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7070</v>
      </c>
      <c r="E53" s="312"/>
      <c r="F53" s="312"/>
      <c r="G53" s="312" t="s">
        <v>3284</v>
      </c>
      <c r="H53" s="65">
        <v>1556860</v>
      </c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7073</v>
      </c>
      <c r="E54" s="312"/>
      <c r="F54" s="312"/>
      <c r="G54" s="312" t="s">
        <v>1423</v>
      </c>
      <c r="H54" s="65">
        <v>6149822</v>
      </c>
      <c r="I54" s="65">
        <f>IF(H54="","None",_xlfn.XLOOKUP(H54,RawTable[ITEM_NO],RawTable[STOCK],"None"))</f>
        <v>2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7061</v>
      </c>
      <c r="E55" s="312"/>
      <c r="F55" s="312"/>
      <c r="G55" s="312" t="s">
        <v>1423</v>
      </c>
      <c r="H55" s="65">
        <v>6217873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/>
      <c r="D56" s="312" t="s">
        <v>7096</v>
      </c>
      <c r="E56" s="312"/>
      <c r="F56" s="312"/>
      <c r="G56" s="312" t="s">
        <v>7051</v>
      </c>
      <c r="H56" s="65">
        <v>6233814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7059</v>
      </c>
      <c r="E57" s="312"/>
      <c r="F57" s="312"/>
      <c r="G57" s="312" t="s">
        <v>1428</v>
      </c>
      <c r="H57" s="65">
        <v>6252956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1415</v>
      </c>
      <c r="C58" s="312"/>
      <c r="D58" s="312" t="s">
        <v>7078</v>
      </c>
      <c r="E58" s="312"/>
      <c r="F58" s="312"/>
      <c r="G58" s="312" t="s">
        <v>1428</v>
      </c>
      <c r="H58" s="65">
        <v>6300545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7074</v>
      </c>
      <c r="E59" s="312"/>
      <c r="F59" s="312"/>
      <c r="G59" s="312" t="s">
        <v>1423</v>
      </c>
      <c r="H59" s="65">
        <v>6341321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9472</v>
      </c>
      <c r="C60" s="312"/>
      <c r="D60" s="312" t="s">
        <v>9473</v>
      </c>
      <c r="E60" s="312"/>
      <c r="F60" s="312"/>
      <c r="G60" s="312"/>
      <c r="H60" s="65" t="s">
        <v>9471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6" xr:uid="{DAAE7B28-B568-46B2-8B83-F3990409C08E}">
    <sortState xmlns:xlrd2="http://schemas.microsoft.com/office/spreadsheetml/2017/richdata2" ref="B4:L220">
      <sortCondition ref="C3:C56"/>
    </sortState>
  </autoFilter>
  <phoneticPr fontId="2" type="noConversion"/>
  <conditionalFormatting sqref="B4:H220">
    <cfRule type="expression" dxfId="460" priority="6" stopIfTrue="1">
      <formula>UPPER($I4)="NONE"</formula>
    </cfRule>
    <cfRule type="expression" dxfId="459" priority="7" stopIfTrue="1">
      <formula>AND($I4&lt;&gt;"", $J4&lt;&gt;"", $I4*1&lt;$J4*1)</formula>
    </cfRule>
  </conditionalFormatting>
  <conditionalFormatting sqref="H1:H3 H221:H1048576">
    <cfRule type="duplicateValues" dxfId="458" priority="5"/>
  </conditionalFormatting>
  <conditionalFormatting sqref="H4:H1048576">
    <cfRule type="expression" dxfId="457" priority="8">
      <formula>COUNTIF($H:$H, $H4)&gt;1</formula>
    </cfRule>
  </conditionalFormatting>
  <conditionalFormatting sqref="I3:I1048576">
    <cfRule type="cellIs" dxfId="456" priority="1" operator="equal">
      <formula>0</formula>
    </cfRule>
    <cfRule type="cellIs" dxfId="455" priority="2" operator="equal">
      <formula>"None"</formula>
    </cfRule>
  </conditionalFormatting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9F95-3531-41A6-B24D-3555919E2491}">
  <sheetPr codeName="Sheet8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7033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8761</v>
      </c>
      <c r="C4" s="312" t="s">
        <v>1758</v>
      </c>
      <c r="D4" s="312" t="s">
        <v>7036</v>
      </c>
      <c r="E4" s="312" t="s">
        <v>7037</v>
      </c>
      <c r="F4" s="312"/>
      <c r="G4" s="312" t="s">
        <v>6684</v>
      </c>
      <c r="H4" s="65">
        <v>6229347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8761</v>
      </c>
      <c r="C5" s="312" t="s">
        <v>1686</v>
      </c>
      <c r="D5" s="312" t="s">
        <v>1928</v>
      </c>
      <c r="E5" s="312" t="s">
        <v>7044</v>
      </c>
      <c r="F5" s="312"/>
      <c r="G5" s="312" t="s">
        <v>1423</v>
      </c>
      <c r="H5" s="65">
        <v>6259162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2196</v>
      </c>
      <c r="D6" s="312" t="s">
        <v>7038</v>
      </c>
      <c r="E6" s="312"/>
      <c r="F6" s="312"/>
      <c r="G6" s="312" t="s">
        <v>1428</v>
      </c>
      <c r="H6" s="65">
        <v>1053288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1417</v>
      </c>
      <c r="D7" s="312" t="s">
        <v>2516</v>
      </c>
      <c r="E7" s="312"/>
      <c r="F7" s="312"/>
      <c r="G7" s="312" t="s">
        <v>1428</v>
      </c>
      <c r="H7" s="65">
        <v>6336728</v>
      </c>
      <c r="I7" s="65">
        <f>IF(H7="","None",_xlfn.XLOOKUP(H7,RawTable[ITEM_NO],RawTable[STOCK],"None"))</f>
        <v>4</v>
      </c>
      <c r="J7" s="313"/>
      <c r="K7" s="313"/>
      <c r="L7" s="316"/>
    </row>
    <row r="8" spans="2:12" ht="30" customHeight="1">
      <c r="B8" s="315" t="s">
        <v>1415</v>
      </c>
      <c r="C8" s="312" t="s">
        <v>1417</v>
      </c>
      <c r="D8" s="312" t="s">
        <v>7045</v>
      </c>
      <c r="E8" s="312"/>
      <c r="F8" s="312"/>
      <c r="G8" s="312" t="s">
        <v>1428</v>
      </c>
      <c r="H8" s="65">
        <v>6236976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 t="s">
        <v>1415</v>
      </c>
      <c r="C9" s="312" t="s">
        <v>1417</v>
      </c>
      <c r="D9" s="312" t="s">
        <v>4678</v>
      </c>
      <c r="E9" s="312"/>
      <c r="F9" s="312"/>
      <c r="G9" s="312" t="s">
        <v>1428</v>
      </c>
      <c r="H9" s="65">
        <v>6167421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1488</v>
      </c>
      <c r="D10" s="312" t="s">
        <v>7046</v>
      </c>
      <c r="E10" s="312"/>
      <c r="F10" s="312"/>
      <c r="G10" s="312" t="s">
        <v>1419</v>
      </c>
      <c r="H10" s="65">
        <v>6261244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1760</v>
      </c>
      <c r="D11" s="312" t="s">
        <v>7034</v>
      </c>
      <c r="E11" s="312"/>
      <c r="F11" s="312"/>
      <c r="G11" s="312" t="s">
        <v>7035</v>
      </c>
      <c r="H11" s="65">
        <v>6340702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1607</v>
      </c>
      <c r="D12" s="312" t="s">
        <v>7039</v>
      </c>
      <c r="E12" s="312" t="s">
        <v>7040</v>
      </c>
      <c r="F12" s="312"/>
      <c r="G12" s="312" t="s">
        <v>7035</v>
      </c>
      <c r="H12" s="65">
        <v>6213905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1413</v>
      </c>
      <c r="C13" s="312" t="s">
        <v>1607</v>
      </c>
      <c r="D13" s="312" t="s">
        <v>7041</v>
      </c>
      <c r="E13" s="312" t="s">
        <v>7042</v>
      </c>
      <c r="F13" s="312"/>
      <c r="G13" s="312" t="s">
        <v>1680</v>
      </c>
      <c r="H13" s="65">
        <v>6339489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2301</v>
      </c>
      <c r="D14" s="312" t="s">
        <v>7043</v>
      </c>
      <c r="E14" s="312" t="s">
        <v>8801</v>
      </c>
      <c r="F14" s="312"/>
      <c r="G14" s="312" t="s">
        <v>7035</v>
      </c>
      <c r="H14" s="65">
        <v>6272102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8402</v>
      </c>
      <c r="D15" s="312" t="s">
        <v>8404</v>
      </c>
      <c r="E15" s="312" t="s">
        <v>8402</v>
      </c>
      <c r="F15" s="312"/>
      <c r="G15" s="312"/>
      <c r="H15" s="65">
        <v>6283480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9076</v>
      </c>
      <c r="C16" s="312" t="s">
        <v>9077</v>
      </c>
      <c r="D16" s="312" t="s">
        <v>9075</v>
      </c>
      <c r="E16" s="312"/>
      <c r="F16" s="312"/>
      <c r="G16" s="312"/>
      <c r="H16" s="65">
        <v>6281593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9076</v>
      </c>
      <c r="C17" s="312"/>
      <c r="D17" s="312" t="s">
        <v>9078</v>
      </c>
      <c r="E17" s="312"/>
      <c r="F17" s="312"/>
      <c r="G17" s="312"/>
      <c r="H17" s="65">
        <v>6189673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5" xr:uid="{DAAE7B28-B568-46B2-8B83-F3990409C08E}">
    <sortState xmlns:xlrd2="http://schemas.microsoft.com/office/spreadsheetml/2017/richdata2" ref="B4:L15">
      <sortCondition ref="B4:B6"/>
      <sortCondition ref="C4:C6"/>
      <sortCondition ref="D4:D6"/>
    </sortState>
  </autoFilter>
  <phoneticPr fontId="2" type="noConversion"/>
  <conditionalFormatting sqref="B4:H220">
    <cfRule type="expression" dxfId="454" priority="6" stopIfTrue="1">
      <formula>UPPER($I4)="NONE"</formula>
    </cfRule>
    <cfRule type="expression" dxfId="453" priority="7" stopIfTrue="1">
      <formula>AND($I4&lt;&gt;"", $J4&lt;&gt;"", $I4*1&lt;$J4*1)</formula>
    </cfRule>
  </conditionalFormatting>
  <conditionalFormatting sqref="H1:H3 H221:H1048576">
    <cfRule type="duplicateValues" dxfId="452" priority="5"/>
  </conditionalFormatting>
  <conditionalFormatting sqref="H4:H1048576">
    <cfRule type="expression" dxfId="451" priority="8">
      <formula>COUNTIF($H:$H, $H4)&gt;1</formula>
    </cfRule>
  </conditionalFormatting>
  <conditionalFormatting sqref="I3:I1048576">
    <cfRule type="cellIs" dxfId="450" priority="1" operator="equal">
      <formula>0</formula>
    </cfRule>
    <cfRule type="cellIs" dxfId="449" priority="2" operator="equal">
      <formula>"None"</formula>
    </cfRule>
  </conditionalFormatting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45B1-299B-47EB-8585-CC1B4A4FAAAF}">
  <sheetPr codeName="Sheet8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7032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7027</v>
      </c>
      <c r="E4" s="312"/>
      <c r="F4" s="312"/>
      <c r="G4" s="312" t="s">
        <v>1419</v>
      </c>
      <c r="H4" s="65">
        <v>6131538</v>
      </c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 t="s">
        <v>1415</v>
      </c>
      <c r="C5" s="312" t="s">
        <v>2301</v>
      </c>
      <c r="D5" s="312" t="s">
        <v>7030</v>
      </c>
      <c r="E5" s="312"/>
      <c r="F5" s="312"/>
      <c r="G5" s="312" t="s">
        <v>7031</v>
      </c>
      <c r="H5" s="65">
        <v>6249840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1413</v>
      </c>
      <c r="C6" s="312" t="s">
        <v>4369</v>
      </c>
      <c r="D6" s="312" t="s">
        <v>7028</v>
      </c>
      <c r="E6" s="312"/>
      <c r="F6" s="312"/>
      <c r="G6" s="312" t="s">
        <v>1764</v>
      </c>
      <c r="H6" s="65">
        <v>6166340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/>
      <c r="D7" s="312" t="s">
        <v>4896</v>
      </c>
      <c r="E7" s="312"/>
      <c r="F7" s="312"/>
      <c r="G7" s="312" t="s">
        <v>3938</v>
      </c>
      <c r="H7" s="65">
        <v>6320286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/>
      <c r="D8" s="312" t="s">
        <v>7029</v>
      </c>
      <c r="E8" s="312"/>
      <c r="F8" s="312"/>
      <c r="G8" s="312" t="s">
        <v>1423</v>
      </c>
      <c r="H8" s="65">
        <v>6256740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/>
      <c r="D9" s="312" t="s">
        <v>8226</v>
      </c>
      <c r="E9" s="312" t="s">
        <v>8225</v>
      </c>
      <c r="F9" s="312" t="s">
        <v>8227</v>
      </c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 t="s">
        <v>8936</v>
      </c>
      <c r="C10" s="312"/>
      <c r="D10" s="312" t="s">
        <v>8937</v>
      </c>
      <c r="E10" s="312" t="s">
        <v>8938</v>
      </c>
      <c r="F10" s="312" t="s">
        <v>8939</v>
      </c>
      <c r="G10" s="312"/>
      <c r="H10" s="65">
        <v>6294863</v>
      </c>
      <c r="I10" s="65">
        <f>IF(H10="","None",_xlfn.XLOOKUP(H10,RawTable[ITEM_NO],RawTable[STOCK],"None"))</f>
        <v>0</v>
      </c>
      <c r="J10" s="313"/>
      <c r="K10" s="313"/>
      <c r="L10" s="316" t="s">
        <v>8940</v>
      </c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" xr:uid="{DAAE7B28-B568-46B2-8B83-F3990409C08E}">
    <sortState xmlns:xlrd2="http://schemas.microsoft.com/office/spreadsheetml/2017/richdata2" ref="B4:L8">
      <sortCondition ref="B4:B6"/>
      <sortCondition ref="C4:C6"/>
      <sortCondition ref="D4:D6"/>
    </sortState>
  </autoFilter>
  <phoneticPr fontId="2" type="noConversion"/>
  <conditionalFormatting sqref="B4:H220">
    <cfRule type="expression" dxfId="448" priority="6" stopIfTrue="1">
      <formula>UPPER($I4)="NONE"</formula>
    </cfRule>
    <cfRule type="expression" dxfId="447" priority="7" stopIfTrue="1">
      <formula>AND($I4&lt;&gt;"", $J4&lt;&gt;"", $I4*1&lt;$J4*1)</formula>
    </cfRule>
  </conditionalFormatting>
  <conditionalFormatting sqref="H1:H3 H221:H1048576">
    <cfRule type="duplicateValues" dxfId="446" priority="5"/>
  </conditionalFormatting>
  <conditionalFormatting sqref="H4:H1048576">
    <cfRule type="expression" dxfId="445" priority="8">
      <formula>COUNTIF($H:$H, $H4)&gt;1</formula>
    </cfRule>
  </conditionalFormatting>
  <conditionalFormatting sqref="I3:I1048576">
    <cfRule type="cellIs" dxfId="444" priority="1" operator="equal">
      <formula>0</formula>
    </cfRule>
    <cfRule type="cellIs" dxfId="443" priority="2" operator="equal">
      <formula>"None"</formula>
    </cfRule>
  </conditionalFormatting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884D-E686-4C1F-A19F-292527DCF2D1}">
  <sheetPr codeName="Sheet8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7012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2196</v>
      </c>
      <c r="D4" s="312" t="s">
        <v>4726</v>
      </c>
      <c r="E4" s="312"/>
      <c r="F4" s="312"/>
      <c r="G4" s="312" t="s">
        <v>1419</v>
      </c>
      <c r="H4" s="65">
        <v>6184770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1424</v>
      </c>
      <c r="D5" s="312" t="s">
        <v>7016</v>
      </c>
      <c r="E5" s="312"/>
      <c r="F5" s="312"/>
      <c r="G5" s="312" t="s">
        <v>7017</v>
      </c>
      <c r="H5" s="65">
        <v>6337011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2301</v>
      </c>
      <c r="D6" s="312" t="s">
        <v>7019</v>
      </c>
      <c r="E6" s="312"/>
      <c r="F6" s="312"/>
      <c r="G6" s="312" t="s">
        <v>6521</v>
      </c>
      <c r="H6" s="65">
        <v>6237372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1834</v>
      </c>
      <c r="D7" s="312" t="s">
        <v>7020</v>
      </c>
      <c r="E7" s="312"/>
      <c r="F7" s="312"/>
      <c r="G7" s="312" t="s">
        <v>6998</v>
      </c>
      <c r="H7" s="65">
        <v>6264472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1488</v>
      </c>
      <c r="D8" s="312" t="s">
        <v>7021</v>
      </c>
      <c r="E8" s="312"/>
      <c r="F8" s="312"/>
      <c r="G8" s="312" t="s">
        <v>1419</v>
      </c>
      <c r="H8" s="65">
        <v>1053569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1413</v>
      </c>
      <c r="C9" s="312" t="s">
        <v>7026</v>
      </c>
      <c r="D9" s="312" t="s">
        <v>7018</v>
      </c>
      <c r="E9" s="312"/>
      <c r="F9" s="312"/>
      <c r="G9" s="312" t="s">
        <v>7017</v>
      </c>
      <c r="H9" s="65">
        <v>6321638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7013</v>
      </c>
      <c r="E10" s="312"/>
      <c r="F10" s="312"/>
      <c r="G10" s="312" t="s">
        <v>1562</v>
      </c>
      <c r="H10" s="65">
        <v>6304583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3207</v>
      </c>
      <c r="E11" s="312"/>
      <c r="F11" s="312"/>
      <c r="G11" s="312" t="s">
        <v>1680</v>
      </c>
      <c r="H11" s="65">
        <v>6164737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 t="s">
        <v>2102</v>
      </c>
      <c r="D12" s="312" t="s">
        <v>7014</v>
      </c>
      <c r="E12" s="312"/>
      <c r="F12" s="312"/>
      <c r="G12" s="312" t="s">
        <v>1680</v>
      </c>
      <c r="H12" s="65">
        <v>6323411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1413</v>
      </c>
      <c r="C13" s="312" t="s">
        <v>2102</v>
      </c>
      <c r="D13" s="312" t="s">
        <v>7022</v>
      </c>
      <c r="E13" s="312"/>
      <c r="F13" s="312"/>
      <c r="G13" s="312" t="s">
        <v>1680</v>
      </c>
      <c r="H13" s="65">
        <v>6263737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 t="s">
        <v>2102</v>
      </c>
      <c r="D14" s="312" t="s">
        <v>7023</v>
      </c>
      <c r="E14" s="312"/>
      <c r="F14" s="312"/>
      <c r="G14" s="312" t="s">
        <v>1680</v>
      </c>
      <c r="H14" s="65">
        <v>6263736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2102</v>
      </c>
      <c r="D15" s="312" t="s">
        <v>7024</v>
      </c>
      <c r="E15" s="312"/>
      <c r="F15" s="312"/>
      <c r="G15" s="312" t="s">
        <v>1680</v>
      </c>
      <c r="H15" s="65">
        <v>6263735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1413</v>
      </c>
      <c r="C16" s="312" t="s">
        <v>2102</v>
      </c>
      <c r="D16" s="312" t="s">
        <v>7025</v>
      </c>
      <c r="E16" s="312"/>
      <c r="F16" s="312"/>
      <c r="G16" s="312" t="s">
        <v>1680</v>
      </c>
      <c r="H16" s="65">
        <v>6220505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1413</v>
      </c>
      <c r="C17" s="312" t="s">
        <v>3232</v>
      </c>
      <c r="D17" s="312" t="s">
        <v>5560</v>
      </c>
      <c r="E17" s="312"/>
      <c r="F17" s="312"/>
      <c r="G17" s="312" t="s">
        <v>5476</v>
      </c>
      <c r="H17" s="65">
        <v>6330380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1413</v>
      </c>
      <c r="C18" s="312" t="s">
        <v>1769</v>
      </c>
      <c r="D18" s="312" t="s">
        <v>7015</v>
      </c>
      <c r="E18" s="312"/>
      <c r="F18" s="312"/>
      <c r="G18" s="312" t="s">
        <v>6998</v>
      </c>
      <c r="H18" s="65">
        <v>6230335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1665</v>
      </c>
      <c r="D19" s="312" t="s">
        <v>6991</v>
      </c>
      <c r="E19" s="312"/>
      <c r="F19" s="312"/>
      <c r="G19" s="312" t="s">
        <v>1423</v>
      </c>
      <c r="H19" s="65">
        <v>965439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9" xr:uid="{DAAE7B28-B568-46B2-8B83-F3990409C08E}">
    <sortState xmlns:xlrd2="http://schemas.microsoft.com/office/spreadsheetml/2017/richdata2" ref="B4:L19">
      <sortCondition ref="B4:B6"/>
      <sortCondition ref="C4:C6"/>
      <sortCondition ref="D4:D6"/>
    </sortState>
  </autoFilter>
  <phoneticPr fontId="2" type="noConversion"/>
  <conditionalFormatting sqref="B4:H220">
    <cfRule type="expression" dxfId="442" priority="6" stopIfTrue="1">
      <formula>UPPER($I4)="NONE"</formula>
    </cfRule>
    <cfRule type="expression" dxfId="441" priority="7" stopIfTrue="1">
      <formula>AND($I4&lt;&gt;"", $J4&lt;&gt;"", $I4*1&lt;$J4*1)</formula>
    </cfRule>
  </conditionalFormatting>
  <conditionalFormatting sqref="H1:H3 H221:H1048576">
    <cfRule type="duplicateValues" dxfId="440" priority="5"/>
  </conditionalFormatting>
  <conditionalFormatting sqref="H4:H1048576">
    <cfRule type="expression" dxfId="439" priority="8">
      <formula>COUNTIF($H:$H, $H4)&gt;1</formula>
    </cfRule>
  </conditionalFormatting>
  <conditionalFormatting sqref="I3:I1048576">
    <cfRule type="cellIs" dxfId="438" priority="1" operator="equal">
      <formula>0</formula>
    </cfRule>
    <cfRule type="cellIs" dxfId="437" priority="2" operator="equal">
      <formula>"None"</formula>
    </cfRule>
  </conditionalFormatting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4370-D907-4008-9DD5-E62C343BDDD6}">
  <sheetPr codeName="Sheet8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7011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2102</v>
      </c>
      <c r="D4" s="312" t="s">
        <v>7010</v>
      </c>
      <c r="E4" s="312"/>
      <c r="F4" s="312"/>
      <c r="G4" s="312" t="s">
        <v>1680</v>
      </c>
      <c r="H4" s="65">
        <v>6186402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1504</v>
      </c>
      <c r="D5" s="312" t="s">
        <v>3439</v>
      </c>
      <c r="E5" s="312"/>
      <c r="F5" s="312"/>
      <c r="G5" s="312" t="s">
        <v>1419</v>
      </c>
      <c r="H5" s="65">
        <v>6324543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1415</v>
      </c>
      <c r="C6" s="312" t="s">
        <v>1488</v>
      </c>
      <c r="D6" s="312" t="s">
        <v>2958</v>
      </c>
      <c r="E6" s="312"/>
      <c r="F6" s="312"/>
      <c r="G6" s="312" t="s">
        <v>1428</v>
      </c>
      <c r="H6" s="65">
        <v>1055176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36" priority="6" stopIfTrue="1">
      <formula>UPPER($I4)="NONE"</formula>
    </cfRule>
    <cfRule type="expression" dxfId="435" priority="7" stopIfTrue="1">
      <formula>AND($I4&lt;&gt;"", $J4&lt;&gt;"", $I4*1&lt;$J4*1)</formula>
    </cfRule>
  </conditionalFormatting>
  <conditionalFormatting sqref="H1:H3 H221:H1048576">
    <cfRule type="duplicateValues" dxfId="434" priority="5"/>
  </conditionalFormatting>
  <conditionalFormatting sqref="H4:H1048576">
    <cfRule type="expression" dxfId="433" priority="8">
      <formula>COUNTIF($H:$H, $H4)&gt;1</formula>
    </cfRule>
  </conditionalFormatting>
  <conditionalFormatting sqref="I3:I1048576">
    <cfRule type="cellIs" dxfId="432" priority="1" operator="equal">
      <formula>0</formula>
    </cfRule>
    <cfRule type="cellIs" dxfId="431" priority="2" operator="equal">
      <formula>"None"</formula>
    </cfRule>
  </conditionalFormatting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FB45-D744-4CEC-AC26-C2B5B1A7CC72}">
  <sheetPr codeName="Sheet8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6983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1446</v>
      </c>
      <c r="D4" s="312" t="s">
        <v>6990</v>
      </c>
      <c r="E4" s="312"/>
      <c r="F4" s="312"/>
      <c r="G4" s="312" t="s">
        <v>1428</v>
      </c>
      <c r="H4" s="65">
        <v>6340805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1448</v>
      </c>
      <c r="D5" s="312" t="s">
        <v>6995</v>
      </c>
      <c r="E5" s="312"/>
      <c r="F5" s="312"/>
      <c r="G5" s="312" t="s">
        <v>1419</v>
      </c>
      <c r="H5" s="65">
        <v>6345579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1470</v>
      </c>
      <c r="D6" s="312" t="s">
        <v>2815</v>
      </c>
      <c r="E6" s="312"/>
      <c r="F6" s="312"/>
      <c r="G6" s="312" t="s">
        <v>1428</v>
      </c>
      <c r="H6" s="65">
        <v>6178862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1983</v>
      </c>
      <c r="D7" s="312" t="s">
        <v>6994</v>
      </c>
      <c r="E7" s="312" t="s">
        <v>6993</v>
      </c>
      <c r="F7" s="312"/>
      <c r="G7" s="312" t="s">
        <v>1554</v>
      </c>
      <c r="H7" s="65">
        <v>6236969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5951</v>
      </c>
      <c r="D8" s="312" t="s">
        <v>6997</v>
      </c>
      <c r="E8" s="312"/>
      <c r="F8" s="312"/>
      <c r="G8" s="312" t="s">
        <v>6998</v>
      </c>
      <c r="H8" s="65">
        <v>6220275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1502</v>
      </c>
      <c r="D9" s="312" t="s">
        <v>1503</v>
      </c>
      <c r="E9" s="312"/>
      <c r="F9" s="312"/>
      <c r="G9" s="312" t="s">
        <v>1419</v>
      </c>
      <c r="H9" s="65">
        <v>1054961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1502</v>
      </c>
      <c r="D10" s="312" t="s">
        <v>2400</v>
      </c>
      <c r="E10" s="312"/>
      <c r="F10" s="312"/>
      <c r="G10" s="312" t="s">
        <v>1554</v>
      </c>
      <c r="H10" s="65">
        <v>1055320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2301</v>
      </c>
      <c r="D11" s="312" t="s">
        <v>6999</v>
      </c>
      <c r="E11" s="312"/>
      <c r="F11" s="312"/>
      <c r="G11" s="312" t="s">
        <v>1423</v>
      </c>
      <c r="H11" s="65">
        <v>6236974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1417</v>
      </c>
      <c r="D12" s="312" t="s">
        <v>1550</v>
      </c>
      <c r="E12" s="312"/>
      <c r="F12" s="312"/>
      <c r="G12" s="312" t="s">
        <v>1428</v>
      </c>
      <c r="H12" s="65">
        <v>6192378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1417</v>
      </c>
      <c r="D13" s="312" t="s">
        <v>3498</v>
      </c>
      <c r="E13" s="312"/>
      <c r="F13" s="312"/>
      <c r="G13" s="312" t="s">
        <v>1419</v>
      </c>
      <c r="H13" s="65">
        <v>1053487</v>
      </c>
      <c r="I13" s="65">
        <f>IF(H13="","None",_xlfn.XLOOKUP(H13,RawTable[ITEM_NO],RawTable[STOCK],"None"))</f>
        <v>4</v>
      </c>
      <c r="J13" s="313"/>
      <c r="K13" s="313"/>
      <c r="L13" s="316"/>
    </row>
    <row r="14" spans="2:12" ht="30" customHeight="1">
      <c r="B14" s="315" t="s">
        <v>1415</v>
      </c>
      <c r="C14" s="312" t="s">
        <v>1417</v>
      </c>
      <c r="D14" s="312" t="s">
        <v>7007</v>
      </c>
      <c r="E14" s="312" t="s">
        <v>7008</v>
      </c>
      <c r="F14" s="312"/>
      <c r="G14" s="312" t="s">
        <v>1428</v>
      </c>
      <c r="H14" s="65">
        <v>6249032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1415</v>
      </c>
      <c r="C15" s="312" t="s">
        <v>1558</v>
      </c>
      <c r="D15" s="312" t="s">
        <v>7003</v>
      </c>
      <c r="E15" s="312"/>
      <c r="F15" s="312"/>
      <c r="G15" s="312" t="s">
        <v>1419</v>
      </c>
      <c r="H15" s="65">
        <v>6157579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1488</v>
      </c>
      <c r="D16" s="312" t="s">
        <v>7004</v>
      </c>
      <c r="E16" s="312"/>
      <c r="F16" s="312"/>
      <c r="G16" s="312" t="s">
        <v>1428</v>
      </c>
      <c r="H16" s="65">
        <v>6240423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/>
      <c r="D17" s="312" t="s">
        <v>6984</v>
      </c>
      <c r="E17" s="312"/>
      <c r="F17" s="312"/>
      <c r="G17" s="312" t="s">
        <v>1428</v>
      </c>
      <c r="H17" s="65">
        <v>6340806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1760</v>
      </c>
      <c r="D18" s="312" t="s">
        <v>6985</v>
      </c>
      <c r="E18" s="312"/>
      <c r="F18" s="312"/>
      <c r="G18" s="312" t="s">
        <v>1495</v>
      </c>
      <c r="H18" s="65">
        <v>6317193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1762</v>
      </c>
      <c r="D19" s="312" t="s">
        <v>6986</v>
      </c>
      <c r="E19" s="312"/>
      <c r="F19" s="312"/>
      <c r="G19" s="312" t="s">
        <v>1610</v>
      </c>
      <c r="H19" s="65">
        <v>6152072</v>
      </c>
      <c r="I19" s="65">
        <f>IF(H19="","None",_xlfn.XLOOKUP(H19,RawTable[ITEM_NO],RawTable[STOCK],"None"))</f>
        <v>8</v>
      </c>
      <c r="J19" s="313"/>
      <c r="K19" s="313"/>
      <c r="L19" s="316"/>
    </row>
    <row r="20" spans="2:12" ht="30" customHeight="1">
      <c r="B20" s="315" t="s">
        <v>1413</v>
      </c>
      <c r="C20" s="312" t="s">
        <v>2102</v>
      </c>
      <c r="D20" s="312" t="s">
        <v>6987</v>
      </c>
      <c r="E20" s="312"/>
      <c r="F20" s="312"/>
      <c r="G20" s="312" t="s">
        <v>1680</v>
      </c>
      <c r="H20" s="65">
        <v>957240</v>
      </c>
      <c r="I20" s="65">
        <f>IF(H20="","None",_xlfn.XLOOKUP(H20,RawTable[ITEM_NO],RawTable[STOCK],"None"))</f>
        <v>7</v>
      </c>
      <c r="J20" s="313"/>
      <c r="K20" s="313"/>
      <c r="L20" s="316"/>
    </row>
    <row r="21" spans="2:12" ht="30" customHeight="1">
      <c r="B21" s="315" t="s">
        <v>1413</v>
      </c>
      <c r="C21" s="312" t="s">
        <v>2102</v>
      </c>
      <c r="D21" s="312" t="s">
        <v>7005</v>
      </c>
      <c r="E21" s="312"/>
      <c r="F21" s="312"/>
      <c r="G21" s="312" t="s">
        <v>1680</v>
      </c>
      <c r="H21" s="65">
        <v>957456</v>
      </c>
      <c r="I21" s="65">
        <f>IF(H21="","None",_xlfn.XLOOKUP(H21,RawTable[ITEM_NO],RawTable[STOCK],"None"))</f>
        <v>7</v>
      </c>
      <c r="J21" s="313"/>
      <c r="K21" s="313"/>
      <c r="L21" s="316"/>
    </row>
    <row r="22" spans="2:12" ht="30" customHeight="1">
      <c r="B22" s="315" t="s">
        <v>1413</v>
      </c>
      <c r="C22" s="312" t="s">
        <v>1665</v>
      </c>
      <c r="D22" s="312" t="s">
        <v>6991</v>
      </c>
      <c r="E22" s="312"/>
      <c r="F22" s="312"/>
      <c r="G22" s="312" t="s">
        <v>1423</v>
      </c>
      <c r="H22" s="65">
        <v>965439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 t="s">
        <v>1413</v>
      </c>
      <c r="C23" s="312" t="s">
        <v>2184</v>
      </c>
      <c r="D23" s="312" t="s">
        <v>6992</v>
      </c>
      <c r="E23" s="312"/>
      <c r="F23" s="312"/>
      <c r="G23" s="312" t="s">
        <v>1423</v>
      </c>
      <c r="H23" s="65">
        <v>6230291</v>
      </c>
      <c r="I23" s="65">
        <f>IF(H23="","None",_xlfn.XLOOKUP(H23,RawTable[ITEM_NO],RawTable[STOCK],"None"))</f>
        <v>13</v>
      </c>
      <c r="J23" s="313"/>
      <c r="K23" s="313"/>
      <c r="L23" s="316"/>
    </row>
    <row r="24" spans="2:12" ht="30" customHeight="1">
      <c r="B24" s="315" t="s">
        <v>1413</v>
      </c>
      <c r="C24" s="312" t="s">
        <v>6013</v>
      </c>
      <c r="D24" s="312" t="s">
        <v>6015</v>
      </c>
      <c r="E24" s="312"/>
      <c r="F24" s="312"/>
      <c r="G24" s="312" t="s">
        <v>5476</v>
      </c>
      <c r="H24" s="65">
        <v>6195872</v>
      </c>
      <c r="I24" s="65">
        <f>IF(H24="","None",_xlfn.XLOOKUP(H24,RawTable[ITEM_NO],RawTable[STOCK],"None"))</f>
        <v>3</v>
      </c>
      <c r="J24" s="313"/>
      <c r="K24" s="313"/>
      <c r="L24" s="316"/>
    </row>
    <row r="25" spans="2:12" ht="30" customHeight="1">
      <c r="B25" s="315" t="s">
        <v>1413</v>
      </c>
      <c r="C25" s="312" t="s">
        <v>1686</v>
      </c>
      <c r="D25" s="312" t="s">
        <v>7000</v>
      </c>
      <c r="E25" s="312"/>
      <c r="F25" s="312"/>
      <c r="G25" s="312" t="s">
        <v>1423</v>
      </c>
      <c r="H25" s="65">
        <v>6320283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2835</v>
      </c>
      <c r="D26" s="312" t="s">
        <v>7001</v>
      </c>
      <c r="E26" s="312"/>
      <c r="F26" s="312"/>
      <c r="G26" s="312" t="s">
        <v>1610</v>
      </c>
      <c r="H26" s="65">
        <v>6243647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2835</v>
      </c>
      <c r="D27" s="312" t="s">
        <v>7002</v>
      </c>
      <c r="E27" s="312"/>
      <c r="F27" s="312"/>
      <c r="G27" s="312" t="s">
        <v>1610</v>
      </c>
      <c r="H27" s="65">
        <v>6243648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6273</v>
      </c>
      <c r="D28" s="312" t="s">
        <v>7009</v>
      </c>
      <c r="E28" s="312"/>
      <c r="F28" s="312"/>
      <c r="G28" s="312" t="s">
        <v>1629</v>
      </c>
      <c r="H28" s="65">
        <v>6249440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6988</v>
      </c>
      <c r="E29" s="312"/>
      <c r="F29" s="312"/>
      <c r="G29" s="312" t="s">
        <v>1554</v>
      </c>
      <c r="H29" s="65">
        <v>6263598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6989</v>
      </c>
      <c r="E30" s="312"/>
      <c r="F30" s="312"/>
      <c r="G30" s="312" t="s">
        <v>1554</v>
      </c>
      <c r="H30" s="65">
        <v>6263599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/>
      <c r="D31" s="312" t="s">
        <v>6996</v>
      </c>
      <c r="E31" s="312"/>
      <c r="F31" s="312"/>
      <c r="G31" s="312" t="s">
        <v>1423</v>
      </c>
      <c r="H31" s="65">
        <v>6244950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/>
      <c r="D32" s="312" t="s">
        <v>7006</v>
      </c>
      <c r="E32" s="312"/>
      <c r="F32" s="312"/>
      <c r="G32" s="312" t="s">
        <v>1610</v>
      </c>
      <c r="H32" s="65">
        <v>6243646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2" xr:uid="{DAAE7B28-B568-46B2-8B83-F3990409C08E}">
    <sortState xmlns:xlrd2="http://schemas.microsoft.com/office/spreadsheetml/2017/richdata2" ref="B4:L32">
      <sortCondition ref="B4:B6"/>
      <sortCondition ref="C4:C6"/>
      <sortCondition ref="D4:D6"/>
    </sortState>
  </autoFilter>
  <phoneticPr fontId="2" type="noConversion"/>
  <conditionalFormatting sqref="B4:H220">
    <cfRule type="expression" dxfId="430" priority="6" stopIfTrue="1">
      <formula>UPPER($I4)="NONE"</formula>
    </cfRule>
    <cfRule type="expression" dxfId="429" priority="7" stopIfTrue="1">
      <formula>AND($I4&lt;&gt;"", $J4&lt;&gt;"", $I4*1&lt;$J4*1)</formula>
    </cfRule>
  </conditionalFormatting>
  <conditionalFormatting sqref="H1:H3 H221:H1048576">
    <cfRule type="duplicateValues" dxfId="428" priority="5"/>
  </conditionalFormatting>
  <conditionalFormatting sqref="H4:H1048576">
    <cfRule type="expression" dxfId="427" priority="8">
      <formula>COUNTIF($H:$H, $H4)&gt;1</formula>
    </cfRule>
  </conditionalFormatting>
  <conditionalFormatting sqref="I3:I1048576">
    <cfRule type="cellIs" dxfId="426" priority="1" operator="equal">
      <formula>0</formula>
    </cfRule>
    <cfRule type="cellIs" dxfId="425" priority="2" operator="equal">
      <formula>"None"</formula>
    </cfRule>
  </conditionalFormatting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13D0-7B0F-4AAA-AF52-391EA1146DF0}">
  <sheetPr codeName="Sheet8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6982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424" priority="6" stopIfTrue="1">
      <formula>UPPER($I4)="NONE"</formula>
    </cfRule>
    <cfRule type="expression" dxfId="423" priority="7" stopIfTrue="1">
      <formula>AND($I4&lt;&gt;"", $J4&lt;&gt;"", $I4*1&lt;$J4*1)</formula>
    </cfRule>
  </conditionalFormatting>
  <conditionalFormatting sqref="H1:H3 H221:H1048576">
    <cfRule type="duplicateValues" dxfId="422" priority="5"/>
  </conditionalFormatting>
  <conditionalFormatting sqref="H4:H1048576">
    <cfRule type="expression" dxfId="421" priority="8">
      <formula>COUNTIF($H:$H, $H4)&gt;1</formula>
    </cfRule>
  </conditionalFormatting>
  <conditionalFormatting sqref="I3:I1048576">
    <cfRule type="cellIs" dxfId="420" priority="1" operator="equal">
      <formula>0</formula>
    </cfRule>
    <cfRule type="cellIs" dxfId="419" priority="2" operator="equal">
      <formula>"None"</formula>
    </cfRule>
  </conditionalFormatting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62DF-C8C0-4A61-956D-599AF18D9FE3}">
  <sheetPr codeName="Sheet89"/>
  <dimension ref="B1:L220"/>
  <sheetViews>
    <sheetView showGridLines="0" zoomScale="85" zoomScaleNormal="85" workbookViewId="0">
      <pane ySplit="3" topLeftCell="A159" activePane="bottomLeft" state="frozen"/>
      <selection activeCell="J4" sqref="J4"/>
      <selection pane="bottomLeft" activeCell="F2" sqref="F2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6927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1784</v>
      </c>
      <c r="D4" s="312" t="s">
        <v>8830</v>
      </c>
      <c r="E4" s="312" t="s">
        <v>8829</v>
      </c>
      <c r="F4" s="312"/>
      <c r="G4" s="312" t="s">
        <v>1610</v>
      </c>
      <c r="H4" s="65">
        <v>6243862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1413</v>
      </c>
      <c r="C5" s="312" t="s">
        <v>2102</v>
      </c>
      <c r="D5" s="312" t="s">
        <v>2992</v>
      </c>
      <c r="E5" s="312"/>
      <c r="F5" s="312"/>
      <c r="G5" s="312" t="s">
        <v>1680</v>
      </c>
      <c r="H5" s="65">
        <v>6107552</v>
      </c>
      <c r="I5" s="65">
        <f>IF(H5="","None",_xlfn.XLOOKUP(H5,RawTable[ITEM_NO],RawTable[STOCK],"None"))</f>
        <v>9</v>
      </c>
      <c r="J5" s="313"/>
      <c r="K5" s="313"/>
      <c r="L5" s="316"/>
    </row>
    <row r="6" spans="2:12" ht="30" customHeight="1">
      <c r="B6" s="315" t="s">
        <v>1413</v>
      </c>
      <c r="C6" s="312" t="s">
        <v>4254</v>
      </c>
      <c r="D6" s="312" t="s">
        <v>6835</v>
      </c>
      <c r="E6" s="312"/>
      <c r="F6" s="312"/>
      <c r="G6" s="312" t="s">
        <v>2896</v>
      </c>
      <c r="H6" s="65">
        <v>6218537</v>
      </c>
      <c r="I6" s="65">
        <f>IF(H6="","None",_xlfn.XLOOKUP(H6,RawTable[ITEM_NO],RawTable[STOCK],"None"))</f>
        <v>12</v>
      </c>
      <c r="J6" s="313"/>
      <c r="K6" s="313"/>
      <c r="L6" s="316"/>
    </row>
    <row r="7" spans="2:12" ht="30" customHeight="1">
      <c r="B7" s="315" t="s">
        <v>1413</v>
      </c>
      <c r="C7" s="312" t="s">
        <v>4254</v>
      </c>
      <c r="D7" s="312" t="s">
        <v>6834</v>
      </c>
      <c r="E7" s="312"/>
      <c r="F7" s="312"/>
      <c r="G7" s="312" t="s">
        <v>2896</v>
      </c>
      <c r="H7" s="65">
        <v>6218542</v>
      </c>
      <c r="I7" s="65">
        <f>IF(H7="","None",_xlfn.XLOOKUP(H7,RawTable[ITEM_NO],RawTable[STOCK],"None"))</f>
        <v>12</v>
      </c>
      <c r="J7" s="313"/>
      <c r="K7" s="313"/>
      <c r="L7" s="316"/>
    </row>
    <row r="8" spans="2:12" ht="30" customHeight="1">
      <c r="B8" s="315" t="s">
        <v>1413</v>
      </c>
      <c r="C8" s="312" t="s">
        <v>4254</v>
      </c>
      <c r="D8" s="312" t="s">
        <v>6772</v>
      </c>
      <c r="E8" s="312"/>
      <c r="F8" s="312"/>
      <c r="G8" s="312" t="s">
        <v>2896</v>
      </c>
      <c r="H8" s="65">
        <v>6218546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4254</v>
      </c>
      <c r="D9" s="312" t="s">
        <v>6771</v>
      </c>
      <c r="E9" s="312"/>
      <c r="F9" s="312"/>
      <c r="G9" s="312" t="s">
        <v>1423</v>
      </c>
      <c r="H9" s="65">
        <v>6232766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1413</v>
      </c>
      <c r="C10" s="312" t="s">
        <v>2791</v>
      </c>
      <c r="D10" s="312" t="s">
        <v>6774</v>
      </c>
      <c r="E10" s="312"/>
      <c r="F10" s="312"/>
      <c r="G10" s="312" t="s">
        <v>2896</v>
      </c>
      <c r="H10" s="65">
        <v>6218536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1413</v>
      </c>
      <c r="C11" s="312" t="s">
        <v>2791</v>
      </c>
      <c r="D11" s="312" t="s">
        <v>6776</v>
      </c>
      <c r="E11" s="312"/>
      <c r="F11" s="312"/>
      <c r="G11" s="312" t="s">
        <v>2896</v>
      </c>
      <c r="H11" s="65">
        <v>6218539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2791</v>
      </c>
      <c r="D12" s="312" t="s">
        <v>6775</v>
      </c>
      <c r="E12" s="312"/>
      <c r="F12" s="312"/>
      <c r="G12" s="312" t="s">
        <v>2896</v>
      </c>
      <c r="H12" s="65">
        <v>6218541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1413</v>
      </c>
      <c r="C13" s="312" t="s">
        <v>2791</v>
      </c>
      <c r="D13" s="312" t="s">
        <v>6773</v>
      </c>
      <c r="E13" s="312"/>
      <c r="F13" s="312"/>
      <c r="G13" s="312" t="s">
        <v>2896</v>
      </c>
      <c r="H13" s="65">
        <v>6218545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 t="s">
        <v>2791</v>
      </c>
      <c r="D14" s="312" t="s">
        <v>6777</v>
      </c>
      <c r="E14" s="312"/>
      <c r="F14" s="312"/>
      <c r="G14" s="312" t="s">
        <v>1759</v>
      </c>
      <c r="H14" s="65">
        <v>6232839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2791</v>
      </c>
      <c r="D15" s="312" t="s">
        <v>6778</v>
      </c>
      <c r="E15" s="312"/>
      <c r="F15" s="312"/>
      <c r="G15" s="312" t="s">
        <v>1759</v>
      </c>
      <c r="H15" s="65">
        <v>6232840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2791</v>
      </c>
      <c r="D16" s="312" t="s">
        <v>6780</v>
      </c>
      <c r="E16" s="312"/>
      <c r="F16" s="312"/>
      <c r="G16" s="312" t="s">
        <v>1759</v>
      </c>
      <c r="H16" s="65">
        <v>6232841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2791</v>
      </c>
      <c r="D17" s="312" t="s">
        <v>6779</v>
      </c>
      <c r="E17" s="312"/>
      <c r="F17" s="312"/>
      <c r="G17" s="312" t="s">
        <v>1759</v>
      </c>
      <c r="H17" s="65">
        <v>6232842</v>
      </c>
      <c r="I17" s="65">
        <f>IF(H17="","None",_xlfn.XLOOKUP(H17,RawTable[ITEM_NO],RawTable[STOCK],"None"))</f>
        <v>5</v>
      </c>
      <c r="J17" s="313"/>
      <c r="K17" s="313"/>
      <c r="L17" s="316"/>
    </row>
    <row r="18" spans="2:12" ht="30" customHeight="1">
      <c r="B18" s="315" t="s">
        <v>1413</v>
      </c>
      <c r="C18" s="312" t="s">
        <v>2791</v>
      </c>
      <c r="D18" s="312" t="s">
        <v>6781</v>
      </c>
      <c r="E18" s="312"/>
      <c r="F18" s="312"/>
      <c r="G18" s="312" t="s">
        <v>1759</v>
      </c>
      <c r="H18" s="65">
        <v>6232843</v>
      </c>
      <c r="I18" s="65">
        <f>IF(H18="","None",_xlfn.XLOOKUP(H18,RawTable[ITEM_NO],RawTable[STOCK],"None"))</f>
        <v>8</v>
      </c>
      <c r="J18" s="313"/>
      <c r="K18" s="313"/>
      <c r="L18" s="316"/>
    </row>
    <row r="19" spans="2:12" ht="30" customHeight="1">
      <c r="B19" s="315" t="s">
        <v>1413</v>
      </c>
      <c r="C19" s="312" t="s">
        <v>3232</v>
      </c>
      <c r="D19" s="312" t="s">
        <v>6769</v>
      </c>
      <c r="E19" s="312" t="s">
        <v>6770</v>
      </c>
      <c r="F19" s="312"/>
      <c r="G19" s="312" t="s">
        <v>1554</v>
      </c>
      <c r="H19" s="65">
        <v>6247850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 t="s">
        <v>3232</v>
      </c>
      <c r="D20" s="312" t="s">
        <v>6883</v>
      </c>
      <c r="E20" s="312" t="s">
        <v>6884</v>
      </c>
      <c r="F20" s="312"/>
      <c r="G20" s="312" t="s">
        <v>1554</v>
      </c>
      <c r="H20" s="65">
        <v>6255840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1429</v>
      </c>
      <c r="D21" s="312" t="s">
        <v>4326</v>
      </c>
      <c r="E21" s="312"/>
      <c r="F21" s="312"/>
      <c r="G21" s="312" t="s">
        <v>1419</v>
      </c>
      <c r="H21" s="65">
        <v>6190829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1429</v>
      </c>
      <c r="D22" s="312" t="s">
        <v>6387</v>
      </c>
      <c r="E22" s="312"/>
      <c r="F22" s="312"/>
      <c r="G22" s="312" t="s">
        <v>1428</v>
      </c>
      <c r="H22" s="65">
        <v>6215618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1429</v>
      </c>
      <c r="D23" s="312" t="s">
        <v>2670</v>
      </c>
      <c r="E23" s="312"/>
      <c r="F23" s="312"/>
      <c r="G23" s="312" t="s">
        <v>1419</v>
      </c>
      <c r="H23" s="65">
        <v>6246523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1415</v>
      </c>
      <c r="C24" s="312" t="s">
        <v>1429</v>
      </c>
      <c r="D24" s="312" t="s">
        <v>6805</v>
      </c>
      <c r="E24" s="312"/>
      <c r="F24" s="312"/>
      <c r="G24" s="312" t="s">
        <v>1419</v>
      </c>
      <c r="H24" s="65">
        <v>6252878</v>
      </c>
      <c r="I24" s="65">
        <f>IF(H24="","None",_xlfn.XLOOKUP(H24,RawTable[ITEM_NO],RawTable[STOCK],"None"))</f>
        <v>3</v>
      </c>
      <c r="J24" s="313"/>
      <c r="K24" s="313"/>
      <c r="L24" s="316"/>
    </row>
    <row r="25" spans="2:12" ht="30" customHeight="1">
      <c r="B25" s="315" t="s">
        <v>1415</v>
      </c>
      <c r="C25" s="312" t="s">
        <v>1429</v>
      </c>
      <c r="D25" s="312" t="s">
        <v>6806</v>
      </c>
      <c r="E25" s="312" t="s">
        <v>6807</v>
      </c>
      <c r="F25" s="312"/>
      <c r="G25" s="312" t="s">
        <v>2896</v>
      </c>
      <c r="H25" s="65">
        <v>6254296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1429</v>
      </c>
      <c r="D26" s="312" t="s">
        <v>6789</v>
      </c>
      <c r="E26" s="312"/>
      <c r="F26" s="312"/>
      <c r="G26" s="312" t="s">
        <v>2896</v>
      </c>
      <c r="H26" s="65">
        <v>6259261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1415</v>
      </c>
      <c r="C27" s="312" t="s">
        <v>1429</v>
      </c>
      <c r="D27" s="312" t="s">
        <v>6795</v>
      </c>
      <c r="E27" s="312"/>
      <c r="F27" s="312"/>
      <c r="G27" s="312" t="s">
        <v>2896</v>
      </c>
      <c r="H27" s="65">
        <v>6259262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1429</v>
      </c>
      <c r="D28" s="312" t="s">
        <v>6802</v>
      </c>
      <c r="E28" s="312"/>
      <c r="F28" s="312"/>
      <c r="G28" s="312" t="s">
        <v>2896</v>
      </c>
      <c r="H28" s="65">
        <v>6259263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1415</v>
      </c>
      <c r="C29" s="312" t="s">
        <v>1429</v>
      </c>
      <c r="D29" s="312" t="s">
        <v>6790</v>
      </c>
      <c r="E29" s="312"/>
      <c r="F29" s="312"/>
      <c r="G29" s="312" t="s">
        <v>2896</v>
      </c>
      <c r="H29" s="65">
        <v>6259264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1415</v>
      </c>
      <c r="C30" s="312" t="s">
        <v>1429</v>
      </c>
      <c r="D30" s="312" t="s">
        <v>6796</v>
      </c>
      <c r="E30" s="312"/>
      <c r="F30" s="312"/>
      <c r="G30" s="312" t="s">
        <v>2896</v>
      </c>
      <c r="H30" s="65">
        <v>6259265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1415</v>
      </c>
      <c r="C31" s="312" t="s">
        <v>1429</v>
      </c>
      <c r="D31" s="312" t="s">
        <v>6803</v>
      </c>
      <c r="E31" s="312"/>
      <c r="F31" s="312"/>
      <c r="G31" s="312" t="s">
        <v>2896</v>
      </c>
      <c r="H31" s="65">
        <v>6259266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1415</v>
      </c>
      <c r="C32" s="312" t="s">
        <v>1429</v>
      </c>
      <c r="D32" s="312" t="s">
        <v>6799</v>
      </c>
      <c r="E32" s="312"/>
      <c r="F32" s="312"/>
      <c r="G32" s="312" t="s">
        <v>2896</v>
      </c>
      <c r="H32" s="65">
        <v>6259267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1429</v>
      </c>
      <c r="D33" s="312" t="s">
        <v>6794</v>
      </c>
      <c r="E33" s="312"/>
      <c r="F33" s="312"/>
      <c r="G33" s="312" t="s">
        <v>2896</v>
      </c>
      <c r="H33" s="65">
        <v>6259268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1415</v>
      </c>
      <c r="C34" s="312" t="s">
        <v>1429</v>
      </c>
      <c r="D34" s="312" t="s">
        <v>6801</v>
      </c>
      <c r="E34" s="312"/>
      <c r="F34" s="312"/>
      <c r="G34" s="312" t="s">
        <v>2896</v>
      </c>
      <c r="H34" s="65">
        <v>6259269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1415</v>
      </c>
      <c r="C35" s="312" t="s">
        <v>1429</v>
      </c>
      <c r="D35" s="312" t="s">
        <v>6800</v>
      </c>
      <c r="E35" s="312"/>
      <c r="F35" s="312"/>
      <c r="G35" s="312" t="s">
        <v>2896</v>
      </c>
      <c r="H35" s="65">
        <v>6259270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1415</v>
      </c>
      <c r="C36" s="312" t="s">
        <v>1429</v>
      </c>
      <c r="D36" s="312" t="s">
        <v>6791</v>
      </c>
      <c r="E36" s="312" t="s">
        <v>6792</v>
      </c>
      <c r="F36" s="312" t="s">
        <v>6793</v>
      </c>
      <c r="G36" s="312" t="s">
        <v>2896</v>
      </c>
      <c r="H36" s="65">
        <v>6266478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1415</v>
      </c>
      <c r="C37" s="312" t="s">
        <v>1429</v>
      </c>
      <c r="D37" s="312" t="s">
        <v>6797</v>
      </c>
      <c r="E37" s="312" t="s">
        <v>6798</v>
      </c>
      <c r="F37" s="312"/>
      <c r="G37" s="312" t="s">
        <v>2896</v>
      </c>
      <c r="H37" s="65">
        <v>6266479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1415</v>
      </c>
      <c r="C38" s="312" t="s">
        <v>1429</v>
      </c>
      <c r="D38" s="312" t="s">
        <v>6804</v>
      </c>
      <c r="E38" s="312" t="s">
        <v>6784</v>
      </c>
      <c r="F38" s="312"/>
      <c r="G38" s="312" t="s">
        <v>2896</v>
      </c>
      <c r="H38" s="65">
        <v>6266480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1415</v>
      </c>
      <c r="C39" s="312" t="s">
        <v>1429</v>
      </c>
      <c r="D39" s="312" t="s">
        <v>6808</v>
      </c>
      <c r="E39" s="312" t="s">
        <v>6798</v>
      </c>
      <c r="F39" s="312"/>
      <c r="G39" s="312" t="s">
        <v>1419</v>
      </c>
      <c r="H39" s="65">
        <v>6301011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1415</v>
      </c>
      <c r="C40" s="312" t="s">
        <v>1429</v>
      </c>
      <c r="D40" s="312" t="s">
        <v>6868</v>
      </c>
      <c r="E40" s="312" t="s">
        <v>6792</v>
      </c>
      <c r="F40" s="312"/>
      <c r="G40" s="312" t="s">
        <v>1419</v>
      </c>
      <c r="H40" s="65">
        <v>6301012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1415</v>
      </c>
      <c r="C41" s="312" t="s">
        <v>1429</v>
      </c>
      <c r="D41" s="312" t="s">
        <v>6783</v>
      </c>
      <c r="E41" s="312" t="s">
        <v>6784</v>
      </c>
      <c r="F41" s="312"/>
      <c r="G41" s="312" t="s">
        <v>1419</v>
      </c>
      <c r="H41" s="65">
        <v>6301013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1415</v>
      </c>
      <c r="C42" s="312" t="s">
        <v>1429</v>
      </c>
      <c r="D42" s="312" t="s">
        <v>6788</v>
      </c>
      <c r="E42" s="312"/>
      <c r="F42" s="312"/>
      <c r="G42" s="312" t="s">
        <v>1419</v>
      </c>
      <c r="H42" s="65">
        <v>6330680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1415</v>
      </c>
      <c r="C43" s="312" t="s">
        <v>1439</v>
      </c>
      <c r="D43" s="312" t="s">
        <v>6809</v>
      </c>
      <c r="E43" s="312"/>
      <c r="F43" s="312"/>
      <c r="G43" s="312" t="s">
        <v>1419</v>
      </c>
      <c r="H43" s="65">
        <v>1055119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1415</v>
      </c>
      <c r="C44" s="312" t="s">
        <v>1439</v>
      </c>
      <c r="D44" s="312" t="s">
        <v>6810</v>
      </c>
      <c r="E44" s="312" t="s">
        <v>6811</v>
      </c>
      <c r="F44" s="312"/>
      <c r="G44" s="312" t="s">
        <v>1419</v>
      </c>
      <c r="H44" s="65">
        <v>6265605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1415</v>
      </c>
      <c r="C45" s="312" t="s">
        <v>1448</v>
      </c>
      <c r="D45" s="312" t="s">
        <v>6841</v>
      </c>
      <c r="E45" s="312" t="s">
        <v>6842</v>
      </c>
      <c r="F45" s="312"/>
      <c r="G45" s="312" t="s">
        <v>1428</v>
      </c>
      <c r="H45" s="65">
        <v>6224995</v>
      </c>
      <c r="I45" s="65">
        <f>IF(H45="","None",_xlfn.XLOOKUP(H45,RawTable[ITEM_NO],RawTable[STOCK],"None"))</f>
        <v>5</v>
      </c>
      <c r="J45" s="313"/>
      <c r="K45" s="313"/>
      <c r="L45" s="316"/>
    </row>
    <row r="46" spans="2:12" ht="30" customHeight="1">
      <c r="B46" s="315" t="s">
        <v>1415</v>
      </c>
      <c r="C46" s="312" t="s">
        <v>1448</v>
      </c>
      <c r="D46" s="312" t="s">
        <v>6843</v>
      </c>
      <c r="E46" s="312" t="s">
        <v>6844</v>
      </c>
      <c r="F46" s="312"/>
      <c r="G46" s="312" t="s">
        <v>1419</v>
      </c>
      <c r="H46" s="65">
        <v>6342652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7971</v>
      </c>
      <c r="C47" s="312" t="s">
        <v>8009</v>
      </c>
      <c r="D47" s="312" t="s">
        <v>8106</v>
      </c>
      <c r="E47" s="312" t="s">
        <v>8107</v>
      </c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 t="s">
        <v>7971</v>
      </c>
      <c r="C48" s="312" t="s">
        <v>8009</v>
      </c>
      <c r="D48" s="312" t="s">
        <v>8108</v>
      </c>
      <c r="E48" s="312" t="s">
        <v>8109</v>
      </c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 t="s">
        <v>7971</v>
      </c>
      <c r="C49" s="312" t="s">
        <v>8009</v>
      </c>
      <c r="D49" s="312" t="s">
        <v>6845</v>
      </c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 t="s">
        <v>7971</v>
      </c>
      <c r="C50" s="312" t="s">
        <v>8009</v>
      </c>
      <c r="D50" s="312" t="s">
        <v>8110</v>
      </c>
      <c r="E50" s="312" t="s">
        <v>8111</v>
      </c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 t="s">
        <v>1413</v>
      </c>
      <c r="C51" s="312" t="s">
        <v>2799</v>
      </c>
      <c r="D51" s="312" t="s">
        <v>6848</v>
      </c>
      <c r="E51" s="312" t="s">
        <v>6849</v>
      </c>
      <c r="F51" s="312"/>
      <c r="G51" s="312" t="s">
        <v>1423</v>
      </c>
      <c r="H51" s="65">
        <v>6216465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1413</v>
      </c>
      <c r="C52" s="312" t="s">
        <v>2799</v>
      </c>
      <c r="D52" s="312" t="s">
        <v>6813</v>
      </c>
      <c r="E52" s="312" t="s">
        <v>6814</v>
      </c>
      <c r="F52" s="312"/>
      <c r="G52" s="312" t="s">
        <v>1423</v>
      </c>
      <c r="H52" s="65">
        <v>6239571</v>
      </c>
      <c r="I52" s="65">
        <f>IF(H52="","None",_xlfn.XLOOKUP(H52,RawTable[ITEM_NO],RawTable[STOCK],"None"))</f>
        <v>1</v>
      </c>
      <c r="J52" s="313"/>
      <c r="K52" s="313"/>
      <c r="L52" s="316"/>
    </row>
    <row r="53" spans="2:12" ht="30" customHeight="1">
      <c r="B53" s="315" t="s">
        <v>1413</v>
      </c>
      <c r="C53" s="312" t="s">
        <v>1877</v>
      </c>
      <c r="D53" s="312" t="s">
        <v>6815</v>
      </c>
      <c r="E53" s="312"/>
      <c r="F53" s="312"/>
      <c r="G53" s="312" t="s">
        <v>1759</v>
      </c>
      <c r="H53" s="65">
        <v>964158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1877</v>
      </c>
      <c r="D54" s="312" t="s">
        <v>6817</v>
      </c>
      <c r="E54" s="312"/>
      <c r="F54" s="312"/>
      <c r="G54" s="312" t="s">
        <v>4594</v>
      </c>
      <c r="H54" s="65">
        <v>6185975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1877</v>
      </c>
      <c r="D55" s="312" t="s">
        <v>6816</v>
      </c>
      <c r="E55" s="312"/>
      <c r="F55" s="312"/>
      <c r="G55" s="312" t="s">
        <v>2896</v>
      </c>
      <c r="H55" s="65">
        <v>6217048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1651</v>
      </c>
      <c r="D56" s="312" t="s">
        <v>6821</v>
      </c>
      <c r="E56" s="312" t="s">
        <v>6821</v>
      </c>
      <c r="F56" s="312" t="s">
        <v>6822</v>
      </c>
      <c r="G56" s="312" t="s">
        <v>1423</v>
      </c>
      <c r="H56" s="65">
        <v>6110216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1413</v>
      </c>
      <c r="C57" s="312" t="s">
        <v>1651</v>
      </c>
      <c r="D57" s="312" t="s">
        <v>6754</v>
      </c>
      <c r="E57" s="312"/>
      <c r="F57" s="312"/>
      <c r="G57" s="312" t="s">
        <v>2896</v>
      </c>
      <c r="H57" s="65">
        <v>6183018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 t="s">
        <v>1651</v>
      </c>
      <c r="D58" s="312" t="s">
        <v>6819</v>
      </c>
      <c r="E58" s="312"/>
      <c r="F58" s="312"/>
      <c r="G58" s="312" t="s">
        <v>2896</v>
      </c>
      <c r="H58" s="65">
        <v>6217046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 t="s">
        <v>1651</v>
      </c>
      <c r="D59" s="312" t="s">
        <v>6818</v>
      </c>
      <c r="E59" s="312"/>
      <c r="F59" s="312"/>
      <c r="G59" s="312" t="s">
        <v>1423</v>
      </c>
      <c r="H59" s="65">
        <v>6307298</v>
      </c>
      <c r="I59" s="65">
        <f>IF(H59="","None",_xlfn.XLOOKUP(H59,RawTable[ITEM_NO],RawTable[STOCK],"None"))</f>
        <v>2</v>
      </c>
      <c r="J59" s="313"/>
      <c r="K59" s="313"/>
      <c r="L59" s="316"/>
    </row>
    <row r="60" spans="2:12" ht="30" customHeight="1">
      <c r="B60" s="315" t="s">
        <v>1413</v>
      </c>
      <c r="C60" s="312" t="s">
        <v>1651</v>
      </c>
      <c r="D60" s="312" t="s">
        <v>6820</v>
      </c>
      <c r="E60" s="312"/>
      <c r="F60" s="312"/>
      <c r="G60" s="312" t="s">
        <v>2896</v>
      </c>
      <c r="H60" s="65">
        <v>6343239</v>
      </c>
      <c r="I60" s="65">
        <f>IF(H60="","None",_xlfn.XLOOKUP(H60,RawTable[ITEM_NO],RawTable[STOCK],"None"))</f>
        <v>1</v>
      </c>
      <c r="J60" s="313"/>
      <c r="K60" s="313"/>
      <c r="L60" s="316"/>
    </row>
    <row r="61" spans="2:12" ht="30" customHeight="1">
      <c r="B61" s="315" t="s">
        <v>1415</v>
      </c>
      <c r="C61" s="312" t="s">
        <v>1815</v>
      </c>
      <c r="D61" s="312" t="s">
        <v>6766</v>
      </c>
      <c r="E61" s="312" t="s">
        <v>6767</v>
      </c>
      <c r="F61" s="312"/>
      <c r="G61" s="312" t="s">
        <v>1419</v>
      </c>
      <c r="H61" s="65">
        <v>1054706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1415</v>
      </c>
      <c r="C62" s="312" t="s">
        <v>1815</v>
      </c>
      <c r="D62" s="312" t="s">
        <v>6615</v>
      </c>
      <c r="E62" s="312"/>
      <c r="F62" s="312"/>
      <c r="G62" s="312" t="s">
        <v>1419</v>
      </c>
      <c r="H62" s="65">
        <v>6157933</v>
      </c>
      <c r="I62" s="65">
        <f>IF(H62="","None",_xlfn.XLOOKUP(H62,RawTable[ITEM_NO],RawTable[STOCK],"None"))</f>
        <v>1</v>
      </c>
      <c r="J62" s="313"/>
      <c r="K62" s="313"/>
      <c r="L62" s="316"/>
    </row>
    <row r="63" spans="2:12" ht="30" customHeight="1">
      <c r="B63" s="315" t="s">
        <v>1415</v>
      </c>
      <c r="C63" s="312" t="s">
        <v>8812</v>
      </c>
      <c r="D63" s="312" t="s">
        <v>6854</v>
      </c>
      <c r="E63" s="312" t="s">
        <v>6855</v>
      </c>
      <c r="F63" s="312"/>
      <c r="G63" s="312" t="s">
        <v>2896</v>
      </c>
      <c r="H63" s="65">
        <v>6226578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 t="s">
        <v>1815</v>
      </c>
      <c r="D64" s="312" t="s">
        <v>8811</v>
      </c>
      <c r="E64" s="312" t="s">
        <v>8810</v>
      </c>
      <c r="F64" s="312"/>
      <c r="G64" s="312" t="s">
        <v>1419</v>
      </c>
      <c r="H64" s="65">
        <v>6251588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1415</v>
      </c>
      <c r="C65" s="312" t="s">
        <v>1815</v>
      </c>
      <c r="D65" s="312" t="s">
        <v>6565</v>
      </c>
      <c r="E65" s="312" t="s">
        <v>6762</v>
      </c>
      <c r="F65" s="312"/>
      <c r="G65" s="312" t="s">
        <v>1435</v>
      </c>
      <c r="H65" s="65">
        <v>6273050</v>
      </c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 t="s">
        <v>1415</v>
      </c>
      <c r="C66" s="312" t="s">
        <v>1815</v>
      </c>
      <c r="D66" s="312" t="s">
        <v>6823</v>
      </c>
      <c r="E66" s="312" t="s">
        <v>6917</v>
      </c>
      <c r="F66" s="312"/>
      <c r="G66" s="312" t="s">
        <v>1419</v>
      </c>
      <c r="H66" s="65">
        <v>6311196</v>
      </c>
      <c r="I66" s="65">
        <f>IF(H66="","None",_xlfn.XLOOKUP(H66,RawTable[ITEM_NO],RawTable[STOCK],"None"))</f>
        <v>1</v>
      </c>
      <c r="J66" s="313"/>
      <c r="K66" s="313"/>
      <c r="L66" s="316"/>
    </row>
    <row r="67" spans="2:12" ht="30" customHeight="1">
      <c r="B67" s="315" t="s">
        <v>1415</v>
      </c>
      <c r="C67" s="312" t="s">
        <v>1458</v>
      </c>
      <c r="D67" s="312" t="s">
        <v>3316</v>
      </c>
      <c r="E67" s="312"/>
      <c r="F67" s="312"/>
      <c r="G67" s="312" t="s">
        <v>1419</v>
      </c>
      <c r="H67" s="65">
        <v>6143199</v>
      </c>
      <c r="I67" s="65">
        <f>IF(H67="","None",_xlfn.XLOOKUP(H67,RawTable[ITEM_NO],RawTable[STOCK],"None"))</f>
        <v>18</v>
      </c>
      <c r="J67" s="313"/>
      <c r="K67" s="313"/>
      <c r="L67" s="316"/>
    </row>
    <row r="68" spans="2:12" ht="30" customHeight="1">
      <c r="B68" s="315" t="s">
        <v>1415</v>
      </c>
      <c r="C68" s="312" t="s">
        <v>1458</v>
      </c>
      <c r="D68" s="312" t="s">
        <v>6825</v>
      </c>
      <c r="E68" s="312"/>
      <c r="F68" s="312"/>
      <c r="G68" s="312" t="s">
        <v>2896</v>
      </c>
      <c r="H68" s="65">
        <v>6172963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1415</v>
      </c>
      <c r="C69" s="312" t="s">
        <v>1458</v>
      </c>
      <c r="D69" s="312" t="s">
        <v>6824</v>
      </c>
      <c r="E69" s="312"/>
      <c r="F69" s="312"/>
      <c r="G69" s="312" t="s">
        <v>2896</v>
      </c>
      <c r="H69" s="65">
        <v>6172964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1415</v>
      </c>
      <c r="C70" s="312" t="s">
        <v>1458</v>
      </c>
      <c r="D70" s="312" t="s">
        <v>6826</v>
      </c>
      <c r="E70" s="312"/>
      <c r="F70" s="312"/>
      <c r="G70" s="312" t="s">
        <v>1428</v>
      </c>
      <c r="H70" s="65">
        <v>6179669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1415</v>
      </c>
      <c r="C71" s="312" t="s">
        <v>1458</v>
      </c>
      <c r="D71" s="312" t="s">
        <v>2920</v>
      </c>
      <c r="E71" s="312"/>
      <c r="F71" s="312"/>
      <c r="G71" s="312" t="s">
        <v>1428</v>
      </c>
      <c r="H71" s="65">
        <v>6179670</v>
      </c>
      <c r="I71" s="65">
        <f>IF(H71="","None",_xlfn.XLOOKUP(H71,RawTable[ITEM_NO],RawTable[STOCK],"None"))</f>
        <v>5</v>
      </c>
      <c r="J71" s="313"/>
      <c r="K71" s="313"/>
      <c r="L71" s="316"/>
    </row>
    <row r="72" spans="2:12" ht="30" customHeight="1">
      <c r="B72" s="315" t="s">
        <v>1413</v>
      </c>
      <c r="C72" s="312" t="s">
        <v>1665</v>
      </c>
      <c r="D72" s="312" t="s">
        <v>6755</v>
      </c>
      <c r="E72" s="312"/>
      <c r="F72" s="312"/>
      <c r="G72" s="312" t="s">
        <v>1423</v>
      </c>
      <c r="H72" s="65">
        <v>6180373</v>
      </c>
      <c r="I72" s="65">
        <f>IF(H72="","None",_xlfn.XLOOKUP(H72,RawTable[ITEM_NO],RawTable[STOCK],"None"))</f>
        <v>3</v>
      </c>
      <c r="J72" s="313"/>
      <c r="K72" s="313"/>
      <c r="L72" s="316"/>
    </row>
    <row r="73" spans="2:12" ht="30" customHeight="1">
      <c r="B73" s="315" t="s">
        <v>1413</v>
      </c>
      <c r="C73" s="312" t="s">
        <v>1665</v>
      </c>
      <c r="D73" s="312" t="s">
        <v>6828</v>
      </c>
      <c r="E73" s="312"/>
      <c r="F73" s="312"/>
      <c r="G73" s="312" t="s">
        <v>1423</v>
      </c>
      <c r="H73" s="65">
        <v>6199953</v>
      </c>
      <c r="I73" s="65">
        <f>IF(H73="","None",_xlfn.XLOOKUP(H73,RawTable[ITEM_NO],RawTable[STOCK],"None"))</f>
        <v>6</v>
      </c>
      <c r="J73" s="313"/>
      <c r="K73" s="313"/>
      <c r="L73" s="316"/>
    </row>
    <row r="74" spans="2:12" ht="30" customHeight="1">
      <c r="B74" s="315" t="s">
        <v>1413</v>
      </c>
      <c r="C74" s="312" t="s">
        <v>1665</v>
      </c>
      <c r="D74" s="312" t="s">
        <v>6864</v>
      </c>
      <c r="E74" s="312"/>
      <c r="F74" s="312"/>
      <c r="G74" s="312" t="s">
        <v>1423</v>
      </c>
      <c r="H74" s="65">
        <v>6302336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1413</v>
      </c>
      <c r="C75" s="312" t="s">
        <v>1665</v>
      </c>
      <c r="D75" s="312" t="s">
        <v>6827</v>
      </c>
      <c r="E75" s="312"/>
      <c r="F75" s="312"/>
      <c r="G75" s="312" t="s">
        <v>5934</v>
      </c>
      <c r="H75" s="65">
        <v>6335853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1415</v>
      </c>
      <c r="C76" s="312" t="s">
        <v>1460</v>
      </c>
      <c r="D76" s="312" t="s">
        <v>1462</v>
      </c>
      <c r="E76" s="312"/>
      <c r="F76" s="312"/>
      <c r="G76" s="312" t="s">
        <v>1419</v>
      </c>
      <c r="H76" s="65">
        <v>1053575</v>
      </c>
      <c r="I76" s="65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1415</v>
      </c>
      <c r="C77" s="312" t="s">
        <v>1460</v>
      </c>
      <c r="D77" s="312" t="s">
        <v>6830</v>
      </c>
      <c r="E77" s="312"/>
      <c r="F77" s="312"/>
      <c r="G77" s="312" t="s">
        <v>1419</v>
      </c>
      <c r="H77" s="65">
        <v>6265604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1415</v>
      </c>
      <c r="C78" s="312" t="s">
        <v>1460</v>
      </c>
      <c r="D78" s="312" t="s">
        <v>6829</v>
      </c>
      <c r="E78" s="312"/>
      <c r="F78" s="312"/>
      <c r="G78" s="312" t="s">
        <v>1419</v>
      </c>
      <c r="H78" s="65">
        <v>6343193</v>
      </c>
      <c r="I78" s="65">
        <f>IF(H78="","None",_xlfn.XLOOKUP(H78,RawTable[ITEM_NO],RawTable[STOCK],"None"))</f>
        <v>5</v>
      </c>
      <c r="J78" s="313"/>
      <c r="K78" s="313"/>
      <c r="L78" s="316"/>
    </row>
    <row r="79" spans="2:12" ht="30" customHeight="1">
      <c r="B79" s="315" t="s">
        <v>1413</v>
      </c>
      <c r="C79" s="312" t="s">
        <v>5787</v>
      </c>
      <c r="D79" s="312" t="s">
        <v>6831</v>
      </c>
      <c r="E79" s="312"/>
      <c r="F79" s="312"/>
      <c r="G79" s="312" t="s">
        <v>2328</v>
      </c>
      <c r="H79" s="65">
        <v>6181732</v>
      </c>
      <c r="I79" s="65">
        <f>IF(H79="","None",_xlfn.XLOOKUP(H79,RawTable[ITEM_NO],RawTable[STOCK],"None"))</f>
        <v>1</v>
      </c>
      <c r="J79" s="313"/>
      <c r="K79" s="313"/>
      <c r="L79" s="316"/>
    </row>
    <row r="80" spans="2:12" ht="30" customHeight="1">
      <c r="B80" s="315" t="s">
        <v>1413</v>
      </c>
      <c r="C80" s="312" t="s">
        <v>1758</v>
      </c>
      <c r="D80" s="312" t="s">
        <v>5792</v>
      </c>
      <c r="E80" s="312"/>
      <c r="F80" s="312"/>
      <c r="G80" s="312" t="s">
        <v>1423</v>
      </c>
      <c r="H80" s="65">
        <v>6129939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1413</v>
      </c>
      <c r="C81" s="312" t="s">
        <v>1758</v>
      </c>
      <c r="D81" s="312" t="s">
        <v>6832</v>
      </c>
      <c r="E81" s="312"/>
      <c r="F81" s="312"/>
      <c r="G81" s="312" t="s">
        <v>2896</v>
      </c>
      <c r="H81" s="65">
        <v>6343363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 t="s">
        <v>1758</v>
      </c>
      <c r="D82" s="312" t="s">
        <v>6833</v>
      </c>
      <c r="E82" s="312"/>
      <c r="F82" s="312"/>
      <c r="G82" s="312" t="s">
        <v>2896</v>
      </c>
      <c r="H82" s="65">
        <v>6343364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 t="s">
        <v>2191</v>
      </c>
      <c r="D83" s="312" t="s">
        <v>6840</v>
      </c>
      <c r="E83" s="312"/>
      <c r="F83" s="312"/>
      <c r="G83" s="312" t="s">
        <v>1423</v>
      </c>
      <c r="H83" s="65">
        <v>6121431</v>
      </c>
      <c r="I83" s="65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1413</v>
      </c>
      <c r="C84" s="312" t="s">
        <v>2191</v>
      </c>
      <c r="D84" s="312" t="s">
        <v>6837</v>
      </c>
      <c r="E84" s="312"/>
      <c r="F84" s="312"/>
      <c r="G84" s="312" t="s">
        <v>1423</v>
      </c>
      <c r="H84" s="65">
        <v>6217668</v>
      </c>
      <c r="I84" s="65">
        <f>IF(H84="","None",_xlfn.XLOOKUP(H84,RawTable[ITEM_NO],RawTable[STOCK],"None"))</f>
        <v>3</v>
      </c>
      <c r="J84" s="313"/>
      <c r="K84" s="313"/>
      <c r="L84" s="316"/>
    </row>
    <row r="85" spans="2:12" ht="30" customHeight="1">
      <c r="B85" s="315" t="s">
        <v>1413</v>
      </c>
      <c r="C85" s="312" t="s">
        <v>2191</v>
      </c>
      <c r="D85" s="312" t="s">
        <v>6839</v>
      </c>
      <c r="E85" s="312"/>
      <c r="F85" s="312"/>
      <c r="G85" s="312" t="s">
        <v>1423</v>
      </c>
      <c r="H85" s="65">
        <v>6217669</v>
      </c>
      <c r="I85" s="65">
        <f>IF(H85="","None",_xlfn.XLOOKUP(H85,RawTable[ITEM_NO],RawTable[STOCK],"None"))</f>
        <v>2</v>
      </c>
      <c r="J85" s="313"/>
      <c r="K85" s="313"/>
      <c r="L85" s="316"/>
    </row>
    <row r="86" spans="2:12" ht="30" customHeight="1">
      <c r="B86" s="315" t="s">
        <v>1413</v>
      </c>
      <c r="C86" s="312" t="s">
        <v>2191</v>
      </c>
      <c r="D86" s="312" t="s">
        <v>6838</v>
      </c>
      <c r="E86" s="312"/>
      <c r="F86" s="312"/>
      <c r="G86" s="312" t="s">
        <v>1585</v>
      </c>
      <c r="H86" s="65">
        <v>6223600</v>
      </c>
      <c r="I86" s="65">
        <f>IF(H86="","None",_xlfn.XLOOKUP(H86,RawTable[ITEM_NO],RawTable[STOCK],"None"))</f>
        <v>3</v>
      </c>
      <c r="J86" s="313"/>
      <c r="K86" s="313"/>
      <c r="L86" s="316"/>
    </row>
    <row r="87" spans="2:12" ht="30" customHeight="1">
      <c r="B87" s="315" t="s">
        <v>1413</v>
      </c>
      <c r="C87" s="312" t="s">
        <v>2191</v>
      </c>
      <c r="D87" s="312" t="s">
        <v>6836</v>
      </c>
      <c r="E87" s="312"/>
      <c r="F87" s="312"/>
      <c r="G87" s="312" t="s">
        <v>1423</v>
      </c>
      <c r="H87" s="65">
        <v>6245144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1415</v>
      </c>
      <c r="C88" s="312" t="s">
        <v>2196</v>
      </c>
      <c r="D88" s="312" t="s">
        <v>2196</v>
      </c>
      <c r="E88" s="312" t="s">
        <v>6845</v>
      </c>
      <c r="F88" s="312"/>
      <c r="G88" s="312" t="s">
        <v>3284</v>
      </c>
      <c r="H88" s="65">
        <v>1053844</v>
      </c>
      <c r="I88" s="65">
        <f>IF(H88="","None",_xlfn.XLOOKUP(H88,RawTable[ITEM_NO],RawTable[STOCK],"None"))</f>
        <v>1</v>
      </c>
      <c r="J88" s="313"/>
      <c r="K88" s="313"/>
      <c r="L88" s="316"/>
    </row>
    <row r="89" spans="2:12" ht="30" customHeight="1">
      <c r="B89" s="315" t="s">
        <v>1415</v>
      </c>
      <c r="C89" s="312" t="s">
        <v>1839</v>
      </c>
      <c r="D89" s="312" t="s">
        <v>6869</v>
      </c>
      <c r="E89" s="312"/>
      <c r="F89" s="312"/>
      <c r="G89" s="312" t="s">
        <v>1495</v>
      </c>
      <c r="H89" s="65">
        <v>960274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1415</v>
      </c>
      <c r="C90" s="312" t="s">
        <v>1839</v>
      </c>
      <c r="D90" s="312" t="s">
        <v>6001</v>
      </c>
      <c r="E90" s="312"/>
      <c r="F90" s="312"/>
      <c r="G90" s="312" t="s">
        <v>1495</v>
      </c>
      <c r="H90" s="65">
        <v>6317157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7971</v>
      </c>
      <c r="C91" s="312" t="s">
        <v>6027</v>
      </c>
      <c r="D91" s="312" t="s">
        <v>6874</v>
      </c>
      <c r="E91" s="312" t="s">
        <v>6028</v>
      </c>
      <c r="F91" s="312"/>
      <c r="G91" s="312"/>
      <c r="H91" s="65">
        <v>6340640</v>
      </c>
      <c r="I91" s="65">
        <f>IF(H91="","None",_xlfn.XLOOKUP(H91,RawTable[ITEM_NO],RawTable[STOCK],"None"))</f>
        <v>1</v>
      </c>
      <c r="J91" s="313"/>
      <c r="K91" s="313"/>
      <c r="L91" s="316"/>
    </row>
    <row r="92" spans="2:12" ht="30" customHeight="1">
      <c r="B92" s="315" t="s">
        <v>1415</v>
      </c>
      <c r="C92" s="312" t="s">
        <v>8813</v>
      </c>
      <c r="D92" s="312" t="s">
        <v>6862</v>
      </c>
      <c r="E92" s="312"/>
      <c r="F92" s="312"/>
      <c r="G92" s="312" t="s">
        <v>1428</v>
      </c>
      <c r="H92" s="65">
        <v>965325</v>
      </c>
      <c r="I92" s="65">
        <f>IF(H92="","None",_xlfn.XLOOKUP(H92,RawTable[ITEM_NO],RawTable[STOCK],"None"))</f>
        <v>1</v>
      </c>
      <c r="J92" s="313"/>
      <c r="K92" s="313"/>
      <c r="L92" s="316"/>
    </row>
    <row r="93" spans="2:12" ht="30" customHeight="1">
      <c r="B93" s="315" t="s">
        <v>1415</v>
      </c>
      <c r="C93" s="312" t="s">
        <v>8813</v>
      </c>
      <c r="D93" s="312" t="s">
        <v>6863</v>
      </c>
      <c r="E93" s="312" t="s">
        <v>6860</v>
      </c>
      <c r="F93" s="312"/>
      <c r="G93" s="312" t="s">
        <v>1428</v>
      </c>
      <c r="H93" s="65">
        <v>6336732</v>
      </c>
      <c r="I93" s="65">
        <f>IF(H93="","None",_xlfn.XLOOKUP(H93,RawTable[ITEM_NO],RawTable[STOCK],"None"))</f>
        <v>0</v>
      </c>
      <c r="J93" s="313"/>
      <c r="K93" s="313"/>
      <c r="L93" s="316"/>
    </row>
    <row r="94" spans="2:12" ht="30" customHeight="1">
      <c r="B94" s="315" t="s">
        <v>1413</v>
      </c>
      <c r="C94" s="312" t="s">
        <v>3930</v>
      </c>
      <c r="D94" s="312" t="s">
        <v>6867</v>
      </c>
      <c r="E94" s="312"/>
      <c r="F94" s="312"/>
      <c r="G94" s="312" t="s">
        <v>2896</v>
      </c>
      <c r="H94" s="65">
        <v>6164362</v>
      </c>
      <c r="I94" s="65">
        <f>IF(H94="","None",_xlfn.XLOOKUP(H94,RawTable[ITEM_NO],RawTable[STOCK],"None"))</f>
        <v>8</v>
      </c>
      <c r="J94" s="313"/>
      <c r="K94" s="313"/>
      <c r="L94" s="316"/>
    </row>
    <row r="95" spans="2:12" ht="30" customHeight="1">
      <c r="B95" s="315" t="s">
        <v>1413</v>
      </c>
      <c r="C95" s="312" t="s">
        <v>2391</v>
      </c>
      <c r="D95" s="312" t="s">
        <v>5993</v>
      </c>
      <c r="E95" s="312"/>
      <c r="F95" s="312"/>
      <c r="G95" s="312" t="s">
        <v>5445</v>
      </c>
      <c r="H95" s="65">
        <v>6172547</v>
      </c>
      <c r="I95" s="65">
        <f>IF(H95="","None",_xlfn.XLOOKUP(H95,RawTable[ITEM_NO],RawTable[STOCK],"None"))</f>
        <v>0</v>
      </c>
      <c r="J95" s="313"/>
      <c r="K95" s="313"/>
      <c r="L95" s="316"/>
    </row>
    <row r="96" spans="2:12" ht="30" customHeight="1">
      <c r="B96" s="315" t="s">
        <v>1415</v>
      </c>
      <c r="C96" s="312" t="s">
        <v>2301</v>
      </c>
      <c r="D96" s="312" t="s">
        <v>6873</v>
      </c>
      <c r="E96" s="312"/>
      <c r="F96" s="312"/>
      <c r="G96" s="312" t="s">
        <v>1423</v>
      </c>
      <c r="H96" s="65">
        <v>6199753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1413</v>
      </c>
      <c r="C97" s="312" t="s">
        <v>2301</v>
      </c>
      <c r="D97" s="312" t="s">
        <v>6847</v>
      </c>
      <c r="E97" s="312" t="s">
        <v>6846</v>
      </c>
      <c r="F97" s="312"/>
      <c r="G97" s="312" t="s">
        <v>1554</v>
      </c>
      <c r="H97" s="65">
        <v>6224050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 t="s">
        <v>1413</v>
      </c>
      <c r="C98" s="312" t="s">
        <v>1686</v>
      </c>
      <c r="D98" s="312" t="s">
        <v>6877</v>
      </c>
      <c r="E98" s="312"/>
      <c r="F98" s="312"/>
      <c r="G98" s="312" t="s">
        <v>1423</v>
      </c>
      <c r="H98" s="65">
        <v>6253413</v>
      </c>
      <c r="I98" s="65">
        <f>IF(H98="","None",_xlfn.XLOOKUP(H98,RawTable[ITEM_NO],RawTable[STOCK],"None"))</f>
        <v>4</v>
      </c>
      <c r="J98" s="313"/>
      <c r="K98" s="313"/>
      <c r="L98" s="316"/>
    </row>
    <row r="99" spans="2:12" ht="30" customHeight="1">
      <c r="B99" s="315" t="s">
        <v>1413</v>
      </c>
      <c r="C99" s="312" t="s">
        <v>3454</v>
      </c>
      <c r="D99" s="312" t="s">
        <v>6879</v>
      </c>
      <c r="E99" s="312"/>
      <c r="F99" s="312"/>
      <c r="G99" s="312" t="s">
        <v>1764</v>
      </c>
      <c r="H99" s="65">
        <v>959506</v>
      </c>
      <c r="I99" s="65">
        <f>IF(H99="","None",_xlfn.XLOOKUP(H99,RawTable[ITEM_NO],RawTable[STOCK],"None"))</f>
        <v>4</v>
      </c>
      <c r="J99" s="313"/>
      <c r="K99" s="313"/>
      <c r="L99" s="316"/>
    </row>
    <row r="100" spans="2:12" ht="30" customHeight="1">
      <c r="B100" s="315" t="s">
        <v>1413</v>
      </c>
      <c r="C100" s="312" t="s">
        <v>3454</v>
      </c>
      <c r="D100" s="312" t="s">
        <v>6878</v>
      </c>
      <c r="E100" s="312"/>
      <c r="F100" s="312"/>
      <c r="G100" s="312" t="s">
        <v>2896</v>
      </c>
      <c r="H100" s="65">
        <v>6217049</v>
      </c>
      <c r="I100" s="65">
        <f>IF(H100="","None",_xlfn.XLOOKUP(H100,RawTable[ITEM_NO],RawTable[STOCK],"None"))</f>
        <v>3</v>
      </c>
      <c r="J100" s="313"/>
      <c r="K100" s="313"/>
      <c r="L100" s="316"/>
    </row>
    <row r="101" spans="2:12" ht="30" customHeight="1">
      <c r="B101" s="315" t="s">
        <v>1413</v>
      </c>
      <c r="C101" s="312" t="s">
        <v>3470</v>
      </c>
      <c r="D101" s="312" t="s">
        <v>6880</v>
      </c>
      <c r="E101" s="312"/>
      <c r="F101" s="312"/>
      <c r="G101" s="312" t="s">
        <v>2896</v>
      </c>
      <c r="H101" s="65">
        <v>6165285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1413</v>
      </c>
      <c r="C102" s="312" t="s">
        <v>3470</v>
      </c>
      <c r="D102" s="312" t="s">
        <v>6881</v>
      </c>
      <c r="E102" s="312"/>
      <c r="F102" s="312"/>
      <c r="G102" s="312" t="s">
        <v>6063</v>
      </c>
      <c r="H102" s="65">
        <v>6211836</v>
      </c>
      <c r="I102" s="65">
        <f>IF(H102="","None",_xlfn.XLOOKUP(H102,RawTable[ITEM_NO],RawTable[STOCK],"None"))</f>
        <v>0</v>
      </c>
      <c r="J102" s="313"/>
      <c r="K102" s="313"/>
      <c r="L102" s="316"/>
    </row>
    <row r="103" spans="2:12" ht="30" customHeight="1">
      <c r="B103" s="315" t="s">
        <v>1413</v>
      </c>
      <c r="C103" s="312" t="s">
        <v>3470</v>
      </c>
      <c r="D103" s="312" t="s">
        <v>6875</v>
      </c>
      <c r="E103" s="312" t="s">
        <v>6876</v>
      </c>
      <c r="F103" s="312"/>
      <c r="G103" s="312" t="s">
        <v>1423</v>
      </c>
      <c r="H103" s="65">
        <v>6236190</v>
      </c>
      <c r="I103" s="65">
        <f>IF(H103="","None",_xlfn.XLOOKUP(H103,RawTable[ITEM_NO],RawTable[STOCK],"None"))</f>
        <v>1</v>
      </c>
      <c r="J103" s="313"/>
      <c r="K103" s="313"/>
      <c r="L103" s="316"/>
    </row>
    <row r="104" spans="2:12" ht="30" customHeight="1">
      <c r="B104" s="315" t="s">
        <v>1413</v>
      </c>
      <c r="C104" s="312" t="s">
        <v>3470</v>
      </c>
      <c r="D104" s="312" t="s">
        <v>6882</v>
      </c>
      <c r="E104" s="312"/>
      <c r="F104" s="312"/>
      <c r="G104" s="312" t="s">
        <v>2896</v>
      </c>
      <c r="H104" s="65">
        <v>6310360</v>
      </c>
      <c r="I104" s="65">
        <f>IF(H104="","None",_xlfn.XLOOKUP(H104,RawTable[ITEM_NO],RawTable[STOCK],"None"))</f>
        <v>1</v>
      </c>
      <c r="J104" s="313"/>
      <c r="K104" s="313"/>
      <c r="L104" s="316"/>
    </row>
    <row r="105" spans="2:12" ht="30" customHeight="1">
      <c r="B105" s="315" t="s">
        <v>1415</v>
      </c>
      <c r="C105" s="312" t="s">
        <v>1532</v>
      </c>
      <c r="D105" s="312" t="s">
        <v>6890</v>
      </c>
      <c r="E105" s="312"/>
      <c r="F105" s="312"/>
      <c r="G105" s="312" t="s">
        <v>1419</v>
      </c>
      <c r="H105" s="65">
        <v>6169116</v>
      </c>
      <c r="I105" s="65">
        <f>IF(H105="","None",_xlfn.XLOOKUP(H105,RawTable[ITEM_NO],RawTable[STOCK],"None"))</f>
        <v>1</v>
      </c>
      <c r="J105" s="313"/>
      <c r="K105" s="313"/>
      <c r="L105" s="316"/>
    </row>
    <row r="106" spans="2:12" ht="30" customHeight="1">
      <c r="B106" s="315" t="s">
        <v>1415</v>
      </c>
      <c r="C106" s="312" t="s">
        <v>1532</v>
      </c>
      <c r="D106" s="312" t="s">
        <v>6891</v>
      </c>
      <c r="E106" s="312"/>
      <c r="F106" s="312"/>
      <c r="G106" s="312" t="s">
        <v>1419</v>
      </c>
      <c r="H106" s="65">
        <v>6169118</v>
      </c>
      <c r="I106" s="65">
        <f>IF(H106="","None",_xlfn.XLOOKUP(H106,RawTable[ITEM_NO],RawTable[STOCK],"None"))</f>
        <v>4</v>
      </c>
      <c r="J106" s="313"/>
      <c r="K106" s="313"/>
      <c r="L106" s="316"/>
    </row>
    <row r="107" spans="2:12" ht="30" customHeight="1">
      <c r="B107" s="315" t="s">
        <v>1413</v>
      </c>
      <c r="C107" s="312" t="s">
        <v>1613</v>
      </c>
      <c r="D107" s="312" t="s">
        <v>6892</v>
      </c>
      <c r="E107" s="312"/>
      <c r="F107" s="312"/>
      <c r="G107" s="312" t="s">
        <v>2896</v>
      </c>
      <c r="H107" s="65">
        <v>6217050</v>
      </c>
      <c r="I107" s="65">
        <f>IF(H107="","None",_xlfn.XLOOKUP(H107,RawTable[ITEM_NO],RawTable[STOCK],"None"))</f>
        <v>5</v>
      </c>
      <c r="J107" s="313"/>
      <c r="K107" s="313"/>
      <c r="L107" s="316"/>
    </row>
    <row r="108" spans="2:12" ht="30" customHeight="1">
      <c r="B108" s="315" t="s">
        <v>1413</v>
      </c>
      <c r="C108" s="312" t="s">
        <v>1626</v>
      </c>
      <c r="D108" s="312" t="s">
        <v>6759</v>
      </c>
      <c r="E108" s="312" t="s">
        <v>6760</v>
      </c>
      <c r="F108" s="312"/>
      <c r="G108" s="312" t="s">
        <v>1423</v>
      </c>
      <c r="H108" s="65">
        <v>6231719</v>
      </c>
      <c r="I108" s="65">
        <f>IF(H108="","None",_xlfn.XLOOKUP(H108,RawTable[ITEM_NO],RawTable[STOCK],"None"))</f>
        <v>1</v>
      </c>
      <c r="J108" s="313"/>
      <c r="K108" s="313"/>
      <c r="L108" s="316"/>
    </row>
    <row r="109" spans="2:12" ht="30" customHeight="1">
      <c r="B109" s="315" t="s">
        <v>1415</v>
      </c>
      <c r="C109" s="312" t="s">
        <v>1417</v>
      </c>
      <c r="D109" s="312" t="s">
        <v>2947</v>
      </c>
      <c r="E109" s="312"/>
      <c r="F109" s="312"/>
      <c r="G109" s="312" t="s">
        <v>1419</v>
      </c>
      <c r="H109" s="65">
        <v>1053715</v>
      </c>
      <c r="I109" s="65">
        <f>IF(H109="","None",_xlfn.XLOOKUP(H109,RawTable[ITEM_NO],RawTable[STOCK],"None"))</f>
        <v>4</v>
      </c>
      <c r="J109" s="313"/>
      <c r="K109" s="313"/>
      <c r="L109" s="316"/>
    </row>
    <row r="110" spans="2:12" ht="30" customHeight="1">
      <c r="B110" s="315" t="s">
        <v>1415</v>
      </c>
      <c r="C110" s="312" t="s">
        <v>1417</v>
      </c>
      <c r="D110" s="312" t="s">
        <v>6870</v>
      </c>
      <c r="E110" s="312"/>
      <c r="F110" s="312"/>
      <c r="G110" s="312" t="s">
        <v>1428</v>
      </c>
      <c r="H110" s="65">
        <v>6130919</v>
      </c>
      <c r="I110" s="65">
        <f>IF(H110="","None",_xlfn.XLOOKUP(H110,RawTable[ITEM_NO],RawTable[STOCK],"None"))</f>
        <v>1</v>
      </c>
      <c r="J110" s="313"/>
      <c r="K110" s="313"/>
      <c r="L110" s="316"/>
    </row>
    <row r="111" spans="2:12" ht="30" customHeight="1">
      <c r="B111" s="315" t="s">
        <v>1415</v>
      </c>
      <c r="C111" s="312" t="s">
        <v>1417</v>
      </c>
      <c r="D111" s="312" t="s">
        <v>6871</v>
      </c>
      <c r="E111" s="312"/>
      <c r="F111" s="312"/>
      <c r="G111" s="312" t="s">
        <v>1428</v>
      </c>
      <c r="H111" s="65">
        <v>6133684</v>
      </c>
      <c r="I111" s="65">
        <f>IF(H111="","None",_xlfn.XLOOKUP(H111,RawTable[ITEM_NO],RawTable[STOCK],"None"))</f>
        <v>0</v>
      </c>
      <c r="J111" s="313"/>
      <c r="K111" s="313"/>
      <c r="L111" s="316"/>
    </row>
    <row r="112" spans="2:12" ht="30" customHeight="1">
      <c r="B112" s="315" t="s">
        <v>1415</v>
      </c>
      <c r="C112" s="312" t="s">
        <v>1417</v>
      </c>
      <c r="D112" s="312" t="s">
        <v>6896</v>
      </c>
      <c r="E112" s="312"/>
      <c r="F112" s="312"/>
      <c r="G112" s="312" t="s">
        <v>1428</v>
      </c>
      <c r="H112" s="65">
        <v>6155214</v>
      </c>
      <c r="I112" s="65">
        <f>IF(H112="","None",_xlfn.XLOOKUP(H112,RawTable[ITEM_NO],RawTable[STOCK],"None"))</f>
        <v>7</v>
      </c>
      <c r="J112" s="313"/>
      <c r="K112" s="313"/>
      <c r="L112" s="316"/>
    </row>
    <row r="113" spans="2:12" ht="30" customHeight="1">
      <c r="B113" s="315" t="s">
        <v>1415</v>
      </c>
      <c r="C113" s="312" t="s">
        <v>1417</v>
      </c>
      <c r="D113" s="312" t="s">
        <v>4376</v>
      </c>
      <c r="E113" s="312"/>
      <c r="F113" s="312"/>
      <c r="G113" s="312" t="s">
        <v>1428</v>
      </c>
      <c r="H113" s="65">
        <v>6168180</v>
      </c>
      <c r="I113" s="65">
        <f>IF(H113="","None",_xlfn.XLOOKUP(H113,RawTable[ITEM_NO],RawTable[STOCK],"None"))</f>
        <v>2</v>
      </c>
      <c r="J113" s="313"/>
      <c r="K113" s="313"/>
      <c r="L113" s="316"/>
    </row>
    <row r="114" spans="2:12" ht="30" customHeight="1">
      <c r="B114" s="315" t="s">
        <v>1415</v>
      </c>
      <c r="C114" s="312" t="s">
        <v>1417</v>
      </c>
      <c r="D114" s="312" t="s">
        <v>6893</v>
      </c>
      <c r="E114" s="312"/>
      <c r="F114" s="312"/>
      <c r="G114" s="312" t="s">
        <v>1428</v>
      </c>
      <c r="H114" s="65">
        <v>6169584</v>
      </c>
      <c r="I114" s="65">
        <f>IF(H114="","None",_xlfn.XLOOKUP(H114,RawTable[ITEM_NO],RawTable[STOCK],"None"))</f>
        <v>2</v>
      </c>
      <c r="J114" s="313"/>
      <c r="K114" s="313"/>
      <c r="L114" s="316"/>
    </row>
    <row r="115" spans="2:12" ht="30" customHeight="1">
      <c r="B115" s="315" t="s">
        <v>1415</v>
      </c>
      <c r="C115" s="312" t="s">
        <v>1417</v>
      </c>
      <c r="D115" s="312" t="s">
        <v>2210</v>
      </c>
      <c r="E115" s="312"/>
      <c r="F115" s="312"/>
      <c r="G115" s="312" t="s">
        <v>1423</v>
      </c>
      <c r="H115" s="65">
        <v>6171140</v>
      </c>
      <c r="I115" s="65">
        <f>IF(H115="","None",_xlfn.XLOOKUP(H115,RawTable[ITEM_NO],RawTable[STOCK],"None"))</f>
        <v>4</v>
      </c>
      <c r="J115" s="313"/>
      <c r="K115" s="313"/>
      <c r="L115" s="316"/>
    </row>
    <row r="116" spans="2:12" ht="30" customHeight="1">
      <c r="B116" s="315" t="s">
        <v>1415</v>
      </c>
      <c r="C116" s="312" t="s">
        <v>1417</v>
      </c>
      <c r="D116" s="312" t="s">
        <v>6895</v>
      </c>
      <c r="E116" s="312"/>
      <c r="F116" s="312"/>
      <c r="G116" s="312" t="s">
        <v>1428</v>
      </c>
      <c r="H116" s="65">
        <v>6173592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1415</v>
      </c>
      <c r="C117" s="312" t="s">
        <v>1417</v>
      </c>
      <c r="D117" s="312" t="s">
        <v>6152</v>
      </c>
      <c r="E117" s="312"/>
      <c r="F117" s="312"/>
      <c r="G117" s="312" t="s">
        <v>1428</v>
      </c>
      <c r="H117" s="65">
        <v>6189376</v>
      </c>
      <c r="I117" s="65">
        <f>IF(H117="","None",_xlfn.XLOOKUP(H117,RawTable[ITEM_NO],RawTable[STOCK],"None"))</f>
        <v>5</v>
      </c>
      <c r="J117" s="313"/>
      <c r="K117" s="313"/>
      <c r="L117" s="316"/>
    </row>
    <row r="118" spans="2:12" ht="30" customHeight="1">
      <c r="B118" s="315" t="s">
        <v>1415</v>
      </c>
      <c r="C118" s="312" t="s">
        <v>1417</v>
      </c>
      <c r="D118" s="312" t="s">
        <v>1550</v>
      </c>
      <c r="E118" s="312"/>
      <c r="F118" s="312"/>
      <c r="G118" s="312" t="s">
        <v>1428</v>
      </c>
      <c r="H118" s="65">
        <v>6192378</v>
      </c>
      <c r="I118" s="65">
        <f>IF(H118="","None",_xlfn.XLOOKUP(H118,RawTable[ITEM_NO],RawTable[STOCK],"None"))</f>
        <v>1</v>
      </c>
      <c r="J118" s="313"/>
      <c r="K118" s="313"/>
      <c r="L118" s="316"/>
    </row>
    <row r="119" spans="2:12" ht="30" customHeight="1">
      <c r="B119" s="315" t="s">
        <v>1415</v>
      </c>
      <c r="C119" s="312" t="s">
        <v>1417</v>
      </c>
      <c r="D119" s="312" t="s">
        <v>6758</v>
      </c>
      <c r="E119" s="312" t="s">
        <v>6757</v>
      </c>
      <c r="F119" s="312"/>
      <c r="G119" s="312" t="s">
        <v>1419</v>
      </c>
      <c r="H119" s="65">
        <v>6210554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1415</v>
      </c>
      <c r="C120" s="312" t="s">
        <v>1417</v>
      </c>
      <c r="D120" s="312" t="s">
        <v>6866</v>
      </c>
      <c r="E120" s="312"/>
      <c r="F120" s="312"/>
      <c r="G120" s="312" t="s">
        <v>1419</v>
      </c>
      <c r="H120" s="65">
        <v>6210568</v>
      </c>
      <c r="I120" s="65">
        <f>IF(H120="","None",_xlfn.XLOOKUP(H120,RawTable[ITEM_NO],RawTable[STOCK],"None"))</f>
        <v>0</v>
      </c>
      <c r="J120" s="313"/>
      <c r="K120" s="313"/>
      <c r="L120" s="316"/>
    </row>
    <row r="121" spans="2:12" ht="30" customHeight="1">
      <c r="B121" s="315" t="s">
        <v>1415</v>
      </c>
      <c r="C121" s="312" t="s">
        <v>1417</v>
      </c>
      <c r="D121" s="312" t="s">
        <v>6897</v>
      </c>
      <c r="E121" s="312"/>
      <c r="F121" s="312"/>
      <c r="G121" s="312" t="s">
        <v>1428</v>
      </c>
      <c r="H121" s="65">
        <v>6319644</v>
      </c>
      <c r="I121" s="65">
        <f>IF(H121="","None",_xlfn.XLOOKUP(H121,RawTable[ITEM_NO],RawTable[STOCK],"None"))</f>
        <v>2</v>
      </c>
      <c r="J121" s="313"/>
      <c r="K121" s="313"/>
      <c r="L121" s="316"/>
    </row>
    <row r="122" spans="2:12" ht="30" customHeight="1">
      <c r="B122" s="315" t="s">
        <v>1415</v>
      </c>
      <c r="C122" s="312" t="s">
        <v>1417</v>
      </c>
      <c r="D122" s="312" t="s">
        <v>6898</v>
      </c>
      <c r="E122" s="312"/>
      <c r="F122" s="312"/>
      <c r="G122" s="312" t="s">
        <v>1428</v>
      </c>
      <c r="H122" s="65">
        <v>6322648</v>
      </c>
      <c r="I122" s="65">
        <f>IF(H122="","None",_xlfn.XLOOKUP(H122,RawTable[ITEM_NO],RawTable[STOCK],"None"))</f>
        <v>4</v>
      </c>
      <c r="J122" s="313"/>
      <c r="K122" s="313"/>
      <c r="L122" s="316"/>
    </row>
    <row r="123" spans="2:12" ht="30" customHeight="1">
      <c r="B123" s="315" t="s">
        <v>1415</v>
      </c>
      <c r="C123" s="312" t="s">
        <v>1417</v>
      </c>
      <c r="D123" s="312" t="s">
        <v>6894</v>
      </c>
      <c r="E123" s="312"/>
      <c r="F123" s="312"/>
      <c r="G123" s="312" t="s">
        <v>1419</v>
      </c>
      <c r="H123" s="65">
        <v>6338842</v>
      </c>
      <c r="I123" s="65">
        <f>IF(H123="","None",_xlfn.XLOOKUP(H123,RawTable[ITEM_NO],RawTable[STOCK],"None"))</f>
        <v>5</v>
      </c>
      <c r="J123" s="313"/>
      <c r="K123" s="313"/>
      <c r="L123" s="316"/>
    </row>
    <row r="124" spans="2:12" ht="30" customHeight="1">
      <c r="B124" s="315" t="s">
        <v>1415</v>
      </c>
      <c r="C124" s="818" t="s">
        <v>1558</v>
      </c>
      <c r="D124" s="818" t="s">
        <v>6634</v>
      </c>
      <c r="E124" s="818" t="s">
        <v>6764</v>
      </c>
      <c r="F124" s="312"/>
      <c r="G124" s="312" t="s">
        <v>1419</v>
      </c>
      <c r="H124" s="65">
        <v>6239291</v>
      </c>
      <c r="I124" s="65">
        <f>IF(H124="","None",_xlfn.XLOOKUP(H124,RawTable[ITEM_NO],RawTable[STOCK],"None"))</f>
        <v>1</v>
      </c>
      <c r="J124" s="313"/>
      <c r="K124" s="313"/>
      <c r="L124" s="316"/>
    </row>
    <row r="125" spans="2:12" ht="30" customHeight="1">
      <c r="B125" s="315" t="s">
        <v>7971</v>
      </c>
      <c r="C125" s="818" t="s">
        <v>1558</v>
      </c>
      <c r="D125" s="818" t="s">
        <v>6768</v>
      </c>
      <c r="E125" s="818" t="s">
        <v>8102</v>
      </c>
      <c r="F125" s="312"/>
      <c r="G125" s="312"/>
      <c r="H125" s="65">
        <v>6239390</v>
      </c>
      <c r="I125" s="65">
        <f>IF(H125="","None",_xlfn.XLOOKUP(H125,RawTable[ITEM_NO],RawTable[STOCK],"None"))</f>
        <v>1</v>
      </c>
      <c r="J125" s="313"/>
      <c r="K125" s="313"/>
      <c r="L125" s="316"/>
    </row>
    <row r="126" spans="2:12" ht="30" customHeight="1">
      <c r="B126" s="315" t="s">
        <v>1415</v>
      </c>
      <c r="C126" s="818" t="s">
        <v>1558</v>
      </c>
      <c r="D126" s="818" t="s">
        <v>6763</v>
      </c>
      <c r="E126" s="818" t="s">
        <v>8103</v>
      </c>
      <c r="F126" s="312"/>
      <c r="G126" s="312" t="s">
        <v>1435</v>
      </c>
      <c r="H126" s="65">
        <v>6239391</v>
      </c>
      <c r="I126" s="65">
        <f>IF(H126="","None",_xlfn.XLOOKUP(H126,RawTable[ITEM_NO],RawTable[STOCK],"None"))</f>
        <v>2</v>
      </c>
      <c r="J126" s="313"/>
      <c r="K126" s="313"/>
      <c r="L126" s="316"/>
    </row>
    <row r="127" spans="2:12" ht="30" customHeight="1">
      <c r="B127" s="315" t="s">
        <v>7971</v>
      </c>
      <c r="C127" s="818" t="s">
        <v>1558</v>
      </c>
      <c r="D127" s="818" t="s">
        <v>6765</v>
      </c>
      <c r="E127" s="818" t="s">
        <v>8104</v>
      </c>
      <c r="F127" s="312"/>
      <c r="G127" s="312"/>
      <c r="H127" s="65">
        <v>6239392</v>
      </c>
      <c r="I127" s="65">
        <f>IF(H127="","None",_xlfn.XLOOKUP(H127,RawTable[ITEM_NO],RawTable[STOCK],"None"))</f>
        <v>1</v>
      </c>
      <c r="J127" s="313"/>
      <c r="K127" s="313"/>
      <c r="L127" s="316"/>
    </row>
    <row r="128" spans="2:12" ht="30" customHeight="1">
      <c r="B128" s="315" t="s">
        <v>7971</v>
      </c>
      <c r="C128" s="818" t="s">
        <v>1558</v>
      </c>
      <c r="D128" s="818" t="s">
        <v>8105</v>
      </c>
      <c r="E128" s="818" t="s">
        <v>3130</v>
      </c>
      <c r="F128" s="312"/>
      <c r="G128" s="312"/>
      <c r="H128" s="65">
        <v>6239393</v>
      </c>
      <c r="I128" s="65">
        <f>IF(H128="","None",_xlfn.XLOOKUP(H128,RawTable[ITEM_NO],RawTable[STOCK],"None"))</f>
        <v>2</v>
      </c>
      <c r="J128" s="313"/>
      <c r="K128" s="313"/>
      <c r="L128" s="316"/>
    </row>
    <row r="129" spans="2:12" ht="30" customHeight="1">
      <c r="B129" s="315" t="s">
        <v>7971</v>
      </c>
      <c r="C129" s="818" t="s">
        <v>1558</v>
      </c>
      <c r="D129" s="818" t="s">
        <v>6865</v>
      </c>
      <c r="E129" s="818" t="s">
        <v>1502</v>
      </c>
      <c r="F129" s="312"/>
      <c r="G129" s="312"/>
      <c r="H129" s="65">
        <v>6239394</v>
      </c>
      <c r="I129" s="65">
        <f>IF(H129="","None",_xlfn.XLOOKUP(H129,RawTable[ITEM_NO],RawTable[STOCK],"None"))</f>
        <v>1</v>
      </c>
      <c r="J129" s="313"/>
      <c r="K129" s="313"/>
      <c r="L129" s="316"/>
    </row>
    <row r="130" spans="2:12" ht="30" customHeight="1">
      <c r="B130" s="315" t="s">
        <v>1415</v>
      </c>
      <c r="C130" s="818" t="s">
        <v>1558</v>
      </c>
      <c r="D130" s="818" t="s">
        <v>6761</v>
      </c>
      <c r="E130" s="818" t="s">
        <v>8802</v>
      </c>
      <c r="F130" s="312"/>
      <c r="G130" s="312" t="s">
        <v>1435</v>
      </c>
      <c r="H130" s="65">
        <v>6239395</v>
      </c>
      <c r="I130" s="65">
        <f>IF(H130="","None",_xlfn.XLOOKUP(H130,RawTable[ITEM_NO],RawTable[STOCK],"None"))</f>
        <v>0</v>
      </c>
      <c r="J130" s="313"/>
      <c r="K130" s="313"/>
      <c r="L130" s="316"/>
    </row>
    <row r="131" spans="2:12" ht="30" customHeight="1">
      <c r="B131" s="315" t="s">
        <v>7971</v>
      </c>
      <c r="C131" s="715" t="s">
        <v>1834</v>
      </c>
      <c r="D131" s="715" t="s">
        <v>8814</v>
      </c>
      <c r="E131" s="715" t="s">
        <v>8815</v>
      </c>
      <c r="F131" s="312" t="s">
        <v>6886</v>
      </c>
      <c r="G131" s="312"/>
      <c r="H131" s="65">
        <v>6103389</v>
      </c>
      <c r="I131" s="65">
        <f>IF(H131="","None",_xlfn.XLOOKUP(H131,RawTable[ITEM_NO],RawTable[STOCK],"None"))</f>
        <v>1</v>
      </c>
      <c r="J131" s="313"/>
      <c r="K131" s="313"/>
      <c r="L131" s="316"/>
    </row>
    <row r="132" spans="2:12" ht="30" customHeight="1">
      <c r="B132" s="315" t="s">
        <v>1415</v>
      </c>
      <c r="C132" s="715" t="s">
        <v>1834</v>
      </c>
      <c r="D132" s="715" t="s">
        <v>8816</v>
      </c>
      <c r="E132" s="715" t="s">
        <v>8817</v>
      </c>
      <c r="F132" s="312"/>
      <c r="G132" s="312" t="s">
        <v>1419</v>
      </c>
      <c r="H132" s="65">
        <v>6193466</v>
      </c>
      <c r="I132" s="65">
        <f>IF(H132="","None",_xlfn.XLOOKUP(H132,RawTable[ITEM_NO],RawTable[STOCK],"None"))</f>
        <v>3</v>
      </c>
      <c r="J132" s="313"/>
      <c r="K132" s="313"/>
      <c r="L132" s="316"/>
    </row>
    <row r="133" spans="2:12" ht="30" customHeight="1">
      <c r="B133" s="315" t="s">
        <v>1415</v>
      </c>
      <c r="C133" s="715" t="s">
        <v>1834</v>
      </c>
      <c r="D133" s="715" t="s">
        <v>8819</v>
      </c>
      <c r="E133" s="715" t="s">
        <v>8818</v>
      </c>
      <c r="F133" s="312"/>
      <c r="G133" s="312" t="s">
        <v>1435</v>
      </c>
      <c r="H133" s="65">
        <v>6218102</v>
      </c>
      <c r="I133" s="65">
        <f>IF(H133="","None",_xlfn.XLOOKUP(H133,RawTable[ITEM_NO],RawTable[STOCK],"None"))</f>
        <v>1</v>
      </c>
      <c r="J133" s="313"/>
      <c r="K133" s="313"/>
      <c r="L133" s="316"/>
    </row>
    <row r="134" spans="2:12" ht="30" customHeight="1">
      <c r="B134" s="315" t="s">
        <v>1415</v>
      </c>
      <c r="C134" s="715" t="s">
        <v>1834</v>
      </c>
      <c r="D134" s="715" t="s">
        <v>8809</v>
      </c>
      <c r="E134" s="715" t="s">
        <v>8808</v>
      </c>
      <c r="F134" s="312"/>
      <c r="G134" s="312" t="s">
        <v>1419</v>
      </c>
      <c r="H134" s="65">
        <v>6259046</v>
      </c>
      <c r="I134" s="65">
        <f>IF(H134="","None",_xlfn.XLOOKUP(H134,RawTable[ITEM_NO],RawTable[STOCK],"None"))</f>
        <v>0</v>
      </c>
      <c r="J134" s="313"/>
      <c r="K134" s="313"/>
      <c r="L134" s="316"/>
    </row>
    <row r="135" spans="2:12" ht="30" customHeight="1">
      <c r="B135" s="315" t="s">
        <v>1415</v>
      </c>
      <c r="C135" s="715" t="s">
        <v>1834</v>
      </c>
      <c r="D135" s="715" t="s">
        <v>8820</v>
      </c>
      <c r="E135" s="715" t="s">
        <v>8821</v>
      </c>
      <c r="F135" s="312"/>
      <c r="G135" s="312" t="s">
        <v>1435</v>
      </c>
      <c r="H135" s="65">
        <v>6273048</v>
      </c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 t="s">
        <v>1415</v>
      </c>
      <c r="C136" s="715" t="s">
        <v>1834</v>
      </c>
      <c r="D136" s="715" t="s">
        <v>8823</v>
      </c>
      <c r="E136" s="715" t="s">
        <v>8822</v>
      </c>
      <c r="F136" s="312"/>
      <c r="G136" s="312" t="s">
        <v>1435</v>
      </c>
      <c r="H136" s="65">
        <v>6273049</v>
      </c>
      <c r="I136" s="65" t="str">
        <f>IF(H136="","None",_xlfn.XLOOKUP(H136,RawTable[ITEM_NO],RawTable[STOCK],"None"))</f>
        <v>None</v>
      </c>
      <c r="J136" s="313"/>
      <c r="K136" s="313"/>
      <c r="L136" s="316"/>
    </row>
    <row r="137" spans="2:12" ht="30" customHeight="1">
      <c r="B137" s="315" t="s">
        <v>1415</v>
      </c>
      <c r="C137" s="715" t="s">
        <v>1834</v>
      </c>
      <c r="D137" s="715" t="s">
        <v>8824</v>
      </c>
      <c r="E137" s="715" t="s">
        <v>8825</v>
      </c>
      <c r="F137" s="312"/>
      <c r="G137" s="312"/>
      <c r="H137" s="65"/>
      <c r="I137" s="65" t="str">
        <f>IF(H137="","None",_xlfn.XLOOKUP(H137,RawTable[ITEM_NO],RawTable[STOCK],"None"))</f>
        <v>None</v>
      </c>
      <c r="J137" s="313"/>
      <c r="K137" s="313"/>
      <c r="L137" s="316"/>
    </row>
    <row r="138" spans="2:12" ht="30" customHeight="1">
      <c r="B138" s="315" t="s">
        <v>1415</v>
      </c>
      <c r="C138" s="715" t="s">
        <v>1834</v>
      </c>
      <c r="D138" s="715" t="s">
        <v>8826</v>
      </c>
      <c r="E138" s="715" t="s">
        <v>8827</v>
      </c>
      <c r="F138" s="312"/>
      <c r="G138" s="312"/>
      <c r="H138" s="65"/>
      <c r="I138" s="65" t="str">
        <f>IF(H138="","None",_xlfn.XLOOKUP(H138,RawTable[ITEM_NO],RawTable[STOCK],"None"))</f>
        <v>None</v>
      </c>
      <c r="J138" s="313"/>
      <c r="K138" s="313"/>
      <c r="L138" s="316"/>
    </row>
    <row r="139" spans="2:12" ht="30" customHeight="1">
      <c r="B139" s="315" t="s">
        <v>1413</v>
      </c>
      <c r="C139" s="312" t="s">
        <v>2092</v>
      </c>
      <c r="D139" s="312" t="s">
        <v>6901</v>
      </c>
      <c r="E139" s="312"/>
      <c r="F139" s="312"/>
      <c r="G139" s="312" t="s">
        <v>2896</v>
      </c>
      <c r="H139" s="65">
        <v>6217045</v>
      </c>
      <c r="I139" s="65">
        <f>IF(H139="","None",_xlfn.XLOOKUP(H139,RawTable[ITEM_NO],RawTable[STOCK],"None"))</f>
        <v>3</v>
      </c>
      <c r="J139" s="313"/>
      <c r="K139" s="313"/>
      <c r="L139" s="316"/>
    </row>
    <row r="140" spans="2:12" ht="30" customHeight="1">
      <c r="B140" s="315" t="s">
        <v>1413</v>
      </c>
      <c r="C140" s="312" t="s">
        <v>1563</v>
      </c>
      <c r="D140" s="312" t="s">
        <v>6904</v>
      </c>
      <c r="E140" s="312" t="s">
        <v>8101</v>
      </c>
      <c r="F140" s="312"/>
      <c r="G140" s="312"/>
      <c r="H140" s="65">
        <v>6213974</v>
      </c>
      <c r="I140" s="65">
        <f>IF(H140="","None",_xlfn.XLOOKUP(H140,RawTable[ITEM_NO],RawTable[STOCK],"None"))</f>
        <v>0</v>
      </c>
      <c r="J140" s="313"/>
      <c r="K140" s="313"/>
      <c r="L140" s="316"/>
    </row>
    <row r="141" spans="2:12" ht="30" customHeight="1">
      <c r="B141" s="315" t="s">
        <v>1415</v>
      </c>
      <c r="C141" s="312" t="s">
        <v>1563</v>
      </c>
      <c r="D141" s="312" t="s">
        <v>6902</v>
      </c>
      <c r="E141" s="312"/>
      <c r="F141" s="312"/>
      <c r="G141" s="312" t="s">
        <v>6903</v>
      </c>
      <c r="H141" s="65">
        <v>6339520</v>
      </c>
      <c r="I141" s="65">
        <f>IF(H141="","None",_xlfn.XLOOKUP(H141,RawTable[ITEM_NO],RawTable[STOCK],"None"))</f>
        <v>2</v>
      </c>
      <c r="J141" s="313"/>
      <c r="K141" s="313"/>
      <c r="L141" s="316"/>
    </row>
    <row r="142" spans="2:12" ht="30" customHeight="1">
      <c r="B142" s="315" t="s">
        <v>1413</v>
      </c>
      <c r="C142" s="312" t="s">
        <v>2954</v>
      </c>
      <c r="D142" s="312" t="s">
        <v>6907</v>
      </c>
      <c r="E142" s="312"/>
      <c r="F142" s="312"/>
      <c r="G142" s="312" t="s">
        <v>2896</v>
      </c>
      <c r="H142" s="65">
        <v>6343183</v>
      </c>
      <c r="I142" s="65">
        <f>IF(H142="","None",_xlfn.XLOOKUP(H142,RawTable[ITEM_NO],RawTable[STOCK],"None"))</f>
        <v>0</v>
      </c>
      <c r="J142" s="313"/>
      <c r="K142" s="313"/>
      <c r="L142" s="316"/>
    </row>
    <row r="143" spans="2:12" ht="30" customHeight="1">
      <c r="B143" s="315" t="s">
        <v>1413</v>
      </c>
      <c r="C143" s="312" t="s">
        <v>2956</v>
      </c>
      <c r="D143" s="312" t="s">
        <v>6913</v>
      </c>
      <c r="E143" s="312"/>
      <c r="F143" s="312"/>
      <c r="G143" s="312" t="s">
        <v>1423</v>
      </c>
      <c r="H143" s="65">
        <v>6236010</v>
      </c>
      <c r="I143" s="65">
        <f>IF(H143="","None",_xlfn.XLOOKUP(H143,RawTable[ITEM_NO],RawTable[STOCK],"None"))</f>
        <v>3</v>
      </c>
      <c r="J143" s="313"/>
      <c r="K143" s="313"/>
      <c r="L143" s="316"/>
    </row>
    <row r="144" spans="2:12" ht="30" customHeight="1">
      <c r="B144" s="315" t="s">
        <v>1413</v>
      </c>
      <c r="C144" s="312" t="s">
        <v>2037</v>
      </c>
      <c r="D144" s="312" t="s">
        <v>6908</v>
      </c>
      <c r="E144" s="312"/>
      <c r="F144" s="312"/>
      <c r="G144" s="312" t="s">
        <v>2896</v>
      </c>
      <c r="H144" s="65">
        <v>6229393</v>
      </c>
      <c r="I144" s="65">
        <f>IF(H144="","None",_xlfn.XLOOKUP(H144,RawTable[ITEM_NO],RawTable[STOCK],"None"))</f>
        <v>2</v>
      </c>
      <c r="J144" s="313"/>
      <c r="K144" s="313"/>
      <c r="L144" s="316"/>
    </row>
    <row r="145" spans="2:12" ht="30" customHeight="1">
      <c r="B145" s="315" t="s">
        <v>1415</v>
      </c>
      <c r="C145" s="312" t="s">
        <v>1488</v>
      </c>
      <c r="D145" s="312" t="s">
        <v>6926</v>
      </c>
      <c r="E145" s="312"/>
      <c r="F145" s="312"/>
      <c r="G145" s="312" t="s">
        <v>1419</v>
      </c>
      <c r="H145" s="65">
        <v>1054257</v>
      </c>
      <c r="I145" s="65">
        <f>IF(H145="","None",_xlfn.XLOOKUP(H145,RawTable[ITEM_NO],RawTable[STOCK],"None"))</f>
        <v>1</v>
      </c>
      <c r="J145" s="313"/>
      <c r="K145" s="313"/>
      <c r="L145" s="316"/>
    </row>
    <row r="146" spans="2:12" ht="30" customHeight="1">
      <c r="B146" s="315" t="s">
        <v>1415</v>
      </c>
      <c r="C146" s="312" t="s">
        <v>1488</v>
      </c>
      <c r="D146" s="312" t="s">
        <v>6872</v>
      </c>
      <c r="E146" s="312"/>
      <c r="F146" s="312"/>
      <c r="G146" s="312" t="s">
        <v>1419</v>
      </c>
      <c r="H146" s="65">
        <v>6125607</v>
      </c>
      <c r="I146" s="65">
        <f>IF(H146="","None",_xlfn.XLOOKUP(H146,RawTable[ITEM_NO],RawTable[STOCK],"None"))</f>
        <v>2</v>
      </c>
      <c r="J146" s="313"/>
      <c r="K146" s="313"/>
      <c r="L146" s="316"/>
    </row>
    <row r="147" spans="2:12" ht="30" customHeight="1">
      <c r="B147" s="315" t="s">
        <v>1415</v>
      </c>
      <c r="C147" s="312" t="s">
        <v>1488</v>
      </c>
      <c r="D147" s="312" t="s">
        <v>6850</v>
      </c>
      <c r="E147" s="312"/>
      <c r="F147" s="312"/>
      <c r="G147" s="312" t="s">
        <v>1428</v>
      </c>
      <c r="H147" s="65">
        <v>6149835</v>
      </c>
      <c r="I147" s="65">
        <f>IF(H147="","None",_xlfn.XLOOKUP(H147,RawTable[ITEM_NO],RawTable[STOCK],"None"))</f>
        <v>3</v>
      </c>
      <c r="J147" s="313"/>
      <c r="K147" s="313"/>
      <c r="L147" s="316"/>
    </row>
    <row r="148" spans="2:12" ht="30" customHeight="1">
      <c r="B148" s="315" t="s">
        <v>1415</v>
      </c>
      <c r="C148" s="312" t="s">
        <v>1488</v>
      </c>
      <c r="D148" s="312" t="s">
        <v>6852</v>
      </c>
      <c r="E148" s="312"/>
      <c r="F148" s="312"/>
      <c r="G148" s="312" t="s">
        <v>1428</v>
      </c>
      <c r="H148" s="65">
        <v>6168571</v>
      </c>
      <c r="I148" s="65">
        <f>IF(H148="","None",_xlfn.XLOOKUP(H148,RawTable[ITEM_NO],RawTable[STOCK],"None"))</f>
        <v>2</v>
      </c>
      <c r="J148" s="313"/>
      <c r="K148" s="313"/>
      <c r="L148" s="316"/>
    </row>
    <row r="149" spans="2:12" ht="30" customHeight="1">
      <c r="B149" s="315" t="s">
        <v>1415</v>
      </c>
      <c r="C149" s="312" t="s">
        <v>1488</v>
      </c>
      <c r="D149" s="312" t="s">
        <v>6912</v>
      </c>
      <c r="E149" s="312"/>
      <c r="F149" s="312"/>
      <c r="G149" s="312" t="s">
        <v>1428</v>
      </c>
      <c r="H149" s="65">
        <v>6229829</v>
      </c>
      <c r="I149" s="65">
        <f>IF(H149="","None",_xlfn.XLOOKUP(H149,RawTable[ITEM_NO],RawTable[STOCK],"None"))</f>
        <v>9</v>
      </c>
      <c r="J149" s="313"/>
      <c r="K149" s="313"/>
      <c r="L149" s="316"/>
    </row>
    <row r="150" spans="2:12" ht="30" customHeight="1">
      <c r="B150" s="315" t="s">
        <v>1415</v>
      </c>
      <c r="C150" s="312" t="s">
        <v>1488</v>
      </c>
      <c r="D150" s="312" t="s">
        <v>6851</v>
      </c>
      <c r="E150" s="312"/>
      <c r="F150" s="312"/>
      <c r="G150" s="312" t="s">
        <v>1419</v>
      </c>
      <c r="H150" s="65">
        <v>6236355</v>
      </c>
      <c r="I150" s="65">
        <f>IF(H150="","None",_xlfn.XLOOKUP(H150,RawTable[ITEM_NO],RawTable[STOCK],"None"))</f>
        <v>8</v>
      </c>
      <c r="J150" s="313"/>
      <c r="K150" s="313"/>
      <c r="L150" s="316"/>
    </row>
    <row r="151" spans="2:12" ht="30" customHeight="1">
      <c r="B151" s="315" t="s">
        <v>1415</v>
      </c>
      <c r="C151" s="312" t="s">
        <v>1488</v>
      </c>
      <c r="D151" s="312" t="s">
        <v>6853</v>
      </c>
      <c r="E151" s="312" t="s">
        <v>6889</v>
      </c>
      <c r="F151" s="312"/>
      <c r="G151" s="312" t="s">
        <v>1419</v>
      </c>
      <c r="H151" s="65">
        <v>6236356</v>
      </c>
      <c r="I151" s="65">
        <f>IF(H151="","None",_xlfn.XLOOKUP(H151,RawTable[ITEM_NO],RawTable[STOCK],"None"))</f>
        <v>18</v>
      </c>
      <c r="J151" s="313"/>
      <c r="K151" s="313"/>
      <c r="L151" s="316"/>
    </row>
    <row r="152" spans="2:12" ht="30" customHeight="1">
      <c r="B152" s="315" t="s">
        <v>1415</v>
      </c>
      <c r="C152" s="312" t="s">
        <v>1488</v>
      </c>
      <c r="D152" s="312" t="s">
        <v>6909</v>
      </c>
      <c r="E152" s="312" t="s">
        <v>6910</v>
      </c>
      <c r="F152" s="312"/>
      <c r="G152" s="312" t="s">
        <v>1428</v>
      </c>
      <c r="H152" s="65">
        <v>6243300</v>
      </c>
      <c r="I152" s="65">
        <f>IF(H152="","None",_xlfn.XLOOKUP(H152,RawTable[ITEM_NO],RawTable[STOCK],"None"))</f>
        <v>2</v>
      </c>
      <c r="J152" s="313"/>
      <c r="K152" s="313"/>
      <c r="L152" s="316"/>
    </row>
    <row r="153" spans="2:12" ht="30" customHeight="1">
      <c r="B153" s="315" t="s">
        <v>1415</v>
      </c>
      <c r="C153" s="312" t="s">
        <v>1488</v>
      </c>
      <c r="D153" s="312" t="s">
        <v>6911</v>
      </c>
      <c r="E153" s="312"/>
      <c r="F153" s="312"/>
      <c r="G153" s="312" t="s">
        <v>2896</v>
      </c>
      <c r="H153" s="65">
        <v>6312366</v>
      </c>
      <c r="I153" s="65">
        <f>IF(H153="","None",_xlfn.XLOOKUP(H153,RawTable[ITEM_NO],RawTable[STOCK],"None"))</f>
        <v>8</v>
      </c>
      <c r="J153" s="313"/>
      <c r="K153" s="313"/>
      <c r="L153" s="316"/>
    </row>
    <row r="154" spans="2:12" ht="30" customHeight="1">
      <c r="B154" s="315" t="s">
        <v>1413</v>
      </c>
      <c r="C154" s="312" t="s">
        <v>3542</v>
      </c>
      <c r="D154" s="312" t="s">
        <v>6914</v>
      </c>
      <c r="E154" s="312"/>
      <c r="F154" s="312"/>
      <c r="G154" s="312" t="s">
        <v>1423</v>
      </c>
      <c r="H154" s="65">
        <v>6254076</v>
      </c>
      <c r="I154" s="65">
        <f>IF(H154="","None",_xlfn.XLOOKUP(H154,RawTable[ITEM_NO],RawTable[STOCK],"None"))</f>
        <v>0</v>
      </c>
      <c r="J154" s="313"/>
      <c r="K154" s="313"/>
      <c r="L154" s="316"/>
    </row>
    <row r="155" spans="2:12" ht="30" customHeight="1">
      <c r="B155" s="315" t="s">
        <v>1413</v>
      </c>
      <c r="C155" s="312" t="s">
        <v>1561</v>
      </c>
      <c r="D155" s="312" t="s">
        <v>6812</v>
      </c>
      <c r="E155" s="312"/>
      <c r="F155" s="312"/>
      <c r="G155" s="312" t="s">
        <v>2896</v>
      </c>
      <c r="H155" s="65">
        <v>6306752</v>
      </c>
      <c r="I155" s="65">
        <f>IF(H155="","None",_xlfn.XLOOKUP(H155,RawTable[ITEM_NO],RawTable[STOCK],"None"))</f>
        <v>7</v>
      </c>
      <c r="J155" s="313"/>
      <c r="K155" s="313"/>
      <c r="L155" s="316"/>
    </row>
    <row r="156" spans="2:12" ht="30" customHeight="1">
      <c r="B156" s="315" t="s">
        <v>1413</v>
      </c>
      <c r="C156" s="312" t="s">
        <v>2105</v>
      </c>
      <c r="D156" s="312" t="s">
        <v>6925</v>
      </c>
      <c r="E156" s="312"/>
      <c r="F156" s="312"/>
      <c r="G156" s="312" t="s">
        <v>2896</v>
      </c>
      <c r="H156" s="65">
        <v>6132049</v>
      </c>
      <c r="I156" s="65">
        <f>IF(H156="","None",_xlfn.XLOOKUP(H156,RawTable[ITEM_NO],RawTable[STOCK],"None"))</f>
        <v>0</v>
      </c>
      <c r="J156" s="313"/>
      <c r="K156" s="313"/>
      <c r="L156" s="316"/>
    </row>
    <row r="157" spans="2:12" ht="30" customHeight="1">
      <c r="B157" s="315" t="s">
        <v>1413</v>
      </c>
      <c r="C157" s="312" t="s">
        <v>2105</v>
      </c>
      <c r="D157" s="312" t="s">
        <v>6924</v>
      </c>
      <c r="E157" s="312"/>
      <c r="F157" s="312"/>
      <c r="G157" s="312" t="s">
        <v>2896</v>
      </c>
      <c r="H157" s="65">
        <v>6132051</v>
      </c>
      <c r="I157" s="65">
        <f>IF(H157="","None",_xlfn.XLOOKUP(H157,RawTable[ITEM_NO],RawTable[STOCK],"None"))</f>
        <v>0</v>
      </c>
      <c r="J157" s="313"/>
      <c r="K157" s="313"/>
      <c r="L157" s="316"/>
    </row>
    <row r="158" spans="2:12" ht="30" customHeight="1">
      <c r="B158" s="315" t="s">
        <v>1413</v>
      </c>
      <c r="C158" s="312" t="s">
        <v>2105</v>
      </c>
      <c r="D158" s="312" t="s">
        <v>6923</v>
      </c>
      <c r="E158" s="312"/>
      <c r="F158" s="312"/>
      <c r="G158" s="312" t="s">
        <v>2896</v>
      </c>
      <c r="H158" s="65">
        <v>6218538</v>
      </c>
      <c r="I158" s="65">
        <f>IF(H158="","None",_xlfn.XLOOKUP(H158,RawTable[ITEM_NO],RawTable[STOCK],"None"))</f>
        <v>24</v>
      </c>
      <c r="J158" s="313"/>
      <c r="K158" s="313"/>
      <c r="L158" s="316"/>
    </row>
    <row r="159" spans="2:12" ht="30" customHeight="1">
      <c r="B159" s="315" t="s">
        <v>1413</v>
      </c>
      <c r="C159" s="312" t="s">
        <v>2105</v>
      </c>
      <c r="D159" s="312" t="s">
        <v>6922</v>
      </c>
      <c r="E159" s="312"/>
      <c r="F159" s="312"/>
      <c r="G159" s="312" t="s">
        <v>2896</v>
      </c>
      <c r="H159" s="65">
        <v>6218543</v>
      </c>
      <c r="I159" s="65">
        <f>IF(H159="","None",_xlfn.XLOOKUP(H159,RawTable[ITEM_NO],RawTable[STOCK],"None"))</f>
        <v>12</v>
      </c>
      <c r="J159" s="313"/>
      <c r="K159" s="313"/>
      <c r="L159" s="316"/>
    </row>
    <row r="160" spans="2:12" ht="30" customHeight="1">
      <c r="B160" s="315" t="s">
        <v>1413</v>
      </c>
      <c r="C160" s="312" t="s">
        <v>2105</v>
      </c>
      <c r="D160" s="312" t="s">
        <v>6921</v>
      </c>
      <c r="E160" s="312"/>
      <c r="F160" s="312"/>
      <c r="G160" s="312" t="s">
        <v>1423</v>
      </c>
      <c r="H160" s="65">
        <v>6232767</v>
      </c>
      <c r="I160" s="65">
        <f>IF(H160="","None",_xlfn.XLOOKUP(H160,RawTable[ITEM_NO],RawTable[STOCK],"None"))</f>
        <v>1</v>
      </c>
      <c r="J160" s="313"/>
      <c r="K160" s="313"/>
      <c r="L160" s="316"/>
    </row>
    <row r="161" spans="2:12" ht="30" customHeight="1">
      <c r="B161" s="315" t="s">
        <v>1413</v>
      </c>
      <c r="C161" s="312" t="s">
        <v>2105</v>
      </c>
      <c r="D161" s="312" t="s">
        <v>6919</v>
      </c>
      <c r="E161" s="312" t="s">
        <v>6920</v>
      </c>
      <c r="F161" s="312"/>
      <c r="G161" s="312" t="s">
        <v>1423</v>
      </c>
      <c r="H161" s="65">
        <v>6232768</v>
      </c>
      <c r="I161" s="65">
        <f>IF(H161="","None",_xlfn.XLOOKUP(H161,RawTable[ITEM_NO],RawTable[STOCK],"None"))</f>
        <v>2</v>
      </c>
      <c r="J161" s="313"/>
      <c r="K161" s="313"/>
      <c r="L161" s="316"/>
    </row>
    <row r="162" spans="2:12" ht="30" customHeight="1">
      <c r="B162" s="315" t="s">
        <v>1413</v>
      </c>
      <c r="C162" s="312"/>
      <c r="D162" s="312" t="s">
        <v>6786</v>
      </c>
      <c r="E162" s="312"/>
      <c r="F162" s="312"/>
      <c r="G162" s="312" t="s">
        <v>1610</v>
      </c>
      <c r="H162" s="65">
        <v>751266</v>
      </c>
      <c r="I162" s="65">
        <f>IF(H162="","None",_xlfn.XLOOKUP(H162,RawTable[ITEM_NO],RawTable[STOCK],"None"))</f>
        <v>6</v>
      </c>
      <c r="J162" s="313"/>
      <c r="K162" s="313"/>
      <c r="L162" s="316"/>
    </row>
    <row r="163" spans="2:12" ht="30" customHeight="1">
      <c r="B163" s="315" t="s">
        <v>1413</v>
      </c>
      <c r="C163" s="312"/>
      <c r="D163" s="312" t="s">
        <v>5911</v>
      </c>
      <c r="E163" s="312"/>
      <c r="F163" s="312"/>
      <c r="G163" s="312" t="s">
        <v>1495</v>
      </c>
      <c r="H163" s="65">
        <v>962388</v>
      </c>
      <c r="I163" s="65">
        <f>IF(H163="","None",_xlfn.XLOOKUP(H163,RawTable[ITEM_NO],RawTable[STOCK],"None"))</f>
        <v>0</v>
      </c>
      <c r="J163" s="313"/>
      <c r="K163" s="313"/>
      <c r="L163" s="316"/>
    </row>
    <row r="164" spans="2:12" ht="30" customHeight="1">
      <c r="B164" s="315" t="s">
        <v>1413</v>
      </c>
      <c r="C164" s="312"/>
      <c r="D164" s="312" t="s">
        <v>6905</v>
      </c>
      <c r="E164" s="312" t="s">
        <v>6906</v>
      </c>
      <c r="F164" s="312"/>
      <c r="G164" s="312" t="s">
        <v>1495</v>
      </c>
      <c r="H164" s="65">
        <v>963507</v>
      </c>
      <c r="I164" s="65">
        <f>IF(H164="","None",_xlfn.XLOOKUP(H164,RawTable[ITEM_NO],RawTable[STOCK],"None"))</f>
        <v>0</v>
      </c>
      <c r="J164" s="313"/>
      <c r="K164" s="313"/>
      <c r="L164" s="316"/>
    </row>
    <row r="165" spans="2:12" ht="30" customHeight="1">
      <c r="B165" s="315" t="s">
        <v>1413</v>
      </c>
      <c r="C165" s="312"/>
      <c r="D165" s="312" t="s">
        <v>2904</v>
      </c>
      <c r="E165" s="312"/>
      <c r="F165" s="312"/>
      <c r="G165" s="312" t="s">
        <v>1423</v>
      </c>
      <c r="H165" s="65">
        <v>6124051</v>
      </c>
      <c r="I165" s="65">
        <f>IF(H165="","None",_xlfn.XLOOKUP(H165,RawTable[ITEM_NO],RawTable[STOCK],"None"))</f>
        <v>2</v>
      </c>
      <c r="J165" s="313"/>
      <c r="K165" s="313"/>
      <c r="L165" s="316"/>
    </row>
    <row r="166" spans="2:12" ht="30" customHeight="1">
      <c r="B166" s="315" t="s">
        <v>1413</v>
      </c>
      <c r="C166" s="312"/>
      <c r="D166" s="312" t="s">
        <v>6916</v>
      </c>
      <c r="E166" s="312"/>
      <c r="F166" s="312"/>
      <c r="G166" s="312" t="s">
        <v>2896</v>
      </c>
      <c r="H166" s="65">
        <v>6132050</v>
      </c>
      <c r="I166" s="65">
        <f>IF(H166="","None",_xlfn.XLOOKUP(H166,RawTable[ITEM_NO],RawTable[STOCK],"None"))</f>
        <v>0</v>
      </c>
      <c r="J166" s="313"/>
      <c r="K166" s="313"/>
      <c r="L166" s="316"/>
    </row>
    <row r="167" spans="2:12" ht="30" customHeight="1">
      <c r="B167" s="315" t="s">
        <v>1413</v>
      </c>
      <c r="C167" s="312"/>
      <c r="D167" s="312" t="s">
        <v>5392</v>
      </c>
      <c r="E167" s="312"/>
      <c r="F167" s="312"/>
      <c r="G167" s="312" t="s">
        <v>1423</v>
      </c>
      <c r="H167" s="65">
        <v>6139400</v>
      </c>
      <c r="I167" s="65">
        <f>IF(H167="","None",_xlfn.XLOOKUP(H167,RawTable[ITEM_NO],RawTable[STOCK],"None"))</f>
        <v>1</v>
      </c>
      <c r="J167" s="313"/>
      <c r="K167" s="313"/>
      <c r="L167" s="316"/>
    </row>
    <row r="168" spans="2:12" ht="30" customHeight="1">
      <c r="B168" s="315" t="s">
        <v>1413</v>
      </c>
      <c r="C168" s="312"/>
      <c r="D168" s="312" t="s">
        <v>6183</v>
      </c>
      <c r="E168" s="312"/>
      <c r="F168" s="312"/>
      <c r="G168" s="312" t="s">
        <v>1423</v>
      </c>
      <c r="H168" s="65">
        <v>6148431</v>
      </c>
      <c r="I168" s="65">
        <f>IF(H168="","None",_xlfn.XLOOKUP(H168,RawTable[ITEM_NO],RawTable[STOCK],"None"))</f>
        <v>2</v>
      </c>
      <c r="J168" s="313"/>
      <c r="K168" s="313"/>
      <c r="L168" s="316"/>
    </row>
    <row r="169" spans="2:12" ht="30" customHeight="1">
      <c r="B169" s="315" t="s">
        <v>1413</v>
      </c>
      <c r="C169" s="312"/>
      <c r="D169" s="312" t="s">
        <v>6756</v>
      </c>
      <c r="E169" s="312"/>
      <c r="F169" s="312"/>
      <c r="G169" s="312" t="s">
        <v>1629</v>
      </c>
      <c r="H169" s="65">
        <v>6151601</v>
      </c>
      <c r="I169" s="65">
        <f>IF(H169="","None",_xlfn.XLOOKUP(H169,RawTable[ITEM_NO],RawTable[STOCK],"None"))</f>
        <v>1</v>
      </c>
      <c r="J169" s="313"/>
      <c r="K169" s="313"/>
      <c r="L169" s="316"/>
    </row>
    <row r="170" spans="2:12" ht="30" customHeight="1">
      <c r="B170" s="315" t="s">
        <v>1413</v>
      </c>
      <c r="C170" s="312"/>
      <c r="D170" s="312" t="s">
        <v>6746</v>
      </c>
      <c r="E170" s="312"/>
      <c r="F170" s="312"/>
      <c r="G170" s="312" t="s">
        <v>1495</v>
      </c>
      <c r="H170" s="65">
        <v>6198398</v>
      </c>
      <c r="I170" s="65">
        <f>IF(H170="","None",_xlfn.XLOOKUP(H170,RawTable[ITEM_NO],RawTable[STOCK],"None"))</f>
        <v>0</v>
      </c>
      <c r="J170" s="313"/>
      <c r="K170" s="313"/>
      <c r="L170" s="316"/>
    </row>
    <row r="171" spans="2:12" ht="30" customHeight="1">
      <c r="B171" s="315" t="s">
        <v>1413</v>
      </c>
      <c r="C171" s="312"/>
      <c r="D171" s="312" t="s">
        <v>6857</v>
      </c>
      <c r="E171" s="312"/>
      <c r="F171" s="312"/>
      <c r="G171" s="312" t="s">
        <v>2896</v>
      </c>
      <c r="H171" s="65">
        <v>6217047</v>
      </c>
      <c r="I171" s="65">
        <f>IF(H171="","None",_xlfn.XLOOKUP(H171,RawTable[ITEM_NO],RawTable[STOCK],"None"))</f>
        <v>2</v>
      </c>
      <c r="J171" s="313"/>
      <c r="K171" s="313"/>
      <c r="L171" s="316"/>
    </row>
    <row r="172" spans="2:12" ht="30" customHeight="1">
      <c r="B172" s="315" t="s">
        <v>1413</v>
      </c>
      <c r="C172" s="312"/>
      <c r="D172" s="312" t="s">
        <v>6885</v>
      </c>
      <c r="E172" s="312"/>
      <c r="F172" s="312"/>
      <c r="G172" s="312" t="s">
        <v>2896</v>
      </c>
      <c r="H172" s="65">
        <v>6218540</v>
      </c>
      <c r="I172" s="65">
        <f>IF(H172="","None",_xlfn.XLOOKUP(H172,RawTable[ITEM_NO],RawTable[STOCK],"None"))</f>
        <v>12</v>
      </c>
      <c r="J172" s="313"/>
      <c r="K172" s="313"/>
      <c r="L172" s="316"/>
    </row>
    <row r="173" spans="2:12" ht="30" customHeight="1">
      <c r="B173" s="315" t="s">
        <v>1413</v>
      </c>
      <c r="C173" s="312"/>
      <c r="D173" s="312" t="s">
        <v>6856</v>
      </c>
      <c r="E173" s="312"/>
      <c r="F173" s="312"/>
      <c r="G173" s="312" t="s">
        <v>2896</v>
      </c>
      <c r="H173" s="65">
        <v>6218544</v>
      </c>
      <c r="I173" s="65">
        <f>IF(H173="","None",_xlfn.XLOOKUP(H173,RawTable[ITEM_NO],RawTable[STOCK],"None"))</f>
        <v>0</v>
      </c>
      <c r="J173" s="313"/>
      <c r="K173" s="313"/>
      <c r="L173" s="316"/>
    </row>
    <row r="174" spans="2:12" ht="30" customHeight="1">
      <c r="B174" s="315" t="s">
        <v>1413</v>
      </c>
      <c r="C174" s="312"/>
      <c r="D174" s="312" t="s">
        <v>6915</v>
      </c>
      <c r="E174" s="312"/>
      <c r="F174" s="312"/>
      <c r="G174" s="312" t="s">
        <v>1423</v>
      </c>
      <c r="H174" s="65">
        <v>6232769</v>
      </c>
      <c r="I174" s="65">
        <f>IF(H174="","None",_xlfn.XLOOKUP(H174,RawTable[ITEM_NO],RawTable[STOCK],"None"))</f>
        <v>2</v>
      </c>
      <c r="J174" s="313"/>
      <c r="K174" s="313"/>
      <c r="L174" s="316"/>
    </row>
    <row r="175" spans="2:12" ht="30" customHeight="1">
      <c r="B175" s="315" t="s">
        <v>1413</v>
      </c>
      <c r="C175" s="312"/>
      <c r="D175" s="312" t="s">
        <v>6787</v>
      </c>
      <c r="E175" s="312"/>
      <c r="F175" s="312"/>
      <c r="G175" s="312" t="s">
        <v>2896</v>
      </c>
      <c r="H175" s="65">
        <v>6259260</v>
      </c>
      <c r="I175" s="65">
        <f>IF(H175="","None",_xlfn.XLOOKUP(H175,RawTable[ITEM_NO],RawTable[STOCK],"None"))</f>
        <v>1</v>
      </c>
      <c r="J175" s="313"/>
      <c r="K175" s="313"/>
      <c r="L175" s="316"/>
    </row>
    <row r="176" spans="2:12" ht="30" customHeight="1">
      <c r="B176" s="315" t="s">
        <v>1415</v>
      </c>
      <c r="C176" s="312"/>
      <c r="D176" s="312" t="s">
        <v>6858</v>
      </c>
      <c r="E176" s="312" t="s">
        <v>6859</v>
      </c>
      <c r="F176" s="312"/>
      <c r="G176" s="312" t="s">
        <v>2896</v>
      </c>
      <c r="H176" s="65">
        <v>6267473</v>
      </c>
      <c r="I176" s="65">
        <f>IF(H176="","None",_xlfn.XLOOKUP(H176,RawTable[ITEM_NO],RawTable[STOCK],"None"))</f>
        <v>3</v>
      </c>
      <c r="J176" s="313"/>
      <c r="K176" s="313"/>
      <c r="L176" s="316"/>
    </row>
    <row r="177" spans="2:12" ht="30" customHeight="1">
      <c r="B177" s="315" t="s">
        <v>1413</v>
      </c>
      <c r="C177" s="312"/>
      <c r="D177" s="312" t="s">
        <v>6785</v>
      </c>
      <c r="E177" s="312"/>
      <c r="F177" s="312"/>
      <c r="G177" s="312" t="s">
        <v>1765</v>
      </c>
      <c r="H177" s="65">
        <v>6319534</v>
      </c>
      <c r="I177" s="65">
        <f>IF(H177="","None",_xlfn.XLOOKUP(H177,RawTable[ITEM_NO],RawTable[STOCK],"None"))</f>
        <v>0</v>
      </c>
      <c r="J177" s="313"/>
      <c r="K177" s="313"/>
      <c r="L177" s="316"/>
    </row>
    <row r="178" spans="2:12" ht="30" customHeight="1">
      <c r="B178" s="315" t="s">
        <v>7971</v>
      </c>
      <c r="C178" s="312"/>
      <c r="D178" s="312" t="s">
        <v>8113</v>
      </c>
      <c r="E178" s="312"/>
      <c r="F178" s="312"/>
      <c r="G178" s="312"/>
      <c r="H178" s="65"/>
      <c r="I178" s="65" t="str">
        <f>IF(H178="","None",_xlfn.XLOOKUP(H178,RawTable[ITEM_NO],RawTable[STOCK],"None"))</f>
        <v>None</v>
      </c>
      <c r="J178" s="313"/>
      <c r="K178" s="313"/>
      <c r="L178" s="316"/>
    </row>
    <row r="179" spans="2:12" ht="30" customHeight="1">
      <c r="B179" s="315" t="s">
        <v>8997</v>
      </c>
      <c r="C179" s="312" t="s">
        <v>9005</v>
      </c>
      <c r="D179" s="312" t="s">
        <v>9002</v>
      </c>
      <c r="E179" s="312" t="s">
        <v>9003</v>
      </c>
      <c r="F179" s="312"/>
      <c r="G179" s="312"/>
      <c r="H179" s="65">
        <v>6270279</v>
      </c>
      <c r="I179" s="65">
        <f>IF(H179="","None",_xlfn.XLOOKUP(H179,RawTable[ITEM_NO],RawTable[STOCK],"None"))</f>
        <v>2</v>
      </c>
      <c r="J179" s="313"/>
      <c r="K179" s="313"/>
      <c r="L179" s="316"/>
    </row>
    <row r="180" spans="2:12" ht="30" customHeight="1">
      <c r="B180" s="315" t="s">
        <v>9481</v>
      </c>
      <c r="C180" s="312"/>
      <c r="D180" s="312" t="s">
        <v>9480</v>
      </c>
      <c r="E180" s="312"/>
      <c r="F180" s="312" t="s">
        <v>9482</v>
      </c>
      <c r="G180" s="312"/>
      <c r="H180" s="65" t="s">
        <v>9479</v>
      </c>
      <c r="I180" s="65">
        <f>IF(H180="","None",_xlfn.XLOOKUP(H180,RawTable[ITEM_NO],RawTable[STOCK],"None"))</f>
        <v>0</v>
      </c>
      <c r="J180" s="313"/>
      <c r="K180" s="313"/>
      <c r="L180" s="316"/>
    </row>
    <row r="181" spans="2:12" ht="30" customHeight="1">
      <c r="B181" s="315" t="s">
        <v>9486</v>
      </c>
      <c r="C181" s="312"/>
      <c r="D181" s="312" t="s">
        <v>9483</v>
      </c>
      <c r="E181" s="312"/>
      <c r="F181" s="312"/>
      <c r="G181" s="312"/>
      <c r="H181" s="65" t="s">
        <v>9484</v>
      </c>
      <c r="I181" s="65">
        <f>IF(H181="","None",_xlfn.XLOOKUP(H181,RawTable[ITEM_NO],RawTable[STOCK],"None"))</f>
        <v>2</v>
      </c>
      <c r="J181" s="313"/>
      <c r="K181" s="313"/>
      <c r="L181" s="316"/>
    </row>
    <row r="182" spans="2:12" ht="30" customHeight="1">
      <c r="B182" s="315" t="s">
        <v>9486</v>
      </c>
      <c r="C182" s="312"/>
      <c r="D182" s="312" t="s">
        <v>9485</v>
      </c>
      <c r="E182" s="312"/>
      <c r="F182" s="312"/>
      <c r="G182" s="312"/>
      <c r="H182" s="65" t="s">
        <v>9487</v>
      </c>
      <c r="I182" s="65">
        <f>IF(H182="","None",_xlfn.XLOOKUP(H182,RawTable[ITEM_NO],RawTable[STOCK],"None"))</f>
        <v>1</v>
      </c>
      <c r="J182" s="313"/>
      <c r="K182" s="313"/>
      <c r="L182" s="316"/>
    </row>
    <row r="183" spans="2:12" ht="30" customHeight="1">
      <c r="B183" s="315" t="s">
        <v>9486</v>
      </c>
      <c r="C183" s="312"/>
      <c r="D183" s="312" t="s">
        <v>9488</v>
      </c>
      <c r="E183" s="312"/>
      <c r="F183" s="312" t="s">
        <v>9489</v>
      </c>
      <c r="G183" s="312"/>
      <c r="H183" s="65" t="s">
        <v>9490</v>
      </c>
      <c r="I183" s="65">
        <f>IF(H183="","None",_xlfn.XLOOKUP(H183,RawTable[ITEM_NO],RawTable[STOCK],"None"))</f>
        <v>0</v>
      </c>
      <c r="J183" s="313"/>
      <c r="K183" s="313"/>
      <c r="L183" s="316"/>
    </row>
    <row r="184" spans="2:12" ht="30" customHeight="1">
      <c r="B184" s="315" t="s">
        <v>9486</v>
      </c>
      <c r="C184" s="312"/>
      <c r="D184" s="312" t="s">
        <v>9491</v>
      </c>
      <c r="E184" s="312"/>
      <c r="F184" s="312" t="s">
        <v>9492</v>
      </c>
      <c r="G184" s="312"/>
      <c r="H184" s="65">
        <v>6323847</v>
      </c>
      <c r="I184" s="65">
        <f>IF(H184="","None",_xlfn.XLOOKUP(H184,RawTable[ITEM_NO],RawTable[STOCK],"None"))</f>
        <v>1</v>
      </c>
      <c r="J184" s="313"/>
      <c r="K184" s="313"/>
      <c r="L184" s="316"/>
    </row>
    <row r="185" spans="2:12" ht="30" customHeight="1">
      <c r="B185" s="315" t="s">
        <v>9486</v>
      </c>
      <c r="C185" s="312"/>
      <c r="D185" s="312" t="s">
        <v>9493</v>
      </c>
      <c r="E185" s="312"/>
      <c r="F185" s="312" t="s">
        <v>9495</v>
      </c>
      <c r="G185" s="312"/>
      <c r="H185" s="65" t="s">
        <v>9494</v>
      </c>
      <c r="I185" s="65">
        <f>IF(H185="","None",_xlfn.XLOOKUP(H185,RawTable[ITEM_NO],RawTable[STOCK],"None"))</f>
        <v>2</v>
      </c>
      <c r="J185" s="313"/>
      <c r="K185" s="313"/>
      <c r="L185" s="316"/>
    </row>
    <row r="186" spans="2:12" ht="30" customHeight="1">
      <c r="B186" s="315" t="s">
        <v>9837</v>
      </c>
      <c r="C186" s="312" t="s">
        <v>9838</v>
      </c>
      <c r="D186" s="312" t="s">
        <v>9839</v>
      </c>
      <c r="E186" s="312" t="s">
        <v>9840</v>
      </c>
      <c r="F186" s="312" t="s">
        <v>9838</v>
      </c>
      <c r="G186" s="312" t="s">
        <v>9838</v>
      </c>
      <c r="H186" s="65" t="s">
        <v>9841</v>
      </c>
      <c r="I186" s="65" t="str">
        <f>IF(H186="","None",_xlfn.XLOOKUP(H186,RawTable[ITEM_NO],RawTable[STOCK],"None"))</f>
        <v>None</v>
      </c>
      <c r="J186" s="313" t="s">
        <v>9838</v>
      </c>
      <c r="K186" s="313" t="s">
        <v>9838</v>
      </c>
      <c r="L186" s="316" t="s">
        <v>9842</v>
      </c>
    </row>
    <row r="187" spans="2:12" ht="30" customHeight="1">
      <c r="B187" s="315" t="s">
        <v>9837</v>
      </c>
      <c r="C187" s="312" t="s">
        <v>9838</v>
      </c>
      <c r="D187" s="312" t="s">
        <v>9843</v>
      </c>
      <c r="E187" s="312" t="s">
        <v>9844</v>
      </c>
      <c r="F187" s="312" t="s">
        <v>9838</v>
      </c>
      <c r="G187" s="312" t="s">
        <v>9838</v>
      </c>
      <c r="H187" s="65" t="s">
        <v>9845</v>
      </c>
      <c r="I187" s="65" t="str">
        <f>IF(H187="","None",_xlfn.XLOOKUP(H187,RawTable[ITEM_NO],RawTable[STOCK],"None"))</f>
        <v>None</v>
      </c>
      <c r="J187" s="313" t="s">
        <v>9838</v>
      </c>
      <c r="K187" s="313" t="s">
        <v>9838</v>
      </c>
      <c r="L187" s="316" t="s">
        <v>9842</v>
      </c>
    </row>
    <row r="188" spans="2:12" ht="30" customHeight="1">
      <c r="B188" s="315"/>
      <c r="C188" s="312"/>
      <c r="D188" s="312"/>
      <c r="E188" s="312"/>
      <c r="F188" s="312"/>
      <c r="G188" s="312"/>
      <c r="H188" s="65"/>
      <c r="I188" s="65" t="str">
        <f>IF(H188="","None",_xlfn.XLOOKUP(H188,RawTable[ITEM_NO],RawTable[STOCK],"None"))</f>
        <v>None</v>
      </c>
      <c r="J188" s="313"/>
      <c r="K188" s="313"/>
      <c r="L188" s="316"/>
    </row>
    <row r="189" spans="2:12" ht="30" customHeight="1">
      <c r="B189" s="315"/>
      <c r="C189" s="312"/>
      <c r="D189" s="312"/>
      <c r="E189" s="312"/>
      <c r="F189" s="312"/>
      <c r="G189" s="312"/>
      <c r="H189" s="65"/>
      <c r="I189" s="65" t="str">
        <f>IF(H189="","None",_xlfn.XLOOKUP(H189,RawTable[ITEM_NO],RawTable[STOCK],"None"))</f>
        <v>None</v>
      </c>
      <c r="J189" s="313"/>
      <c r="K189" s="313"/>
      <c r="L189" s="316"/>
    </row>
    <row r="190" spans="2:12" ht="30" customHeight="1">
      <c r="B190" s="315"/>
      <c r="C190" s="312"/>
      <c r="D190" s="312"/>
      <c r="E190" s="312"/>
      <c r="F190" s="312"/>
      <c r="G190" s="312"/>
      <c r="H190" s="65"/>
      <c r="I190" s="65" t="str">
        <f>IF(H190="","None",_xlfn.XLOOKUP(H190,RawTable[ITEM_NO],RawTable[STOCK],"None"))</f>
        <v>None</v>
      </c>
      <c r="J190" s="313"/>
      <c r="K190" s="313"/>
      <c r="L190" s="316"/>
    </row>
    <row r="191" spans="2:12" ht="30" customHeight="1">
      <c r="B191" s="315"/>
      <c r="C191" s="312"/>
      <c r="D191" s="312"/>
      <c r="E191" s="312"/>
      <c r="F191" s="312"/>
      <c r="G191" s="312"/>
      <c r="H191" s="65"/>
      <c r="I191" s="65" t="str">
        <f>IF(H191="","None",_xlfn.XLOOKUP(H191,RawTable[ITEM_NO],RawTable[STOCK],"None"))</f>
        <v>None</v>
      </c>
      <c r="J191" s="313"/>
      <c r="K191" s="313"/>
      <c r="L191" s="316"/>
    </row>
    <row r="192" spans="2:12" ht="30" customHeight="1">
      <c r="B192" s="315"/>
      <c r="C192" s="312"/>
      <c r="D192" s="312"/>
      <c r="E192" s="312"/>
      <c r="F192" s="312"/>
      <c r="G192" s="312"/>
      <c r="H192" s="65"/>
      <c r="I192" s="65" t="str">
        <f>IF(H192="","None",_xlfn.XLOOKUP(H192,RawTable[ITEM_NO],RawTable[STOCK],"None"))</f>
        <v>None</v>
      </c>
      <c r="J192" s="313"/>
      <c r="K192" s="313"/>
      <c r="L192" s="316"/>
    </row>
    <row r="193" spans="2:12" ht="30" customHeight="1">
      <c r="B193" s="315"/>
      <c r="C193" s="312"/>
      <c r="D193" s="312"/>
      <c r="E193" s="312"/>
      <c r="F193" s="312"/>
      <c r="G193" s="312"/>
      <c r="H193" s="65"/>
      <c r="I193" s="65" t="str">
        <f>IF(H193="","None",_xlfn.XLOOKUP(H193,RawTable[ITEM_NO],RawTable[STOCK],"None"))</f>
        <v>None</v>
      </c>
      <c r="J193" s="313"/>
      <c r="K193" s="313"/>
      <c r="L193" s="316"/>
    </row>
    <row r="194" spans="2:12" ht="30" customHeight="1">
      <c r="B194" s="315"/>
      <c r="C194" s="312"/>
      <c r="D194" s="312"/>
      <c r="E194" s="312"/>
      <c r="F194" s="312"/>
      <c r="G194" s="312"/>
      <c r="H194" s="65"/>
      <c r="I194" s="65" t="str">
        <f>IF(H194="","None",_xlfn.XLOOKUP(H194,RawTable[ITEM_NO],RawTable[STOCK],"None"))</f>
        <v>None</v>
      </c>
      <c r="J194" s="313"/>
      <c r="K194" s="313"/>
      <c r="L194" s="316"/>
    </row>
    <row r="195" spans="2:12" ht="30" customHeight="1">
      <c r="B195" s="315"/>
      <c r="C195" s="312"/>
      <c r="D195" s="312"/>
      <c r="E195" s="312"/>
      <c r="F195" s="312"/>
      <c r="G195" s="312"/>
      <c r="H195" s="65"/>
      <c r="I195" s="65" t="str">
        <f>IF(H195="","None",_xlfn.XLOOKUP(H195,RawTable[ITEM_NO],RawTable[STOCK],"None"))</f>
        <v>None</v>
      </c>
      <c r="J195" s="313"/>
      <c r="K195" s="313"/>
      <c r="L195" s="316"/>
    </row>
    <row r="196" spans="2:12" ht="30" customHeight="1">
      <c r="B196" s="315"/>
      <c r="C196" s="312"/>
      <c r="D196" s="312"/>
      <c r="E196" s="312"/>
      <c r="F196" s="312"/>
      <c r="G196" s="312"/>
      <c r="H196" s="65"/>
      <c r="I196" s="65" t="str">
        <f>IF(H196="","None",_xlfn.XLOOKUP(H196,RawTable[ITEM_NO],RawTable[STOCK],"None"))</f>
        <v>None</v>
      </c>
      <c r="J196" s="313"/>
      <c r="K196" s="313"/>
      <c r="L196" s="316"/>
    </row>
    <row r="197" spans="2:12" ht="30" customHeight="1">
      <c r="B197" s="315"/>
      <c r="C197" s="312"/>
      <c r="D197" s="312"/>
      <c r="E197" s="312"/>
      <c r="F197" s="312"/>
      <c r="G197" s="312"/>
      <c r="H197" s="65"/>
      <c r="I197" s="65" t="str">
        <f>IF(H197="","None",_xlfn.XLOOKUP(H197,RawTable[ITEM_NO],RawTable[STOCK],"None"))</f>
        <v>None</v>
      </c>
      <c r="J197" s="313"/>
      <c r="K197" s="313"/>
      <c r="L197" s="316"/>
    </row>
    <row r="198" spans="2:12" ht="30" customHeight="1">
      <c r="B198" s="315"/>
      <c r="C198" s="312"/>
      <c r="D198" s="312"/>
      <c r="E198" s="312"/>
      <c r="F198" s="312"/>
      <c r="G198" s="312"/>
      <c r="H198" s="65"/>
      <c r="I198" s="65" t="str">
        <f>IF(H198="","None",_xlfn.XLOOKUP(H198,RawTable[ITEM_NO],RawTable[STOCK],"None"))</f>
        <v>None</v>
      </c>
      <c r="J198" s="313"/>
      <c r="K198" s="313"/>
      <c r="L198" s="316"/>
    </row>
    <row r="199" spans="2:12" ht="30" customHeight="1">
      <c r="B199" s="315"/>
      <c r="C199" s="312"/>
      <c r="D199" s="312"/>
      <c r="E199" s="312"/>
      <c r="F199" s="312"/>
      <c r="G199" s="312"/>
      <c r="H199" s="65"/>
      <c r="I199" s="65" t="str">
        <f>IF(H199="","None",_xlfn.XLOOKUP(H199,RawTable[ITEM_NO],RawTable[STOCK],"None"))</f>
        <v>None</v>
      </c>
      <c r="J199" s="313"/>
      <c r="K199" s="313"/>
      <c r="L199" s="316"/>
    </row>
    <row r="200" spans="2:12" ht="30" customHeight="1">
      <c r="B200" s="315"/>
      <c r="C200" s="312"/>
      <c r="D200" s="312"/>
      <c r="E200" s="312"/>
      <c r="F200" s="312"/>
      <c r="G200" s="312"/>
      <c r="H200" s="65"/>
      <c r="I200" s="65" t="str">
        <f>IF(H200="","None",_xlfn.XLOOKUP(H200,RawTable[ITEM_NO],RawTable[STOCK],"None"))</f>
        <v>None</v>
      </c>
      <c r="J200" s="313"/>
      <c r="K200" s="313"/>
      <c r="L200" s="316"/>
    </row>
    <row r="201" spans="2:12" ht="30" customHeight="1">
      <c r="B201" s="315"/>
      <c r="C201" s="312"/>
      <c r="D201" s="312"/>
      <c r="E201" s="312"/>
      <c r="F201" s="312"/>
      <c r="G201" s="312"/>
      <c r="H201" s="65"/>
      <c r="I201" s="65" t="str">
        <f>IF(H201="","None",_xlfn.XLOOKUP(H201,RawTable[ITEM_NO],RawTable[STOCK],"None"))</f>
        <v>None</v>
      </c>
      <c r="J201" s="313"/>
      <c r="K201" s="313"/>
      <c r="L201" s="316"/>
    </row>
    <row r="202" spans="2:12" ht="30" customHeight="1">
      <c r="B202" s="315"/>
      <c r="C202" s="312"/>
      <c r="D202" s="312"/>
      <c r="E202" s="312"/>
      <c r="F202" s="312"/>
      <c r="G202" s="312"/>
      <c r="H202" s="65"/>
      <c r="I202" s="65" t="str">
        <f>IF(H202="","None",_xlfn.XLOOKUP(H202,RawTable[ITEM_NO],RawTable[STOCK],"None"))</f>
        <v>None</v>
      </c>
      <c r="J202" s="313"/>
      <c r="K202" s="313"/>
      <c r="L202" s="316"/>
    </row>
    <row r="203" spans="2:12" ht="30" customHeight="1">
      <c r="B203" s="315"/>
      <c r="C203" s="312"/>
      <c r="D203" s="312"/>
      <c r="E203" s="312"/>
      <c r="F203" s="312"/>
      <c r="G203" s="312"/>
      <c r="H203" s="65"/>
      <c r="I203" s="65" t="str">
        <f>IF(H203="","None",_xlfn.XLOOKUP(H203,RawTable[ITEM_NO],RawTable[STOCK],"None"))</f>
        <v>None</v>
      </c>
      <c r="J203" s="313"/>
      <c r="K203" s="313"/>
      <c r="L203" s="316"/>
    </row>
    <row r="204" spans="2:12" ht="30" customHeight="1">
      <c r="B204" s="315"/>
      <c r="C204" s="312"/>
      <c r="D204" s="312"/>
      <c r="E204" s="312"/>
      <c r="F204" s="312"/>
      <c r="G204" s="312"/>
      <c r="H204" s="65"/>
      <c r="I204" s="65" t="str">
        <f>IF(H204="","None",_xlfn.XLOOKUP(H204,RawTable[ITEM_NO],RawTable[STOCK],"None"))</f>
        <v>None</v>
      </c>
      <c r="J204" s="313"/>
      <c r="K204" s="313"/>
      <c r="L204" s="316"/>
    </row>
    <row r="205" spans="2:12" ht="30" customHeight="1">
      <c r="B205" s="315"/>
      <c r="C205" s="312"/>
      <c r="D205" s="312"/>
      <c r="E205" s="312"/>
      <c r="F205" s="312"/>
      <c r="G205" s="312"/>
      <c r="H205" s="65"/>
      <c r="I205" s="65" t="str">
        <f>IF(H205="","None",_xlfn.XLOOKUP(H205,RawTable[ITEM_NO],RawTable[STOCK],"None"))</f>
        <v>None</v>
      </c>
      <c r="J205" s="313"/>
      <c r="K205" s="313"/>
      <c r="L205" s="316"/>
    </row>
    <row r="206" spans="2:12" ht="30" customHeight="1">
      <c r="B206" s="315"/>
      <c r="C206" s="312"/>
      <c r="D206" s="312"/>
      <c r="E206" s="312"/>
      <c r="F206" s="312"/>
      <c r="G206" s="312"/>
      <c r="H206" s="65"/>
      <c r="I206" s="65" t="str">
        <f>IF(H206="","None",_xlfn.XLOOKUP(H206,RawTable[ITEM_NO],RawTable[STOCK],"None"))</f>
        <v>None</v>
      </c>
      <c r="J206" s="313"/>
      <c r="K206" s="313"/>
      <c r="L206" s="316"/>
    </row>
    <row r="207" spans="2:12" ht="30" customHeight="1">
      <c r="B207" s="315"/>
      <c r="C207" s="312"/>
      <c r="D207" s="312"/>
      <c r="E207" s="312"/>
      <c r="F207" s="312"/>
      <c r="G207" s="312"/>
      <c r="H207" s="65"/>
      <c r="I207" s="65" t="str">
        <f>IF(H207="","None",_xlfn.XLOOKUP(H207,RawTable[ITEM_NO],RawTable[STOCK],"None"))</f>
        <v>None</v>
      </c>
      <c r="J207" s="313"/>
      <c r="K207" s="313"/>
      <c r="L207" s="316"/>
    </row>
    <row r="208" spans="2:12" ht="30" customHeight="1">
      <c r="B208" s="315"/>
      <c r="C208" s="312"/>
      <c r="D208" s="312"/>
      <c r="E208" s="312"/>
      <c r="F208" s="312"/>
      <c r="G208" s="312"/>
      <c r="H208" s="65"/>
      <c r="I208" s="65" t="str">
        <f>IF(H208="","None",_xlfn.XLOOKUP(H208,RawTable[ITEM_NO],RawTable[STOCK],"None"))</f>
        <v>None</v>
      </c>
      <c r="J208" s="313"/>
      <c r="K208" s="313"/>
      <c r="L208" s="316"/>
    </row>
    <row r="209" spans="2:12" ht="30" customHeight="1">
      <c r="B209" s="315"/>
      <c r="C209" s="312"/>
      <c r="D209" s="312"/>
      <c r="E209" s="312"/>
      <c r="F209" s="312"/>
      <c r="G209" s="312"/>
      <c r="H209" s="65"/>
      <c r="I209" s="65" t="str">
        <f>IF(H209="","None",_xlfn.XLOOKUP(H209,RawTable[ITEM_NO],RawTable[STOCK],"None"))</f>
        <v>None</v>
      </c>
      <c r="J209" s="313"/>
      <c r="K209" s="313"/>
      <c r="L209" s="316"/>
    </row>
    <row r="210" spans="2:12" ht="30" customHeight="1">
      <c r="B210" s="315"/>
      <c r="C210" s="312"/>
      <c r="D210" s="312"/>
      <c r="E210" s="312"/>
      <c r="F210" s="312"/>
      <c r="G210" s="312"/>
      <c r="H210" s="65"/>
      <c r="I210" s="65" t="str">
        <f>IF(H210="","None",_xlfn.XLOOKUP(H210,RawTable[ITEM_NO],RawTable[STOCK],"None"))</f>
        <v>None</v>
      </c>
      <c r="J210" s="313"/>
      <c r="K210" s="313"/>
      <c r="L210" s="316"/>
    </row>
    <row r="211" spans="2:12" ht="30" customHeight="1">
      <c r="B211" s="315"/>
      <c r="C211" s="312"/>
      <c r="D211" s="312"/>
      <c r="E211" s="312"/>
      <c r="F211" s="312"/>
      <c r="G211" s="312"/>
      <c r="H211" s="65"/>
      <c r="I211" s="65" t="str">
        <f>IF(H211="","None",_xlfn.XLOOKUP(H211,RawTable[ITEM_NO],RawTable[STOCK],"None"))</f>
        <v>None</v>
      </c>
      <c r="J211" s="313"/>
      <c r="K211" s="313"/>
      <c r="L211" s="316"/>
    </row>
    <row r="212" spans="2:12" ht="30" customHeight="1">
      <c r="B212" s="315"/>
      <c r="C212" s="312"/>
      <c r="D212" s="312"/>
      <c r="E212" s="312"/>
      <c r="F212" s="312"/>
      <c r="G212" s="312"/>
      <c r="H212" s="65"/>
      <c r="I212" s="65" t="str">
        <f>IF(H212="","None",_xlfn.XLOOKUP(H212,RawTable[ITEM_NO],RawTable[STOCK],"None"))</f>
        <v>None</v>
      </c>
      <c r="J212" s="313"/>
      <c r="K212" s="313"/>
      <c r="L212" s="316"/>
    </row>
    <row r="213" spans="2:12" ht="30" customHeight="1">
      <c r="B213" s="315"/>
      <c r="C213" s="312"/>
      <c r="D213" s="312"/>
      <c r="E213" s="312"/>
      <c r="F213" s="312"/>
      <c r="G213" s="312"/>
      <c r="H213" s="65"/>
      <c r="I213" s="65" t="str">
        <f>IF(H213="","None",_xlfn.XLOOKUP(H213,RawTable[ITEM_NO],RawTable[STOCK],"None"))</f>
        <v>None</v>
      </c>
      <c r="J213" s="313"/>
      <c r="K213" s="313"/>
      <c r="L213" s="316"/>
    </row>
    <row r="214" spans="2:12" ht="30" customHeight="1">
      <c r="B214" s="315"/>
      <c r="C214" s="312"/>
      <c r="D214" s="312"/>
      <c r="E214" s="312"/>
      <c r="F214" s="312"/>
      <c r="G214" s="312"/>
      <c r="H214" s="65"/>
      <c r="I214" s="65" t="str">
        <f>IF(H214="","None",_xlfn.XLOOKUP(H214,RawTable[ITEM_NO],RawTable[STOCK],"None"))</f>
        <v>None</v>
      </c>
      <c r="J214" s="313"/>
      <c r="K214" s="313"/>
      <c r="L214" s="316"/>
    </row>
    <row r="215" spans="2:12" ht="30" customHeight="1">
      <c r="B215" s="315"/>
      <c r="C215" s="312"/>
      <c r="D215" s="312"/>
      <c r="E215" s="312"/>
      <c r="F215" s="312"/>
      <c r="G215" s="312"/>
      <c r="H215" s="65"/>
      <c r="I215" s="65" t="str">
        <f>IF(H215="","None",_xlfn.XLOOKUP(H215,RawTable[ITEM_NO],RawTable[STOCK],"None"))</f>
        <v>None</v>
      </c>
      <c r="J215" s="313"/>
      <c r="K215" s="313"/>
      <c r="L215" s="316"/>
    </row>
    <row r="216" spans="2:12" ht="30" customHeight="1">
      <c r="B216" s="315"/>
      <c r="C216" s="312"/>
      <c r="D216" s="312"/>
      <c r="E216" s="312"/>
      <c r="F216" s="312"/>
      <c r="G216" s="312"/>
      <c r="H216" s="65"/>
      <c r="I216" s="65" t="str">
        <f>IF(H216="","None",_xlfn.XLOOKUP(H216,RawTable[ITEM_NO],RawTable[STOCK],"None"))</f>
        <v>None</v>
      </c>
      <c r="J216" s="313"/>
      <c r="K216" s="313"/>
      <c r="L216" s="316"/>
    </row>
    <row r="217" spans="2:12" ht="30" customHeight="1">
      <c r="B217" s="315"/>
      <c r="C217" s="312"/>
      <c r="D217" s="312"/>
      <c r="E217" s="312"/>
      <c r="F217" s="312"/>
      <c r="G217" s="312"/>
      <c r="H217" s="65"/>
      <c r="I217" s="65" t="str">
        <f>IF(H217="","None",_xlfn.XLOOKUP(H217,RawTable[ITEM_NO],RawTable[STOCK],"None"))</f>
        <v>None</v>
      </c>
      <c r="J217" s="313"/>
      <c r="K217" s="313"/>
      <c r="L217" s="316"/>
    </row>
    <row r="218" spans="2:12" ht="30" customHeight="1">
      <c r="B218" s="315"/>
      <c r="C218" s="312"/>
      <c r="D218" s="312"/>
      <c r="E218" s="312"/>
      <c r="F218" s="312"/>
      <c r="G218" s="312"/>
      <c r="H218" s="65"/>
      <c r="I218" s="65" t="str">
        <f>IF(H218="","None",_xlfn.XLOOKUP(H218,RawTable[ITEM_NO],RawTable[STOCK],"None"))</f>
        <v>None</v>
      </c>
      <c r="J218" s="313"/>
      <c r="K218" s="313"/>
      <c r="L218" s="316"/>
    </row>
    <row r="219" spans="2:12" ht="30" customHeight="1">
      <c r="B219" s="315"/>
      <c r="C219" s="312"/>
      <c r="D219" s="312"/>
      <c r="E219" s="312"/>
      <c r="F219" s="312"/>
      <c r="G219" s="312"/>
      <c r="H219" s="65"/>
      <c r="I219" s="65" t="str">
        <f>IF(H219="","None",_xlfn.XLOOKUP(H219,RawTable[ITEM_NO],RawTable[STOCK],"None"))</f>
        <v>None</v>
      </c>
      <c r="J219" s="313"/>
      <c r="K219" s="313"/>
      <c r="L219" s="316"/>
    </row>
    <row r="220" spans="2:12" ht="30" customHeight="1">
      <c r="B220" s="315"/>
      <c r="C220" s="312"/>
      <c r="D220" s="312"/>
      <c r="E220" s="312"/>
      <c r="F220" s="312"/>
      <c r="G220" s="312"/>
      <c r="H220" s="65"/>
      <c r="I220" s="65" t="str">
        <f>IF(H220="","None",_xlfn.XLOOKUP(H220,RawTable[ITEM_NO],RawTable[STOCK],"None"))</f>
        <v>None</v>
      </c>
      <c r="J220" s="313"/>
      <c r="K220" s="313"/>
      <c r="L220" s="316"/>
    </row>
  </sheetData>
  <autoFilter ref="B3:L163" xr:uid="{DAAE7B28-B568-46B2-8B83-F3990409C08E}">
    <sortState xmlns:xlrd2="http://schemas.microsoft.com/office/spreadsheetml/2017/richdata2" ref="B4:L179">
      <sortCondition ref="C3:C163"/>
    </sortState>
  </autoFilter>
  <phoneticPr fontId="2" type="noConversion"/>
  <conditionalFormatting sqref="B4:H220">
    <cfRule type="expression" dxfId="418" priority="6" stopIfTrue="1">
      <formula>UPPER($I4)="NONE"</formula>
    </cfRule>
    <cfRule type="expression" dxfId="417" priority="7" stopIfTrue="1">
      <formula>AND($I4&lt;&gt;"", $J4&lt;&gt;"", $I4*1&lt;$J4*1)</formula>
    </cfRule>
  </conditionalFormatting>
  <conditionalFormatting sqref="H4:H1048576">
    <cfRule type="expression" dxfId="416" priority="8">
      <formula>COUNTIF($H:$H, $H4)&gt;1</formula>
    </cfRule>
  </conditionalFormatting>
  <conditionalFormatting sqref="H221:H1048576 H1:H3">
    <cfRule type="duplicateValues" dxfId="415" priority="5"/>
  </conditionalFormatting>
  <conditionalFormatting sqref="I3:I1048576">
    <cfRule type="cellIs" dxfId="414" priority="1" operator="equal">
      <formula>0</formula>
    </cfRule>
    <cfRule type="cellIs" dxfId="413" priority="2" operator="equal">
      <formula>"None"</formula>
    </cfRule>
  </conditionalFormatting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2D5F-B2D2-4F2B-AB8B-6BC94F759305}">
  <sheetPr codeName="Sheet9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F8" sqref="F8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8114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7971</v>
      </c>
      <c r="C4" s="312"/>
      <c r="D4" s="312" t="s">
        <v>8112</v>
      </c>
      <c r="E4" s="312" t="s">
        <v>6887</v>
      </c>
      <c r="F4" s="312"/>
      <c r="G4" s="312"/>
      <c r="H4" s="65">
        <v>6149838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7971</v>
      </c>
      <c r="C5" s="312"/>
      <c r="D5" s="312" t="s">
        <v>6861</v>
      </c>
      <c r="E5" s="312" t="s">
        <v>6888</v>
      </c>
      <c r="F5" s="312"/>
      <c r="G5" s="312"/>
      <c r="H5" s="65">
        <v>6336732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818" t="s">
        <v>1558</v>
      </c>
      <c r="D6" s="818" t="s">
        <v>6899</v>
      </c>
      <c r="E6" s="818" t="s">
        <v>8828</v>
      </c>
      <c r="F6" s="312"/>
      <c r="G6" s="312" t="s">
        <v>6900</v>
      </c>
      <c r="H6" s="65">
        <v>6342988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 t="str">
        <f>IF(H109="","None",_xlfn.XLOOKUP(H109,RawTable[ITEM_NO],RawTable[STOCK],"None"))</f>
        <v>None</v>
      </c>
      <c r="J109" s="313"/>
      <c r="K109" s="313"/>
      <c r="L109" s="316"/>
    </row>
    <row r="110" spans="2:12" ht="30" customHeight="1">
      <c r="B110" s="315"/>
      <c r="C110" s="312"/>
      <c r="D110" s="312"/>
      <c r="E110" s="312"/>
      <c r="F110" s="312"/>
      <c r="G110" s="312"/>
      <c r="H110" s="65"/>
      <c r="I110" s="65" t="str">
        <f>IF(H110="","None",_xlfn.XLOOKUP(H110,RawTable[ITEM_NO],RawTable[STOCK],"None"))</f>
        <v>None</v>
      </c>
      <c r="J110" s="313"/>
      <c r="K110" s="313"/>
      <c r="L110" s="316"/>
    </row>
    <row r="111" spans="2:12" ht="30" customHeight="1">
      <c r="B111" s="315"/>
      <c r="C111" s="312"/>
      <c r="D111" s="312"/>
      <c r="E111" s="312"/>
      <c r="F111" s="312"/>
      <c r="G111" s="312"/>
      <c r="H111" s="65"/>
      <c r="I111" s="65" t="str">
        <f>IF(H111="","None",_xlfn.XLOOKUP(H111,RawTable[ITEM_NO],RawTable[STOCK],"None"))</f>
        <v>None</v>
      </c>
      <c r="J111" s="313"/>
      <c r="K111" s="313"/>
      <c r="L111" s="316"/>
    </row>
    <row r="112" spans="2:12" ht="30" customHeight="1">
      <c r="B112" s="315"/>
      <c r="C112" s="312"/>
      <c r="D112" s="312"/>
      <c r="E112" s="312"/>
      <c r="F112" s="312"/>
      <c r="G112" s="312"/>
      <c r="H112" s="65"/>
      <c r="I112" s="65" t="str">
        <f>IF(H112="","None",_xlfn.XLOOKUP(H112,RawTable[ITEM_NO],RawTable[STOCK],"None"))</f>
        <v>None</v>
      </c>
      <c r="J112" s="313"/>
      <c r="K112" s="313"/>
      <c r="L112" s="316"/>
    </row>
    <row r="113" spans="2:12" ht="30" customHeight="1">
      <c r="B113" s="315"/>
      <c r="C113" s="312"/>
      <c r="D113" s="312"/>
      <c r="E113" s="312"/>
      <c r="F113" s="312"/>
      <c r="G113" s="312"/>
      <c r="H113" s="65"/>
      <c r="I113" s="65" t="str">
        <f>IF(H113="","None",_xlfn.XLOOKUP(H113,RawTable[ITEM_NO],RawTable[STOCK],"None"))</f>
        <v>None</v>
      </c>
      <c r="J113" s="313"/>
      <c r="K113" s="313"/>
      <c r="L113" s="316"/>
    </row>
    <row r="114" spans="2:12" ht="30" customHeight="1">
      <c r="B114" s="315"/>
      <c r="C114" s="312"/>
      <c r="D114" s="312"/>
      <c r="E114" s="312"/>
      <c r="F114" s="312"/>
      <c r="G114" s="312"/>
      <c r="H114" s="65"/>
      <c r="I114" s="65" t="str">
        <f>IF(H114="","None",_xlfn.XLOOKUP(H114,RawTable[ITEM_NO],RawTable[STOCK],"None"))</f>
        <v>None</v>
      </c>
      <c r="J114" s="313"/>
      <c r="K114" s="313"/>
      <c r="L114" s="316"/>
    </row>
    <row r="115" spans="2:12" ht="30" customHeight="1">
      <c r="B115" s="315"/>
      <c r="C115" s="312"/>
      <c r="D115" s="312"/>
      <c r="E115" s="312"/>
      <c r="F115" s="312"/>
      <c r="G115" s="312"/>
      <c r="H115" s="65"/>
      <c r="I115" s="65" t="str">
        <f>IF(H115="","None",_xlfn.XLOOKUP(H115,RawTable[ITEM_NO],RawTable[STOCK],"None"))</f>
        <v>None</v>
      </c>
      <c r="J115" s="313"/>
      <c r="K115" s="313"/>
      <c r="L115" s="316"/>
    </row>
    <row r="116" spans="2:12" ht="30" customHeight="1">
      <c r="B116" s="315"/>
      <c r="C116" s="312"/>
      <c r="D116" s="312"/>
      <c r="E116" s="312"/>
      <c r="F116" s="312"/>
      <c r="G116" s="312"/>
      <c r="H116" s="65"/>
      <c r="I116" s="65" t="str">
        <f>IF(H116="","None",_xlfn.XLOOKUP(H116,RawTable[ITEM_NO],RawTable[STOCK],"None"))</f>
        <v>None</v>
      </c>
      <c r="J116" s="313"/>
      <c r="K116" s="313"/>
      <c r="L116" s="316"/>
    </row>
    <row r="117" spans="2:12" ht="30" customHeight="1">
      <c r="B117" s="315"/>
      <c r="C117" s="312"/>
      <c r="D117" s="312"/>
      <c r="E117" s="312"/>
      <c r="F117" s="312"/>
      <c r="G117" s="312"/>
      <c r="H117" s="65"/>
      <c r="I117" s="65" t="str">
        <f>IF(H117="","None",_xlfn.XLOOKUP(H117,RawTable[ITEM_NO],RawTable[STOCK],"None"))</f>
        <v>None</v>
      </c>
      <c r="J117" s="313"/>
      <c r="K117" s="313"/>
      <c r="L117" s="316"/>
    </row>
    <row r="118" spans="2:12" ht="30" customHeight="1">
      <c r="B118" s="315"/>
      <c r="C118" s="312"/>
      <c r="D118" s="312"/>
      <c r="E118" s="312"/>
      <c r="F118" s="312"/>
      <c r="G118" s="312"/>
      <c r="H118" s="65"/>
      <c r="I118" s="65" t="str">
        <f>IF(H118="","None",_xlfn.XLOOKUP(H118,RawTable[ITEM_NO],RawTable[STOCK],"None"))</f>
        <v>None</v>
      </c>
      <c r="J118" s="313"/>
      <c r="K118" s="313"/>
      <c r="L118" s="316"/>
    </row>
    <row r="119" spans="2:12" ht="30" customHeight="1">
      <c r="B119" s="315"/>
      <c r="C119" s="312"/>
      <c r="D119" s="312"/>
      <c r="E119" s="312"/>
      <c r="F119" s="312"/>
      <c r="G119" s="312"/>
      <c r="H119" s="65"/>
      <c r="I119" s="65" t="str">
        <f>IF(H119="","None",_xlfn.XLOOKUP(H119,RawTable[ITEM_NO],RawTable[STOCK],"None"))</f>
        <v>None</v>
      </c>
      <c r="J119" s="313"/>
      <c r="K119" s="313"/>
      <c r="L119" s="316"/>
    </row>
    <row r="120" spans="2:12" ht="30" customHeight="1">
      <c r="B120" s="315"/>
      <c r="C120" s="312"/>
      <c r="D120" s="312"/>
      <c r="E120" s="312"/>
      <c r="F120" s="312"/>
      <c r="G120" s="312"/>
      <c r="H120" s="65"/>
      <c r="I120" s="65" t="str">
        <f>IF(H120="","None",_xlfn.XLOOKUP(H120,RawTable[ITEM_NO],RawTable[STOCK],"None"))</f>
        <v>None</v>
      </c>
      <c r="J120" s="313"/>
      <c r="K120" s="313"/>
      <c r="L120" s="316"/>
    </row>
    <row r="121" spans="2:12" ht="30" customHeight="1">
      <c r="B121" s="315"/>
      <c r="C121" s="312"/>
      <c r="D121" s="312"/>
      <c r="E121" s="312"/>
      <c r="F121" s="312"/>
      <c r="G121" s="312"/>
      <c r="H121" s="65"/>
      <c r="I121" s="65" t="str">
        <f>IF(H121="","None",_xlfn.XLOOKUP(H121,RawTable[ITEM_NO],RawTable[STOCK],"None"))</f>
        <v>None</v>
      </c>
      <c r="J121" s="313"/>
      <c r="K121" s="313"/>
      <c r="L121" s="316"/>
    </row>
    <row r="122" spans="2:12" ht="30" customHeight="1">
      <c r="B122" s="315"/>
      <c r="C122" s="312"/>
      <c r="D122" s="312"/>
      <c r="E122" s="312"/>
      <c r="F122" s="312"/>
      <c r="G122" s="312"/>
      <c r="H122" s="65"/>
      <c r="I122" s="65" t="str">
        <f>IF(H122="","None",_xlfn.XLOOKUP(H122,RawTable[ITEM_NO],RawTable[STOCK],"None"))</f>
        <v>None</v>
      </c>
      <c r="J122" s="313"/>
      <c r="K122" s="313"/>
      <c r="L122" s="316"/>
    </row>
    <row r="123" spans="2:12" ht="30" customHeight="1">
      <c r="B123" s="315"/>
      <c r="C123" s="312"/>
      <c r="D123" s="312"/>
      <c r="E123" s="312"/>
      <c r="F123" s="312"/>
      <c r="G123" s="312"/>
      <c r="H123" s="65"/>
      <c r="I123" s="65" t="str">
        <f>IF(H123="","None",_xlfn.XLOOKUP(H123,RawTable[ITEM_NO],RawTable[STOCK],"None"))</f>
        <v>None</v>
      </c>
      <c r="J123" s="313"/>
      <c r="K123" s="313"/>
      <c r="L123" s="316"/>
    </row>
    <row r="124" spans="2:12" ht="30" customHeight="1">
      <c r="B124" s="315"/>
      <c r="C124" s="312"/>
      <c r="D124" s="312"/>
      <c r="E124" s="312"/>
      <c r="F124" s="312"/>
      <c r="G124" s="312"/>
      <c r="H124" s="65"/>
      <c r="I124" s="65" t="str">
        <f>IF(H124="","None",_xlfn.XLOOKUP(H124,RawTable[ITEM_NO],RawTable[STOCK],"None"))</f>
        <v>None</v>
      </c>
      <c r="J124" s="313"/>
      <c r="K124" s="313"/>
      <c r="L124" s="316"/>
    </row>
    <row r="125" spans="2:12" ht="30" customHeight="1">
      <c r="B125" s="315"/>
      <c r="C125" s="312"/>
      <c r="D125" s="312"/>
      <c r="E125" s="312"/>
      <c r="F125" s="312"/>
      <c r="G125" s="312"/>
      <c r="H125" s="65"/>
      <c r="I125" s="65" t="str">
        <f>IF(H125="","None",_xlfn.XLOOKUP(H125,RawTable[ITEM_NO],RawTable[STOCK],"None"))</f>
        <v>None</v>
      </c>
      <c r="J125" s="313"/>
      <c r="K125" s="313"/>
      <c r="L125" s="316"/>
    </row>
    <row r="126" spans="2:12" ht="30" customHeight="1">
      <c r="B126" s="315"/>
      <c r="C126" s="312"/>
      <c r="D126" s="312"/>
      <c r="E126" s="312"/>
      <c r="F126" s="312"/>
      <c r="G126" s="312"/>
      <c r="H126" s="65"/>
      <c r="I126" s="65" t="str">
        <f>IF(H126="","None",_xlfn.XLOOKUP(H126,RawTable[ITEM_NO],RawTable[STOCK],"None"))</f>
        <v>None</v>
      </c>
      <c r="J126" s="313"/>
      <c r="K126" s="313"/>
      <c r="L126" s="316"/>
    </row>
    <row r="127" spans="2:12" ht="30" customHeight="1">
      <c r="B127" s="315"/>
      <c r="C127" s="312"/>
      <c r="D127" s="312"/>
      <c r="E127" s="312"/>
      <c r="F127" s="312"/>
      <c r="G127" s="312"/>
      <c r="H127" s="65"/>
      <c r="I127" s="65" t="str">
        <f>IF(H127="","None",_xlfn.XLOOKUP(H127,RawTable[ITEM_NO],RawTable[STOCK],"None"))</f>
        <v>None</v>
      </c>
      <c r="J127" s="313"/>
      <c r="K127" s="313"/>
      <c r="L127" s="316"/>
    </row>
    <row r="128" spans="2:12" ht="30" customHeight="1">
      <c r="B128" s="315"/>
      <c r="C128" s="312"/>
      <c r="D128" s="312"/>
      <c r="E128" s="312"/>
      <c r="F128" s="312"/>
      <c r="G128" s="312"/>
      <c r="H128" s="65"/>
      <c r="I128" s="65" t="str">
        <f>IF(H128="","None",_xlfn.XLOOKUP(H128,RawTable[ITEM_NO],RawTable[STOCK],"None"))</f>
        <v>None</v>
      </c>
      <c r="J128" s="313"/>
      <c r="K128" s="313"/>
      <c r="L128" s="316"/>
    </row>
    <row r="129" spans="2:12" ht="30" customHeight="1">
      <c r="B129" s="315"/>
      <c r="C129" s="312"/>
      <c r="D129" s="312"/>
      <c r="E129" s="312"/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16"/>
    </row>
    <row r="130" spans="2:12" ht="30" customHeight="1">
      <c r="B130" s="315"/>
      <c r="C130" s="312"/>
      <c r="D130" s="312"/>
      <c r="E130" s="312"/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16"/>
    </row>
    <row r="131" spans="2:12" ht="30" customHeight="1">
      <c r="B131" s="315"/>
      <c r="C131" s="312"/>
      <c r="D131" s="312"/>
      <c r="E131" s="312"/>
      <c r="F131" s="312"/>
      <c r="G131" s="312"/>
      <c r="H131" s="65"/>
      <c r="I131" s="65" t="str">
        <f>IF(H131="","None",_xlfn.XLOOKUP(H131,RawTable[ITEM_NO],RawTable[STOCK],"None"))</f>
        <v>None</v>
      </c>
      <c r="J131" s="313"/>
      <c r="K131" s="313"/>
      <c r="L131" s="316"/>
    </row>
    <row r="132" spans="2:12" ht="30" customHeight="1">
      <c r="B132" s="315"/>
      <c r="C132" s="312"/>
      <c r="D132" s="312"/>
      <c r="E132" s="312"/>
      <c r="F132" s="312"/>
      <c r="G132" s="312"/>
      <c r="H132" s="65"/>
      <c r="I132" s="65" t="str">
        <f>IF(H132="","None",_xlfn.XLOOKUP(H132,RawTable[ITEM_NO],RawTable[STOCK],"None"))</f>
        <v>None</v>
      </c>
      <c r="J132" s="313"/>
      <c r="K132" s="313"/>
      <c r="L132" s="316"/>
    </row>
    <row r="133" spans="2:12" ht="30" customHeight="1">
      <c r="B133" s="315"/>
      <c r="C133" s="312"/>
      <c r="D133" s="312"/>
      <c r="E133" s="312"/>
      <c r="F133" s="312"/>
      <c r="G133" s="312"/>
      <c r="H133" s="65"/>
      <c r="I133" s="65" t="str">
        <f>IF(H133="","None",_xlfn.XLOOKUP(H133,RawTable[ITEM_NO],RawTable[STOCK],"None"))</f>
        <v>None</v>
      </c>
      <c r="J133" s="313"/>
      <c r="K133" s="313"/>
      <c r="L133" s="316"/>
    </row>
    <row r="134" spans="2:12" ht="30" customHeight="1">
      <c r="B134" s="315"/>
      <c r="C134" s="312"/>
      <c r="D134" s="312"/>
      <c r="E134" s="312"/>
      <c r="F134" s="312"/>
      <c r="G134" s="312"/>
      <c r="H134" s="65"/>
      <c r="I134" s="65" t="str">
        <f>IF(H134="","None",_xlfn.XLOOKUP(H134,RawTable[ITEM_NO],RawTable[STOCK],"None"))</f>
        <v>None</v>
      </c>
      <c r="J134" s="313"/>
      <c r="K134" s="313"/>
      <c r="L134" s="316"/>
    </row>
    <row r="135" spans="2:12" ht="30" customHeight="1">
      <c r="B135" s="315"/>
      <c r="C135" s="312"/>
      <c r="D135" s="312"/>
      <c r="E135" s="312"/>
      <c r="F135" s="312"/>
      <c r="G135" s="312"/>
      <c r="H135" s="65"/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/>
      <c r="C136" s="312"/>
      <c r="D136" s="312"/>
      <c r="E136" s="312"/>
      <c r="F136" s="312"/>
      <c r="G136" s="312"/>
      <c r="H136" s="65"/>
      <c r="I136" s="65" t="str">
        <f>IF(H136="","None",_xlfn.XLOOKUP(H136,RawTable[ITEM_NO],RawTable[STOCK],"None"))</f>
        <v>None</v>
      </c>
      <c r="J136" s="313"/>
      <c r="K136" s="313"/>
      <c r="L136" s="316"/>
    </row>
    <row r="137" spans="2:12" ht="30" customHeight="1">
      <c r="B137" s="315"/>
      <c r="C137" s="312"/>
      <c r="D137" s="312"/>
      <c r="E137" s="312"/>
      <c r="F137" s="312"/>
      <c r="G137" s="312"/>
      <c r="H137" s="65"/>
      <c r="I137" s="65" t="str">
        <f>IF(H137="","None",_xlfn.XLOOKUP(H137,RawTable[ITEM_NO],RawTable[STOCK],"None"))</f>
        <v>None</v>
      </c>
      <c r="J137" s="313"/>
      <c r="K137" s="313"/>
      <c r="L137" s="316"/>
    </row>
    <row r="138" spans="2:12" ht="30" customHeight="1">
      <c r="B138" s="315"/>
      <c r="C138" s="312"/>
      <c r="D138" s="312"/>
      <c r="E138" s="312"/>
      <c r="F138" s="312"/>
      <c r="G138" s="312"/>
      <c r="H138" s="65"/>
      <c r="I138" s="65" t="str">
        <f>IF(H138="","None",_xlfn.XLOOKUP(H138,RawTable[ITEM_NO],RawTable[STOCK],"None"))</f>
        <v>None</v>
      </c>
      <c r="J138" s="313"/>
      <c r="K138" s="313"/>
      <c r="L138" s="316"/>
    </row>
    <row r="139" spans="2:12" ht="30" customHeight="1">
      <c r="B139" s="315"/>
      <c r="C139" s="312"/>
      <c r="D139" s="312"/>
      <c r="E139" s="312"/>
      <c r="F139" s="312"/>
      <c r="G139" s="312"/>
      <c r="H139" s="65"/>
      <c r="I139" s="65" t="str">
        <f>IF(H139="","None",_xlfn.XLOOKUP(H139,RawTable[ITEM_NO],RawTable[STOCK],"None"))</f>
        <v>None</v>
      </c>
      <c r="J139" s="313"/>
      <c r="K139" s="313"/>
      <c r="L139" s="316"/>
    </row>
    <row r="140" spans="2:12" ht="30" customHeight="1">
      <c r="B140" s="315"/>
      <c r="C140" s="312"/>
      <c r="D140" s="312"/>
      <c r="E140" s="312"/>
      <c r="F140" s="312"/>
      <c r="G140" s="312"/>
      <c r="H140" s="65"/>
      <c r="I140" s="65" t="str">
        <f>IF(H140="","None",_xlfn.XLOOKUP(H140,RawTable[ITEM_NO],RawTable[STOCK],"None"))</f>
        <v>None</v>
      </c>
      <c r="J140" s="313"/>
      <c r="K140" s="313"/>
      <c r="L140" s="316"/>
    </row>
    <row r="141" spans="2:12" ht="30" customHeight="1">
      <c r="B141" s="315"/>
      <c r="C141" s="312"/>
      <c r="D141" s="312"/>
      <c r="E141" s="312"/>
      <c r="F141" s="312"/>
      <c r="G141" s="312"/>
      <c r="H141" s="65"/>
      <c r="I141" s="65" t="str">
        <f>IF(H141="","None",_xlfn.XLOOKUP(H141,RawTable[ITEM_NO],RawTable[STOCK],"None"))</f>
        <v>None</v>
      </c>
      <c r="J141" s="313"/>
      <c r="K141" s="313"/>
      <c r="L141" s="316"/>
    </row>
    <row r="142" spans="2:12" ht="30" customHeight="1">
      <c r="B142" s="315"/>
      <c r="C142" s="312"/>
      <c r="D142" s="312"/>
      <c r="E142" s="312"/>
      <c r="F142" s="312"/>
      <c r="G142" s="312"/>
      <c r="H142" s="65"/>
      <c r="I142" s="65" t="str">
        <f>IF(H142="","None",_xlfn.XLOOKUP(H142,RawTable[ITEM_NO],RawTable[STOCK],"None"))</f>
        <v>None</v>
      </c>
      <c r="J142" s="313"/>
      <c r="K142" s="313"/>
      <c r="L142" s="316"/>
    </row>
    <row r="143" spans="2:12" ht="30" customHeight="1">
      <c r="B143" s="315"/>
      <c r="C143" s="312"/>
      <c r="D143" s="312"/>
      <c r="E143" s="312"/>
      <c r="F143" s="312"/>
      <c r="G143" s="312"/>
      <c r="H143" s="65"/>
      <c r="I143" s="65" t="str">
        <f>IF(H143="","None",_xlfn.XLOOKUP(H143,RawTable[ITEM_NO],RawTable[STOCK],"None"))</f>
        <v>None</v>
      </c>
      <c r="J143" s="313"/>
      <c r="K143" s="313"/>
      <c r="L143" s="316"/>
    </row>
    <row r="144" spans="2:12" ht="30" customHeight="1">
      <c r="B144" s="315"/>
      <c r="C144" s="312"/>
      <c r="D144" s="312"/>
      <c r="E144" s="312"/>
      <c r="F144" s="312"/>
      <c r="G144" s="312"/>
      <c r="H144" s="65"/>
      <c r="I144" s="65" t="str">
        <f>IF(H144="","None",_xlfn.XLOOKUP(H144,RawTable[ITEM_NO],RawTable[STOCK],"None"))</f>
        <v>None</v>
      </c>
      <c r="J144" s="313"/>
      <c r="K144" s="313"/>
      <c r="L144" s="316"/>
    </row>
    <row r="145" spans="2:12" ht="30" customHeight="1">
      <c r="B145" s="315"/>
      <c r="C145" s="312"/>
      <c r="D145" s="312"/>
      <c r="E145" s="312"/>
      <c r="F145" s="312"/>
      <c r="G145" s="312"/>
      <c r="H145" s="65"/>
      <c r="I145" s="65" t="str">
        <f>IF(H145="","None",_xlfn.XLOOKUP(H145,RawTable[ITEM_NO],RawTable[STOCK],"None"))</f>
        <v>None</v>
      </c>
      <c r="J145" s="313"/>
      <c r="K145" s="313"/>
      <c r="L145" s="316"/>
    </row>
    <row r="146" spans="2:12" ht="30" customHeight="1">
      <c r="B146" s="315"/>
      <c r="C146" s="312"/>
      <c r="D146" s="312"/>
      <c r="E146" s="312"/>
      <c r="F146" s="312"/>
      <c r="G146" s="312"/>
      <c r="H146" s="65"/>
      <c r="I146" s="65" t="str">
        <f>IF(H146="","None",_xlfn.XLOOKUP(H146,RawTable[ITEM_NO],RawTable[STOCK],"None"))</f>
        <v>None</v>
      </c>
      <c r="J146" s="313"/>
      <c r="K146" s="313"/>
      <c r="L146" s="316"/>
    </row>
    <row r="147" spans="2:12" ht="30" customHeight="1">
      <c r="B147" s="315"/>
      <c r="C147" s="312"/>
      <c r="D147" s="312"/>
      <c r="E147" s="312"/>
      <c r="F147" s="312"/>
      <c r="G147" s="312"/>
      <c r="H147" s="65"/>
      <c r="I147" s="65" t="str">
        <f>IF(H147="","None",_xlfn.XLOOKUP(H147,RawTable[ITEM_NO],RawTable[STOCK],"None"))</f>
        <v>None</v>
      </c>
      <c r="J147" s="313"/>
      <c r="K147" s="313"/>
      <c r="L147" s="316"/>
    </row>
    <row r="148" spans="2:12" ht="30" customHeight="1">
      <c r="B148" s="315"/>
      <c r="C148" s="312"/>
      <c r="D148" s="312"/>
      <c r="E148" s="312"/>
      <c r="F148" s="312"/>
      <c r="G148" s="312"/>
      <c r="H148" s="65"/>
      <c r="I148" s="65" t="str">
        <f>IF(H148="","None",_xlfn.XLOOKUP(H148,RawTable[ITEM_NO],RawTable[STOCK],"None"))</f>
        <v>None</v>
      </c>
      <c r="J148" s="313"/>
      <c r="K148" s="313"/>
      <c r="L148" s="316"/>
    </row>
    <row r="149" spans="2:12" ht="30" customHeight="1">
      <c r="B149" s="315"/>
      <c r="C149" s="312"/>
      <c r="D149" s="312"/>
      <c r="E149" s="312"/>
      <c r="F149" s="312"/>
      <c r="G149" s="312"/>
      <c r="H149" s="65"/>
      <c r="I149" s="65" t="str">
        <f>IF(H149="","None",_xlfn.XLOOKUP(H149,RawTable[ITEM_NO],RawTable[STOCK],"None"))</f>
        <v>None</v>
      </c>
      <c r="J149" s="313"/>
      <c r="K149" s="313"/>
      <c r="L149" s="316"/>
    </row>
    <row r="150" spans="2:12" ht="30" customHeight="1">
      <c r="B150" s="315"/>
      <c r="C150" s="312"/>
      <c r="D150" s="312"/>
      <c r="E150" s="312"/>
      <c r="F150" s="312"/>
      <c r="G150" s="312"/>
      <c r="H150" s="65"/>
      <c r="I150" s="65" t="str">
        <f>IF(H150="","None",_xlfn.XLOOKUP(H150,RawTable[ITEM_NO],RawTable[STOCK],"None"))</f>
        <v>None</v>
      </c>
      <c r="J150" s="313"/>
      <c r="K150" s="313"/>
      <c r="L150" s="316"/>
    </row>
    <row r="151" spans="2:12" ht="30" customHeight="1">
      <c r="B151" s="315"/>
      <c r="C151" s="312"/>
      <c r="D151" s="312"/>
      <c r="E151" s="312"/>
      <c r="F151" s="312"/>
      <c r="G151" s="312"/>
      <c r="H151" s="65"/>
      <c r="I151" s="65" t="str">
        <f>IF(H151="","None",_xlfn.XLOOKUP(H151,RawTable[ITEM_NO],RawTable[STOCK],"None"))</f>
        <v>None</v>
      </c>
      <c r="J151" s="313"/>
      <c r="K151" s="313"/>
      <c r="L151" s="316"/>
    </row>
    <row r="152" spans="2:12" ht="30" customHeight="1">
      <c r="B152" s="315"/>
      <c r="C152" s="312"/>
      <c r="D152" s="312"/>
      <c r="E152" s="312"/>
      <c r="F152" s="312"/>
      <c r="G152" s="312"/>
      <c r="H152" s="65"/>
      <c r="I152" s="65" t="str">
        <f>IF(H152="","None",_xlfn.XLOOKUP(H152,RawTable[ITEM_NO],RawTable[STOCK],"None"))</f>
        <v>None</v>
      </c>
      <c r="J152" s="313"/>
      <c r="K152" s="313"/>
      <c r="L152" s="316"/>
    </row>
    <row r="153" spans="2:12" ht="30" customHeight="1">
      <c r="B153" s="315"/>
      <c r="C153" s="312"/>
      <c r="D153" s="312"/>
      <c r="E153" s="312"/>
      <c r="F153" s="312"/>
      <c r="G153" s="312"/>
      <c r="H153" s="65"/>
      <c r="I153" s="65" t="str">
        <f>IF(H153="","None",_xlfn.XLOOKUP(H153,RawTable[ITEM_NO],RawTable[STOCK],"None"))</f>
        <v>None</v>
      </c>
      <c r="J153" s="313"/>
      <c r="K153" s="313"/>
      <c r="L153" s="316"/>
    </row>
    <row r="154" spans="2:12" ht="30" customHeight="1">
      <c r="B154" s="315"/>
      <c r="C154" s="312"/>
      <c r="D154" s="312"/>
      <c r="E154" s="312"/>
      <c r="F154" s="312"/>
      <c r="G154" s="312"/>
      <c r="H154" s="65"/>
      <c r="I154" s="65" t="str">
        <f>IF(H154="","None",_xlfn.XLOOKUP(H154,RawTable[ITEM_NO],RawTable[STOCK],"None"))</f>
        <v>None</v>
      </c>
      <c r="J154" s="313"/>
      <c r="K154" s="313"/>
      <c r="L154" s="316"/>
    </row>
    <row r="155" spans="2:12" ht="30" customHeight="1">
      <c r="B155" s="315"/>
      <c r="C155" s="312"/>
      <c r="D155" s="312"/>
      <c r="E155" s="312"/>
      <c r="F155" s="312"/>
      <c r="G155" s="312"/>
      <c r="H155" s="65"/>
      <c r="I155" s="65" t="str">
        <f>IF(H155="","None",_xlfn.XLOOKUP(H155,RawTable[ITEM_NO],RawTable[STOCK],"None"))</f>
        <v>None</v>
      </c>
      <c r="J155" s="313"/>
      <c r="K155" s="313"/>
      <c r="L155" s="316"/>
    </row>
    <row r="156" spans="2:12" ht="30" customHeight="1">
      <c r="B156" s="315"/>
      <c r="C156" s="312"/>
      <c r="D156" s="312"/>
      <c r="E156" s="312"/>
      <c r="F156" s="312"/>
      <c r="G156" s="312"/>
      <c r="H156" s="65"/>
      <c r="I156" s="65" t="str">
        <f>IF(H156="","None",_xlfn.XLOOKUP(H156,RawTable[ITEM_NO],RawTable[STOCK],"None"))</f>
        <v>None</v>
      </c>
      <c r="J156" s="313"/>
      <c r="K156" s="313"/>
      <c r="L156" s="316"/>
    </row>
    <row r="157" spans="2:12" ht="30" customHeight="1">
      <c r="B157" s="315"/>
      <c r="C157" s="312"/>
      <c r="D157" s="312"/>
      <c r="E157" s="312"/>
      <c r="F157" s="312"/>
      <c r="G157" s="312"/>
      <c r="H157" s="65"/>
      <c r="I157" s="65" t="str">
        <f>IF(H157="","None",_xlfn.XLOOKUP(H157,RawTable[ITEM_NO],RawTable[STOCK],"None"))</f>
        <v>None</v>
      </c>
      <c r="J157" s="313"/>
      <c r="K157" s="313"/>
      <c r="L157" s="316"/>
    </row>
    <row r="158" spans="2:12" ht="30" customHeight="1">
      <c r="B158" s="315"/>
      <c r="C158" s="312"/>
      <c r="D158" s="312"/>
      <c r="E158" s="312"/>
      <c r="F158" s="312"/>
      <c r="G158" s="312"/>
      <c r="H158" s="65"/>
      <c r="I158" s="65" t="str">
        <f>IF(H158="","None",_xlfn.XLOOKUP(H158,RawTable[ITEM_NO],RawTable[STOCK],"None"))</f>
        <v>None</v>
      </c>
      <c r="J158" s="313"/>
      <c r="K158" s="313"/>
      <c r="L158" s="316"/>
    </row>
    <row r="159" spans="2:12" ht="30" customHeight="1">
      <c r="B159" s="315"/>
      <c r="C159" s="312"/>
      <c r="D159" s="312"/>
      <c r="E159" s="312"/>
      <c r="F159" s="312"/>
      <c r="G159" s="312"/>
      <c r="H159" s="65"/>
      <c r="I159" s="65" t="str">
        <f>IF(H159="","None",_xlfn.XLOOKUP(H159,RawTable[ITEM_NO],RawTable[STOCK],"None"))</f>
        <v>None</v>
      </c>
      <c r="J159" s="313"/>
      <c r="K159" s="313"/>
      <c r="L159" s="316"/>
    </row>
    <row r="160" spans="2:12" ht="30" customHeight="1">
      <c r="B160" s="315"/>
      <c r="C160" s="312"/>
      <c r="D160" s="312"/>
      <c r="E160" s="312"/>
      <c r="F160" s="312"/>
      <c r="G160" s="312"/>
      <c r="H160" s="65"/>
      <c r="I160" s="65" t="str">
        <f>IF(H160="","None",_xlfn.XLOOKUP(H160,RawTable[ITEM_NO],RawTable[STOCK],"None"))</f>
        <v>None</v>
      </c>
      <c r="J160" s="313"/>
      <c r="K160" s="313"/>
      <c r="L160" s="316"/>
    </row>
    <row r="161" spans="2:12" ht="30" customHeight="1">
      <c r="B161" s="315"/>
      <c r="C161" s="312"/>
      <c r="D161" s="312"/>
      <c r="E161" s="312"/>
      <c r="F161" s="312"/>
      <c r="G161" s="312"/>
      <c r="H161" s="65"/>
      <c r="I161" s="65" t="str">
        <f>IF(H161="","None",_xlfn.XLOOKUP(H161,RawTable[ITEM_NO],RawTable[STOCK],"None"))</f>
        <v>None</v>
      </c>
      <c r="J161" s="313"/>
      <c r="K161" s="313"/>
      <c r="L161" s="316"/>
    </row>
    <row r="162" spans="2:12" ht="30" customHeight="1">
      <c r="B162" s="315"/>
      <c r="C162" s="312"/>
      <c r="D162" s="312"/>
      <c r="E162" s="312"/>
      <c r="F162" s="312"/>
      <c r="G162" s="312"/>
      <c r="H162" s="65"/>
      <c r="I162" s="65" t="str">
        <f>IF(H162="","None",_xlfn.XLOOKUP(H162,RawTable[ITEM_NO],RawTable[STOCK],"None"))</f>
        <v>None</v>
      </c>
      <c r="J162" s="313"/>
      <c r="K162" s="313"/>
      <c r="L162" s="316"/>
    </row>
    <row r="163" spans="2:12" ht="30" customHeight="1">
      <c r="B163" s="315"/>
      <c r="C163" s="312"/>
      <c r="D163" s="312"/>
      <c r="E163" s="312"/>
      <c r="F163" s="312"/>
      <c r="G163" s="312"/>
      <c r="H163" s="65"/>
      <c r="I163" s="65" t="str">
        <f>IF(H163="","None",_xlfn.XLOOKUP(H163,RawTable[ITEM_NO],RawTable[STOCK],"None"))</f>
        <v>None</v>
      </c>
      <c r="J163" s="313"/>
      <c r="K163" s="313"/>
      <c r="L163" s="316"/>
    </row>
    <row r="164" spans="2:12" ht="30" customHeight="1">
      <c r="B164" s="315"/>
      <c r="C164" s="312"/>
      <c r="D164" s="312"/>
      <c r="E164" s="312"/>
      <c r="F164" s="312"/>
      <c r="G164" s="312"/>
      <c r="H164" s="65"/>
      <c r="I164" s="65" t="str">
        <f>IF(H164="","None",_xlfn.XLOOKUP(H164,RawTable[ITEM_NO],RawTable[STOCK],"None"))</f>
        <v>None</v>
      </c>
      <c r="J164" s="313"/>
      <c r="K164" s="313"/>
      <c r="L164" s="316"/>
    </row>
    <row r="165" spans="2:12" ht="30" customHeight="1">
      <c r="B165" s="315"/>
      <c r="C165" s="312"/>
      <c r="D165" s="312"/>
      <c r="E165" s="312"/>
      <c r="F165" s="312"/>
      <c r="G165" s="312"/>
      <c r="H165" s="65"/>
      <c r="I165" s="65" t="str">
        <f>IF(H165="","None",_xlfn.XLOOKUP(H165,RawTable[ITEM_NO],RawTable[STOCK],"None"))</f>
        <v>None</v>
      </c>
      <c r="J165" s="313"/>
      <c r="K165" s="313"/>
      <c r="L165" s="316"/>
    </row>
    <row r="166" spans="2:12" ht="30" customHeight="1">
      <c r="B166" s="315"/>
      <c r="C166" s="312"/>
      <c r="D166" s="312"/>
      <c r="E166" s="312"/>
      <c r="F166" s="312"/>
      <c r="G166" s="312"/>
      <c r="H166" s="65"/>
      <c r="I166" s="65" t="str">
        <f>IF(H166="","None",_xlfn.XLOOKUP(H166,RawTable[ITEM_NO],RawTable[STOCK],"None"))</f>
        <v>None</v>
      </c>
      <c r="J166" s="313"/>
      <c r="K166" s="313"/>
      <c r="L166" s="316"/>
    </row>
    <row r="167" spans="2:12" ht="30" customHeight="1">
      <c r="B167" s="315"/>
      <c r="C167" s="312"/>
      <c r="D167" s="312"/>
      <c r="E167" s="312"/>
      <c r="F167" s="312"/>
      <c r="G167" s="312"/>
      <c r="H167" s="65"/>
      <c r="I167" s="65" t="str">
        <f>IF(H167="","None",_xlfn.XLOOKUP(H167,RawTable[ITEM_NO],RawTable[STOCK],"None"))</f>
        <v>None</v>
      </c>
      <c r="J167" s="313"/>
      <c r="K167" s="313"/>
      <c r="L167" s="316"/>
    </row>
    <row r="168" spans="2:12" ht="30" customHeight="1">
      <c r="B168" s="315"/>
      <c r="C168" s="312"/>
      <c r="D168" s="312"/>
      <c r="E168" s="312"/>
      <c r="F168" s="312"/>
      <c r="G168" s="312"/>
      <c r="H168" s="65"/>
      <c r="I168" s="65" t="str">
        <f>IF(H168="","None",_xlfn.XLOOKUP(H168,RawTable[ITEM_NO],RawTable[STOCK],"None"))</f>
        <v>None</v>
      </c>
      <c r="J168" s="313"/>
      <c r="K168" s="313"/>
      <c r="L168" s="316"/>
    </row>
    <row r="169" spans="2:12" ht="30" customHeight="1">
      <c r="B169" s="315"/>
      <c r="C169" s="312"/>
      <c r="D169" s="312"/>
      <c r="E169" s="312"/>
      <c r="F169" s="312"/>
      <c r="G169" s="312"/>
      <c r="H169" s="65"/>
      <c r="I169" s="65" t="str">
        <f>IF(H169="","None",_xlfn.XLOOKUP(H169,RawTable[ITEM_NO],RawTable[STOCK],"None"))</f>
        <v>None</v>
      </c>
      <c r="J169" s="313"/>
      <c r="K169" s="313"/>
      <c r="L169" s="316"/>
    </row>
    <row r="170" spans="2:12" ht="30" customHeight="1">
      <c r="B170" s="315"/>
      <c r="C170" s="312"/>
      <c r="D170" s="312"/>
      <c r="E170" s="312"/>
      <c r="F170" s="312"/>
      <c r="G170" s="312"/>
      <c r="H170" s="65"/>
      <c r="I170" s="65" t="str">
        <f>IF(H170="","None",_xlfn.XLOOKUP(H170,RawTable[ITEM_NO],RawTable[STOCK],"None"))</f>
        <v>None</v>
      </c>
      <c r="J170" s="313"/>
      <c r="K170" s="313"/>
      <c r="L170" s="316"/>
    </row>
    <row r="171" spans="2:12" ht="30" customHeight="1">
      <c r="B171" s="315"/>
      <c r="C171" s="312"/>
      <c r="D171" s="312"/>
      <c r="E171" s="312"/>
      <c r="F171" s="312"/>
      <c r="G171" s="312"/>
      <c r="H171" s="65"/>
      <c r="I171" s="65" t="str">
        <f>IF(H171="","None",_xlfn.XLOOKUP(H171,RawTable[ITEM_NO],RawTable[STOCK],"None"))</f>
        <v>None</v>
      </c>
      <c r="J171" s="313"/>
      <c r="K171" s="313"/>
      <c r="L171" s="316"/>
    </row>
    <row r="172" spans="2:12" ht="30" customHeight="1">
      <c r="B172" s="315"/>
      <c r="C172" s="312"/>
      <c r="D172" s="312"/>
      <c r="E172" s="312"/>
      <c r="F172" s="312"/>
      <c r="G172" s="312"/>
      <c r="H172" s="65"/>
      <c r="I172" s="65" t="str">
        <f>IF(H172="","None",_xlfn.XLOOKUP(H172,RawTable[ITEM_NO],RawTable[STOCK],"None"))</f>
        <v>None</v>
      </c>
      <c r="J172" s="313"/>
      <c r="K172" s="313"/>
      <c r="L172" s="316"/>
    </row>
    <row r="173" spans="2:12" ht="30" customHeight="1">
      <c r="B173" s="315"/>
      <c r="C173" s="312"/>
      <c r="D173" s="312"/>
      <c r="E173" s="312"/>
      <c r="F173" s="312"/>
      <c r="G173" s="312"/>
      <c r="H173" s="65"/>
      <c r="I173" s="65" t="str">
        <f>IF(H173="","None",_xlfn.XLOOKUP(H173,RawTable[ITEM_NO],RawTable[STOCK],"None"))</f>
        <v>None</v>
      </c>
      <c r="J173" s="313"/>
      <c r="K173" s="313"/>
      <c r="L173" s="316"/>
    </row>
    <row r="174" spans="2:12" ht="30" customHeight="1">
      <c r="B174" s="315"/>
      <c r="C174" s="312"/>
      <c r="D174" s="312"/>
      <c r="E174" s="312"/>
      <c r="F174" s="312"/>
      <c r="G174" s="312"/>
      <c r="H174" s="65"/>
      <c r="I174" s="65" t="str">
        <f>IF(H174="","None",_xlfn.XLOOKUP(H174,RawTable[ITEM_NO],RawTable[STOCK],"None"))</f>
        <v>None</v>
      </c>
      <c r="J174" s="313"/>
      <c r="K174" s="313"/>
      <c r="L174" s="316"/>
    </row>
    <row r="175" spans="2:12" ht="30" customHeight="1">
      <c r="B175" s="315"/>
      <c r="C175" s="312"/>
      <c r="D175" s="312"/>
      <c r="E175" s="312"/>
      <c r="F175" s="312"/>
      <c r="G175" s="312"/>
      <c r="H175" s="65"/>
      <c r="I175" s="65" t="str">
        <f>IF(H175="","None",_xlfn.XLOOKUP(H175,RawTable[ITEM_NO],RawTable[STOCK],"None"))</f>
        <v>None</v>
      </c>
      <c r="J175" s="313"/>
      <c r="K175" s="313"/>
      <c r="L175" s="316"/>
    </row>
    <row r="176" spans="2:12" ht="30" customHeight="1">
      <c r="B176" s="315"/>
      <c r="C176" s="312"/>
      <c r="D176" s="312"/>
      <c r="E176" s="312"/>
      <c r="F176" s="312"/>
      <c r="G176" s="312"/>
      <c r="H176" s="65"/>
      <c r="I176" s="65" t="str">
        <f>IF(H176="","None",_xlfn.XLOOKUP(H176,RawTable[ITEM_NO],RawTable[STOCK],"None"))</f>
        <v>None</v>
      </c>
      <c r="J176" s="313"/>
      <c r="K176" s="313"/>
      <c r="L176" s="316"/>
    </row>
    <row r="177" spans="2:12" ht="30" customHeight="1">
      <c r="B177" s="315"/>
      <c r="C177" s="312"/>
      <c r="D177" s="312"/>
      <c r="E177" s="312"/>
      <c r="F177" s="312"/>
      <c r="G177" s="312"/>
      <c r="H177" s="65"/>
      <c r="I177" s="65" t="str">
        <f>IF(H177="","None",_xlfn.XLOOKUP(H177,RawTable[ITEM_NO],RawTable[STOCK],"None"))</f>
        <v>None</v>
      </c>
      <c r="J177" s="313"/>
      <c r="K177" s="313"/>
      <c r="L177" s="316"/>
    </row>
    <row r="178" spans="2:12" ht="30" customHeight="1">
      <c r="B178" s="315"/>
      <c r="C178" s="312"/>
      <c r="D178" s="312"/>
      <c r="E178" s="312"/>
      <c r="F178" s="312"/>
      <c r="G178" s="312"/>
      <c r="H178" s="65"/>
      <c r="I178" s="65" t="str">
        <f>IF(H178="","None",_xlfn.XLOOKUP(H178,RawTable[ITEM_NO],RawTable[STOCK],"None"))</f>
        <v>None</v>
      </c>
      <c r="J178" s="313"/>
      <c r="K178" s="313"/>
      <c r="L178" s="316"/>
    </row>
    <row r="179" spans="2:12" ht="30" customHeight="1">
      <c r="B179" s="315"/>
      <c r="C179" s="312"/>
      <c r="D179" s="312"/>
      <c r="E179" s="312"/>
      <c r="F179" s="312"/>
      <c r="G179" s="312"/>
      <c r="H179" s="65"/>
      <c r="I179" s="65" t="str">
        <f>IF(H179="","None",_xlfn.XLOOKUP(H179,RawTable[ITEM_NO],RawTable[STOCK],"None"))</f>
        <v>None</v>
      </c>
      <c r="J179" s="313"/>
      <c r="K179" s="313"/>
      <c r="L179" s="316"/>
    </row>
    <row r="180" spans="2:12" ht="30" customHeight="1">
      <c r="B180" s="315"/>
      <c r="C180" s="312"/>
      <c r="D180" s="312"/>
      <c r="E180" s="312"/>
      <c r="F180" s="312"/>
      <c r="G180" s="312"/>
      <c r="H180" s="65"/>
      <c r="I180" s="65" t="str">
        <f>IF(H180="","None",_xlfn.XLOOKUP(H180,RawTable[ITEM_NO],RawTable[STOCK],"None"))</f>
        <v>None</v>
      </c>
      <c r="J180" s="313"/>
      <c r="K180" s="313"/>
      <c r="L180" s="316"/>
    </row>
    <row r="181" spans="2:12" ht="30" customHeight="1">
      <c r="B181" s="315"/>
      <c r="C181" s="312"/>
      <c r="D181" s="312"/>
      <c r="E181" s="312"/>
      <c r="F181" s="312"/>
      <c r="G181" s="312"/>
      <c r="H181" s="65"/>
      <c r="I181" s="65" t="str">
        <f>IF(H181="","None",_xlfn.XLOOKUP(H181,RawTable[ITEM_NO],RawTable[STOCK],"None"))</f>
        <v>None</v>
      </c>
      <c r="J181" s="313"/>
      <c r="K181" s="313"/>
      <c r="L181" s="316"/>
    </row>
    <row r="182" spans="2:12" ht="30" customHeight="1">
      <c r="B182" s="315"/>
      <c r="C182" s="312"/>
      <c r="D182" s="312"/>
      <c r="E182" s="312"/>
      <c r="F182" s="312"/>
      <c r="G182" s="312"/>
      <c r="H182" s="65"/>
      <c r="I182" s="65" t="str">
        <f>IF(H182="","None",_xlfn.XLOOKUP(H182,RawTable[ITEM_NO],RawTable[STOCK],"None"))</f>
        <v>None</v>
      </c>
      <c r="J182" s="313"/>
      <c r="K182" s="313"/>
      <c r="L182" s="316"/>
    </row>
    <row r="183" spans="2:12" ht="30" customHeight="1">
      <c r="B183" s="315"/>
      <c r="C183" s="312"/>
      <c r="D183" s="312"/>
      <c r="E183" s="312"/>
      <c r="F183" s="312"/>
      <c r="G183" s="312"/>
      <c r="H183" s="65"/>
      <c r="I183" s="65" t="str">
        <f>IF(H183="","None",_xlfn.XLOOKUP(H183,RawTable[ITEM_NO],RawTable[STOCK],"None"))</f>
        <v>None</v>
      </c>
      <c r="J183" s="313"/>
      <c r="K183" s="313"/>
      <c r="L183" s="316"/>
    </row>
    <row r="184" spans="2:12" ht="30" customHeight="1">
      <c r="B184" s="315"/>
      <c r="C184" s="312"/>
      <c r="D184" s="312"/>
      <c r="E184" s="312"/>
      <c r="F184" s="312"/>
      <c r="G184" s="312"/>
      <c r="H184" s="65"/>
      <c r="I184" s="65" t="str">
        <f>IF(H184="","None",_xlfn.XLOOKUP(H184,RawTable[ITEM_NO],RawTable[STOCK],"None"))</f>
        <v>None</v>
      </c>
      <c r="J184" s="313"/>
      <c r="K184" s="313"/>
      <c r="L184" s="316"/>
    </row>
    <row r="185" spans="2:12" ht="30" customHeight="1">
      <c r="B185" s="315"/>
      <c r="C185" s="312"/>
      <c r="D185" s="312"/>
      <c r="E185" s="312"/>
      <c r="F185" s="312"/>
      <c r="G185" s="312"/>
      <c r="H185" s="65"/>
      <c r="I185" s="65" t="str">
        <f>IF(H185="","None",_xlfn.XLOOKUP(H185,RawTable[ITEM_NO],RawTable[STOCK],"None"))</f>
        <v>None</v>
      </c>
      <c r="J185" s="313"/>
      <c r="K185" s="313"/>
      <c r="L185" s="316"/>
    </row>
    <row r="186" spans="2:12" ht="30" customHeight="1">
      <c r="B186" s="315"/>
      <c r="C186" s="312"/>
      <c r="D186" s="312"/>
      <c r="E186" s="312"/>
      <c r="F186" s="312"/>
      <c r="G186" s="312"/>
      <c r="H186" s="65"/>
      <c r="I186" s="65" t="str">
        <f>IF(H186="","None",_xlfn.XLOOKUP(H186,RawTable[ITEM_NO],RawTable[STOCK],"None"))</f>
        <v>None</v>
      </c>
      <c r="J186" s="313"/>
      <c r="K186" s="313"/>
      <c r="L186" s="316"/>
    </row>
    <row r="187" spans="2:12" ht="30" customHeight="1">
      <c r="B187" s="315"/>
      <c r="C187" s="312"/>
      <c r="D187" s="312"/>
      <c r="E187" s="312"/>
      <c r="F187" s="312"/>
      <c r="G187" s="312"/>
      <c r="H187" s="65"/>
      <c r="I187" s="65" t="str">
        <f>IF(H187="","None",_xlfn.XLOOKUP(H187,RawTable[ITEM_NO],RawTable[STOCK],"None"))</f>
        <v>None</v>
      </c>
      <c r="J187" s="313"/>
      <c r="K187" s="313"/>
      <c r="L187" s="316"/>
    </row>
    <row r="188" spans="2:12" ht="30" customHeight="1">
      <c r="B188" s="315"/>
      <c r="C188" s="312"/>
      <c r="D188" s="312"/>
      <c r="E188" s="312"/>
      <c r="F188" s="312"/>
      <c r="G188" s="312"/>
      <c r="H188" s="65"/>
      <c r="I188" s="65" t="str">
        <f>IF(H188="","None",_xlfn.XLOOKUP(H188,RawTable[ITEM_NO],RawTable[STOCK],"None"))</f>
        <v>None</v>
      </c>
      <c r="J188" s="313"/>
      <c r="K188" s="313"/>
      <c r="L188" s="316"/>
    </row>
    <row r="189" spans="2:12" ht="30" customHeight="1">
      <c r="B189" s="315"/>
      <c r="C189" s="312"/>
      <c r="D189" s="312"/>
      <c r="E189" s="312"/>
      <c r="F189" s="312"/>
      <c r="G189" s="312"/>
      <c r="H189" s="65"/>
      <c r="I189" s="65" t="str">
        <f>IF(H189="","None",_xlfn.XLOOKUP(H189,RawTable[ITEM_NO],RawTable[STOCK],"None"))</f>
        <v>None</v>
      </c>
      <c r="J189" s="313"/>
      <c r="K189" s="313"/>
      <c r="L189" s="316"/>
    </row>
    <row r="190" spans="2:12" ht="30" customHeight="1">
      <c r="B190" s="315"/>
      <c r="C190" s="312"/>
      <c r="D190" s="312"/>
      <c r="E190" s="312"/>
      <c r="F190" s="312"/>
      <c r="G190" s="312"/>
      <c r="H190" s="65"/>
      <c r="I190" s="65" t="str">
        <f>IF(H190="","None",_xlfn.XLOOKUP(H190,RawTable[ITEM_NO],RawTable[STOCK],"None"))</f>
        <v>None</v>
      </c>
      <c r="J190" s="313"/>
      <c r="K190" s="313"/>
      <c r="L190" s="316"/>
    </row>
    <row r="191" spans="2:12" ht="30" customHeight="1">
      <c r="B191" s="315"/>
      <c r="C191" s="312"/>
      <c r="D191" s="312"/>
      <c r="E191" s="312"/>
      <c r="F191" s="312"/>
      <c r="G191" s="312"/>
      <c r="H191" s="65"/>
      <c r="I191" s="65" t="str">
        <f>IF(H191="","None",_xlfn.XLOOKUP(H191,RawTable[ITEM_NO],RawTable[STOCK],"None"))</f>
        <v>None</v>
      </c>
      <c r="J191" s="313"/>
      <c r="K191" s="313"/>
      <c r="L191" s="316"/>
    </row>
    <row r="192" spans="2:12" ht="30" customHeight="1">
      <c r="B192" s="315"/>
      <c r="C192" s="312"/>
      <c r="D192" s="312"/>
      <c r="E192" s="312"/>
      <c r="F192" s="312"/>
      <c r="G192" s="312"/>
      <c r="H192" s="65"/>
      <c r="I192" s="65" t="str">
        <f>IF(H192="","None",_xlfn.XLOOKUP(H192,RawTable[ITEM_NO],RawTable[STOCK],"None"))</f>
        <v>None</v>
      </c>
      <c r="J192" s="313"/>
      <c r="K192" s="313"/>
      <c r="L192" s="316"/>
    </row>
    <row r="193" spans="2:12" ht="30" customHeight="1">
      <c r="B193" s="315"/>
      <c r="C193" s="312"/>
      <c r="D193" s="312"/>
      <c r="E193" s="312"/>
      <c r="F193" s="312"/>
      <c r="G193" s="312"/>
      <c r="H193" s="65"/>
      <c r="I193" s="65" t="str">
        <f>IF(H193="","None",_xlfn.XLOOKUP(H193,RawTable[ITEM_NO],RawTable[STOCK],"None"))</f>
        <v>None</v>
      </c>
      <c r="J193" s="313"/>
      <c r="K193" s="313"/>
      <c r="L193" s="316"/>
    </row>
    <row r="194" spans="2:12" ht="30" customHeight="1">
      <c r="B194" s="315"/>
      <c r="C194" s="312"/>
      <c r="D194" s="312"/>
      <c r="E194" s="312"/>
      <c r="F194" s="312"/>
      <c r="G194" s="312"/>
      <c r="H194" s="65"/>
      <c r="I194" s="65" t="str">
        <f>IF(H194="","None",_xlfn.XLOOKUP(H194,RawTable[ITEM_NO],RawTable[STOCK],"None"))</f>
        <v>None</v>
      </c>
      <c r="J194" s="313"/>
      <c r="K194" s="313"/>
      <c r="L194" s="316"/>
    </row>
    <row r="195" spans="2:12" ht="30" customHeight="1">
      <c r="B195" s="315"/>
      <c r="C195" s="312"/>
      <c r="D195" s="312"/>
      <c r="E195" s="312"/>
      <c r="F195" s="312"/>
      <c r="G195" s="312"/>
      <c r="H195" s="65"/>
      <c r="I195" s="65" t="str">
        <f>IF(H195="","None",_xlfn.XLOOKUP(H195,RawTable[ITEM_NO],RawTable[STOCK],"None"))</f>
        <v>None</v>
      </c>
      <c r="J195" s="313"/>
      <c r="K195" s="313"/>
      <c r="L195" s="316"/>
    </row>
    <row r="196" spans="2:12" ht="30" customHeight="1">
      <c r="B196" s="315"/>
      <c r="C196" s="312"/>
      <c r="D196" s="312"/>
      <c r="E196" s="312"/>
      <c r="F196" s="312"/>
      <c r="G196" s="312"/>
      <c r="H196" s="65"/>
      <c r="I196" s="65" t="str">
        <f>IF(H196="","None",_xlfn.XLOOKUP(H196,RawTable[ITEM_NO],RawTable[STOCK],"None"))</f>
        <v>None</v>
      </c>
      <c r="J196" s="313"/>
      <c r="K196" s="313"/>
      <c r="L196" s="316"/>
    </row>
    <row r="197" spans="2:12" ht="30" customHeight="1">
      <c r="I197" s="65" t="str">
        <f>IF(H197="","None",_xlfn.XLOOKUP(H197,RawTable[ITEM_NO],RawTable[STOCK],"None"))</f>
        <v>None</v>
      </c>
    </row>
    <row r="198" spans="2:12" ht="30" customHeight="1">
      <c r="I198" s="65" t="str">
        <f>IF(H198="","None",_xlfn.XLOOKUP(H198,RawTable[ITEM_NO],RawTable[STOCK],"None"))</f>
        <v>None</v>
      </c>
    </row>
    <row r="199" spans="2:12" ht="30" customHeight="1">
      <c r="I199" s="65" t="str">
        <f>IF(H199="","None",_xlfn.XLOOKUP(H199,RawTable[ITEM_NO],RawTable[STOCK],"None"))</f>
        <v>None</v>
      </c>
    </row>
    <row r="200" spans="2:12" ht="30" customHeight="1">
      <c r="I200" s="65" t="str">
        <f>IF(H200="","None",_xlfn.XLOOKUP(H200,RawTable[ITEM_NO],RawTable[STOCK],"None"))</f>
        <v>None</v>
      </c>
    </row>
    <row r="201" spans="2:12" ht="30" customHeight="1">
      <c r="I201" s="65" t="str">
        <f>IF(H201="","None",_xlfn.XLOOKUP(H201,RawTable[ITEM_NO],RawTable[STOCK],"None"))</f>
        <v>None</v>
      </c>
    </row>
    <row r="202" spans="2:12" ht="30" customHeight="1">
      <c r="I202" s="65" t="str">
        <f>IF(H202="","None",_xlfn.XLOOKUP(H202,RawTable[ITEM_NO],RawTable[STOCK],"None"))</f>
        <v>None</v>
      </c>
    </row>
    <row r="203" spans="2:12" ht="30" customHeight="1">
      <c r="I203" s="65" t="str">
        <f>IF(H203="","None",_xlfn.XLOOKUP(H203,RawTable[ITEM_NO],RawTable[STOCK],"None"))</f>
        <v>None</v>
      </c>
    </row>
    <row r="204" spans="2:12" ht="30" customHeight="1">
      <c r="I204" s="65" t="str">
        <f>IF(H204="","None",_xlfn.XLOOKUP(H204,RawTable[ITEM_NO],RawTable[STOCK],"None"))</f>
        <v>None</v>
      </c>
    </row>
    <row r="205" spans="2:12" ht="30" customHeight="1">
      <c r="I205" s="65" t="str">
        <f>IF(H205="","None",_xlfn.XLOOKUP(H205,RawTable[ITEM_NO],RawTable[STOCK],"None"))</f>
        <v>None</v>
      </c>
    </row>
    <row r="206" spans="2:12" ht="30" customHeight="1">
      <c r="I206" s="65" t="str">
        <f>IF(H206="","None",_xlfn.XLOOKUP(H206,RawTable[ITEM_NO],RawTable[STOCK],"None"))</f>
        <v>None</v>
      </c>
    </row>
    <row r="207" spans="2:12" ht="30" customHeight="1">
      <c r="I207" s="65" t="str">
        <f>IF(H207="","None",_xlfn.XLOOKUP(H207,RawTable[ITEM_NO],RawTable[STOCK],"None"))</f>
        <v>None</v>
      </c>
    </row>
    <row r="208" spans="2:12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96" xr:uid="{DAAE7B28-B568-46B2-8B83-F3990409C08E}">
    <sortState xmlns:xlrd2="http://schemas.microsoft.com/office/spreadsheetml/2017/richdata2" ref="B4:L196">
      <sortCondition ref="B4:B6"/>
      <sortCondition ref="C4:C6"/>
      <sortCondition ref="D4:D6"/>
    </sortState>
  </autoFilter>
  <phoneticPr fontId="2" type="noConversion"/>
  <conditionalFormatting sqref="B4:H220">
    <cfRule type="expression" dxfId="412" priority="9" stopIfTrue="1">
      <formula>UPPER($I4)="NONE"</formula>
    </cfRule>
    <cfRule type="expression" dxfId="411" priority="10" stopIfTrue="1">
      <formula>AND($I4&lt;&gt;"", $J4&lt;&gt;"", $I4*1&lt;$J4*1)</formula>
    </cfRule>
  </conditionalFormatting>
  <conditionalFormatting sqref="H1:H3 H221:H1048576">
    <cfRule type="duplicateValues" dxfId="410" priority="8"/>
  </conditionalFormatting>
  <conditionalFormatting sqref="H4:H1048576">
    <cfRule type="expression" dxfId="409" priority="11">
      <formula>COUNTIF($H:$H, $H4)&gt;1</formula>
    </cfRule>
  </conditionalFormatting>
  <conditionalFormatting sqref="I3:I1048576">
    <cfRule type="cellIs" dxfId="408" priority="1" operator="equal">
      <formula>0</formula>
    </cfRule>
    <cfRule type="cellIs" dxfId="407" priority="2" operator="equal">
      <formula>"None"</formula>
    </cfRule>
  </conditionalFormatting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1F4D-3172-49E4-B36C-262C37AB6726}">
  <sheetPr codeName="Sheet26"/>
  <dimension ref="B1:L643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L11" sqref="L11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style="32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5469</v>
      </c>
      <c r="C2" s="318"/>
      <c r="D2" s="318"/>
      <c r="E2" s="318"/>
      <c r="F2" s="318"/>
      <c r="G2" s="318"/>
      <c r="H2" s="718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5742</v>
      </c>
      <c r="D4" s="312" t="s">
        <v>5743</v>
      </c>
      <c r="E4" s="312" t="s">
        <v>5744</v>
      </c>
      <c r="F4" s="312" t="s">
        <v>5745</v>
      </c>
      <c r="G4" s="312" t="s">
        <v>1444</v>
      </c>
      <c r="H4" s="65">
        <v>6273696</v>
      </c>
      <c r="I4" s="65">
        <f>IF(H4="","None",_xlfn.XLOOKUP(H4,RawTable[ITEM_NO],RawTable[STOCK],"None"))</f>
        <v>10</v>
      </c>
      <c r="J4" s="313"/>
      <c r="K4" s="313"/>
      <c r="L4" s="390"/>
    </row>
    <row r="5" spans="2:12" ht="30" customHeight="1">
      <c r="B5" s="315" t="s">
        <v>1413</v>
      </c>
      <c r="C5" s="312" t="s">
        <v>1630</v>
      </c>
      <c r="D5" s="312" t="s">
        <v>5474</v>
      </c>
      <c r="E5" s="312" t="s">
        <v>5475</v>
      </c>
      <c r="F5" s="312"/>
      <c r="G5" s="312" t="s">
        <v>5476</v>
      </c>
      <c r="H5" s="65">
        <v>963839</v>
      </c>
      <c r="I5" s="65">
        <f>IF(H5="","None",_xlfn.XLOOKUP(H5,RawTable[ITEM_NO],RawTable[STOCK],"None"))</f>
        <v>0</v>
      </c>
      <c r="J5" s="313"/>
      <c r="K5" s="313"/>
      <c r="L5" s="390"/>
    </row>
    <row r="6" spans="2:12" ht="30" customHeight="1">
      <c r="B6" s="315" t="s">
        <v>1413</v>
      </c>
      <c r="C6" s="312" t="s">
        <v>1630</v>
      </c>
      <c r="D6" s="312" t="s">
        <v>5477</v>
      </c>
      <c r="E6" s="312" t="s">
        <v>5478</v>
      </c>
      <c r="F6" s="312" t="s">
        <v>5479</v>
      </c>
      <c r="G6" s="312" t="s">
        <v>5476</v>
      </c>
      <c r="H6" s="65">
        <v>6231900</v>
      </c>
      <c r="I6" s="65">
        <f>IF(H6="","None",_xlfn.XLOOKUP(H6,RawTable[ITEM_NO],RawTable[STOCK],"None"))</f>
        <v>2</v>
      </c>
      <c r="J6" s="313"/>
      <c r="K6" s="313"/>
      <c r="L6" s="390"/>
    </row>
    <row r="7" spans="2:12" ht="30" customHeight="1">
      <c r="B7" s="315" t="s">
        <v>1413</v>
      </c>
      <c r="C7" s="312" t="s">
        <v>1784</v>
      </c>
      <c r="D7" s="312" t="s">
        <v>6292</v>
      </c>
      <c r="E7" s="312" t="s">
        <v>6293</v>
      </c>
      <c r="F7" s="312"/>
      <c r="G7" s="312" t="s">
        <v>5476</v>
      </c>
      <c r="H7" s="65">
        <v>6186432</v>
      </c>
      <c r="I7" s="65">
        <f>IF(H7="","None",_xlfn.XLOOKUP(H7,RawTable[ITEM_NO],RawTable[STOCK],"None"))</f>
        <v>1</v>
      </c>
      <c r="J7" s="313">
        <v>1</v>
      </c>
      <c r="K7" s="313"/>
      <c r="L7" s="390"/>
    </row>
    <row r="8" spans="2:12" ht="30" customHeight="1">
      <c r="B8" s="315" t="s">
        <v>1413</v>
      </c>
      <c r="C8" s="312" t="s">
        <v>1760</v>
      </c>
      <c r="D8" s="312" t="s">
        <v>5514</v>
      </c>
      <c r="E8" s="312" t="s">
        <v>5515</v>
      </c>
      <c r="F8" s="312" t="s">
        <v>5516</v>
      </c>
      <c r="G8" s="312" t="s">
        <v>5476</v>
      </c>
      <c r="H8" s="65">
        <v>6133388</v>
      </c>
      <c r="I8" s="65">
        <f>IF(H8="","None",_xlfn.XLOOKUP(H8,RawTable[ITEM_NO],RawTable[STOCK],"None"))</f>
        <v>2</v>
      </c>
      <c r="J8" s="313">
        <v>1</v>
      </c>
      <c r="K8" s="313"/>
      <c r="L8" s="390"/>
    </row>
    <row r="9" spans="2:12" ht="30" customHeight="1">
      <c r="B9" s="315" t="s">
        <v>1415</v>
      </c>
      <c r="C9" s="312" t="s">
        <v>1426</v>
      </c>
      <c r="D9" s="312" t="s">
        <v>2911</v>
      </c>
      <c r="E9" s="312"/>
      <c r="F9" s="312"/>
      <c r="G9" s="312" t="s">
        <v>1428</v>
      </c>
      <c r="H9" s="65">
        <v>6259588</v>
      </c>
      <c r="I9" s="65">
        <f>IF(H9="","None",_xlfn.XLOOKUP(H9,RawTable[ITEM_NO],RawTable[STOCK],"None"))</f>
        <v>0</v>
      </c>
      <c r="J9" s="313"/>
      <c r="K9" s="313"/>
      <c r="L9" s="390"/>
    </row>
    <row r="10" spans="2:12" ht="30" customHeight="1">
      <c r="B10" s="315" t="s">
        <v>1415</v>
      </c>
      <c r="C10" s="312" t="s">
        <v>1426</v>
      </c>
      <c r="D10" s="312" t="s">
        <v>3192</v>
      </c>
      <c r="E10" s="312"/>
      <c r="F10" s="312"/>
      <c r="G10" s="312" t="s">
        <v>1428</v>
      </c>
      <c r="H10" s="65">
        <v>6160452</v>
      </c>
      <c r="I10" s="65">
        <f>IF(H10="","None",_xlfn.XLOOKUP(H10,RawTable[ITEM_NO],RawTable[STOCK],"None"))</f>
        <v>0</v>
      </c>
      <c r="J10" s="313"/>
      <c r="K10" s="313"/>
      <c r="L10" s="390"/>
    </row>
    <row r="11" spans="2:12" ht="30" customHeight="1">
      <c r="B11" s="315" t="s">
        <v>1415</v>
      </c>
      <c r="C11" s="312" t="s">
        <v>1426</v>
      </c>
      <c r="D11" s="312" t="s">
        <v>5136</v>
      </c>
      <c r="E11" s="312"/>
      <c r="F11" s="312"/>
      <c r="G11" s="312" t="s">
        <v>1419</v>
      </c>
      <c r="H11" s="65">
        <v>1052658</v>
      </c>
      <c r="I11" s="65">
        <f>IF(H11="","None",_xlfn.XLOOKUP(H11,RawTable[ITEM_NO],RawTable[STOCK],"None"))</f>
        <v>2</v>
      </c>
      <c r="J11" s="313">
        <v>0</v>
      </c>
      <c r="K11" s="313"/>
      <c r="L11" s="390"/>
    </row>
    <row r="12" spans="2:12" ht="30" customHeight="1">
      <c r="B12" s="315" t="s">
        <v>1415</v>
      </c>
      <c r="C12" s="312" t="s">
        <v>1426</v>
      </c>
      <c r="D12" s="312" t="s">
        <v>2909</v>
      </c>
      <c r="E12" s="312"/>
      <c r="F12" s="312"/>
      <c r="G12" s="312" t="s">
        <v>1428</v>
      </c>
      <c r="H12" s="65">
        <v>6162968</v>
      </c>
      <c r="I12" s="65">
        <f>IF(H12="","None",_xlfn.XLOOKUP(H12,RawTable[ITEM_NO],RawTable[STOCK],"None"))</f>
        <v>8</v>
      </c>
      <c r="J12" s="313"/>
      <c r="K12" s="313"/>
      <c r="L12" s="390"/>
    </row>
    <row r="13" spans="2:12" ht="30" customHeight="1">
      <c r="B13" s="315" t="s">
        <v>1415</v>
      </c>
      <c r="C13" s="312" t="s">
        <v>1426</v>
      </c>
      <c r="D13" s="312" t="s">
        <v>5520</v>
      </c>
      <c r="E13" s="312"/>
      <c r="F13" s="312"/>
      <c r="G13" s="312" t="s">
        <v>1428</v>
      </c>
      <c r="H13" s="65">
        <v>6338564</v>
      </c>
      <c r="I13" s="65">
        <f>IF(H13="","None",_xlfn.XLOOKUP(H13,RawTable[ITEM_NO],RawTable[STOCK],"None"))</f>
        <v>29</v>
      </c>
      <c r="J13" s="313"/>
      <c r="K13" s="313"/>
      <c r="L13" s="390"/>
    </row>
    <row r="14" spans="2:12" ht="30" customHeight="1">
      <c r="B14" s="315" t="s">
        <v>1413</v>
      </c>
      <c r="C14" s="312" t="s">
        <v>1762</v>
      </c>
      <c r="D14" s="312" t="s">
        <v>5528</v>
      </c>
      <c r="E14" s="312"/>
      <c r="F14" s="312"/>
      <c r="G14" s="312" t="s">
        <v>1764</v>
      </c>
      <c r="H14" s="65">
        <v>751117</v>
      </c>
      <c r="I14" s="65">
        <f>IF(H14="","None",_xlfn.XLOOKUP(H14,RawTable[ITEM_NO],RawTable[STOCK],"None"))</f>
        <v>0</v>
      </c>
      <c r="J14" s="313"/>
      <c r="K14" s="313"/>
      <c r="L14" s="390"/>
    </row>
    <row r="15" spans="2:12" ht="30" customHeight="1">
      <c r="B15" s="315" t="s">
        <v>1413</v>
      </c>
      <c r="C15" s="312" t="s">
        <v>1762</v>
      </c>
      <c r="D15" s="312" t="s">
        <v>5505</v>
      </c>
      <c r="E15" s="312" t="s">
        <v>5506</v>
      </c>
      <c r="F15" s="312" t="s">
        <v>5507</v>
      </c>
      <c r="G15" s="312" t="s">
        <v>5476</v>
      </c>
      <c r="H15" s="65">
        <v>965160</v>
      </c>
      <c r="I15" s="65">
        <f>IF(H15="","None",_xlfn.XLOOKUP(H15,RawTable[ITEM_NO],RawTable[STOCK],"None"))</f>
        <v>1</v>
      </c>
      <c r="J15" s="313"/>
      <c r="K15" s="313"/>
      <c r="L15" s="390"/>
    </row>
    <row r="16" spans="2:12" ht="30" customHeight="1">
      <c r="B16" s="315" t="s">
        <v>1413</v>
      </c>
      <c r="C16" s="312" t="s">
        <v>1762</v>
      </c>
      <c r="D16" s="312" t="s">
        <v>5525</v>
      </c>
      <c r="E16" s="312" t="s">
        <v>1771</v>
      </c>
      <c r="F16" s="312"/>
      <c r="G16" s="312" t="s">
        <v>5476</v>
      </c>
      <c r="H16" s="65">
        <v>6186433</v>
      </c>
      <c r="I16" s="65">
        <f>IF(H16="","None",_xlfn.XLOOKUP(H16,RawTable[ITEM_NO],RawTable[STOCK],"None"))</f>
        <v>1</v>
      </c>
      <c r="J16" s="313"/>
      <c r="K16" s="313"/>
      <c r="L16" s="390"/>
    </row>
    <row r="17" spans="2:12" ht="30" customHeight="1">
      <c r="B17" s="315" t="s">
        <v>1413</v>
      </c>
      <c r="C17" s="312" t="s">
        <v>1762</v>
      </c>
      <c r="D17" s="312" t="s">
        <v>5491</v>
      </c>
      <c r="E17" s="312" t="s">
        <v>5492</v>
      </c>
      <c r="F17" s="312" t="s">
        <v>5493</v>
      </c>
      <c r="G17" s="312" t="s">
        <v>5476</v>
      </c>
      <c r="H17" s="65">
        <v>6264163</v>
      </c>
      <c r="I17" s="65">
        <f>IF(H17="","None",_xlfn.XLOOKUP(H17,RawTable[ITEM_NO],RawTable[STOCK],"None"))</f>
        <v>1</v>
      </c>
      <c r="J17" s="313"/>
      <c r="K17" s="313"/>
      <c r="L17" s="390"/>
    </row>
    <row r="18" spans="2:12" ht="30" customHeight="1">
      <c r="B18" s="315" t="s">
        <v>1413</v>
      </c>
      <c r="C18" s="312" t="s">
        <v>1762</v>
      </c>
      <c r="D18" s="312" t="s">
        <v>5503</v>
      </c>
      <c r="E18" s="312" t="s">
        <v>5504</v>
      </c>
      <c r="F18" s="312"/>
      <c r="G18" s="312" t="s">
        <v>5476</v>
      </c>
      <c r="H18" s="65">
        <v>6133389</v>
      </c>
      <c r="I18" s="65">
        <f>IF(H18="","None",_xlfn.XLOOKUP(H18,RawTable[ITEM_NO],RawTable[STOCK],"None"))</f>
        <v>2</v>
      </c>
      <c r="J18" s="313"/>
      <c r="K18" s="313"/>
      <c r="L18" s="390"/>
    </row>
    <row r="19" spans="2:12" ht="30" customHeight="1">
      <c r="B19" s="315" t="s">
        <v>1413</v>
      </c>
      <c r="C19" s="312" t="s">
        <v>1762</v>
      </c>
      <c r="D19" s="312" t="s">
        <v>5524</v>
      </c>
      <c r="E19" s="312"/>
      <c r="F19" s="312"/>
      <c r="G19" s="312" t="s">
        <v>1610</v>
      </c>
      <c r="H19" s="65">
        <v>750021</v>
      </c>
      <c r="I19" s="65">
        <f>IF(H19="","None",_xlfn.XLOOKUP(H19,RawTable[ITEM_NO],RawTable[STOCK],"None"))</f>
        <v>2</v>
      </c>
      <c r="J19" s="313">
        <v>3</v>
      </c>
      <c r="K19" s="313"/>
      <c r="L19" s="390"/>
    </row>
    <row r="20" spans="2:12" ht="30" customHeight="1">
      <c r="B20" s="315" t="s">
        <v>1413</v>
      </c>
      <c r="C20" s="312" t="s">
        <v>1762</v>
      </c>
      <c r="D20" s="312" t="s">
        <v>5529</v>
      </c>
      <c r="E20" s="312"/>
      <c r="F20" s="312"/>
      <c r="G20" s="312" t="s">
        <v>1764</v>
      </c>
      <c r="H20" s="65">
        <v>750138</v>
      </c>
      <c r="I20" s="65">
        <f>IF(H20="","None",_xlfn.XLOOKUP(H20,RawTable[ITEM_NO],RawTable[STOCK],"None"))</f>
        <v>2</v>
      </c>
      <c r="J20" s="313">
        <v>5</v>
      </c>
      <c r="K20" s="313"/>
      <c r="L20" s="390"/>
    </row>
    <row r="21" spans="2:12" ht="30" customHeight="1">
      <c r="B21" s="315" t="s">
        <v>1413</v>
      </c>
      <c r="C21" s="312" t="s">
        <v>1762</v>
      </c>
      <c r="D21" s="312" t="s">
        <v>5512</v>
      </c>
      <c r="E21" s="312" t="s">
        <v>5513</v>
      </c>
      <c r="F21" s="312"/>
      <c r="G21" s="312" t="s">
        <v>5476</v>
      </c>
      <c r="H21" s="65">
        <v>6169293</v>
      </c>
      <c r="I21" s="65">
        <f>IF(H21="","None",_xlfn.XLOOKUP(H21,RawTable[ITEM_NO],RawTable[STOCK],"None"))</f>
        <v>2</v>
      </c>
      <c r="J21" s="313">
        <v>6</v>
      </c>
      <c r="K21" s="313"/>
      <c r="L21" s="390"/>
    </row>
    <row r="22" spans="2:12" ht="30" customHeight="1">
      <c r="B22" s="315" t="s">
        <v>1413</v>
      </c>
      <c r="C22" s="312" t="s">
        <v>1762</v>
      </c>
      <c r="D22" s="312" t="s">
        <v>5527</v>
      </c>
      <c r="E22" s="312"/>
      <c r="F22" s="312"/>
      <c r="G22" s="312" t="s">
        <v>1610</v>
      </c>
      <c r="H22" s="65">
        <v>6215609</v>
      </c>
      <c r="I22" s="65">
        <f>IF(H22="","None",_xlfn.XLOOKUP(H22,RawTable[ITEM_NO],RawTable[STOCK],"None"))</f>
        <v>2</v>
      </c>
      <c r="J22" s="313"/>
      <c r="K22" s="313"/>
      <c r="L22" s="390"/>
    </row>
    <row r="23" spans="2:12" ht="30" customHeight="1">
      <c r="B23" s="315" t="s">
        <v>1413</v>
      </c>
      <c r="C23" s="312" t="s">
        <v>1762</v>
      </c>
      <c r="D23" s="312" t="s">
        <v>5859</v>
      </c>
      <c r="E23" s="312" t="s">
        <v>5860</v>
      </c>
      <c r="F23" s="312"/>
      <c r="G23" s="312" t="s">
        <v>1610</v>
      </c>
      <c r="H23" s="65">
        <v>6262984</v>
      </c>
      <c r="I23" s="65">
        <f>IF(H23="","None",_xlfn.XLOOKUP(H23,RawTable[ITEM_NO],RawTable[STOCK],"None"))</f>
        <v>4</v>
      </c>
      <c r="J23" s="313"/>
      <c r="K23" s="313"/>
      <c r="L23" s="390"/>
    </row>
    <row r="24" spans="2:12" ht="30" customHeight="1">
      <c r="B24" s="315" t="s">
        <v>1413</v>
      </c>
      <c r="C24" s="312" t="s">
        <v>1762</v>
      </c>
      <c r="D24" s="312" t="s">
        <v>5526</v>
      </c>
      <c r="E24" s="312"/>
      <c r="F24" s="312"/>
      <c r="G24" s="312" t="s">
        <v>1610</v>
      </c>
      <c r="H24" s="65">
        <v>750687</v>
      </c>
      <c r="I24" s="65">
        <f>IF(H24="","None",_xlfn.XLOOKUP(H24,RawTable[ITEM_NO],RawTable[STOCK],"None"))</f>
        <v>12</v>
      </c>
      <c r="J24" s="313"/>
      <c r="K24" s="313"/>
      <c r="L24" s="390"/>
    </row>
    <row r="25" spans="2:12" ht="30" customHeight="1">
      <c r="B25" s="315" t="s">
        <v>1413</v>
      </c>
      <c r="C25" s="312" t="s">
        <v>1602</v>
      </c>
      <c r="D25" s="312" t="s">
        <v>5533</v>
      </c>
      <c r="E25" s="312" t="s">
        <v>5534</v>
      </c>
      <c r="F25" s="312" t="s">
        <v>5535</v>
      </c>
      <c r="G25" s="312" t="s">
        <v>5476</v>
      </c>
      <c r="H25" s="65">
        <v>6239181</v>
      </c>
      <c r="I25" s="65">
        <f>IF(H25="","None",_xlfn.XLOOKUP(H25,RawTable[ITEM_NO],RawTable[STOCK],"None"))</f>
        <v>1</v>
      </c>
      <c r="J25" s="313"/>
      <c r="K25" s="313"/>
      <c r="L25" s="390"/>
    </row>
    <row r="26" spans="2:12" ht="30" customHeight="1">
      <c r="B26" s="315" t="s">
        <v>1413</v>
      </c>
      <c r="C26" s="312" t="s">
        <v>1602</v>
      </c>
      <c r="D26" s="312" t="s">
        <v>5730</v>
      </c>
      <c r="E26" s="312" t="s">
        <v>5731</v>
      </c>
      <c r="F26" s="312" t="s">
        <v>5732</v>
      </c>
      <c r="G26" s="312" t="s">
        <v>5476</v>
      </c>
      <c r="H26" s="65">
        <v>965034</v>
      </c>
      <c r="I26" s="65">
        <f>IF(H26="","None",_xlfn.XLOOKUP(H26,RawTable[ITEM_NO],RawTable[STOCK],"None"))</f>
        <v>1</v>
      </c>
      <c r="J26" s="313"/>
      <c r="K26" s="313"/>
      <c r="L26" s="390"/>
    </row>
    <row r="27" spans="2:12" ht="30" customHeight="1">
      <c r="B27" s="315" t="s">
        <v>1413</v>
      </c>
      <c r="C27" s="312" t="s">
        <v>1602</v>
      </c>
      <c r="D27" s="312" t="s">
        <v>5530</v>
      </c>
      <c r="E27" s="312" t="s">
        <v>5531</v>
      </c>
      <c r="F27" s="312" t="s">
        <v>5532</v>
      </c>
      <c r="G27" s="312" t="s">
        <v>5476</v>
      </c>
      <c r="H27" s="65">
        <v>6177258</v>
      </c>
      <c r="I27" s="65">
        <f>IF(H27="","None",_xlfn.XLOOKUP(H27,RawTable[ITEM_NO],RawTable[STOCK],"None"))</f>
        <v>1</v>
      </c>
      <c r="J27" s="313"/>
      <c r="K27" s="313"/>
      <c r="L27" s="390"/>
    </row>
    <row r="28" spans="2:12" ht="30" customHeight="1">
      <c r="B28" s="315" t="s">
        <v>1413</v>
      </c>
      <c r="C28" s="312" t="s">
        <v>2102</v>
      </c>
      <c r="D28" s="312" t="s">
        <v>6238</v>
      </c>
      <c r="E28" s="312"/>
      <c r="F28" s="312"/>
      <c r="G28" s="312" t="s">
        <v>1680</v>
      </c>
      <c r="H28" s="65">
        <v>964889</v>
      </c>
      <c r="I28" s="65">
        <f>IF(H28="","None",_xlfn.XLOOKUP(H28,RawTable[ITEM_NO],RawTable[STOCK],"None"))</f>
        <v>1</v>
      </c>
      <c r="J28" s="313"/>
      <c r="K28" s="313"/>
      <c r="L28" s="390"/>
    </row>
    <row r="29" spans="2:12" ht="30" customHeight="1">
      <c r="B29" s="315" t="s">
        <v>1414</v>
      </c>
      <c r="C29" s="312" t="s">
        <v>8043</v>
      </c>
      <c r="D29" s="312" t="s">
        <v>8041</v>
      </c>
      <c r="E29" s="312" t="s">
        <v>8042</v>
      </c>
      <c r="F29" s="312"/>
      <c r="G29" s="312"/>
      <c r="H29" s="65">
        <v>6215632</v>
      </c>
      <c r="I29" s="65">
        <f>IF(H29="","None",_xlfn.XLOOKUP(H29,RawTable[ITEM_NO],RawTable[STOCK],"None"))</f>
        <v>1</v>
      </c>
      <c r="J29" s="313"/>
      <c r="K29" s="313"/>
      <c r="L29" s="390"/>
    </row>
    <row r="30" spans="2:12" ht="30" customHeight="1">
      <c r="B30" s="315" t="s">
        <v>1413</v>
      </c>
      <c r="C30" s="312" t="s">
        <v>2102</v>
      </c>
      <c r="D30" s="312" t="s">
        <v>5536</v>
      </c>
      <c r="E30" s="312" t="s">
        <v>5537</v>
      </c>
      <c r="F30" s="312" t="s">
        <v>5538</v>
      </c>
      <c r="G30" s="312" t="s">
        <v>5476</v>
      </c>
      <c r="H30" s="65">
        <v>6241377</v>
      </c>
      <c r="I30" s="65">
        <f>IF(H30="","None",_xlfn.XLOOKUP(H30,RawTable[ITEM_NO],RawTable[STOCK],"None"))</f>
        <v>1</v>
      </c>
      <c r="J30" s="313"/>
      <c r="K30" s="313"/>
      <c r="L30" s="390"/>
    </row>
    <row r="31" spans="2:12" ht="30" customHeight="1">
      <c r="B31" s="315" t="s">
        <v>1413</v>
      </c>
      <c r="C31" s="312" t="s">
        <v>2102</v>
      </c>
      <c r="D31" s="312" t="s">
        <v>6236</v>
      </c>
      <c r="E31" s="312" t="s">
        <v>6237</v>
      </c>
      <c r="F31" s="312"/>
      <c r="G31" s="312" t="s">
        <v>1423</v>
      </c>
      <c r="H31" s="65">
        <v>6277987</v>
      </c>
      <c r="I31" s="65">
        <f>IF(H31="","None",_xlfn.XLOOKUP(H31,RawTable[ITEM_NO],RawTable[STOCK],"None"))</f>
        <v>1</v>
      </c>
      <c r="J31" s="313"/>
      <c r="K31" s="313"/>
      <c r="L31" s="390"/>
    </row>
    <row r="32" spans="2:12" ht="30" customHeight="1">
      <c r="B32" s="315" t="s">
        <v>1413</v>
      </c>
      <c r="C32" s="312" t="s">
        <v>2102</v>
      </c>
      <c r="D32" s="312" t="s">
        <v>6242</v>
      </c>
      <c r="E32" s="312" t="s">
        <v>6243</v>
      </c>
      <c r="F32" s="312"/>
      <c r="G32" s="312" t="s">
        <v>5476</v>
      </c>
      <c r="H32" s="65">
        <v>6133390</v>
      </c>
      <c r="I32" s="65">
        <f>IF(H32="","None",_xlfn.XLOOKUP(H32,RawTable[ITEM_NO],RawTable[STOCK],"None"))</f>
        <v>2</v>
      </c>
      <c r="J32" s="313"/>
      <c r="K32" s="313"/>
      <c r="L32" s="390"/>
    </row>
    <row r="33" spans="2:12" ht="30" customHeight="1">
      <c r="B33" s="315" t="s">
        <v>1413</v>
      </c>
      <c r="C33" s="312" t="s">
        <v>2102</v>
      </c>
      <c r="D33" s="312" t="s">
        <v>6239</v>
      </c>
      <c r="E33" s="312" t="s">
        <v>6240</v>
      </c>
      <c r="F33" s="312" t="s">
        <v>5707</v>
      </c>
      <c r="G33" s="312" t="s">
        <v>5476</v>
      </c>
      <c r="H33" s="65">
        <v>6264162</v>
      </c>
      <c r="I33" s="65">
        <f>IF(H33="","None",_xlfn.XLOOKUP(H33,RawTable[ITEM_NO],RawTable[STOCK],"None"))</f>
        <v>2</v>
      </c>
      <c r="J33" s="313"/>
      <c r="K33" s="313"/>
      <c r="L33" s="390"/>
    </row>
    <row r="34" spans="2:12" ht="30" customHeight="1">
      <c r="B34" s="315" t="s">
        <v>1413</v>
      </c>
      <c r="C34" s="312" t="s">
        <v>2102</v>
      </c>
      <c r="D34" s="312" t="s">
        <v>6235</v>
      </c>
      <c r="E34" s="312"/>
      <c r="F34" s="312"/>
      <c r="G34" s="312" t="s">
        <v>1680</v>
      </c>
      <c r="H34" s="65">
        <v>6339760</v>
      </c>
      <c r="I34" s="65">
        <f>IF(H34="","None",_xlfn.XLOOKUP(H34,RawTable[ITEM_NO],RawTable[STOCK],"None"))</f>
        <v>2</v>
      </c>
      <c r="J34" s="313"/>
      <c r="K34" s="313"/>
      <c r="L34" s="390"/>
    </row>
    <row r="35" spans="2:12" ht="30" customHeight="1">
      <c r="B35" s="315" t="s">
        <v>1413</v>
      </c>
      <c r="C35" s="312" t="s">
        <v>2102</v>
      </c>
      <c r="D35" s="312" t="s">
        <v>6241</v>
      </c>
      <c r="E35" s="312" t="s">
        <v>6241</v>
      </c>
      <c r="F35" s="312"/>
      <c r="G35" s="312" t="s">
        <v>5476</v>
      </c>
      <c r="H35" s="65">
        <v>6169295</v>
      </c>
      <c r="I35" s="65">
        <f>IF(H35="","None",_xlfn.XLOOKUP(H35,RawTable[ITEM_NO],RawTable[STOCK],"None"))</f>
        <v>3</v>
      </c>
      <c r="J35" s="313"/>
      <c r="K35" s="313"/>
      <c r="L35" s="390"/>
    </row>
    <row r="36" spans="2:12" ht="30" customHeight="1">
      <c r="B36" s="315" t="s">
        <v>1413</v>
      </c>
      <c r="C36" s="312" t="s">
        <v>2102</v>
      </c>
      <c r="D36" s="312" t="s">
        <v>6244</v>
      </c>
      <c r="E36" s="312"/>
      <c r="F36" s="312"/>
      <c r="G36" s="312" t="s">
        <v>5476</v>
      </c>
      <c r="H36" s="65">
        <v>6247095</v>
      </c>
      <c r="I36" s="65">
        <f>IF(H36="","None",_xlfn.XLOOKUP(H36,RawTable[ITEM_NO],RawTable[STOCK],"None"))</f>
        <v>4</v>
      </c>
      <c r="J36" s="313"/>
      <c r="K36" s="313"/>
      <c r="L36" s="390"/>
    </row>
    <row r="37" spans="2:12" ht="30" customHeight="1">
      <c r="B37" s="315" t="s">
        <v>1413</v>
      </c>
      <c r="C37" s="312" t="s">
        <v>4254</v>
      </c>
      <c r="D37" s="312" t="s">
        <v>5551</v>
      </c>
      <c r="E37" s="312"/>
      <c r="F37" s="312"/>
      <c r="G37" s="312" t="s">
        <v>5476</v>
      </c>
      <c r="H37" s="65">
        <v>6246426</v>
      </c>
      <c r="I37" s="65">
        <f>IF(H37="","None",_xlfn.XLOOKUP(H37,RawTable[ITEM_NO],RawTable[STOCK],"None"))</f>
        <v>0</v>
      </c>
      <c r="J37" s="313"/>
      <c r="K37" s="313"/>
      <c r="L37" s="390"/>
    </row>
    <row r="38" spans="2:12" ht="30" customHeight="1">
      <c r="B38" s="315" t="s">
        <v>1413</v>
      </c>
      <c r="C38" s="312" t="s">
        <v>4254</v>
      </c>
      <c r="D38" s="312" t="s">
        <v>5550</v>
      </c>
      <c r="E38" s="312"/>
      <c r="F38" s="312"/>
      <c r="G38" s="312" t="s">
        <v>1423</v>
      </c>
      <c r="H38" s="65">
        <v>6335759</v>
      </c>
      <c r="I38" s="65">
        <f>IF(H38="","None",_xlfn.XLOOKUP(H38,RawTable[ITEM_NO],RawTable[STOCK],"None"))</f>
        <v>0</v>
      </c>
      <c r="J38" s="313"/>
      <c r="K38" s="313"/>
      <c r="L38" s="390"/>
    </row>
    <row r="39" spans="2:12" ht="30" customHeight="1">
      <c r="B39" s="315" t="s">
        <v>1413</v>
      </c>
      <c r="C39" s="312" t="s">
        <v>4254</v>
      </c>
      <c r="D39" s="312" t="s">
        <v>5546</v>
      </c>
      <c r="E39" s="312"/>
      <c r="F39" s="312"/>
      <c r="G39" s="312" t="s">
        <v>1423</v>
      </c>
      <c r="H39" s="65">
        <v>6335760</v>
      </c>
      <c r="I39" s="65">
        <f>IF(H39="","None",_xlfn.XLOOKUP(H39,RawTable[ITEM_NO],RawTable[STOCK],"None"))</f>
        <v>0</v>
      </c>
      <c r="J39" s="313"/>
      <c r="K39" s="313"/>
      <c r="L39" s="390"/>
    </row>
    <row r="40" spans="2:12" ht="30" customHeight="1">
      <c r="B40" s="315" t="s">
        <v>1413</v>
      </c>
      <c r="C40" s="312" t="s">
        <v>4254</v>
      </c>
      <c r="D40" s="312" t="s">
        <v>5547</v>
      </c>
      <c r="E40" s="312"/>
      <c r="F40" s="312"/>
      <c r="G40" s="312" t="s">
        <v>1423</v>
      </c>
      <c r="H40" s="65">
        <v>6335761</v>
      </c>
      <c r="I40" s="65">
        <f>IF(H40="","None",_xlfn.XLOOKUP(H40,RawTable[ITEM_NO],RawTable[STOCK],"None"))</f>
        <v>0</v>
      </c>
      <c r="J40" s="313"/>
      <c r="K40" s="313"/>
      <c r="L40" s="390"/>
    </row>
    <row r="41" spans="2:12" ht="30" customHeight="1">
      <c r="B41" s="315" t="s">
        <v>1413</v>
      </c>
      <c r="C41" s="312" t="s">
        <v>4254</v>
      </c>
      <c r="D41" s="312" t="s">
        <v>5545</v>
      </c>
      <c r="E41" s="312"/>
      <c r="F41" s="312"/>
      <c r="G41" s="312" t="s">
        <v>1423</v>
      </c>
      <c r="H41" s="65">
        <v>6335762</v>
      </c>
      <c r="I41" s="65">
        <f>IF(H41="","None",_xlfn.XLOOKUP(H41,RawTable[ITEM_NO],RawTable[STOCK],"None"))</f>
        <v>0</v>
      </c>
      <c r="J41" s="313"/>
      <c r="K41" s="313"/>
      <c r="L41" s="390"/>
    </row>
    <row r="42" spans="2:12" ht="30" customHeight="1">
      <c r="B42" s="315" t="s">
        <v>1413</v>
      </c>
      <c r="C42" s="312" t="s">
        <v>4254</v>
      </c>
      <c r="D42" s="312" t="s">
        <v>5552</v>
      </c>
      <c r="E42" s="312"/>
      <c r="F42" s="312"/>
      <c r="G42" s="312" t="s">
        <v>5476</v>
      </c>
      <c r="H42" s="65">
        <v>6342811</v>
      </c>
      <c r="I42" s="65">
        <f>IF(H42="","None",_xlfn.XLOOKUP(H42,RawTable[ITEM_NO],RawTable[STOCK],"None"))</f>
        <v>0</v>
      </c>
      <c r="J42" s="313"/>
      <c r="K42" s="313"/>
      <c r="L42" s="390"/>
    </row>
    <row r="43" spans="2:12" ht="30" customHeight="1">
      <c r="B43" s="315" t="s">
        <v>1413</v>
      </c>
      <c r="C43" s="312" t="s">
        <v>4254</v>
      </c>
      <c r="D43" s="312" t="s">
        <v>5548</v>
      </c>
      <c r="E43" s="312" t="s">
        <v>5549</v>
      </c>
      <c r="F43" s="312"/>
      <c r="G43" s="312" t="s">
        <v>5476</v>
      </c>
      <c r="H43" s="65">
        <v>6342803</v>
      </c>
      <c r="I43" s="65">
        <f>IF(H43="","None",_xlfn.XLOOKUP(H43,RawTable[ITEM_NO],RawTable[STOCK],"None"))</f>
        <v>3</v>
      </c>
      <c r="J43" s="313"/>
      <c r="K43" s="313"/>
      <c r="L43" s="390"/>
    </row>
    <row r="44" spans="2:12" ht="30" customHeight="1">
      <c r="B44" s="315" t="s">
        <v>1413</v>
      </c>
      <c r="C44" s="312" t="s">
        <v>4254</v>
      </c>
      <c r="D44" s="312" t="s">
        <v>5553</v>
      </c>
      <c r="E44" s="312"/>
      <c r="F44" s="312"/>
      <c r="G44" s="312" t="s">
        <v>1764</v>
      </c>
      <c r="H44" s="65">
        <v>6218022</v>
      </c>
      <c r="I44" s="65">
        <f>IF(H44="","None",_xlfn.XLOOKUP(H44,RawTable[ITEM_NO],RawTable[STOCK],"None"))</f>
        <v>40</v>
      </c>
      <c r="J44" s="313"/>
      <c r="K44" s="313"/>
      <c r="L44" s="390"/>
    </row>
    <row r="45" spans="2:12" ht="30" customHeight="1">
      <c r="B45" s="315" t="s">
        <v>1413</v>
      </c>
      <c r="C45" s="312" t="s">
        <v>2791</v>
      </c>
      <c r="D45" s="312" t="s">
        <v>5554</v>
      </c>
      <c r="E45" s="312"/>
      <c r="F45" s="312"/>
      <c r="G45" s="312" t="s">
        <v>1428</v>
      </c>
      <c r="H45" s="65">
        <v>6229703</v>
      </c>
      <c r="I45" s="65">
        <f>IF(H45="","None",_xlfn.XLOOKUP(H45,RawTable[ITEM_NO],RawTable[STOCK],"None"))</f>
        <v>1</v>
      </c>
      <c r="J45" s="313"/>
      <c r="K45" s="313"/>
      <c r="L45" s="390"/>
    </row>
    <row r="46" spans="2:12" ht="30" customHeight="1">
      <c r="B46" s="315" t="s">
        <v>1413</v>
      </c>
      <c r="C46" s="312" t="s">
        <v>3232</v>
      </c>
      <c r="D46" s="312" t="s">
        <v>5560</v>
      </c>
      <c r="E46" s="312" t="s">
        <v>5561</v>
      </c>
      <c r="F46" s="312" t="s">
        <v>5562</v>
      </c>
      <c r="G46" s="312" t="s">
        <v>5476</v>
      </c>
      <c r="H46" s="65">
        <v>6330380</v>
      </c>
      <c r="I46" s="65">
        <f>IF(H46="","None",_xlfn.XLOOKUP(H46,RawTable[ITEM_NO],RawTable[STOCK],"None"))</f>
        <v>2</v>
      </c>
      <c r="J46" s="313"/>
      <c r="K46" s="313"/>
      <c r="L46" s="390"/>
    </row>
    <row r="47" spans="2:12" ht="30" customHeight="1">
      <c r="B47" s="315" t="s">
        <v>1413</v>
      </c>
      <c r="C47" s="312" t="s">
        <v>3232</v>
      </c>
      <c r="D47" s="312" t="s">
        <v>5555</v>
      </c>
      <c r="E47" s="312" t="s">
        <v>5556</v>
      </c>
      <c r="F47" s="312" t="s">
        <v>5557</v>
      </c>
      <c r="G47" s="312" t="s">
        <v>5476</v>
      </c>
      <c r="H47" s="65">
        <v>6153991</v>
      </c>
      <c r="I47" s="65">
        <f>IF(H47="","None",_xlfn.XLOOKUP(H47,RawTable[ITEM_NO],RawTable[STOCK],"None"))</f>
        <v>1</v>
      </c>
      <c r="J47" s="313"/>
      <c r="K47" s="313"/>
      <c r="L47" s="390"/>
    </row>
    <row r="48" spans="2:12" ht="30" customHeight="1">
      <c r="B48" s="315" t="s">
        <v>1413</v>
      </c>
      <c r="C48" s="312" t="s">
        <v>3232</v>
      </c>
      <c r="D48" s="312" t="s">
        <v>5558</v>
      </c>
      <c r="E48" s="312"/>
      <c r="F48" s="312" t="s">
        <v>5559</v>
      </c>
      <c r="G48" s="312" t="s">
        <v>1423</v>
      </c>
      <c r="H48" s="65">
        <v>6166077</v>
      </c>
      <c r="I48" s="65">
        <f>IF(H48="","None",_xlfn.XLOOKUP(H48,RawTable[ITEM_NO],RawTable[STOCK],"None"))</f>
        <v>2</v>
      </c>
      <c r="J48" s="313"/>
      <c r="K48" s="313"/>
      <c r="L48" s="390"/>
    </row>
    <row r="49" spans="2:12" ht="30" customHeight="1">
      <c r="B49" s="315" t="s">
        <v>1415</v>
      </c>
      <c r="C49" s="312" t="s">
        <v>1499</v>
      </c>
      <c r="D49" s="312" t="s">
        <v>5917</v>
      </c>
      <c r="E49" s="312"/>
      <c r="F49" s="312"/>
      <c r="G49" s="312" t="s">
        <v>1428</v>
      </c>
      <c r="H49" s="65">
        <v>6326655</v>
      </c>
      <c r="I49" s="65">
        <f>IF(H49="","None",_xlfn.XLOOKUP(H49,RawTable[ITEM_NO],RawTable[STOCK],"None"))</f>
        <v>0</v>
      </c>
      <c r="J49" s="313"/>
      <c r="K49" s="313"/>
      <c r="L49" s="390"/>
    </row>
    <row r="50" spans="2:12" ht="30" customHeight="1">
      <c r="B50" s="315" t="s">
        <v>1415</v>
      </c>
      <c r="C50" s="312" t="s">
        <v>1499</v>
      </c>
      <c r="D50" s="312" t="s">
        <v>5912</v>
      </c>
      <c r="E50" s="312" t="s">
        <v>5913</v>
      </c>
      <c r="F50" s="312" t="s">
        <v>5914</v>
      </c>
      <c r="G50" s="312" t="s">
        <v>1419</v>
      </c>
      <c r="H50" s="65">
        <v>6103390</v>
      </c>
      <c r="I50" s="65">
        <f>IF(H50="","None",_xlfn.XLOOKUP(H50,RawTable[ITEM_NO],RawTable[STOCK],"None"))</f>
        <v>1</v>
      </c>
      <c r="J50" s="313"/>
      <c r="K50" s="313"/>
      <c r="L50" s="390"/>
    </row>
    <row r="51" spans="2:12" ht="30" customHeight="1">
      <c r="B51" s="315" t="s">
        <v>1415</v>
      </c>
      <c r="C51" s="312" t="s">
        <v>1499</v>
      </c>
      <c r="D51" s="312" t="s">
        <v>4893</v>
      </c>
      <c r="E51" s="312"/>
      <c r="F51" s="312"/>
      <c r="G51" s="312" t="s">
        <v>1419</v>
      </c>
      <c r="H51" s="65">
        <v>6215082</v>
      </c>
      <c r="I51" s="65">
        <f>IF(H51="","None",_xlfn.XLOOKUP(H51,RawTable[ITEM_NO],RawTable[STOCK],"None"))</f>
        <v>3</v>
      </c>
      <c r="J51" s="313"/>
      <c r="K51" s="313"/>
      <c r="L51" s="390"/>
    </row>
    <row r="52" spans="2:12" ht="30" customHeight="1">
      <c r="B52" s="315" t="s">
        <v>1413</v>
      </c>
      <c r="C52" s="312" t="s">
        <v>2795</v>
      </c>
      <c r="D52" s="312" t="s">
        <v>5567</v>
      </c>
      <c r="E52" s="312" t="s">
        <v>5568</v>
      </c>
      <c r="F52" s="312" t="s">
        <v>5569</v>
      </c>
      <c r="G52" s="312" t="s">
        <v>1759</v>
      </c>
      <c r="H52" s="65">
        <v>6100670</v>
      </c>
      <c r="I52" s="65">
        <f>IF(H52="","None",_xlfn.XLOOKUP(H52,RawTable[ITEM_NO],RawTable[STOCK],"None"))</f>
        <v>0</v>
      </c>
      <c r="J52" s="313"/>
      <c r="K52" s="313"/>
      <c r="L52" s="390"/>
    </row>
    <row r="53" spans="2:12" ht="30" customHeight="1">
      <c r="B53" s="315" t="s">
        <v>1413</v>
      </c>
      <c r="C53" s="312" t="s">
        <v>2795</v>
      </c>
      <c r="D53" s="312" t="s">
        <v>5570</v>
      </c>
      <c r="E53" s="312"/>
      <c r="F53" s="312"/>
      <c r="G53" s="312" t="s">
        <v>1693</v>
      </c>
      <c r="H53" s="65">
        <v>6260078</v>
      </c>
      <c r="I53" s="65">
        <f>IF(H53="","None",_xlfn.XLOOKUP(H53,RawTable[ITEM_NO],RawTable[STOCK],"None"))</f>
        <v>0</v>
      </c>
      <c r="J53" s="313"/>
      <c r="K53" s="313"/>
      <c r="L53" s="390"/>
    </row>
    <row r="54" spans="2:12" ht="30" customHeight="1">
      <c r="B54" s="315" t="s">
        <v>1413</v>
      </c>
      <c r="C54" s="312" t="s">
        <v>2795</v>
      </c>
      <c r="D54" s="312" t="s">
        <v>5571</v>
      </c>
      <c r="E54" s="312"/>
      <c r="F54" s="312"/>
      <c r="G54" s="312" t="s">
        <v>1693</v>
      </c>
      <c r="H54" s="65">
        <v>6260079</v>
      </c>
      <c r="I54" s="65">
        <f>IF(H54="","None",_xlfn.XLOOKUP(H54,RawTable[ITEM_NO],RawTable[STOCK],"None"))</f>
        <v>0</v>
      </c>
      <c r="J54" s="313"/>
      <c r="K54" s="313"/>
      <c r="L54" s="390"/>
    </row>
    <row r="55" spans="2:12" ht="30" customHeight="1">
      <c r="B55" s="315" t="s">
        <v>8029</v>
      </c>
      <c r="C55" s="312" t="s">
        <v>2795</v>
      </c>
      <c r="D55" s="312" t="s">
        <v>6122</v>
      </c>
      <c r="E55" s="312" t="s">
        <v>6123</v>
      </c>
      <c r="F55" s="312" t="s">
        <v>6124</v>
      </c>
      <c r="G55" s="312"/>
      <c r="H55" s="65">
        <v>963826</v>
      </c>
      <c r="I55" s="65">
        <f>IF(H55="","None",_xlfn.XLOOKUP(H55,RawTable[ITEM_NO],RawTable[STOCK],"None"))</f>
        <v>0</v>
      </c>
      <c r="J55" s="313"/>
      <c r="K55" s="313"/>
      <c r="L55" s="390"/>
    </row>
    <row r="56" spans="2:12" ht="30" customHeight="1">
      <c r="B56" s="315" t="s">
        <v>1413</v>
      </c>
      <c r="C56" s="312" t="s">
        <v>2795</v>
      </c>
      <c r="D56" s="312" t="s">
        <v>5572</v>
      </c>
      <c r="E56" s="312"/>
      <c r="F56" s="312"/>
      <c r="G56" s="312" t="s">
        <v>5476</v>
      </c>
      <c r="H56" s="65">
        <v>6175245</v>
      </c>
      <c r="I56" s="65">
        <f>IF(H56="","None",_xlfn.XLOOKUP(H56,RawTable[ITEM_NO],RawTable[STOCK],"None"))</f>
        <v>4</v>
      </c>
      <c r="J56" s="313"/>
      <c r="K56" s="313"/>
      <c r="L56" s="390"/>
    </row>
    <row r="57" spans="2:12" ht="30" customHeight="1">
      <c r="B57" s="315" t="s">
        <v>1413</v>
      </c>
      <c r="C57" s="312" t="s">
        <v>2795</v>
      </c>
      <c r="D57" s="312" t="s">
        <v>5775</v>
      </c>
      <c r="E57" s="312" t="s">
        <v>5776</v>
      </c>
      <c r="F57" s="312" t="s">
        <v>5777</v>
      </c>
      <c r="G57" s="312" t="s">
        <v>5476</v>
      </c>
      <c r="H57" s="65">
        <v>6249555</v>
      </c>
      <c r="I57" s="65">
        <f>IF(H57="","None",_xlfn.XLOOKUP(H57,RawTable[ITEM_NO],RawTable[STOCK],"None"))</f>
        <v>23</v>
      </c>
      <c r="J57" s="313"/>
      <c r="K57" s="313"/>
      <c r="L57" s="390"/>
    </row>
    <row r="58" spans="2:12" ht="30" customHeight="1">
      <c r="B58" s="315" t="s">
        <v>1415</v>
      </c>
      <c r="C58" s="312" t="s">
        <v>1429</v>
      </c>
      <c r="D58" s="312" t="s">
        <v>5577</v>
      </c>
      <c r="E58" s="312"/>
      <c r="F58" s="312"/>
      <c r="G58" s="312" t="s">
        <v>1428</v>
      </c>
      <c r="H58" s="65">
        <v>6149537</v>
      </c>
      <c r="I58" s="65">
        <f>IF(H58="","None",_xlfn.XLOOKUP(H58,RawTable[ITEM_NO],RawTable[STOCK],"None"))</f>
        <v>0</v>
      </c>
      <c r="J58" s="313"/>
      <c r="K58" s="313"/>
      <c r="L58" s="390"/>
    </row>
    <row r="59" spans="2:12" ht="30" customHeight="1">
      <c r="B59" s="315" t="s">
        <v>1415</v>
      </c>
      <c r="C59" s="312" t="s">
        <v>1429</v>
      </c>
      <c r="D59" s="312" t="s">
        <v>6260</v>
      </c>
      <c r="E59" s="312"/>
      <c r="F59" s="312"/>
      <c r="G59" s="312" t="s">
        <v>1428</v>
      </c>
      <c r="H59" s="65">
        <v>6183362</v>
      </c>
      <c r="I59" s="65">
        <f>IF(H59="","None",_xlfn.XLOOKUP(H59,RawTable[ITEM_NO],RawTable[STOCK],"None"))</f>
        <v>0</v>
      </c>
      <c r="J59" s="313"/>
      <c r="K59" s="313"/>
      <c r="L59" s="390"/>
    </row>
    <row r="60" spans="2:12" ht="30" customHeight="1">
      <c r="B60" s="315" t="s">
        <v>1415</v>
      </c>
      <c r="C60" s="312" t="s">
        <v>1429</v>
      </c>
      <c r="D60" s="312" t="s">
        <v>5579</v>
      </c>
      <c r="E60" s="312"/>
      <c r="F60" s="312"/>
      <c r="G60" s="312" t="s">
        <v>1419</v>
      </c>
      <c r="H60" s="65">
        <v>6234155</v>
      </c>
      <c r="I60" s="65">
        <f>IF(H60="","None",_xlfn.XLOOKUP(H60,RawTable[ITEM_NO],RawTable[STOCK],"None"))</f>
        <v>0</v>
      </c>
      <c r="J60" s="313"/>
      <c r="K60" s="313"/>
      <c r="L60" s="390"/>
    </row>
    <row r="61" spans="2:12" ht="30" customHeight="1">
      <c r="B61" s="315" t="s">
        <v>1415</v>
      </c>
      <c r="C61" s="312" t="s">
        <v>1429</v>
      </c>
      <c r="D61" s="312" t="s">
        <v>5578</v>
      </c>
      <c r="E61" s="312" t="s">
        <v>6140</v>
      </c>
      <c r="F61" s="312"/>
      <c r="G61" s="312" t="s">
        <v>1419</v>
      </c>
      <c r="H61" s="65">
        <v>6260735</v>
      </c>
      <c r="I61" s="65">
        <f>IF(H61="","None",_xlfn.XLOOKUP(H61,RawTable[ITEM_NO],RawTable[STOCK],"None"))</f>
        <v>0</v>
      </c>
      <c r="J61" s="313"/>
      <c r="K61" s="313"/>
      <c r="L61" s="390"/>
    </row>
    <row r="62" spans="2:12" ht="30" customHeight="1">
      <c r="B62" s="315" t="s">
        <v>1415</v>
      </c>
      <c r="C62" s="312" t="s">
        <v>1429</v>
      </c>
      <c r="D62" s="312" t="s">
        <v>5118</v>
      </c>
      <c r="E62" s="312"/>
      <c r="F62" s="312"/>
      <c r="G62" s="312" t="s">
        <v>1419</v>
      </c>
      <c r="H62" s="65">
        <v>6307910</v>
      </c>
      <c r="I62" s="65">
        <f>IF(H62="","None",_xlfn.XLOOKUP(H62,RawTable[ITEM_NO],RawTable[STOCK],"None"))</f>
        <v>0</v>
      </c>
      <c r="J62" s="313"/>
      <c r="K62" s="313"/>
      <c r="L62" s="390"/>
    </row>
    <row r="63" spans="2:12" ht="30" customHeight="1">
      <c r="B63" s="315" t="s">
        <v>1415</v>
      </c>
      <c r="C63" s="312" t="s">
        <v>1429</v>
      </c>
      <c r="D63" s="312" t="s">
        <v>5983</v>
      </c>
      <c r="E63" s="312" t="s">
        <v>5984</v>
      </c>
      <c r="F63" s="312" t="s">
        <v>5985</v>
      </c>
      <c r="G63" s="312" t="s">
        <v>3906</v>
      </c>
      <c r="H63" s="65">
        <v>1055323</v>
      </c>
      <c r="I63" s="65">
        <f>IF(H63="","None",_xlfn.XLOOKUP(H63,RawTable[ITEM_NO],RawTable[STOCK],"None"))</f>
        <v>1</v>
      </c>
      <c r="J63" s="313"/>
      <c r="K63" s="313"/>
      <c r="L63" s="390"/>
    </row>
    <row r="64" spans="2:12" ht="30" customHeight="1">
      <c r="B64" s="315" t="s">
        <v>1415</v>
      </c>
      <c r="C64" s="312" t="s">
        <v>1429</v>
      </c>
      <c r="D64" s="312" t="s">
        <v>5589</v>
      </c>
      <c r="E64" s="312"/>
      <c r="F64" s="312"/>
      <c r="G64" s="312" t="s">
        <v>1428</v>
      </c>
      <c r="H64" s="65">
        <v>6215182</v>
      </c>
      <c r="I64" s="65">
        <f>IF(H64="","None",_xlfn.XLOOKUP(H64,RawTable[ITEM_NO],RawTable[STOCK],"None"))</f>
        <v>1</v>
      </c>
      <c r="J64" s="313"/>
      <c r="K64" s="313"/>
      <c r="L64" s="390"/>
    </row>
    <row r="65" spans="2:12" ht="30" customHeight="1">
      <c r="B65" s="315" t="s">
        <v>1415</v>
      </c>
      <c r="C65" s="312" t="s">
        <v>1429</v>
      </c>
      <c r="D65" s="312" t="s">
        <v>5576</v>
      </c>
      <c r="E65" s="312"/>
      <c r="F65" s="312"/>
      <c r="G65" s="312" t="s">
        <v>1419</v>
      </c>
      <c r="H65" s="65">
        <v>6339740</v>
      </c>
      <c r="I65" s="65">
        <f>IF(H65="","None",_xlfn.XLOOKUP(H65,RawTable[ITEM_NO],RawTable[STOCK],"None"))</f>
        <v>1</v>
      </c>
      <c r="J65" s="313"/>
      <c r="K65" s="313"/>
      <c r="L65" s="390"/>
    </row>
    <row r="66" spans="2:12" ht="30" customHeight="1">
      <c r="B66" s="315" t="s">
        <v>1416</v>
      </c>
      <c r="C66" s="312" t="s">
        <v>1429</v>
      </c>
      <c r="D66" s="312" t="s">
        <v>8032</v>
      </c>
      <c r="E66" s="312" t="s">
        <v>9675</v>
      </c>
      <c r="F66" s="312" t="s">
        <v>8031</v>
      </c>
      <c r="G66" s="312"/>
      <c r="H66" s="65">
        <v>6190954</v>
      </c>
      <c r="I66" s="65">
        <f>IF(H66="","None",_xlfn.XLOOKUP(H66,RawTable[ITEM_NO],RawTable[STOCK],"None"))</f>
        <v>0</v>
      </c>
      <c r="J66" s="313"/>
      <c r="K66" s="313"/>
      <c r="L66" s="390"/>
    </row>
    <row r="67" spans="2:12" ht="30" customHeight="1">
      <c r="B67" s="315" t="s">
        <v>1415</v>
      </c>
      <c r="C67" s="312" t="s">
        <v>1429</v>
      </c>
      <c r="D67" s="312" t="s">
        <v>9699</v>
      </c>
      <c r="E67" s="736" t="s">
        <v>9700</v>
      </c>
      <c r="F67" s="312">
        <v>42.025700000000001</v>
      </c>
      <c r="G67" s="312"/>
      <c r="H67" s="65">
        <v>961174</v>
      </c>
      <c r="I67" s="65">
        <f>IF(H67="","None",_xlfn.XLOOKUP(H67,RawTable[ITEM_NO],RawTable[STOCK],"None"))</f>
        <v>2</v>
      </c>
      <c r="J67" s="313">
        <v>0</v>
      </c>
      <c r="K67" s="313"/>
      <c r="L67" s="390"/>
    </row>
    <row r="68" spans="2:12" ht="30" customHeight="1">
      <c r="B68" s="315" t="s">
        <v>1415</v>
      </c>
      <c r="C68" s="312" t="s">
        <v>1429</v>
      </c>
      <c r="D68" s="312" t="s">
        <v>9701</v>
      </c>
      <c r="E68" s="736" t="s">
        <v>9702</v>
      </c>
      <c r="F68" s="312">
        <v>42.029800000000002</v>
      </c>
      <c r="G68" s="312"/>
      <c r="H68" s="65">
        <v>961176</v>
      </c>
      <c r="I68" s="65">
        <f>IF(H68="","None",_xlfn.XLOOKUP(H68,RawTable[ITEM_NO],RawTable[STOCK],"None"))</f>
        <v>3</v>
      </c>
      <c r="J68" s="313">
        <v>1</v>
      </c>
      <c r="K68" s="313"/>
      <c r="L68" s="390"/>
    </row>
    <row r="69" spans="2:12" ht="30" customHeight="1">
      <c r="B69" s="315" t="s">
        <v>1415</v>
      </c>
      <c r="C69" s="312" t="s">
        <v>1429</v>
      </c>
      <c r="D69" s="312" t="s">
        <v>7973</v>
      </c>
      <c r="E69" s="736" t="s">
        <v>5584</v>
      </c>
      <c r="F69" s="312">
        <v>42.021700000000003</v>
      </c>
      <c r="G69" s="312" t="s">
        <v>1419</v>
      </c>
      <c r="H69" s="65">
        <v>6182149</v>
      </c>
      <c r="I69" s="65">
        <f>IF(H69="","None",_xlfn.XLOOKUP(H69,RawTable[ITEM_NO],RawTable[STOCK],"None"))</f>
        <v>2</v>
      </c>
      <c r="J69" s="313">
        <v>1</v>
      </c>
      <c r="K69" s="313"/>
      <c r="L69" s="390"/>
    </row>
    <row r="70" spans="2:12" ht="30" customHeight="1">
      <c r="B70" s="315" t="s">
        <v>1415</v>
      </c>
      <c r="C70" s="312" t="s">
        <v>1429</v>
      </c>
      <c r="D70" s="312" t="s">
        <v>5588</v>
      </c>
      <c r="E70" s="312"/>
      <c r="F70" s="312"/>
      <c r="G70" s="312" t="s">
        <v>1419</v>
      </c>
      <c r="H70" s="65">
        <v>6216472</v>
      </c>
      <c r="I70" s="65">
        <f>IF(H70="","None",_xlfn.XLOOKUP(H70,RawTable[ITEM_NO],RawTable[STOCK],"None"))</f>
        <v>2</v>
      </c>
      <c r="J70" s="313"/>
      <c r="K70" s="313"/>
      <c r="L70" s="390"/>
    </row>
    <row r="71" spans="2:12" ht="30" customHeight="1">
      <c r="B71" s="315" t="s">
        <v>1415</v>
      </c>
      <c r="C71" s="312" t="s">
        <v>1429</v>
      </c>
      <c r="D71" s="312" t="s">
        <v>5664</v>
      </c>
      <c r="E71" s="312" t="s">
        <v>5665</v>
      </c>
      <c r="F71" s="312" t="s">
        <v>5666</v>
      </c>
      <c r="G71" s="312" t="s">
        <v>5476</v>
      </c>
      <c r="H71" s="65">
        <v>6146614</v>
      </c>
      <c r="I71" s="65">
        <f>IF(H71="","None",_xlfn.XLOOKUP(H71,RawTable[ITEM_NO],RawTable[STOCK],"None"))</f>
        <v>3</v>
      </c>
      <c r="J71" s="313"/>
      <c r="K71" s="313"/>
      <c r="L71" s="390"/>
    </row>
    <row r="72" spans="2:12" ht="30" customHeight="1">
      <c r="B72" s="315" t="s">
        <v>1415</v>
      </c>
      <c r="C72" s="312" t="s">
        <v>1429</v>
      </c>
      <c r="D72" s="312" t="s">
        <v>5583</v>
      </c>
      <c r="E72" s="312" t="s">
        <v>5581</v>
      </c>
      <c r="F72" s="312" t="s">
        <v>5582</v>
      </c>
      <c r="G72" s="312" t="s">
        <v>5476</v>
      </c>
      <c r="H72" s="65">
        <v>6218216</v>
      </c>
      <c r="I72" s="65">
        <f>IF(H72="","None",_xlfn.XLOOKUP(H72,RawTable[ITEM_NO],RawTable[STOCK],"None"))</f>
        <v>3</v>
      </c>
      <c r="J72" s="313"/>
      <c r="K72" s="313"/>
      <c r="L72" s="390"/>
    </row>
    <row r="73" spans="2:12" ht="30" customHeight="1">
      <c r="B73" s="315" t="s">
        <v>1415</v>
      </c>
      <c r="C73" s="312" t="s">
        <v>1429</v>
      </c>
      <c r="D73" s="312" t="s">
        <v>5585</v>
      </c>
      <c r="E73" s="312" t="s">
        <v>5586</v>
      </c>
      <c r="F73" s="312" t="s">
        <v>5587</v>
      </c>
      <c r="G73" s="312" t="s">
        <v>3906</v>
      </c>
      <c r="H73" s="65">
        <v>6322882</v>
      </c>
      <c r="I73" s="65">
        <f>IF(H73="","None",_xlfn.XLOOKUP(H73,RawTable[ITEM_NO],RawTable[STOCK],"None"))</f>
        <v>3</v>
      </c>
      <c r="J73" s="313"/>
      <c r="K73" s="313"/>
      <c r="L73" s="390"/>
    </row>
    <row r="74" spans="2:12" ht="30" customHeight="1">
      <c r="B74" s="315" t="s">
        <v>1415</v>
      </c>
      <c r="C74" s="312" t="s">
        <v>1429</v>
      </c>
      <c r="D74" s="312" t="s">
        <v>5648</v>
      </c>
      <c r="E74" s="312"/>
      <c r="F74" s="312"/>
      <c r="G74" s="312" t="s">
        <v>1428</v>
      </c>
      <c r="H74" s="65">
        <v>6240438</v>
      </c>
      <c r="I74" s="65">
        <f>IF(H74="","None",_xlfn.XLOOKUP(H74,RawTable[ITEM_NO],RawTable[STOCK],"None"))</f>
        <v>4</v>
      </c>
      <c r="J74" s="313"/>
      <c r="K74" s="313"/>
      <c r="L74" s="390"/>
    </row>
    <row r="75" spans="2:12" ht="30" customHeight="1">
      <c r="B75" s="315" t="s">
        <v>1415</v>
      </c>
      <c r="C75" s="312" t="s">
        <v>1429</v>
      </c>
      <c r="D75" s="312" t="s">
        <v>5575</v>
      </c>
      <c r="E75" s="312"/>
      <c r="F75" s="312"/>
      <c r="G75" s="312" t="s">
        <v>1419</v>
      </c>
      <c r="H75" s="65">
        <v>6140444</v>
      </c>
      <c r="I75" s="65">
        <f>IF(H75="","None",_xlfn.XLOOKUP(H75,RawTable[ITEM_NO],RawTable[STOCK],"None"))</f>
        <v>5</v>
      </c>
      <c r="J75" s="313"/>
      <c r="K75" s="313"/>
      <c r="L75" s="390"/>
    </row>
    <row r="76" spans="2:12" ht="30" customHeight="1">
      <c r="B76" s="315" t="s">
        <v>1413</v>
      </c>
      <c r="C76" s="312" t="s">
        <v>4369</v>
      </c>
      <c r="D76" s="312" t="s">
        <v>5593</v>
      </c>
      <c r="E76" s="312"/>
      <c r="F76" s="312"/>
      <c r="G76" s="312" t="s">
        <v>1428</v>
      </c>
      <c r="H76" s="65">
        <v>6229702</v>
      </c>
      <c r="I76" s="65">
        <f>IF(H76="","None",_xlfn.XLOOKUP(H76,RawTable[ITEM_NO],RawTable[STOCK],"None"))</f>
        <v>33</v>
      </c>
      <c r="J76" s="313"/>
      <c r="K76" s="313"/>
      <c r="L76" s="390"/>
    </row>
    <row r="77" spans="2:12" ht="30" customHeight="1">
      <c r="B77" s="315" t="s">
        <v>1413</v>
      </c>
      <c r="C77" s="312" t="s">
        <v>1767</v>
      </c>
      <c r="D77" s="312" t="s">
        <v>5606</v>
      </c>
      <c r="E77" s="312"/>
      <c r="F77" s="312"/>
      <c r="G77" s="312" t="s">
        <v>5476</v>
      </c>
      <c r="H77" s="65">
        <v>6321151</v>
      </c>
      <c r="I77" s="65">
        <f>IF(H77="","None",_xlfn.XLOOKUP(H77,RawTable[ITEM_NO],RawTable[STOCK],"None"))</f>
        <v>0</v>
      </c>
      <c r="J77" s="313"/>
      <c r="K77" s="313"/>
      <c r="L77" s="390"/>
    </row>
    <row r="78" spans="2:12" ht="30" customHeight="1">
      <c r="B78" s="315" t="s">
        <v>1413</v>
      </c>
      <c r="C78" s="312" t="s">
        <v>1767</v>
      </c>
      <c r="D78" s="312" t="s">
        <v>5605</v>
      </c>
      <c r="E78" s="312"/>
      <c r="F78" s="312"/>
      <c r="G78" s="312" t="s">
        <v>1495</v>
      </c>
      <c r="H78" s="65">
        <v>963726</v>
      </c>
      <c r="I78" s="65">
        <f>IF(H78="","None",_xlfn.XLOOKUP(H78,RawTable[ITEM_NO],RawTable[STOCK],"None"))</f>
        <v>1</v>
      </c>
      <c r="J78" s="313"/>
      <c r="K78" s="313"/>
      <c r="L78" s="390"/>
    </row>
    <row r="79" spans="2:12" ht="30" customHeight="1">
      <c r="B79" s="315" t="s">
        <v>1415</v>
      </c>
      <c r="C79" s="312" t="s">
        <v>2170</v>
      </c>
      <c r="D79" s="312" t="s">
        <v>5609</v>
      </c>
      <c r="E79" s="312"/>
      <c r="F79" s="312"/>
      <c r="G79" s="312" t="s">
        <v>1428</v>
      </c>
      <c r="H79" s="65">
        <v>6258130</v>
      </c>
      <c r="I79" s="65">
        <f>IF(H79="","None",_xlfn.XLOOKUP(H79,RawTable[ITEM_NO],RawTable[STOCK],"None"))</f>
        <v>1</v>
      </c>
      <c r="J79" s="313"/>
      <c r="K79" s="313"/>
      <c r="L79" s="390"/>
    </row>
    <row r="80" spans="2:12" ht="30" customHeight="1">
      <c r="B80" s="315" t="s">
        <v>1415</v>
      </c>
      <c r="C80" s="312" t="s">
        <v>2170</v>
      </c>
      <c r="D80" s="312" t="s">
        <v>5607</v>
      </c>
      <c r="E80" s="312"/>
      <c r="F80" s="312"/>
      <c r="G80" s="312" t="s">
        <v>1428</v>
      </c>
      <c r="H80" s="65">
        <v>6261605</v>
      </c>
      <c r="I80" s="65">
        <f>IF(H80="","None",_xlfn.XLOOKUP(H80,RawTable[ITEM_NO],RawTable[STOCK],"None"))</f>
        <v>2</v>
      </c>
      <c r="J80" s="313"/>
      <c r="K80" s="313"/>
      <c r="L80" s="390"/>
    </row>
    <row r="81" spans="2:12" ht="30" customHeight="1">
      <c r="B81" s="315" t="s">
        <v>1415</v>
      </c>
      <c r="C81" s="312" t="s">
        <v>2170</v>
      </c>
      <c r="D81" s="312" t="s">
        <v>5563</v>
      </c>
      <c r="E81" s="312" t="s">
        <v>2452</v>
      </c>
      <c r="F81" s="312"/>
      <c r="G81" s="312" t="s">
        <v>1428</v>
      </c>
      <c r="H81" s="65">
        <v>6177723</v>
      </c>
      <c r="I81" s="65">
        <f>IF(H81="","None",_xlfn.XLOOKUP(H81,RawTable[ITEM_NO],RawTable[STOCK],"None"))</f>
        <v>19</v>
      </c>
      <c r="J81" s="313"/>
      <c r="K81" s="313"/>
      <c r="L81" s="390"/>
    </row>
    <row r="82" spans="2:12" ht="30" customHeight="1">
      <c r="B82" s="315" t="s">
        <v>1413</v>
      </c>
      <c r="C82" s="312" t="s">
        <v>1769</v>
      </c>
      <c r="D82" s="312" t="s">
        <v>5630</v>
      </c>
      <c r="E82" s="312" t="s">
        <v>5631</v>
      </c>
      <c r="F82" s="312" t="s">
        <v>5632</v>
      </c>
      <c r="G82" s="312" t="s">
        <v>5476</v>
      </c>
      <c r="H82" s="65">
        <v>960360</v>
      </c>
      <c r="I82" s="65">
        <f>IF(H82="","None",_xlfn.XLOOKUP(H82,RawTable[ITEM_NO],RawTable[STOCK],"None"))</f>
        <v>0</v>
      </c>
      <c r="J82" s="313"/>
      <c r="K82" s="313"/>
      <c r="L82" s="390"/>
    </row>
    <row r="83" spans="2:12" ht="30" customHeight="1">
      <c r="B83" s="315" t="s">
        <v>1413</v>
      </c>
      <c r="C83" s="312" t="s">
        <v>1769</v>
      </c>
      <c r="D83" s="312" t="s">
        <v>5626</v>
      </c>
      <c r="E83" s="312" t="s">
        <v>5627</v>
      </c>
      <c r="F83" s="312" t="s">
        <v>5628</v>
      </c>
      <c r="G83" s="312" t="s">
        <v>5629</v>
      </c>
      <c r="H83" s="65">
        <v>963827</v>
      </c>
      <c r="I83" s="65">
        <f>IF(H83="","None",_xlfn.XLOOKUP(H83,RawTable[ITEM_NO],RawTable[STOCK],"None"))</f>
        <v>0</v>
      </c>
      <c r="J83" s="313"/>
      <c r="K83" s="313"/>
      <c r="L83" s="390"/>
    </row>
    <row r="84" spans="2:12" ht="30" customHeight="1">
      <c r="B84" s="315" t="s">
        <v>1413</v>
      </c>
      <c r="C84" s="312" t="s">
        <v>1769</v>
      </c>
      <c r="D84" s="312" t="s">
        <v>5610</v>
      </c>
      <c r="E84" s="312"/>
      <c r="F84" s="312" t="s">
        <v>5611</v>
      </c>
      <c r="G84" s="312" t="s">
        <v>5476</v>
      </c>
      <c r="H84" s="65">
        <v>6180545</v>
      </c>
      <c r="I84" s="65">
        <f>IF(H84="","None",_xlfn.XLOOKUP(H84,RawTable[ITEM_NO],RawTable[STOCK],"None"))</f>
        <v>0</v>
      </c>
      <c r="J84" s="313"/>
      <c r="K84" s="313"/>
      <c r="L84" s="390"/>
    </row>
    <row r="85" spans="2:12" ht="30" customHeight="1">
      <c r="B85" s="315" t="s">
        <v>1413</v>
      </c>
      <c r="C85" s="312" t="s">
        <v>1769</v>
      </c>
      <c r="D85" s="312" t="s">
        <v>5622</v>
      </c>
      <c r="E85" s="312" t="s">
        <v>5623</v>
      </c>
      <c r="F85" s="312" t="s">
        <v>5562</v>
      </c>
      <c r="G85" s="312" t="s">
        <v>5476</v>
      </c>
      <c r="H85" s="65">
        <v>6109898</v>
      </c>
      <c r="I85" s="65">
        <f>IF(H85="","None",_xlfn.XLOOKUP(H85,RawTable[ITEM_NO],RawTable[STOCK],"None"))</f>
        <v>0</v>
      </c>
      <c r="J85" s="313"/>
      <c r="K85" s="313"/>
      <c r="L85" s="390"/>
    </row>
    <row r="86" spans="2:12" ht="30" customHeight="1">
      <c r="B86" s="315" t="s">
        <v>1413</v>
      </c>
      <c r="C86" s="312" t="s">
        <v>1769</v>
      </c>
      <c r="D86" s="312" t="s">
        <v>5624</v>
      </c>
      <c r="E86" s="312" t="s">
        <v>5625</v>
      </c>
      <c r="F86" s="312" t="s">
        <v>5557</v>
      </c>
      <c r="G86" s="312" t="s">
        <v>5476</v>
      </c>
      <c r="H86" s="65">
        <v>6109794</v>
      </c>
      <c r="I86" s="65">
        <f>IF(H86="","None",_xlfn.XLOOKUP(H86,RawTable[ITEM_NO],RawTable[STOCK],"None"))</f>
        <v>1</v>
      </c>
      <c r="J86" s="313"/>
      <c r="K86" s="313"/>
      <c r="L86" s="390"/>
    </row>
    <row r="87" spans="2:12" ht="30" customHeight="1">
      <c r="B87" s="315" t="s">
        <v>1413</v>
      </c>
      <c r="C87" s="312" t="s">
        <v>1769</v>
      </c>
      <c r="D87" s="312" t="s">
        <v>5615</v>
      </c>
      <c r="E87" s="312" t="s">
        <v>5616</v>
      </c>
      <c r="F87" s="312" t="s">
        <v>5617</v>
      </c>
      <c r="G87" s="312" t="s">
        <v>5476</v>
      </c>
      <c r="H87" s="65">
        <v>6241376</v>
      </c>
      <c r="I87" s="65">
        <f>IF(H87="","None",_xlfn.XLOOKUP(H87,RawTable[ITEM_NO],RawTable[STOCK],"None"))</f>
        <v>1</v>
      </c>
      <c r="J87" s="313"/>
      <c r="K87" s="313"/>
      <c r="L87" s="390"/>
    </row>
    <row r="88" spans="2:12" ht="30" customHeight="1">
      <c r="B88" s="315" t="s">
        <v>1413</v>
      </c>
      <c r="C88" s="312" t="s">
        <v>1769</v>
      </c>
      <c r="D88" s="312" t="s">
        <v>5621</v>
      </c>
      <c r="E88" s="312" t="s">
        <v>5620</v>
      </c>
      <c r="F88" s="312"/>
      <c r="G88" s="312" t="s">
        <v>5476</v>
      </c>
      <c r="H88" s="65">
        <v>6248835</v>
      </c>
      <c r="I88" s="65">
        <f>IF(H88="","None",_xlfn.XLOOKUP(H88,RawTable[ITEM_NO],RawTable[STOCK],"None"))</f>
        <v>1</v>
      </c>
      <c r="J88" s="313"/>
      <c r="K88" s="313"/>
      <c r="L88" s="390"/>
    </row>
    <row r="89" spans="2:12" ht="30" customHeight="1">
      <c r="B89" s="315" t="s">
        <v>1413</v>
      </c>
      <c r="C89" s="312" t="s">
        <v>1769</v>
      </c>
      <c r="D89" s="312" t="s">
        <v>5640</v>
      </c>
      <c r="E89" s="312" t="s">
        <v>5641</v>
      </c>
      <c r="F89" s="312" t="s">
        <v>5642</v>
      </c>
      <c r="G89" s="312" t="s">
        <v>5476</v>
      </c>
      <c r="H89" s="65">
        <v>6310119</v>
      </c>
      <c r="I89" s="65">
        <f>IF(H89="","None",_xlfn.XLOOKUP(H89,RawTable[ITEM_NO],RawTable[STOCK],"None"))</f>
        <v>1</v>
      </c>
      <c r="J89" s="313"/>
      <c r="K89" s="313"/>
      <c r="L89" s="390"/>
    </row>
    <row r="90" spans="2:12" ht="30" customHeight="1">
      <c r="B90" s="315" t="s">
        <v>1413</v>
      </c>
      <c r="C90" s="312" t="s">
        <v>1769</v>
      </c>
      <c r="D90" s="312" t="s">
        <v>5633</v>
      </c>
      <c r="E90" s="312" t="s">
        <v>5634</v>
      </c>
      <c r="F90" s="312" t="s">
        <v>5635</v>
      </c>
      <c r="G90" s="312" t="s">
        <v>5476</v>
      </c>
      <c r="H90" s="65">
        <v>6231901</v>
      </c>
      <c r="I90" s="65">
        <f>IF(H90="","None",_xlfn.XLOOKUP(H90,RawTable[ITEM_NO],RawTable[STOCK],"None"))</f>
        <v>2</v>
      </c>
      <c r="J90" s="313"/>
      <c r="K90" s="313"/>
      <c r="L90" s="390"/>
    </row>
    <row r="91" spans="2:12" ht="30" customHeight="1">
      <c r="B91" s="315" t="s">
        <v>1413</v>
      </c>
      <c r="C91" s="312" t="s">
        <v>1769</v>
      </c>
      <c r="D91" s="312" t="s">
        <v>5619</v>
      </c>
      <c r="E91" s="312" t="s">
        <v>5618</v>
      </c>
      <c r="F91" s="312"/>
      <c r="G91" s="312" t="s">
        <v>5476</v>
      </c>
      <c r="H91" s="65">
        <v>6248834</v>
      </c>
      <c r="I91" s="65">
        <f>IF(H91="","None",_xlfn.XLOOKUP(H91,RawTable[ITEM_NO],RawTable[STOCK],"None"))</f>
        <v>2</v>
      </c>
      <c r="J91" s="313"/>
      <c r="K91" s="313"/>
      <c r="L91" s="390"/>
    </row>
    <row r="92" spans="2:12" ht="30" customHeight="1">
      <c r="B92" s="315" t="s">
        <v>1413</v>
      </c>
      <c r="C92" s="312" t="s">
        <v>1769</v>
      </c>
      <c r="D92" s="312" t="s">
        <v>5637</v>
      </c>
      <c r="E92" s="312" t="s">
        <v>5638</v>
      </c>
      <c r="F92" s="312" t="s">
        <v>5639</v>
      </c>
      <c r="G92" s="312" t="s">
        <v>5629</v>
      </c>
      <c r="H92" s="65">
        <v>6230274</v>
      </c>
      <c r="I92" s="65">
        <f>IF(H92="","None",_xlfn.XLOOKUP(H92,RawTable[ITEM_NO],RawTable[STOCK],"None"))</f>
        <v>11</v>
      </c>
      <c r="J92" s="313"/>
      <c r="K92" s="313"/>
      <c r="L92" s="390"/>
    </row>
    <row r="93" spans="2:12" ht="30" customHeight="1">
      <c r="B93" s="315" t="s">
        <v>1413</v>
      </c>
      <c r="C93" s="312" t="s">
        <v>1769</v>
      </c>
      <c r="D93" s="312" t="s">
        <v>5612</v>
      </c>
      <c r="E93" s="312" t="s">
        <v>5613</v>
      </c>
      <c r="F93" s="312" t="s">
        <v>5614</v>
      </c>
      <c r="G93" s="312" t="s">
        <v>5476</v>
      </c>
      <c r="H93" s="65">
        <v>961612</v>
      </c>
      <c r="I93" s="65">
        <f>IF(H93="","None",_xlfn.XLOOKUP(H93,RawTable[ITEM_NO],RawTable[STOCK],"None"))</f>
        <v>100</v>
      </c>
      <c r="J93" s="313"/>
      <c r="K93" s="313"/>
      <c r="L93" s="390"/>
    </row>
    <row r="94" spans="2:12" ht="30" customHeight="1">
      <c r="B94" s="315" t="s">
        <v>1415</v>
      </c>
      <c r="C94" s="312" t="s">
        <v>1439</v>
      </c>
      <c r="D94" s="312" t="s">
        <v>4123</v>
      </c>
      <c r="E94" s="312" t="s">
        <v>4124</v>
      </c>
      <c r="F94" s="312" t="s">
        <v>5940</v>
      </c>
      <c r="G94" s="312" t="s">
        <v>1419</v>
      </c>
      <c r="H94" s="65">
        <v>6172571</v>
      </c>
      <c r="I94" s="65">
        <f>IF(H94="","None",_xlfn.XLOOKUP(H94,RawTable[ITEM_NO],RawTable[STOCK],"None"))</f>
        <v>18</v>
      </c>
      <c r="J94" s="313"/>
      <c r="K94" s="313"/>
      <c r="L94" s="390"/>
    </row>
    <row r="95" spans="2:12" ht="30" customHeight="1">
      <c r="B95" s="315" t="s">
        <v>1415</v>
      </c>
      <c r="C95" s="312" t="s">
        <v>1446</v>
      </c>
      <c r="D95" s="312" t="s">
        <v>5874</v>
      </c>
      <c r="E95" s="312"/>
      <c r="F95" s="312"/>
      <c r="G95" s="312" t="s">
        <v>1428</v>
      </c>
      <c r="H95" s="65">
        <v>6143428</v>
      </c>
      <c r="I95" s="65">
        <f>IF(H95="","None",_xlfn.XLOOKUP(H95,RawTable[ITEM_NO],RawTable[STOCK],"None"))</f>
        <v>0</v>
      </c>
      <c r="J95" s="313"/>
      <c r="K95" s="313"/>
      <c r="L95" s="390"/>
    </row>
    <row r="96" spans="2:12" ht="30" customHeight="1">
      <c r="B96" s="315" t="s">
        <v>1415</v>
      </c>
      <c r="C96" s="312" t="s">
        <v>1446</v>
      </c>
      <c r="D96" s="312" t="s">
        <v>6216</v>
      </c>
      <c r="E96" s="312" t="s">
        <v>6217</v>
      </c>
      <c r="F96" s="312"/>
      <c r="G96" s="312" t="s">
        <v>1419</v>
      </c>
      <c r="H96" s="65">
        <v>6155987</v>
      </c>
      <c r="I96" s="65">
        <f>IF(H96="","None",_xlfn.XLOOKUP(H96,RawTable[ITEM_NO],RawTable[STOCK],"None"))</f>
        <v>2</v>
      </c>
      <c r="J96" s="313"/>
      <c r="K96" s="313"/>
      <c r="L96" s="390"/>
    </row>
    <row r="97" spans="2:12" ht="30" customHeight="1">
      <c r="B97" s="315" t="s">
        <v>1415</v>
      </c>
      <c r="C97" s="312" t="s">
        <v>1446</v>
      </c>
      <c r="D97" s="312" t="s">
        <v>3612</v>
      </c>
      <c r="E97" s="312"/>
      <c r="F97" s="312"/>
      <c r="G97" s="312" t="s">
        <v>1528</v>
      </c>
      <c r="H97" s="65">
        <v>6338024</v>
      </c>
      <c r="I97" s="65">
        <f>IF(H97="","None",_xlfn.XLOOKUP(H97,RawTable[ITEM_NO],RawTable[STOCK],"None"))</f>
        <v>2</v>
      </c>
      <c r="J97" s="313"/>
      <c r="K97" s="313"/>
      <c r="L97" s="390"/>
    </row>
    <row r="98" spans="2:12" ht="30" customHeight="1">
      <c r="B98" s="315" t="s">
        <v>1415</v>
      </c>
      <c r="C98" s="312" t="s">
        <v>1446</v>
      </c>
      <c r="D98" s="312" t="s">
        <v>3270</v>
      </c>
      <c r="E98" s="312" t="s">
        <v>3271</v>
      </c>
      <c r="F98" s="312"/>
      <c r="G98" s="312" t="s">
        <v>1419</v>
      </c>
      <c r="H98" s="65">
        <v>1053770</v>
      </c>
      <c r="I98" s="65">
        <f>IF(H98="","None",_xlfn.XLOOKUP(H98,RawTable[ITEM_NO],RawTable[STOCK],"None"))</f>
        <v>4</v>
      </c>
      <c r="J98" s="313"/>
      <c r="K98" s="313"/>
      <c r="L98" s="390"/>
    </row>
    <row r="99" spans="2:12" ht="30" customHeight="1">
      <c r="B99" s="315" t="s">
        <v>1415</v>
      </c>
      <c r="C99" s="312" t="s">
        <v>1446</v>
      </c>
      <c r="D99" s="312" t="s">
        <v>4300</v>
      </c>
      <c r="E99" s="312"/>
      <c r="F99" s="312"/>
      <c r="G99" s="312" t="s">
        <v>1428</v>
      </c>
      <c r="H99" s="65">
        <v>6310132</v>
      </c>
      <c r="I99" s="65">
        <f>IF(H99="","None",_xlfn.XLOOKUP(H99,RawTable[ITEM_NO],RawTable[STOCK],"None"))</f>
        <v>6</v>
      </c>
      <c r="J99" s="313"/>
      <c r="K99" s="313"/>
      <c r="L99" s="390"/>
    </row>
    <row r="100" spans="2:12" ht="30" customHeight="1">
      <c r="B100" s="315" t="s">
        <v>1415</v>
      </c>
      <c r="C100" s="312" t="s">
        <v>1446</v>
      </c>
      <c r="D100" s="312" t="s">
        <v>5649</v>
      </c>
      <c r="E100" s="312" t="s">
        <v>5650</v>
      </c>
      <c r="F100" s="312" t="s">
        <v>5651</v>
      </c>
      <c r="G100" s="312" t="s">
        <v>1428</v>
      </c>
      <c r="H100" s="65">
        <v>6174098</v>
      </c>
      <c r="I100" s="65">
        <f>IF(H100="","None",_xlfn.XLOOKUP(H100,RawTable[ITEM_NO],RawTable[STOCK],"None"))</f>
        <v>9</v>
      </c>
      <c r="J100" s="313"/>
      <c r="K100" s="313"/>
      <c r="L100" s="390"/>
    </row>
    <row r="101" spans="2:12" ht="30" customHeight="1">
      <c r="B101" s="315" t="s">
        <v>1413</v>
      </c>
      <c r="C101" s="312" t="s">
        <v>5652</v>
      </c>
      <c r="D101" s="312" t="s">
        <v>5656</v>
      </c>
      <c r="E101" s="312" t="s">
        <v>5654</v>
      </c>
      <c r="F101" s="312" t="s">
        <v>5655</v>
      </c>
      <c r="G101" s="312" t="s">
        <v>5476</v>
      </c>
      <c r="H101" s="65">
        <v>6129661</v>
      </c>
      <c r="I101" s="65">
        <f>IF(H101="","None",_xlfn.XLOOKUP(H101,RawTable[ITEM_NO],RawTable[STOCK],"None"))</f>
        <v>7</v>
      </c>
      <c r="J101" s="313"/>
      <c r="K101" s="313"/>
      <c r="L101" s="390"/>
    </row>
    <row r="102" spans="2:12" ht="30" customHeight="1">
      <c r="B102" s="315" t="s">
        <v>1413</v>
      </c>
      <c r="C102" s="312" t="s">
        <v>5652</v>
      </c>
      <c r="D102" s="312" t="s">
        <v>5658</v>
      </c>
      <c r="E102" s="312" t="s">
        <v>5659</v>
      </c>
      <c r="F102" s="312"/>
      <c r="G102" s="312" t="s">
        <v>1554</v>
      </c>
      <c r="H102" s="65">
        <v>6217950</v>
      </c>
      <c r="I102" s="65">
        <f>IF(H102="","None",_xlfn.XLOOKUP(H102,RawTable[ITEM_NO],RawTable[STOCK],"None"))</f>
        <v>4</v>
      </c>
      <c r="J102" s="313"/>
      <c r="K102" s="313"/>
      <c r="L102" s="390"/>
    </row>
    <row r="103" spans="2:12" ht="30" customHeight="1">
      <c r="B103" s="315" t="s">
        <v>1413</v>
      </c>
      <c r="C103" s="312" t="s">
        <v>5652</v>
      </c>
      <c r="D103" s="312" t="s">
        <v>5657</v>
      </c>
      <c r="E103" s="312"/>
      <c r="F103" s="312"/>
      <c r="G103" s="312" t="s">
        <v>5476</v>
      </c>
      <c r="H103" s="65">
        <v>6199160</v>
      </c>
      <c r="I103" s="65">
        <f>IF(H103="","None",_xlfn.XLOOKUP(H103,RawTable[ITEM_NO],RawTable[STOCK],"None"))</f>
        <v>10</v>
      </c>
      <c r="J103" s="313"/>
      <c r="K103" s="313"/>
      <c r="L103" s="390"/>
    </row>
    <row r="104" spans="2:12" ht="30" customHeight="1">
      <c r="B104" s="315" t="s">
        <v>1415</v>
      </c>
      <c r="C104" s="312" t="s">
        <v>1448</v>
      </c>
      <c r="D104" s="312" t="s">
        <v>5722</v>
      </c>
      <c r="E104" s="312" t="s">
        <v>5723</v>
      </c>
      <c r="F104" s="312" t="s">
        <v>1438</v>
      </c>
      <c r="G104" s="312" t="s">
        <v>1528</v>
      </c>
      <c r="H104" s="65">
        <v>6104151</v>
      </c>
      <c r="I104" s="65">
        <f>IF(H104="","None",_xlfn.XLOOKUP(H104,RawTable[ITEM_NO],RawTable[STOCK],"None"))</f>
        <v>0</v>
      </c>
      <c r="J104" s="313"/>
      <c r="K104" s="313"/>
      <c r="L104" s="390"/>
    </row>
    <row r="105" spans="2:12" ht="30" customHeight="1">
      <c r="B105" s="315" t="s">
        <v>1415</v>
      </c>
      <c r="C105" s="312" t="s">
        <v>1448</v>
      </c>
      <c r="D105" s="312" t="s">
        <v>6067</v>
      </c>
      <c r="E105" s="312" t="s">
        <v>5873</v>
      </c>
      <c r="F105" s="312"/>
      <c r="G105" s="312" t="s">
        <v>1428</v>
      </c>
      <c r="H105" s="65">
        <v>6104152</v>
      </c>
      <c r="I105" s="65">
        <f>IF(H105="","None",_xlfn.XLOOKUP(H105,RawTable[ITEM_NO],RawTable[STOCK],"None"))</f>
        <v>0</v>
      </c>
      <c r="J105" s="313"/>
      <c r="K105" s="313"/>
      <c r="L105" s="390"/>
    </row>
    <row r="106" spans="2:12" ht="30" customHeight="1">
      <c r="B106" s="315" t="s">
        <v>7971</v>
      </c>
      <c r="C106" s="312" t="s">
        <v>8009</v>
      </c>
      <c r="D106" s="312" t="s">
        <v>7975</v>
      </c>
      <c r="E106" s="312" t="s">
        <v>7991</v>
      </c>
      <c r="F106" s="312" t="s">
        <v>5954</v>
      </c>
      <c r="G106" s="312"/>
      <c r="H106" s="65">
        <v>6233895</v>
      </c>
      <c r="I106" s="65">
        <f>IF(H106="","None",_xlfn.XLOOKUP(H106,RawTable[ITEM_NO],RawTable[STOCK],"None"))</f>
        <v>0</v>
      </c>
      <c r="J106" s="313"/>
      <c r="K106" s="313"/>
      <c r="L106" s="390"/>
    </row>
    <row r="107" spans="2:12" ht="30" customHeight="1">
      <c r="B107" s="315" t="s">
        <v>1415</v>
      </c>
      <c r="C107" s="312" t="s">
        <v>1448</v>
      </c>
      <c r="D107" s="312" t="s">
        <v>5675</v>
      </c>
      <c r="E107" s="312"/>
      <c r="F107" s="312"/>
      <c r="G107" s="312" t="s">
        <v>1423</v>
      </c>
      <c r="H107" s="65">
        <v>6303739</v>
      </c>
      <c r="I107" s="65">
        <f>IF(H107="","None",_xlfn.XLOOKUP(H107,RawTable[ITEM_NO],RawTable[STOCK],"None"))</f>
        <v>0</v>
      </c>
      <c r="J107" s="313"/>
      <c r="K107" s="313"/>
      <c r="L107" s="390"/>
    </row>
    <row r="108" spans="2:12" ht="30" customHeight="1">
      <c r="B108" s="315" t="s">
        <v>1415</v>
      </c>
      <c r="C108" s="312" t="s">
        <v>1448</v>
      </c>
      <c r="D108" s="312" t="s">
        <v>5900</v>
      </c>
      <c r="E108" s="312" t="s">
        <v>5901</v>
      </c>
      <c r="F108" s="312"/>
      <c r="G108" s="312" t="s">
        <v>1528</v>
      </c>
      <c r="H108" s="65">
        <v>6338569</v>
      </c>
      <c r="I108" s="65">
        <f>IF(H108="","None",_xlfn.XLOOKUP(H108,RawTable[ITEM_NO],RawTable[STOCK],"None"))</f>
        <v>0</v>
      </c>
      <c r="J108" s="313"/>
      <c r="K108" s="313"/>
      <c r="L108" s="390"/>
    </row>
    <row r="109" spans="2:12" ht="30" customHeight="1">
      <c r="B109" s="315" t="s">
        <v>7971</v>
      </c>
      <c r="C109" s="312" t="s">
        <v>8009</v>
      </c>
      <c r="D109" s="312" t="s">
        <v>7980</v>
      </c>
      <c r="E109" s="312" t="s">
        <v>7994</v>
      </c>
      <c r="F109" s="312"/>
      <c r="G109" s="312"/>
      <c r="H109" s="65">
        <v>6318106</v>
      </c>
      <c r="I109" s="65">
        <f>IF(H109="","None",_xlfn.XLOOKUP(H109,RawTable[ITEM_NO],RawTable[STOCK],"None"))</f>
        <v>3</v>
      </c>
      <c r="J109" s="313"/>
      <c r="K109" s="313"/>
      <c r="L109" s="390"/>
    </row>
    <row r="110" spans="2:12" ht="30" customHeight="1">
      <c r="B110" s="315" t="s">
        <v>7971</v>
      </c>
      <c r="C110" s="312" t="s">
        <v>8009</v>
      </c>
      <c r="D110" s="312" t="s">
        <v>7978</v>
      </c>
      <c r="E110" s="312" t="s">
        <v>7993</v>
      </c>
      <c r="F110" s="312" t="s">
        <v>5904</v>
      </c>
      <c r="G110" s="312"/>
      <c r="H110" s="65">
        <v>6252189</v>
      </c>
      <c r="I110" s="65">
        <f>IF(H110="","None",_xlfn.XLOOKUP(H110,RawTable[ITEM_NO],RawTable[STOCK],"None"))</f>
        <v>1</v>
      </c>
      <c r="J110" s="313"/>
      <c r="K110" s="313"/>
      <c r="L110" s="390"/>
    </row>
    <row r="111" spans="2:12" ht="30" customHeight="1">
      <c r="B111" s="315" t="s">
        <v>1415</v>
      </c>
      <c r="C111" s="312" t="s">
        <v>1448</v>
      </c>
      <c r="D111" s="312" t="s">
        <v>5947</v>
      </c>
      <c r="E111" s="312"/>
      <c r="F111" s="312"/>
      <c r="G111" s="312" t="s">
        <v>5476</v>
      </c>
      <c r="H111" s="65">
        <v>6263998</v>
      </c>
      <c r="I111" s="65">
        <f>IF(H111="","None",_xlfn.XLOOKUP(H111,RawTable[ITEM_NO],RawTable[STOCK],"None"))</f>
        <v>2</v>
      </c>
      <c r="J111" s="313"/>
      <c r="K111" s="313"/>
      <c r="L111" s="390"/>
    </row>
    <row r="112" spans="2:12" ht="30" customHeight="1">
      <c r="B112" s="315" t="s">
        <v>1415</v>
      </c>
      <c r="C112" s="312" t="s">
        <v>1448</v>
      </c>
      <c r="D112" s="312" t="s">
        <v>5890</v>
      </c>
      <c r="E112" s="312"/>
      <c r="F112" s="312"/>
      <c r="G112" s="312" t="s">
        <v>1419</v>
      </c>
      <c r="H112" s="65">
        <v>6216825</v>
      </c>
      <c r="I112" s="65">
        <f>IF(H112="","None",_xlfn.XLOOKUP(H112,RawTable[ITEM_NO],RawTable[STOCK],"None"))</f>
        <v>4</v>
      </c>
      <c r="J112" s="313"/>
      <c r="K112" s="313"/>
      <c r="L112" s="390"/>
    </row>
    <row r="113" spans="2:12" ht="30" customHeight="1">
      <c r="B113" s="315" t="s">
        <v>1415</v>
      </c>
      <c r="C113" s="312" t="s">
        <v>1448</v>
      </c>
      <c r="D113" s="312" t="s">
        <v>5916</v>
      </c>
      <c r="E113" s="312" t="s">
        <v>5915</v>
      </c>
      <c r="F113" s="312"/>
      <c r="G113" s="312" t="s">
        <v>1540</v>
      </c>
      <c r="H113" s="65">
        <v>6148748</v>
      </c>
      <c r="I113" s="65">
        <f>IF(H113="","None",_xlfn.XLOOKUP(H113,RawTable[ITEM_NO],RawTable[STOCK],"None"))</f>
        <v>1</v>
      </c>
      <c r="J113" s="313"/>
      <c r="K113" s="313"/>
      <c r="L113" s="390"/>
    </row>
    <row r="114" spans="2:12" ht="30" customHeight="1">
      <c r="B114" s="315" t="s">
        <v>1415</v>
      </c>
      <c r="C114" s="312" t="s">
        <v>1448</v>
      </c>
      <c r="D114" s="312" t="s">
        <v>5902</v>
      </c>
      <c r="E114" s="312" t="s">
        <v>5903</v>
      </c>
      <c r="F114" s="312"/>
      <c r="G114" s="312" t="s">
        <v>4590</v>
      </c>
      <c r="H114" s="65">
        <v>6215948</v>
      </c>
      <c r="I114" s="65">
        <f>IF(H114="","None",_xlfn.XLOOKUP(H114,RawTable[ITEM_NO],RawTable[STOCK],"None"))</f>
        <v>1</v>
      </c>
      <c r="J114" s="313"/>
      <c r="K114" s="313"/>
      <c r="L114" s="390"/>
    </row>
    <row r="115" spans="2:12" ht="30" customHeight="1">
      <c r="B115" s="315" t="s">
        <v>1415</v>
      </c>
      <c r="C115" s="312" t="s">
        <v>1448</v>
      </c>
      <c r="D115" s="312" t="s">
        <v>3915</v>
      </c>
      <c r="E115" s="312" t="s">
        <v>8035</v>
      </c>
      <c r="F115" s="312"/>
      <c r="G115" s="312" t="s">
        <v>1528</v>
      </c>
      <c r="H115" s="65">
        <v>6237782</v>
      </c>
      <c r="I115" s="65">
        <f>IF(H115="","None",_xlfn.XLOOKUP(H115,RawTable[ITEM_NO],RawTable[STOCK],"None"))</f>
        <v>2</v>
      </c>
      <c r="J115" s="313"/>
      <c r="K115" s="313"/>
      <c r="L115" s="390"/>
    </row>
    <row r="116" spans="2:12" ht="30" customHeight="1">
      <c r="B116" s="315" t="s">
        <v>1415</v>
      </c>
      <c r="C116" s="312" t="s">
        <v>1448</v>
      </c>
      <c r="D116" s="312" t="s">
        <v>5889</v>
      </c>
      <c r="E116" s="312"/>
      <c r="F116" s="312"/>
      <c r="G116" s="312" t="s">
        <v>1419</v>
      </c>
      <c r="H116" s="65">
        <v>6244961</v>
      </c>
      <c r="I116" s="65">
        <f>IF(H116="","None",_xlfn.XLOOKUP(H116,RawTable[ITEM_NO],RawTable[STOCK],"None"))</f>
        <v>1</v>
      </c>
      <c r="J116" s="313"/>
      <c r="K116" s="313"/>
      <c r="L116" s="390"/>
    </row>
    <row r="117" spans="2:12" ht="30" customHeight="1">
      <c r="B117" s="315" t="s">
        <v>7971</v>
      </c>
      <c r="C117" s="312" t="s">
        <v>8009</v>
      </c>
      <c r="D117" s="312" t="s">
        <v>7976</v>
      </c>
      <c r="E117" s="312" t="s">
        <v>5955</v>
      </c>
      <c r="F117" s="312" t="s">
        <v>8004</v>
      </c>
      <c r="G117" s="312"/>
      <c r="H117" s="65">
        <v>6255922</v>
      </c>
      <c r="I117" s="65">
        <f>IF(H117="","None",_xlfn.XLOOKUP(H117,RawTable[ITEM_NO],RawTable[STOCK],"None"))</f>
        <v>1</v>
      </c>
      <c r="J117" s="313"/>
      <c r="K117" s="313"/>
      <c r="L117" s="390"/>
    </row>
    <row r="118" spans="2:12" ht="30" customHeight="1">
      <c r="B118" s="315" t="s">
        <v>7971</v>
      </c>
      <c r="C118" s="312" t="s">
        <v>8009</v>
      </c>
      <c r="D118" s="312" t="s">
        <v>7974</v>
      </c>
      <c r="E118" s="312" t="s">
        <v>7990</v>
      </c>
      <c r="F118" s="312">
        <v>20.0458</v>
      </c>
      <c r="G118" s="312"/>
      <c r="H118" s="65">
        <v>6239855</v>
      </c>
      <c r="I118" s="65">
        <f>IF(H118="","None",_xlfn.XLOOKUP(H118,RawTable[ITEM_NO],RawTable[STOCK],"None"))</f>
        <v>2</v>
      </c>
      <c r="J118" s="313"/>
      <c r="K118" s="313"/>
      <c r="L118" s="390" t="s">
        <v>8006</v>
      </c>
    </row>
    <row r="119" spans="2:12" ht="30" customHeight="1">
      <c r="B119" s="315" t="s">
        <v>1415</v>
      </c>
      <c r="C119" s="312" t="s">
        <v>1448</v>
      </c>
      <c r="D119" s="312" t="s">
        <v>3541</v>
      </c>
      <c r="E119" s="312" t="s">
        <v>6256</v>
      </c>
      <c r="F119" s="312" t="s">
        <v>6257</v>
      </c>
      <c r="G119" s="312" t="s">
        <v>1428</v>
      </c>
      <c r="H119" s="65">
        <v>6141949</v>
      </c>
      <c r="I119" s="65">
        <f>IF(H119="","None",_xlfn.XLOOKUP(H119,RawTable[ITEM_NO],RawTable[STOCK],"None"))</f>
        <v>2</v>
      </c>
      <c r="J119" s="313"/>
      <c r="K119" s="313"/>
      <c r="L119" s="390"/>
    </row>
    <row r="120" spans="2:12" ht="30" customHeight="1">
      <c r="B120" s="315" t="s">
        <v>1415</v>
      </c>
      <c r="C120" s="312" t="s">
        <v>1448</v>
      </c>
      <c r="D120" s="312" t="s">
        <v>5899</v>
      </c>
      <c r="E120" s="312"/>
      <c r="F120" s="312"/>
      <c r="G120" s="312" t="s">
        <v>1419</v>
      </c>
      <c r="H120" s="65">
        <v>6177031</v>
      </c>
      <c r="I120" s="65">
        <f>IF(H120="","None",_xlfn.XLOOKUP(H120,RawTable[ITEM_NO],RawTable[STOCK],"None"))</f>
        <v>2</v>
      </c>
      <c r="J120" s="313"/>
      <c r="K120" s="313"/>
      <c r="L120" s="390"/>
    </row>
    <row r="121" spans="2:12" ht="30" customHeight="1">
      <c r="B121" s="315" t="s">
        <v>1415</v>
      </c>
      <c r="C121" s="312" t="s">
        <v>1448</v>
      </c>
      <c r="D121" s="312" t="s">
        <v>5891</v>
      </c>
      <c r="E121" s="312" t="s">
        <v>3111</v>
      </c>
      <c r="F121" s="312"/>
      <c r="G121" s="312" t="s">
        <v>1528</v>
      </c>
      <c r="H121" s="65">
        <v>6233811</v>
      </c>
      <c r="I121" s="65">
        <f>IF(H121="","None",_xlfn.XLOOKUP(H121,RawTable[ITEM_NO],RawTable[STOCK],"None"))</f>
        <v>2</v>
      </c>
      <c r="J121" s="313"/>
      <c r="K121" s="313"/>
      <c r="L121" s="390"/>
    </row>
    <row r="122" spans="2:12" ht="30" customHeight="1">
      <c r="B122" s="315" t="s">
        <v>1416</v>
      </c>
      <c r="C122" s="312" t="s">
        <v>8030</v>
      </c>
      <c r="D122" s="312" t="s">
        <v>8040</v>
      </c>
      <c r="E122" s="312"/>
      <c r="F122" s="312"/>
      <c r="G122" s="312"/>
      <c r="H122" s="65">
        <v>6248897</v>
      </c>
      <c r="I122" s="65">
        <f>IF(H122="","None",_xlfn.XLOOKUP(H122,RawTable[ITEM_NO],RawTable[STOCK],"None"))</f>
        <v>2</v>
      </c>
      <c r="J122" s="313"/>
      <c r="K122" s="313"/>
      <c r="L122" s="390"/>
    </row>
    <row r="123" spans="2:12" ht="30" customHeight="1">
      <c r="B123" s="315" t="s">
        <v>1415</v>
      </c>
      <c r="C123" s="312" t="s">
        <v>1448</v>
      </c>
      <c r="D123" s="312" t="s">
        <v>5812</v>
      </c>
      <c r="E123" s="312" t="s">
        <v>5813</v>
      </c>
      <c r="F123" s="312"/>
      <c r="G123" s="312" t="s">
        <v>5476</v>
      </c>
      <c r="H123" s="65">
        <v>6277031</v>
      </c>
      <c r="I123" s="65">
        <f>IF(H123="","None",_xlfn.XLOOKUP(H123,RawTable[ITEM_NO],RawTable[STOCK],"None"))</f>
        <v>4</v>
      </c>
      <c r="J123" s="313"/>
      <c r="K123" s="313"/>
      <c r="L123" s="390"/>
    </row>
    <row r="124" spans="2:12" ht="30" customHeight="1">
      <c r="B124" s="315" t="s">
        <v>1415</v>
      </c>
      <c r="C124" s="312" t="s">
        <v>1448</v>
      </c>
      <c r="D124" s="312" t="s">
        <v>7983</v>
      </c>
      <c r="E124" s="312" t="s">
        <v>2622</v>
      </c>
      <c r="F124" s="312" t="s">
        <v>2622</v>
      </c>
      <c r="G124" s="312" t="s">
        <v>1419</v>
      </c>
      <c r="H124" s="65">
        <v>6229739</v>
      </c>
      <c r="I124" s="65">
        <f>IF(H124="","None",_xlfn.XLOOKUP(H124,RawTable[ITEM_NO],RawTable[STOCK],"None"))</f>
        <v>5</v>
      </c>
      <c r="J124" s="313"/>
      <c r="K124" s="313"/>
      <c r="L124" s="390"/>
    </row>
    <row r="125" spans="2:12" ht="30" customHeight="1">
      <c r="B125" s="315" t="s">
        <v>1416</v>
      </c>
      <c r="C125" s="312" t="s">
        <v>8030</v>
      </c>
      <c r="D125" s="312" t="s">
        <v>8039</v>
      </c>
      <c r="E125" s="312"/>
      <c r="F125" s="312"/>
      <c r="G125" s="312"/>
      <c r="H125" s="65">
        <v>6251757</v>
      </c>
      <c r="I125" s="65">
        <f>IF(H125="","None",_xlfn.XLOOKUP(H125,RawTable[ITEM_NO],RawTable[STOCK],"None"))</f>
        <v>5</v>
      </c>
      <c r="J125" s="313"/>
      <c r="K125" s="313"/>
      <c r="L125" s="390"/>
    </row>
    <row r="126" spans="2:12" ht="30" customHeight="1">
      <c r="B126" s="315" t="s">
        <v>1415</v>
      </c>
      <c r="C126" s="312" t="s">
        <v>1448</v>
      </c>
      <c r="D126" s="312" t="s">
        <v>5753</v>
      </c>
      <c r="E126" s="312" t="s">
        <v>5754</v>
      </c>
      <c r="F126" s="312" t="s">
        <v>5755</v>
      </c>
      <c r="G126" s="312" t="s">
        <v>1444</v>
      </c>
      <c r="H126" s="65">
        <v>6273695</v>
      </c>
      <c r="I126" s="65">
        <f>IF(H126="","None",_xlfn.XLOOKUP(H126,RawTable[ITEM_NO],RawTable[STOCK],"None"))</f>
        <v>10</v>
      </c>
      <c r="J126" s="313"/>
      <c r="K126" s="313"/>
      <c r="L126" s="390"/>
    </row>
    <row r="127" spans="2:12" ht="30" customHeight="1">
      <c r="B127" s="315" t="s">
        <v>1415</v>
      </c>
      <c r="C127" s="312" t="s">
        <v>1448</v>
      </c>
      <c r="D127" s="312" t="s">
        <v>5830</v>
      </c>
      <c r="E127" s="312" t="s">
        <v>5831</v>
      </c>
      <c r="F127" s="312" t="s">
        <v>5832</v>
      </c>
      <c r="G127" s="312" t="s">
        <v>5476</v>
      </c>
      <c r="H127" s="65">
        <v>6185733</v>
      </c>
      <c r="I127" s="65" t="str">
        <f>IF(H127="","None",_xlfn.XLOOKUP(H127,RawTable[ITEM_NO],RawTable[STOCK],"None"))</f>
        <v>None</v>
      </c>
      <c r="J127" s="313"/>
      <c r="K127" s="313"/>
      <c r="L127" s="390"/>
    </row>
    <row r="128" spans="2:12" ht="30" customHeight="1">
      <c r="B128" s="315" t="s">
        <v>1415</v>
      </c>
      <c r="C128" s="312" t="s">
        <v>1448</v>
      </c>
      <c r="D128" s="312" t="s">
        <v>5660</v>
      </c>
      <c r="E128" s="312" t="s">
        <v>5661</v>
      </c>
      <c r="F128" s="312"/>
      <c r="G128" s="312" t="s">
        <v>5476</v>
      </c>
      <c r="H128" s="65">
        <v>6190145</v>
      </c>
      <c r="I128" s="65" t="str">
        <f>IF(H128="","None",_xlfn.XLOOKUP(H128,RawTable[ITEM_NO],RawTable[STOCK],"None"))</f>
        <v>None</v>
      </c>
      <c r="J128" s="313"/>
      <c r="K128" s="313"/>
      <c r="L128" s="390"/>
    </row>
    <row r="129" spans="2:12" ht="30" customHeight="1">
      <c r="B129" s="315" t="s">
        <v>7971</v>
      </c>
      <c r="C129" s="312" t="s">
        <v>8009</v>
      </c>
      <c r="D129" s="312" t="s">
        <v>7979</v>
      </c>
      <c r="E129" s="312" t="s">
        <v>7993</v>
      </c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90"/>
    </row>
    <row r="130" spans="2:12" ht="30" customHeight="1">
      <c r="B130" s="315" t="s">
        <v>7971</v>
      </c>
      <c r="C130" s="312" t="s">
        <v>8009</v>
      </c>
      <c r="D130" s="312" t="s">
        <v>7986</v>
      </c>
      <c r="E130" s="312" t="s">
        <v>8000</v>
      </c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90"/>
    </row>
    <row r="131" spans="2:12" ht="30" customHeight="1">
      <c r="B131" s="315" t="s">
        <v>1415</v>
      </c>
      <c r="C131" s="312" t="s">
        <v>3876</v>
      </c>
      <c r="D131" s="312" t="s">
        <v>5678</v>
      </c>
      <c r="E131" s="312"/>
      <c r="F131" s="312"/>
      <c r="G131" s="312" t="s">
        <v>1562</v>
      </c>
      <c r="H131" s="65">
        <v>6240148</v>
      </c>
      <c r="I131" s="65">
        <f>IF(H131="","None",_xlfn.XLOOKUP(H131,RawTable[ITEM_NO],RawTable[STOCK],"None"))</f>
        <v>0</v>
      </c>
      <c r="J131" s="313"/>
      <c r="K131" s="313"/>
      <c r="L131" s="390"/>
    </row>
    <row r="132" spans="2:12" ht="30" customHeight="1">
      <c r="B132" s="315" t="s">
        <v>1415</v>
      </c>
      <c r="C132" s="312" t="s">
        <v>3876</v>
      </c>
      <c r="D132" s="312" t="s">
        <v>5676</v>
      </c>
      <c r="E132" s="312"/>
      <c r="F132" s="312"/>
      <c r="G132" s="312" t="s">
        <v>5677</v>
      </c>
      <c r="H132" s="65">
        <v>6306296</v>
      </c>
      <c r="I132" s="65">
        <f>IF(H132="","None",_xlfn.XLOOKUP(H132,RawTable[ITEM_NO],RawTable[STOCK],"None"))</f>
        <v>0</v>
      </c>
      <c r="J132" s="313"/>
      <c r="K132" s="313"/>
      <c r="L132" s="390"/>
    </row>
    <row r="133" spans="2:12" ht="30" customHeight="1">
      <c r="B133" s="315" t="s">
        <v>1413</v>
      </c>
      <c r="C133" s="312" t="s">
        <v>5725</v>
      </c>
      <c r="D133" s="312" t="s">
        <v>5726</v>
      </c>
      <c r="E133" s="312" t="s">
        <v>5727</v>
      </c>
      <c r="F133" s="312" t="s">
        <v>5728</v>
      </c>
      <c r="G133" s="312" t="s">
        <v>5476</v>
      </c>
      <c r="H133" s="65">
        <v>6231692</v>
      </c>
      <c r="I133" s="65">
        <f>IF(H133="","None",_xlfn.XLOOKUP(H133,RawTable[ITEM_NO],RawTable[STOCK],"None"))</f>
        <v>0</v>
      </c>
      <c r="J133" s="313"/>
      <c r="K133" s="313"/>
      <c r="L133" s="390"/>
    </row>
    <row r="134" spans="2:12" ht="30" customHeight="1">
      <c r="B134" s="315" t="s">
        <v>1413</v>
      </c>
      <c r="C134" s="312" t="s">
        <v>2173</v>
      </c>
      <c r="D134" s="312" t="s">
        <v>5778</v>
      </c>
      <c r="E134" s="312" t="s">
        <v>5779</v>
      </c>
      <c r="F134" s="312"/>
      <c r="G134" s="312" t="s">
        <v>5476</v>
      </c>
      <c r="H134" s="65">
        <v>6257684</v>
      </c>
      <c r="I134" s="65">
        <f>IF(H134="","None",_xlfn.XLOOKUP(H134,RawTable[ITEM_NO],RawTable[STOCK],"None"))</f>
        <v>1</v>
      </c>
      <c r="J134" s="313"/>
      <c r="K134" s="313"/>
      <c r="L134" s="390"/>
    </row>
    <row r="135" spans="2:12" ht="30" customHeight="1">
      <c r="B135" s="315" t="s">
        <v>1413</v>
      </c>
      <c r="C135" s="312" t="s">
        <v>2799</v>
      </c>
      <c r="D135" s="312" t="s">
        <v>5679</v>
      </c>
      <c r="E135" s="312" t="s">
        <v>5680</v>
      </c>
      <c r="F135" s="312"/>
      <c r="G135" s="312" t="s">
        <v>5476</v>
      </c>
      <c r="H135" s="65">
        <v>6186435</v>
      </c>
      <c r="I135" s="65">
        <f>IF(H135="","None",_xlfn.XLOOKUP(H135,RawTable[ITEM_NO],RawTable[STOCK],"None"))</f>
        <v>1</v>
      </c>
      <c r="J135" s="313"/>
      <c r="K135" s="313"/>
      <c r="L135" s="390"/>
    </row>
    <row r="136" spans="2:12" ht="30" customHeight="1">
      <c r="B136" s="315" t="s">
        <v>1413</v>
      </c>
      <c r="C136" s="312" t="s">
        <v>2799</v>
      </c>
      <c r="D136" s="312" t="s">
        <v>6205</v>
      </c>
      <c r="E136" s="312" t="s">
        <v>6206</v>
      </c>
      <c r="F136" s="312" t="s">
        <v>6207</v>
      </c>
      <c r="G136" s="312" t="s">
        <v>5476</v>
      </c>
      <c r="H136" s="65">
        <v>6132373</v>
      </c>
      <c r="I136" s="65" t="str">
        <f>IF(H136="","None",_xlfn.XLOOKUP(H136,RawTable[ITEM_NO],RawTable[STOCK],"None"))</f>
        <v>None</v>
      </c>
      <c r="J136" s="313"/>
      <c r="K136" s="313"/>
      <c r="L136" s="390"/>
    </row>
    <row r="137" spans="2:12" ht="30" customHeight="1">
      <c r="B137" s="315" t="s">
        <v>1413</v>
      </c>
      <c r="C137" s="312" t="s">
        <v>1877</v>
      </c>
      <c r="D137" s="312" t="s">
        <v>5681</v>
      </c>
      <c r="E137" s="312"/>
      <c r="F137" s="312"/>
      <c r="G137" s="312" t="s">
        <v>5476</v>
      </c>
      <c r="H137" s="65">
        <v>6255850</v>
      </c>
      <c r="I137" s="65">
        <f>IF(H137="","None",_xlfn.XLOOKUP(H137,RawTable[ITEM_NO],RawTable[STOCK],"None"))</f>
        <v>0</v>
      </c>
      <c r="J137" s="313"/>
      <c r="K137" s="313"/>
      <c r="L137" s="390"/>
    </row>
    <row r="138" spans="2:12" ht="30" customHeight="1">
      <c r="B138" s="315" t="s">
        <v>1413</v>
      </c>
      <c r="C138" s="312" t="s">
        <v>1877</v>
      </c>
      <c r="D138" s="312" t="s">
        <v>5682</v>
      </c>
      <c r="E138" s="312"/>
      <c r="F138" s="312"/>
      <c r="G138" s="312" t="s">
        <v>5476</v>
      </c>
      <c r="H138" s="65">
        <v>6342835</v>
      </c>
      <c r="I138" s="65">
        <f>IF(H138="","None",_xlfn.XLOOKUP(H138,RawTable[ITEM_NO],RawTable[STOCK],"None"))</f>
        <v>1</v>
      </c>
      <c r="J138" s="313"/>
      <c r="K138" s="313"/>
      <c r="L138" s="390"/>
    </row>
    <row r="139" spans="2:12" ht="30" customHeight="1">
      <c r="B139" s="315" t="s">
        <v>1415</v>
      </c>
      <c r="C139" s="312" t="s">
        <v>1800</v>
      </c>
      <c r="D139" s="312" t="s">
        <v>5684</v>
      </c>
      <c r="E139" s="312" t="s">
        <v>5685</v>
      </c>
      <c r="F139" s="312"/>
      <c r="G139" s="312" t="s">
        <v>1806</v>
      </c>
      <c r="H139" s="65">
        <v>6314758</v>
      </c>
      <c r="I139" s="65">
        <f>IF(H139="","None",_xlfn.XLOOKUP(H139,RawTable[ITEM_NO],RawTable[STOCK],"None"))</f>
        <v>1</v>
      </c>
      <c r="J139" s="313"/>
      <c r="K139" s="313"/>
      <c r="L139" s="390"/>
    </row>
    <row r="140" spans="2:12" ht="30" customHeight="1">
      <c r="B140" s="315" t="s">
        <v>1415</v>
      </c>
      <c r="C140" s="312" t="s">
        <v>1800</v>
      </c>
      <c r="D140" s="312" t="s">
        <v>5686</v>
      </c>
      <c r="E140" s="312"/>
      <c r="F140" s="312"/>
      <c r="G140" s="312" t="s">
        <v>1554</v>
      </c>
      <c r="H140" s="65">
        <v>6334707</v>
      </c>
      <c r="I140" s="65">
        <f>IF(H140="","None",_xlfn.XLOOKUP(H140,RawTable[ITEM_NO],RawTable[STOCK],"None"))</f>
        <v>0</v>
      </c>
      <c r="J140" s="313"/>
      <c r="K140" s="313"/>
      <c r="L140" s="390"/>
    </row>
    <row r="141" spans="2:12" ht="30" customHeight="1">
      <c r="B141" s="315" t="s">
        <v>1415</v>
      </c>
      <c r="C141" s="312" t="s">
        <v>1800</v>
      </c>
      <c r="D141" s="312" t="s">
        <v>5683</v>
      </c>
      <c r="E141" s="312"/>
      <c r="F141" s="312"/>
      <c r="G141" s="312" t="s">
        <v>1806</v>
      </c>
      <c r="H141" s="65">
        <v>6218951</v>
      </c>
      <c r="I141" s="65">
        <f>IF(H141="","None",_xlfn.XLOOKUP(H141,RawTable[ITEM_NO],RawTable[STOCK],"None"))</f>
        <v>1</v>
      </c>
      <c r="J141" s="313"/>
      <c r="K141" s="313"/>
      <c r="L141" s="390"/>
    </row>
    <row r="142" spans="2:12" ht="30" customHeight="1">
      <c r="B142" s="315" t="s">
        <v>1413</v>
      </c>
      <c r="C142" s="312" t="s">
        <v>1651</v>
      </c>
      <c r="D142" s="312" t="s">
        <v>5695</v>
      </c>
      <c r="E142" s="312" t="s">
        <v>5696</v>
      </c>
      <c r="F142" s="312"/>
      <c r="G142" s="312" t="s">
        <v>5476</v>
      </c>
      <c r="H142" s="65">
        <v>6186431</v>
      </c>
      <c r="I142" s="65">
        <f>IF(H142="","None",_xlfn.XLOOKUP(H142,RawTable[ITEM_NO],RawTable[STOCK],"None"))</f>
        <v>1</v>
      </c>
      <c r="J142" s="313"/>
      <c r="K142" s="313"/>
      <c r="L142" s="390"/>
    </row>
    <row r="143" spans="2:12" ht="30" customHeight="1">
      <c r="B143" s="315" t="s">
        <v>1413</v>
      </c>
      <c r="C143" s="312" t="s">
        <v>1651</v>
      </c>
      <c r="D143" s="312" t="s">
        <v>5693</v>
      </c>
      <c r="E143" s="312" t="s">
        <v>5694</v>
      </c>
      <c r="F143" s="312"/>
      <c r="G143" s="312" t="s">
        <v>1423</v>
      </c>
      <c r="H143" s="65">
        <v>6257695</v>
      </c>
      <c r="I143" s="65">
        <f>IF(H143="","None",_xlfn.XLOOKUP(H143,RawTable[ITEM_NO],RawTable[STOCK],"None"))</f>
        <v>1</v>
      </c>
      <c r="J143" s="313"/>
      <c r="K143" s="313"/>
      <c r="L143" s="390"/>
    </row>
    <row r="144" spans="2:12" ht="30" customHeight="1">
      <c r="B144" s="315" t="s">
        <v>1413</v>
      </c>
      <c r="C144" s="312" t="s">
        <v>1651</v>
      </c>
      <c r="D144" s="312" t="s">
        <v>5687</v>
      </c>
      <c r="E144" s="312" t="s">
        <v>5688</v>
      </c>
      <c r="F144" s="312" t="s">
        <v>5689</v>
      </c>
      <c r="G144" s="312" t="s">
        <v>1423</v>
      </c>
      <c r="H144" s="65">
        <v>6141705</v>
      </c>
      <c r="I144" s="65">
        <f>IF(H144="","None",_xlfn.XLOOKUP(H144,RawTable[ITEM_NO],RawTable[STOCK],"None"))</f>
        <v>0</v>
      </c>
      <c r="J144" s="313"/>
      <c r="K144" s="313"/>
      <c r="L144" s="390"/>
    </row>
    <row r="145" spans="2:12" ht="30" customHeight="1">
      <c r="B145" s="315" t="s">
        <v>1413</v>
      </c>
      <c r="C145" s="312" t="s">
        <v>1651</v>
      </c>
      <c r="D145" s="312" t="s">
        <v>5690</v>
      </c>
      <c r="E145" s="312" t="s">
        <v>5691</v>
      </c>
      <c r="F145" s="312" t="s">
        <v>5692</v>
      </c>
      <c r="G145" s="312" t="s">
        <v>1540</v>
      </c>
      <c r="H145" s="65">
        <v>6125775</v>
      </c>
      <c r="I145" s="65">
        <f>IF(H145="","None",_xlfn.XLOOKUP(H145,RawTable[ITEM_NO],RawTable[STOCK],"None"))</f>
        <v>6</v>
      </c>
      <c r="J145" s="313"/>
      <c r="K145" s="313"/>
      <c r="L145" s="390"/>
    </row>
    <row r="146" spans="2:12" ht="30" customHeight="1">
      <c r="B146" s="315" t="s">
        <v>1413</v>
      </c>
      <c r="C146" s="312" t="s">
        <v>1651</v>
      </c>
      <c r="D146" s="312" t="s">
        <v>5485</v>
      </c>
      <c r="E146" s="312" t="s">
        <v>5484</v>
      </c>
      <c r="F146" s="312" t="s">
        <v>5484</v>
      </c>
      <c r="G146" s="312" t="s">
        <v>1423</v>
      </c>
      <c r="H146" s="65">
        <v>6238160</v>
      </c>
      <c r="I146" s="65">
        <f>IF(H146="","None",_xlfn.XLOOKUP(H146,RawTable[ITEM_NO],RawTable[STOCK],"None"))</f>
        <v>4</v>
      </c>
      <c r="J146" s="313"/>
      <c r="K146" s="313"/>
      <c r="L146" s="390"/>
    </row>
    <row r="147" spans="2:12" ht="30" customHeight="1">
      <c r="B147" s="315" t="s">
        <v>1413</v>
      </c>
      <c r="C147" s="312" t="s">
        <v>1651</v>
      </c>
      <c r="D147" s="312" t="s">
        <v>6138</v>
      </c>
      <c r="E147" s="312" t="s">
        <v>6138</v>
      </c>
      <c r="F147" s="312" t="s">
        <v>5939</v>
      </c>
      <c r="G147" s="312" t="s">
        <v>5476</v>
      </c>
      <c r="H147" s="65">
        <v>6263213</v>
      </c>
      <c r="I147" s="65">
        <f>IF(H147="","None",_xlfn.XLOOKUP(H147,RawTable[ITEM_NO],RawTable[STOCK],"None"))</f>
        <v>4</v>
      </c>
      <c r="J147" s="313"/>
      <c r="K147" s="313"/>
      <c r="L147" s="390"/>
    </row>
    <row r="148" spans="2:12" ht="30" customHeight="1">
      <c r="B148" s="315" t="s">
        <v>1413</v>
      </c>
      <c r="C148" s="312" t="s">
        <v>1651</v>
      </c>
      <c r="D148" s="312" t="s">
        <v>5977</v>
      </c>
      <c r="E148" s="312" t="s">
        <v>5977</v>
      </c>
      <c r="F148" s="312" t="s">
        <v>5978</v>
      </c>
      <c r="G148" s="312" t="s">
        <v>1554</v>
      </c>
      <c r="H148" s="65">
        <v>6124791</v>
      </c>
      <c r="I148" s="65">
        <f>IF(H148="","None",_xlfn.XLOOKUP(H148,RawTable[ITEM_NO],RawTable[STOCK],"None"))</f>
        <v>5</v>
      </c>
      <c r="J148" s="313"/>
      <c r="K148" s="313"/>
      <c r="L148" s="390"/>
    </row>
    <row r="149" spans="2:12" ht="30" customHeight="1">
      <c r="B149" s="315" t="s">
        <v>1413</v>
      </c>
      <c r="C149" s="312" t="s">
        <v>3290</v>
      </c>
      <c r="D149" s="312" t="s">
        <v>5708</v>
      </c>
      <c r="E149" s="312" t="s">
        <v>5724</v>
      </c>
      <c r="F149" s="312"/>
      <c r="G149" s="312" t="s">
        <v>5476</v>
      </c>
      <c r="H149" s="65">
        <v>6257560</v>
      </c>
      <c r="I149" s="65">
        <f>IF(H149="","None",_xlfn.XLOOKUP(H149,RawTable[ITEM_NO],RawTable[STOCK],"None"))</f>
        <v>0</v>
      </c>
      <c r="J149" s="313"/>
      <c r="K149" s="313"/>
      <c r="L149" s="390"/>
    </row>
    <row r="150" spans="2:12" ht="30" customHeight="1">
      <c r="B150" s="315" t="s">
        <v>1413</v>
      </c>
      <c r="C150" s="312" t="s">
        <v>3290</v>
      </c>
      <c r="D150" s="312" t="s">
        <v>5704</v>
      </c>
      <c r="E150" s="312" t="s">
        <v>5705</v>
      </c>
      <c r="F150" s="312"/>
      <c r="G150" s="312" t="s">
        <v>2257</v>
      </c>
      <c r="H150" s="65">
        <v>6250145</v>
      </c>
      <c r="I150" s="65">
        <f>IF(H150="","None",_xlfn.XLOOKUP(H150,RawTable[ITEM_NO],RawTable[STOCK],"None"))</f>
        <v>2</v>
      </c>
      <c r="J150" s="313"/>
      <c r="K150" s="313"/>
      <c r="L150" s="390"/>
    </row>
    <row r="151" spans="2:12" ht="30" customHeight="1">
      <c r="B151" s="315" t="s">
        <v>1413</v>
      </c>
      <c r="C151" s="312" t="s">
        <v>3290</v>
      </c>
      <c r="D151" s="312" t="s">
        <v>5706</v>
      </c>
      <c r="E151" s="312" t="s">
        <v>5537</v>
      </c>
      <c r="F151" s="312" t="s">
        <v>5707</v>
      </c>
      <c r="G151" s="312" t="s">
        <v>5476</v>
      </c>
      <c r="H151" s="65">
        <v>6264165</v>
      </c>
      <c r="I151" s="65">
        <f>IF(H151="","None",_xlfn.XLOOKUP(H151,RawTable[ITEM_NO],RawTable[STOCK],"None"))</f>
        <v>2</v>
      </c>
      <c r="J151" s="313"/>
      <c r="K151" s="313"/>
      <c r="L151" s="390"/>
    </row>
    <row r="152" spans="2:12" ht="30" customHeight="1">
      <c r="B152" s="315" t="s">
        <v>1413</v>
      </c>
      <c r="C152" s="312" t="s">
        <v>2255</v>
      </c>
      <c r="D152" s="312" t="s">
        <v>5717</v>
      </c>
      <c r="E152" s="312"/>
      <c r="F152" s="312"/>
      <c r="G152" s="312" t="s">
        <v>5476</v>
      </c>
      <c r="H152" s="65">
        <v>6342807</v>
      </c>
      <c r="I152" s="65">
        <f>IF(H152="","None",_xlfn.XLOOKUP(H152,RawTable[ITEM_NO],RawTable[STOCK],"None"))</f>
        <v>1</v>
      </c>
      <c r="J152" s="313"/>
      <c r="K152" s="313"/>
      <c r="L152" s="390"/>
    </row>
    <row r="153" spans="2:12" ht="30" customHeight="1">
      <c r="B153" s="315" t="s">
        <v>1413</v>
      </c>
      <c r="C153" s="312" t="s">
        <v>2255</v>
      </c>
      <c r="D153" s="312" t="s">
        <v>5718</v>
      </c>
      <c r="E153" s="312" t="s">
        <v>5719</v>
      </c>
      <c r="F153" s="312"/>
      <c r="G153" s="312" t="s">
        <v>5476</v>
      </c>
      <c r="H153" s="65">
        <v>6342834</v>
      </c>
      <c r="I153" s="65">
        <f>IF(H153="","None",_xlfn.XLOOKUP(H153,RawTable[ITEM_NO],RawTable[STOCK],"None"))</f>
        <v>1</v>
      </c>
      <c r="J153" s="313"/>
      <c r="K153" s="313"/>
      <c r="L153" s="390"/>
    </row>
    <row r="154" spans="2:12" ht="30" customHeight="1">
      <c r="B154" s="315" t="s">
        <v>1413</v>
      </c>
      <c r="C154" s="312" t="s">
        <v>2255</v>
      </c>
      <c r="D154" s="312" t="s">
        <v>5714</v>
      </c>
      <c r="E154" s="312" t="s">
        <v>5715</v>
      </c>
      <c r="F154" s="312" t="s">
        <v>5716</v>
      </c>
      <c r="G154" s="312" t="s">
        <v>5476</v>
      </c>
      <c r="H154" s="65">
        <v>6340488</v>
      </c>
      <c r="I154" s="65">
        <f>IF(H154="","None",_xlfn.XLOOKUP(H154,RawTable[ITEM_NO],RawTable[STOCK],"None"))</f>
        <v>4</v>
      </c>
      <c r="J154" s="313"/>
      <c r="K154" s="313"/>
      <c r="L154" s="390"/>
    </row>
    <row r="155" spans="2:12" ht="30" customHeight="1">
      <c r="B155" s="315" t="s">
        <v>1413</v>
      </c>
      <c r="C155" s="312" t="s">
        <v>1931</v>
      </c>
      <c r="D155" s="312" t="s">
        <v>6213</v>
      </c>
      <c r="E155" s="312"/>
      <c r="F155" s="312"/>
      <c r="G155" s="312" t="s">
        <v>1423</v>
      </c>
      <c r="H155" s="65">
        <v>950705</v>
      </c>
      <c r="I155" s="65">
        <f>IF(H155="","None",_xlfn.XLOOKUP(H155,RawTable[ITEM_NO],RawTable[STOCK],"None"))</f>
        <v>2</v>
      </c>
      <c r="J155" s="313"/>
      <c r="K155" s="313"/>
      <c r="L155" s="390"/>
    </row>
    <row r="156" spans="2:12" ht="30" customHeight="1">
      <c r="B156" s="315" t="s">
        <v>1413</v>
      </c>
      <c r="C156" s="312" t="s">
        <v>1931</v>
      </c>
      <c r="D156" s="312" t="s">
        <v>3559</v>
      </c>
      <c r="E156" s="312"/>
      <c r="F156" s="312"/>
      <c r="G156" s="312" t="s">
        <v>1585</v>
      </c>
      <c r="H156" s="65">
        <v>6338205</v>
      </c>
      <c r="I156" s="65">
        <f>IF(H156="","None",_xlfn.XLOOKUP(H156,RawTable[ITEM_NO],RawTable[STOCK],"None"))</f>
        <v>4</v>
      </c>
      <c r="J156" s="313"/>
      <c r="K156" s="313"/>
      <c r="L156" s="390"/>
    </row>
    <row r="157" spans="2:12" ht="30" customHeight="1">
      <c r="B157" s="315" t="s">
        <v>1415</v>
      </c>
      <c r="C157" s="312" t="s">
        <v>1815</v>
      </c>
      <c r="D157" s="312" t="s">
        <v>6044</v>
      </c>
      <c r="E157" s="312" t="s">
        <v>6045</v>
      </c>
      <c r="F157" s="312" t="s">
        <v>6046</v>
      </c>
      <c r="G157" s="312" t="s">
        <v>1419</v>
      </c>
      <c r="H157" s="65">
        <v>959723</v>
      </c>
      <c r="I157" s="65">
        <f>IF(H157="","None",_xlfn.XLOOKUP(H157,RawTable[ITEM_NO],RawTable[STOCK],"None"))</f>
        <v>0</v>
      </c>
      <c r="J157" s="313"/>
      <c r="K157" s="313"/>
      <c r="L157" s="390"/>
    </row>
    <row r="158" spans="2:12" ht="30" customHeight="1">
      <c r="B158" s="315" t="s">
        <v>1415</v>
      </c>
      <c r="C158" s="312" t="s">
        <v>1815</v>
      </c>
      <c r="D158" s="312" t="s">
        <v>5847</v>
      </c>
      <c r="E158" s="312" t="s">
        <v>5848</v>
      </c>
      <c r="F158" s="312" t="s">
        <v>8947</v>
      </c>
      <c r="G158" s="312" t="s">
        <v>5476</v>
      </c>
      <c r="H158" s="65">
        <v>6186967</v>
      </c>
      <c r="I158" s="65">
        <f>IF(H158="","None",_xlfn.XLOOKUP(H158,RawTable[ITEM_NO],RawTable[STOCK],"None"))</f>
        <v>1</v>
      </c>
      <c r="J158" s="313"/>
      <c r="K158" s="313"/>
      <c r="L158" s="390"/>
    </row>
    <row r="159" spans="2:12" ht="30" customHeight="1">
      <c r="B159" s="315" t="s">
        <v>1415</v>
      </c>
      <c r="C159" s="312" t="s">
        <v>1815</v>
      </c>
      <c r="D159" s="312" t="s">
        <v>5845</v>
      </c>
      <c r="E159" s="312" t="s">
        <v>5844</v>
      </c>
      <c r="F159" s="312" t="s">
        <v>5846</v>
      </c>
      <c r="G159" s="312" t="s">
        <v>5476</v>
      </c>
      <c r="H159" s="65">
        <v>6255844</v>
      </c>
      <c r="I159" s="65">
        <f>IF(H159="","None",_xlfn.XLOOKUP(H159,RawTable[ITEM_NO],RawTable[STOCK],"None"))</f>
        <v>2</v>
      </c>
      <c r="J159" s="313"/>
      <c r="K159" s="313"/>
      <c r="L159" s="390"/>
    </row>
    <row r="160" spans="2:12" ht="30" customHeight="1">
      <c r="B160" s="315" t="s">
        <v>1415</v>
      </c>
      <c r="C160" s="312" t="s">
        <v>1815</v>
      </c>
      <c r="D160" s="312" t="s">
        <v>5863</v>
      </c>
      <c r="E160" s="312" t="s">
        <v>1438</v>
      </c>
      <c r="F160" s="312" t="s">
        <v>1438</v>
      </c>
      <c r="G160" s="312" t="s">
        <v>5476</v>
      </c>
      <c r="H160" s="65">
        <v>6254281</v>
      </c>
      <c r="I160" s="65">
        <f>IF(H160="","None",_xlfn.XLOOKUP(H160,RawTable[ITEM_NO],RawTable[STOCK],"None"))</f>
        <v>3</v>
      </c>
      <c r="J160" s="313"/>
      <c r="K160" s="313"/>
      <c r="L160" s="390"/>
    </row>
    <row r="161" spans="2:12" ht="30" customHeight="1">
      <c r="B161" s="315" t="s">
        <v>1415</v>
      </c>
      <c r="C161" s="312" t="s">
        <v>1815</v>
      </c>
      <c r="D161" s="312" t="s">
        <v>5483</v>
      </c>
      <c r="E161" s="312" t="s">
        <v>6011</v>
      </c>
      <c r="F161" s="312" t="s">
        <v>6012</v>
      </c>
      <c r="G161" s="312" t="s">
        <v>1819</v>
      </c>
      <c r="H161" s="65">
        <v>6165680</v>
      </c>
      <c r="I161" s="65">
        <f>IF(H161="","None",_xlfn.XLOOKUP(H161,RawTable[ITEM_NO],RawTable[STOCK],"None"))</f>
        <v>1</v>
      </c>
      <c r="J161" s="313"/>
      <c r="K161" s="313"/>
      <c r="L161" s="390"/>
    </row>
    <row r="162" spans="2:12" ht="30" customHeight="1">
      <c r="B162" s="315" t="s">
        <v>1415</v>
      </c>
      <c r="C162" s="312" t="s">
        <v>1815</v>
      </c>
      <c r="D162" s="312" t="s">
        <v>8034</v>
      </c>
      <c r="E162" s="312" t="s">
        <v>8033</v>
      </c>
      <c r="F162" s="312" t="s">
        <v>8031</v>
      </c>
      <c r="G162" s="312" t="s">
        <v>1819</v>
      </c>
      <c r="H162" s="65">
        <v>6229800</v>
      </c>
      <c r="I162" s="65">
        <f>IF(H162="","None",_xlfn.XLOOKUP(H162,RawTable[ITEM_NO],RawTable[STOCK],"None"))</f>
        <v>1</v>
      </c>
      <c r="J162" s="313"/>
      <c r="K162" s="313"/>
      <c r="L162" s="390"/>
    </row>
    <row r="163" spans="2:12" ht="30" customHeight="1">
      <c r="B163" s="315" t="s">
        <v>1415</v>
      </c>
      <c r="C163" s="312" t="s">
        <v>1815</v>
      </c>
      <c r="D163" s="312" t="s">
        <v>5481</v>
      </c>
      <c r="E163" s="312" t="s">
        <v>5843</v>
      </c>
      <c r="F163" s="312" t="s">
        <v>8949</v>
      </c>
      <c r="G163" s="312" t="s">
        <v>1819</v>
      </c>
      <c r="H163" s="65">
        <v>6238545</v>
      </c>
      <c r="I163" s="65">
        <f>IF(H163="","None",_xlfn.XLOOKUP(H163,RawTable[ITEM_NO],RawTable[STOCK],"None"))</f>
        <v>2</v>
      </c>
      <c r="J163" s="313"/>
      <c r="K163" s="313"/>
      <c r="L163" s="390"/>
    </row>
    <row r="164" spans="2:12" ht="30" customHeight="1">
      <c r="B164" s="315" t="s">
        <v>1415</v>
      </c>
      <c r="C164" s="312" t="s">
        <v>1458</v>
      </c>
      <c r="D164" s="312" t="s">
        <v>6322</v>
      </c>
      <c r="E164" s="312" t="s">
        <v>6323</v>
      </c>
      <c r="F164" s="312"/>
      <c r="G164" s="312" t="s">
        <v>1528</v>
      </c>
      <c r="H164" s="65">
        <v>6119797</v>
      </c>
      <c r="I164" s="65">
        <f>IF(H164="","None",_xlfn.XLOOKUP(H164,RawTable[ITEM_NO],RawTable[STOCK],"None"))</f>
        <v>0</v>
      </c>
      <c r="J164" s="313"/>
      <c r="K164" s="313"/>
      <c r="L164" s="390"/>
    </row>
    <row r="165" spans="2:12" ht="30" customHeight="1">
      <c r="B165" s="315" t="s">
        <v>1415</v>
      </c>
      <c r="C165" s="312" t="s">
        <v>1458</v>
      </c>
      <c r="D165" s="312" t="s">
        <v>6332</v>
      </c>
      <c r="E165" s="312" t="s">
        <v>6333</v>
      </c>
      <c r="F165" s="312"/>
      <c r="G165" s="312" t="s">
        <v>3906</v>
      </c>
      <c r="H165" s="65">
        <v>6129959</v>
      </c>
      <c r="I165" s="65">
        <f>IF(H165="","None",_xlfn.XLOOKUP(H165,RawTable[ITEM_NO],RawTable[STOCK],"None"))</f>
        <v>0</v>
      </c>
      <c r="J165" s="313"/>
      <c r="K165" s="313"/>
      <c r="L165" s="390"/>
    </row>
    <row r="166" spans="2:12" ht="30" customHeight="1">
      <c r="B166" s="315" t="s">
        <v>1415</v>
      </c>
      <c r="C166" s="312" t="s">
        <v>1458</v>
      </c>
      <c r="D166" s="312" t="s">
        <v>5736</v>
      </c>
      <c r="E166" s="312"/>
      <c r="F166" s="312"/>
      <c r="G166" s="312" t="s">
        <v>1428</v>
      </c>
      <c r="H166" s="65">
        <v>6231268</v>
      </c>
      <c r="I166" s="65">
        <f>IF(H166="","None",_xlfn.XLOOKUP(H166,RawTable[ITEM_NO],RawTable[STOCK],"None"))</f>
        <v>1</v>
      </c>
      <c r="J166" s="313"/>
      <c r="K166" s="313"/>
      <c r="L166" s="390"/>
    </row>
    <row r="167" spans="2:12" ht="30" customHeight="1">
      <c r="B167" s="315" t="s">
        <v>1415</v>
      </c>
      <c r="C167" s="312" t="s">
        <v>1458</v>
      </c>
      <c r="D167" s="312" t="s">
        <v>5737</v>
      </c>
      <c r="E167" s="312" t="s">
        <v>5737</v>
      </c>
      <c r="F167" s="312"/>
      <c r="G167" s="312" t="s">
        <v>1419</v>
      </c>
      <c r="H167" s="65">
        <v>6143200</v>
      </c>
      <c r="I167" s="65">
        <f>IF(H167="","None",_xlfn.XLOOKUP(H167,RawTable[ITEM_NO],RawTable[STOCK],"None"))</f>
        <v>3</v>
      </c>
      <c r="J167" s="313"/>
      <c r="K167" s="313"/>
      <c r="L167" s="390"/>
    </row>
    <row r="168" spans="2:12" ht="30" customHeight="1">
      <c r="B168" s="315" t="s">
        <v>1415</v>
      </c>
      <c r="C168" s="312" t="s">
        <v>1458</v>
      </c>
      <c r="D168" s="312" t="s">
        <v>2920</v>
      </c>
      <c r="E168" s="312"/>
      <c r="F168" s="312"/>
      <c r="G168" s="312" t="s">
        <v>1428</v>
      </c>
      <c r="H168" s="65">
        <v>6179670</v>
      </c>
      <c r="I168" s="65">
        <f>IF(H168="","None",_xlfn.XLOOKUP(H168,RawTable[ITEM_NO],RawTable[STOCK],"None"))</f>
        <v>5</v>
      </c>
      <c r="J168" s="313"/>
      <c r="K168" s="313"/>
      <c r="L168" s="390"/>
    </row>
    <row r="169" spans="2:12" ht="30" customHeight="1">
      <c r="B169" s="315" t="s">
        <v>1415</v>
      </c>
      <c r="C169" s="312" t="s">
        <v>1458</v>
      </c>
      <c r="D169" s="312" t="s">
        <v>3023</v>
      </c>
      <c r="E169" s="312" t="s">
        <v>5734</v>
      </c>
      <c r="F169" s="312" t="s">
        <v>5735</v>
      </c>
      <c r="G169" s="312" t="s">
        <v>1428</v>
      </c>
      <c r="H169" s="65">
        <v>6137317</v>
      </c>
      <c r="I169" s="65">
        <f>IF(H169="","None",_xlfn.XLOOKUP(H169,RawTable[ITEM_NO],RawTable[STOCK],"None"))</f>
        <v>14</v>
      </c>
      <c r="J169" s="313"/>
      <c r="K169" s="313"/>
      <c r="L169" s="390"/>
    </row>
    <row r="170" spans="2:12" ht="30" customHeight="1">
      <c r="B170" s="315" t="s">
        <v>1413</v>
      </c>
      <c r="C170" s="312" t="s">
        <v>6047</v>
      </c>
      <c r="D170" s="312" t="s">
        <v>5739</v>
      </c>
      <c r="E170" s="312" t="s">
        <v>5740</v>
      </c>
      <c r="F170" s="312" t="s">
        <v>5741</v>
      </c>
      <c r="G170" s="312" t="s">
        <v>5476</v>
      </c>
      <c r="H170" s="65">
        <v>6342938</v>
      </c>
      <c r="I170" s="65">
        <f>IF(H170="","None",_xlfn.XLOOKUP(H170,RawTable[ITEM_NO],RawTable[STOCK],"None"))</f>
        <v>0</v>
      </c>
      <c r="J170" s="313"/>
      <c r="K170" s="313"/>
      <c r="L170" s="390"/>
    </row>
    <row r="171" spans="2:12" ht="30" customHeight="1">
      <c r="B171" s="315" t="s">
        <v>1413</v>
      </c>
      <c r="C171" s="312" t="s">
        <v>6047</v>
      </c>
      <c r="D171" s="312" t="s">
        <v>6050</v>
      </c>
      <c r="E171" s="312" t="s">
        <v>6051</v>
      </c>
      <c r="F171" s="312"/>
      <c r="G171" s="312" t="s">
        <v>5476</v>
      </c>
      <c r="H171" s="65">
        <v>6264160</v>
      </c>
      <c r="I171" s="65">
        <f>IF(H171="","None",_xlfn.XLOOKUP(H171,RawTable[ITEM_NO],RawTable[STOCK],"None"))</f>
        <v>1</v>
      </c>
      <c r="J171" s="313"/>
      <c r="K171" s="313"/>
      <c r="L171" s="390"/>
    </row>
    <row r="172" spans="2:12" ht="30" customHeight="1">
      <c r="B172" s="315" t="s">
        <v>1413</v>
      </c>
      <c r="C172" s="312" t="s">
        <v>6047</v>
      </c>
      <c r="D172" s="312" t="s">
        <v>6054</v>
      </c>
      <c r="E172" s="312" t="s">
        <v>6055</v>
      </c>
      <c r="F172" s="312" t="s">
        <v>6056</v>
      </c>
      <c r="G172" s="312" t="s">
        <v>5476</v>
      </c>
      <c r="H172" s="65">
        <v>6257679</v>
      </c>
      <c r="I172" s="65">
        <f>IF(H172="","None",_xlfn.XLOOKUP(H172,RawTable[ITEM_NO],RawTable[STOCK],"None"))</f>
        <v>2</v>
      </c>
      <c r="J172" s="313"/>
      <c r="K172" s="313"/>
      <c r="L172" s="390"/>
    </row>
    <row r="173" spans="2:12" ht="30" customHeight="1">
      <c r="B173" s="315" t="s">
        <v>1413</v>
      </c>
      <c r="C173" s="312" t="s">
        <v>6047</v>
      </c>
      <c r="D173" s="312" t="s">
        <v>6048</v>
      </c>
      <c r="E173" s="312" t="s">
        <v>6049</v>
      </c>
      <c r="F173" s="312"/>
      <c r="G173" s="312" t="s">
        <v>5476</v>
      </c>
      <c r="H173" s="65">
        <v>6125776</v>
      </c>
      <c r="I173" s="65">
        <f>IF(H173="","None",_xlfn.XLOOKUP(H173,RawTable[ITEM_NO],RawTable[STOCK],"None"))</f>
        <v>2</v>
      </c>
      <c r="J173" s="313"/>
      <c r="K173" s="313"/>
      <c r="L173" s="390"/>
    </row>
    <row r="174" spans="2:12" ht="30" customHeight="1">
      <c r="B174" s="315" t="s">
        <v>1413</v>
      </c>
      <c r="C174" s="312" t="s">
        <v>6047</v>
      </c>
      <c r="D174" s="312" t="s">
        <v>6052</v>
      </c>
      <c r="E174" s="312" t="s">
        <v>6053</v>
      </c>
      <c r="F174" s="312" t="s">
        <v>8027</v>
      </c>
      <c r="G174" s="312" t="s">
        <v>5476</v>
      </c>
      <c r="H174" s="65">
        <v>6251843</v>
      </c>
      <c r="I174" s="65">
        <f>IF(H174="","None",_xlfn.XLOOKUP(H174,RawTable[ITEM_NO],RawTable[STOCK],"None"))</f>
        <v>2</v>
      </c>
      <c r="J174" s="313"/>
      <c r="K174" s="313"/>
      <c r="L174" s="390"/>
    </row>
    <row r="175" spans="2:12" ht="30" customHeight="1">
      <c r="B175" s="315" t="s">
        <v>1413</v>
      </c>
      <c r="C175" s="312" t="s">
        <v>1665</v>
      </c>
      <c r="D175" s="312" t="s">
        <v>5783</v>
      </c>
      <c r="E175" s="312"/>
      <c r="F175" s="312"/>
      <c r="G175" s="312" t="s">
        <v>1423</v>
      </c>
      <c r="H175" s="65">
        <v>951178</v>
      </c>
      <c r="I175" s="65">
        <f>IF(H175="","None",_xlfn.XLOOKUP(H175,RawTable[ITEM_NO],RawTable[STOCK],"None"))</f>
        <v>0</v>
      </c>
      <c r="J175" s="313"/>
      <c r="K175" s="313"/>
      <c r="L175" s="390"/>
    </row>
    <row r="176" spans="2:12" ht="30" customHeight="1">
      <c r="B176" s="315" t="s">
        <v>1413</v>
      </c>
      <c r="C176" s="312" t="s">
        <v>1665</v>
      </c>
      <c r="D176" s="312" t="s">
        <v>5782</v>
      </c>
      <c r="E176" s="312"/>
      <c r="F176" s="312"/>
      <c r="G176" s="312" t="s">
        <v>1423</v>
      </c>
      <c r="H176" s="65">
        <v>962656</v>
      </c>
      <c r="I176" s="65">
        <f>IF(H176="","None",_xlfn.XLOOKUP(H176,RawTable[ITEM_NO],RawTable[STOCK],"None"))</f>
        <v>0</v>
      </c>
      <c r="J176" s="313"/>
      <c r="K176" s="313"/>
      <c r="L176" s="390"/>
    </row>
    <row r="177" spans="2:12" ht="30" customHeight="1">
      <c r="B177" s="315" t="s">
        <v>1413</v>
      </c>
      <c r="C177" s="312" t="s">
        <v>1665</v>
      </c>
      <c r="D177" s="312" t="s">
        <v>5767</v>
      </c>
      <c r="E177" s="312" t="s">
        <v>5768</v>
      </c>
      <c r="F177" s="312"/>
      <c r="G177" s="312" t="s">
        <v>5476</v>
      </c>
      <c r="H177" s="65">
        <v>6125427</v>
      </c>
      <c r="I177" s="65">
        <f>IF(H177="","None",_xlfn.XLOOKUP(H177,RawTable[ITEM_NO],RawTable[STOCK],"None"))</f>
        <v>0</v>
      </c>
      <c r="J177" s="313"/>
      <c r="K177" s="313"/>
      <c r="L177" s="390"/>
    </row>
    <row r="178" spans="2:12" ht="30" customHeight="1">
      <c r="B178" s="315" t="s">
        <v>1413</v>
      </c>
      <c r="C178" s="312" t="s">
        <v>1665</v>
      </c>
      <c r="D178" s="312" t="s">
        <v>5763</v>
      </c>
      <c r="E178" s="312" t="s">
        <v>5761</v>
      </c>
      <c r="F178" s="312" t="s">
        <v>5764</v>
      </c>
      <c r="G178" s="312" t="s">
        <v>5476</v>
      </c>
      <c r="H178" s="65">
        <v>6223174</v>
      </c>
      <c r="I178" s="65">
        <f>IF(H178="","None",_xlfn.XLOOKUP(H178,RawTable[ITEM_NO],RawTable[STOCK],"None"))</f>
        <v>1</v>
      </c>
      <c r="J178" s="313"/>
      <c r="K178" s="313"/>
      <c r="L178" s="390"/>
    </row>
    <row r="179" spans="2:12" ht="30" customHeight="1">
      <c r="B179" s="315" t="s">
        <v>1413</v>
      </c>
      <c r="C179" s="312" t="s">
        <v>1665</v>
      </c>
      <c r="D179" s="312" t="s">
        <v>5760</v>
      </c>
      <c r="E179" s="312" t="s">
        <v>5761</v>
      </c>
      <c r="F179" s="312" t="s">
        <v>5762</v>
      </c>
      <c r="G179" s="312" t="s">
        <v>5476</v>
      </c>
      <c r="H179" s="65">
        <v>6223173</v>
      </c>
      <c r="I179" s="65">
        <f>IF(H179="","None",_xlfn.XLOOKUP(H179,RawTable[ITEM_NO],RawTable[STOCK],"None"))</f>
        <v>1</v>
      </c>
      <c r="J179" s="313"/>
      <c r="K179" s="313"/>
      <c r="L179" s="390"/>
    </row>
    <row r="180" spans="2:12" ht="30" customHeight="1">
      <c r="B180" s="315" t="s">
        <v>1413</v>
      </c>
      <c r="C180" s="312" t="s">
        <v>1665</v>
      </c>
      <c r="D180" s="312" t="s">
        <v>5758</v>
      </c>
      <c r="E180" s="312" t="s">
        <v>5759</v>
      </c>
      <c r="F180" s="312"/>
      <c r="G180" s="312" t="s">
        <v>1554</v>
      </c>
      <c r="H180" s="65">
        <v>6125403</v>
      </c>
      <c r="I180" s="65">
        <f>IF(H180="","None",_xlfn.XLOOKUP(H180,RawTable[ITEM_NO],RawTable[STOCK],"None"))</f>
        <v>2</v>
      </c>
      <c r="J180" s="313"/>
      <c r="K180" s="313"/>
      <c r="L180" s="390"/>
    </row>
    <row r="181" spans="2:12" ht="30" customHeight="1">
      <c r="B181" s="315" t="s">
        <v>1413</v>
      </c>
      <c r="C181" s="312" t="s">
        <v>1665</v>
      </c>
      <c r="D181" s="312" t="s">
        <v>5751</v>
      </c>
      <c r="E181" s="312" t="s">
        <v>5752</v>
      </c>
      <c r="F181" s="312"/>
      <c r="G181" s="312" t="s">
        <v>5476</v>
      </c>
      <c r="H181" s="65">
        <v>6217949</v>
      </c>
      <c r="I181" s="65">
        <f>IF(H181="","None",_xlfn.XLOOKUP(H181,RawTable[ITEM_NO],RawTable[STOCK],"None"))</f>
        <v>12</v>
      </c>
      <c r="J181" s="313"/>
      <c r="K181" s="313"/>
      <c r="L181" s="390"/>
    </row>
    <row r="182" spans="2:12" ht="30" customHeight="1">
      <c r="B182" s="315" t="s">
        <v>1413</v>
      </c>
      <c r="C182" s="312" t="s">
        <v>1665</v>
      </c>
      <c r="D182" s="312" t="s">
        <v>5749</v>
      </c>
      <c r="E182" s="312" t="s">
        <v>5750</v>
      </c>
      <c r="F182" s="312"/>
      <c r="G182" s="312" t="s">
        <v>5476</v>
      </c>
      <c r="H182" s="65">
        <v>961178</v>
      </c>
      <c r="I182" s="65">
        <f>IF(H182="","None",_xlfn.XLOOKUP(H182,RawTable[ITEM_NO],RawTable[STOCK],"None"))</f>
        <v>21</v>
      </c>
      <c r="J182" s="313"/>
      <c r="K182" s="313"/>
      <c r="L182" s="390"/>
    </row>
    <row r="183" spans="2:12" ht="30" customHeight="1">
      <c r="B183" s="315" t="s">
        <v>1413</v>
      </c>
      <c r="C183" s="312" t="s">
        <v>1665</v>
      </c>
      <c r="D183" s="312" t="s">
        <v>5765</v>
      </c>
      <c r="E183" s="312" t="s">
        <v>5766</v>
      </c>
      <c r="F183" s="312"/>
      <c r="G183" s="312" t="s">
        <v>5476</v>
      </c>
      <c r="H183" s="65">
        <v>961179</v>
      </c>
      <c r="I183" s="65">
        <f>IF(H183="","None",_xlfn.XLOOKUP(H183,RawTable[ITEM_NO],RawTable[STOCK],"None"))</f>
        <v>31</v>
      </c>
      <c r="J183" s="313"/>
      <c r="K183" s="313"/>
      <c r="L183" s="390"/>
    </row>
    <row r="184" spans="2:12" ht="30" customHeight="1">
      <c r="B184" s="315" t="s">
        <v>1413</v>
      </c>
      <c r="C184" s="312" t="s">
        <v>1665</v>
      </c>
      <c r="D184" s="312" t="s">
        <v>5480</v>
      </c>
      <c r="E184" s="312" t="s">
        <v>8805</v>
      </c>
      <c r="F184" s="312" t="s">
        <v>1438</v>
      </c>
      <c r="G184" s="312" t="s">
        <v>5476</v>
      </c>
      <c r="H184" s="65">
        <v>961180</v>
      </c>
      <c r="I184" s="65">
        <f>IF(H184="","None",_xlfn.XLOOKUP(H184,RawTable[ITEM_NO],RawTable[STOCK],"None"))</f>
        <v>5</v>
      </c>
      <c r="J184" s="313"/>
      <c r="K184" s="313"/>
      <c r="L184" s="390"/>
    </row>
    <row r="185" spans="2:12" ht="30" customHeight="1">
      <c r="B185" s="315" t="s">
        <v>1413</v>
      </c>
      <c r="C185" s="312" t="s">
        <v>1665</v>
      </c>
      <c r="D185" s="312" t="s">
        <v>5756</v>
      </c>
      <c r="E185" s="312" t="s">
        <v>5757</v>
      </c>
      <c r="F185" s="312" t="s">
        <v>5745</v>
      </c>
      <c r="G185" s="312" t="s">
        <v>1444</v>
      </c>
      <c r="H185" s="65">
        <v>6273697</v>
      </c>
      <c r="I185" s="65">
        <f>IF(H185="","None",_xlfn.XLOOKUP(H185,RawTable[ITEM_NO],RawTable[STOCK],"None"))</f>
        <v>8</v>
      </c>
      <c r="J185" s="313"/>
      <c r="K185" s="313"/>
      <c r="L185" s="390"/>
    </row>
    <row r="186" spans="2:12" ht="30" customHeight="1">
      <c r="B186" s="315" t="s">
        <v>1413</v>
      </c>
      <c r="C186" s="312" t="s">
        <v>1665</v>
      </c>
      <c r="D186" s="312" t="s">
        <v>5746</v>
      </c>
      <c r="E186" s="312" t="s">
        <v>5747</v>
      </c>
      <c r="F186" s="312" t="s">
        <v>5748</v>
      </c>
      <c r="G186" s="312" t="s">
        <v>1680</v>
      </c>
      <c r="H186" s="65">
        <v>6166675</v>
      </c>
      <c r="I186" s="65">
        <f>IF(H186="","None",_xlfn.XLOOKUP(H186,RawTable[ITEM_NO],RawTable[STOCK],"None"))</f>
        <v>13</v>
      </c>
      <c r="J186" s="313"/>
      <c r="K186" s="313"/>
      <c r="L186" s="390"/>
    </row>
    <row r="187" spans="2:12" ht="30" customHeight="1">
      <c r="B187" s="315" t="s">
        <v>1413</v>
      </c>
      <c r="C187" s="312" t="s">
        <v>1665</v>
      </c>
      <c r="D187" s="312" t="s">
        <v>5073</v>
      </c>
      <c r="E187" s="312"/>
      <c r="F187" s="312"/>
      <c r="G187" s="312" t="s">
        <v>3936</v>
      </c>
      <c r="H187" s="65">
        <v>952640</v>
      </c>
      <c r="I187" s="65">
        <f>IF(H187="","None",_xlfn.XLOOKUP(H187,RawTable[ITEM_NO],RawTable[STOCK],"None"))</f>
        <v>71</v>
      </c>
      <c r="J187" s="313"/>
      <c r="K187" s="313"/>
      <c r="L187" s="390"/>
    </row>
    <row r="188" spans="2:12" ht="30" customHeight="1">
      <c r="B188" s="315" t="s">
        <v>1413</v>
      </c>
      <c r="C188" s="312" t="s">
        <v>1665</v>
      </c>
      <c r="D188" s="312" t="s">
        <v>6294</v>
      </c>
      <c r="E188" s="312" t="s">
        <v>6295</v>
      </c>
      <c r="F188" s="312"/>
      <c r="G188" s="312" t="s">
        <v>1423</v>
      </c>
      <c r="H188" s="65">
        <v>951796</v>
      </c>
      <c r="I188" s="65">
        <f>IF(H188="","None",_xlfn.XLOOKUP(H188,RawTable[ITEM_NO],RawTable[STOCK],"None"))</f>
        <v>101</v>
      </c>
      <c r="J188" s="313"/>
      <c r="K188" s="313"/>
      <c r="L188" s="390"/>
    </row>
    <row r="189" spans="2:12" ht="30" customHeight="1">
      <c r="B189" s="315" t="s">
        <v>1413</v>
      </c>
      <c r="C189" s="312" t="s">
        <v>4743</v>
      </c>
      <c r="D189" s="312" t="s">
        <v>2549</v>
      </c>
      <c r="E189" s="312" t="s">
        <v>5771</v>
      </c>
      <c r="F189" s="312" t="s">
        <v>5772</v>
      </c>
      <c r="G189" s="312" t="s">
        <v>5476</v>
      </c>
      <c r="H189" s="65">
        <v>6249551</v>
      </c>
      <c r="I189" s="65">
        <f>IF(H189="","None",_xlfn.XLOOKUP(H189,RawTable[ITEM_NO],RawTable[STOCK],"None"))</f>
        <v>1</v>
      </c>
      <c r="J189" s="313"/>
      <c r="K189" s="313"/>
      <c r="L189" s="390"/>
    </row>
    <row r="190" spans="2:12" ht="30" customHeight="1">
      <c r="B190" s="315" t="s">
        <v>1413</v>
      </c>
      <c r="C190" s="312" t="s">
        <v>4743</v>
      </c>
      <c r="D190" s="312" t="s">
        <v>5773</v>
      </c>
      <c r="E190" s="312" t="s">
        <v>5774</v>
      </c>
      <c r="F190" s="312" t="s">
        <v>5562</v>
      </c>
      <c r="G190" s="312" t="s">
        <v>5476</v>
      </c>
      <c r="H190" s="65">
        <v>965194</v>
      </c>
      <c r="I190" s="65" t="str">
        <f>IF(H190="","None",_xlfn.XLOOKUP(H190,RawTable[ITEM_NO],RawTable[STOCK],"None"))</f>
        <v>None</v>
      </c>
      <c r="J190" s="313"/>
      <c r="K190" s="313"/>
      <c r="L190" s="390"/>
    </row>
    <row r="191" spans="2:12" ht="30" customHeight="1">
      <c r="B191" s="315" t="s">
        <v>1413</v>
      </c>
      <c r="C191" s="312" t="s">
        <v>2184</v>
      </c>
      <c r="D191" s="312" t="s">
        <v>5992</v>
      </c>
      <c r="E191" s="312"/>
      <c r="F191" s="312"/>
      <c r="G191" s="312" t="s">
        <v>5476</v>
      </c>
      <c r="H191" s="65">
        <v>6255848</v>
      </c>
      <c r="I191" s="65">
        <f>IF(H191="","None",_xlfn.XLOOKUP(H191,RawTable[ITEM_NO],RawTable[STOCK],"None"))</f>
        <v>0</v>
      </c>
      <c r="J191" s="313"/>
      <c r="K191" s="313"/>
      <c r="L191" s="390"/>
    </row>
    <row r="192" spans="2:12" ht="30" customHeight="1">
      <c r="B192" s="315" t="s">
        <v>1413</v>
      </c>
      <c r="C192" s="312" t="s">
        <v>2691</v>
      </c>
      <c r="D192" s="312" t="s">
        <v>5807</v>
      </c>
      <c r="E192" s="312"/>
      <c r="F192" s="312" t="s">
        <v>5808</v>
      </c>
      <c r="G192" s="312" t="s">
        <v>5476</v>
      </c>
      <c r="H192" s="65">
        <v>6179556</v>
      </c>
      <c r="I192" s="65">
        <f>IF(H192="","None",_xlfn.XLOOKUP(H192,RawTable[ITEM_NO],RawTable[STOCK],"None"))</f>
        <v>1</v>
      </c>
      <c r="J192" s="313"/>
      <c r="K192" s="313"/>
      <c r="L192" s="390"/>
    </row>
    <row r="193" spans="2:12" ht="30" customHeight="1">
      <c r="B193" s="315" t="s">
        <v>1413</v>
      </c>
      <c r="C193" s="312" t="s">
        <v>5787</v>
      </c>
      <c r="D193" s="312" t="s">
        <v>5788</v>
      </c>
      <c r="E193" s="312" t="s">
        <v>5789</v>
      </c>
      <c r="F193" s="312" t="s">
        <v>5790</v>
      </c>
      <c r="G193" s="312" t="s">
        <v>5791</v>
      </c>
      <c r="H193" s="65">
        <v>6177113</v>
      </c>
      <c r="I193" s="65" t="str">
        <f>IF(H193="","None",_xlfn.XLOOKUP(H193,RawTable[ITEM_NO],RawTable[STOCK],"None"))</f>
        <v>None</v>
      </c>
      <c r="J193" s="313"/>
      <c r="K193" s="313"/>
      <c r="L193" s="390"/>
    </row>
    <row r="194" spans="2:12" ht="30" customHeight="1">
      <c r="B194" s="315" t="s">
        <v>1413</v>
      </c>
      <c r="C194" s="312" t="s">
        <v>1758</v>
      </c>
      <c r="D194" s="312" t="s">
        <v>5792</v>
      </c>
      <c r="E194" s="312"/>
      <c r="F194" s="312"/>
      <c r="G194" s="312" t="s">
        <v>1423</v>
      </c>
      <c r="H194" s="65">
        <v>6129939</v>
      </c>
      <c r="I194" s="65">
        <f>IF(H194="","None",_xlfn.XLOOKUP(H194,RawTable[ITEM_NO],RawTable[STOCK],"None"))</f>
        <v>1</v>
      </c>
      <c r="J194" s="313"/>
      <c r="K194" s="313"/>
      <c r="L194" s="390"/>
    </row>
    <row r="195" spans="2:12" ht="30" customHeight="1">
      <c r="B195" s="315" t="s">
        <v>1413</v>
      </c>
      <c r="C195" s="312" t="s">
        <v>1758</v>
      </c>
      <c r="D195" s="312" t="s">
        <v>5793</v>
      </c>
      <c r="E195" s="312" t="s">
        <v>5822</v>
      </c>
      <c r="F195" s="312"/>
      <c r="G195" s="312" t="s">
        <v>5476</v>
      </c>
      <c r="H195" s="65">
        <v>6248833</v>
      </c>
      <c r="I195" s="65">
        <f>IF(H195="","None",_xlfn.XLOOKUP(H195,RawTable[ITEM_NO],RawTable[STOCK],"None"))</f>
        <v>1</v>
      </c>
      <c r="J195" s="313"/>
      <c r="K195" s="313"/>
      <c r="L195" s="390"/>
    </row>
    <row r="196" spans="2:12" ht="30" customHeight="1">
      <c r="B196" s="315" t="s">
        <v>1413</v>
      </c>
      <c r="C196" s="312" t="s">
        <v>1883</v>
      </c>
      <c r="D196" s="312" t="s">
        <v>5800</v>
      </c>
      <c r="E196" s="312"/>
      <c r="F196" s="312"/>
      <c r="G196" s="312" t="s">
        <v>5476</v>
      </c>
      <c r="H196" s="65">
        <v>6260912</v>
      </c>
      <c r="I196" s="65">
        <f>IF(H196="","None",_xlfn.XLOOKUP(H196,RawTable[ITEM_NO],RawTable[STOCK],"None"))</f>
        <v>1</v>
      </c>
      <c r="J196" s="313"/>
      <c r="K196" s="313"/>
      <c r="L196" s="390"/>
    </row>
    <row r="197" spans="2:12" ht="30" customHeight="1">
      <c r="B197" s="315" t="s">
        <v>1413</v>
      </c>
      <c r="C197" s="312" t="s">
        <v>1883</v>
      </c>
      <c r="D197" s="312" t="s">
        <v>5801</v>
      </c>
      <c r="E197" s="312"/>
      <c r="F197" s="312"/>
      <c r="G197" s="312" t="s">
        <v>5476</v>
      </c>
      <c r="H197" s="65">
        <v>6260913</v>
      </c>
      <c r="I197" s="65">
        <f>IF(H197="","None",_xlfn.XLOOKUP(H197,RawTable[ITEM_NO],RawTable[STOCK],"None"))</f>
        <v>1</v>
      </c>
      <c r="J197" s="313"/>
      <c r="K197" s="313"/>
      <c r="L197" s="390"/>
    </row>
    <row r="198" spans="2:12" ht="30" customHeight="1">
      <c r="B198" s="315" t="s">
        <v>1413</v>
      </c>
      <c r="C198" s="312" t="s">
        <v>1883</v>
      </c>
      <c r="D198" s="312" t="s">
        <v>5803</v>
      </c>
      <c r="E198" s="312"/>
      <c r="F198" s="312"/>
      <c r="G198" s="312" t="s">
        <v>5476</v>
      </c>
      <c r="H198" s="65">
        <v>6260911</v>
      </c>
      <c r="I198" s="65">
        <f>IF(H198="","None",_xlfn.XLOOKUP(H198,RawTable[ITEM_NO],RawTable[STOCK],"None"))</f>
        <v>2</v>
      </c>
      <c r="J198" s="313"/>
      <c r="K198" s="313"/>
      <c r="L198" s="390"/>
    </row>
    <row r="199" spans="2:12" ht="30" customHeight="1">
      <c r="B199" s="315" t="s">
        <v>1413</v>
      </c>
      <c r="C199" s="312" t="s">
        <v>1883</v>
      </c>
      <c r="D199" s="312" t="s">
        <v>5799</v>
      </c>
      <c r="E199" s="312"/>
      <c r="F199" s="312"/>
      <c r="G199" s="312" t="s">
        <v>5476</v>
      </c>
      <c r="H199" s="65">
        <v>6175247</v>
      </c>
      <c r="I199" s="65">
        <f>IF(H199="","None",_xlfn.XLOOKUP(H199,RawTable[ITEM_NO],RawTable[STOCK],"None"))</f>
        <v>3</v>
      </c>
      <c r="J199" s="313"/>
      <c r="K199" s="313"/>
      <c r="L199" s="390"/>
    </row>
    <row r="200" spans="2:12" ht="30" customHeight="1">
      <c r="B200" s="315" t="s">
        <v>1413</v>
      </c>
      <c r="C200" s="312" t="s">
        <v>1883</v>
      </c>
      <c r="D200" s="312" t="s">
        <v>5802</v>
      </c>
      <c r="E200" s="312"/>
      <c r="F200" s="312"/>
      <c r="G200" s="312" t="s">
        <v>5476</v>
      </c>
      <c r="H200" s="65">
        <v>6175248</v>
      </c>
      <c r="I200" s="65">
        <f>IF(H200="","None",_xlfn.XLOOKUP(H200,RawTable[ITEM_NO],RawTable[STOCK],"None"))</f>
        <v>3</v>
      </c>
      <c r="J200" s="313"/>
      <c r="K200" s="313"/>
      <c r="L200" s="390"/>
    </row>
    <row r="201" spans="2:12" ht="30" customHeight="1">
      <c r="B201" s="315" t="s">
        <v>1415</v>
      </c>
      <c r="C201" s="312" t="s">
        <v>1571</v>
      </c>
      <c r="D201" s="312" t="s">
        <v>1575</v>
      </c>
      <c r="E201" s="312"/>
      <c r="F201" s="312"/>
      <c r="G201" s="312" t="s">
        <v>1419</v>
      </c>
      <c r="H201" s="65">
        <v>6341428</v>
      </c>
      <c r="I201" s="65">
        <f>IF(H201="","None",_xlfn.XLOOKUP(H201,RawTable[ITEM_NO],RawTable[STOCK],"None"))</f>
        <v>2</v>
      </c>
      <c r="J201" s="313"/>
      <c r="K201" s="313"/>
      <c r="L201" s="390"/>
    </row>
    <row r="202" spans="2:12" ht="30" customHeight="1">
      <c r="B202" s="315" t="s">
        <v>1415</v>
      </c>
      <c r="C202" s="312" t="s">
        <v>1467</v>
      </c>
      <c r="D202" s="312" t="s">
        <v>5804</v>
      </c>
      <c r="E202" s="312"/>
      <c r="F202" s="312"/>
      <c r="G202" s="312" t="s">
        <v>2227</v>
      </c>
      <c r="H202" s="65">
        <v>6261606</v>
      </c>
      <c r="I202" s="65">
        <f>IF(H202="","None",_xlfn.XLOOKUP(H202,RawTable[ITEM_NO],RawTable[STOCK],"None"))</f>
        <v>9</v>
      </c>
      <c r="J202" s="313"/>
      <c r="K202" s="313"/>
      <c r="L202" s="390"/>
    </row>
    <row r="203" spans="2:12" ht="30" customHeight="1">
      <c r="B203" s="315" t="s">
        <v>1413</v>
      </c>
      <c r="C203" s="312" t="s">
        <v>2314</v>
      </c>
      <c r="D203" s="312" t="s">
        <v>5805</v>
      </c>
      <c r="E203" s="312" t="s">
        <v>5806</v>
      </c>
      <c r="F203" s="312"/>
      <c r="G203" s="312" t="s">
        <v>5476</v>
      </c>
      <c r="H203" s="65">
        <v>6264164</v>
      </c>
      <c r="I203" s="65">
        <f>IF(H203="","None",_xlfn.XLOOKUP(H203,RawTable[ITEM_NO],RawTable[STOCK],"None"))</f>
        <v>0</v>
      </c>
      <c r="J203" s="313"/>
      <c r="K203" s="313"/>
      <c r="L203" s="390"/>
    </row>
    <row r="204" spans="2:12" ht="30" customHeight="1">
      <c r="B204" s="315" t="s">
        <v>1413</v>
      </c>
      <c r="C204" s="312" t="s">
        <v>2191</v>
      </c>
      <c r="D204" s="312" t="s">
        <v>5819</v>
      </c>
      <c r="E204" s="312"/>
      <c r="F204" s="312"/>
      <c r="G204" s="312" t="s">
        <v>1585</v>
      </c>
      <c r="H204" s="65">
        <v>6221721</v>
      </c>
      <c r="I204" s="65">
        <f>IF(H204="","None",_xlfn.XLOOKUP(H204,RawTable[ITEM_NO],RawTable[STOCK],"None"))</f>
        <v>1</v>
      </c>
      <c r="J204" s="313"/>
      <c r="K204" s="313"/>
      <c r="L204" s="390"/>
    </row>
    <row r="205" spans="2:12" ht="30" customHeight="1">
      <c r="B205" s="315" t="s">
        <v>1413</v>
      </c>
      <c r="C205" s="312" t="s">
        <v>2191</v>
      </c>
      <c r="D205" s="312" t="s">
        <v>5818</v>
      </c>
      <c r="E205" s="312"/>
      <c r="F205" s="312"/>
      <c r="G205" s="312" t="s">
        <v>1423</v>
      </c>
      <c r="H205" s="65">
        <v>6336548</v>
      </c>
      <c r="I205" s="65">
        <f>IF(H205="","None",_xlfn.XLOOKUP(H205,RawTable[ITEM_NO],RawTable[STOCK],"None"))</f>
        <v>5</v>
      </c>
      <c r="J205" s="313"/>
      <c r="K205" s="313"/>
      <c r="L205" s="390"/>
    </row>
    <row r="206" spans="2:12" ht="30" customHeight="1">
      <c r="B206" s="315" t="s">
        <v>1413</v>
      </c>
      <c r="C206" s="312" t="s">
        <v>1683</v>
      </c>
      <c r="D206" s="312" t="s">
        <v>5820</v>
      </c>
      <c r="E206" s="312" t="s">
        <v>5821</v>
      </c>
      <c r="F206" s="312"/>
      <c r="G206" s="312" t="s">
        <v>5476</v>
      </c>
      <c r="H206" s="65">
        <v>6301515</v>
      </c>
      <c r="I206" s="65">
        <f>IF(H206="","None",_xlfn.XLOOKUP(H206,RawTable[ITEM_NO],RawTable[STOCK],"None"))</f>
        <v>2</v>
      </c>
      <c r="J206" s="313"/>
      <c r="K206" s="313"/>
      <c r="L206" s="390"/>
    </row>
    <row r="207" spans="2:12" ht="30" customHeight="1">
      <c r="B207" s="315" t="s">
        <v>1415</v>
      </c>
      <c r="C207" s="312" t="s">
        <v>1470</v>
      </c>
      <c r="D207" s="312" t="s">
        <v>5851</v>
      </c>
      <c r="E207" s="312" t="s">
        <v>5850</v>
      </c>
      <c r="F207" s="312"/>
      <c r="G207" s="312" t="s">
        <v>1428</v>
      </c>
      <c r="H207" s="65">
        <v>6143203</v>
      </c>
      <c r="I207" s="65">
        <f>IF(H207="","None",_xlfn.XLOOKUP(H207,RawTable[ITEM_NO],RawTable[STOCK],"None"))</f>
        <v>0</v>
      </c>
      <c r="J207" s="313"/>
      <c r="K207" s="313"/>
      <c r="L207" s="390"/>
    </row>
    <row r="208" spans="2:12" ht="30" customHeight="1">
      <c r="B208" s="315" t="s">
        <v>1415</v>
      </c>
      <c r="C208" s="312" t="s">
        <v>1470</v>
      </c>
      <c r="D208" s="312" t="s">
        <v>6247</v>
      </c>
      <c r="E208" s="312" t="s">
        <v>6248</v>
      </c>
      <c r="F208" s="312"/>
      <c r="G208" s="312" t="s">
        <v>1428</v>
      </c>
      <c r="H208" s="65">
        <v>6169309</v>
      </c>
      <c r="I208" s="65">
        <f>IF(H208="","None",_xlfn.XLOOKUP(H208,RawTable[ITEM_NO],RawTable[STOCK],"None"))</f>
        <v>1</v>
      </c>
      <c r="J208" s="313"/>
      <c r="K208" s="313"/>
      <c r="L208" s="390"/>
    </row>
    <row r="209" spans="2:12" ht="30" customHeight="1">
      <c r="B209" s="315" t="s">
        <v>1415</v>
      </c>
      <c r="C209" s="312" t="s">
        <v>1470</v>
      </c>
      <c r="D209" s="312" t="s">
        <v>6250</v>
      </c>
      <c r="E209" s="312" t="s">
        <v>6246</v>
      </c>
      <c r="F209" s="312"/>
      <c r="G209" s="312" t="s">
        <v>1428</v>
      </c>
      <c r="H209" s="65">
        <v>6172093</v>
      </c>
      <c r="I209" s="65">
        <f>IF(H209="","None",_xlfn.XLOOKUP(H209,RawTable[ITEM_NO],RawTable[STOCK],"None"))</f>
        <v>1</v>
      </c>
      <c r="J209" s="313"/>
      <c r="K209" s="313"/>
      <c r="L209" s="390"/>
    </row>
    <row r="210" spans="2:12" ht="30" customHeight="1">
      <c r="B210" s="315" t="s">
        <v>1415</v>
      </c>
      <c r="C210" s="312" t="s">
        <v>1470</v>
      </c>
      <c r="D210" s="312" t="s">
        <v>6251</v>
      </c>
      <c r="E210" s="312" t="s">
        <v>6252</v>
      </c>
      <c r="F210" s="312"/>
      <c r="G210" s="312" t="s">
        <v>1428</v>
      </c>
      <c r="H210" s="65">
        <v>6169307</v>
      </c>
      <c r="I210" s="65">
        <f>IF(H210="","None",_xlfn.XLOOKUP(H210,RawTable[ITEM_NO],RawTable[STOCK],"None"))</f>
        <v>2</v>
      </c>
      <c r="J210" s="313"/>
      <c r="K210" s="313"/>
      <c r="L210" s="390"/>
    </row>
    <row r="211" spans="2:12" ht="30" customHeight="1">
      <c r="B211" s="315" t="s">
        <v>1415</v>
      </c>
      <c r="C211" s="312" t="s">
        <v>1470</v>
      </c>
      <c r="D211" s="312" t="s">
        <v>6254</v>
      </c>
      <c r="E211" s="312" t="s">
        <v>6255</v>
      </c>
      <c r="F211" s="312"/>
      <c r="G211" s="312" t="s">
        <v>1428</v>
      </c>
      <c r="H211" s="65">
        <v>6169308</v>
      </c>
      <c r="I211" s="65">
        <f>IF(H211="","None",_xlfn.XLOOKUP(H211,RawTable[ITEM_NO],RawTable[STOCK],"None"))</f>
        <v>2</v>
      </c>
      <c r="J211" s="313"/>
      <c r="K211" s="313"/>
      <c r="L211" s="390"/>
    </row>
    <row r="212" spans="2:12" ht="30" customHeight="1">
      <c r="B212" s="315" t="s">
        <v>1415</v>
      </c>
      <c r="C212" s="312" t="s">
        <v>1470</v>
      </c>
      <c r="D212" s="312" t="s">
        <v>6253</v>
      </c>
      <c r="E212" s="312" t="s">
        <v>6246</v>
      </c>
      <c r="F212" s="312"/>
      <c r="G212" s="312" t="s">
        <v>1428</v>
      </c>
      <c r="H212" s="65">
        <v>6172094</v>
      </c>
      <c r="I212" s="65">
        <f>IF(H212="","None",_xlfn.XLOOKUP(H212,RawTable[ITEM_NO],RawTable[STOCK],"None"))</f>
        <v>2</v>
      </c>
      <c r="J212" s="313"/>
      <c r="K212" s="313"/>
      <c r="L212" s="390"/>
    </row>
    <row r="213" spans="2:12" ht="30" customHeight="1">
      <c r="B213" s="315" t="s">
        <v>1415</v>
      </c>
      <c r="C213" s="312" t="s">
        <v>1470</v>
      </c>
      <c r="D213" s="312" t="s">
        <v>6249</v>
      </c>
      <c r="E213" s="312" t="s">
        <v>6246</v>
      </c>
      <c r="F213" s="312"/>
      <c r="G213" s="312" t="s">
        <v>1428</v>
      </c>
      <c r="H213" s="65">
        <v>6172095</v>
      </c>
      <c r="I213" s="65">
        <f>IF(H213="","None",_xlfn.XLOOKUP(H213,RawTable[ITEM_NO],RawTable[STOCK],"None"))</f>
        <v>2</v>
      </c>
      <c r="J213" s="313"/>
      <c r="K213" s="313"/>
      <c r="L213" s="390"/>
    </row>
    <row r="214" spans="2:12" ht="30" customHeight="1">
      <c r="B214" s="315" t="s">
        <v>1415</v>
      </c>
      <c r="C214" s="312" t="s">
        <v>1470</v>
      </c>
      <c r="D214" s="312" t="s">
        <v>6245</v>
      </c>
      <c r="E214" s="312" t="s">
        <v>6246</v>
      </c>
      <c r="F214" s="312"/>
      <c r="G214" s="312" t="s">
        <v>1428</v>
      </c>
      <c r="H214" s="65">
        <v>6172096</v>
      </c>
      <c r="I214" s="65">
        <f>IF(H214="","None",_xlfn.XLOOKUP(H214,RawTable[ITEM_NO],RawTable[STOCK],"None"))</f>
        <v>3</v>
      </c>
      <c r="J214" s="313"/>
      <c r="K214" s="313"/>
      <c r="L214" s="390"/>
    </row>
    <row r="215" spans="2:12" ht="30" customHeight="1">
      <c r="B215" s="315" t="s">
        <v>1415</v>
      </c>
      <c r="C215" s="312" t="s">
        <v>1470</v>
      </c>
      <c r="D215" s="312" t="s">
        <v>4550</v>
      </c>
      <c r="E215" s="312"/>
      <c r="F215" s="312"/>
      <c r="G215" s="312" t="s">
        <v>1428</v>
      </c>
      <c r="H215" s="65">
        <v>6164491</v>
      </c>
      <c r="I215" s="65">
        <f>IF(H215="","None",_xlfn.XLOOKUP(H215,RawTable[ITEM_NO],RawTable[STOCK],"None"))</f>
        <v>3</v>
      </c>
      <c r="J215" s="313"/>
      <c r="K215" s="313"/>
      <c r="L215" s="390"/>
    </row>
    <row r="216" spans="2:12" ht="30" customHeight="1">
      <c r="B216" s="315" t="s">
        <v>1415</v>
      </c>
      <c r="C216" s="312" t="s">
        <v>1470</v>
      </c>
      <c r="D216" s="312" t="s">
        <v>5849</v>
      </c>
      <c r="E216" s="312" t="s">
        <v>5850</v>
      </c>
      <c r="F216" s="312"/>
      <c r="G216" s="312" t="s">
        <v>1428</v>
      </c>
      <c r="H216" s="65">
        <v>6138164</v>
      </c>
      <c r="I216" s="65">
        <f>IF(H216="","None",_xlfn.XLOOKUP(H216,RawTable[ITEM_NO],RawTable[STOCK],"None"))</f>
        <v>3</v>
      </c>
      <c r="J216" s="313"/>
      <c r="K216" s="313"/>
      <c r="L216" s="390"/>
    </row>
    <row r="217" spans="2:12" ht="30" customHeight="1">
      <c r="B217" s="315" t="s">
        <v>1415</v>
      </c>
      <c r="C217" s="312" t="s">
        <v>1470</v>
      </c>
      <c r="D217" s="312" t="s">
        <v>2815</v>
      </c>
      <c r="E217" s="312"/>
      <c r="F217" s="312"/>
      <c r="G217" s="312" t="s">
        <v>1428</v>
      </c>
      <c r="H217" s="65">
        <v>6178862</v>
      </c>
      <c r="I217" s="65">
        <f>IF(H217="","None",_xlfn.XLOOKUP(H217,RawTable[ITEM_NO],RawTable[STOCK],"None"))</f>
        <v>2</v>
      </c>
      <c r="J217" s="313"/>
      <c r="K217" s="313"/>
      <c r="L217" s="390"/>
    </row>
    <row r="218" spans="2:12" ht="30" customHeight="1">
      <c r="B218" s="315" t="s">
        <v>1415</v>
      </c>
      <c r="C218" s="312" t="s">
        <v>1470</v>
      </c>
      <c r="D218" s="312" t="s">
        <v>1482</v>
      </c>
      <c r="E218" s="312"/>
      <c r="F218" s="312"/>
      <c r="G218" s="312" t="s">
        <v>1428</v>
      </c>
      <c r="H218" s="65">
        <v>6164198</v>
      </c>
      <c r="I218" s="65">
        <f>IF(H218="","None",_xlfn.XLOOKUP(H218,RawTable[ITEM_NO],RawTable[STOCK],"None"))</f>
        <v>5</v>
      </c>
      <c r="J218" s="313"/>
      <c r="K218" s="313"/>
      <c r="L218" s="390"/>
    </row>
    <row r="219" spans="2:12" ht="30" customHeight="1">
      <c r="B219" s="315" t="s">
        <v>1413</v>
      </c>
      <c r="C219" s="312" t="s">
        <v>1839</v>
      </c>
      <c r="D219" s="312" t="s">
        <v>6212</v>
      </c>
      <c r="E219" s="312"/>
      <c r="F219" s="312"/>
      <c r="G219" s="312" t="s">
        <v>1495</v>
      </c>
      <c r="H219" s="65">
        <v>953828</v>
      </c>
      <c r="I219" s="65">
        <f>IF(H219="","None",_xlfn.XLOOKUP(H219,RawTable[ITEM_NO],RawTable[STOCK],"None"))</f>
        <v>0</v>
      </c>
      <c r="J219" s="313"/>
      <c r="K219" s="313"/>
      <c r="L219" s="390"/>
    </row>
    <row r="220" spans="2:12" ht="30" customHeight="1">
      <c r="B220" s="315" t="s">
        <v>1415</v>
      </c>
      <c r="C220" s="312" t="s">
        <v>1839</v>
      </c>
      <c r="D220" s="312" t="s">
        <v>6001</v>
      </c>
      <c r="E220" s="312"/>
      <c r="F220" s="312"/>
      <c r="G220" s="312" t="s">
        <v>1495</v>
      </c>
      <c r="H220" s="65">
        <v>6317157</v>
      </c>
      <c r="I220" s="65">
        <f>IF(H220="","None",_xlfn.XLOOKUP(H220,RawTable[ITEM_NO],RawTable[STOCK],"None"))</f>
        <v>0</v>
      </c>
      <c r="J220" s="313"/>
      <c r="K220" s="313"/>
      <c r="L220" s="390"/>
    </row>
    <row r="221" spans="2:12" ht="30" customHeight="1">
      <c r="B221" s="315" t="s">
        <v>1415</v>
      </c>
      <c r="C221" s="312" t="s">
        <v>1839</v>
      </c>
      <c r="D221" s="312" t="s">
        <v>5854</v>
      </c>
      <c r="E221" s="312" t="s">
        <v>5855</v>
      </c>
      <c r="F221" s="312" t="s">
        <v>5856</v>
      </c>
      <c r="G221" s="312" t="s">
        <v>5476</v>
      </c>
      <c r="H221" s="65">
        <v>963185</v>
      </c>
      <c r="I221" s="65" cm="1">
        <f t="array" ref="I221">IF(COUNTIF(RawData!A:A, H221)=0, "None", MAX(IF(RawData!A:A=H221, RawData!B:B)))</f>
        <v>2</v>
      </c>
      <c r="J221" s="313"/>
      <c r="K221" s="313"/>
      <c r="L221" s="390"/>
    </row>
    <row r="222" spans="2:12" ht="30" customHeight="1">
      <c r="B222" s="315" t="s">
        <v>1415</v>
      </c>
      <c r="C222" s="312" t="s">
        <v>1839</v>
      </c>
      <c r="D222" s="312" t="s">
        <v>5852</v>
      </c>
      <c r="E222" s="312" t="s">
        <v>5853</v>
      </c>
      <c r="F222" s="312" t="s">
        <v>8021</v>
      </c>
      <c r="G222" s="312" t="s">
        <v>5476</v>
      </c>
      <c r="H222" s="65">
        <v>6186966</v>
      </c>
      <c r="I222" s="65" cm="1">
        <f t="array" ref="I222">IF(COUNTIF(RawData!A:A, H222)=0, "None", MAX(IF(RawData!A:A=H222, RawData!B:B)))</f>
        <v>1</v>
      </c>
      <c r="J222" s="313"/>
      <c r="K222" s="313"/>
      <c r="L222" s="390"/>
    </row>
    <row r="223" spans="2:12" ht="30" customHeight="1">
      <c r="B223" s="315" t="s">
        <v>1413</v>
      </c>
      <c r="C223" s="312" t="s">
        <v>1839</v>
      </c>
      <c r="D223" s="312" t="s">
        <v>5880</v>
      </c>
      <c r="E223" s="312" t="s">
        <v>5878</v>
      </c>
      <c r="F223" s="312" t="s">
        <v>5881</v>
      </c>
      <c r="G223" s="312" t="s">
        <v>5476</v>
      </c>
      <c r="H223" s="65">
        <v>6189005</v>
      </c>
      <c r="I223" s="65" cm="1">
        <f t="array" ref="I223">IF(COUNTIF(RawData!A:A, H223)=0, "None", MAX(IF(RawData!A:A=H223, RawData!B:B)))</f>
        <v>1</v>
      </c>
      <c r="J223" s="313"/>
      <c r="K223" s="313"/>
      <c r="L223" s="390"/>
    </row>
    <row r="224" spans="2:12" ht="30" customHeight="1">
      <c r="B224" s="315" t="s">
        <v>1415</v>
      </c>
      <c r="C224" s="312" t="s">
        <v>1839</v>
      </c>
      <c r="D224" s="312" t="s">
        <v>5882</v>
      </c>
      <c r="E224" s="312" t="s">
        <v>5883</v>
      </c>
      <c r="F224" s="312" t="s">
        <v>5884</v>
      </c>
      <c r="G224" s="312" t="s">
        <v>5476</v>
      </c>
      <c r="H224" s="65">
        <v>6219827</v>
      </c>
      <c r="I224" s="65" cm="1">
        <f t="array" ref="I224">IF(COUNTIF(RawData!A:A, H224)=0, "None", MAX(IF(RawData!A:A=H224, RawData!B:B)))</f>
        <v>1</v>
      </c>
      <c r="J224" s="313"/>
      <c r="K224" s="313"/>
      <c r="L224" s="390"/>
    </row>
    <row r="225" spans="2:12" ht="30" customHeight="1">
      <c r="B225" s="315" t="s">
        <v>1413</v>
      </c>
      <c r="C225" s="312" t="s">
        <v>8948</v>
      </c>
      <c r="D225" s="312" t="s">
        <v>5980</v>
      </c>
      <c r="E225" s="312" t="s">
        <v>5981</v>
      </c>
      <c r="F225" s="312" t="s">
        <v>5982</v>
      </c>
      <c r="G225" s="312" t="s">
        <v>5476</v>
      </c>
      <c r="H225" s="65">
        <v>6221738</v>
      </c>
      <c r="I225" s="65" cm="1">
        <f t="array" ref="I225">IF(COUNTIF(RawData!A:A, H225)=0, "None", MAX(IF(RawData!A:A=H225, RawData!B:B)))</f>
        <v>1</v>
      </c>
      <c r="J225" s="313"/>
      <c r="K225" s="313"/>
      <c r="L225" s="390"/>
    </row>
    <row r="226" spans="2:12" ht="30" customHeight="1">
      <c r="B226" s="315" t="s">
        <v>1413</v>
      </c>
      <c r="C226" s="312" t="s">
        <v>1839</v>
      </c>
      <c r="D226" s="312" t="s">
        <v>5877</v>
      </c>
      <c r="E226" s="312" t="s">
        <v>5878</v>
      </c>
      <c r="F226" s="312" t="s">
        <v>5879</v>
      </c>
      <c r="G226" s="312" t="s">
        <v>5476</v>
      </c>
      <c r="H226" s="65">
        <v>6189003</v>
      </c>
      <c r="I226" s="65" t="str" cm="1">
        <f t="array" ref="I226">IF(COUNTIF(RawData!A:A, H226)=0, "None", MAX(IF(RawData!A:A=H226, RawData!B:B)))</f>
        <v>None</v>
      </c>
      <c r="J226" s="313"/>
      <c r="K226" s="313"/>
      <c r="L226" s="390"/>
    </row>
    <row r="227" spans="2:12" ht="30" customHeight="1">
      <c r="B227" s="315" t="s">
        <v>1415</v>
      </c>
      <c r="C227" s="312" t="s">
        <v>4125</v>
      </c>
      <c r="D227" s="312" t="s">
        <v>5592</v>
      </c>
      <c r="E227" s="312"/>
      <c r="F227" s="312"/>
      <c r="G227" s="312" t="s">
        <v>1428</v>
      </c>
      <c r="H227" s="65">
        <v>6341100</v>
      </c>
      <c r="I227" s="65" cm="1">
        <f t="array" ref="I227">IF(COUNTIF(RawData!A:A, H227)=0, "None", MAX(IF(RawData!A:A=H227, RawData!B:B)))</f>
        <v>0</v>
      </c>
      <c r="J227" s="313"/>
      <c r="K227" s="313"/>
      <c r="L227" s="390"/>
    </row>
    <row r="228" spans="2:12" ht="30" customHeight="1">
      <c r="B228" s="315" t="s">
        <v>1415</v>
      </c>
      <c r="C228" s="312" t="s">
        <v>6027</v>
      </c>
      <c r="D228" s="312" t="s">
        <v>6028</v>
      </c>
      <c r="E228" s="312" t="s">
        <v>6029</v>
      </c>
      <c r="F228" s="312" t="s">
        <v>6030</v>
      </c>
      <c r="G228" s="312" t="s">
        <v>5476</v>
      </c>
      <c r="H228" s="65">
        <v>6231955</v>
      </c>
      <c r="I228" s="65" cm="1">
        <f t="array" ref="I228">IF(COUNTIF(RawData!A:A, H228)=0, "None", MAX(IF(RawData!A:A=H228, RawData!B:B)))</f>
        <v>0</v>
      </c>
      <c r="J228" s="313"/>
      <c r="K228" s="313"/>
      <c r="L228" s="390"/>
    </row>
    <row r="229" spans="2:12" ht="30" customHeight="1">
      <c r="B229" s="315" t="s">
        <v>1415</v>
      </c>
      <c r="C229" s="312" t="s">
        <v>1424</v>
      </c>
      <c r="D229" s="312" t="s">
        <v>5905</v>
      </c>
      <c r="E229" s="312" t="s">
        <v>5906</v>
      </c>
      <c r="F229" s="312" t="s">
        <v>5907</v>
      </c>
      <c r="G229" s="312" t="s">
        <v>5476</v>
      </c>
      <c r="H229" s="65">
        <v>6268000</v>
      </c>
      <c r="I229" s="65" cm="1">
        <f t="array" ref="I229">IF(COUNTIF(RawData!A:A, H229)=0, "None", MAX(IF(RawData!A:A=H229, RawData!B:B)))</f>
        <v>1</v>
      </c>
      <c r="J229" s="313"/>
      <c r="K229" s="313"/>
      <c r="L229" s="390"/>
    </row>
    <row r="230" spans="2:12" ht="30" customHeight="1">
      <c r="B230" s="315" t="s">
        <v>1415</v>
      </c>
      <c r="C230" s="312" t="s">
        <v>1983</v>
      </c>
      <c r="D230" s="312" t="s">
        <v>6324</v>
      </c>
      <c r="E230" s="312" t="s">
        <v>6325</v>
      </c>
      <c r="F230" s="312"/>
      <c r="G230" s="312" t="s">
        <v>1562</v>
      </c>
      <c r="H230" s="65">
        <v>962094</v>
      </c>
      <c r="I230" s="65" cm="1">
        <f t="array" ref="I230">IF(COUNTIF(RawData!A:A, H230)=0, "None", MAX(IF(RawData!A:A=H230, RawData!B:B)))</f>
        <v>1</v>
      </c>
      <c r="J230" s="313"/>
      <c r="K230" s="313"/>
      <c r="L230" s="390"/>
    </row>
    <row r="231" spans="2:12" ht="30" customHeight="1">
      <c r="B231" s="315" t="s">
        <v>1413</v>
      </c>
      <c r="C231" s="312" t="s">
        <v>2754</v>
      </c>
      <c r="D231" s="312" t="s">
        <v>5918</v>
      </c>
      <c r="E231" s="312" t="s">
        <v>5919</v>
      </c>
      <c r="F231" s="312"/>
      <c r="G231" s="312" t="s">
        <v>5476</v>
      </c>
      <c r="H231" s="65">
        <v>6192857</v>
      </c>
      <c r="I231" s="65" cm="1">
        <f t="array" ref="I231">IF(COUNTIF(RawData!A:A, H231)=0, "None", MAX(IF(RawData!A:A=H231, RawData!B:B)))</f>
        <v>11</v>
      </c>
      <c r="J231" s="313"/>
      <c r="K231" s="313"/>
      <c r="L231" s="390"/>
    </row>
    <row r="232" spans="2:12" ht="30" customHeight="1">
      <c r="B232" s="315" t="s">
        <v>1415</v>
      </c>
      <c r="C232" s="312" t="s">
        <v>5941</v>
      </c>
      <c r="D232" s="312" t="s">
        <v>5945</v>
      </c>
      <c r="E232" s="312" t="s">
        <v>5946</v>
      </c>
      <c r="F232" s="312"/>
      <c r="G232" s="312" t="s">
        <v>1444</v>
      </c>
      <c r="H232" s="65">
        <v>6213518</v>
      </c>
      <c r="I232" s="65" cm="1">
        <f t="array" ref="I232">IF(COUNTIF(RawData!A:A, H232)=0, "None", MAX(IF(RawData!A:A=H232, RawData!B:B)))</f>
        <v>0</v>
      </c>
      <c r="J232" s="313"/>
      <c r="K232" s="313"/>
      <c r="L232" s="390"/>
    </row>
    <row r="233" spans="2:12" ht="30" customHeight="1">
      <c r="B233" s="315" t="s">
        <v>1415</v>
      </c>
      <c r="C233" s="312" t="s">
        <v>5941</v>
      </c>
      <c r="D233" s="312" t="s">
        <v>5942</v>
      </c>
      <c r="E233" s="312" t="s">
        <v>5943</v>
      </c>
      <c r="F233" s="312" t="s">
        <v>5944</v>
      </c>
      <c r="G233" s="312" t="s">
        <v>1444</v>
      </c>
      <c r="H233" s="65">
        <v>6247851</v>
      </c>
      <c r="I233" s="65" cm="1">
        <f t="array" ref="I233">IF(COUNTIF(RawData!A:A, H233)=0, "None", MAX(IF(RawData!A:A=H233, RawData!B:B)))</f>
        <v>2</v>
      </c>
      <c r="J233" s="313"/>
      <c r="K233" s="313"/>
      <c r="L233" s="390"/>
    </row>
    <row r="234" spans="2:12" ht="30" customHeight="1">
      <c r="B234" s="315" t="s">
        <v>1415</v>
      </c>
      <c r="C234" s="312" t="s">
        <v>5951</v>
      </c>
      <c r="D234" s="312" t="s">
        <v>5951</v>
      </c>
      <c r="E234" s="312" t="s">
        <v>5952</v>
      </c>
      <c r="F234" s="312" t="s">
        <v>5953</v>
      </c>
      <c r="G234" s="312" t="s">
        <v>3906</v>
      </c>
      <c r="H234" s="65">
        <v>6245789</v>
      </c>
      <c r="I234" s="65" cm="1">
        <f t="array" ref="I234">IF(COUNTIF(RawData!A:A, H234)=0, "None", MAX(IF(RawData!A:A=H234, RawData!B:B)))</f>
        <v>0</v>
      </c>
      <c r="J234" s="313"/>
      <c r="K234" s="313"/>
      <c r="L234" s="390"/>
    </row>
    <row r="235" spans="2:12" ht="30" customHeight="1">
      <c r="B235" s="315" t="s">
        <v>1413</v>
      </c>
      <c r="C235" s="312" t="s">
        <v>2023</v>
      </c>
      <c r="D235" s="312" t="s">
        <v>5956</v>
      </c>
      <c r="E235" s="312" t="s">
        <v>5957</v>
      </c>
      <c r="F235" s="312" t="s">
        <v>5958</v>
      </c>
      <c r="G235" s="312" t="s">
        <v>5476</v>
      </c>
      <c r="H235" s="65">
        <v>963824</v>
      </c>
      <c r="I235" s="65" cm="1">
        <f t="array" ref="I235">IF(COUNTIF(RawData!A:A, H235)=0, "None", MAX(IF(RawData!A:A=H235, RawData!B:B)))</f>
        <v>1</v>
      </c>
      <c r="J235" s="313"/>
      <c r="K235" s="313"/>
      <c r="L235" s="390"/>
    </row>
    <row r="236" spans="2:12" ht="30" customHeight="1">
      <c r="B236" s="315" t="s">
        <v>1413</v>
      </c>
      <c r="C236" s="312" t="s">
        <v>2023</v>
      </c>
      <c r="D236" s="312" t="s">
        <v>5959</v>
      </c>
      <c r="E236" s="312" t="s">
        <v>5960</v>
      </c>
      <c r="F236" s="312" t="s">
        <v>5961</v>
      </c>
      <c r="G236" s="312" t="s">
        <v>5476</v>
      </c>
      <c r="H236" s="65">
        <v>6300116</v>
      </c>
      <c r="I236" s="65" cm="1">
        <f t="array" ref="I236">IF(COUNTIF(RawData!A:A, H236)=0, "None", MAX(IF(RawData!A:A=H236, RawData!B:B)))</f>
        <v>1</v>
      </c>
      <c r="J236" s="313"/>
      <c r="K236" s="313"/>
      <c r="L236" s="390"/>
    </row>
    <row r="237" spans="2:12" ht="30" customHeight="1">
      <c r="B237" s="315" t="s">
        <v>1413</v>
      </c>
      <c r="C237" s="312" t="s">
        <v>3930</v>
      </c>
      <c r="D237" s="312" t="s">
        <v>5967</v>
      </c>
      <c r="E237" s="312"/>
      <c r="F237" s="312"/>
      <c r="G237" s="312" t="s">
        <v>5476</v>
      </c>
      <c r="H237" s="65">
        <v>6241024</v>
      </c>
      <c r="I237" s="65" cm="1">
        <f t="array" ref="I237">IF(COUNTIF(RawData!A:A, H237)=0, "None", MAX(IF(RawData!A:A=H237, RawData!B:B)))</f>
        <v>0</v>
      </c>
      <c r="J237" s="313"/>
      <c r="K237" s="313"/>
      <c r="L237" s="390"/>
    </row>
    <row r="238" spans="2:12" ht="30" customHeight="1">
      <c r="B238" s="315" t="s">
        <v>1413</v>
      </c>
      <c r="C238" s="312" t="s">
        <v>3930</v>
      </c>
      <c r="D238" s="312" t="s">
        <v>5962</v>
      </c>
      <c r="E238" s="312"/>
      <c r="F238" s="312"/>
      <c r="G238" s="312" t="s">
        <v>5476</v>
      </c>
      <c r="H238" s="65">
        <v>6342795</v>
      </c>
      <c r="I238" s="65" cm="1">
        <f t="array" ref="I238">IF(COUNTIF(RawData!A:A, H238)=0, "None", MAX(IF(RawData!A:A=H238, RawData!B:B)))</f>
        <v>1</v>
      </c>
      <c r="J238" s="313"/>
      <c r="K238" s="313"/>
      <c r="L238" s="390"/>
    </row>
    <row r="239" spans="2:12" ht="30" customHeight="1">
      <c r="B239" s="315" t="s">
        <v>1413</v>
      </c>
      <c r="C239" s="312" t="s">
        <v>3930</v>
      </c>
      <c r="D239" s="312" t="s">
        <v>5963</v>
      </c>
      <c r="E239" s="312"/>
      <c r="F239" s="312"/>
      <c r="G239" s="312" t="s">
        <v>5476</v>
      </c>
      <c r="H239" s="65">
        <v>6342796</v>
      </c>
      <c r="I239" s="65" cm="1">
        <f t="array" ref="I239">IF(COUNTIF(RawData!A:A, H239)=0, "None", MAX(IF(RawData!A:A=H239, RawData!B:B)))</f>
        <v>1</v>
      </c>
      <c r="J239" s="313"/>
      <c r="K239" s="313"/>
      <c r="L239" s="390"/>
    </row>
    <row r="240" spans="2:12" ht="30" customHeight="1">
      <c r="B240" s="315" t="s">
        <v>1413</v>
      </c>
      <c r="C240" s="312" t="s">
        <v>3930</v>
      </c>
      <c r="D240" s="312" t="s">
        <v>5964</v>
      </c>
      <c r="E240" s="312" t="s">
        <v>5965</v>
      </c>
      <c r="F240" s="312" t="s">
        <v>5966</v>
      </c>
      <c r="G240" s="312" t="s">
        <v>5476</v>
      </c>
      <c r="H240" s="65">
        <v>6301514</v>
      </c>
      <c r="I240" s="65" cm="1">
        <f t="array" ref="I240">IF(COUNTIF(RawData!A:A, H240)=0, "None", MAX(IF(RawData!A:A=H240, RawData!B:B)))</f>
        <v>2</v>
      </c>
      <c r="J240" s="313"/>
      <c r="K240" s="313"/>
      <c r="L240" s="390"/>
    </row>
    <row r="241" spans="2:12" ht="30" customHeight="1">
      <c r="B241" s="315" t="s">
        <v>1415</v>
      </c>
      <c r="C241" s="312" t="s">
        <v>1496</v>
      </c>
      <c r="D241" s="312" t="s">
        <v>5972</v>
      </c>
      <c r="E241" s="312"/>
      <c r="F241" s="312"/>
      <c r="G241" s="312" t="s">
        <v>1419</v>
      </c>
      <c r="H241" s="65">
        <v>1054975</v>
      </c>
      <c r="I241" s="65" cm="1">
        <f t="array" ref="I241">IF(COUNTIF(RawData!A:A, H241)=0, "None", MAX(IF(RawData!A:A=H241, RawData!B:B)))</f>
        <v>0</v>
      </c>
      <c r="J241" s="313"/>
      <c r="K241" s="313"/>
      <c r="L241" s="390"/>
    </row>
    <row r="242" spans="2:12" ht="30" customHeight="1">
      <c r="B242" s="315" t="s">
        <v>1415</v>
      </c>
      <c r="C242" s="312" t="s">
        <v>1496</v>
      </c>
      <c r="D242" s="312" t="s">
        <v>5970</v>
      </c>
      <c r="E242" s="312"/>
      <c r="F242" s="312"/>
      <c r="G242" s="312" t="s">
        <v>1419</v>
      </c>
      <c r="H242" s="65">
        <v>6218106</v>
      </c>
      <c r="I242" s="65" cm="1">
        <f t="array" ref="I242">IF(COUNTIF(RawData!A:A, H242)=0, "None", MAX(IF(RawData!A:A=H242, RawData!B:B)))</f>
        <v>0</v>
      </c>
      <c r="J242" s="313"/>
      <c r="K242" s="313"/>
      <c r="L242" s="390"/>
    </row>
    <row r="243" spans="2:12" ht="30" customHeight="1">
      <c r="B243" s="315" t="s">
        <v>1416</v>
      </c>
      <c r="C243" s="312" t="s">
        <v>7995</v>
      </c>
      <c r="D243" s="312" t="s">
        <v>8038</v>
      </c>
      <c r="E243" s="312"/>
      <c r="F243" s="312"/>
      <c r="G243" s="312"/>
      <c r="H243" s="65">
        <v>6218107</v>
      </c>
      <c r="I243" s="65" cm="1">
        <f t="array" ref="I243">IF(COUNTIF(RawData!A:A, H243)=0, "None", MAX(IF(RawData!A:A=H243, RawData!B:B)))</f>
        <v>2</v>
      </c>
      <c r="J243" s="313"/>
      <c r="K243" s="313"/>
      <c r="L243" s="390"/>
    </row>
    <row r="244" spans="2:12" ht="30" customHeight="1">
      <c r="B244" s="315" t="s">
        <v>1416</v>
      </c>
      <c r="C244" s="312" t="s">
        <v>7995</v>
      </c>
      <c r="D244" s="312" t="s">
        <v>8037</v>
      </c>
      <c r="E244" s="312"/>
      <c r="F244" s="312"/>
      <c r="G244" s="312"/>
      <c r="H244" s="65">
        <v>6218105</v>
      </c>
      <c r="I244" s="65" cm="1">
        <f t="array" ref="I244">IF(COUNTIF(RawData!A:A, H244)=0, "None", MAX(IF(RawData!A:A=H244, RawData!B:B)))</f>
        <v>1</v>
      </c>
      <c r="J244" s="313"/>
      <c r="K244" s="313"/>
      <c r="L244" s="390"/>
    </row>
    <row r="245" spans="2:12" ht="30" customHeight="1">
      <c r="B245" s="315" t="s">
        <v>1415</v>
      </c>
      <c r="C245" s="312" t="s">
        <v>1496</v>
      </c>
      <c r="D245" s="312" t="s">
        <v>6320</v>
      </c>
      <c r="E245" s="312" t="s">
        <v>6321</v>
      </c>
      <c r="F245" s="312"/>
      <c r="G245" s="312" t="s">
        <v>1540</v>
      </c>
      <c r="H245" s="65">
        <v>1054737</v>
      </c>
      <c r="I245" s="65" cm="1">
        <f t="array" ref="I245">IF(COUNTIF(RawData!A:A, H245)=0, "None", MAX(IF(RawData!A:A=H245, RawData!B:B)))</f>
        <v>2</v>
      </c>
      <c r="J245" s="313"/>
      <c r="K245" s="313"/>
      <c r="L245" s="390"/>
    </row>
    <row r="246" spans="2:12" ht="30" customHeight="1">
      <c r="B246" s="315" t="s">
        <v>1416</v>
      </c>
      <c r="C246" s="312" t="s">
        <v>7995</v>
      </c>
      <c r="D246" s="312" t="s">
        <v>8036</v>
      </c>
      <c r="E246" s="312"/>
      <c r="F246" s="312"/>
      <c r="G246" s="312"/>
      <c r="H246" s="65">
        <v>6218104</v>
      </c>
      <c r="I246" s="65" cm="1">
        <f t="array" ref="I246">IF(COUNTIF(RawData!A:A, H246)=0, "None", MAX(IF(RawData!A:A=H246, RawData!B:B)))</f>
        <v>2</v>
      </c>
      <c r="J246" s="313"/>
      <c r="K246" s="313"/>
      <c r="L246" s="390"/>
    </row>
    <row r="247" spans="2:12" ht="30" customHeight="1">
      <c r="B247" s="315" t="s">
        <v>1415</v>
      </c>
      <c r="C247" s="312" t="s">
        <v>1496</v>
      </c>
      <c r="D247" s="312" t="s">
        <v>5699</v>
      </c>
      <c r="E247" s="312" t="s">
        <v>5700</v>
      </c>
      <c r="F247" s="312"/>
      <c r="G247" s="312" t="s">
        <v>1419</v>
      </c>
      <c r="H247" s="65">
        <v>1053789</v>
      </c>
      <c r="I247" s="65" cm="1">
        <f t="array" ref="I247">IF(COUNTIF(RawData!A:A, H247)=0, "None", MAX(IF(RawData!A:A=H247, RawData!B:B)))</f>
        <v>2</v>
      </c>
      <c r="J247" s="313"/>
      <c r="K247" s="313"/>
      <c r="L247" s="390"/>
    </row>
    <row r="248" spans="2:12" ht="30" customHeight="1">
      <c r="B248" s="315" t="s">
        <v>1415</v>
      </c>
      <c r="C248" s="312" t="s">
        <v>1496</v>
      </c>
      <c r="D248" s="312" t="s">
        <v>5968</v>
      </c>
      <c r="E248" s="312"/>
      <c r="F248" s="312"/>
      <c r="G248" s="312" t="s">
        <v>1419</v>
      </c>
      <c r="H248" s="65">
        <v>6218103</v>
      </c>
      <c r="I248" s="65" cm="1">
        <f t="array" ref="I248">IF(COUNTIF(RawData!A:A, H248)=0, "None", MAX(IF(RawData!A:A=H248, RawData!B:B)))</f>
        <v>4</v>
      </c>
      <c r="J248" s="313"/>
      <c r="K248" s="313"/>
      <c r="L248" s="390"/>
    </row>
    <row r="249" spans="2:12" ht="30" customHeight="1">
      <c r="B249" s="315" t="s">
        <v>1415</v>
      </c>
      <c r="C249" s="312" t="s">
        <v>1496</v>
      </c>
      <c r="D249" s="312" t="s">
        <v>5971</v>
      </c>
      <c r="E249" s="312"/>
      <c r="F249" s="312"/>
      <c r="G249" s="312" t="s">
        <v>1428</v>
      </c>
      <c r="H249" s="65">
        <v>6195820</v>
      </c>
      <c r="I249" s="65" cm="1">
        <f t="array" ref="I249">IF(COUNTIF(RawData!A:A, H249)=0, "None", MAX(IF(RawData!A:A=H249, RawData!B:B)))</f>
        <v>5</v>
      </c>
      <c r="J249" s="313"/>
      <c r="K249" s="313"/>
      <c r="L249" s="390"/>
    </row>
    <row r="250" spans="2:12" ht="30" customHeight="1">
      <c r="B250" s="315" t="s">
        <v>1415</v>
      </c>
      <c r="C250" s="312" t="s">
        <v>1496</v>
      </c>
      <c r="D250" s="312" t="s">
        <v>5697</v>
      </c>
      <c r="E250" s="312" t="s">
        <v>5698</v>
      </c>
      <c r="F250" s="312"/>
      <c r="G250" s="312" t="s">
        <v>1419</v>
      </c>
      <c r="H250" s="65">
        <v>1053790</v>
      </c>
      <c r="I250" s="65" cm="1">
        <f t="array" ref="I250">IF(COUNTIF(RawData!A:A, H250)=0, "None", MAX(IF(RawData!A:A=H250, RawData!B:B)))</f>
        <v>6</v>
      </c>
      <c r="J250" s="313"/>
      <c r="K250" s="313"/>
      <c r="L250" s="390"/>
    </row>
    <row r="251" spans="2:12" ht="30" customHeight="1">
      <c r="B251" s="315" t="s">
        <v>7971</v>
      </c>
      <c r="C251" s="312" t="s">
        <v>1496</v>
      </c>
      <c r="D251" s="312" t="s">
        <v>7987</v>
      </c>
      <c r="E251" s="312" t="s">
        <v>8001</v>
      </c>
      <c r="F251" s="312"/>
      <c r="G251" s="312"/>
      <c r="H251" s="65">
        <v>6232106</v>
      </c>
      <c r="I251" s="65" cm="1">
        <f t="array" ref="I251">IF(COUNTIF(RawData!A:A, H251)=0, "None", MAX(IF(RawData!A:A=H251, RawData!B:B)))</f>
        <v>6</v>
      </c>
      <c r="J251" s="313"/>
      <c r="K251" s="313"/>
      <c r="L251" s="390"/>
    </row>
    <row r="252" spans="2:12" ht="30" customHeight="1">
      <c r="B252" s="315" t="s">
        <v>7971</v>
      </c>
      <c r="C252" s="312" t="s">
        <v>8008</v>
      </c>
      <c r="D252" s="312" t="s">
        <v>7984</v>
      </c>
      <c r="E252" s="312" t="s">
        <v>7998</v>
      </c>
      <c r="F252" s="312"/>
      <c r="G252" s="312"/>
      <c r="H252" s="65"/>
      <c r="I252" s="65" t="str" cm="1">
        <f t="array" ref="I252">IF(COUNTIF(RawData!A:A, H252)=0, "None", MAX(IF(RawData!A:A=H252, RawData!B:B)))</f>
        <v>None</v>
      </c>
      <c r="J252" s="313"/>
      <c r="K252" s="313"/>
      <c r="L252" s="390"/>
    </row>
    <row r="253" spans="2:12" ht="30" customHeight="1">
      <c r="B253" s="315" t="s">
        <v>7971</v>
      </c>
      <c r="C253" s="312" t="s">
        <v>8008</v>
      </c>
      <c r="D253" s="312" t="s">
        <v>7981</v>
      </c>
      <c r="E253" s="312" t="s">
        <v>7996</v>
      </c>
      <c r="F253" s="312"/>
      <c r="G253" s="312"/>
      <c r="H253" s="65"/>
      <c r="I253" s="65" t="str" cm="1">
        <f t="array" ref="I253">IF(COUNTIF(RawData!A:A, H253)=0, "None", MAX(IF(RawData!A:A=H253, RawData!B:B)))</f>
        <v>None</v>
      </c>
      <c r="J253" s="313"/>
      <c r="K253" s="313"/>
      <c r="L253" s="390"/>
    </row>
    <row r="254" spans="2:12" ht="30" customHeight="1">
      <c r="B254" s="315" t="s">
        <v>7971</v>
      </c>
      <c r="C254" s="312" t="s">
        <v>8008</v>
      </c>
      <c r="D254" s="312" t="s">
        <v>7982</v>
      </c>
      <c r="E254" s="312" t="s">
        <v>7997</v>
      </c>
      <c r="F254" s="312"/>
      <c r="G254" s="312"/>
      <c r="H254" s="65"/>
      <c r="I254" s="65" t="str" cm="1">
        <f t="array" ref="I254">IF(COUNTIF(RawData!A:A, H254)=0, "None", MAX(IF(RawData!A:A=H254, RawData!B:B)))</f>
        <v>None</v>
      </c>
      <c r="J254" s="313"/>
      <c r="K254" s="313"/>
      <c r="L254" s="390"/>
    </row>
    <row r="255" spans="2:12" ht="30" customHeight="1">
      <c r="B255" s="315" t="s">
        <v>7971</v>
      </c>
      <c r="C255" s="312" t="s">
        <v>8008</v>
      </c>
      <c r="D255" s="312" t="s">
        <v>7985</v>
      </c>
      <c r="E255" s="312" t="s">
        <v>7999</v>
      </c>
      <c r="F255" s="312"/>
      <c r="G255" s="312"/>
      <c r="H255" s="65"/>
      <c r="I255" s="65" t="str" cm="1">
        <f t="array" ref="I255">IF(COUNTIF(RawData!A:A, H255)=0, "None", MAX(IF(RawData!A:A=H255, RawData!B:B)))</f>
        <v>None</v>
      </c>
      <c r="J255" s="313"/>
      <c r="K255" s="313"/>
      <c r="L255" s="390"/>
    </row>
    <row r="256" spans="2:12" ht="30" customHeight="1">
      <c r="B256" s="315" t="s">
        <v>1413</v>
      </c>
      <c r="C256" s="312" t="s">
        <v>3423</v>
      </c>
      <c r="D256" s="312" t="s">
        <v>5975</v>
      </c>
      <c r="E256" s="312" t="s">
        <v>5976</v>
      </c>
      <c r="F256" s="312"/>
      <c r="G256" s="312" t="s">
        <v>5476</v>
      </c>
      <c r="H256" s="65">
        <v>6125412</v>
      </c>
      <c r="I256" s="65" cm="1">
        <f t="array" ref="I256">IF(COUNTIF(RawData!A:A, H256)=0, "None", MAX(IF(RawData!A:A=H256, RawData!B:B)))</f>
        <v>0</v>
      </c>
      <c r="J256" s="313"/>
      <c r="K256" s="313"/>
      <c r="L256" s="390"/>
    </row>
    <row r="257" spans="2:12" ht="30" customHeight="1">
      <c r="B257" s="315" t="s">
        <v>1413</v>
      </c>
      <c r="C257" s="312" t="s">
        <v>3423</v>
      </c>
      <c r="D257" s="312" t="s">
        <v>5973</v>
      </c>
      <c r="E257" s="312" t="s">
        <v>5974</v>
      </c>
      <c r="F257" s="312"/>
      <c r="G257" s="312" t="s">
        <v>5476</v>
      </c>
      <c r="H257" s="65">
        <v>6125414</v>
      </c>
      <c r="I257" s="65" cm="1">
        <f t="array" ref="I257">IF(COUNTIF(RawData!A:A, H257)=0, "None", MAX(IF(RawData!A:A=H257, RawData!B:B)))</f>
        <v>0</v>
      </c>
      <c r="J257" s="313"/>
      <c r="K257" s="313"/>
      <c r="L257" s="390"/>
    </row>
    <row r="258" spans="2:12" ht="30" customHeight="1">
      <c r="B258" s="315" t="s">
        <v>1415</v>
      </c>
      <c r="C258" s="312" t="s">
        <v>3423</v>
      </c>
      <c r="D258" s="312" t="s">
        <v>4090</v>
      </c>
      <c r="E258" s="312"/>
      <c r="F258" s="312"/>
      <c r="G258" s="312" t="s">
        <v>1428</v>
      </c>
      <c r="H258" s="65">
        <v>1054514</v>
      </c>
      <c r="I258" s="65" cm="1">
        <f t="array" ref="I258">IF(COUNTIF(RawData!A:A, H258)=0, "None", MAX(IF(RawData!A:A=H258, RawData!B:B)))</f>
        <v>5</v>
      </c>
      <c r="J258" s="313"/>
      <c r="K258" s="313"/>
      <c r="L258" s="390"/>
    </row>
    <row r="259" spans="2:12" ht="30" customHeight="1">
      <c r="B259" s="315" t="s">
        <v>1415</v>
      </c>
      <c r="C259" s="312" t="s">
        <v>1502</v>
      </c>
      <c r="D259" s="312" t="s">
        <v>4463</v>
      </c>
      <c r="E259" s="312" t="s">
        <v>4464</v>
      </c>
      <c r="F259" s="312"/>
      <c r="G259" s="312" t="s">
        <v>1419</v>
      </c>
      <c r="H259" s="65">
        <v>6111056</v>
      </c>
      <c r="I259" s="65" cm="1">
        <f t="array" ref="I259">IF(COUNTIF(RawData!A:A, H259)=0, "None", MAX(IF(RawData!A:A=H259, RawData!B:B)))</f>
        <v>0</v>
      </c>
      <c r="J259" s="313"/>
      <c r="K259" s="313"/>
      <c r="L259" s="390"/>
    </row>
    <row r="260" spans="2:12" ht="30" customHeight="1">
      <c r="B260" s="315" t="s">
        <v>7971</v>
      </c>
      <c r="C260" s="312" t="s">
        <v>8003</v>
      </c>
      <c r="D260" s="312" t="s">
        <v>7989</v>
      </c>
      <c r="E260" s="312" t="s">
        <v>8003</v>
      </c>
      <c r="F260" s="312"/>
      <c r="G260" s="312"/>
      <c r="H260" s="65">
        <v>6230323</v>
      </c>
      <c r="I260" s="65" cm="1">
        <f t="array" ref="I260">IF(COUNTIF(RawData!A:A, H260)=0, "None", MAX(IF(RawData!A:A=H260, RawData!B:B)))</f>
        <v>0</v>
      </c>
      <c r="J260" s="313"/>
      <c r="K260" s="313"/>
      <c r="L260" s="390"/>
    </row>
    <row r="261" spans="2:12" ht="30" customHeight="1">
      <c r="B261" s="315" t="s">
        <v>1415</v>
      </c>
      <c r="C261" s="312" t="s">
        <v>1502</v>
      </c>
      <c r="D261" s="312" t="s">
        <v>5986</v>
      </c>
      <c r="E261" s="312"/>
      <c r="F261" s="312"/>
      <c r="G261" s="312" t="s">
        <v>1428</v>
      </c>
      <c r="H261" s="65">
        <v>6165328</v>
      </c>
      <c r="I261" s="65" cm="1">
        <f t="array" ref="I261">IF(COUNTIF(RawData!A:A, H261)=0, "None", MAX(IF(RawData!A:A=H261, RawData!B:B)))</f>
        <v>1</v>
      </c>
      <c r="J261" s="313"/>
      <c r="K261" s="313"/>
      <c r="L261" s="390"/>
    </row>
    <row r="262" spans="2:12" ht="30" customHeight="1">
      <c r="B262" s="315" t="s">
        <v>1415</v>
      </c>
      <c r="C262" s="312" t="s">
        <v>1502</v>
      </c>
      <c r="D262" s="312" t="s">
        <v>5987</v>
      </c>
      <c r="E262" s="312"/>
      <c r="F262" s="312"/>
      <c r="G262" s="312" t="s">
        <v>4590</v>
      </c>
      <c r="H262" s="65">
        <v>6216434</v>
      </c>
      <c r="I262" s="65" cm="1">
        <f t="array" ref="I262">IF(COUNTIF(RawData!A:A, H262)=0, "None", MAX(IF(RawData!A:A=H262, RawData!B:B)))</f>
        <v>1</v>
      </c>
      <c r="J262" s="313"/>
      <c r="K262" s="313"/>
      <c r="L262" s="390"/>
    </row>
    <row r="263" spans="2:12" ht="30" customHeight="1">
      <c r="B263" s="315" t="s">
        <v>1415</v>
      </c>
      <c r="C263" s="312" t="s">
        <v>1502</v>
      </c>
      <c r="D263" s="312" t="s">
        <v>5002</v>
      </c>
      <c r="E263" s="312"/>
      <c r="F263" s="312"/>
      <c r="G263" s="312" t="s">
        <v>1419</v>
      </c>
      <c r="H263" s="65">
        <v>6229731</v>
      </c>
      <c r="I263" s="65" cm="1">
        <f t="array" ref="I263">IF(COUNTIF(RawData!A:A, H263)=0, "None", MAX(IF(RawData!A:A=H263, RawData!B:B)))</f>
        <v>1</v>
      </c>
      <c r="J263" s="313"/>
      <c r="K263" s="313"/>
      <c r="L263" s="390"/>
    </row>
    <row r="264" spans="2:12" ht="30" customHeight="1">
      <c r="B264" s="315" t="s">
        <v>7971</v>
      </c>
      <c r="C264" s="312" t="s">
        <v>8003</v>
      </c>
      <c r="D264" s="312" t="s">
        <v>7988</v>
      </c>
      <c r="E264" s="312" t="s">
        <v>8003</v>
      </c>
      <c r="F264" s="312"/>
      <c r="G264" s="312"/>
      <c r="H264" s="65">
        <v>6279960</v>
      </c>
      <c r="I264" s="65" cm="1">
        <f t="array" ref="I264">IF(COUNTIF(RawData!A:A, H264)=0, "None", MAX(IF(RawData!A:A=H264, RawData!B:B)))</f>
        <v>2</v>
      </c>
      <c r="J264" s="313"/>
      <c r="K264" s="313"/>
      <c r="L264" s="390"/>
    </row>
    <row r="265" spans="2:12" ht="30" customHeight="1">
      <c r="B265" s="315" t="s">
        <v>7971</v>
      </c>
      <c r="C265" s="312" t="s">
        <v>8010</v>
      </c>
      <c r="D265" s="312" t="s">
        <v>7977</v>
      </c>
      <c r="E265" s="736" t="s">
        <v>7992</v>
      </c>
      <c r="F265" s="312" t="s">
        <v>8005</v>
      </c>
      <c r="G265" s="312"/>
      <c r="H265" s="65">
        <v>6226103</v>
      </c>
      <c r="I265" s="65" cm="1">
        <f t="array" ref="I265">IF(COUNTIF(RawData!A:A, H265)=0, "None", MAX(IF(RawData!A:A=H265, RawData!B:B)))</f>
        <v>12</v>
      </c>
      <c r="J265" s="313"/>
      <c r="K265" s="313"/>
      <c r="L265" s="390" t="s">
        <v>8007</v>
      </c>
    </row>
    <row r="266" spans="2:12" ht="30" customHeight="1">
      <c r="B266" s="315" t="s">
        <v>1413</v>
      </c>
      <c r="C266" s="312" t="s">
        <v>2391</v>
      </c>
      <c r="D266" s="312" t="s">
        <v>5993</v>
      </c>
      <c r="E266" s="312"/>
      <c r="F266" s="312"/>
      <c r="G266" s="312" t="s">
        <v>5445</v>
      </c>
      <c r="H266" s="65">
        <v>6172547</v>
      </c>
      <c r="I266" s="65" cm="1">
        <f t="array" ref="I266">IF(COUNTIF(RawData!A:A, H266)=0, "None", MAX(IF(RawData!A:A=H266, RawData!B:B)))</f>
        <v>0</v>
      </c>
      <c r="J266" s="313"/>
      <c r="K266" s="313"/>
      <c r="L266" s="390"/>
    </row>
    <row r="267" spans="2:12" ht="30" customHeight="1">
      <c r="B267" s="315" t="s">
        <v>1413</v>
      </c>
      <c r="C267" s="312" t="s">
        <v>2391</v>
      </c>
      <c r="D267" s="312" t="s">
        <v>5994</v>
      </c>
      <c r="E267" s="312" t="s">
        <v>5995</v>
      </c>
      <c r="F267" s="312"/>
      <c r="G267" s="312" t="s">
        <v>5476</v>
      </c>
      <c r="H267" s="65">
        <v>6125426</v>
      </c>
      <c r="I267" s="65" cm="1">
        <f t="array" ref="I267">IF(COUNTIF(RawData!A:A, H267)=0, "None", MAX(IF(RawData!A:A=H267, RawData!B:B)))</f>
        <v>2</v>
      </c>
      <c r="J267" s="313"/>
      <c r="K267" s="313"/>
      <c r="L267" s="390"/>
    </row>
    <row r="268" spans="2:12" ht="30" customHeight="1">
      <c r="B268" s="315" t="s">
        <v>1413</v>
      </c>
      <c r="C268" s="312" t="s">
        <v>2708</v>
      </c>
      <c r="D268" s="312" t="s">
        <v>6002</v>
      </c>
      <c r="E268" s="312" t="s">
        <v>6003</v>
      </c>
      <c r="F268" s="312" t="s">
        <v>6004</v>
      </c>
      <c r="G268" s="312" t="s">
        <v>5476</v>
      </c>
      <c r="H268" s="65">
        <v>6173601</v>
      </c>
      <c r="I268" s="65" cm="1">
        <f t="array" ref="I268">IF(COUNTIF(RawData!A:A, H268)=0, "None", MAX(IF(RawData!A:A=H268, RawData!B:B)))</f>
        <v>1</v>
      </c>
      <c r="J268" s="313"/>
      <c r="K268" s="313"/>
      <c r="L268" s="390"/>
    </row>
    <row r="269" spans="2:12" ht="30" customHeight="1">
      <c r="B269" s="315" t="s">
        <v>1415</v>
      </c>
      <c r="C269" s="312" t="s">
        <v>2301</v>
      </c>
      <c r="D269" s="312" t="s">
        <v>5809</v>
      </c>
      <c r="E269" s="312" t="s">
        <v>5810</v>
      </c>
      <c r="F269" s="312" t="s">
        <v>5811</v>
      </c>
      <c r="G269" s="312" t="s">
        <v>5476</v>
      </c>
      <c r="H269" s="65">
        <v>6213662</v>
      </c>
      <c r="I269" s="65" cm="1">
        <f t="array" ref="I269">IF(COUNTIF(RawData!A:A, H269)=0, "None", MAX(IF(RawData!A:A=H269, RawData!B:B)))</f>
        <v>0</v>
      </c>
      <c r="J269" s="313"/>
      <c r="K269" s="313"/>
      <c r="L269" s="390"/>
    </row>
    <row r="270" spans="2:12" ht="30" customHeight="1">
      <c r="B270" s="315" t="s">
        <v>1415</v>
      </c>
      <c r="C270" s="312" t="s">
        <v>2301</v>
      </c>
      <c r="D270" s="312" t="s">
        <v>5936</v>
      </c>
      <c r="E270" s="312" t="s">
        <v>5937</v>
      </c>
      <c r="F270" s="312"/>
      <c r="G270" s="312" t="s">
        <v>5938</v>
      </c>
      <c r="H270" s="65">
        <v>6265013</v>
      </c>
      <c r="I270" s="65" cm="1">
        <f t="array" ref="I270">IF(COUNTIF(RawData!A:A, H270)=0, "None", MAX(IF(RawData!A:A=H270, RawData!B:B)))</f>
        <v>2</v>
      </c>
      <c r="J270" s="313"/>
      <c r="K270" s="313"/>
      <c r="L270" s="390"/>
    </row>
    <row r="271" spans="2:12" ht="30" customHeight="1">
      <c r="B271" s="315" t="s">
        <v>1413</v>
      </c>
      <c r="C271" s="312" t="s">
        <v>6013</v>
      </c>
      <c r="D271" s="312" t="s">
        <v>6014</v>
      </c>
      <c r="E271" s="312"/>
      <c r="F271" s="312"/>
      <c r="G271" s="312" t="s">
        <v>5476</v>
      </c>
      <c r="H271" s="65">
        <v>6308371</v>
      </c>
      <c r="I271" s="65" cm="1">
        <f t="array" ref="I271">IF(COUNTIF(RawData!A:A, H271)=0, "None", MAX(IF(RawData!A:A=H271, RawData!B:B)))</f>
        <v>0</v>
      </c>
      <c r="J271" s="313"/>
      <c r="K271" s="313"/>
      <c r="L271" s="390"/>
    </row>
    <row r="272" spans="2:12" ht="30" customHeight="1">
      <c r="B272" s="315" t="s">
        <v>1413</v>
      </c>
      <c r="C272" s="312" t="s">
        <v>6013</v>
      </c>
      <c r="D272" s="312" t="s">
        <v>6227</v>
      </c>
      <c r="E272" s="312" t="s">
        <v>6228</v>
      </c>
      <c r="F272" s="312" t="s">
        <v>6229</v>
      </c>
      <c r="G272" s="312" t="s">
        <v>5476</v>
      </c>
      <c r="H272" s="65">
        <v>6239233</v>
      </c>
      <c r="I272" s="65" cm="1">
        <f t="array" ref="I272">IF(COUNTIF(RawData!A:A, H272)=0, "None", MAX(IF(RawData!A:A=H272, RawData!B:B)))</f>
        <v>2</v>
      </c>
      <c r="J272" s="313"/>
      <c r="K272" s="313"/>
      <c r="L272" s="390"/>
    </row>
    <row r="273" spans="2:12" ht="30" customHeight="1">
      <c r="B273" s="315" t="s">
        <v>1413</v>
      </c>
      <c r="C273" s="312" t="s">
        <v>6013</v>
      </c>
      <c r="D273" s="312" t="s">
        <v>6015</v>
      </c>
      <c r="E273" s="312" t="s">
        <v>6016</v>
      </c>
      <c r="F273" s="312" t="s">
        <v>6017</v>
      </c>
      <c r="G273" s="312" t="s">
        <v>5476</v>
      </c>
      <c r="H273" s="65">
        <v>6195872</v>
      </c>
      <c r="I273" s="65" cm="1">
        <f t="array" ref="I273">IF(COUNTIF(RawData!A:A, H273)=0, "None", MAX(IF(RawData!A:A=H273, RawData!B:B)))</f>
        <v>3</v>
      </c>
      <c r="J273" s="313"/>
      <c r="K273" s="313"/>
      <c r="L273" s="390"/>
    </row>
    <row r="274" spans="2:12" ht="30" customHeight="1">
      <c r="B274" s="315" t="s">
        <v>1413</v>
      </c>
      <c r="C274" s="312" t="s">
        <v>6013</v>
      </c>
      <c r="D274" s="312" t="s">
        <v>6223</v>
      </c>
      <c r="E274" s="312" t="s">
        <v>6224</v>
      </c>
      <c r="F274" s="312" t="s">
        <v>6225</v>
      </c>
      <c r="G274" s="312" t="s">
        <v>5476</v>
      </c>
      <c r="H274" s="65">
        <v>6239234</v>
      </c>
      <c r="I274" s="65" cm="1">
        <f t="array" ref="I274">IF(COUNTIF(RawData!A:A, H274)=0, "None", MAX(IF(RawData!A:A=H274, RawData!B:B)))</f>
        <v>3</v>
      </c>
      <c r="J274" s="313"/>
      <c r="K274" s="313"/>
      <c r="L274" s="390"/>
    </row>
    <row r="275" spans="2:12" ht="30" customHeight="1">
      <c r="B275" s="315" t="s">
        <v>1413</v>
      </c>
      <c r="C275" s="312" t="s">
        <v>6013</v>
      </c>
      <c r="D275" s="312" t="s">
        <v>5574</v>
      </c>
      <c r="E275" s="312" t="s">
        <v>5573</v>
      </c>
      <c r="F275" s="312" t="s">
        <v>6226</v>
      </c>
      <c r="G275" s="312" t="s">
        <v>5476</v>
      </c>
      <c r="H275" s="65">
        <v>6345151</v>
      </c>
      <c r="I275" s="65" cm="1">
        <f t="array" ref="I275">IF(COUNTIF(RawData!A:A, H275)=0, "None", MAX(IF(RawData!A:A=H275, RawData!B:B)))</f>
        <v>5</v>
      </c>
      <c r="J275" s="313"/>
      <c r="K275" s="313"/>
      <c r="L275" s="390"/>
    </row>
    <row r="276" spans="2:12" ht="30" customHeight="1">
      <c r="B276" s="315" t="s">
        <v>1413</v>
      </c>
      <c r="C276" s="312" t="s">
        <v>4701</v>
      </c>
      <c r="D276" s="312" t="s">
        <v>6018</v>
      </c>
      <c r="E276" s="312"/>
      <c r="F276" s="312"/>
      <c r="G276" s="312" t="s">
        <v>1419</v>
      </c>
      <c r="H276" s="65">
        <v>6215180</v>
      </c>
      <c r="I276" s="65" cm="1">
        <f t="array" ref="I276">IF(COUNTIF(RawData!A:A, H276)=0, "None", MAX(IF(RawData!A:A=H276, RawData!B:B)))</f>
        <v>1</v>
      </c>
      <c r="J276" s="313"/>
      <c r="K276" s="313"/>
      <c r="L276" s="390"/>
    </row>
    <row r="277" spans="2:12" ht="30" customHeight="1">
      <c r="B277" s="315" t="s">
        <v>1415</v>
      </c>
      <c r="C277" s="312" t="s">
        <v>1504</v>
      </c>
      <c r="D277" s="312" t="s">
        <v>6023</v>
      </c>
      <c r="E277" s="312"/>
      <c r="F277" s="312"/>
      <c r="G277" s="312" t="s">
        <v>1419</v>
      </c>
      <c r="H277" s="65">
        <v>6330905</v>
      </c>
      <c r="I277" s="65" cm="1">
        <f t="array" ref="I277">IF(COUNTIF(RawData!A:A, H277)=0, "None", MAX(IF(RawData!A:A=H277, RawData!B:B)))</f>
        <v>0</v>
      </c>
      <c r="J277" s="313"/>
      <c r="K277" s="313"/>
      <c r="L277" s="390"/>
    </row>
    <row r="278" spans="2:12" ht="30" customHeight="1">
      <c r="B278" s="315" t="s">
        <v>1415</v>
      </c>
      <c r="C278" s="312" t="s">
        <v>1504</v>
      </c>
      <c r="D278" s="312" t="s">
        <v>6021</v>
      </c>
      <c r="E278" s="312" t="s">
        <v>6022</v>
      </c>
      <c r="F278" s="312"/>
      <c r="G278" s="312" t="s">
        <v>1428</v>
      </c>
      <c r="H278" s="65">
        <v>6164826</v>
      </c>
      <c r="I278" s="65" cm="1">
        <f t="array" ref="I278">IF(COUNTIF(RawData!A:A, H278)=0, "None", MAX(IF(RawData!A:A=H278, RawData!B:B)))</f>
        <v>3</v>
      </c>
      <c r="J278" s="313"/>
      <c r="K278" s="313"/>
      <c r="L278" s="390"/>
    </row>
    <row r="279" spans="2:12" ht="30" customHeight="1">
      <c r="B279" s="315" t="s">
        <v>1413</v>
      </c>
      <c r="C279" s="312" t="s">
        <v>2835</v>
      </c>
      <c r="D279" s="312" t="s">
        <v>6039</v>
      </c>
      <c r="E279" s="312"/>
      <c r="F279" s="312"/>
      <c r="G279" s="312" t="s">
        <v>5476</v>
      </c>
      <c r="H279" s="65">
        <v>6255845</v>
      </c>
      <c r="I279" s="65" cm="1">
        <f t="array" ref="I279">IF(COUNTIF(RawData!A:A, H279)=0, "None", MAX(IF(RawData!A:A=H279, RawData!B:B)))</f>
        <v>0</v>
      </c>
      <c r="J279" s="313"/>
      <c r="K279" s="313"/>
      <c r="L279" s="390"/>
    </row>
    <row r="280" spans="2:12" ht="30" customHeight="1">
      <c r="B280" s="315" t="s">
        <v>1413</v>
      </c>
      <c r="C280" s="312" t="s">
        <v>2835</v>
      </c>
      <c r="D280" s="312" t="s">
        <v>6040</v>
      </c>
      <c r="E280" s="312"/>
      <c r="F280" s="312"/>
      <c r="G280" s="312" t="s">
        <v>5476</v>
      </c>
      <c r="H280" s="65">
        <v>6255849</v>
      </c>
      <c r="I280" s="65" cm="1">
        <f t="array" ref="I280">IF(COUNTIF(RawData!A:A, H280)=0, "None", MAX(IF(RawData!A:A=H280, RawData!B:B)))</f>
        <v>0</v>
      </c>
      <c r="J280" s="313"/>
      <c r="K280" s="313"/>
      <c r="L280" s="390"/>
    </row>
    <row r="281" spans="2:12" ht="30" customHeight="1">
      <c r="B281" s="315" t="s">
        <v>1413</v>
      </c>
      <c r="C281" s="312" t="s">
        <v>3470</v>
      </c>
      <c r="D281" s="312" t="s">
        <v>6041</v>
      </c>
      <c r="E281" s="312" t="s">
        <v>6042</v>
      </c>
      <c r="F281" s="312" t="s">
        <v>6043</v>
      </c>
      <c r="G281" s="312" t="s">
        <v>5476</v>
      </c>
      <c r="H281" s="65">
        <v>965450</v>
      </c>
      <c r="I281" s="65" cm="1">
        <f t="array" ref="I281">IF(COUNTIF(RawData!A:A, H281)=0, "None", MAX(IF(RawData!A:A=H281, RawData!B:B)))</f>
        <v>0</v>
      </c>
      <c r="J281" s="313"/>
      <c r="K281" s="313"/>
      <c r="L281" s="390"/>
    </row>
    <row r="282" spans="2:12" ht="30" customHeight="1">
      <c r="B282" s="315" t="s">
        <v>1413</v>
      </c>
      <c r="C282" s="312" t="s">
        <v>3470</v>
      </c>
      <c r="D282" s="312" t="s">
        <v>6060</v>
      </c>
      <c r="E282" s="312" t="s">
        <v>6061</v>
      </c>
      <c r="F282" s="312" t="s">
        <v>6062</v>
      </c>
      <c r="G282" s="312" t="s">
        <v>6063</v>
      </c>
      <c r="H282" s="65">
        <v>6232101</v>
      </c>
      <c r="I282" s="65" cm="1">
        <f t="array" ref="I282">IF(COUNTIF(RawData!A:A, H282)=0, "None", MAX(IF(RawData!A:A=H282, RawData!B:B)))</f>
        <v>0</v>
      </c>
      <c r="J282" s="313"/>
      <c r="K282" s="313"/>
      <c r="L282" s="390"/>
    </row>
    <row r="283" spans="2:12" ht="30" customHeight="1">
      <c r="B283" s="315" t="s">
        <v>1413</v>
      </c>
      <c r="C283" s="312" t="s">
        <v>3470</v>
      </c>
      <c r="D283" s="312" t="s">
        <v>6057</v>
      </c>
      <c r="E283" s="312" t="s">
        <v>6058</v>
      </c>
      <c r="F283" s="312" t="s">
        <v>6059</v>
      </c>
      <c r="G283" s="312" t="s">
        <v>5476</v>
      </c>
      <c r="H283" s="65">
        <v>6258320</v>
      </c>
      <c r="I283" s="65" cm="1">
        <f t="array" ref="I283">IF(COUNTIF(RawData!A:A, H283)=0, "None", MAX(IF(RawData!A:A=H283, RawData!B:B)))</f>
        <v>0</v>
      </c>
      <c r="J283" s="313"/>
      <c r="K283" s="313"/>
      <c r="L283" s="390"/>
    </row>
    <row r="284" spans="2:12" ht="30" customHeight="1">
      <c r="B284" s="315" t="s">
        <v>1413</v>
      </c>
      <c r="C284" s="312" t="s">
        <v>6076</v>
      </c>
      <c r="D284" s="312" t="s">
        <v>6099</v>
      </c>
      <c r="E284" s="312" t="s">
        <v>6100</v>
      </c>
      <c r="F284" s="312" t="s">
        <v>6090</v>
      </c>
      <c r="G284" s="312" t="s">
        <v>5476</v>
      </c>
      <c r="H284" s="65">
        <v>6119879</v>
      </c>
      <c r="I284" s="65" cm="1">
        <f t="array" ref="I284">IF(COUNTIF(RawData!A:A, H284)=0, "None", MAX(IF(RawData!A:A=H284, RawData!B:B)))</f>
        <v>0</v>
      </c>
      <c r="J284" s="313"/>
      <c r="K284" s="313"/>
      <c r="L284" s="390"/>
    </row>
    <row r="285" spans="2:12" ht="30" customHeight="1">
      <c r="B285" s="315" t="s">
        <v>1413</v>
      </c>
      <c r="C285" s="312" t="s">
        <v>6076</v>
      </c>
      <c r="D285" s="312" t="s">
        <v>6101</v>
      </c>
      <c r="E285" s="312" t="s">
        <v>6102</v>
      </c>
      <c r="F285" s="312" t="s">
        <v>6090</v>
      </c>
      <c r="G285" s="312" t="s">
        <v>5476</v>
      </c>
      <c r="H285" s="65">
        <v>6119880</v>
      </c>
      <c r="I285" s="65" cm="1">
        <f t="array" ref="I285">IF(COUNTIF(RawData!A:A, H285)=0, "None", MAX(IF(RawData!A:A=H285, RawData!B:B)))</f>
        <v>0</v>
      </c>
      <c r="J285" s="313"/>
      <c r="K285" s="313"/>
      <c r="L285" s="390"/>
    </row>
    <row r="286" spans="2:12" ht="30" customHeight="1">
      <c r="B286" s="315" t="s">
        <v>1413</v>
      </c>
      <c r="C286" s="312" t="s">
        <v>6076</v>
      </c>
      <c r="D286" s="312" t="s">
        <v>6088</v>
      </c>
      <c r="E286" s="312" t="s">
        <v>6089</v>
      </c>
      <c r="F286" s="312" t="s">
        <v>6090</v>
      </c>
      <c r="G286" s="312" t="s">
        <v>5476</v>
      </c>
      <c r="H286" s="65">
        <v>6119881</v>
      </c>
      <c r="I286" s="65" cm="1">
        <f t="array" ref="I286">IF(COUNTIF(RawData!A:A, H286)=0, "None", MAX(IF(RawData!A:A=H286, RawData!B:B)))</f>
        <v>0</v>
      </c>
      <c r="J286" s="313"/>
      <c r="K286" s="313"/>
      <c r="L286" s="390"/>
    </row>
    <row r="287" spans="2:12" ht="30" customHeight="1">
      <c r="B287" s="315" t="s">
        <v>1413</v>
      </c>
      <c r="C287" s="312" t="s">
        <v>6076</v>
      </c>
      <c r="D287" s="312" t="s">
        <v>6091</v>
      </c>
      <c r="E287" s="312" t="s">
        <v>6092</v>
      </c>
      <c r="F287" s="312" t="s">
        <v>6090</v>
      </c>
      <c r="G287" s="312" t="s">
        <v>5476</v>
      </c>
      <c r="H287" s="65">
        <v>6119892</v>
      </c>
      <c r="I287" s="65" cm="1">
        <f t="array" ref="I287">IF(COUNTIF(RawData!A:A, H287)=0, "None", MAX(IF(RawData!A:A=H287, RawData!B:B)))</f>
        <v>0</v>
      </c>
      <c r="J287" s="313"/>
      <c r="K287" s="313"/>
      <c r="L287" s="390"/>
    </row>
    <row r="288" spans="2:12" ht="30" customHeight="1">
      <c r="B288" s="315" t="s">
        <v>1413</v>
      </c>
      <c r="C288" s="312" t="s">
        <v>6076</v>
      </c>
      <c r="D288" s="312" t="s">
        <v>6098</v>
      </c>
      <c r="E288" s="312"/>
      <c r="F288" s="312"/>
      <c r="G288" s="312" t="s">
        <v>5476</v>
      </c>
      <c r="H288" s="65">
        <v>6255846</v>
      </c>
      <c r="I288" s="65" cm="1">
        <f t="array" ref="I288">IF(COUNTIF(RawData!A:A, H288)=0, "None", MAX(IF(RawData!A:A=H288, RawData!B:B)))</f>
        <v>0</v>
      </c>
      <c r="J288" s="313"/>
      <c r="K288" s="313"/>
      <c r="L288" s="390"/>
    </row>
    <row r="289" spans="2:12" ht="30" customHeight="1">
      <c r="B289" s="315" t="s">
        <v>1413</v>
      </c>
      <c r="C289" s="312" t="s">
        <v>6076</v>
      </c>
      <c r="D289" s="312" t="s">
        <v>6097</v>
      </c>
      <c r="E289" s="312"/>
      <c r="F289" s="312"/>
      <c r="G289" s="312" t="s">
        <v>5476</v>
      </c>
      <c r="H289" s="65">
        <v>6255847</v>
      </c>
      <c r="I289" s="65" cm="1">
        <f t="array" ref="I289">IF(COUNTIF(RawData!A:A, H289)=0, "None", MAX(IF(RawData!A:A=H289, RawData!B:B)))</f>
        <v>0</v>
      </c>
      <c r="J289" s="313"/>
      <c r="K289" s="313"/>
      <c r="L289" s="390"/>
    </row>
    <row r="290" spans="2:12" ht="30" customHeight="1">
      <c r="B290" s="315" t="s">
        <v>1413</v>
      </c>
      <c r="C290" s="312" t="s">
        <v>6076</v>
      </c>
      <c r="D290" s="312" t="s">
        <v>6104</v>
      </c>
      <c r="E290" s="312"/>
      <c r="F290" s="312"/>
      <c r="G290" s="312" t="s">
        <v>5476</v>
      </c>
      <c r="H290" s="65">
        <v>6342809</v>
      </c>
      <c r="I290" s="65" cm="1">
        <f t="array" ref="I290">IF(COUNTIF(RawData!A:A, H290)=0, "None", MAX(IF(RawData!A:A=H290, RawData!B:B)))</f>
        <v>0</v>
      </c>
      <c r="J290" s="313"/>
      <c r="K290" s="313"/>
      <c r="L290" s="390"/>
    </row>
    <row r="291" spans="2:12" ht="30" customHeight="1">
      <c r="B291" s="315" t="s">
        <v>1413</v>
      </c>
      <c r="C291" s="312" t="s">
        <v>6076</v>
      </c>
      <c r="D291" s="312" t="s">
        <v>6078</v>
      </c>
      <c r="E291" s="312" t="s">
        <v>6077</v>
      </c>
      <c r="F291" s="312"/>
      <c r="G291" s="312" t="s">
        <v>5476</v>
      </c>
      <c r="H291" s="65">
        <v>6342810</v>
      </c>
      <c r="I291" s="65" cm="1">
        <f t="array" ref="I291">IF(COUNTIF(RawData!A:A, H291)=0, "None", MAX(IF(RawData!A:A=H291, RawData!B:B)))</f>
        <v>0</v>
      </c>
      <c r="J291" s="313"/>
      <c r="K291" s="313"/>
      <c r="L291" s="390"/>
    </row>
    <row r="292" spans="2:12" ht="30" customHeight="1">
      <c r="B292" s="315" t="s">
        <v>1413</v>
      </c>
      <c r="C292" s="312" t="s">
        <v>6076</v>
      </c>
      <c r="D292" s="312" t="s">
        <v>6103</v>
      </c>
      <c r="E292" s="312"/>
      <c r="F292" s="312"/>
      <c r="G292" s="312" t="s">
        <v>5476</v>
      </c>
      <c r="H292" s="65">
        <v>6342833</v>
      </c>
      <c r="I292" s="65" cm="1">
        <f t="array" ref="I292">IF(COUNTIF(RawData!A:A, H292)=0, "None", MAX(IF(RawData!A:A=H292, RawData!B:B)))</f>
        <v>1</v>
      </c>
      <c r="J292" s="313"/>
      <c r="K292" s="313"/>
      <c r="L292" s="390"/>
    </row>
    <row r="293" spans="2:12" ht="30" customHeight="1">
      <c r="B293" s="315" t="s">
        <v>1413</v>
      </c>
      <c r="C293" s="312" t="s">
        <v>6076</v>
      </c>
      <c r="D293" s="312" t="s">
        <v>6105</v>
      </c>
      <c r="E293" s="312" t="s">
        <v>6106</v>
      </c>
      <c r="F293" s="312" t="s">
        <v>6107</v>
      </c>
      <c r="G293" s="312" t="s">
        <v>5476</v>
      </c>
      <c r="H293" s="65">
        <v>6119875</v>
      </c>
      <c r="I293" s="65" cm="1">
        <f t="array" ref="I293">IF(COUNTIF(RawData!A:A, H293)=0, "None", MAX(IF(RawData!A:A=H293, RawData!B:B)))</f>
        <v>2</v>
      </c>
      <c r="J293" s="313"/>
      <c r="K293" s="313"/>
      <c r="L293" s="390"/>
    </row>
    <row r="294" spans="2:12" ht="30" customHeight="1">
      <c r="B294" s="315" t="s">
        <v>1413</v>
      </c>
      <c r="C294" s="312" t="s">
        <v>6076</v>
      </c>
      <c r="D294" s="312" t="s">
        <v>6108</v>
      </c>
      <c r="E294" s="312" t="s">
        <v>6109</v>
      </c>
      <c r="F294" s="312"/>
      <c r="G294" s="312" t="s">
        <v>5476</v>
      </c>
      <c r="H294" s="65">
        <v>6119877</v>
      </c>
      <c r="I294" s="65" cm="1">
        <f t="array" ref="I294">IF(COUNTIF(RawData!A:A, H294)=0, "None", MAX(IF(RawData!A:A=H294, RawData!B:B)))</f>
        <v>2</v>
      </c>
      <c r="J294" s="313"/>
      <c r="K294" s="313"/>
      <c r="L294" s="390"/>
    </row>
    <row r="295" spans="2:12" ht="30" customHeight="1">
      <c r="B295" s="315" t="s">
        <v>1413</v>
      </c>
      <c r="C295" s="312" t="s">
        <v>6076</v>
      </c>
      <c r="D295" s="312" t="s">
        <v>6093</v>
      </c>
      <c r="E295" s="312" t="s">
        <v>6094</v>
      </c>
      <c r="F295" s="312" t="s">
        <v>6038</v>
      </c>
      <c r="G295" s="312" t="s">
        <v>5476</v>
      </c>
      <c r="H295" s="65">
        <v>6119894</v>
      </c>
      <c r="I295" s="65" cm="1">
        <f t="array" ref="I295">IF(COUNTIF(RawData!A:A, H295)=0, "None", MAX(IF(RawData!A:A=H295, RawData!B:B)))</f>
        <v>6</v>
      </c>
      <c r="J295" s="313"/>
      <c r="K295" s="313"/>
      <c r="L295" s="390"/>
    </row>
    <row r="296" spans="2:12" ht="30" customHeight="1">
      <c r="B296" s="315" t="s">
        <v>1413</v>
      </c>
      <c r="C296" s="312" t="s">
        <v>6076</v>
      </c>
      <c r="D296" s="312" t="s">
        <v>6095</v>
      </c>
      <c r="E296" s="312" t="s">
        <v>6096</v>
      </c>
      <c r="F296" s="312" t="s">
        <v>6038</v>
      </c>
      <c r="G296" s="312" t="s">
        <v>5476</v>
      </c>
      <c r="H296" s="65">
        <v>6119893</v>
      </c>
      <c r="I296" s="65" cm="1">
        <f t="array" ref="I296">IF(COUNTIF(RawData!A:A, H296)=0, "None", MAX(IF(RawData!A:A=H296, RawData!B:B)))</f>
        <v>8</v>
      </c>
      <c r="J296" s="313"/>
      <c r="K296" s="313"/>
      <c r="L296" s="390"/>
    </row>
    <row r="297" spans="2:12" ht="30" customHeight="1">
      <c r="B297" s="315" t="s">
        <v>1413</v>
      </c>
      <c r="C297" s="312" t="s">
        <v>6076</v>
      </c>
      <c r="D297" s="312" t="s">
        <v>6081</v>
      </c>
      <c r="E297" s="312" t="s">
        <v>6082</v>
      </c>
      <c r="F297" s="312"/>
      <c r="G297" s="312" t="s">
        <v>5476</v>
      </c>
      <c r="H297" s="65">
        <v>6119898</v>
      </c>
      <c r="I297" s="65" cm="1">
        <f t="array" ref="I297">IF(COUNTIF(RawData!A:A, H297)=0, "None", MAX(IF(RawData!A:A=H297, RawData!B:B)))</f>
        <v>9</v>
      </c>
      <c r="J297" s="313"/>
      <c r="K297" s="313"/>
      <c r="L297" s="390"/>
    </row>
    <row r="298" spans="2:12" ht="30" customHeight="1">
      <c r="B298" s="315" t="s">
        <v>1413</v>
      </c>
      <c r="C298" s="312" t="s">
        <v>6076</v>
      </c>
      <c r="D298" s="312" t="s">
        <v>6079</v>
      </c>
      <c r="E298" s="312" t="s">
        <v>6080</v>
      </c>
      <c r="F298" s="312"/>
      <c r="G298" s="312" t="s">
        <v>5476</v>
      </c>
      <c r="H298" s="65">
        <v>6119897</v>
      </c>
      <c r="I298" s="65" cm="1">
        <f t="array" ref="I298">IF(COUNTIF(RawData!A:A, H298)=0, "None", MAX(IF(RawData!A:A=H298, RawData!B:B)))</f>
        <v>10</v>
      </c>
      <c r="J298" s="313"/>
      <c r="K298" s="313"/>
      <c r="L298" s="390"/>
    </row>
    <row r="299" spans="2:12" ht="30" customHeight="1">
      <c r="B299" s="315" t="s">
        <v>1413</v>
      </c>
      <c r="C299" s="312" t="s">
        <v>6076</v>
      </c>
      <c r="D299" s="312" t="s">
        <v>6085</v>
      </c>
      <c r="E299" s="312" t="s">
        <v>6086</v>
      </c>
      <c r="F299" s="312" t="s">
        <v>6087</v>
      </c>
      <c r="G299" s="312" t="s">
        <v>5476</v>
      </c>
      <c r="H299" s="65">
        <v>6121451</v>
      </c>
      <c r="I299" s="65" cm="1">
        <f t="array" ref="I299">IF(COUNTIF(RawData!A:A, H299)=0, "None", MAX(IF(RawData!A:A=H299, RawData!B:B)))</f>
        <v>19</v>
      </c>
      <c r="J299" s="313"/>
      <c r="K299" s="313"/>
      <c r="L299" s="390"/>
    </row>
    <row r="300" spans="2:12" ht="30" customHeight="1">
      <c r="B300" s="315" t="s">
        <v>1413</v>
      </c>
      <c r="C300" s="312" t="s">
        <v>6076</v>
      </c>
      <c r="D300" s="312" t="s">
        <v>6083</v>
      </c>
      <c r="E300" s="312" t="s">
        <v>6084</v>
      </c>
      <c r="F300" s="312"/>
      <c r="G300" s="312" t="s">
        <v>5476</v>
      </c>
      <c r="H300" s="65">
        <v>6121454</v>
      </c>
      <c r="I300" s="65" cm="1">
        <f t="array" ref="I300">IF(COUNTIF(RawData!A:A, H300)=0, "None", MAX(IF(RawData!A:A=H300, RawData!B:B)))</f>
        <v>20</v>
      </c>
      <c r="J300" s="313"/>
      <c r="K300" s="313"/>
      <c r="L300" s="390"/>
    </row>
    <row r="301" spans="2:12" ht="30" customHeight="1">
      <c r="B301" s="315" t="s">
        <v>1413</v>
      </c>
      <c r="C301" s="312" t="s">
        <v>1613</v>
      </c>
      <c r="D301" s="312" t="s">
        <v>6110</v>
      </c>
      <c r="E301" s="312"/>
      <c r="F301" s="312"/>
      <c r="G301" s="312" t="s">
        <v>5476</v>
      </c>
      <c r="H301" s="65">
        <v>6174097</v>
      </c>
      <c r="I301" s="65" cm="1">
        <f t="array" ref="I301">IF(COUNTIF(RawData!A:A, H301)=0, "None", MAX(IF(RawData!A:A=H301, RawData!B:B)))</f>
        <v>0</v>
      </c>
      <c r="J301" s="313"/>
      <c r="K301" s="313"/>
      <c r="L301" s="390"/>
    </row>
    <row r="302" spans="2:12" ht="30" customHeight="1">
      <c r="B302" s="315" t="s">
        <v>1413</v>
      </c>
      <c r="C302" s="312" t="s">
        <v>1613</v>
      </c>
      <c r="D302" s="312" t="s">
        <v>6111</v>
      </c>
      <c r="E302" s="312" t="s">
        <v>6112</v>
      </c>
      <c r="F302" s="312" t="s">
        <v>6113</v>
      </c>
      <c r="G302" s="312" t="s">
        <v>5476</v>
      </c>
      <c r="H302" s="65">
        <v>6253603</v>
      </c>
      <c r="I302" s="65" cm="1">
        <f t="array" ref="I302">IF(COUNTIF(RawData!A:A, H302)=0, "None", MAX(IF(RawData!A:A=H302, RawData!B:B)))</f>
        <v>0</v>
      </c>
      <c r="J302" s="313"/>
      <c r="K302" s="313"/>
      <c r="L302" s="390"/>
    </row>
    <row r="303" spans="2:12" ht="30" customHeight="1">
      <c r="B303" s="315" t="s">
        <v>1413</v>
      </c>
      <c r="C303" s="312" t="s">
        <v>1613</v>
      </c>
      <c r="D303" s="312" t="s">
        <v>6114</v>
      </c>
      <c r="E303" s="312"/>
      <c r="F303" s="312"/>
      <c r="G303" s="312" t="s">
        <v>5476</v>
      </c>
      <c r="H303" s="65">
        <v>6342821</v>
      </c>
      <c r="I303" s="65" cm="1">
        <f t="array" ref="I303">IF(COUNTIF(RawData!A:A, H303)=0, "None", MAX(IF(RawData!A:A=H303, RawData!B:B)))</f>
        <v>0</v>
      </c>
      <c r="J303" s="313"/>
      <c r="K303" s="313"/>
      <c r="L303" s="390"/>
    </row>
    <row r="304" spans="2:12" ht="30" customHeight="1">
      <c r="B304" s="315" t="s">
        <v>1413</v>
      </c>
      <c r="C304" s="312" t="s">
        <v>1613</v>
      </c>
      <c r="D304" s="312" t="s">
        <v>6115</v>
      </c>
      <c r="E304" s="312"/>
      <c r="F304" s="312"/>
      <c r="G304" s="312" t="s">
        <v>5476</v>
      </c>
      <c r="H304" s="65">
        <v>6342823</v>
      </c>
      <c r="I304" s="65" cm="1">
        <f t="array" ref="I304">IF(COUNTIF(RawData!A:A, H304)=0, "None", MAX(IF(RawData!A:A=H304, RawData!B:B)))</f>
        <v>0</v>
      </c>
      <c r="J304" s="313"/>
      <c r="K304" s="313"/>
      <c r="L304" s="390"/>
    </row>
    <row r="305" spans="2:12" ht="30" customHeight="1">
      <c r="B305" s="315" t="s">
        <v>1413</v>
      </c>
      <c r="C305" s="312" t="s">
        <v>1613</v>
      </c>
      <c r="D305" s="312" t="s">
        <v>6116</v>
      </c>
      <c r="E305" s="312"/>
      <c r="F305" s="312"/>
      <c r="G305" s="312" t="s">
        <v>5476</v>
      </c>
      <c r="H305" s="65">
        <v>6342824</v>
      </c>
      <c r="I305" s="65" cm="1">
        <f t="array" ref="I305">IF(COUNTIF(RawData!A:A, H305)=0, "None", MAX(IF(RawData!A:A=H305, RawData!B:B)))</f>
        <v>0</v>
      </c>
      <c r="J305" s="313"/>
      <c r="K305" s="313"/>
      <c r="L305" s="390"/>
    </row>
    <row r="306" spans="2:12" ht="30" customHeight="1">
      <c r="B306" s="315" t="s">
        <v>1413</v>
      </c>
      <c r="C306" s="312" t="s">
        <v>1613</v>
      </c>
      <c r="D306" s="312" t="s">
        <v>6117</v>
      </c>
      <c r="E306" s="312"/>
      <c r="F306" s="312"/>
      <c r="G306" s="312" t="s">
        <v>5476</v>
      </c>
      <c r="H306" s="65">
        <v>6342825</v>
      </c>
      <c r="I306" s="65" cm="1">
        <f t="array" ref="I306">IF(COUNTIF(RawData!A:A, H306)=0, "None", MAX(IF(RawData!A:A=H306, RawData!B:B)))</f>
        <v>0</v>
      </c>
      <c r="J306" s="313"/>
      <c r="K306" s="313"/>
      <c r="L306" s="390"/>
    </row>
    <row r="307" spans="2:12" ht="30" customHeight="1">
      <c r="B307" s="315" t="s">
        <v>1413</v>
      </c>
      <c r="C307" s="312" t="s">
        <v>1613</v>
      </c>
      <c r="D307" s="312" t="s">
        <v>6118</v>
      </c>
      <c r="E307" s="312"/>
      <c r="F307" s="312"/>
      <c r="G307" s="312" t="s">
        <v>5476</v>
      </c>
      <c r="H307" s="65">
        <v>6342826</v>
      </c>
      <c r="I307" s="65" cm="1">
        <f t="array" ref="I307">IF(COUNTIF(RawData!A:A, H307)=0, "None", MAX(IF(RawData!A:A=H307, RawData!B:B)))</f>
        <v>0</v>
      </c>
      <c r="J307" s="313"/>
      <c r="K307" s="313"/>
      <c r="L307" s="390"/>
    </row>
    <row r="308" spans="2:12" ht="30" customHeight="1">
      <c r="B308" s="315" t="s">
        <v>1413</v>
      </c>
      <c r="C308" s="312" t="s">
        <v>1613</v>
      </c>
      <c r="D308" s="312" t="s">
        <v>6119</v>
      </c>
      <c r="E308" s="312"/>
      <c r="F308" s="312"/>
      <c r="G308" s="312" t="s">
        <v>5476</v>
      </c>
      <c r="H308" s="65">
        <v>6342827</v>
      </c>
      <c r="I308" s="65" cm="1">
        <f t="array" ref="I308">IF(COUNTIF(RawData!A:A, H308)=0, "None", MAX(IF(RawData!A:A=H308, RawData!B:B)))</f>
        <v>0</v>
      </c>
      <c r="J308" s="313"/>
      <c r="K308" s="313"/>
      <c r="L308" s="390"/>
    </row>
    <row r="309" spans="2:12" ht="30" customHeight="1">
      <c r="B309" s="315" t="s">
        <v>1413</v>
      </c>
      <c r="C309" s="312" t="s">
        <v>1613</v>
      </c>
      <c r="D309" s="312" t="s">
        <v>6120</v>
      </c>
      <c r="E309" s="312"/>
      <c r="F309" s="312"/>
      <c r="G309" s="312" t="s">
        <v>5476</v>
      </c>
      <c r="H309" s="65">
        <v>6342828</v>
      </c>
      <c r="I309" s="65" cm="1">
        <f t="array" ref="I309">IF(COUNTIF(RawData!A:A, H309)=0, "None", MAX(IF(RawData!A:A=H309, RawData!B:B)))</f>
        <v>0</v>
      </c>
      <c r="J309" s="313"/>
      <c r="K309" s="313"/>
      <c r="L309" s="390"/>
    </row>
    <row r="310" spans="2:12" ht="30" customHeight="1">
      <c r="B310" s="315" t="s">
        <v>1413</v>
      </c>
      <c r="C310" s="312" t="s">
        <v>1626</v>
      </c>
      <c r="D310" s="312" t="s">
        <v>6125</v>
      </c>
      <c r="E310" s="312" t="s">
        <v>6126</v>
      </c>
      <c r="F310" s="312"/>
      <c r="G310" s="312" t="s">
        <v>5476</v>
      </c>
      <c r="H310" s="65">
        <v>6119900</v>
      </c>
      <c r="I310" s="65" cm="1">
        <f t="array" ref="I310">IF(COUNTIF(RawData!A:A, H310)=0, "None", MAX(IF(RawData!A:A=H310, RawData!B:B)))</f>
        <v>0</v>
      </c>
      <c r="J310" s="313"/>
      <c r="K310" s="313"/>
      <c r="L310" s="390"/>
    </row>
    <row r="311" spans="2:12" ht="30" customHeight="1">
      <c r="B311" s="315" t="s">
        <v>1413</v>
      </c>
      <c r="C311" s="312" t="s">
        <v>1626</v>
      </c>
      <c r="D311" s="312" t="s">
        <v>6127</v>
      </c>
      <c r="E311" s="312" t="s">
        <v>6128</v>
      </c>
      <c r="F311" s="312"/>
      <c r="G311" s="312" t="s">
        <v>5476</v>
      </c>
      <c r="H311" s="65">
        <v>6125421</v>
      </c>
      <c r="I311" s="65" cm="1">
        <f t="array" ref="I311">IF(COUNTIF(RawData!A:A, H311)=0, "None", MAX(IF(RawData!A:A=H311, RawData!B:B)))</f>
        <v>0</v>
      </c>
      <c r="J311" s="313"/>
      <c r="K311" s="313"/>
      <c r="L311" s="390"/>
    </row>
    <row r="312" spans="2:12" ht="30" customHeight="1">
      <c r="B312" s="315" t="s">
        <v>1413</v>
      </c>
      <c r="C312" s="312" t="s">
        <v>1626</v>
      </c>
      <c r="D312" s="312" t="s">
        <v>6129</v>
      </c>
      <c r="E312" s="312" t="s">
        <v>6130</v>
      </c>
      <c r="F312" s="312"/>
      <c r="G312" s="312" t="s">
        <v>5476</v>
      </c>
      <c r="H312" s="65">
        <v>6125425</v>
      </c>
      <c r="I312" s="65" cm="1">
        <f t="array" ref="I312">IF(COUNTIF(RawData!A:A, H312)=0, "None", MAX(IF(RawData!A:A=H312, RawData!B:B)))</f>
        <v>0</v>
      </c>
      <c r="J312" s="313"/>
      <c r="K312" s="313"/>
      <c r="L312" s="390"/>
    </row>
    <row r="313" spans="2:12" ht="30" customHeight="1">
      <c r="B313" s="315" t="s">
        <v>1413</v>
      </c>
      <c r="C313" s="312" t="s">
        <v>1626</v>
      </c>
      <c r="D313" s="312" t="s">
        <v>5927</v>
      </c>
      <c r="E313" s="312" t="s">
        <v>5919</v>
      </c>
      <c r="F313" s="312"/>
      <c r="G313" s="312" t="s">
        <v>5476</v>
      </c>
      <c r="H313" s="65">
        <v>6192854</v>
      </c>
      <c r="I313" s="65" cm="1">
        <f t="array" ref="I313">IF(COUNTIF(RawData!A:A, H313)=0, "None", MAX(IF(RawData!A:A=H313, RawData!B:B)))</f>
        <v>0</v>
      </c>
      <c r="J313" s="313"/>
      <c r="K313" s="313"/>
      <c r="L313" s="390"/>
    </row>
    <row r="314" spans="2:12" ht="30" customHeight="1">
      <c r="B314" s="315" t="s">
        <v>1413</v>
      </c>
      <c r="C314" s="312" t="s">
        <v>1626</v>
      </c>
      <c r="D314" s="312" t="s">
        <v>6198</v>
      </c>
      <c r="E314" s="312"/>
      <c r="F314" s="312"/>
      <c r="G314" s="312" t="s">
        <v>1495</v>
      </c>
      <c r="H314" s="65">
        <v>6199316</v>
      </c>
      <c r="I314" s="65" cm="1">
        <f t="array" ref="I314">IF(COUNTIF(RawData!A:A, H314)=0, "None", MAX(IF(RawData!A:A=H314, RawData!B:B)))</f>
        <v>0</v>
      </c>
      <c r="J314" s="313"/>
      <c r="K314" s="313"/>
      <c r="L314" s="390"/>
    </row>
    <row r="315" spans="2:12" ht="30" customHeight="1">
      <c r="B315" s="315" t="s">
        <v>1413</v>
      </c>
      <c r="C315" s="312" t="s">
        <v>1626</v>
      </c>
      <c r="D315" s="312" t="s">
        <v>5785</v>
      </c>
      <c r="E315" s="312"/>
      <c r="F315" s="312"/>
      <c r="G315" s="312" t="s">
        <v>1495</v>
      </c>
      <c r="H315" s="65">
        <v>6199317</v>
      </c>
      <c r="I315" s="65" cm="1">
        <f t="array" ref="I315">IF(COUNTIF(RawData!A:A, H315)=0, "None", MAX(IF(RawData!A:A=H315, RawData!B:B)))</f>
        <v>0</v>
      </c>
      <c r="J315" s="313"/>
      <c r="K315" s="313"/>
      <c r="L315" s="390"/>
    </row>
    <row r="316" spans="2:12" ht="30" customHeight="1">
      <c r="B316" s="315" t="s">
        <v>1413</v>
      </c>
      <c r="C316" s="312" t="s">
        <v>1626</v>
      </c>
      <c r="D316" s="312" t="s">
        <v>5786</v>
      </c>
      <c r="E316" s="312"/>
      <c r="F316" s="312"/>
      <c r="G316" s="312" t="s">
        <v>1495</v>
      </c>
      <c r="H316" s="65">
        <v>6199318</v>
      </c>
      <c r="I316" s="65" cm="1">
        <f t="array" ref="I316">IF(COUNTIF(RawData!A:A, H316)=0, "None", MAX(IF(RawData!A:A=H316, RawData!B:B)))</f>
        <v>0</v>
      </c>
      <c r="J316" s="313"/>
      <c r="K316" s="313"/>
      <c r="L316" s="390"/>
    </row>
    <row r="317" spans="2:12" ht="30" customHeight="1">
      <c r="B317" s="315" t="s">
        <v>1413</v>
      </c>
      <c r="C317" s="312" t="s">
        <v>1626</v>
      </c>
      <c r="D317" s="312" t="s">
        <v>6121</v>
      </c>
      <c r="E317" s="312"/>
      <c r="F317" s="312"/>
      <c r="G317" s="312" t="s">
        <v>1680</v>
      </c>
      <c r="H317" s="65">
        <v>6215608</v>
      </c>
      <c r="I317" s="65" cm="1">
        <f t="array" ref="I317">IF(COUNTIF(RawData!A:A, H317)=0, "None", MAX(IF(RawData!A:A=H317, RawData!B:B)))</f>
        <v>0</v>
      </c>
      <c r="J317" s="313"/>
      <c r="K317" s="313"/>
      <c r="L317" s="390"/>
    </row>
    <row r="318" spans="2:12" ht="30" customHeight="1">
      <c r="B318" s="315" t="s">
        <v>1413</v>
      </c>
      <c r="C318" s="312" t="s">
        <v>1626</v>
      </c>
      <c r="D318" s="312" t="s">
        <v>5928</v>
      </c>
      <c r="E318" s="312"/>
      <c r="F318" s="312"/>
      <c r="G318" s="312" t="s">
        <v>5476</v>
      </c>
      <c r="H318" s="65">
        <v>6246427</v>
      </c>
      <c r="I318" s="65" cm="1">
        <f t="array" ref="I318">IF(COUNTIF(RawData!A:A, H318)=0, "None", MAX(IF(RawData!A:A=H318, RawData!B:B)))</f>
        <v>0</v>
      </c>
      <c r="J318" s="313"/>
      <c r="K318" s="313"/>
      <c r="L318" s="390"/>
    </row>
    <row r="319" spans="2:12" ht="30" customHeight="1">
      <c r="B319" s="315" t="s">
        <v>1413</v>
      </c>
      <c r="C319" s="312" t="s">
        <v>1626</v>
      </c>
      <c r="D319" s="312" t="s">
        <v>5931</v>
      </c>
      <c r="E319" s="312"/>
      <c r="F319" s="312"/>
      <c r="G319" s="312" t="s">
        <v>1680</v>
      </c>
      <c r="H319" s="65">
        <v>6215610</v>
      </c>
      <c r="I319" s="65" cm="1">
        <f t="array" ref="I319">IF(COUNTIF(RawData!A:A, H319)=0, "None", MAX(IF(RawData!A:A=H319, RawData!B:B)))</f>
        <v>2</v>
      </c>
      <c r="J319" s="313"/>
      <c r="K319" s="313"/>
      <c r="L319" s="390"/>
    </row>
    <row r="320" spans="2:12" ht="30" customHeight="1">
      <c r="B320" s="315" t="s">
        <v>1413</v>
      </c>
      <c r="C320" s="312" t="s">
        <v>1626</v>
      </c>
      <c r="D320" s="312" t="s">
        <v>6197</v>
      </c>
      <c r="E320" s="312"/>
      <c r="F320" s="312"/>
      <c r="G320" s="312" t="s">
        <v>1629</v>
      </c>
      <c r="H320" s="65">
        <v>6199315</v>
      </c>
      <c r="I320" s="65" cm="1">
        <f t="array" ref="I320">IF(COUNTIF(RawData!A:A, H320)=0, "None", MAX(IF(RawData!A:A=H320, RawData!B:B)))</f>
        <v>4</v>
      </c>
      <c r="J320" s="313"/>
      <c r="K320" s="313"/>
      <c r="L320" s="390"/>
    </row>
    <row r="321" spans="2:12" ht="30" customHeight="1">
      <c r="B321" s="315" t="s">
        <v>1413</v>
      </c>
      <c r="C321" s="312" t="s">
        <v>1626</v>
      </c>
      <c r="D321" s="312" t="s">
        <v>5929</v>
      </c>
      <c r="E321" s="312" t="s">
        <v>5930</v>
      </c>
      <c r="F321" s="312"/>
      <c r="G321" s="312" t="s">
        <v>5476</v>
      </c>
      <c r="H321" s="65">
        <v>6217953</v>
      </c>
      <c r="I321" s="65" cm="1">
        <f t="array" ref="I321">IF(COUNTIF(RawData!A:A, H321)=0, "None", MAX(IF(RawData!A:A=H321, RawData!B:B)))</f>
        <v>5</v>
      </c>
      <c r="J321" s="313"/>
      <c r="K321" s="313"/>
      <c r="L321" s="390"/>
    </row>
    <row r="322" spans="2:12" ht="30" customHeight="1">
      <c r="B322" s="315" t="s">
        <v>1413</v>
      </c>
      <c r="C322" s="312" t="s">
        <v>1626</v>
      </c>
      <c r="D322" s="312" t="s">
        <v>5925</v>
      </c>
      <c r="E322" s="312"/>
      <c r="F322" s="312"/>
      <c r="G322" s="312" t="s">
        <v>1629</v>
      </c>
      <c r="H322" s="65">
        <v>6230600</v>
      </c>
      <c r="I322" s="65" cm="1">
        <f t="array" ref="I322">IF(COUNTIF(RawData!A:A, H322)=0, "None", MAX(IF(RawData!A:A=H322, RawData!B:B)))</f>
        <v>5</v>
      </c>
      <c r="J322" s="313"/>
      <c r="K322" s="313"/>
      <c r="L322" s="390"/>
    </row>
    <row r="323" spans="2:12" ht="30" customHeight="1">
      <c r="B323" s="315" t="s">
        <v>1413</v>
      </c>
      <c r="C323" s="312" t="s">
        <v>1626</v>
      </c>
      <c r="D323" s="312" t="s">
        <v>5926</v>
      </c>
      <c r="E323" s="312"/>
      <c r="F323" s="312"/>
      <c r="G323" s="312" t="s">
        <v>1629</v>
      </c>
      <c r="H323" s="65">
        <v>6259291</v>
      </c>
      <c r="I323" s="65" cm="1">
        <f t="array" ref="I323">IF(COUNTIF(RawData!A:A, H323)=0, "None", MAX(IF(RawData!A:A=H323, RawData!B:B)))</f>
        <v>5</v>
      </c>
      <c r="J323" s="313"/>
      <c r="K323" s="313"/>
      <c r="L323" s="390"/>
    </row>
    <row r="324" spans="2:12" ht="30" customHeight="1">
      <c r="B324" s="315" t="s">
        <v>1413</v>
      </c>
      <c r="C324" s="312" t="s">
        <v>1626</v>
      </c>
      <c r="D324" s="312" t="s">
        <v>6131</v>
      </c>
      <c r="E324" s="312" t="s">
        <v>6132</v>
      </c>
      <c r="F324" s="312" t="s">
        <v>6133</v>
      </c>
      <c r="G324" s="312" t="s">
        <v>5476</v>
      </c>
      <c r="H324" s="65">
        <v>6265231</v>
      </c>
      <c r="I324" s="65" cm="1">
        <f t="array" ref="I324">IF(COUNTIF(RawData!A:A, H324)=0, "None", MAX(IF(RawData!A:A=H324, RawData!B:B)))</f>
        <v>5</v>
      </c>
      <c r="J324" s="313"/>
      <c r="K324" s="313"/>
      <c r="L324" s="390"/>
    </row>
    <row r="325" spans="2:12" ht="30" customHeight="1">
      <c r="B325" s="315" t="s">
        <v>1413</v>
      </c>
      <c r="C325" s="312" t="s">
        <v>1626</v>
      </c>
      <c r="D325" s="312" t="s">
        <v>5932</v>
      </c>
      <c r="E325" s="312" t="s">
        <v>5933</v>
      </c>
      <c r="F325" s="312"/>
      <c r="G325" s="312" t="s">
        <v>1629</v>
      </c>
      <c r="H325" s="65">
        <v>6244569</v>
      </c>
      <c r="I325" s="65" cm="1">
        <f t="array" ref="I325">IF(COUNTIF(RawData!A:A, H325)=0, "None", MAX(IF(RawData!A:A=H325, RawData!B:B)))</f>
        <v>9</v>
      </c>
      <c r="J325" s="313"/>
      <c r="K325" s="313"/>
      <c r="L325" s="390"/>
    </row>
    <row r="326" spans="2:12" ht="30" customHeight="1">
      <c r="B326" s="315" t="s">
        <v>1413</v>
      </c>
      <c r="C326" s="312" t="s">
        <v>1626</v>
      </c>
      <c r="D326" s="312" t="s">
        <v>6134</v>
      </c>
      <c r="E326" s="312" t="s">
        <v>6135</v>
      </c>
      <c r="F326" s="312" t="s">
        <v>6136</v>
      </c>
      <c r="G326" s="312" t="s">
        <v>5476</v>
      </c>
      <c r="H326" s="65">
        <v>6217952</v>
      </c>
      <c r="I326" s="65" cm="1">
        <f t="array" ref="I326">IF(COUNTIF(RawData!A:A, H326)=0, "None", MAX(IF(RawData!A:A=H326, RawData!B:B)))</f>
        <v>13</v>
      </c>
      <c r="J326" s="313"/>
      <c r="K326" s="313"/>
      <c r="L326" s="390"/>
    </row>
    <row r="327" spans="2:12" ht="30" customHeight="1">
      <c r="B327" s="315" t="s">
        <v>1413</v>
      </c>
      <c r="C327" s="312" t="s">
        <v>1626</v>
      </c>
      <c r="D327" s="312" t="s">
        <v>5924</v>
      </c>
      <c r="E327" s="312"/>
      <c r="F327" s="312"/>
      <c r="G327" s="312" t="s">
        <v>2788</v>
      </c>
      <c r="H327" s="65">
        <v>6114605</v>
      </c>
      <c r="I327" s="65" cm="1">
        <f t="array" ref="I327">IF(COUNTIF(RawData!A:A, H327)=0, "None", MAX(IF(RawData!A:A=H327, RawData!B:B)))</f>
        <v>30</v>
      </c>
      <c r="J327" s="313"/>
      <c r="K327" s="313"/>
      <c r="L327" s="390"/>
    </row>
    <row r="328" spans="2:12" ht="30" customHeight="1">
      <c r="B328" s="315" t="s">
        <v>1413</v>
      </c>
      <c r="C328" s="312" t="s">
        <v>1626</v>
      </c>
      <c r="D328" s="312" t="s">
        <v>5923</v>
      </c>
      <c r="E328" s="312"/>
      <c r="F328" s="312"/>
      <c r="G328" s="312" t="s">
        <v>5476</v>
      </c>
      <c r="H328" s="65">
        <v>6192855</v>
      </c>
      <c r="I328" s="65" cm="1">
        <f t="array" ref="I328">IF(COUNTIF(RawData!A:A, H328)=0, "None", MAX(IF(RawData!A:A=H328, RawData!B:B)))</f>
        <v>50</v>
      </c>
      <c r="J328" s="313"/>
      <c r="K328" s="313"/>
      <c r="L328" s="390"/>
    </row>
    <row r="329" spans="2:12" ht="30" customHeight="1">
      <c r="B329" s="315" t="s">
        <v>1413</v>
      </c>
      <c r="C329" s="312" t="s">
        <v>1626</v>
      </c>
      <c r="D329" s="312" t="s">
        <v>2551</v>
      </c>
      <c r="E329" s="312"/>
      <c r="F329" s="312"/>
      <c r="G329" s="312" t="s">
        <v>3284</v>
      </c>
      <c r="H329" s="65">
        <v>1351378</v>
      </c>
      <c r="I329" s="65" cm="1">
        <f t="array" ref="I329">IF(COUNTIF(RawData!A:A, H329)=0, "None", MAX(IF(RawData!A:A=H329, RawData!B:B)))</f>
        <v>89</v>
      </c>
      <c r="J329" s="313"/>
      <c r="K329" s="313"/>
      <c r="L329" s="390"/>
    </row>
    <row r="330" spans="2:12" ht="30" customHeight="1">
      <c r="B330" s="315" t="s">
        <v>1415</v>
      </c>
      <c r="C330" s="312" t="s">
        <v>1417</v>
      </c>
      <c r="D330" s="312" t="s">
        <v>6147</v>
      </c>
      <c r="E330" s="312" t="s">
        <v>1403</v>
      </c>
      <c r="F330" s="312" t="s">
        <v>6148</v>
      </c>
      <c r="G330" s="312" t="s">
        <v>6006</v>
      </c>
      <c r="H330" s="65">
        <v>964696</v>
      </c>
      <c r="I330" s="65" cm="1">
        <f t="array" ref="I330">IF(COUNTIF(RawData!A:A, H330)=0, "None", MAX(IF(RawData!A:A=H330, RawData!B:B)))</f>
        <v>0</v>
      </c>
      <c r="J330" s="313"/>
      <c r="K330" s="313"/>
      <c r="L330" s="390"/>
    </row>
    <row r="331" spans="2:12" ht="30" customHeight="1">
      <c r="B331" s="315" t="s">
        <v>1415</v>
      </c>
      <c r="C331" s="312" t="s">
        <v>1417</v>
      </c>
      <c r="D331" s="312" t="s">
        <v>6154</v>
      </c>
      <c r="E331" s="312"/>
      <c r="F331" s="312"/>
      <c r="G331" s="312" t="s">
        <v>1419</v>
      </c>
      <c r="H331" s="65">
        <v>6260734</v>
      </c>
      <c r="I331" s="65" cm="1">
        <f t="array" ref="I331">IF(COUNTIF(RawData!A:A, H331)=0, "None", MAX(IF(RawData!A:A=H331, RawData!B:B)))</f>
        <v>0</v>
      </c>
      <c r="J331" s="313"/>
      <c r="K331" s="313"/>
      <c r="L331" s="390"/>
    </row>
    <row r="332" spans="2:12" ht="30" customHeight="1">
      <c r="B332" s="315" t="s">
        <v>1415</v>
      </c>
      <c r="C332" s="312" t="s">
        <v>1417</v>
      </c>
      <c r="D332" s="312" t="s">
        <v>6230</v>
      </c>
      <c r="E332" s="312" t="s">
        <v>6231</v>
      </c>
      <c r="F332" s="312" t="s">
        <v>6232</v>
      </c>
      <c r="G332" s="312" t="s">
        <v>5476</v>
      </c>
      <c r="H332" s="65">
        <v>1055331</v>
      </c>
      <c r="I332" s="65" cm="1">
        <f t="array" ref="I332">IF(COUNTIF(RawData!A:A, H332)=0, "None", MAX(IF(RawData!A:A=H332, RawData!B:B)))</f>
        <v>2</v>
      </c>
      <c r="J332" s="313"/>
      <c r="K332" s="313"/>
      <c r="L332" s="390"/>
    </row>
    <row r="333" spans="2:12" ht="30" customHeight="1">
      <c r="B333" s="315" t="s">
        <v>1415</v>
      </c>
      <c r="C333" s="312" t="s">
        <v>1417</v>
      </c>
      <c r="D333" s="312" t="s">
        <v>6141</v>
      </c>
      <c r="E333" s="312"/>
      <c r="F333" s="312"/>
      <c r="G333" s="312" t="s">
        <v>1428</v>
      </c>
      <c r="H333" s="65">
        <v>6338018</v>
      </c>
      <c r="I333" s="65" cm="1">
        <f t="array" ref="I333">IF(COUNTIF(RawData!A:A, H333)=0, "None", MAX(IF(RawData!A:A=H333, RawData!B:B)))</f>
        <v>2</v>
      </c>
      <c r="J333" s="313"/>
      <c r="K333" s="313"/>
      <c r="L333" s="390"/>
    </row>
    <row r="334" spans="2:12" ht="30" customHeight="1">
      <c r="B334" s="315" t="s">
        <v>1415</v>
      </c>
      <c r="C334" s="312" t="s">
        <v>1417</v>
      </c>
      <c r="D334" s="312" t="s">
        <v>6143</v>
      </c>
      <c r="E334" s="312" t="s">
        <v>6144</v>
      </c>
      <c r="F334" s="312"/>
      <c r="G334" s="312" t="s">
        <v>5476</v>
      </c>
      <c r="H334" s="65">
        <v>6342802</v>
      </c>
      <c r="I334" s="65" cm="1">
        <f t="array" ref="I334">IF(COUNTIF(RawData!A:A, H334)=0, "None", MAX(IF(RawData!A:A=H334, RawData!B:B)))</f>
        <v>2</v>
      </c>
      <c r="J334" s="313"/>
      <c r="K334" s="313"/>
      <c r="L334" s="390"/>
    </row>
    <row r="335" spans="2:12" ht="30" customHeight="1">
      <c r="B335" s="315" t="s">
        <v>1415</v>
      </c>
      <c r="C335" s="312" t="s">
        <v>1417</v>
      </c>
      <c r="D335" s="312" t="s">
        <v>6155</v>
      </c>
      <c r="E335" s="312" t="s">
        <v>6156</v>
      </c>
      <c r="F335" s="312"/>
      <c r="G335" s="312" t="s">
        <v>1428</v>
      </c>
      <c r="H335" s="65">
        <v>6165433</v>
      </c>
      <c r="I335" s="65" cm="1">
        <f t="array" ref="I335">IF(COUNTIF(RawData!A:A, H335)=0, "None", MAX(IF(RawData!A:A=H335, RawData!B:B)))</f>
        <v>3</v>
      </c>
      <c r="J335" s="313"/>
      <c r="K335" s="313"/>
      <c r="L335" s="390"/>
    </row>
    <row r="336" spans="2:12" ht="30" customHeight="1">
      <c r="B336" s="315" t="s">
        <v>1415</v>
      </c>
      <c r="C336" s="312" t="s">
        <v>1417</v>
      </c>
      <c r="D336" s="312" t="s">
        <v>6149</v>
      </c>
      <c r="E336" s="312" t="s">
        <v>6150</v>
      </c>
      <c r="F336" s="312" t="s">
        <v>6151</v>
      </c>
      <c r="G336" s="312" t="s">
        <v>6006</v>
      </c>
      <c r="H336" s="65">
        <v>964697</v>
      </c>
      <c r="I336" s="65" cm="1">
        <f t="array" ref="I336">IF(COUNTIF(RawData!A:A, H336)=0, "None", MAX(IF(RawData!A:A=H336, RawData!B:B)))</f>
        <v>2</v>
      </c>
      <c r="J336" s="313"/>
      <c r="K336" s="313"/>
      <c r="L336" s="390"/>
    </row>
    <row r="337" spans="2:12" ht="30" customHeight="1">
      <c r="B337" s="315" t="s">
        <v>1415</v>
      </c>
      <c r="C337" s="312" t="s">
        <v>1417</v>
      </c>
      <c r="D337" s="312" t="s">
        <v>6146</v>
      </c>
      <c r="E337" s="312"/>
      <c r="F337" s="312"/>
      <c r="G337" s="312" t="s">
        <v>1428</v>
      </c>
      <c r="H337" s="65">
        <v>6179668</v>
      </c>
      <c r="I337" s="65" cm="1">
        <f t="array" ref="I337">IF(COUNTIF(RawData!A:A, H337)=0, "None", MAX(IF(RawData!A:A=H337, RawData!B:B)))</f>
        <v>3</v>
      </c>
      <c r="J337" s="313"/>
      <c r="K337" s="313"/>
      <c r="L337" s="390"/>
    </row>
    <row r="338" spans="2:12" ht="30" customHeight="1">
      <c r="B338" s="315" t="s">
        <v>1415</v>
      </c>
      <c r="C338" s="312" t="s">
        <v>1417</v>
      </c>
      <c r="D338" s="312" t="s">
        <v>6139</v>
      </c>
      <c r="E338" s="312"/>
      <c r="F338" s="312"/>
      <c r="G338" s="312" t="s">
        <v>1419</v>
      </c>
      <c r="H338" s="65">
        <v>6304681</v>
      </c>
      <c r="I338" s="65" cm="1">
        <f t="array" ref="I338">IF(COUNTIF(RawData!A:A, H338)=0, "None", MAX(IF(RawData!A:A=H338, RawData!B:B)))</f>
        <v>2</v>
      </c>
      <c r="J338" s="313"/>
      <c r="K338" s="313"/>
      <c r="L338" s="390"/>
    </row>
    <row r="339" spans="2:12" ht="30" customHeight="1">
      <c r="B339" s="315" t="s">
        <v>1415</v>
      </c>
      <c r="C339" s="312" t="s">
        <v>1417</v>
      </c>
      <c r="D339" s="312" t="s">
        <v>6145</v>
      </c>
      <c r="E339" s="312"/>
      <c r="F339" s="312"/>
      <c r="G339" s="312" t="s">
        <v>1419</v>
      </c>
      <c r="H339" s="65">
        <v>6318114</v>
      </c>
      <c r="I339" s="65" cm="1">
        <f t="array" ref="I339">IF(COUNTIF(RawData!A:A, H339)=0, "None", MAX(IF(RawData!A:A=H339, RawData!B:B)))</f>
        <v>3</v>
      </c>
      <c r="J339" s="313"/>
      <c r="K339" s="313"/>
      <c r="L339" s="390"/>
    </row>
    <row r="340" spans="2:12" ht="30" customHeight="1">
      <c r="B340" s="315" t="s">
        <v>1415</v>
      </c>
      <c r="C340" s="312" t="s">
        <v>1417</v>
      </c>
      <c r="D340" s="312" t="s">
        <v>6157</v>
      </c>
      <c r="E340" s="312"/>
      <c r="F340" s="312"/>
      <c r="G340" s="312" t="s">
        <v>1419</v>
      </c>
      <c r="H340" s="65">
        <v>1053247</v>
      </c>
      <c r="I340" s="65" cm="1">
        <f t="array" ref="I340">IF(COUNTIF(RawData!A:A, H340)=0, "None", MAX(IF(RawData!A:A=H340, RawData!B:B)))</f>
        <v>5</v>
      </c>
      <c r="J340" s="313"/>
      <c r="K340" s="313"/>
      <c r="L340" s="390"/>
    </row>
    <row r="341" spans="2:12" ht="30" customHeight="1">
      <c r="B341" s="315" t="s">
        <v>1415</v>
      </c>
      <c r="C341" s="312" t="s">
        <v>1417</v>
      </c>
      <c r="D341" s="312" t="s">
        <v>3496</v>
      </c>
      <c r="E341" s="312"/>
      <c r="F341" s="312"/>
      <c r="G341" s="312" t="s">
        <v>1419</v>
      </c>
      <c r="H341" s="65">
        <v>1054282</v>
      </c>
      <c r="I341" s="65" cm="1">
        <f t="array" ref="I341">IF(COUNTIF(RawData!A:A, H341)=0, "None", MAX(IF(RawData!A:A=H341, RawData!B:B)))</f>
        <v>5</v>
      </c>
      <c r="J341" s="313"/>
      <c r="K341" s="313"/>
      <c r="L341" s="390"/>
    </row>
    <row r="342" spans="2:12" ht="30" customHeight="1">
      <c r="B342" s="315" t="s">
        <v>1415</v>
      </c>
      <c r="C342" s="312" t="s">
        <v>1417</v>
      </c>
      <c r="D342" s="312" t="s">
        <v>6152</v>
      </c>
      <c r="E342" s="312"/>
      <c r="F342" s="312"/>
      <c r="G342" s="312" t="s">
        <v>1428</v>
      </c>
      <c r="H342" s="65">
        <v>6189376</v>
      </c>
      <c r="I342" s="65" cm="1">
        <f t="array" ref="I342">IF(COUNTIF(RawData!A:A, H342)=0, "None", MAX(IF(RawData!A:A=H342, RawData!B:B)))</f>
        <v>5</v>
      </c>
      <c r="J342" s="313"/>
      <c r="K342" s="313"/>
      <c r="L342" s="390"/>
    </row>
    <row r="343" spans="2:12" ht="30" customHeight="1">
      <c r="B343" s="315" t="s">
        <v>1415</v>
      </c>
      <c r="C343" s="312" t="s">
        <v>1417</v>
      </c>
      <c r="D343" s="312" t="s">
        <v>6142</v>
      </c>
      <c r="E343" s="312"/>
      <c r="F343" s="312"/>
      <c r="G343" s="312" t="s">
        <v>1428</v>
      </c>
      <c r="H343" s="65">
        <v>6326644</v>
      </c>
      <c r="I343" s="65" cm="1">
        <f t="array" ref="I343">IF(COUNTIF(RawData!A:A, H343)=0, "None", MAX(IF(RawData!A:A=H343, RawData!B:B)))</f>
        <v>6</v>
      </c>
      <c r="J343" s="313"/>
      <c r="K343" s="313"/>
      <c r="L343" s="390"/>
    </row>
    <row r="344" spans="2:12" ht="30" customHeight="1">
      <c r="B344" s="315" t="s">
        <v>1415</v>
      </c>
      <c r="C344" s="312" t="s">
        <v>1417</v>
      </c>
      <c r="D344" s="312" t="s">
        <v>2209</v>
      </c>
      <c r="E344" s="312" t="s">
        <v>2209</v>
      </c>
      <c r="F344" s="312" t="s">
        <v>6153</v>
      </c>
      <c r="G344" s="312" t="s">
        <v>4054</v>
      </c>
      <c r="H344" s="65">
        <v>6141077</v>
      </c>
      <c r="I344" s="65" t="str" cm="1">
        <f t="array" ref="I344">IF(COUNTIF(RawData!A:A, H344)=0, "None", MAX(IF(RawData!A:A=H344, RawData!B:B)))</f>
        <v>None</v>
      </c>
      <c r="J344" s="313"/>
      <c r="K344" s="313"/>
      <c r="L344" s="390"/>
    </row>
    <row r="345" spans="2:12" ht="30" customHeight="1">
      <c r="B345" s="315" t="s">
        <v>1415</v>
      </c>
      <c r="C345" s="312" t="s">
        <v>1789</v>
      </c>
      <c r="D345" s="312" t="s">
        <v>5729</v>
      </c>
      <c r="E345" s="312"/>
      <c r="F345" s="312"/>
      <c r="G345" s="312" t="s">
        <v>1806</v>
      </c>
      <c r="H345" s="65">
        <v>6251756</v>
      </c>
      <c r="I345" s="65" cm="1">
        <f t="array" ref="I345">IF(COUNTIF(RawData!A:A, H345)=0, "None", MAX(IF(RawData!A:A=H345, RawData!B:B)))</f>
        <v>1</v>
      </c>
      <c r="J345" s="313"/>
      <c r="K345" s="313"/>
      <c r="L345" s="390"/>
    </row>
    <row r="346" spans="2:12" ht="30" customHeight="1">
      <c r="B346" s="315" t="s">
        <v>7971</v>
      </c>
      <c r="C346" s="312" t="s">
        <v>7964</v>
      </c>
      <c r="D346" s="312" t="s">
        <v>3910</v>
      </c>
      <c r="E346" s="312" t="s">
        <v>5842</v>
      </c>
      <c r="F346" s="312"/>
      <c r="G346" s="312"/>
      <c r="H346" s="65">
        <v>6105226</v>
      </c>
      <c r="I346" s="65" cm="1">
        <f t="array" ref="I346">IF(COUNTIF(RawData!A:A, H346)=0, "None", MAX(IF(RawData!A:A=H346, RawData!B:B)))</f>
        <v>1</v>
      </c>
      <c r="J346" s="727"/>
      <c r="K346" s="727"/>
      <c r="L346" s="390"/>
    </row>
    <row r="347" spans="2:12" ht="30" customHeight="1">
      <c r="B347" s="315" t="s">
        <v>7971</v>
      </c>
      <c r="C347" s="312" t="s">
        <v>7964</v>
      </c>
      <c r="D347" s="312" t="s">
        <v>7963</v>
      </c>
      <c r="E347" s="312" t="s">
        <v>7960</v>
      </c>
      <c r="F347" s="312">
        <v>20.0809</v>
      </c>
      <c r="G347" s="312"/>
      <c r="H347" s="65">
        <v>6105768</v>
      </c>
      <c r="I347" s="65" cm="1">
        <f t="array" ref="I347">IF(COUNTIF(RawData!A:A, H347)=0, "None", MAX(IF(RawData!A:A=H347, RawData!B:B)))</f>
        <v>1</v>
      </c>
      <c r="J347" s="727"/>
      <c r="K347" s="727"/>
      <c r="L347" s="390"/>
    </row>
    <row r="348" spans="2:12" ht="30" customHeight="1">
      <c r="B348" s="315" t="s">
        <v>7971</v>
      </c>
      <c r="C348" s="312" t="s">
        <v>7964</v>
      </c>
      <c r="D348" s="312" t="s">
        <v>8807</v>
      </c>
      <c r="E348" s="312" t="s">
        <v>7958</v>
      </c>
      <c r="F348" s="312" t="s">
        <v>7965</v>
      </c>
      <c r="G348" s="312"/>
      <c r="H348" s="65">
        <v>6146198</v>
      </c>
      <c r="I348" s="65" cm="1">
        <f t="array" ref="I348">IF(COUNTIF(RawData!A:A, H348)=0, "None", MAX(IF(RawData!A:A=H348, RawData!B:B)))</f>
        <v>1</v>
      </c>
      <c r="J348" s="313"/>
      <c r="K348" s="313"/>
      <c r="L348" s="390" t="s">
        <v>7968</v>
      </c>
    </row>
    <row r="349" spans="2:12" ht="30" customHeight="1">
      <c r="B349" s="315" t="s">
        <v>7971</v>
      </c>
      <c r="C349" s="312" t="s">
        <v>7964</v>
      </c>
      <c r="D349" s="312" t="s">
        <v>7961</v>
      </c>
      <c r="E349" s="312" t="s">
        <v>2954</v>
      </c>
      <c r="F349" s="312" t="s">
        <v>6329</v>
      </c>
      <c r="G349" s="312"/>
      <c r="H349" s="65">
        <v>6146200</v>
      </c>
      <c r="I349" s="65" cm="1">
        <f t="array" ref="I349">IF(COUNTIF(RawData!A:A, H349)=0, "None", MAX(IF(RawData!A:A=H349, RawData!B:B)))</f>
        <v>1</v>
      </c>
      <c r="J349" s="313"/>
      <c r="K349" s="313"/>
      <c r="L349" s="390" t="s">
        <v>7967</v>
      </c>
    </row>
    <row r="350" spans="2:12" ht="30" customHeight="1">
      <c r="B350" s="315" t="s">
        <v>1415</v>
      </c>
      <c r="C350" s="312" t="s">
        <v>1558</v>
      </c>
      <c r="D350" s="312" t="s">
        <v>6010</v>
      </c>
      <c r="E350" s="312" t="s">
        <v>6009</v>
      </c>
      <c r="F350" s="312"/>
      <c r="G350" s="312" t="s">
        <v>1540</v>
      </c>
      <c r="H350" s="65">
        <v>6146204</v>
      </c>
      <c r="I350" s="65" cm="1">
        <f t="array" ref="I350">IF(COUNTIF(RawData!A:A, H350)=0, "None", MAX(IF(RawData!A:A=H350, RawData!B:B)))</f>
        <v>2</v>
      </c>
      <c r="J350" s="313"/>
      <c r="K350" s="313"/>
      <c r="L350" s="390"/>
    </row>
    <row r="351" spans="2:12" ht="30" customHeight="1">
      <c r="B351" s="315" t="s">
        <v>7971</v>
      </c>
      <c r="C351" s="312" t="s">
        <v>7964</v>
      </c>
      <c r="D351" s="312" t="s">
        <v>3932</v>
      </c>
      <c r="E351" s="312" t="s">
        <v>3908</v>
      </c>
      <c r="F351" s="312"/>
      <c r="G351" s="312"/>
      <c r="H351" s="65">
        <v>6237796</v>
      </c>
      <c r="I351" s="65" cm="1">
        <f t="array" ref="I351">IF(COUNTIF(RawData!A:A, H351)=0, "None", MAX(IF(RawData!A:A=H351, RawData!B:B)))</f>
        <v>1</v>
      </c>
      <c r="J351" s="313"/>
      <c r="K351" s="313"/>
      <c r="L351" s="390" t="s">
        <v>7969</v>
      </c>
    </row>
    <row r="352" spans="2:12" ht="30" customHeight="1">
      <c r="B352" s="315" t="s">
        <v>1415</v>
      </c>
      <c r="C352" s="312" t="s">
        <v>1558</v>
      </c>
      <c r="D352" s="312" t="s">
        <v>6159</v>
      </c>
      <c r="E352" s="312"/>
      <c r="F352" s="312"/>
      <c r="G352" s="312" t="s">
        <v>1419</v>
      </c>
      <c r="H352" s="65">
        <v>6306280</v>
      </c>
      <c r="I352" s="65" cm="1">
        <f t="array" ref="I352">IF(COUNTIF(RawData!A:A, H352)=0, "None", MAX(IF(RawData!A:A=H352, RawData!B:B)))</f>
        <v>1</v>
      </c>
      <c r="J352" s="313"/>
      <c r="K352" s="313"/>
      <c r="L352" s="390"/>
    </row>
    <row r="353" spans="2:12" ht="30" customHeight="1">
      <c r="B353" s="315" t="s">
        <v>1415</v>
      </c>
      <c r="C353" s="312" t="s">
        <v>1558</v>
      </c>
      <c r="D353" s="312" t="s">
        <v>6158</v>
      </c>
      <c r="E353" s="312"/>
      <c r="F353" s="312"/>
      <c r="G353" s="312" t="s">
        <v>1419</v>
      </c>
      <c r="H353" s="65">
        <v>6306281</v>
      </c>
      <c r="I353" s="65" cm="1">
        <f t="array" ref="I353">IF(COUNTIF(RawData!A:A, H353)=0, "None", MAX(IF(RawData!A:A=H353, RawData!B:B)))</f>
        <v>1</v>
      </c>
      <c r="J353" s="313"/>
      <c r="K353" s="313"/>
      <c r="L353" s="390"/>
    </row>
    <row r="354" spans="2:12" ht="30" customHeight="1">
      <c r="B354" s="315" t="s">
        <v>1415</v>
      </c>
      <c r="C354" s="312" t="s">
        <v>1558</v>
      </c>
      <c r="D354" s="312" t="s">
        <v>5471</v>
      </c>
      <c r="E354" s="312" t="s">
        <v>5472</v>
      </c>
      <c r="F354" s="312" t="s">
        <v>5473</v>
      </c>
      <c r="G354" s="312" t="s">
        <v>1528</v>
      </c>
      <c r="H354" s="65">
        <v>1055060</v>
      </c>
      <c r="I354" s="65" cm="1">
        <f t="array" ref="I354">IF(COUNTIF(RawData!A:A, H354)=0, "None", MAX(IF(RawData!A:A=H354, RawData!B:B)))</f>
        <v>3</v>
      </c>
      <c r="J354" s="313"/>
      <c r="K354" s="313"/>
      <c r="L354" s="390" t="s">
        <v>8806</v>
      </c>
    </row>
    <row r="355" spans="2:12" ht="30" customHeight="1">
      <c r="B355" s="315" t="s">
        <v>7971</v>
      </c>
      <c r="C355" s="312" t="s">
        <v>7964</v>
      </c>
      <c r="D355" s="312" t="s">
        <v>7962</v>
      </c>
      <c r="E355" s="312" t="s">
        <v>7959</v>
      </c>
      <c r="F355" s="312" t="s">
        <v>7966</v>
      </c>
      <c r="G355" s="312"/>
      <c r="H355" s="65">
        <v>6279944</v>
      </c>
      <c r="I355" s="65" cm="1">
        <f t="array" ref="I355">IF(COUNTIF(RawData!A:A, H355)=0, "None", MAX(IF(RawData!A:A=H355, RawData!B:B)))</f>
        <v>2</v>
      </c>
      <c r="J355" s="313"/>
      <c r="K355" s="313"/>
      <c r="L355" s="390" t="s">
        <v>7970</v>
      </c>
    </row>
    <row r="356" spans="2:12" ht="30" customHeight="1">
      <c r="B356" s="315" t="s">
        <v>7971</v>
      </c>
      <c r="C356" s="312" t="s">
        <v>7964</v>
      </c>
      <c r="D356" s="312" t="s">
        <v>6008</v>
      </c>
      <c r="E356" s="312" t="s">
        <v>6007</v>
      </c>
      <c r="F356" s="312"/>
      <c r="G356" s="312"/>
      <c r="H356" s="65">
        <v>1054913</v>
      </c>
      <c r="I356" s="65" cm="1">
        <f t="array" ref="I356">IF(COUNTIF(RawData!A:A, H356)=0, "None", MAX(IF(RawData!A:A=H356, RawData!B:B)))</f>
        <v>3</v>
      </c>
      <c r="J356" s="313"/>
      <c r="K356" s="313"/>
      <c r="L356" s="390"/>
    </row>
    <row r="357" spans="2:12" ht="30" customHeight="1">
      <c r="B357" s="315" t="s">
        <v>1415</v>
      </c>
      <c r="C357" s="312" t="s">
        <v>1558</v>
      </c>
      <c r="D357" s="312" t="s">
        <v>6160</v>
      </c>
      <c r="E357" s="312"/>
      <c r="F357" s="312"/>
      <c r="G357" s="312" t="s">
        <v>1419</v>
      </c>
      <c r="H357" s="65">
        <v>6339090</v>
      </c>
      <c r="I357" s="65" cm="1">
        <f t="array" ref="I357">IF(COUNTIF(RawData!A:A, H357)=0, "None", MAX(IF(RawData!A:A=H357, RawData!B:B)))</f>
        <v>5</v>
      </c>
      <c r="J357" s="313"/>
      <c r="K357" s="313"/>
      <c r="L357" s="390"/>
    </row>
    <row r="358" spans="2:12" ht="30" customHeight="1">
      <c r="B358" s="315" t="s">
        <v>1415</v>
      </c>
      <c r="C358" s="312" t="s">
        <v>1558</v>
      </c>
      <c r="D358" s="312" t="s">
        <v>6330</v>
      </c>
      <c r="E358" s="312" t="s">
        <v>6331</v>
      </c>
      <c r="F358" s="312"/>
      <c r="G358" s="312" t="s">
        <v>1540</v>
      </c>
      <c r="H358" s="65">
        <v>6146197</v>
      </c>
      <c r="I358" s="65" t="str" cm="1">
        <f t="array" ref="I358">IF(COUNTIF(RawData!A:A, H358)=0, "None", MAX(IF(RawData!A:A=H358, RawData!B:B)))</f>
        <v>None</v>
      </c>
      <c r="J358" s="313"/>
      <c r="K358" s="313"/>
      <c r="L358" s="390"/>
    </row>
    <row r="359" spans="2:12" ht="30" customHeight="1">
      <c r="B359" s="315" t="s">
        <v>1415</v>
      </c>
      <c r="C359" s="312" t="s">
        <v>1558</v>
      </c>
      <c r="D359" s="312" t="s">
        <v>6328</v>
      </c>
      <c r="E359" s="312" t="s">
        <v>6327</v>
      </c>
      <c r="F359" s="312"/>
      <c r="G359" s="312" t="s">
        <v>1540</v>
      </c>
      <c r="H359" s="65">
        <v>6146205</v>
      </c>
      <c r="I359" s="65" t="str" cm="1">
        <f t="array" ref="I359">IF(COUNTIF(RawData!A:A, H359)=0, "None", MAX(IF(RawData!A:A=H359, RawData!B:B)))</f>
        <v>None</v>
      </c>
      <c r="J359" s="313"/>
      <c r="K359" s="313"/>
      <c r="L359" s="390"/>
    </row>
    <row r="360" spans="2:12" ht="30" customHeight="1">
      <c r="B360" s="315" t="s">
        <v>1415</v>
      </c>
      <c r="C360" s="312" t="s">
        <v>1558</v>
      </c>
      <c r="D360" s="312" t="s">
        <v>6326</v>
      </c>
      <c r="E360" s="312" t="s">
        <v>6327</v>
      </c>
      <c r="F360" s="312"/>
      <c r="G360" s="312" t="s">
        <v>1540</v>
      </c>
      <c r="H360" s="65">
        <v>6146206</v>
      </c>
      <c r="I360" s="65" t="str" cm="1">
        <f t="array" ref="I360">IF(COUNTIF(RawData!A:A, H360)=0, "None", MAX(IF(RawData!A:A=H360, RawData!B:B)))</f>
        <v>None</v>
      </c>
      <c r="J360" s="313"/>
      <c r="K360" s="313"/>
      <c r="L360" s="390"/>
    </row>
    <row r="361" spans="2:12" ht="30" customHeight="1">
      <c r="B361" s="315" t="s">
        <v>1415</v>
      </c>
      <c r="C361" s="312" t="s">
        <v>1834</v>
      </c>
      <c r="D361" s="312">
        <v>32.032600000000002</v>
      </c>
      <c r="E361" s="312" t="s">
        <v>2954</v>
      </c>
      <c r="F361" s="312" t="s">
        <v>8945</v>
      </c>
      <c r="G361" s="312" t="s">
        <v>5476</v>
      </c>
      <c r="H361" s="65">
        <v>6151924</v>
      </c>
      <c r="I361" s="65" cm="1">
        <f t="array" ref="I361">IF(COUNTIF(RawData!A:A, H361)=0, "None", MAX(IF(RawData!A:A=H361, RawData!B:B)))</f>
        <v>1</v>
      </c>
      <c r="J361" s="313"/>
      <c r="K361" s="313"/>
      <c r="L361" s="390" t="s">
        <v>8946</v>
      </c>
    </row>
    <row r="362" spans="2:12" ht="30" customHeight="1">
      <c r="B362" s="315" t="s">
        <v>7971</v>
      </c>
      <c r="C362" s="312" t="s">
        <v>7972</v>
      </c>
      <c r="D362" s="312" t="s">
        <v>5508</v>
      </c>
      <c r="E362" s="312" t="s">
        <v>3209</v>
      </c>
      <c r="F362" s="312">
        <v>32.034100000000002</v>
      </c>
      <c r="G362" s="312"/>
      <c r="H362" s="65">
        <v>6247453</v>
      </c>
      <c r="I362" s="65" cm="1">
        <f t="array" ref="I362">IF(COUNTIF(RawData!A:A, H362)=0, "None", MAX(IF(RawData!A:A=H362, RawData!B:B)))</f>
        <v>1</v>
      </c>
      <c r="J362" s="313"/>
      <c r="K362" s="313"/>
      <c r="L362" s="390"/>
    </row>
    <row r="363" spans="2:12" ht="30" customHeight="1">
      <c r="B363" s="315" t="s">
        <v>7971</v>
      </c>
      <c r="C363" s="312" t="s">
        <v>7972</v>
      </c>
      <c r="D363" s="312" t="s">
        <v>5872</v>
      </c>
      <c r="E363" s="312" t="s">
        <v>5871</v>
      </c>
      <c r="F363" s="312">
        <v>32.033900000000003</v>
      </c>
      <c r="G363" s="312"/>
      <c r="H363" s="65">
        <v>6247454</v>
      </c>
      <c r="I363" s="65" cm="1">
        <f t="array" ref="I363">IF(COUNTIF(RawData!A:A, H363)=0, "None", MAX(IF(RawData!A:A=H363, RawData!B:B)))</f>
        <v>3</v>
      </c>
      <c r="J363" s="313"/>
      <c r="K363" s="313"/>
      <c r="L363" s="390"/>
    </row>
    <row r="364" spans="2:12" ht="30" customHeight="1">
      <c r="B364" s="315" t="s">
        <v>7971</v>
      </c>
      <c r="C364" s="312" t="s">
        <v>7972</v>
      </c>
      <c r="D364" s="312" t="s">
        <v>5470</v>
      </c>
      <c r="E364" s="312" t="s">
        <v>3687</v>
      </c>
      <c r="F364" s="312">
        <v>32.033499999999997</v>
      </c>
      <c r="G364" s="312"/>
      <c r="H364" s="65">
        <v>6247455</v>
      </c>
      <c r="I364" s="65" cm="1">
        <f t="array" ref="I364">IF(COUNTIF(RawData!A:A, H364)=0, "None", MAX(IF(RawData!A:A=H364, RawData!B:B)))</f>
        <v>3</v>
      </c>
      <c r="J364" s="313"/>
      <c r="K364" s="313"/>
      <c r="L364" s="390"/>
    </row>
    <row r="365" spans="2:12" ht="30" customHeight="1">
      <c r="B365" s="315" t="s">
        <v>1415</v>
      </c>
      <c r="C365" s="312" t="s">
        <v>1834</v>
      </c>
      <c r="D365" s="312" t="s">
        <v>6161</v>
      </c>
      <c r="E365" s="312"/>
      <c r="F365" s="312"/>
      <c r="G365" s="312" t="s">
        <v>1554</v>
      </c>
      <c r="H365" s="65">
        <v>6184403</v>
      </c>
      <c r="I365" s="65" cm="1">
        <f t="array" ref="I365">IF(COUNTIF(RawData!A:A, H365)=0, "None", MAX(IF(RawData!A:A=H365, RawData!B:B)))</f>
        <v>6</v>
      </c>
      <c r="J365" s="313"/>
      <c r="K365" s="313"/>
      <c r="L365" s="390"/>
    </row>
    <row r="366" spans="2:12" ht="30" customHeight="1">
      <c r="B366" s="315" t="s">
        <v>1415</v>
      </c>
      <c r="C366" s="312" t="s">
        <v>1834</v>
      </c>
      <c r="D366" s="312" t="s">
        <v>6296</v>
      </c>
      <c r="E366" s="312" t="s">
        <v>8944</v>
      </c>
      <c r="F366" s="312">
        <v>32.033799999999999</v>
      </c>
      <c r="G366" s="312" t="s">
        <v>5476</v>
      </c>
      <c r="H366" s="65">
        <v>6241375</v>
      </c>
      <c r="I366" s="65" cm="1">
        <f t="array" ref="I366">IF(COUNTIF(RawData!A:A, H366)=0, "None", MAX(IF(RawData!A:A=H366, RawData!B:B)))</f>
        <v>6</v>
      </c>
      <c r="J366" s="313"/>
      <c r="K366" s="313"/>
      <c r="L366" s="390"/>
    </row>
    <row r="367" spans="2:12" ht="30" customHeight="1">
      <c r="B367" s="315" t="s">
        <v>1413</v>
      </c>
      <c r="C367" s="312" t="s">
        <v>2092</v>
      </c>
      <c r="D367" s="312" t="s">
        <v>5990</v>
      </c>
      <c r="E367" s="312"/>
      <c r="F367" s="312"/>
      <c r="G367" s="312" t="s">
        <v>5476</v>
      </c>
      <c r="H367" s="65">
        <v>6342801</v>
      </c>
      <c r="I367" s="65" cm="1">
        <f t="array" ref="I367">IF(COUNTIF(RawData!A:A, H367)=0, "None", MAX(IF(RawData!A:A=H367, RawData!B:B)))</f>
        <v>0</v>
      </c>
      <c r="J367" s="313"/>
      <c r="K367" s="313"/>
      <c r="L367" s="390"/>
    </row>
    <row r="368" spans="2:12" ht="30" customHeight="1">
      <c r="B368" s="315" t="s">
        <v>1413</v>
      </c>
      <c r="C368" s="312" t="s">
        <v>2092</v>
      </c>
      <c r="D368" s="312" t="s">
        <v>6164</v>
      </c>
      <c r="E368" s="312"/>
      <c r="F368" s="312"/>
      <c r="G368" s="312" t="s">
        <v>5476</v>
      </c>
      <c r="H368" s="65">
        <v>6342806</v>
      </c>
      <c r="I368" s="65" cm="1">
        <f t="array" ref="I368">IF(COUNTIF(RawData!A:A, H368)=0, "None", MAX(IF(RawData!A:A=H368, RawData!B:B)))</f>
        <v>2</v>
      </c>
      <c r="J368" s="313"/>
      <c r="K368" s="313"/>
      <c r="L368" s="390"/>
    </row>
    <row r="369" spans="2:12" ht="30" customHeight="1">
      <c r="B369" s="315" t="s">
        <v>1413</v>
      </c>
      <c r="C369" s="312" t="s">
        <v>2762</v>
      </c>
      <c r="D369" s="312" t="s">
        <v>6166</v>
      </c>
      <c r="E369" s="312" t="s">
        <v>6167</v>
      </c>
      <c r="F369" s="312" t="s">
        <v>6168</v>
      </c>
      <c r="G369" s="312" t="s">
        <v>1423</v>
      </c>
      <c r="H369" s="65">
        <v>962252</v>
      </c>
      <c r="I369" s="65" cm="1">
        <f t="array" ref="I369">IF(COUNTIF(RawData!A:A, H369)=0, "None", MAX(IF(RawData!A:A=H369, RawData!B:B)))</f>
        <v>1</v>
      </c>
      <c r="J369" s="313"/>
      <c r="K369" s="313"/>
      <c r="L369" s="390"/>
    </row>
    <row r="370" spans="2:12" ht="30" customHeight="1">
      <c r="B370" s="315" t="s">
        <v>1413</v>
      </c>
      <c r="C370" s="312" t="s">
        <v>2285</v>
      </c>
      <c r="D370" s="312" t="s">
        <v>6171</v>
      </c>
      <c r="E370" s="312" t="s">
        <v>6172</v>
      </c>
      <c r="F370" s="312"/>
      <c r="G370" s="312" t="s">
        <v>5476</v>
      </c>
      <c r="H370" s="65">
        <v>6301516</v>
      </c>
      <c r="I370" s="65" cm="1">
        <f t="array" ref="I370">IF(COUNTIF(RawData!A:A, H370)=0, "None", MAX(IF(RawData!A:A=H370, RawData!B:B)))</f>
        <v>7</v>
      </c>
      <c r="J370" s="313"/>
      <c r="K370" s="313"/>
      <c r="L370" s="390"/>
    </row>
    <row r="371" spans="2:12" ht="30" customHeight="1">
      <c r="B371" s="315" t="s">
        <v>1415</v>
      </c>
      <c r="C371" s="312" t="s">
        <v>1563</v>
      </c>
      <c r="D371" s="312" t="s">
        <v>4296</v>
      </c>
      <c r="E371" s="312" t="s">
        <v>4296</v>
      </c>
      <c r="F371" s="312"/>
      <c r="G371" s="312" t="s">
        <v>1423</v>
      </c>
      <c r="H371" s="65">
        <v>6103991</v>
      </c>
      <c r="I371" s="65" cm="1">
        <f t="array" ref="I371">IF(COUNTIF(RawData!A:A, H371)=0, "None", MAX(IF(RawData!A:A=H371, RawData!B:B)))</f>
        <v>1</v>
      </c>
      <c r="J371" s="313"/>
      <c r="K371" s="313"/>
      <c r="L371" s="390"/>
    </row>
    <row r="372" spans="2:12" ht="30" customHeight="1">
      <c r="B372" s="315" t="s">
        <v>1415</v>
      </c>
      <c r="C372" s="312" t="s">
        <v>1563</v>
      </c>
      <c r="D372" s="312" t="s">
        <v>6175</v>
      </c>
      <c r="E372" s="312"/>
      <c r="F372" s="312"/>
      <c r="G372" s="312" t="s">
        <v>1423</v>
      </c>
      <c r="H372" s="65">
        <v>6322185</v>
      </c>
      <c r="I372" s="65" cm="1">
        <f t="array" ref="I372">IF(COUNTIF(RawData!A:A, H372)=0, "None", MAX(IF(RawData!A:A=H372, RawData!B:B)))</f>
        <v>2</v>
      </c>
      <c r="J372" s="313"/>
      <c r="K372" s="313"/>
      <c r="L372" s="390"/>
    </row>
    <row r="373" spans="2:12" ht="30" customHeight="1">
      <c r="B373" s="315" t="s">
        <v>1415</v>
      </c>
      <c r="C373" s="312" t="s">
        <v>1563</v>
      </c>
      <c r="D373" s="312" t="s">
        <v>4222</v>
      </c>
      <c r="E373" s="312" t="s">
        <v>4222</v>
      </c>
      <c r="F373" s="312" t="s">
        <v>6177</v>
      </c>
      <c r="G373" s="312" t="s">
        <v>4223</v>
      </c>
      <c r="H373" s="65">
        <v>6103990</v>
      </c>
      <c r="I373" s="65" cm="1">
        <f t="array" ref="I373">IF(COUNTIF(RawData!A:A, H373)=0, "None", MAX(IF(RawData!A:A=H373, RawData!B:B)))</f>
        <v>1</v>
      </c>
      <c r="J373" s="313"/>
      <c r="K373" s="313"/>
      <c r="L373" s="390"/>
    </row>
    <row r="374" spans="2:12" ht="30" customHeight="1">
      <c r="B374" s="315" t="s">
        <v>1415</v>
      </c>
      <c r="C374" s="312" t="s">
        <v>1563</v>
      </c>
      <c r="D374" s="312" t="s">
        <v>6176</v>
      </c>
      <c r="E374" s="312" t="s">
        <v>6176</v>
      </c>
      <c r="F374" s="312"/>
      <c r="G374" s="312" t="s">
        <v>4223</v>
      </c>
      <c r="H374" s="65">
        <v>6168342</v>
      </c>
      <c r="I374" s="65" cm="1">
        <f t="array" ref="I374">IF(COUNTIF(RawData!A:A, H374)=0, "None", MAX(IF(RawData!A:A=H374, RawData!B:B)))</f>
        <v>5</v>
      </c>
      <c r="J374" s="313"/>
      <c r="K374" s="313"/>
      <c r="L374" s="390"/>
    </row>
    <row r="375" spans="2:12" ht="30" customHeight="1">
      <c r="B375" s="315" t="s">
        <v>1415</v>
      </c>
      <c r="C375" s="312" t="s">
        <v>1563</v>
      </c>
      <c r="D375" s="312" t="s">
        <v>6178</v>
      </c>
      <c r="E375" s="312"/>
      <c r="F375" s="312"/>
      <c r="G375" s="312" t="s">
        <v>1423</v>
      </c>
      <c r="H375" s="65">
        <v>6245539</v>
      </c>
      <c r="I375" s="65" cm="1">
        <f t="array" ref="I375">IF(COUNTIF(RawData!A:A, H375)=0, "None", MAX(IF(RawData!A:A=H375, RawData!B:B)))</f>
        <v>6</v>
      </c>
      <c r="J375" s="313"/>
      <c r="K375" s="313"/>
      <c r="L375" s="390"/>
    </row>
    <row r="376" spans="2:12" ht="30" customHeight="1">
      <c r="B376" s="315" t="s">
        <v>1413</v>
      </c>
      <c r="C376" s="312" t="s">
        <v>2954</v>
      </c>
      <c r="D376" s="312" t="s">
        <v>6189</v>
      </c>
      <c r="E376" s="312" t="s">
        <v>6190</v>
      </c>
      <c r="F376" s="312" t="s">
        <v>6191</v>
      </c>
      <c r="G376" s="312" t="s">
        <v>5476</v>
      </c>
      <c r="H376" s="65">
        <v>965342</v>
      </c>
      <c r="I376" s="65" cm="1">
        <f t="array" ref="I376">IF(COUNTIF(RawData!A:A, H376)=0, "None", MAX(IF(RawData!A:A=H376, RawData!B:B)))</f>
        <v>0</v>
      </c>
      <c r="J376" s="313"/>
      <c r="K376" s="313"/>
      <c r="L376" s="390"/>
    </row>
    <row r="377" spans="2:12" ht="30" customHeight="1">
      <c r="B377" s="315" t="s">
        <v>1413</v>
      </c>
      <c r="C377" s="312" t="s">
        <v>2954</v>
      </c>
      <c r="D377" s="312" t="s">
        <v>6192</v>
      </c>
      <c r="E377" s="312" t="s">
        <v>6193</v>
      </c>
      <c r="F377" s="312" t="s">
        <v>6194</v>
      </c>
      <c r="G377" s="312" t="s">
        <v>5476</v>
      </c>
      <c r="H377" s="65">
        <v>6237558</v>
      </c>
      <c r="I377" s="65" cm="1">
        <f t="array" ref="I377">IF(COUNTIF(RawData!A:A, H377)=0, "None", MAX(IF(RawData!A:A=H377, RawData!B:B)))</f>
        <v>0</v>
      </c>
      <c r="J377" s="313"/>
      <c r="K377" s="313"/>
      <c r="L377" s="390"/>
    </row>
    <row r="378" spans="2:12" ht="30" customHeight="1">
      <c r="B378" s="315" t="s">
        <v>1413</v>
      </c>
      <c r="C378" s="312" t="s">
        <v>2954</v>
      </c>
      <c r="D378" s="312" t="s">
        <v>6187</v>
      </c>
      <c r="E378" s="312" t="s">
        <v>6188</v>
      </c>
      <c r="F378" s="312"/>
      <c r="G378" s="312" t="s">
        <v>5476</v>
      </c>
      <c r="H378" s="65">
        <v>6128720</v>
      </c>
      <c r="I378" s="65" cm="1">
        <f t="array" ref="I378">IF(COUNTIF(RawData!A:A, H378)=0, "None", MAX(IF(RawData!A:A=H378, RawData!B:B)))</f>
        <v>1</v>
      </c>
      <c r="J378" s="313"/>
      <c r="K378" s="313"/>
      <c r="L378" s="390"/>
    </row>
    <row r="379" spans="2:12" ht="30" customHeight="1">
      <c r="B379" s="315" t="s">
        <v>1413</v>
      </c>
      <c r="C379" s="312" t="s">
        <v>2954</v>
      </c>
      <c r="D379" s="312" t="s">
        <v>6184</v>
      </c>
      <c r="E379" s="312" t="s">
        <v>6185</v>
      </c>
      <c r="F379" s="312" t="s">
        <v>6186</v>
      </c>
      <c r="G379" s="312" t="s">
        <v>5476</v>
      </c>
      <c r="H379" s="65">
        <v>6193091</v>
      </c>
      <c r="I379" s="65" t="str" cm="1">
        <f t="array" ref="I379">IF(COUNTIF(RawData!A:A, H379)=0, "None", MAX(IF(RawData!A:A=H379, RawData!B:B)))</f>
        <v>None</v>
      </c>
      <c r="J379" s="313"/>
      <c r="K379" s="313"/>
      <c r="L379" s="390"/>
    </row>
    <row r="380" spans="2:12" ht="30" customHeight="1">
      <c r="B380" s="315" t="s">
        <v>1413</v>
      </c>
      <c r="C380" s="312" t="s">
        <v>5256</v>
      </c>
      <c r="D380" s="312" t="s">
        <v>6201</v>
      </c>
      <c r="E380" s="312" t="s">
        <v>6202</v>
      </c>
      <c r="F380" s="312"/>
      <c r="G380" s="312" t="s">
        <v>5476</v>
      </c>
      <c r="H380" s="65">
        <v>961614</v>
      </c>
      <c r="I380" s="65" cm="1">
        <f t="array" ref="I380">IF(COUNTIF(RawData!A:A, H380)=0, "None", MAX(IF(RawData!A:A=H380, RawData!B:B)))</f>
        <v>100</v>
      </c>
      <c r="J380" s="313"/>
      <c r="K380" s="313"/>
      <c r="L380" s="390"/>
    </row>
    <row r="381" spans="2:12" ht="30" customHeight="1">
      <c r="B381" s="315" t="s">
        <v>1415</v>
      </c>
      <c r="C381" s="312" t="s">
        <v>1488</v>
      </c>
      <c r="D381" s="312" t="s">
        <v>2958</v>
      </c>
      <c r="E381" s="312"/>
      <c r="F381" s="312"/>
      <c r="G381" s="312" t="s">
        <v>1428</v>
      </c>
      <c r="H381" s="65">
        <v>1055176</v>
      </c>
      <c r="I381" s="65" cm="1">
        <f t="array" ref="I381">IF(COUNTIF(RawData!A:A, H381)=0, "None", MAX(IF(RawData!A:A=H381, RawData!B:B)))</f>
        <v>0</v>
      </c>
      <c r="J381" s="313"/>
      <c r="K381" s="313"/>
      <c r="L381" s="390"/>
    </row>
    <row r="382" spans="2:12" ht="30" customHeight="1">
      <c r="B382" s="315" t="s">
        <v>1415</v>
      </c>
      <c r="C382" s="312" t="s">
        <v>1488</v>
      </c>
      <c r="D382" s="312" t="s">
        <v>6203</v>
      </c>
      <c r="E382" s="312" t="s">
        <v>6204</v>
      </c>
      <c r="F382" s="312"/>
      <c r="G382" s="312" t="s">
        <v>1428</v>
      </c>
      <c r="H382" s="65">
        <v>6141954</v>
      </c>
      <c r="I382" s="65" cm="1">
        <f t="array" ref="I382">IF(COUNTIF(RawData!A:A, H382)=0, "None", MAX(IF(RawData!A:A=H382, RawData!B:B)))</f>
        <v>1</v>
      </c>
      <c r="J382" s="313"/>
      <c r="K382" s="313"/>
      <c r="L382" s="390"/>
    </row>
    <row r="383" spans="2:12" ht="30" customHeight="1">
      <c r="B383" s="315" t="s">
        <v>1415</v>
      </c>
      <c r="C383" s="312" t="s">
        <v>1488</v>
      </c>
      <c r="D383" s="312" t="s">
        <v>6074</v>
      </c>
      <c r="E383" s="312" t="s">
        <v>6075</v>
      </c>
      <c r="F383" s="312"/>
      <c r="G383" s="312" t="s">
        <v>3906</v>
      </c>
      <c r="H383" s="65">
        <v>6167279</v>
      </c>
      <c r="I383" s="65" cm="1">
        <f t="array" ref="I383">IF(COUNTIF(RawData!A:A, H383)=0, "None", MAX(IF(RawData!A:A=H383, RawData!B:B)))</f>
        <v>1</v>
      </c>
      <c r="J383" s="313"/>
      <c r="K383" s="313"/>
      <c r="L383" s="390"/>
    </row>
    <row r="384" spans="2:12" ht="30" customHeight="1">
      <c r="B384" s="315" t="s">
        <v>1415</v>
      </c>
      <c r="C384" s="312" t="s">
        <v>1488</v>
      </c>
      <c r="D384" s="312" t="s">
        <v>6214</v>
      </c>
      <c r="E384" s="312" t="s">
        <v>6215</v>
      </c>
      <c r="F384" s="312"/>
      <c r="G384" s="312" t="s">
        <v>1419</v>
      </c>
      <c r="H384" s="65">
        <v>1053911</v>
      </c>
      <c r="I384" s="65" cm="1">
        <f t="array" ref="I384">IF(COUNTIF(RawData!A:A, H384)=0, "None", MAX(IF(RawData!A:A=H384, RawData!B:B)))</f>
        <v>2</v>
      </c>
      <c r="J384" s="313"/>
      <c r="K384" s="313"/>
      <c r="L384" s="390"/>
    </row>
    <row r="385" spans="2:12" ht="30" customHeight="1">
      <c r="B385" s="315" t="s">
        <v>1415</v>
      </c>
      <c r="C385" s="312" t="s">
        <v>1488</v>
      </c>
      <c r="D385" s="312" t="s">
        <v>6072</v>
      </c>
      <c r="E385" s="312" t="s">
        <v>6073</v>
      </c>
      <c r="F385" s="312"/>
      <c r="G385" s="312" t="s">
        <v>3906</v>
      </c>
      <c r="H385" s="65">
        <v>6167278</v>
      </c>
      <c r="I385" s="65" cm="1">
        <f t="array" ref="I385">IF(COUNTIF(RawData!A:A, H385)=0, "None", MAX(IF(RawData!A:A=H385, RawData!B:B)))</f>
        <v>2</v>
      </c>
      <c r="J385" s="313"/>
      <c r="K385" s="313"/>
      <c r="L385" s="390"/>
    </row>
    <row r="386" spans="2:12" ht="30" customHeight="1">
      <c r="B386" s="315" t="s">
        <v>1415</v>
      </c>
      <c r="C386" s="312" t="s">
        <v>1488</v>
      </c>
      <c r="D386" s="312" t="s">
        <v>6071</v>
      </c>
      <c r="E386" s="312"/>
      <c r="F386" s="312"/>
      <c r="G386" s="312" t="s">
        <v>1419</v>
      </c>
      <c r="H386" s="65">
        <v>6182744</v>
      </c>
      <c r="I386" s="65" cm="1">
        <f t="array" ref="I386">IF(COUNTIF(RawData!A:A, H386)=0, "None", MAX(IF(RawData!A:A=H386, RawData!B:B)))</f>
        <v>2</v>
      </c>
      <c r="J386" s="313"/>
      <c r="K386" s="313"/>
      <c r="L386" s="390"/>
    </row>
    <row r="387" spans="2:12" ht="30" customHeight="1">
      <c r="B387" s="315" t="s">
        <v>1415</v>
      </c>
      <c r="C387" s="312" t="s">
        <v>1488</v>
      </c>
      <c r="D387" s="312" t="s">
        <v>6068</v>
      </c>
      <c r="E387" s="312" t="s">
        <v>6069</v>
      </c>
      <c r="F387" s="312" t="s">
        <v>6070</v>
      </c>
      <c r="G387" s="312" t="s">
        <v>1419</v>
      </c>
      <c r="H387" s="65">
        <v>6160571</v>
      </c>
      <c r="I387" s="65" cm="1">
        <f t="array" ref="I387">IF(COUNTIF(RawData!A:A, H387)=0, "None", MAX(IF(RawData!A:A=H387, RawData!B:B)))</f>
        <v>2</v>
      </c>
      <c r="J387" s="313"/>
      <c r="K387" s="313"/>
      <c r="L387" s="390"/>
    </row>
    <row r="388" spans="2:12" ht="30" customHeight="1">
      <c r="B388" s="315" t="s">
        <v>1413</v>
      </c>
      <c r="C388" s="312" t="s">
        <v>1488</v>
      </c>
      <c r="D388" s="312" t="s">
        <v>5780</v>
      </c>
      <c r="E388" s="312" t="s">
        <v>5780</v>
      </c>
      <c r="F388" s="312" t="s">
        <v>5781</v>
      </c>
      <c r="G388" s="312" t="s">
        <v>5476</v>
      </c>
      <c r="H388" s="65">
        <v>6115577</v>
      </c>
      <c r="I388" s="65" cm="1">
        <f t="array" ref="I388">IF(COUNTIF(RawData!A:A, H388)=0, "None", MAX(IF(RawData!A:A=H388, RawData!B:B)))</f>
        <v>3</v>
      </c>
      <c r="J388" s="313"/>
      <c r="K388" s="313"/>
      <c r="L388" s="390"/>
    </row>
    <row r="389" spans="2:12" ht="30" customHeight="1">
      <c r="B389" s="315" t="s">
        <v>1415</v>
      </c>
      <c r="C389" s="312" t="s">
        <v>2430</v>
      </c>
      <c r="D389" s="312" t="s">
        <v>6284</v>
      </c>
      <c r="E389" s="312"/>
      <c r="F389" s="312"/>
      <c r="G389" s="312" t="s">
        <v>1428</v>
      </c>
      <c r="H389" s="65">
        <v>6335763</v>
      </c>
      <c r="I389" s="65" cm="1">
        <f t="array" ref="I389">IF(COUNTIF(RawData!A:A, H389)=0, "None", MAX(IF(RawData!A:A=H389, RawData!B:B)))</f>
        <v>0</v>
      </c>
      <c r="J389" s="313"/>
      <c r="K389" s="313"/>
      <c r="L389" s="390"/>
    </row>
    <row r="390" spans="2:12" ht="30" customHeight="1">
      <c r="B390" s="315" t="s">
        <v>1415</v>
      </c>
      <c r="C390" s="312" t="s">
        <v>2430</v>
      </c>
      <c r="D390" s="312" t="s">
        <v>6285</v>
      </c>
      <c r="E390" s="312"/>
      <c r="F390" s="312"/>
      <c r="G390" s="312" t="s">
        <v>1428</v>
      </c>
      <c r="H390" s="65">
        <v>6335764</v>
      </c>
      <c r="I390" s="65" cm="1">
        <f t="array" ref="I390">IF(COUNTIF(RawData!A:A, H390)=0, "None", MAX(IF(RawData!A:A=H390, RawData!B:B)))</f>
        <v>0</v>
      </c>
      <c r="J390" s="313"/>
      <c r="K390" s="313"/>
      <c r="L390" s="390"/>
    </row>
    <row r="391" spans="2:12" ht="30" customHeight="1">
      <c r="B391" s="315" t="s">
        <v>1415</v>
      </c>
      <c r="C391" s="312" t="s">
        <v>2430</v>
      </c>
      <c r="D391" s="312" t="s">
        <v>6286</v>
      </c>
      <c r="E391" s="312"/>
      <c r="F391" s="312"/>
      <c r="G391" s="312" t="s">
        <v>1428</v>
      </c>
      <c r="H391" s="65">
        <v>6335765</v>
      </c>
      <c r="I391" s="65" cm="1">
        <f t="array" ref="I391">IF(COUNTIF(RawData!A:A, H391)=0, "None", MAX(IF(RawData!A:A=H391, RawData!B:B)))</f>
        <v>0</v>
      </c>
      <c r="J391" s="313"/>
      <c r="K391" s="313"/>
      <c r="L391" s="390"/>
    </row>
    <row r="392" spans="2:12" ht="30" customHeight="1">
      <c r="B392" s="315" t="s">
        <v>1415</v>
      </c>
      <c r="C392" s="312" t="s">
        <v>2430</v>
      </c>
      <c r="D392" s="312" t="s">
        <v>6287</v>
      </c>
      <c r="E392" s="312"/>
      <c r="F392" s="312"/>
      <c r="G392" s="312" t="s">
        <v>1428</v>
      </c>
      <c r="H392" s="65">
        <v>6335766</v>
      </c>
      <c r="I392" s="65" cm="1">
        <f t="array" ref="I392">IF(COUNTIF(RawData!A:A, H392)=0, "None", MAX(IF(RawData!A:A=H392, RawData!B:B)))</f>
        <v>0</v>
      </c>
      <c r="J392" s="313"/>
      <c r="K392" s="313"/>
      <c r="L392" s="390"/>
    </row>
    <row r="393" spans="2:12" ht="30" customHeight="1">
      <c r="B393" s="315" t="s">
        <v>1415</v>
      </c>
      <c r="C393" s="312" t="s">
        <v>2430</v>
      </c>
      <c r="D393" s="312" t="s">
        <v>6288</v>
      </c>
      <c r="E393" s="312"/>
      <c r="F393" s="312"/>
      <c r="G393" s="312" t="s">
        <v>1428</v>
      </c>
      <c r="H393" s="65">
        <v>6335767</v>
      </c>
      <c r="I393" s="65" cm="1">
        <f t="array" ref="I393">IF(COUNTIF(RawData!A:A, H393)=0, "None", MAX(IF(RawData!A:A=H393, RawData!B:B)))</f>
        <v>0</v>
      </c>
      <c r="J393" s="313"/>
      <c r="K393" s="313"/>
      <c r="L393" s="390"/>
    </row>
    <row r="394" spans="2:12" ht="30" customHeight="1">
      <c r="B394" s="315" t="s">
        <v>1415</v>
      </c>
      <c r="C394" s="312" t="s">
        <v>2430</v>
      </c>
      <c r="D394" s="312" t="s">
        <v>6289</v>
      </c>
      <c r="E394" s="312"/>
      <c r="F394" s="312"/>
      <c r="G394" s="312" t="s">
        <v>1428</v>
      </c>
      <c r="H394" s="65">
        <v>6335768</v>
      </c>
      <c r="I394" s="65" cm="1">
        <f t="array" ref="I394">IF(COUNTIF(RawData!A:A, H394)=0, "None", MAX(IF(RawData!A:A=H394, RawData!B:B)))</f>
        <v>0</v>
      </c>
      <c r="J394" s="313"/>
      <c r="K394" s="313"/>
      <c r="L394" s="390"/>
    </row>
    <row r="395" spans="2:12" ht="30" customHeight="1">
      <c r="B395" s="315" t="s">
        <v>1413</v>
      </c>
      <c r="C395" s="312" t="s">
        <v>4928</v>
      </c>
      <c r="D395" s="312" t="s">
        <v>5996</v>
      </c>
      <c r="E395" s="312" t="s">
        <v>5997</v>
      </c>
      <c r="F395" s="312"/>
      <c r="G395" s="312" t="s">
        <v>5476</v>
      </c>
      <c r="H395" s="65">
        <v>960361</v>
      </c>
      <c r="I395" s="65" cm="1">
        <f t="array" ref="I395">IF(COUNTIF(RawData!A:A, H395)=0, "None", MAX(IF(RawData!A:A=H395, RawData!B:B)))</f>
        <v>2</v>
      </c>
      <c r="J395" s="313"/>
      <c r="K395" s="313"/>
      <c r="L395" s="390"/>
    </row>
    <row r="396" spans="2:12" ht="30" customHeight="1">
      <c r="B396" s="315" t="s">
        <v>1413</v>
      </c>
      <c r="C396" s="312" t="s">
        <v>3542</v>
      </c>
      <c r="D396" s="312" t="s">
        <v>3546</v>
      </c>
      <c r="E396" s="312"/>
      <c r="F396" s="312"/>
      <c r="G396" s="312" t="s">
        <v>1680</v>
      </c>
      <c r="H396" s="65">
        <v>6335218</v>
      </c>
      <c r="I396" s="65" cm="1">
        <f t="array" ref="I396">IF(COUNTIF(RawData!A:A, H396)=0, "None", MAX(IF(RawData!A:A=H396, RawData!B:B)))</f>
        <v>3</v>
      </c>
      <c r="J396" s="313"/>
      <c r="K396" s="313"/>
      <c r="L396" s="390"/>
    </row>
    <row r="397" spans="2:12" ht="30" customHeight="1">
      <c r="B397" s="315" t="s">
        <v>1413</v>
      </c>
      <c r="C397" s="312" t="s">
        <v>3542</v>
      </c>
      <c r="D397" s="312" t="s">
        <v>3545</v>
      </c>
      <c r="E397" s="312"/>
      <c r="F397" s="312"/>
      <c r="G397" s="312" t="s">
        <v>1680</v>
      </c>
      <c r="H397" s="65">
        <v>6335180</v>
      </c>
      <c r="I397" s="65" cm="1">
        <f t="array" ref="I397">IF(COUNTIF(RawData!A:A, H397)=0, "None", MAX(IF(RawData!A:A=H397, RawData!B:B)))</f>
        <v>0</v>
      </c>
      <c r="J397" s="313"/>
      <c r="K397" s="313"/>
      <c r="L397" s="390"/>
    </row>
    <row r="398" spans="2:12" ht="30" customHeight="1">
      <c r="B398" s="315" t="s">
        <v>1413</v>
      </c>
      <c r="C398" s="312" t="s">
        <v>3542</v>
      </c>
      <c r="D398" s="312" t="s">
        <v>3543</v>
      </c>
      <c r="E398" s="312"/>
      <c r="F398" s="312"/>
      <c r="G398" s="312" t="s">
        <v>1680</v>
      </c>
      <c r="H398" s="65">
        <v>6335181</v>
      </c>
      <c r="I398" s="65" cm="1">
        <f t="array" ref="I398">IF(COUNTIF(RawData!A:A, H398)=0, "None", MAX(IF(RawData!A:A=H398, RawData!B:B)))</f>
        <v>1</v>
      </c>
      <c r="J398" s="313"/>
      <c r="K398" s="313"/>
      <c r="L398" s="390"/>
    </row>
    <row r="399" spans="2:12" ht="30" customHeight="1">
      <c r="B399" s="315" t="s">
        <v>1413</v>
      </c>
      <c r="C399" s="312" t="s">
        <v>3542</v>
      </c>
      <c r="D399" s="312" t="s">
        <v>3757</v>
      </c>
      <c r="E399" s="312"/>
      <c r="F399" s="312"/>
      <c r="G399" s="312" t="s">
        <v>1680</v>
      </c>
      <c r="H399" s="65">
        <v>6335182</v>
      </c>
      <c r="I399" s="65" cm="1">
        <f t="array" ref="I399">IF(COUNTIF(RawData!A:A, H399)=0, "None", MAX(IF(RawData!A:A=H399, RawData!B:B)))</f>
        <v>2</v>
      </c>
      <c r="J399" s="313"/>
      <c r="K399" s="313"/>
      <c r="L399" s="390"/>
    </row>
    <row r="400" spans="2:12" ht="30" customHeight="1">
      <c r="B400" s="315" t="s">
        <v>1413</v>
      </c>
      <c r="C400" s="312" t="s">
        <v>1561</v>
      </c>
      <c r="D400" s="312" t="s">
        <v>6314</v>
      </c>
      <c r="E400" s="312" t="s">
        <v>6315</v>
      </c>
      <c r="F400" s="312" t="s">
        <v>6316</v>
      </c>
      <c r="G400" s="312" t="s">
        <v>5476</v>
      </c>
      <c r="H400" s="65">
        <v>6125400</v>
      </c>
      <c r="I400" s="65" cm="1">
        <f t="array" ref="I400">IF(COUNTIF(RawData!A:A, H400)=0, "None", MAX(IF(RawData!A:A=H400, RawData!B:B)))</f>
        <v>0</v>
      </c>
      <c r="J400" s="313"/>
      <c r="K400" s="313"/>
      <c r="L400" s="390"/>
    </row>
    <row r="401" spans="2:12" ht="30" customHeight="1">
      <c r="B401" s="315" t="s">
        <v>1413</v>
      </c>
      <c r="C401" s="312" t="s">
        <v>1561</v>
      </c>
      <c r="D401" s="312" t="s">
        <v>6312</v>
      </c>
      <c r="E401" s="312" t="s">
        <v>6313</v>
      </c>
      <c r="F401" s="312"/>
      <c r="G401" s="312" t="s">
        <v>5476</v>
      </c>
      <c r="H401" s="65">
        <v>6125418</v>
      </c>
      <c r="I401" s="65" cm="1">
        <f t="array" ref="I401">IF(COUNTIF(RawData!A:A, H401)=0, "None", MAX(IF(RawData!A:A=H401, RawData!B:B)))</f>
        <v>0</v>
      </c>
      <c r="J401" s="313"/>
      <c r="K401" s="313"/>
      <c r="L401" s="390"/>
    </row>
    <row r="402" spans="2:12" ht="30" customHeight="1">
      <c r="B402" s="315" t="s">
        <v>1413</v>
      </c>
      <c r="C402" s="312" t="s">
        <v>1561</v>
      </c>
      <c r="D402" s="312" t="s">
        <v>5672</v>
      </c>
      <c r="E402" s="312"/>
      <c r="F402" s="312"/>
      <c r="G402" s="312" t="s">
        <v>5476</v>
      </c>
      <c r="H402" s="65">
        <v>6180519</v>
      </c>
      <c r="I402" s="65" cm="1">
        <f t="array" ref="I402">IF(COUNTIF(RawData!A:A, H402)=0, "None", MAX(IF(RawData!A:A=H402, RawData!B:B)))</f>
        <v>0</v>
      </c>
      <c r="J402" s="313"/>
      <c r="K402" s="313"/>
      <c r="L402" s="390"/>
    </row>
    <row r="403" spans="2:12" ht="30" customHeight="1">
      <c r="B403" s="315" t="s">
        <v>1413</v>
      </c>
      <c r="C403" s="312" t="s">
        <v>1561</v>
      </c>
      <c r="D403" s="312" t="s">
        <v>6137</v>
      </c>
      <c r="E403" s="312"/>
      <c r="F403" s="312"/>
      <c r="G403" s="312" t="s">
        <v>5476</v>
      </c>
      <c r="H403" s="65">
        <v>6180521</v>
      </c>
      <c r="I403" s="65" cm="1">
        <f t="array" ref="I403">IF(COUNTIF(RawData!A:A, H403)=0, "None", MAX(IF(RawData!A:A=H403, RawData!B:B)))</f>
        <v>0</v>
      </c>
      <c r="J403" s="313"/>
      <c r="K403" s="313"/>
      <c r="L403" s="390"/>
    </row>
    <row r="404" spans="2:12" ht="30" customHeight="1">
      <c r="B404" s="315" t="s">
        <v>1413</v>
      </c>
      <c r="C404" s="312" t="s">
        <v>1561</v>
      </c>
      <c r="D404" s="312" t="s">
        <v>6268</v>
      </c>
      <c r="E404" s="312" t="s">
        <v>5919</v>
      </c>
      <c r="F404" s="312"/>
      <c r="G404" s="312" t="s">
        <v>5476</v>
      </c>
      <c r="H404" s="65">
        <v>6192856</v>
      </c>
      <c r="I404" s="65" cm="1">
        <f t="array" ref="I404">IF(COUNTIF(RawData!A:A, H404)=0, "None", MAX(IF(RawData!A:A=H404, RawData!B:B)))</f>
        <v>0</v>
      </c>
      <c r="J404" s="313"/>
      <c r="K404" s="313"/>
      <c r="L404" s="390"/>
    </row>
    <row r="405" spans="2:12" ht="30" customHeight="1">
      <c r="B405" s="315" t="s">
        <v>1413</v>
      </c>
      <c r="C405" s="312" t="s">
        <v>1561</v>
      </c>
      <c r="D405" s="312" t="s">
        <v>5598</v>
      </c>
      <c r="E405" s="312" t="s">
        <v>5598</v>
      </c>
      <c r="F405" s="312"/>
      <c r="G405" s="312" t="s">
        <v>1423</v>
      </c>
      <c r="H405" s="65">
        <v>6310876</v>
      </c>
      <c r="I405" s="65" cm="1">
        <f t="array" ref="I405">IF(COUNTIF(RawData!A:A, H405)=0, "None", MAX(IF(RawData!A:A=H405, RawData!B:B)))</f>
        <v>0</v>
      </c>
      <c r="J405" s="313"/>
      <c r="K405" s="313"/>
      <c r="L405" s="390"/>
    </row>
    <row r="406" spans="2:12" ht="30" customHeight="1">
      <c r="B406" s="315" t="s">
        <v>1413</v>
      </c>
      <c r="C406" s="312" t="s">
        <v>1561</v>
      </c>
      <c r="D406" s="312" t="s">
        <v>5673</v>
      </c>
      <c r="E406" s="312" t="s">
        <v>5673</v>
      </c>
      <c r="F406" s="312" t="s">
        <v>5674</v>
      </c>
      <c r="G406" s="312" t="s">
        <v>5476</v>
      </c>
      <c r="H406" s="65">
        <v>6317421</v>
      </c>
      <c r="I406" s="65" cm="1">
        <f t="array" ref="I406">IF(COUNTIF(RawData!A:A, H406)=0, "None", MAX(IF(RawData!A:A=H406, RawData!B:B)))</f>
        <v>0</v>
      </c>
      <c r="J406" s="313"/>
      <c r="K406" s="313"/>
      <c r="L406" s="390"/>
    </row>
    <row r="407" spans="2:12" ht="30" customHeight="1">
      <c r="B407" s="315" t="s">
        <v>1413</v>
      </c>
      <c r="C407" s="312" t="s">
        <v>1561</v>
      </c>
      <c r="D407" s="312" t="s">
        <v>5595</v>
      </c>
      <c r="E407" s="312" t="s">
        <v>5596</v>
      </c>
      <c r="F407" s="312" t="s">
        <v>5597</v>
      </c>
      <c r="G407" s="312" t="s">
        <v>5476</v>
      </c>
      <c r="H407" s="65">
        <v>963828</v>
      </c>
      <c r="I407" s="65" cm="1">
        <f t="array" ref="I407">IF(COUNTIF(RawData!A:A, H407)=0, "None", MAX(IF(RawData!A:A=H407, RawData!B:B)))</f>
        <v>1</v>
      </c>
      <c r="J407" s="313"/>
      <c r="K407" s="313"/>
      <c r="L407" s="390"/>
    </row>
    <row r="408" spans="2:12" ht="30" customHeight="1">
      <c r="B408" s="315" t="s">
        <v>1413</v>
      </c>
      <c r="C408" s="312" t="s">
        <v>1561</v>
      </c>
      <c r="D408" s="312" t="s">
        <v>6305</v>
      </c>
      <c r="E408" s="312" t="s">
        <v>6306</v>
      </c>
      <c r="F408" s="312"/>
      <c r="G408" s="312" t="s">
        <v>5476</v>
      </c>
      <c r="H408" s="65">
        <v>963840</v>
      </c>
      <c r="I408" s="65" cm="1">
        <f t="array" ref="I408">IF(COUNTIF(RawData!A:A, H408)=0, "None", MAX(IF(RawData!A:A=H408, RawData!B:B)))</f>
        <v>2</v>
      </c>
      <c r="J408" s="313"/>
      <c r="K408" s="313"/>
      <c r="L408" s="390"/>
    </row>
    <row r="409" spans="2:12" ht="30" customHeight="1">
      <c r="B409" s="315" t="s">
        <v>1413</v>
      </c>
      <c r="C409" s="312" t="s">
        <v>1561</v>
      </c>
      <c r="D409" s="312" t="s">
        <v>6262</v>
      </c>
      <c r="E409" s="312"/>
      <c r="F409" s="312"/>
      <c r="G409" s="312" t="s">
        <v>1428</v>
      </c>
      <c r="H409" s="65">
        <v>6186311</v>
      </c>
      <c r="I409" s="65" cm="1">
        <f t="array" ref="I409">IF(COUNTIF(RawData!A:A, H409)=0, "None", MAX(IF(RawData!A:A=H409, RawData!B:B)))</f>
        <v>1</v>
      </c>
      <c r="J409" s="313"/>
      <c r="K409" s="313"/>
      <c r="L409" s="390"/>
    </row>
    <row r="410" spans="2:12" ht="30" customHeight="1">
      <c r="B410" s="315" t="s">
        <v>1413</v>
      </c>
      <c r="C410" s="312" t="s">
        <v>1561</v>
      </c>
      <c r="D410" s="312" t="s">
        <v>5896</v>
      </c>
      <c r="E410" s="312" t="s">
        <v>5894</v>
      </c>
      <c r="F410" s="312" t="s">
        <v>5897</v>
      </c>
      <c r="G410" s="312" t="s">
        <v>5476</v>
      </c>
      <c r="H410" s="65">
        <v>6216100</v>
      </c>
      <c r="I410" s="65" cm="1">
        <f t="array" ref="I410">IF(COUNTIF(RawData!A:A, H410)=0, "None", MAX(IF(RawData!A:A=H410, RawData!B:B)))</f>
        <v>1</v>
      </c>
      <c r="J410" s="313"/>
      <c r="K410" s="313"/>
      <c r="L410" s="390"/>
    </row>
    <row r="411" spans="2:12" ht="30" customHeight="1">
      <c r="B411" s="315" t="s">
        <v>1413</v>
      </c>
      <c r="C411" s="312" t="s">
        <v>1561</v>
      </c>
      <c r="D411" s="312" t="s">
        <v>5669</v>
      </c>
      <c r="E411" s="312" t="s">
        <v>5670</v>
      </c>
      <c r="F411" s="312" t="s">
        <v>5671</v>
      </c>
      <c r="G411" s="312" t="s">
        <v>5476</v>
      </c>
      <c r="H411" s="65">
        <v>6217947</v>
      </c>
      <c r="I411" s="65" cm="1">
        <f t="array" ref="I411">IF(COUNTIF(RawData!A:A, H411)=0, "None", MAX(IF(RawData!A:A=H411, RawData!B:B)))</f>
        <v>2</v>
      </c>
      <c r="J411" s="313"/>
      <c r="K411" s="313"/>
      <c r="L411" s="390"/>
    </row>
    <row r="412" spans="2:12" ht="30" customHeight="1">
      <c r="B412" s="315" t="s">
        <v>1413</v>
      </c>
      <c r="C412" s="312" t="s">
        <v>1561</v>
      </c>
      <c r="D412" s="312" t="s">
        <v>5602</v>
      </c>
      <c r="E412" s="312" t="s">
        <v>5603</v>
      </c>
      <c r="F412" s="312" t="s">
        <v>5604</v>
      </c>
      <c r="G412" s="312" t="s">
        <v>5476</v>
      </c>
      <c r="H412" s="65">
        <v>6257978</v>
      </c>
      <c r="I412" s="65" cm="1">
        <f t="array" ref="I412">IF(COUNTIF(RawData!A:A, H412)=0, "None", MAX(IF(RawData!A:A=H412, RawData!B:B)))</f>
        <v>1</v>
      </c>
      <c r="J412" s="313"/>
      <c r="K412" s="313"/>
      <c r="L412" s="390"/>
    </row>
    <row r="413" spans="2:12" ht="30" customHeight="1">
      <c r="B413" s="315" t="s">
        <v>1413</v>
      </c>
      <c r="C413" s="312" t="s">
        <v>1561</v>
      </c>
      <c r="D413" s="312" t="s">
        <v>5594</v>
      </c>
      <c r="E413" s="312"/>
      <c r="F413" s="312"/>
      <c r="G413" s="312" t="s">
        <v>1423</v>
      </c>
      <c r="H413" s="65">
        <v>6322852</v>
      </c>
      <c r="I413" s="65" cm="1">
        <f t="array" ref="I413">IF(COUNTIF(RawData!A:A, H413)=0, "None", MAX(IF(RawData!A:A=H413, RawData!B:B)))</f>
        <v>1</v>
      </c>
      <c r="J413" s="313"/>
      <c r="K413" s="313"/>
      <c r="L413" s="390"/>
    </row>
    <row r="414" spans="2:12" ht="30" customHeight="1">
      <c r="B414" s="315" t="s">
        <v>1413</v>
      </c>
      <c r="C414" s="312" t="s">
        <v>1561</v>
      </c>
      <c r="D414" s="312" t="s">
        <v>5599</v>
      </c>
      <c r="E414" s="312" t="s">
        <v>5600</v>
      </c>
      <c r="F414" s="312" t="s">
        <v>5601</v>
      </c>
      <c r="G414" s="312" t="s">
        <v>5476</v>
      </c>
      <c r="H414" s="65">
        <v>6231448</v>
      </c>
      <c r="I414" s="65" cm="1">
        <f t="array" ref="I414">IF(COUNTIF(RawData!A:A, H414)=0, "None", MAX(IF(RawData!A:A=H414, RawData!B:B)))</f>
        <v>2</v>
      </c>
      <c r="J414" s="313"/>
      <c r="K414" s="313"/>
      <c r="L414" s="390"/>
    </row>
    <row r="415" spans="2:12" ht="30" customHeight="1">
      <c r="B415" s="315" t="s">
        <v>1413</v>
      </c>
      <c r="C415" s="312" t="s">
        <v>1561</v>
      </c>
      <c r="D415" s="312" t="s">
        <v>6265</v>
      </c>
      <c r="E415" s="312" t="s">
        <v>6266</v>
      </c>
      <c r="F415" s="312" t="s">
        <v>6267</v>
      </c>
      <c r="G415" s="312" t="s">
        <v>5476</v>
      </c>
      <c r="H415" s="65">
        <v>6265230</v>
      </c>
      <c r="I415" s="65" cm="1">
        <f t="array" ref="I415">IF(COUNTIF(RawData!A:A, H415)=0, "None", MAX(IF(RawData!A:A=H415, RawData!B:B)))</f>
        <v>2</v>
      </c>
      <c r="J415" s="313"/>
      <c r="K415" s="313"/>
      <c r="L415" s="390"/>
    </row>
    <row r="416" spans="2:12" ht="30" customHeight="1">
      <c r="B416" s="315" t="s">
        <v>1413</v>
      </c>
      <c r="C416" s="312" t="s">
        <v>1561</v>
      </c>
      <c r="D416" s="312" t="s">
        <v>6299</v>
      </c>
      <c r="E416" s="312" t="s">
        <v>6300</v>
      </c>
      <c r="F416" s="312" t="s">
        <v>6301</v>
      </c>
      <c r="G416" s="312" t="s">
        <v>5476</v>
      </c>
      <c r="H416" s="65">
        <v>960363</v>
      </c>
      <c r="I416" s="65" cm="1">
        <f t="array" ref="I416">IF(COUNTIF(RawData!A:A, H416)=0, "None", MAX(IF(RawData!A:A=H416, RawData!B:B)))</f>
        <v>1</v>
      </c>
      <c r="J416" s="313"/>
      <c r="K416" s="313"/>
      <c r="L416" s="390"/>
    </row>
    <row r="417" spans="2:12" ht="30" customHeight="1">
      <c r="B417" s="315" t="s">
        <v>1413</v>
      </c>
      <c r="C417" s="312" t="s">
        <v>1561</v>
      </c>
      <c r="D417" s="312" t="s">
        <v>6303</v>
      </c>
      <c r="E417" s="312" t="s">
        <v>6304</v>
      </c>
      <c r="F417" s="312"/>
      <c r="G417" s="312" t="s">
        <v>5476</v>
      </c>
      <c r="H417" s="65">
        <v>6125401</v>
      </c>
      <c r="I417" s="65" cm="1">
        <f t="array" ref="I417">IF(COUNTIF(RawData!A:A, H417)=0, "None", MAX(IF(RawData!A:A=H417, RawData!B:B)))</f>
        <v>2</v>
      </c>
      <c r="J417" s="313"/>
      <c r="K417" s="313"/>
      <c r="L417" s="390"/>
    </row>
    <row r="418" spans="2:12" ht="30" customHeight="1">
      <c r="B418" s="315" t="s">
        <v>1413</v>
      </c>
      <c r="C418" s="312" t="s">
        <v>1561</v>
      </c>
      <c r="D418" s="312" t="s">
        <v>5988</v>
      </c>
      <c r="E418" s="312" t="s">
        <v>5989</v>
      </c>
      <c r="F418" s="312"/>
      <c r="G418" s="312" t="s">
        <v>5476</v>
      </c>
      <c r="H418" s="65">
        <v>6125422</v>
      </c>
      <c r="I418" s="65" cm="1">
        <f t="array" ref="I418">IF(COUNTIF(RawData!A:A, H418)=0, "None", MAX(IF(RawData!A:A=H418, RawData!B:B)))</f>
        <v>2</v>
      </c>
      <c r="J418" s="313"/>
      <c r="K418" s="313"/>
      <c r="L418" s="390"/>
    </row>
    <row r="419" spans="2:12" ht="30" customHeight="1">
      <c r="B419" s="315" t="s">
        <v>1413</v>
      </c>
      <c r="C419" s="312" t="s">
        <v>1561</v>
      </c>
      <c r="D419" s="312" t="s">
        <v>6334</v>
      </c>
      <c r="E419" s="312" t="s">
        <v>6335</v>
      </c>
      <c r="F419" s="312"/>
      <c r="G419" s="312" t="s">
        <v>5476</v>
      </c>
      <c r="H419" s="65">
        <v>6173600</v>
      </c>
      <c r="I419" s="65" cm="1">
        <f t="array" ref="I419">IF(COUNTIF(RawData!A:A, H419)=0, "None", MAX(IF(RawData!A:A=H419, RawData!B:B)))</f>
        <v>2</v>
      </c>
      <c r="J419" s="313"/>
      <c r="K419" s="313"/>
      <c r="L419" s="390"/>
    </row>
    <row r="420" spans="2:12" ht="30" customHeight="1">
      <c r="B420" s="315" t="s">
        <v>1413</v>
      </c>
      <c r="C420" s="312" t="s">
        <v>1561</v>
      </c>
      <c r="D420" s="312" t="s">
        <v>5999</v>
      </c>
      <c r="E420" s="312"/>
      <c r="F420" s="312" t="s">
        <v>6000</v>
      </c>
      <c r="G420" s="312" t="s">
        <v>5476</v>
      </c>
      <c r="H420" s="65">
        <v>6180520</v>
      </c>
      <c r="I420" s="65" cm="1">
        <f t="array" ref="I420">IF(COUNTIF(RawData!A:A, H420)=0, "None", MAX(IF(RawData!A:A=H420, RawData!B:B)))</f>
        <v>1</v>
      </c>
      <c r="J420" s="313"/>
      <c r="K420" s="313"/>
      <c r="L420" s="390"/>
    </row>
    <row r="421" spans="2:12" ht="30" customHeight="1">
      <c r="B421" s="315" t="s">
        <v>1413</v>
      </c>
      <c r="C421" s="312" t="s">
        <v>1561</v>
      </c>
      <c r="D421" s="312" t="s">
        <v>5893</v>
      </c>
      <c r="E421" s="312" t="s">
        <v>5894</v>
      </c>
      <c r="F421" s="312" t="s">
        <v>5895</v>
      </c>
      <c r="G421" s="312" t="s">
        <v>5476</v>
      </c>
      <c r="H421" s="65">
        <v>6216099</v>
      </c>
      <c r="I421" s="65" cm="1">
        <f t="array" ref="I421">IF(COUNTIF(RawData!A:A, H421)=0, "None", MAX(IF(RawData!A:A=H421, RawData!B:B)))</f>
        <v>2</v>
      </c>
      <c r="J421" s="313"/>
      <c r="K421" s="313"/>
      <c r="L421" s="390"/>
    </row>
    <row r="422" spans="2:12" ht="30" customHeight="1">
      <c r="B422" s="315" t="s">
        <v>1413</v>
      </c>
      <c r="C422" s="312" t="s">
        <v>1561</v>
      </c>
      <c r="D422" s="312" t="s">
        <v>5701</v>
      </c>
      <c r="E422" s="312" t="s">
        <v>5702</v>
      </c>
      <c r="F422" s="312" t="s">
        <v>5703</v>
      </c>
      <c r="G422" s="312" t="s">
        <v>5476</v>
      </c>
      <c r="H422" s="65">
        <v>6216101</v>
      </c>
      <c r="I422" s="65" cm="1">
        <f t="array" ref="I422">IF(COUNTIF(RawData!A:A, H422)=0, "None", MAX(IF(RawData!A:A=H422, RawData!B:B)))</f>
        <v>2</v>
      </c>
      <c r="J422" s="313"/>
      <c r="K422" s="313"/>
      <c r="L422" s="390"/>
    </row>
    <row r="423" spans="2:12" ht="30" customHeight="1">
      <c r="B423" s="315" t="s">
        <v>1413</v>
      </c>
      <c r="C423" s="312" t="s">
        <v>1561</v>
      </c>
      <c r="D423" s="312" t="s">
        <v>6264</v>
      </c>
      <c r="E423" s="312"/>
      <c r="F423" s="312"/>
      <c r="G423" s="312" t="s">
        <v>5476</v>
      </c>
      <c r="H423" s="65">
        <v>6247967</v>
      </c>
      <c r="I423" s="65" cm="1">
        <f t="array" ref="I423">IF(COUNTIF(RawData!A:A, H423)=0, "None", MAX(IF(RawData!A:A=H423, RawData!B:B)))</f>
        <v>2</v>
      </c>
      <c r="J423" s="313"/>
      <c r="K423" s="313"/>
      <c r="L423" s="390"/>
    </row>
    <row r="424" spans="2:12" ht="30" customHeight="1">
      <c r="B424" s="315" t="s">
        <v>1413</v>
      </c>
      <c r="C424" s="312" t="s">
        <v>1561</v>
      </c>
      <c r="D424" s="312" t="s">
        <v>6263</v>
      </c>
      <c r="E424" s="312"/>
      <c r="F424" s="312"/>
      <c r="G424" s="312" t="s">
        <v>1423</v>
      </c>
      <c r="H424" s="65">
        <v>6323964</v>
      </c>
      <c r="I424" s="65" cm="1">
        <f t="array" ref="I424">IF(COUNTIF(RawData!A:A, H424)=0, "None", MAX(IF(RawData!A:A=H424, RawData!B:B)))</f>
        <v>2</v>
      </c>
      <c r="J424" s="313"/>
      <c r="K424" s="313"/>
      <c r="L424" s="390"/>
    </row>
    <row r="425" spans="2:12" ht="30" customHeight="1">
      <c r="B425" s="315" t="s">
        <v>1414</v>
      </c>
      <c r="C425" s="312" t="s">
        <v>8979</v>
      </c>
      <c r="D425" s="312" t="s">
        <v>8977</v>
      </c>
      <c r="E425" s="312">
        <v>42.5319</v>
      </c>
      <c r="F425" s="312" t="s">
        <v>8978</v>
      </c>
      <c r="G425" s="312"/>
      <c r="H425" s="65">
        <v>960362</v>
      </c>
      <c r="I425" s="65" cm="1">
        <f t="array" ref="I425">IF(COUNTIF(RawData!A:A, H425)=0, "None", MAX(IF(RawData!A:A=H425, RawData!B:B)))</f>
        <v>2</v>
      </c>
      <c r="J425" s="313"/>
      <c r="K425" s="313"/>
      <c r="L425" s="390"/>
    </row>
    <row r="426" spans="2:12" ht="30" customHeight="1">
      <c r="B426" s="315" t="s">
        <v>1413</v>
      </c>
      <c r="C426" s="312" t="s">
        <v>1561</v>
      </c>
      <c r="D426" s="312" t="s">
        <v>5667</v>
      </c>
      <c r="E426" s="312" t="s">
        <v>5668</v>
      </c>
      <c r="F426" s="312" t="s">
        <v>8028</v>
      </c>
      <c r="G426" s="312" t="s">
        <v>5476</v>
      </c>
      <c r="H426" s="65">
        <v>6190144</v>
      </c>
      <c r="I426" s="65" cm="1">
        <f t="array" ref="I426">IF(COUNTIF(RawData!A:A, H426)=0, "None", MAX(IF(RawData!A:A=H426, RawData!B:B)))</f>
        <v>3</v>
      </c>
      <c r="J426" s="313"/>
      <c r="K426" s="313"/>
      <c r="L426" s="390"/>
    </row>
    <row r="427" spans="2:12" ht="30" customHeight="1">
      <c r="B427" s="315" t="s">
        <v>1413</v>
      </c>
      <c r="C427" s="312" t="s">
        <v>1561</v>
      </c>
      <c r="D427" s="312" t="s">
        <v>6024</v>
      </c>
      <c r="E427" s="312" t="s">
        <v>6025</v>
      </c>
      <c r="F427" s="312" t="s">
        <v>6026</v>
      </c>
      <c r="G427" s="312" t="s">
        <v>1554</v>
      </c>
      <c r="H427" s="65">
        <v>6174849</v>
      </c>
      <c r="I427" s="65" cm="1">
        <f t="array" ref="I427">IF(COUNTIF(RawData!A:A, H427)=0, "None", MAX(IF(RawData!A:A=H427, RawData!B:B)))</f>
        <v>1</v>
      </c>
      <c r="J427" s="313"/>
      <c r="K427" s="313"/>
      <c r="L427" s="390"/>
    </row>
    <row r="428" spans="2:12" ht="30" customHeight="1">
      <c r="B428" s="315" t="s">
        <v>1413</v>
      </c>
      <c r="C428" s="312" t="s">
        <v>1561</v>
      </c>
      <c r="D428" s="312" t="s">
        <v>6261</v>
      </c>
      <c r="E428" s="312"/>
      <c r="F428" s="312"/>
      <c r="G428" s="312" t="s">
        <v>1423</v>
      </c>
      <c r="H428" s="65">
        <v>1251603</v>
      </c>
      <c r="I428" s="65" cm="1">
        <f t="array" ref="I428">IF(COUNTIF(RawData!A:A, H428)=0, "None", MAX(IF(RawData!A:A=H428, RawData!B:B)))</f>
        <v>4</v>
      </c>
      <c r="J428" s="313"/>
      <c r="K428" s="313"/>
      <c r="L428" s="390"/>
    </row>
    <row r="429" spans="2:12" ht="30" customHeight="1">
      <c r="B429" s="315" t="s">
        <v>1413</v>
      </c>
      <c r="C429" s="312" t="s">
        <v>1561</v>
      </c>
      <c r="D429" s="312" t="s">
        <v>6269</v>
      </c>
      <c r="E429" s="312" t="s">
        <v>5919</v>
      </c>
      <c r="F429" s="312" t="s">
        <v>6270</v>
      </c>
      <c r="G429" s="312" t="s">
        <v>5476</v>
      </c>
      <c r="H429" s="65">
        <v>6192853</v>
      </c>
      <c r="I429" s="65" cm="1">
        <f t="array" ref="I429">IF(COUNTIF(RawData!A:A, H429)=0, "None", MAX(IF(RawData!A:A=H429, RawData!B:B)))</f>
        <v>4</v>
      </c>
      <c r="J429" s="313"/>
      <c r="K429" s="313"/>
      <c r="L429" s="390"/>
    </row>
    <row r="430" spans="2:12" ht="30" customHeight="1">
      <c r="B430" s="315" t="s">
        <v>1413</v>
      </c>
      <c r="C430" s="312" t="s">
        <v>1561</v>
      </c>
      <c r="D430" s="312" t="s">
        <v>5892</v>
      </c>
      <c r="E430" s="312"/>
      <c r="F430" s="312"/>
      <c r="G430" s="312" t="s">
        <v>5476</v>
      </c>
      <c r="H430" s="65">
        <v>6180522</v>
      </c>
      <c r="I430" s="65" t="str" cm="1">
        <f t="array" ref="I430">IF(COUNTIF(RawData!A:A, H430)=0, "None", MAX(IF(RawData!A:A=H430, RawData!B:B)))</f>
        <v>None</v>
      </c>
      <c r="J430" s="313"/>
      <c r="K430" s="313"/>
      <c r="L430" s="390"/>
    </row>
    <row r="431" spans="2:12" ht="30" customHeight="1">
      <c r="B431" s="315" t="s">
        <v>1413</v>
      </c>
      <c r="C431" s="312" t="s">
        <v>2105</v>
      </c>
      <c r="D431" s="312" t="s">
        <v>6271</v>
      </c>
      <c r="E431" s="312"/>
      <c r="F431" s="312"/>
      <c r="G431" s="312" t="s">
        <v>5476</v>
      </c>
      <c r="H431" s="65">
        <v>6179557</v>
      </c>
      <c r="I431" s="65" cm="1">
        <f t="array" ref="I431">IF(COUNTIF(RawData!A:A, H431)=0, "None", MAX(IF(RawData!A:A=H431, RawData!B:B)))</f>
        <v>0</v>
      </c>
      <c r="J431" s="313"/>
      <c r="K431" s="313"/>
      <c r="L431" s="390"/>
    </row>
    <row r="432" spans="2:12" ht="30" customHeight="1">
      <c r="B432" s="315" t="s">
        <v>1413</v>
      </c>
      <c r="C432" s="312" t="s">
        <v>6273</v>
      </c>
      <c r="D432" s="312" t="s">
        <v>6281</v>
      </c>
      <c r="E432" s="312" t="s">
        <v>6282</v>
      </c>
      <c r="F432" s="312" t="s">
        <v>6283</v>
      </c>
      <c r="G432" s="312" t="s">
        <v>5476</v>
      </c>
      <c r="H432" s="65">
        <v>6119878</v>
      </c>
      <c r="I432" s="65" cm="1">
        <f t="array" ref="I432">IF(COUNTIF(RawData!A:A, H432)=0, "None", MAX(IF(RawData!A:A=H432, RawData!B:B)))</f>
        <v>0</v>
      </c>
      <c r="J432" s="313"/>
      <c r="K432" s="313"/>
      <c r="L432" s="390"/>
    </row>
    <row r="433" spans="2:12" ht="30" customHeight="1">
      <c r="B433" s="315" t="s">
        <v>1413</v>
      </c>
      <c r="C433" s="312" t="s">
        <v>6273</v>
      </c>
      <c r="D433" s="312" t="s">
        <v>6278</v>
      </c>
      <c r="E433" s="312"/>
      <c r="F433" s="312"/>
      <c r="G433" s="312" t="s">
        <v>1423</v>
      </c>
      <c r="H433" s="65">
        <v>6327238</v>
      </c>
      <c r="I433" s="65" cm="1">
        <f t="array" ref="I433">IF(COUNTIF(RawData!A:A, H433)=0, "None", MAX(IF(RawData!A:A=H433, RawData!B:B)))</f>
        <v>0</v>
      </c>
      <c r="J433" s="313"/>
      <c r="K433" s="313"/>
      <c r="L433" s="390"/>
    </row>
    <row r="434" spans="2:12" ht="30" customHeight="1">
      <c r="B434" s="315" t="s">
        <v>1413</v>
      </c>
      <c r="C434" s="312" t="s">
        <v>6273</v>
      </c>
      <c r="D434" s="312" t="s">
        <v>6274</v>
      </c>
      <c r="E434" s="312" t="s">
        <v>6275</v>
      </c>
      <c r="F434" s="312" t="s">
        <v>6038</v>
      </c>
      <c r="G434" s="312" t="s">
        <v>5476</v>
      </c>
      <c r="H434" s="65">
        <v>6119895</v>
      </c>
      <c r="I434" s="65" cm="1">
        <f t="array" ref="I434">IF(COUNTIF(RawData!A:A, H434)=0, "None", MAX(IF(RawData!A:A=H434, RawData!B:B)))</f>
        <v>6</v>
      </c>
      <c r="J434" s="313"/>
      <c r="K434" s="313"/>
      <c r="L434" s="390"/>
    </row>
    <row r="435" spans="2:12" ht="30" customHeight="1">
      <c r="B435" s="315" t="s">
        <v>1413</v>
      </c>
      <c r="C435" s="312" t="s">
        <v>6273</v>
      </c>
      <c r="D435" s="312" t="s">
        <v>6276</v>
      </c>
      <c r="E435" s="312" t="s">
        <v>6277</v>
      </c>
      <c r="F435" s="312"/>
      <c r="G435" s="312" t="s">
        <v>5476</v>
      </c>
      <c r="H435" s="65">
        <v>6121455</v>
      </c>
      <c r="I435" s="65" cm="1">
        <f t="array" ref="I435">IF(COUNTIF(RawData!A:A, H435)=0, "None", MAX(IF(RawData!A:A=H435, RawData!B:B)))</f>
        <v>21</v>
      </c>
      <c r="J435" s="313"/>
      <c r="K435" s="313"/>
      <c r="L435" s="390"/>
    </row>
    <row r="436" spans="2:12" ht="30" customHeight="1">
      <c r="B436" s="315" t="s">
        <v>1413</v>
      </c>
      <c r="C436" s="312" t="s">
        <v>6273</v>
      </c>
      <c r="D436" s="312" t="s">
        <v>6279</v>
      </c>
      <c r="E436" s="312" t="s">
        <v>6280</v>
      </c>
      <c r="F436" s="312"/>
      <c r="G436" s="312" t="s">
        <v>5476</v>
      </c>
      <c r="H436" s="65">
        <v>6119903</v>
      </c>
      <c r="I436" s="65" t="str" cm="1">
        <f t="array" ref="I436">IF(COUNTIF(RawData!A:A, H436)=0, "None", MAX(IF(RawData!A:A=H436, RawData!B:B)))</f>
        <v>None</v>
      </c>
      <c r="J436" s="313"/>
      <c r="K436" s="313"/>
      <c r="L436" s="390"/>
    </row>
    <row r="437" spans="2:12" ht="30" customHeight="1">
      <c r="B437" s="315" t="s">
        <v>1413</v>
      </c>
      <c r="C437" s="312"/>
      <c r="D437" s="312" t="s">
        <v>5911</v>
      </c>
      <c r="E437" s="312"/>
      <c r="F437" s="312"/>
      <c r="G437" s="312" t="s">
        <v>1495</v>
      </c>
      <c r="H437" s="65">
        <v>962388</v>
      </c>
      <c r="I437" s="65" cm="1">
        <f t="array" ref="I437">IF(COUNTIF(RawData!A:A, H437)=0, "None", MAX(IF(RawData!A:A=H437, RawData!B:B)))</f>
        <v>0</v>
      </c>
      <c r="J437" s="313"/>
      <c r="K437" s="313"/>
      <c r="L437" s="390"/>
    </row>
    <row r="438" spans="2:12" ht="30" customHeight="1">
      <c r="B438" s="315" t="s">
        <v>1415</v>
      </c>
      <c r="C438" s="312"/>
      <c r="D438" s="312" t="s">
        <v>4307</v>
      </c>
      <c r="E438" s="312"/>
      <c r="F438" s="312"/>
      <c r="G438" s="312" t="s">
        <v>1419</v>
      </c>
      <c r="H438" s="65">
        <v>1055008</v>
      </c>
      <c r="I438" s="65" cm="1">
        <f t="array" ref="I438">IF(COUNTIF(RawData!A:A, H438)=0, "None", MAX(IF(RawData!A:A=H438, RawData!B:B)))</f>
        <v>0</v>
      </c>
      <c r="J438" s="313"/>
      <c r="K438" s="313"/>
      <c r="L438" s="390"/>
    </row>
    <row r="439" spans="2:12" ht="30" customHeight="1">
      <c r="B439" s="315" t="s">
        <v>1413</v>
      </c>
      <c r="C439" s="312"/>
      <c r="D439" s="312" t="s">
        <v>5887</v>
      </c>
      <c r="E439" s="312" t="s">
        <v>5888</v>
      </c>
      <c r="F439" s="312"/>
      <c r="G439" s="312" t="s">
        <v>5476</v>
      </c>
      <c r="H439" s="65">
        <v>6119901</v>
      </c>
      <c r="I439" s="65" cm="1">
        <f t="array" ref="I439">IF(COUNTIF(RawData!A:A, H439)=0, "None", MAX(IF(RawData!A:A=H439, RawData!B:B)))</f>
        <v>0</v>
      </c>
      <c r="J439" s="313"/>
      <c r="K439" s="313"/>
      <c r="L439" s="390"/>
    </row>
    <row r="440" spans="2:12" ht="30" customHeight="1">
      <c r="B440" s="315" t="s">
        <v>1413</v>
      </c>
      <c r="C440" s="312"/>
      <c r="D440" s="312" t="s">
        <v>6258</v>
      </c>
      <c r="E440" s="312" t="s">
        <v>6259</v>
      </c>
      <c r="F440" s="312"/>
      <c r="G440" s="312" t="s">
        <v>5476</v>
      </c>
      <c r="H440" s="65">
        <v>6119902</v>
      </c>
      <c r="I440" s="65" cm="1">
        <f t="array" ref="I440">IF(COUNTIF(RawData!A:A, H440)=0, "None", MAX(IF(RawData!A:A=H440, RawData!B:B)))</f>
        <v>0</v>
      </c>
      <c r="J440" s="313"/>
      <c r="K440" s="313"/>
      <c r="L440" s="390"/>
    </row>
    <row r="441" spans="2:12" ht="30" customHeight="1">
      <c r="B441" s="315" t="s">
        <v>1413</v>
      </c>
      <c r="C441" s="312"/>
      <c r="D441" s="312" t="s">
        <v>6290</v>
      </c>
      <c r="E441" s="312" t="s">
        <v>6291</v>
      </c>
      <c r="F441" s="312"/>
      <c r="G441" s="312" t="s">
        <v>5476</v>
      </c>
      <c r="H441" s="65">
        <v>6121775</v>
      </c>
      <c r="I441" s="65" cm="1">
        <f t="array" ref="I441">IF(COUNTIF(RawData!A:A, H441)=0, "None", MAX(IF(RawData!A:A=H441, RawData!B:B)))</f>
        <v>0</v>
      </c>
      <c r="J441" s="313"/>
      <c r="K441" s="313"/>
      <c r="L441" s="390"/>
    </row>
    <row r="442" spans="2:12" ht="30" customHeight="1">
      <c r="B442" s="315" t="s">
        <v>1413</v>
      </c>
      <c r="C442" s="312"/>
      <c r="D442" s="312" t="s">
        <v>6169</v>
      </c>
      <c r="E442" s="312" t="s">
        <v>6170</v>
      </c>
      <c r="F442" s="312"/>
      <c r="G442" s="312" t="s">
        <v>5476</v>
      </c>
      <c r="H442" s="65">
        <v>6121778</v>
      </c>
      <c r="I442" s="65" cm="1">
        <f t="array" ref="I442">IF(COUNTIF(RawData!A:A, H442)=0, "None", MAX(IF(RawData!A:A=H442, RawData!B:B)))</f>
        <v>0</v>
      </c>
      <c r="J442" s="313"/>
      <c r="K442" s="313"/>
      <c r="L442" s="390"/>
    </row>
    <row r="443" spans="2:12" ht="30" customHeight="1">
      <c r="B443" s="315" t="s">
        <v>1413</v>
      </c>
      <c r="C443" s="312"/>
      <c r="D443" s="312" t="s">
        <v>5784</v>
      </c>
      <c r="E443" s="312" t="s">
        <v>5784</v>
      </c>
      <c r="F443" s="312"/>
      <c r="G443" s="312" t="s">
        <v>5476</v>
      </c>
      <c r="H443" s="65">
        <v>6124790</v>
      </c>
      <c r="I443" s="65" cm="1">
        <f t="array" ref="I443">IF(COUNTIF(RawData!A:A, H443)=0, "None", MAX(IF(RawData!A:A=H443, RawData!B:B)))</f>
        <v>0</v>
      </c>
      <c r="J443" s="313"/>
      <c r="K443" s="313"/>
      <c r="L443" s="390"/>
    </row>
    <row r="444" spans="2:12" ht="30" customHeight="1">
      <c r="B444" s="315" t="s">
        <v>1413</v>
      </c>
      <c r="C444" s="312"/>
      <c r="D444" s="312" t="s">
        <v>5838</v>
      </c>
      <c r="E444" s="312" t="s">
        <v>5839</v>
      </c>
      <c r="F444" s="312"/>
      <c r="G444" s="312" t="s">
        <v>5476</v>
      </c>
      <c r="H444" s="65">
        <v>6124801</v>
      </c>
      <c r="I444" s="65" cm="1">
        <f t="array" ref="I444">IF(COUNTIF(RawData!A:A, H444)=0, "None", MAX(IF(RawData!A:A=H444, RawData!B:B)))</f>
        <v>0</v>
      </c>
      <c r="J444" s="313"/>
      <c r="K444" s="313"/>
      <c r="L444" s="390"/>
    </row>
    <row r="445" spans="2:12" ht="30" customHeight="1">
      <c r="B445" s="315" t="s">
        <v>1413</v>
      </c>
      <c r="C445" s="312"/>
      <c r="D445" s="312" t="s">
        <v>5935</v>
      </c>
      <c r="E445" s="312" t="s">
        <v>5935</v>
      </c>
      <c r="F445" s="312"/>
      <c r="G445" s="312" t="s">
        <v>5476</v>
      </c>
      <c r="H445" s="65">
        <v>6124805</v>
      </c>
      <c r="I445" s="65" cm="1">
        <f t="array" ref="I445">IF(COUNTIF(RawData!A:A, H445)=0, "None", MAX(IF(RawData!A:A=H445, RawData!B:B)))</f>
        <v>0</v>
      </c>
      <c r="J445" s="313"/>
      <c r="K445" s="313"/>
      <c r="L445" s="390"/>
    </row>
    <row r="446" spans="2:12" ht="30" customHeight="1">
      <c r="B446" s="315" t="s">
        <v>1413</v>
      </c>
      <c r="C446" s="312"/>
      <c r="D446" s="312" t="s">
        <v>5840</v>
      </c>
      <c r="E446" s="312" t="s">
        <v>5841</v>
      </c>
      <c r="F446" s="312"/>
      <c r="G446" s="312" t="s">
        <v>5476</v>
      </c>
      <c r="H446" s="65">
        <v>6125411</v>
      </c>
      <c r="I446" s="65" cm="1">
        <f t="array" ref="I446">IF(COUNTIF(RawData!A:A, H446)=0, "None", MAX(IF(RawData!A:A=H446, RawData!B:B)))</f>
        <v>0</v>
      </c>
      <c r="J446" s="313"/>
      <c r="K446" s="313"/>
      <c r="L446" s="390"/>
    </row>
    <row r="447" spans="2:12" ht="30" customHeight="1">
      <c r="B447" s="315" t="s">
        <v>1413</v>
      </c>
      <c r="C447" s="312"/>
      <c r="D447" s="312" t="s">
        <v>6218</v>
      </c>
      <c r="E447" s="312" t="s">
        <v>6219</v>
      </c>
      <c r="F447" s="312"/>
      <c r="G447" s="312" t="s">
        <v>5476</v>
      </c>
      <c r="H447" s="65">
        <v>6125413</v>
      </c>
      <c r="I447" s="65" cm="1">
        <f t="array" ref="I447">IF(COUNTIF(RawData!A:A, H447)=0, "None", MAX(IF(RawData!A:A=H447, RawData!B:B)))</f>
        <v>0</v>
      </c>
      <c r="J447" s="313"/>
      <c r="K447" s="313"/>
      <c r="L447" s="390"/>
    </row>
    <row r="448" spans="2:12" ht="30" customHeight="1">
      <c r="B448" s="315" t="s">
        <v>1413</v>
      </c>
      <c r="C448" s="312"/>
      <c r="D448" s="312" t="s">
        <v>5864</v>
      </c>
      <c r="E448" s="312" t="s">
        <v>5865</v>
      </c>
      <c r="F448" s="312"/>
      <c r="G448" s="312" t="s">
        <v>5476</v>
      </c>
      <c r="H448" s="65">
        <v>6125420</v>
      </c>
      <c r="I448" s="65" cm="1">
        <f t="array" ref="I448">IF(COUNTIF(RawData!A:A, H448)=0, "None", MAX(IF(RawData!A:A=H448, RawData!B:B)))</f>
        <v>0</v>
      </c>
      <c r="J448" s="313"/>
      <c r="K448" s="313"/>
      <c r="L448" s="390"/>
    </row>
    <row r="449" spans="2:12" ht="30" customHeight="1">
      <c r="B449" s="315" t="s">
        <v>1413</v>
      </c>
      <c r="C449" s="312"/>
      <c r="D449" s="312" t="s">
        <v>6019</v>
      </c>
      <c r="E449" s="312" t="s">
        <v>6020</v>
      </c>
      <c r="F449" s="312"/>
      <c r="G449" s="312" t="s">
        <v>5476</v>
      </c>
      <c r="H449" s="65">
        <v>6125424</v>
      </c>
      <c r="I449" s="65" cm="1">
        <f t="array" ref="I449">IF(COUNTIF(RawData!A:A, H449)=0, "None", MAX(IF(RawData!A:A=H449, RawData!B:B)))</f>
        <v>0</v>
      </c>
      <c r="J449" s="313"/>
      <c r="K449" s="313"/>
      <c r="L449" s="390"/>
    </row>
    <row r="450" spans="2:12" ht="30" customHeight="1">
      <c r="B450" s="315" t="s">
        <v>1413</v>
      </c>
      <c r="C450" s="312"/>
      <c r="D450" s="312" t="s">
        <v>5868</v>
      </c>
      <c r="E450" s="312" t="s">
        <v>5869</v>
      </c>
      <c r="F450" s="312" t="s">
        <v>5870</v>
      </c>
      <c r="G450" s="312" t="s">
        <v>1428</v>
      </c>
      <c r="H450" s="65">
        <v>6142270</v>
      </c>
      <c r="I450" s="65" cm="1">
        <f t="array" ref="I450">IF(COUNTIF(RawData!A:A, H450)=0, "None", MAX(IF(RawData!A:A=H450, RawData!B:B)))</f>
        <v>0</v>
      </c>
      <c r="J450" s="313"/>
      <c r="K450" s="313"/>
      <c r="L450" s="390"/>
    </row>
    <row r="451" spans="2:12" ht="30" customHeight="1">
      <c r="B451" s="315" t="s">
        <v>1413</v>
      </c>
      <c r="C451" s="312"/>
      <c r="D451" s="312" t="s">
        <v>5517</v>
      </c>
      <c r="E451" s="312"/>
      <c r="F451" s="312"/>
      <c r="G451" s="312" t="s">
        <v>5445</v>
      </c>
      <c r="H451" s="65">
        <v>6185016</v>
      </c>
      <c r="I451" s="65" cm="1">
        <f t="array" ref="I451">IF(COUNTIF(RawData!A:A, H451)=0, "None", MAX(IF(RawData!A:A=H451, RawData!B:B)))</f>
        <v>0</v>
      </c>
      <c r="J451" s="313"/>
      <c r="K451" s="313"/>
      <c r="L451" s="390"/>
    </row>
    <row r="452" spans="2:12" ht="30" customHeight="1">
      <c r="B452" s="315" t="s">
        <v>1413</v>
      </c>
      <c r="C452" s="312"/>
      <c r="D452" s="312" t="s">
        <v>6272</v>
      </c>
      <c r="E452" s="312" t="s">
        <v>6272</v>
      </c>
      <c r="F452" s="312"/>
      <c r="G452" s="312" t="s">
        <v>1423</v>
      </c>
      <c r="H452" s="65">
        <v>6188483</v>
      </c>
      <c r="I452" s="65" cm="1">
        <f t="array" ref="I452">IF(COUNTIF(RawData!A:A, H452)=0, "None", MAX(IF(RawData!A:A=H452, RawData!B:B)))</f>
        <v>0</v>
      </c>
      <c r="J452" s="313"/>
      <c r="K452" s="313"/>
      <c r="L452" s="390"/>
    </row>
    <row r="453" spans="2:12" ht="30" customHeight="1">
      <c r="B453" s="315" t="s">
        <v>1413</v>
      </c>
      <c r="C453" s="312"/>
      <c r="D453" s="312" t="s">
        <v>5991</v>
      </c>
      <c r="E453" s="312"/>
      <c r="F453" s="312"/>
      <c r="G453" s="312" t="s">
        <v>5476</v>
      </c>
      <c r="H453" s="65">
        <v>6230402</v>
      </c>
      <c r="I453" s="65" cm="1">
        <f t="array" ref="I453">IF(COUNTIF(RawData!A:A, H453)=0, "None", MAX(IF(RawData!A:A=H453, RawData!B:B)))</f>
        <v>0</v>
      </c>
      <c r="J453" s="313"/>
      <c r="K453" s="313"/>
      <c r="L453" s="390"/>
    </row>
    <row r="454" spans="2:12" ht="30" customHeight="1">
      <c r="B454" s="315" t="s">
        <v>1413</v>
      </c>
      <c r="C454" s="312"/>
      <c r="D454" s="312" t="s">
        <v>5858</v>
      </c>
      <c r="E454" s="312"/>
      <c r="F454" s="312"/>
      <c r="G454" s="312" t="s">
        <v>5476</v>
      </c>
      <c r="H454" s="65">
        <v>6238778</v>
      </c>
      <c r="I454" s="65" cm="1">
        <f t="array" ref="I454">IF(COUNTIF(RawData!A:A, H454)=0, "None", MAX(IF(RawData!A:A=H454, RawData!B:B)))</f>
        <v>0</v>
      </c>
      <c r="J454" s="313"/>
      <c r="K454" s="313"/>
      <c r="L454" s="390"/>
    </row>
    <row r="455" spans="2:12" ht="30" customHeight="1">
      <c r="B455" s="315" t="s">
        <v>1413</v>
      </c>
      <c r="C455" s="312"/>
      <c r="D455" s="312" t="s">
        <v>5486</v>
      </c>
      <c r="E455" s="312"/>
      <c r="F455" s="312"/>
      <c r="G455" s="312" t="s">
        <v>5476</v>
      </c>
      <c r="H455" s="65">
        <v>6245945</v>
      </c>
      <c r="I455" s="65" cm="1">
        <f t="array" ref="I455">IF(COUNTIF(RawData!A:A, H455)=0, "None", MAX(IF(RawData!A:A=H455, RawData!B:B)))</f>
        <v>0</v>
      </c>
      <c r="J455" s="313"/>
      <c r="K455" s="313"/>
      <c r="L455" s="390"/>
    </row>
    <row r="456" spans="2:12" ht="30" customHeight="1">
      <c r="B456" s="315" t="s">
        <v>1413</v>
      </c>
      <c r="C456" s="312"/>
      <c r="D456" s="312" t="s">
        <v>6208</v>
      </c>
      <c r="E456" s="312"/>
      <c r="F456" s="312"/>
      <c r="G456" s="312" t="s">
        <v>5476</v>
      </c>
      <c r="H456" s="65">
        <v>6246425</v>
      </c>
      <c r="I456" s="65" cm="1">
        <f t="array" ref="I456">IF(COUNTIF(RawData!A:A, H456)=0, "None", MAX(IF(RawData!A:A=H456, RawData!B:B)))</f>
        <v>0</v>
      </c>
      <c r="J456" s="313"/>
      <c r="K456" s="313"/>
      <c r="L456" s="390"/>
    </row>
    <row r="457" spans="2:12" ht="30" customHeight="1">
      <c r="B457" s="315" t="s">
        <v>1413</v>
      </c>
      <c r="C457" s="312"/>
      <c r="D457" s="312" t="s">
        <v>5769</v>
      </c>
      <c r="E457" s="312"/>
      <c r="F457" s="312"/>
      <c r="G457" s="312" t="s">
        <v>1423</v>
      </c>
      <c r="H457" s="65">
        <v>6265889</v>
      </c>
      <c r="I457" s="65" cm="1">
        <f t="array" ref="I457">IF(COUNTIF(RawData!A:A, H457)=0, "None", MAX(IF(RawData!A:A=H457, RawData!B:B)))</f>
        <v>0</v>
      </c>
      <c r="J457" s="313"/>
      <c r="K457" s="313"/>
      <c r="L457" s="390"/>
    </row>
    <row r="458" spans="2:12" ht="30" customHeight="1">
      <c r="B458" s="315" t="s">
        <v>1413</v>
      </c>
      <c r="C458" s="312"/>
      <c r="D458" s="312" t="s">
        <v>5713</v>
      </c>
      <c r="E458" s="312"/>
      <c r="F458" s="312"/>
      <c r="G458" s="312" t="s">
        <v>5476</v>
      </c>
      <c r="H458" s="65">
        <v>6304094</v>
      </c>
      <c r="I458" s="65" cm="1">
        <f t="array" ref="I458">IF(COUNTIF(RawData!A:A, H458)=0, "None", MAX(IF(RawData!A:A=H458, RawData!B:B)))</f>
        <v>0</v>
      </c>
      <c r="J458" s="313"/>
      <c r="K458" s="313"/>
      <c r="L458" s="390"/>
    </row>
    <row r="459" spans="2:12" ht="30" customHeight="1">
      <c r="B459" s="315" t="s">
        <v>1413</v>
      </c>
      <c r="C459" s="312"/>
      <c r="D459" s="312" t="s">
        <v>5489</v>
      </c>
      <c r="E459" s="312"/>
      <c r="F459" s="312"/>
      <c r="G459" s="312" t="s">
        <v>1764</v>
      </c>
      <c r="H459" s="65">
        <v>6317693</v>
      </c>
      <c r="I459" s="65" cm="1">
        <f t="array" ref="I459">IF(COUNTIF(RawData!A:A, H459)=0, "None", MAX(IF(RawData!A:A=H459, RawData!B:B)))</f>
        <v>0</v>
      </c>
      <c r="J459" s="313"/>
      <c r="K459" s="313"/>
      <c r="L459" s="390"/>
    </row>
    <row r="460" spans="2:12" ht="30" customHeight="1">
      <c r="B460" s="315" t="s">
        <v>1413</v>
      </c>
      <c r="C460" s="312"/>
      <c r="D460" s="312" t="s">
        <v>6179</v>
      </c>
      <c r="E460" s="312"/>
      <c r="F460" s="312"/>
      <c r="G460" s="312" t="s">
        <v>5476</v>
      </c>
      <c r="H460" s="65">
        <v>6330381</v>
      </c>
      <c r="I460" s="65" cm="1">
        <f t="array" ref="I460">IF(COUNTIF(RawData!A:A, H460)=0, "None", MAX(IF(RawData!A:A=H460, RawData!B:B)))</f>
        <v>0</v>
      </c>
      <c r="J460" s="313"/>
      <c r="K460" s="313"/>
      <c r="L460" s="390"/>
    </row>
    <row r="461" spans="2:12" ht="30" customHeight="1">
      <c r="B461" s="315" t="s">
        <v>1415</v>
      </c>
      <c r="C461" s="312"/>
      <c r="D461" s="312" t="s">
        <v>5542</v>
      </c>
      <c r="E461" s="312" t="s">
        <v>5543</v>
      </c>
      <c r="F461" s="312" t="s">
        <v>5544</v>
      </c>
      <c r="G461" s="312" t="s">
        <v>5476</v>
      </c>
      <c r="H461" s="65">
        <v>6221580</v>
      </c>
      <c r="I461" s="65" cm="1">
        <f t="array" ref="I461">IF(COUNTIF(RawData!A:A, H461)=0, "None", MAX(IF(RawData!A:A=H461, RawData!B:B)))</f>
        <v>1</v>
      </c>
      <c r="J461" s="313"/>
      <c r="K461" s="313"/>
      <c r="L461" s="390"/>
    </row>
    <row r="462" spans="2:12" ht="30" customHeight="1">
      <c r="B462" s="315" t="s">
        <v>1413</v>
      </c>
      <c r="C462" s="312"/>
      <c r="D462" s="312" t="s">
        <v>6209</v>
      </c>
      <c r="E462" s="312" t="s">
        <v>6210</v>
      </c>
      <c r="F462" s="312" t="s">
        <v>6211</v>
      </c>
      <c r="G462" s="312" t="s">
        <v>5476</v>
      </c>
      <c r="H462" s="65">
        <v>6301512</v>
      </c>
      <c r="I462" s="65" cm="1">
        <f t="array" ref="I462">IF(COUNTIF(RawData!A:A, H462)=0, "None", MAX(IF(RawData!A:A=H462, RawData!B:B)))</f>
        <v>0</v>
      </c>
      <c r="J462" s="313"/>
      <c r="K462" s="313"/>
      <c r="L462" s="390"/>
    </row>
    <row r="463" spans="2:12" ht="30" customHeight="1">
      <c r="B463" s="315" t="s">
        <v>1415</v>
      </c>
      <c r="C463" s="312"/>
      <c r="D463" s="312" t="s">
        <v>6297</v>
      </c>
      <c r="E463" s="312" t="s">
        <v>6298</v>
      </c>
      <c r="F463" s="312"/>
      <c r="G463" s="312" t="s">
        <v>1819</v>
      </c>
      <c r="H463" s="65">
        <v>6280154</v>
      </c>
      <c r="I463" s="65" cm="1">
        <f t="array" ref="I463">IF(COUNTIF(RawData!A:A, H463)=0, "None", MAX(IF(RawData!A:A=H463, RawData!B:B)))</f>
        <v>1</v>
      </c>
      <c r="J463" s="313"/>
      <c r="K463" s="313"/>
      <c r="L463" s="390"/>
    </row>
    <row r="464" spans="2:12" ht="30" customHeight="1">
      <c r="B464" s="315" t="s">
        <v>8029</v>
      </c>
      <c r="C464" s="312"/>
      <c r="D464" s="312" t="s">
        <v>8019</v>
      </c>
      <c r="E464" s="312"/>
      <c r="F464" s="312"/>
      <c r="G464" s="312"/>
      <c r="H464" s="65">
        <v>963825</v>
      </c>
      <c r="I464" s="65" cm="1">
        <f t="array" ref="I464">IF(COUNTIF(RawData!A:A, H464)=0, "None", MAX(IF(RawData!A:A=H464, RawData!B:B)))</f>
        <v>1</v>
      </c>
      <c r="J464" s="313"/>
      <c r="K464" s="313"/>
      <c r="L464" s="390"/>
    </row>
    <row r="465" spans="2:12" ht="30" customHeight="1">
      <c r="B465" s="315" t="s">
        <v>1413</v>
      </c>
      <c r="C465" s="312"/>
      <c r="D465" s="312" t="s">
        <v>5823</v>
      </c>
      <c r="E465" s="312" t="s">
        <v>5824</v>
      </c>
      <c r="F465" s="312" t="s">
        <v>5825</v>
      </c>
      <c r="G465" s="312" t="s">
        <v>5476</v>
      </c>
      <c r="H465" s="65">
        <v>963841</v>
      </c>
      <c r="I465" s="65" cm="1">
        <f t="array" ref="I465">IF(COUNTIF(RawData!A:A, H465)=0, "None", MAX(IF(RawData!A:A=H465, RawData!B:B)))</f>
        <v>1</v>
      </c>
      <c r="J465" s="313"/>
      <c r="K465" s="313"/>
      <c r="L465" s="390"/>
    </row>
    <row r="466" spans="2:12" ht="30" customHeight="1">
      <c r="B466" s="315" t="s">
        <v>8029</v>
      </c>
      <c r="C466" s="312"/>
      <c r="D466" s="312" t="s">
        <v>8013</v>
      </c>
      <c r="E466" s="312" t="s">
        <v>8026</v>
      </c>
      <c r="F466" s="312"/>
      <c r="G466" s="312"/>
      <c r="H466" s="65">
        <v>965178</v>
      </c>
      <c r="I466" s="65" cm="1">
        <f t="array" ref="I466">IF(COUNTIF(RawData!A:A, H466)=0, "None", MAX(IF(RawData!A:A=H466, RawData!B:B)))</f>
        <v>1</v>
      </c>
      <c r="J466" s="313"/>
      <c r="K466" s="313"/>
      <c r="L466" s="390"/>
    </row>
    <row r="467" spans="2:12" ht="30" customHeight="1">
      <c r="B467" s="315" t="s">
        <v>1413</v>
      </c>
      <c r="C467" s="312"/>
      <c r="D467" s="312" t="s">
        <v>5710</v>
      </c>
      <c r="E467" s="312"/>
      <c r="F467" s="312"/>
      <c r="G467" s="312" t="s">
        <v>1528</v>
      </c>
      <c r="H467" s="65">
        <v>6103192</v>
      </c>
      <c r="I467" s="65" cm="1">
        <f t="array" ref="I467">IF(COUNTIF(RawData!A:A, H467)=0, "None", MAX(IF(RawData!A:A=H467, RawData!B:B)))</f>
        <v>1</v>
      </c>
      <c r="J467" s="313"/>
      <c r="K467" s="313"/>
      <c r="L467" s="390"/>
    </row>
    <row r="468" spans="2:12" ht="30" customHeight="1">
      <c r="B468" s="315" t="s">
        <v>1415</v>
      </c>
      <c r="C468" s="312"/>
      <c r="D468" s="312" t="s">
        <v>5645</v>
      </c>
      <c r="E468" s="312" t="s">
        <v>5646</v>
      </c>
      <c r="F468" s="312" t="s">
        <v>5647</v>
      </c>
      <c r="G468" s="312" t="s">
        <v>5476</v>
      </c>
      <c r="H468" s="65">
        <v>6110600</v>
      </c>
      <c r="I468" s="65" cm="1">
        <f t="array" ref="I468">IF(COUNTIF(RawData!A:A, H468)=0, "None", MAX(IF(RawData!A:A=H468, RawData!B:B)))</f>
        <v>1</v>
      </c>
      <c r="J468" s="313"/>
      <c r="K468" s="313"/>
      <c r="L468" s="390"/>
    </row>
    <row r="469" spans="2:12" ht="30" customHeight="1">
      <c r="B469" s="315" t="s">
        <v>1413</v>
      </c>
      <c r="C469" s="312"/>
      <c r="D469" s="312" t="s">
        <v>5826</v>
      </c>
      <c r="E469" s="312" t="s">
        <v>5827</v>
      </c>
      <c r="F469" s="312" t="s">
        <v>5557</v>
      </c>
      <c r="G469" s="312" t="s">
        <v>5476</v>
      </c>
      <c r="H469" s="65">
        <v>6111015</v>
      </c>
      <c r="I469" s="65" cm="1">
        <f t="array" ref="I469">IF(COUNTIF(RawData!A:A, H469)=0, "None", MAX(IF(RawData!A:A=H469, RawData!B:B)))</f>
        <v>1</v>
      </c>
      <c r="J469" s="313"/>
      <c r="K469" s="313"/>
      <c r="L469" s="390"/>
    </row>
    <row r="470" spans="2:12" ht="30" customHeight="1">
      <c r="B470" s="315" t="s">
        <v>1413</v>
      </c>
      <c r="C470" s="312"/>
      <c r="D470" s="312" t="s">
        <v>5564</v>
      </c>
      <c r="E470" s="312" t="s">
        <v>5565</v>
      </c>
      <c r="F470" s="312"/>
      <c r="G470" s="312" t="s">
        <v>5476</v>
      </c>
      <c r="H470" s="65">
        <v>6119899</v>
      </c>
      <c r="I470" s="65" cm="1">
        <f t="array" ref="I470">IF(COUNTIF(RawData!A:A, H470)=0, "None", MAX(IF(RawData!A:A=H470, RawData!B:B)))</f>
        <v>1</v>
      </c>
      <c r="J470" s="313"/>
      <c r="K470" s="313"/>
      <c r="L470" s="390"/>
    </row>
    <row r="471" spans="2:12" ht="30" customHeight="1">
      <c r="B471" s="315" t="s">
        <v>1413</v>
      </c>
      <c r="C471" s="312"/>
      <c r="D471" s="312" t="s">
        <v>5521</v>
      </c>
      <c r="E471" s="312" t="s">
        <v>5522</v>
      </c>
      <c r="F471" s="312" t="s">
        <v>5523</v>
      </c>
      <c r="G471" s="312" t="s">
        <v>1419</v>
      </c>
      <c r="H471" s="65">
        <v>6121430</v>
      </c>
      <c r="I471" s="65" cm="1">
        <f t="array" ref="I471">IF(COUNTIF(RawData!A:A, H471)=0, "None", MAX(IF(RawData!A:A=H471, RawData!B:B)))</f>
        <v>3</v>
      </c>
      <c r="J471" s="313"/>
      <c r="K471" s="313"/>
      <c r="L471" s="390"/>
    </row>
    <row r="472" spans="2:12" ht="30" customHeight="1">
      <c r="B472" s="315" t="s">
        <v>1413</v>
      </c>
      <c r="C472" s="312"/>
      <c r="D472" s="312" t="s">
        <v>5643</v>
      </c>
      <c r="E472" s="312" t="s">
        <v>5644</v>
      </c>
      <c r="F472" s="312"/>
      <c r="G472" s="312" t="s">
        <v>5476</v>
      </c>
      <c r="H472" s="65">
        <v>6128722</v>
      </c>
      <c r="I472" s="65" cm="1">
        <f t="array" ref="I472">IF(COUNTIF(RawData!A:A, H472)=0, "None", MAX(IF(RawData!A:A=H472, RawData!B:B)))</f>
        <v>1</v>
      </c>
      <c r="J472" s="313"/>
      <c r="K472" s="313"/>
      <c r="L472" s="390"/>
    </row>
    <row r="473" spans="2:12" ht="30" customHeight="1">
      <c r="B473" s="315" t="s">
        <v>1413</v>
      </c>
      <c r="C473" s="312"/>
      <c r="D473" s="312" t="s">
        <v>5498</v>
      </c>
      <c r="E473" s="312" t="s">
        <v>5499</v>
      </c>
      <c r="F473" s="312" t="s">
        <v>5500</v>
      </c>
      <c r="G473" s="312" t="s">
        <v>5476</v>
      </c>
      <c r="H473" s="65">
        <v>6152123</v>
      </c>
      <c r="I473" s="65" cm="1">
        <f t="array" ref="I473">IF(COUNTIF(RawData!A:A, H473)=0, "None", MAX(IF(RawData!A:A=H473, RawData!B:B)))</f>
        <v>1</v>
      </c>
      <c r="J473" s="313"/>
      <c r="K473" s="313"/>
      <c r="L473" s="390"/>
    </row>
    <row r="474" spans="2:12" ht="30" customHeight="1">
      <c r="B474" s="315" t="s">
        <v>1415</v>
      </c>
      <c r="C474" s="312"/>
      <c r="D474" s="312" t="s">
        <v>3264</v>
      </c>
      <c r="E474" s="312"/>
      <c r="F474" s="312"/>
      <c r="G474" s="312" t="s">
        <v>1428</v>
      </c>
      <c r="H474" s="65">
        <v>6157066</v>
      </c>
      <c r="I474" s="65" cm="1">
        <f t="array" ref="I474">IF(COUNTIF(RawData!A:A, H474)=0, "None", MAX(IF(RawData!A:A=H474, RawData!B:B)))</f>
        <v>1</v>
      </c>
      <c r="J474" s="313"/>
      <c r="K474" s="313"/>
      <c r="L474" s="390"/>
    </row>
    <row r="475" spans="2:12" ht="30" customHeight="1">
      <c r="B475" s="315" t="s">
        <v>1413</v>
      </c>
      <c r="C475" s="312"/>
      <c r="D475" s="312" t="s">
        <v>5921</v>
      </c>
      <c r="E475" s="312" t="s">
        <v>5922</v>
      </c>
      <c r="F475" s="312"/>
      <c r="G475" s="312" t="s">
        <v>5476</v>
      </c>
      <c r="H475" s="65">
        <v>6186434</v>
      </c>
      <c r="I475" s="65" cm="1">
        <f t="array" ref="I475">IF(COUNTIF(RawData!A:A, H475)=0, "None", MAX(IF(RawData!A:A=H475, RawData!B:B)))</f>
        <v>1</v>
      </c>
      <c r="J475" s="313"/>
      <c r="K475" s="313"/>
      <c r="L475" s="390"/>
    </row>
    <row r="476" spans="2:12" ht="30" customHeight="1">
      <c r="B476" s="315" t="s">
        <v>1413</v>
      </c>
      <c r="C476" s="312"/>
      <c r="D476" s="312" t="s">
        <v>6220</v>
      </c>
      <c r="E476" s="312" t="s">
        <v>6221</v>
      </c>
      <c r="F476" s="312" t="s">
        <v>6222</v>
      </c>
      <c r="G476" s="312" t="s">
        <v>5476</v>
      </c>
      <c r="H476" s="65">
        <v>6211226</v>
      </c>
      <c r="I476" s="65" cm="1">
        <f t="array" ref="I476">IF(COUNTIF(RawData!A:A, H476)=0, "None", MAX(IF(RawData!A:A=H476, RawData!B:B)))</f>
        <v>1</v>
      </c>
      <c r="J476" s="313"/>
      <c r="K476" s="313"/>
      <c r="L476" s="390"/>
    </row>
    <row r="477" spans="2:12" ht="30" customHeight="1">
      <c r="B477" s="315" t="s">
        <v>1413</v>
      </c>
      <c r="C477" s="312"/>
      <c r="D477" s="312" t="s">
        <v>5817</v>
      </c>
      <c r="E477" s="312"/>
      <c r="F477" s="312"/>
      <c r="G477" s="312" t="s">
        <v>5476</v>
      </c>
      <c r="H477" s="65">
        <v>6241025</v>
      </c>
      <c r="I477" s="65" cm="1">
        <f t="array" ref="I477">IF(COUNTIF(RawData!A:A, H477)=0, "None", MAX(IF(RawData!A:A=H477, RawData!B:B)))</f>
        <v>1</v>
      </c>
      <c r="J477" s="313"/>
      <c r="K477" s="313"/>
      <c r="L477" s="390"/>
    </row>
    <row r="478" spans="2:12" ht="30" customHeight="1">
      <c r="B478" s="315" t="s">
        <v>1413</v>
      </c>
      <c r="C478" s="312"/>
      <c r="D478" s="312" t="s">
        <v>5816</v>
      </c>
      <c r="E478" s="312"/>
      <c r="F478" s="312"/>
      <c r="G478" s="312" t="s">
        <v>5476</v>
      </c>
      <c r="H478" s="65">
        <v>6241026</v>
      </c>
      <c r="I478" s="65" cm="1">
        <f t="array" ref="I478">IF(COUNTIF(RawData!A:A, H478)=0, "None", MAX(IF(RawData!A:A=H478, RawData!B:B)))</f>
        <v>1</v>
      </c>
      <c r="J478" s="313"/>
      <c r="K478" s="313"/>
      <c r="L478" s="390"/>
    </row>
    <row r="479" spans="2:12" ht="30" customHeight="1">
      <c r="B479" s="315" t="s">
        <v>1413</v>
      </c>
      <c r="C479" s="312"/>
      <c r="D479" s="312" t="s">
        <v>5828</v>
      </c>
      <c r="E479" s="312" t="s">
        <v>5829</v>
      </c>
      <c r="F479" s="312"/>
      <c r="G479" s="312" t="s">
        <v>5476</v>
      </c>
      <c r="H479" s="65">
        <v>6247096</v>
      </c>
      <c r="I479" s="65" cm="1">
        <f t="array" ref="I479">IF(COUNTIF(RawData!A:A, H479)=0, "None", MAX(IF(RawData!A:A=H479, RawData!B:B)))</f>
        <v>1</v>
      </c>
      <c r="J479" s="313"/>
      <c r="K479" s="313"/>
      <c r="L479" s="390"/>
    </row>
    <row r="480" spans="2:12" ht="30" customHeight="1">
      <c r="B480" s="315" t="s">
        <v>1413</v>
      </c>
      <c r="C480" s="312"/>
      <c r="D480" s="312" t="s">
        <v>5815</v>
      </c>
      <c r="E480" s="312"/>
      <c r="F480" s="312"/>
      <c r="G480" s="312" t="s">
        <v>5476</v>
      </c>
      <c r="H480" s="65">
        <v>6247370</v>
      </c>
      <c r="I480" s="65" cm="1">
        <f t="array" ref="I480">IF(COUNTIF(RawData!A:A, H480)=0, "None", MAX(IF(RawData!A:A=H480, RawData!B:B)))</f>
        <v>1</v>
      </c>
      <c r="J480" s="313"/>
      <c r="K480" s="313"/>
      <c r="L480" s="390"/>
    </row>
    <row r="481" spans="2:12" ht="30" customHeight="1">
      <c r="B481" s="315" t="s">
        <v>1413</v>
      </c>
      <c r="C481" s="312"/>
      <c r="D481" s="312" t="s">
        <v>5733</v>
      </c>
      <c r="E481" s="312"/>
      <c r="F481" s="312"/>
      <c r="G481" s="312" t="s">
        <v>1428</v>
      </c>
      <c r="H481" s="65">
        <v>6266885</v>
      </c>
      <c r="I481" s="65" cm="1">
        <f t="array" ref="I481">IF(COUNTIF(RawData!A:A, H481)=0, "None", MAX(IF(RawData!A:A=H481, RawData!B:B)))</f>
        <v>4</v>
      </c>
      <c r="J481" s="313"/>
      <c r="K481" s="313"/>
      <c r="L481" s="390"/>
    </row>
    <row r="482" spans="2:12" ht="30" customHeight="1">
      <c r="B482" s="315" t="s">
        <v>1413</v>
      </c>
      <c r="C482" s="312"/>
      <c r="D482" s="312" t="s">
        <v>5861</v>
      </c>
      <c r="E482" s="312" t="s">
        <v>5861</v>
      </c>
      <c r="F482" s="312" t="s">
        <v>5862</v>
      </c>
      <c r="G482" s="312" t="s">
        <v>1554</v>
      </c>
      <c r="H482" s="65">
        <v>6310875</v>
      </c>
      <c r="I482" s="65" cm="1">
        <f t="array" ref="I482">IF(COUNTIF(RawData!A:A, H482)=0, "None", MAX(IF(RawData!A:A=H482, RawData!B:B)))</f>
        <v>1</v>
      </c>
      <c r="J482" s="313"/>
      <c r="K482" s="313"/>
      <c r="L482" s="390"/>
    </row>
    <row r="483" spans="2:12" ht="30" customHeight="1">
      <c r="B483" s="315" t="s">
        <v>8029</v>
      </c>
      <c r="C483" s="312"/>
      <c r="D483" s="312" t="s">
        <v>8016</v>
      </c>
      <c r="E483" s="312" t="s">
        <v>8025</v>
      </c>
      <c r="F483" s="312"/>
      <c r="G483" s="312"/>
      <c r="H483" s="65">
        <v>6311749</v>
      </c>
      <c r="I483" s="65" cm="1">
        <f t="array" ref="I483">IF(COUNTIF(RawData!A:A, H483)=0, "None", MAX(IF(RawData!A:A=H483, RawData!B:B)))</f>
        <v>1</v>
      </c>
      <c r="J483" s="313"/>
      <c r="K483" s="313"/>
      <c r="L483" s="390"/>
    </row>
    <row r="484" spans="2:12" ht="30" customHeight="1">
      <c r="B484" s="315" t="s">
        <v>1413</v>
      </c>
      <c r="C484" s="312"/>
      <c r="D484" s="312" t="s">
        <v>5898</v>
      </c>
      <c r="E484" s="312"/>
      <c r="F484" s="312"/>
      <c r="G484" s="312" t="s">
        <v>1428</v>
      </c>
      <c r="H484" s="65">
        <v>6314073</v>
      </c>
      <c r="I484" s="65" cm="1">
        <f t="array" ref="I484">IF(COUNTIF(RawData!A:A, H484)=0, "None", MAX(IF(RawData!A:A=H484, RawData!B:B)))</f>
        <v>1</v>
      </c>
      <c r="J484" s="313"/>
      <c r="K484" s="313"/>
      <c r="L484" s="390"/>
    </row>
    <row r="485" spans="2:12" ht="30" customHeight="1">
      <c r="B485" s="315" t="s">
        <v>1413</v>
      </c>
      <c r="C485" s="312"/>
      <c r="D485" s="312" t="s">
        <v>5857</v>
      </c>
      <c r="E485" s="312"/>
      <c r="F485" s="312"/>
      <c r="G485" s="312" t="s">
        <v>5476</v>
      </c>
      <c r="H485" s="65">
        <v>6322645</v>
      </c>
      <c r="I485" s="65" cm="1">
        <f t="array" ref="I485">IF(COUNTIF(RawData!A:A, H485)=0, "None", MAX(IF(RawData!A:A=H485, RawData!B:B)))</f>
        <v>1</v>
      </c>
      <c r="J485" s="313"/>
      <c r="K485" s="313"/>
      <c r="L485" s="390"/>
    </row>
    <row r="486" spans="2:12" ht="30" customHeight="1">
      <c r="B486" s="315" t="s">
        <v>1413</v>
      </c>
      <c r="C486" s="312"/>
      <c r="D486" s="312" t="s">
        <v>5662</v>
      </c>
      <c r="E486" s="312" t="s">
        <v>5663</v>
      </c>
      <c r="F486" s="312"/>
      <c r="G486" s="312" t="s">
        <v>5476</v>
      </c>
      <c r="H486" s="65">
        <v>6342805</v>
      </c>
      <c r="I486" s="65" cm="1">
        <f t="array" ref="I486">IF(COUNTIF(RawData!A:A, H486)=0, "None", MAX(IF(RawData!A:A=H486, RawData!B:B)))</f>
        <v>1</v>
      </c>
      <c r="J486" s="313"/>
      <c r="K486" s="313"/>
      <c r="L486" s="390"/>
    </row>
    <row r="487" spans="2:12" ht="30" customHeight="1">
      <c r="B487" s="315" t="s">
        <v>1413</v>
      </c>
      <c r="C487" s="312"/>
      <c r="D487" s="312" t="s">
        <v>5518</v>
      </c>
      <c r="E487" s="312"/>
      <c r="F487" s="312"/>
      <c r="G487" s="312" t="s">
        <v>5476</v>
      </c>
      <c r="H487" s="65">
        <v>6342829</v>
      </c>
      <c r="I487" s="65" cm="1">
        <f t="array" ref="I487">IF(COUNTIF(RawData!A:A, H487)=0, "None", MAX(IF(RawData!A:A=H487, RawData!B:B)))</f>
        <v>1</v>
      </c>
      <c r="J487" s="313"/>
      <c r="K487" s="313"/>
      <c r="L487" s="390"/>
    </row>
    <row r="488" spans="2:12" ht="30" customHeight="1">
      <c r="B488" s="315" t="s">
        <v>1413</v>
      </c>
      <c r="C488" s="312"/>
      <c r="D488" s="312" t="s">
        <v>5519</v>
      </c>
      <c r="E488" s="312"/>
      <c r="F488" s="312"/>
      <c r="G488" s="312" t="s">
        <v>5476</v>
      </c>
      <c r="H488" s="65">
        <v>6342830</v>
      </c>
      <c r="I488" s="65" cm="1">
        <f t="array" ref="I488">IF(COUNTIF(RawData!A:A, H488)=0, "None", MAX(IF(RawData!A:A=H488, RawData!B:B)))</f>
        <v>1</v>
      </c>
      <c r="J488" s="313"/>
      <c r="K488" s="313"/>
      <c r="L488" s="390"/>
    </row>
    <row r="489" spans="2:12" ht="30" customHeight="1">
      <c r="B489" s="315" t="s">
        <v>1413</v>
      </c>
      <c r="C489" s="312"/>
      <c r="D489" s="312" t="s">
        <v>6165</v>
      </c>
      <c r="E489" s="312"/>
      <c r="F489" s="312"/>
      <c r="G489" s="312" t="s">
        <v>5476</v>
      </c>
      <c r="H489" s="65">
        <v>6342832</v>
      </c>
      <c r="I489" s="65" cm="1">
        <f t="array" ref="I489">IF(COUNTIF(RawData!A:A, H489)=0, "None", MAX(IF(RawData!A:A=H489, RawData!B:B)))</f>
        <v>1</v>
      </c>
      <c r="J489" s="313"/>
      <c r="K489" s="313"/>
      <c r="L489" s="390"/>
    </row>
    <row r="490" spans="2:12" ht="30" customHeight="1">
      <c r="B490" s="315" t="s">
        <v>1413</v>
      </c>
      <c r="C490" s="312"/>
      <c r="D490" s="312" t="s">
        <v>5948</v>
      </c>
      <c r="E490" s="312" t="s">
        <v>5949</v>
      </c>
      <c r="F490" s="312" t="s">
        <v>5950</v>
      </c>
      <c r="G490" s="312" t="s">
        <v>5476</v>
      </c>
      <c r="H490" s="65">
        <v>965177</v>
      </c>
      <c r="I490" s="65" cm="1">
        <f t="array" ref="I490">IF(COUNTIF(RawData!A:A, H490)=0, "None", MAX(IF(RawData!A:A=H490, RawData!B:B)))</f>
        <v>1</v>
      </c>
      <c r="J490" s="313"/>
      <c r="K490" s="313"/>
      <c r="L490" s="390"/>
    </row>
    <row r="491" spans="2:12" ht="30" customHeight="1">
      <c r="B491" s="315" t="s">
        <v>1413</v>
      </c>
      <c r="C491" s="312"/>
      <c r="D491" s="312" t="s">
        <v>5866</v>
      </c>
      <c r="E491" s="312" t="s">
        <v>5867</v>
      </c>
      <c r="F491" s="312"/>
      <c r="G491" s="312" t="s">
        <v>5476</v>
      </c>
      <c r="H491" s="65">
        <v>6128719</v>
      </c>
      <c r="I491" s="65" cm="1">
        <f t="array" ref="I491">IF(COUNTIF(RawData!A:A, H491)=0, "None", MAX(IF(RawData!A:A=H491, RawData!B:B)))</f>
        <v>1</v>
      </c>
      <c r="J491" s="313"/>
      <c r="K491" s="313"/>
      <c r="L491" s="390"/>
    </row>
    <row r="492" spans="2:12" ht="30" customHeight="1">
      <c r="B492" s="315" t="s">
        <v>9061</v>
      </c>
      <c r="C492" s="312"/>
      <c r="D492" s="312" t="s">
        <v>9062</v>
      </c>
      <c r="E492" s="312"/>
      <c r="F492" s="312"/>
      <c r="G492" s="312"/>
      <c r="H492" s="65">
        <v>6342798</v>
      </c>
      <c r="I492" s="65" cm="1">
        <f t="array" ref="I492">IF(COUNTIF(RawData!A:A, H492)=0, "None", MAX(IF(RawData!A:A=H492, RawData!B:B)))</f>
        <v>1</v>
      </c>
      <c r="J492" s="313"/>
      <c r="K492" s="313"/>
      <c r="L492" s="390"/>
    </row>
    <row r="493" spans="2:12" ht="30" customHeight="1">
      <c r="B493" s="315" t="s">
        <v>9061</v>
      </c>
      <c r="C493" s="312"/>
      <c r="D493" s="312" t="s">
        <v>9063</v>
      </c>
      <c r="E493" s="312"/>
      <c r="F493" s="312"/>
      <c r="G493" s="312"/>
      <c r="H493" s="65">
        <v>6342797</v>
      </c>
      <c r="I493" s="65" cm="1">
        <f t="array" ref="I493">IF(COUNTIF(RawData!A:A, H493)=0, "None", MAX(IF(RawData!A:A=H493, RawData!B:B)))</f>
        <v>1</v>
      </c>
      <c r="J493" s="313"/>
      <c r="K493" s="313"/>
      <c r="L493" s="390"/>
    </row>
    <row r="494" spans="2:12" ht="30" customHeight="1">
      <c r="B494" s="315" t="s">
        <v>1413</v>
      </c>
      <c r="C494" s="312"/>
      <c r="D494" s="312" t="s">
        <v>5392</v>
      </c>
      <c r="E494" s="312"/>
      <c r="F494" s="312"/>
      <c r="G494" s="312" t="s">
        <v>1423</v>
      </c>
      <c r="H494" s="65">
        <v>6139400</v>
      </c>
      <c r="I494" s="65" cm="1">
        <f t="array" ref="I494">IF(COUNTIF(RawData!A:A, H494)=0, "None", MAX(IF(RawData!A:A=H494, RawData!B:B)))</f>
        <v>1</v>
      </c>
      <c r="J494" s="313"/>
      <c r="K494" s="313"/>
      <c r="L494" s="390"/>
    </row>
    <row r="495" spans="2:12" ht="30" customHeight="1">
      <c r="B495" s="315" t="s">
        <v>1413</v>
      </c>
      <c r="C495" s="312"/>
      <c r="D495" s="312" t="s">
        <v>5794</v>
      </c>
      <c r="E495" s="312" t="s">
        <v>5795</v>
      </c>
      <c r="F495" s="312"/>
      <c r="G495" s="312" t="s">
        <v>5476</v>
      </c>
      <c r="H495" s="65">
        <v>6133394</v>
      </c>
      <c r="I495" s="65" cm="1">
        <f t="array" ref="I495">IF(COUNTIF(RawData!A:A, H495)=0, "None", MAX(IF(RawData!A:A=H495, RawData!B:B)))</f>
        <v>2</v>
      </c>
      <c r="J495" s="313"/>
      <c r="K495" s="313"/>
      <c r="L495" s="390"/>
    </row>
    <row r="496" spans="2:12" ht="30" customHeight="1">
      <c r="B496" s="315" t="s">
        <v>1413</v>
      </c>
      <c r="C496" s="312"/>
      <c r="D496" s="312" t="s">
        <v>5796</v>
      </c>
      <c r="E496" s="312" t="s">
        <v>5797</v>
      </c>
      <c r="F496" s="312"/>
      <c r="G496" s="312" t="s">
        <v>5476</v>
      </c>
      <c r="H496" s="65">
        <v>6133395</v>
      </c>
      <c r="I496" s="65" cm="1">
        <f t="array" ref="I496">IF(COUNTIF(RawData!A:A, H496)=0, "None", MAX(IF(RawData!A:A=H496, RawData!B:B)))</f>
        <v>2</v>
      </c>
      <c r="J496" s="313"/>
      <c r="K496" s="313"/>
      <c r="L496" s="390"/>
    </row>
    <row r="497" spans="2:12" ht="30" customHeight="1">
      <c r="B497" s="315" t="s">
        <v>1413</v>
      </c>
      <c r="C497" s="312"/>
      <c r="D497" s="312" t="s">
        <v>5814</v>
      </c>
      <c r="E497" s="312"/>
      <c r="F497" s="312"/>
      <c r="G497" s="312" t="s">
        <v>1554</v>
      </c>
      <c r="H497" s="65">
        <v>6244739</v>
      </c>
      <c r="I497" s="65" cm="1">
        <f t="array" ref="I497">IF(COUNTIF(RawData!A:A, H497)=0, "None", MAX(IF(RawData!A:A=H497, RawData!B:B)))</f>
        <v>3</v>
      </c>
      <c r="J497" s="313"/>
      <c r="K497" s="313"/>
      <c r="L497" s="390"/>
    </row>
    <row r="498" spans="2:12" ht="30" customHeight="1">
      <c r="B498" s="315" t="s">
        <v>1415</v>
      </c>
      <c r="C498" s="312"/>
      <c r="D498" s="312" t="s">
        <v>5496</v>
      </c>
      <c r="E498" s="312" t="s">
        <v>5497</v>
      </c>
      <c r="F498" s="312"/>
      <c r="G498" s="312" t="s">
        <v>5476</v>
      </c>
      <c r="H498" s="65">
        <v>963763</v>
      </c>
      <c r="I498" s="65" cm="1">
        <f t="array" ref="I498">IF(COUNTIF(RawData!A:A, H498)=0, "None", MAX(IF(RawData!A:A=H498, RawData!B:B)))</f>
        <v>2</v>
      </c>
      <c r="J498" s="313"/>
      <c r="K498" s="313"/>
      <c r="L498" s="390"/>
    </row>
    <row r="499" spans="2:12" ht="30" customHeight="1">
      <c r="B499" s="315" t="s">
        <v>1415</v>
      </c>
      <c r="C499" s="312"/>
      <c r="D499" s="312" t="s">
        <v>6319</v>
      </c>
      <c r="E499" s="312"/>
      <c r="F499" s="312"/>
      <c r="G499" s="312" t="s">
        <v>1419</v>
      </c>
      <c r="H499" s="65">
        <v>1054541</v>
      </c>
      <c r="I499" s="65" cm="1">
        <f t="array" ref="I499">IF(COUNTIF(RawData!A:A, H499)=0, "None", MAX(IF(RawData!A:A=H499, RawData!B:B)))</f>
        <v>2</v>
      </c>
      <c r="J499" s="313"/>
      <c r="K499" s="313"/>
      <c r="L499" s="390"/>
    </row>
    <row r="500" spans="2:12" ht="30" customHeight="1">
      <c r="B500" s="315" t="s">
        <v>1415</v>
      </c>
      <c r="C500" s="312"/>
      <c r="D500" s="312" t="s">
        <v>5608</v>
      </c>
      <c r="E500" s="312"/>
      <c r="F500" s="312"/>
      <c r="G500" s="312" t="s">
        <v>5476</v>
      </c>
      <c r="H500" s="65">
        <v>1055332</v>
      </c>
      <c r="I500" s="65" cm="1">
        <f t="array" ref="I500">IF(COUNTIF(RawData!A:A, H500)=0, "None", MAX(IF(RawData!A:A=H500, RawData!B:B)))</f>
        <v>2</v>
      </c>
      <c r="J500" s="313"/>
      <c r="K500" s="313"/>
      <c r="L500" s="390"/>
    </row>
    <row r="501" spans="2:12" ht="30" customHeight="1">
      <c r="B501" s="315" t="s">
        <v>1415</v>
      </c>
      <c r="C501" s="312"/>
      <c r="D501" s="312" t="s">
        <v>5494</v>
      </c>
      <c r="E501" s="312" t="s">
        <v>5495</v>
      </c>
      <c r="F501" s="312"/>
      <c r="G501" s="312" t="s">
        <v>1528</v>
      </c>
      <c r="H501" s="65">
        <v>6104153</v>
      </c>
      <c r="I501" s="65" cm="1">
        <f t="array" ref="I501">IF(COUNTIF(RawData!A:A, H501)=0, "None", MAX(IF(RawData!A:A=H501, RawData!B:B)))</f>
        <v>2</v>
      </c>
      <c r="J501" s="313"/>
      <c r="K501" s="313"/>
      <c r="L501" s="390"/>
    </row>
    <row r="502" spans="2:12" ht="30" customHeight="1">
      <c r="B502" s="315" t="s">
        <v>1413</v>
      </c>
      <c r="C502" s="312"/>
      <c r="D502" s="312" t="s">
        <v>5875</v>
      </c>
      <c r="E502" s="312" t="s">
        <v>5876</v>
      </c>
      <c r="F502" s="312"/>
      <c r="G502" s="312" t="s">
        <v>5476</v>
      </c>
      <c r="H502" s="65">
        <v>6125423</v>
      </c>
      <c r="I502" s="65" cm="1">
        <f t="array" ref="I502">IF(COUNTIF(RawData!A:A, H502)=0, "None", MAX(IF(RawData!A:A=H502, RawData!B:B)))</f>
        <v>2</v>
      </c>
      <c r="J502" s="313"/>
      <c r="K502" s="313"/>
      <c r="L502" s="390"/>
    </row>
    <row r="503" spans="2:12" ht="30" customHeight="1">
      <c r="B503" s="315" t="s">
        <v>1413</v>
      </c>
      <c r="C503" s="312"/>
      <c r="D503" s="312" t="s">
        <v>5720</v>
      </c>
      <c r="E503" s="312" t="s">
        <v>5721</v>
      </c>
      <c r="F503" s="312"/>
      <c r="G503" s="312" t="s">
        <v>5476</v>
      </c>
      <c r="H503" s="65">
        <v>6128721</v>
      </c>
      <c r="I503" s="65" cm="1">
        <f t="array" ref="I503">IF(COUNTIF(RawData!A:A, H503)=0, "None", MAX(IF(RawData!A:A=H503, RawData!B:B)))</f>
        <v>2</v>
      </c>
      <c r="J503" s="313"/>
      <c r="K503" s="313"/>
      <c r="L503" s="390"/>
    </row>
    <row r="504" spans="2:12" ht="30" customHeight="1">
      <c r="B504" s="315" t="s">
        <v>1413</v>
      </c>
      <c r="C504" s="312"/>
      <c r="D504" s="312" t="s">
        <v>6183</v>
      </c>
      <c r="E504" s="312"/>
      <c r="F504" s="312"/>
      <c r="G504" s="312" t="s">
        <v>1423</v>
      </c>
      <c r="H504" s="65">
        <v>6148431</v>
      </c>
      <c r="I504" s="65" cm="1">
        <f t="array" ref="I504">IF(COUNTIF(RawData!A:A, H504)=0, "None", MAX(IF(RawData!A:A=H504, RawData!B:B)))</f>
        <v>2</v>
      </c>
      <c r="J504" s="313"/>
      <c r="K504" s="313"/>
      <c r="L504" s="390"/>
    </row>
    <row r="505" spans="2:12" ht="30" customHeight="1">
      <c r="B505" s="315" t="s">
        <v>1413</v>
      </c>
      <c r="C505" s="312"/>
      <c r="D505" s="312" t="s">
        <v>5509</v>
      </c>
      <c r="E505" s="312" t="s">
        <v>5510</v>
      </c>
      <c r="F505" s="312" t="s">
        <v>5511</v>
      </c>
      <c r="G505" s="312" t="s">
        <v>5476</v>
      </c>
      <c r="H505" s="65">
        <v>6169292</v>
      </c>
      <c r="I505" s="65" cm="1">
        <f t="array" ref="I505">IF(COUNTIF(RawData!A:A, H505)=0, "None", MAX(IF(RawData!A:A=H505, RawData!B:B)))</f>
        <v>2</v>
      </c>
      <c r="J505" s="313"/>
      <c r="K505" s="313"/>
      <c r="L505" s="390"/>
    </row>
    <row r="506" spans="2:12" ht="30" customHeight="1">
      <c r="B506" s="315" t="s">
        <v>1413</v>
      </c>
      <c r="C506" s="312"/>
      <c r="D506" s="312" t="s">
        <v>5798</v>
      </c>
      <c r="E506" s="312" t="s">
        <v>5798</v>
      </c>
      <c r="F506" s="312"/>
      <c r="G506" s="312" t="s">
        <v>5476</v>
      </c>
      <c r="H506" s="65">
        <v>6169294</v>
      </c>
      <c r="I506" s="65" cm="1">
        <f t="array" ref="I506">IF(COUNTIF(RawData!A:A, H506)=0, "None", MAX(IF(RawData!A:A=H506, RawData!B:B)))</f>
        <v>2</v>
      </c>
      <c r="J506" s="313"/>
      <c r="K506" s="313"/>
      <c r="L506" s="390"/>
    </row>
    <row r="507" spans="2:12" ht="30" customHeight="1">
      <c r="B507" s="315" t="s">
        <v>1413</v>
      </c>
      <c r="C507" s="312"/>
      <c r="D507" s="312" t="s">
        <v>6173</v>
      </c>
      <c r="E507" s="312" t="s">
        <v>6173</v>
      </c>
      <c r="F507" s="312" t="s">
        <v>6174</v>
      </c>
      <c r="G507" s="312" t="s">
        <v>5476</v>
      </c>
      <c r="H507" s="65">
        <v>6190147</v>
      </c>
      <c r="I507" s="65" cm="1">
        <f t="array" ref="I507">IF(COUNTIF(RawData!A:A, H507)=0, "None", MAX(IF(RawData!A:A=H507, RawData!B:B)))</f>
        <v>2</v>
      </c>
      <c r="J507" s="313"/>
      <c r="K507" s="313"/>
      <c r="L507" s="390"/>
    </row>
    <row r="508" spans="2:12" ht="30" customHeight="1">
      <c r="B508" s="315" t="s">
        <v>1413</v>
      </c>
      <c r="C508" s="312"/>
      <c r="D508" s="312" t="s">
        <v>6064</v>
      </c>
      <c r="E508" s="312"/>
      <c r="F508" s="312"/>
      <c r="G508" s="312" t="s">
        <v>1423</v>
      </c>
      <c r="H508" s="65">
        <v>6263402</v>
      </c>
      <c r="I508" s="65" cm="1">
        <f t="array" ref="I508">IF(COUNTIF(RawData!A:A, H508)=0, "None", MAX(IF(RawData!A:A=H508, RawData!B:B)))</f>
        <v>1</v>
      </c>
      <c r="J508" s="313"/>
      <c r="K508" s="313"/>
      <c r="L508" s="390"/>
    </row>
    <row r="509" spans="2:12" ht="30" customHeight="1">
      <c r="B509" s="315" t="s">
        <v>1413</v>
      </c>
      <c r="C509" s="312"/>
      <c r="D509" s="312" t="s">
        <v>5487</v>
      </c>
      <c r="E509" s="312" t="s">
        <v>5488</v>
      </c>
      <c r="F509" s="312"/>
      <c r="G509" s="312" t="s">
        <v>1423</v>
      </c>
      <c r="H509" s="65">
        <v>6265991</v>
      </c>
      <c r="I509" s="65" cm="1">
        <f t="array" ref="I509">IF(COUNTIF(RawData!A:A, H509)=0, "None", MAX(IF(RawData!A:A=H509, RawData!B:B)))</f>
        <v>2</v>
      </c>
      <c r="J509" s="313"/>
      <c r="K509" s="313"/>
      <c r="L509" s="390"/>
    </row>
    <row r="510" spans="2:12" ht="30" customHeight="1">
      <c r="B510" s="315" t="s">
        <v>1413</v>
      </c>
      <c r="C510" s="312"/>
      <c r="D510" s="312" t="s">
        <v>5590</v>
      </c>
      <c r="E510" s="312" t="s">
        <v>5591</v>
      </c>
      <c r="F510" s="312"/>
      <c r="G510" s="312" t="s">
        <v>5476</v>
      </c>
      <c r="H510" s="65">
        <v>6300117</v>
      </c>
      <c r="I510" s="65" cm="1">
        <f t="array" ref="I510">IF(COUNTIF(RawData!A:A, H510)=0, "None", MAX(IF(RawData!A:A=H510, RawData!B:B)))</f>
        <v>2</v>
      </c>
      <c r="J510" s="313"/>
      <c r="K510" s="313"/>
      <c r="L510" s="390"/>
    </row>
    <row r="511" spans="2:12" ht="30" customHeight="1">
      <c r="B511" s="315" t="s">
        <v>1413</v>
      </c>
      <c r="C511" s="312"/>
      <c r="D511" s="312" t="s">
        <v>5920</v>
      </c>
      <c r="E511" s="312"/>
      <c r="F511" s="312"/>
      <c r="G511" s="312" t="s">
        <v>1765</v>
      </c>
      <c r="H511" s="65">
        <v>6335875</v>
      </c>
      <c r="I511" s="65" cm="1">
        <f t="array" ref="I511">IF(COUNTIF(RawData!A:A, H511)=0, "None", MAX(IF(RawData!A:A=H511, RawData!B:B)))</f>
        <v>2</v>
      </c>
      <c r="J511" s="313"/>
      <c r="K511" s="313"/>
      <c r="L511" s="390"/>
    </row>
    <row r="512" spans="2:12" ht="30" customHeight="1">
      <c r="B512" s="315" t="s">
        <v>1413</v>
      </c>
      <c r="C512" s="312"/>
      <c r="D512" s="312" t="s">
        <v>5501</v>
      </c>
      <c r="E512" s="312" t="s">
        <v>5502</v>
      </c>
      <c r="F512" s="312"/>
      <c r="G512" s="312" t="s">
        <v>5476</v>
      </c>
      <c r="H512" s="65">
        <v>6342808</v>
      </c>
      <c r="I512" s="65" cm="1">
        <f t="array" ref="I512">IF(COUNTIF(RawData!A:A, H512)=0, "None", MAX(IF(RawData!A:A=H512, RawData!B:B)))</f>
        <v>2</v>
      </c>
      <c r="J512" s="313"/>
      <c r="K512" s="313"/>
      <c r="L512" s="390"/>
    </row>
    <row r="513" spans="2:12" ht="30" customHeight="1">
      <c r="B513" s="315" t="s">
        <v>1413</v>
      </c>
      <c r="C513" s="312"/>
      <c r="D513" s="312" t="s">
        <v>6182</v>
      </c>
      <c r="E513" s="312"/>
      <c r="F513" s="312"/>
      <c r="G513" s="312" t="s">
        <v>5476</v>
      </c>
      <c r="H513" s="65">
        <v>6342816</v>
      </c>
      <c r="I513" s="65" cm="1">
        <f t="array" ref="I513">IF(COUNTIF(RawData!A:A, H513)=0, "None", MAX(IF(RawData!A:A=H513, RawData!B:B)))</f>
        <v>2</v>
      </c>
      <c r="J513" s="313"/>
      <c r="K513" s="313"/>
      <c r="L513" s="390"/>
    </row>
    <row r="514" spans="2:12" ht="30" customHeight="1">
      <c r="B514" s="315" t="s">
        <v>1413</v>
      </c>
      <c r="C514" s="312"/>
      <c r="D514" s="312" t="s">
        <v>5490</v>
      </c>
      <c r="E514" s="312"/>
      <c r="F514" s="312"/>
      <c r="G514" s="312" t="s">
        <v>5476</v>
      </c>
      <c r="H514" s="65">
        <v>6342836</v>
      </c>
      <c r="I514" s="65" cm="1">
        <f t="array" ref="I514">IF(COUNTIF(RawData!A:A, H514)=0, "None", MAX(IF(RawData!A:A=H514, RawData!B:B)))</f>
        <v>2</v>
      </c>
      <c r="J514" s="313"/>
      <c r="K514" s="313"/>
      <c r="L514" s="390"/>
    </row>
    <row r="515" spans="2:12" ht="30" customHeight="1">
      <c r="B515" s="315" t="s">
        <v>1413</v>
      </c>
      <c r="C515" s="312"/>
      <c r="D515" s="312" t="s">
        <v>6195</v>
      </c>
      <c r="E515" s="312"/>
      <c r="F515" s="312"/>
      <c r="G515" s="312" t="s">
        <v>5476</v>
      </c>
      <c r="H515" s="65">
        <v>6342843</v>
      </c>
      <c r="I515" s="65" cm="1">
        <f t="array" ref="I515">IF(COUNTIF(RawData!A:A, H515)=0, "None", MAX(IF(RawData!A:A=H515, RawData!B:B)))</f>
        <v>2</v>
      </c>
      <c r="J515" s="313"/>
      <c r="K515" s="313"/>
      <c r="L515" s="390"/>
    </row>
    <row r="516" spans="2:12" ht="30" customHeight="1">
      <c r="B516" s="315" t="s">
        <v>1413</v>
      </c>
      <c r="C516" s="312"/>
      <c r="D516" s="312" t="s">
        <v>6180</v>
      </c>
      <c r="E516" s="312" t="s">
        <v>6181</v>
      </c>
      <c r="F516" s="312"/>
      <c r="G516" s="312" t="s">
        <v>1423</v>
      </c>
      <c r="H516" s="65">
        <v>6279203</v>
      </c>
      <c r="I516" s="65" cm="1">
        <f t="array" ref="I516">IF(COUNTIF(RawData!A:A, H516)=0, "None", MAX(IF(RawData!A:A=H516, RawData!B:B)))</f>
        <v>1</v>
      </c>
      <c r="J516" s="313"/>
      <c r="K516" s="313"/>
      <c r="L516" s="390"/>
    </row>
    <row r="517" spans="2:12" ht="30" customHeight="1">
      <c r="B517" s="315" t="s">
        <v>1413</v>
      </c>
      <c r="C517" s="312"/>
      <c r="D517" s="312" t="s">
        <v>5833</v>
      </c>
      <c r="E517" s="312" t="s">
        <v>5834</v>
      </c>
      <c r="F517" s="312"/>
      <c r="G517" s="312" t="s">
        <v>5476</v>
      </c>
      <c r="H517" s="65">
        <v>6121776</v>
      </c>
      <c r="I517" s="65" cm="1">
        <f t="array" ref="I517">IF(COUNTIF(RawData!A:A, H517)=0, "None", MAX(IF(RawData!A:A=H517, RawData!B:B)))</f>
        <v>3</v>
      </c>
      <c r="J517" s="313"/>
      <c r="K517" s="313"/>
      <c r="L517" s="390"/>
    </row>
    <row r="518" spans="2:12" ht="30" customHeight="1">
      <c r="B518" s="315" t="s">
        <v>1413</v>
      </c>
      <c r="C518" s="312"/>
      <c r="D518" s="312" t="s">
        <v>5566</v>
      </c>
      <c r="E518" s="312"/>
      <c r="F518" s="312"/>
      <c r="G518" s="312" t="s">
        <v>1423</v>
      </c>
      <c r="H518" s="65">
        <v>6167428</v>
      </c>
      <c r="I518" s="65" cm="1">
        <f t="array" ref="I518">IF(COUNTIF(RawData!A:A, H518)=0, "None", MAX(IF(RawData!A:A=H518, RawData!B:B)))</f>
        <v>3</v>
      </c>
      <c r="J518" s="313"/>
      <c r="K518" s="313"/>
      <c r="L518" s="390"/>
    </row>
    <row r="519" spans="2:12" ht="30" customHeight="1">
      <c r="B519" s="315" t="s">
        <v>1413</v>
      </c>
      <c r="C519" s="312"/>
      <c r="D519" s="312" t="s">
        <v>5539</v>
      </c>
      <c r="E519" s="312" t="s">
        <v>5540</v>
      </c>
      <c r="F519" s="312" t="s">
        <v>5541</v>
      </c>
      <c r="G519" s="312" t="s">
        <v>5476</v>
      </c>
      <c r="H519" s="65">
        <v>6217843</v>
      </c>
      <c r="I519" s="65" cm="1">
        <f t="array" ref="I519">IF(COUNTIF(RawData!A:A, H519)=0, "None", MAX(IF(RawData!A:A=H519, RawData!B:B)))</f>
        <v>3</v>
      </c>
      <c r="J519" s="313"/>
      <c r="K519" s="313"/>
      <c r="L519" s="390"/>
    </row>
    <row r="520" spans="2:12" ht="30" customHeight="1">
      <c r="B520" s="315" t="s">
        <v>1413</v>
      </c>
      <c r="C520" s="312"/>
      <c r="D520" s="312" t="s">
        <v>5711</v>
      </c>
      <c r="E520" s="312" t="s">
        <v>5712</v>
      </c>
      <c r="F520" s="312"/>
      <c r="G520" s="312" t="s">
        <v>5476</v>
      </c>
      <c r="H520" s="65">
        <v>6257687</v>
      </c>
      <c r="I520" s="65" cm="1">
        <f t="array" ref="I520">IF(COUNTIF(RawData!A:A, H520)=0, "None", MAX(IF(RawData!A:A=H520, RawData!B:B)))</f>
        <v>3</v>
      </c>
      <c r="J520" s="313"/>
      <c r="K520" s="313"/>
      <c r="L520" s="390"/>
    </row>
    <row r="521" spans="2:12" ht="30" customHeight="1">
      <c r="B521" s="315" t="s">
        <v>8997</v>
      </c>
      <c r="C521" s="312"/>
      <c r="D521" s="312" t="s">
        <v>8998</v>
      </c>
      <c r="E521" s="312" t="s">
        <v>8999</v>
      </c>
      <c r="F521" s="312"/>
      <c r="G521" s="312"/>
      <c r="H521" s="65">
        <v>960362</v>
      </c>
      <c r="I521" s="65" cm="1">
        <f t="array" ref="I521">IF(COUNTIF(RawData!A:A, H521)=0, "None", MAX(IF(RawData!A:A=H521, RawData!B:B)))</f>
        <v>2</v>
      </c>
      <c r="J521" s="313"/>
      <c r="K521" s="313"/>
      <c r="L521" s="390"/>
    </row>
    <row r="522" spans="2:12" ht="30" customHeight="1">
      <c r="B522" s="315" t="s">
        <v>9034</v>
      </c>
      <c r="C522" s="312"/>
      <c r="D522" s="312" t="s">
        <v>9043</v>
      </c>
      <c r="E522" s="312"/>
      <c r="F522" s="312" t="s">
        <v>9044</v>
      </c>
      <c r="G522" s="312"/>
      <c r="H522" s="65">
        <v>6257686</v>
      </c>
      <c r="I522" s="65" cm="1">
        <f t="array" ref="I522">IF(COUNTIF(RawData!A:A, H522)=0, "None", MAX(IF(RawData!A:A=H522, RawData!B:B)))</f>
        <v>3</v>
      </c>
      <c r="J522" s="313"/>
      <c r="K522" s="313"/>
      <c r="L522" s="390"/>
    </row>
    <row r="523" spans="2:12" ht="30" customHeight="1">
      <c r="B523" s="315" t="s">
        <v>9073</v>
      </c>
      <c r="C523" s="312"/>
      <c r="D523" s="312" t="s">
        <v>9074</v>
      </c>
      <c r="E523" s="312"/>
      <c r="F523" s="312"/>
      <c r="G523" s="312"/>
      <c r="H523" s="65">
        <v>6147077</v>
      </c>
      <c r="I523" s="65" cm="1">
        <f t="array" ref="I523">IF(COUNTIF(RawData!A:A, H523)=0, "None", MAX(IF(RawData!A:A=H523, RawData!B:B)))</f>
        <v>3</v>
      </c>
      <c r="J523" s="313"/>
      <c r="K523" s="313"/>
      <c r="L523" s="390"/>
    </row>
    <row r="524" spans="2:12" ht="30" customHeight="1">
      <c r="B524" s="315" t="s">
        <v>1415</v>
      </c>
      <c r="C524" s="312"/>
      <c r="D524" s="312" t="s">
        <v>6317</v>
      </c>
      <c r="E524" s="312" t="s">
        <v>6318</v>
      </c>
      <c r="F524" s="312"/>
      <c r="G524" s="312" t="s">
        <v>1419</v>
      </c>
      <c r="H524" s="65">
        <v>6148192</v>
      </c>
      <c r="I524" s="65" cm="1">
        <f t="array" ref="I524">IF(COUNTIF(RawData!A:A, H524)=0, "None", MAX(IF(RawData!A:A=H524, RawData!B:B)))</f>
        <v>4</v>
      </c>
      <c r="J524" s="313"/>
      <c r="K524" s="313"/>
      <c r="L524" s="390"/>
    </row>
    <row r="525" spans="2:12" ht="30" customHeight="1">
      <c r="B525" s="315" t="s">
        <v>1413</v>
      </c>
      <c r="C525" s="312"/>
      <c r="D525" s="312" t="s">
        <v>6032</v>
      </c>
      <c r="E525" s="312"/>
      <c r="F525" s="312"/>
      <c r="G525" s="312" t="s">
        <v>5476</v>
      </c>
      <c r="H525" s="65">
        <v>6342813</v>
      </c>
      <c r="I525" s="65" cm="1">
        <f t="array" ref="I525">IF(COUNTIF(RawData!A:A, H525)=0, "None", MAX(IF(RawData!A:A=H525, RawData!B:B)))</f>
        <v>4</v>
      </c>
      <c r="J525" s="313"/>
      <c r="K525" s="313"/>
      <c r="L525" s="390"/>
    </row>
    <row r="526" spans="2:12" ht="30" customHeight="1">
      <c r="B526" s="315" t="s">
        <v>1413</v>
      </c>
      <c r="C526" s="312"/>
      <c r="D526" s="312" t="s">
        <v>5709</v>
      </c>
      <c r="E526" s="312"/>
      <c r="F526" s="312"/>
      <c r="G526" s="312" t="s">
        <v>5476</v>
      </c>
      <c r="H526" s="65">
        <v>6342831</v>
      </c>
      <c r="I526" s="65" cm="1">
        <f t="array" ref="I526">IF(COUNTIF(RawData!A:A, H526)=0, "None", MAX(IF(RawData!A:A=H526, RawData!B:B)))</f>
        <v>4</v>
      </c>
      <c r="J526" s="313"/>
      <c r="K526" s="313"/>
      <c r="L526" s="390"/>
    </row>
    <row r="527" spans="2:12" ht="30" customHeight="1">
      <c r="B527" s="315" t="s">
        <v>1413</v>
      </c>
      <c r="C527" s="312"/>
      <c r="D527" s="312" t="s">
        <v>5770</v>
      </c>
      <c r="E527" s="312"/>
      <c r="F527" s="312"/>
      <c r="G527" s="312" t="s">
        <v>5476</v>
      </c>
      <c r="H527" s="65">
        <v>6342838</v>
      </c>
      <c r="I527" s="65" cm="1">
        <f t="array" ref="I527">IF(COUNTIF(RawData!A:A, H527)=0, "None", MAX(IF(RawData!A:A=H527, RawData!B:B)))</f>
        <v>4</v>
      </c>
      <c r="J527" s="313"/>
      <c r="K527" s="313"/>
      <c r="L527" s="390"/>
    </row>
    <row r="528" spans="2:12" ht="30" customHeight="1">
      <c r="B528" s="315" t="s">
        <v>1413</v>
      </c>
      <c r="C528" s="312"/>
      <c r="D528" s="312" t="s">
        <v>5738</v>
      </c>
      <c r="E528" s="312"/>
      <c r="F528" s="312"/>
      <c r="G528" s="312" t="s">
        <v>5476</v>
      </c>
      <c r="H528" s="65">
        <v>6342844</v>
      </c>
      <c r="I528" s="65" cm="1">
        <f t="array" ref="I528">IF(COUNTIF(RawData!A:A, H528)=0, "None", MAX(IF(RawData!A:A=H528, RawData!B:B)))</f>
        <v>4</v>
      </c>
      <c r="J528" s="313"/>
      <c r="K528" s="313"/>
      <c r="L528" s="390"/>
    </row>
    <row r="529" spans="2:12" ht="30" customHeight="1">
      <c r="B529" s="315" t="s">
        <v>1413</v>
      </c>
      <c r="C529" s="312"/>
      <c r="D529" s="312" t="s">
        <v>6036</v>
      </c>
      <c r="E529" s="312" t="s">
        <v>6037</v>
      </c>
      <c r="F529" s="312" t="s">
        <v>6038</v>
      </c>
      <c r="G529" s="312" t="s">
        <v>5476</v>
      </c>
      <c r="H529" s="65">
        <v>6119896</v>
      </c>
      <c r="I529" s="65" cm="1">
        <f t="array" ref="I529">IF(COUNTIF(RawData!A:A, H529)=0, "None", MAX(IF(RawData!A:A=H529, RawData!B:B)))</f>
        <v>5</v>
      </c>
      <c r="J529" s="313"/>
      <c r="K529" s="313"/>
      <c r="L529" s="390"/>
    </row>
    <row r="530" spans="2:12" ht="30" customHeight="1">
      <c r="B530" s="315" t="s">
        <v>8029</v>
      </c>
      <c r="C530" s="312"/>
      <c r="D530" s="312" t="s">
        <v>8015</v>
      </c>
      <c r="E530" s="312" t="s">
        <v>8024</v>
      </c>
      <c r="F530" s="312"/>
      <c r="G530" s="312"/>
      <c r="H530" s="65">
        <v>964101</v>
      </c>
      <c r="I530" s="65" cm="1">
        <f t="array" ref="I530">IF(COUNTIF(RawData!A:A, H530)=0, "None", MAX(IF(RawData!A:A=H530, RawData!B:B)))</f>
        <v>8</v>
      </c>
      <c r="J530" s="313"/>
      <c r="K530" s="313"/>
      <c r="L530" s="390"/>
    </row>
    <row r="531" spans="2:12" ht="30" customHeight="1">
      <c r="B531" s="315" t="s">
        <v>8029</v>
      </c>
      <c r="C531" s="312"/>
      <c r="D531" s="312" t="s">
        <v>8014</v>
      </c>
      <c r="E531" s="312" t="s">
        <v>8014</v>
      </c>
      <c r="F531" s="312"/>
      <c r="G531" s="312"/>
      <c r="H531" s="65">
        <v>6286462</v>
      </c>
      <c r="I531" s="65" cm="1">
        <f t="array" ref="I531">IF(COUNTIF(RawData!A:A, H531)=0, "None", MAX(IF(RawData!A:A=H531, RawData!B:B)))</f>
        <v>9</v>
      </c>
      <c r="J531" s="313"/>
      <c r="K531" s="313"/>
      <c r="L531" s="390"/>
    </row>
    <row r="532" spans="2:12" ht="30" customHeight="1">
      <c r="B532" s="315" t="s">
        <v>1413</v>
      </c>
      <c r="C532" s="312"/>
      <c r="D532" s="312" t="s">
        <v>5885</v>
      </c>
      <c r="E532" s="312" t="s">
        <v>5886</v>
      </c>
      <c r="F532" s="312"/>
      <c r="G532" s="312" t="s">
        <v>5476</v>
      </c>
      <c r="H532" s="65">
        <v>6121777</v>
      </c>
      <c r="I532" s="65" cm="1">
        <f t="array" ref="I532">IF(COUNTIF(RawData!A:A, H532)=0, "None", MAX(IF(RawData!A:A=H532, RawData!B:B)))</f>
        <v>10</v>
      </c>
      <c r="J532" s="313"/>
      <c r="K532" s="313"/>
      <c r="L532" s="390"/>
    </row>
    <row r="533" spans="2:12" ht="30" customHeight="1">
      <c r="B533" s="315" t="s">
        <v>1413</v>
      </c>
      <c r="C533" s="312"/>
      <c r="D533" s="312" t="s">
        <v>6065</v>
      </c>
      <c r="E533" s="312" t="s">
        <v>6066</v>
      </c>
      <c r="F533" s="312"/>
      <c r="G533" s="312" t="s">
        <v>1629</v>
      </c>
      <c r="H533" s="65">
        <v>6142274</v>
      </c>
      <c r="I533" s="65" cm="1">
        <f t="array" ref="I533">IF(COUNTIF(RawData!A:A, H533)=0, "None", MAX(IF(RawData!A:A=H533, RawData!B:B)))</f>
        <v>10</v>
      </c>
      <c r="J533" s="313"/>
      <c r="K533" s="313"/>
      <c r="L533" s="390"/>
    </row>
    <row r="534" spans="2:12" ht="30" customHeight="1">
      <c r="B534" s="315" t="s">
        <v>1413</v>
      </c>
      <c r="C534" s="312"/>
      <c r="D534" s="312" t="s">
        <v>5835</v>
      </c>
      <c r="E534" s="312" t="s">
        <v>5836</v>
      </c>
      <c r="F534" s="312" t="s">
        <v>5837</v>
      </c>
      <c r="G534" s="312" t="s">
        <v>5476</v>
      </c>
      <c r="H534" s="65">
        <v>6301513</v>
      </c>
      <c r="I534" s="65" cm="1">
        <f t="array" ref="I534">IF(COUNTIF(RawData!A:A, H534)=0, "None", MAX(IF(RawData!A:A=H534, RawData!B:B)))</f>
        <v>10</v>
      </c>
      <c r="J534" s="313"/>
      <c r="K534" s="313"/>
      <c r="L534" s="390"/>
    </row>
    <row r="535" spans="2:12" ht="30" customHeight="1">
      <c r="B535" s="315" t="s">
        <v>9071</v>
      </c>
      <c r="C535" s="312"/>
      <c r="D535" s="312" t="s">
        <v>9072</v>
      </c>
      <c r="E535" s="312"/>
      <c r="F535" s="312"/>
      <c r="G535" s="312"/>
      <c r="H535" s="65">
        <v>6168696</v>
      </c>
      <c r="I535" s="65" cm="1">
        <f t="array" ref="I535">IF(COUNTIF(RawData!A:A, H535)=0, "None", MAX(IF(RawData!A:A=H535, RawData!B:B)))</f>
        <v>9</v>
      </c>
      <c r="J535" s="313"/>
      <c r="K535" s="313"/>
      <c r="L535" s="390"/>
    </row>
    <row r="536" spans="2:12" ht="30" customHeight="1">
      <c r="B536" s="315" t="s">
        <v>1413</v>
      </c>
      <c r="C536" s="312"/>
      <c r="D536" s="312" t="s">
        <v>6034</v>
      </c>
      <c r="E536" s="312" t="s">
        <v>6035</v>
      </c>
      <c r="F536" s="312"/>
      <c r="G536" s="312" t="s">
        <v>5476</v>
      </c>
      <c r="H536" s="65">
        <v>6121453</v>
      </c>
      <c r="I536" s="65" cm="1">
        <f t="array" ref="I536">IF(COUNTIF(RawData!A:A, H536)=0, "None", MAX(IF(RawData!A:A=H536, RawData!B:B)))</f>
        <v>20</v>
      </c>
      <c r="J536" s="313"/>
      <c r="K536" s="313"/>
      <c r="L536" s="390"/>
    </row>
    <row r="537" spans="2:12" ht="30" customHeight="1">
      <c r="B537" s="315" t="s">
        <v>1413</v>
      </c>
      <c r="C537" s="312"/>
      <c r="D537" s="312" t="s">
        <v>6199</v>
      </c>
      <c r="E537" s="312" t="s">
        <v>6200</v>
      </c>
      <c r="F537" s="312"/>
      <c r="G537" s="312" t="s">
        <v>5476</v>
      </c>
      <c r="H537" s="65">
        <v>961615</v>
      </c>
      <c r="I537" s="65" cm="1">
        <f t="array" ref="I537">IF(COUNTIF(RawData!A:A, H537)=0, "None", MAX(IF(RawData!A:A=H537, RawData!B:B)))</f>
        <v>100</v>
      </c>
      <c r="J537" s="313"/>
      <c r="K537" s="313"/>
      <c r="L537" s="390"/>
    </row>
    <row r="538" spans="2:12" ht="30" customHeight="1">
      <c r="B538" s="315" t="s">
        <v>1413</v>
      </c>
      <c r="C538" s="312"/>
      <c r="D538" s="312" t="s">
        <v>6162</v>
      </c>
      <c r="E538" s="312"/>
      <c r="F538" s="312"/>
      <c r="G538" s="312" t="s">
        <v>6163</v>
      </c>
      <c r="H538" s="65">
        <v>6117031</v>
      </c>
      <c r="I538" s="65" t="str" cm="1">
        <f t="array" ref="I538">IF(COUNTIF(RawData!A:A, H538)=0, "None", MAX(IF(RawData!A:A=H538, RawData!B:B)))</f>
        <v>None</v>
      </c>
      <c r="J538" s="313"/>
      <c r="K538" s="313"/>
      <c r="L538" s="390"/>
    </row>
    <row r="539" spans="2:12" ht="30" customHeight="1">
      <c r="B539" s="315" t="s">
        <v>1413</v>
      </c>
      <c r="C539" s="312"/>
      <c r="D539" s="312" t="s">
        <v>6031</v>
      </c>
      <c r="E539" s="312" t="s">
        <v>6031</v>
      </c>
      <c r="F539" s="312"/>
      <c r="G539" s="312" t="s">
        <v>5476</v>
      </c>
      <c r="H539" s="65">
        <v>6120303</v>
      </c>
      <c r="I539" s="65" t="str" cm="1">
        <f t="array" ref="I539">IF(COUNTIF(RawData!A:A, H539)=0, "None", MAX(IF(RawData!A:A=H539, RawData!B:B)))</f>
        <v>None</v>
      </c>
      <c r="J539" s="313"/>
      <c r="K539" s="313"/>
      <c r="L539" s="390"/>
    </row>
    <row r="540" spans="2:12" ht="30" customHeight="1">
      <c r="B540" s="315" t="s">
        <v>1413</v>
      </c>
      <c r="C540" s="312"/>
      <c r="D540" s="312" t="s">
        <v>6234</v>
      </c>
      <c r="E540" s="312"/>
      <c r="F540" s="312"/>
      <c r="G540" s="312" t="s">
        <v>4407</v>
      </c>
      <c r="H540" s="65">
        <v>6124792</v>
      </c>
      <c r="I540" s="65" t="str" cm="1">
        <f t="array" ref="I540">IF(COUNTIF(RawData!A:A, H540)=0, "None", MAX(IF(RawData!A:A=H540, RawData!B:B)))</f>
        <v>None</v>
      </c>
      <c r="J540" s="313"/>
      <c r="K540" s="313"/>
      <c r="L540" s="390"/>
    </row>
    <row r="541" spans="2:12" ht="30" customHeight="1">
      <c r="B541" s="315" t="s">
        <v>1413</v>
      </c>
      <c r="C541" s="312"/>
      <c r="D541" s="312" t="s">
        <v>5908</v>
      </c>
      <c r="E541" s="312" t="s">
        <v>5909</v>
      </c>
      <c r="F541" s="312" t="s">
        <v>5910</v>
      </c>
      <c r="G541" s="312" t="s">
        <v>5476</v>
      </c>
      <c r="H541" s="65">
        <v>6128723</v>
      </c>
      <c r="I541" s="65" t="str" cm="1">
        <f t="array" ref="I541">IF(COUNTIF(RawData!A:A, H541)=0, "None", MAX(IF(RawData!A:A=H541, RawData!B:B)))</f>
        <v>None</v>
      </c>
      <c r="J541" s="313"/>
      <c r="K541" s="313"/>
      <c r="L541" s="390"/>
    </row>
    <row r="542" spans="2:12" ht="30" customHeight="1">
      <c r="B542" s="315" t="s">
        <v>1413</v>
      </c>
      <c r="C542" s="312"/>
      <c r="D542" s="312" t="s">
        <v>6307</v>
      </c>
      <c r="E542" s="312" t="s">
        <v>6308</v>
      </c>
      <c r="F542" s="312" t="s">
        <v>6309</v>
      </c>
      <c r="G542" s="312" t="s">
        <v>5934</v>
      </c>
      <c r="H542" s="65">
        <v>6137681</v>
      </c>
      <c r="I542" s="65" t="str" cm="1">
        <f t="array" ref="I542">IF(COUNTIF(RawData!A:A, H542)=0, "None", MAX(IF(RawData!A:A=H542, RawData!B:B)))</f>
        <v>None</v>
      </c>
      <c r="J542" s="313"/>
      <c r="K542" s="313"/>
      <c r="L542" s="390"/>
    </row>
    <row r="543" spans="2:12" ht="30" customHeight="1">
      <c r="B543" s="315" t="s">
        <v>1413</v>
      </c>
      <c r="C543" s="312"/>
      <c r="D543" s="312" t="s">
        <v>6233</v>
      </c>
      <c r="E543" s="312"/>
      <c r="F543" s="312"/>
      <c r="G543" s="312" t="s">
        <v>6163</v>
      </c>
      <c r="H543" s="65">
        <v>6164680</v>
      </c>
      <c r="I543" s="65" t="str" cm="1">
        <f t="array" ref="I543">IF(COUNTIF(RawData!A:A, H543)=0, "None", MAX(IF(RawData!A:A=H543, RawData!B:B)))</f>
        <v>None</v>
      </c>
      <c r="J543" s="313"/>
      <c r="K543" s="313"/>
      <c r="L543" s="390"/>
    </row>
    <row r="544" spans="2:12" ht="30" customHeight="1">
      <c r="B544" s="315" t="s">
        <v>1413</v>
      </c>
      <c r="C544" s="312"/>
      <c r="D544" s="312" t="s">
        <v>6310</v>
      </c>
      <c r="E544" s="312"/>
      <c r="F544" s="312"/>
      <c r="G544" s="312" t="s">
        <v>6311</v>
      </c>
      <c r="H544" s="65">
        <v>6230214</v>
      </c>
      <c r="I544" s="65" t="str" cm="1">
        <f t="array" ref="I544">IF(COUNTIF(RawData!A:A, H544)=0, "None", MAX(IF(RawData!A:A=H544, RawData!B:B)))</f>
        <v>None</v>
      </c>
      <c r="J544" s="313"/>
      <c r="K544" s="313"/>
      <c r="L544" s="390"/>
    </row>
    <row r="545" spans="2:12" ht="30" customHeight="1">
      <c r="B545" s="315" t="s">
        <v>1413</v>
      </c>
      <c r="C545" s="312"/>
      <c r="D545" s="312" t="s">
        <v>6033</v>
      </c>
      <c r="E545" s="312" t="s">
        <v>6033</v>
      </c>
      <c r="F545" s="312"/>
      <c r="G545" s="312" t="s">
        <v>5476</v>
      </c>
      <c r="H545" s="65">
        <v>6310877</v>
      </c>
      <c r="I545" s="65" t="str" cm="1">
        <f t="array" ref="I545">IF(COUNTIF(RawData!A:A, H545)=0, "None", MAX(IF(RawData!A:A=H545, RawData!B:B)))</f>
        <v>None</v>
      </c>
      <c r="J545" s="313"/>
      <c r="K545" s="313"/>
      <c r="L545" s="390"/>
    </row>
    <row r="546" spans="2:12" ht="30" customHeight="1">
      <c r="B546" s="315" t="s">
        <v>1413</v>
      </c>
      <c r="C546" s="312"/>
      <c r="D546" s="312" t="s">
        <v>6196</v>
      </c>
      <c r="E546" s="312"/>
      <c r="F546" s="312"/>
      <c r="G546" s="312" t="s">
        <v>3787</v>
      </c>
      <c r="H546" s="65">
        <v>6317115</v>
      </c>
      <c r="I546" s="65" t="str" cm="1">
        <f t="array" ref="I546">IF(COUNTIF(RawData!A:A, H546)=0, "None", MAX(IF(RawData!A:A=H546, RawData!B:B)))</f>
        <v>None</v>
      </c>
      <c r="J546" s="313"/>
      <c r="K546" s="313"/>
      <c r="L546" s="390"/>
    </row>
    <row r="547" spans="2:12" ht="30" customHeight="1">
      <c r="B547" s="315" t="s">
        <v>9453</v>
      </c>
      <c r="C547" s="312"/>
      <c r="D547" s="312" t="s">
        <v>9452</v>
      </c>
      <c r="E547" s="312" t="s">
        <v>9454</v>
      </c>
      <c r="F547" s="312" t="s">
        <v>9455</v>
      </c>
      <c r="G547" s="312"/>
      <c r="H547" s="65">
        <v>6131173</v>
      </c>
      <c r="I547" s="65" cm="1">
        <f t="array" ref="I547">IF(COUNTIF(RawData!A:A, H547)=0, "None", MAX(IF(RawData!A:A=H547, RawData!B:B)))</f>
        <v>0</v>
      </c>
      <c r="J547" s="313"/>
      <c r="K547" s="313"/>
      <c r="L547" s="390"/>
    </row>
    <row r="548" spans="2:12" ht="30" customHeight="1">
      <c r="B548" s="315" t="s">
        <v>9456</v>
      </c>
      <c r="C548" s="312" t="s">
        <v>9464</v>
      </c>
      <c r="D548" s="312" t="s">
        <v>9465</v>
      </c>
      <c r="E548" s="312" t="s">
        <v>9466</v>
      </c>
      <c r="F548" s="312" t="s">
        <v>9467</v>
      </c>
      <c r="G548" s="312"/>
      <c r="H548" s="65">
        <v>6294092</v>
      </c>
      <c r="I548" s="65" cm="1">
        <f t="array" ref="I548">IF(COUNTIF(RawData!A:A, H548)=0, "None", MAX(IF(RawData!A:A=H548, RawData!B:B)))</f>
        <v>2</v>
      </c>
      <c r="J548" s="313"/>
      <c r="K548" s="313"/>
      <c r="L548" s="390"/>
    </row>
    <row r="549" spans="2:12" ht="30" customHeight="1">
      <c r="B549" s="315" t="s">
        <v>9472</v>
      </c>
      <c r="C549" s="312"/>
      <c r="D549" s="312" t="s">
        <v>9501</v>
      </c>
      <c r="E549" s="312"/>
      <c r="F549" s="312" t="s">
        <v>9504</v>
      </c>
      <c r="G549" s="312"/>
      <c r="H549" s="65">
        <v>6298864</v>
      </c>
      <c r="I549" s="65" cm="1">
        <f t="array" ref="I549">IF(COUNTIF(RawData!A:A, H549)=0, "None", MAX(IF(RawData!A:A=H549, RawData!B:B)))</f>
        <v>2</v>
      </c>
      <c r="J549" s="313"/>
      <c r="K549" s="313"/>
      <c r="L549" s="390"/>
    </row>
    <row r="550" spans="2:12" ht="30" customHeight="1">
      <c r="B550" s="315" t="s">
        <v>9472</v>
      </c>
      <c r="C550" s="312"/>
      <c r="D550" s="312" t="s">
        <v>9502</v>
      </c>
      <c r="E550" s="312"/>
      <c r="F550" s="312" t="s">
        <v>9504</v>
      </c>
      <c r="G550" s="312"/>
      <c r="H550" s="65">
        <v>6313369</v>
      </c>
      <c r="I550" s="65" cm="1">
        <f t="array" ref="I550">IF(COUNTIF(RawData!A:A, H550)=0, "None", MAX(IF(RawData!A:A=H550, RawData!B:B)))</f>
        <v>2</v>
      </c>
      <c r="J550" s="313"/>
      <c r="K550" s="313"/>
      <c r="L550" s="390"/>
    </row>
    <row r="551" spans="2:12" ht="30" customHeight="1">
      <c r="B551" s="315" t="s">
        <v>9472</v>
      </c>
      <c r="C551" s="312"/>
      <c r="D551" s="312" t="s">
        <v>9503</v>
      </c>
      <c r="E551" s="312"/>
      <c r="F551" s="312" t="s">
        <v>9504</v>
      </c>
      <c r="G551" s="312"/>
      <c r="H551" s="65">
        <v>6298865</v>
      </c>
      <c r="I551" s="65" cm="1">
        <f t="array" ref="I551">IF(COUNTIF(RawData!A:A, H551)=0, "None", MAX(IF(RawData!A:A=H551, RawData!B:B)))</f>
        <v>2</v>
      </c>
      <c r="J551" s="313"/>
      <c r="K551" s="313"/>
      <c r="L551" s="390"/>
    </row>
    <row r="552" spans="2:12" ht="30" customHeight="1">
      <c r="B552" s="315" t="s">
        <v>9472</v>
      </c>
      <c r="C552" s="312"/>
      <c r="D552" s="312" t="s">
        <v>9505</v>
      </c>
      <c r="E552" s="312"/>
      <c r="F552" s="312" t="s">
        <v>9507</v>
      </c>
      <c r="G552" s="312"/>
      <c r="H552" s="65" t="s">
        <v>9506</v>
      </c>
      <c r="I552" s="65"/>
      <c r="J552" s="313"/>
      <c r="K552" s="313"/>
      <c r="L552" s="390"/>
    </row>
    <row r="553" spans="2:12" ht="30" customHeight="1">
      <c r="B553" s="315" t="s">
        <v>9486</v>
      </c>
      <c r="C553" s="312"/>
      <c r="D553" s="312" t="s">
        <v>9508</v>
      </c>
      <c r="E553" s="312"/>
      <c r="F553" s="312" t="s">
        <v>9509</v>
      </c>
      <c r="G553" s="312"/>
      <c r="H553" s="65" t="s">
        <v>9510</v>
      </c>
      <c r="I553" s="65"/>
      <c r="J553" s="313"/>
      <c r="K553" s="313"/>
      <c r="L553" s="390"/>
    </row>
    <row r="554" spans="2:12" ht="30" customHeight="1">
      <c r="B554" s="315"/>
      <c r="C554" s="312"/>
      <c r="D554" s="312"/>
      <c r="E554" s="312"/>
      <c r="F554" s="312"/>
      <c r="G554" s="312"/>
      <c r="H554" s="65"/>
      <c r="I554" s="65"/>
      <c r="J554" s="313"/>
      <c r="K554" s="313"/>
      <c r="L554" s="390"/>
    </row>
    <row r="555" spans="2:12" ht="30" customHeight="1">
      <c r="B555" s="315"/>
      <c r="C555" s="312"/>
      <c r="D555" s="312"/>
      <c r="E555" s="312"/>
      <c r="F555" s="312"/>
      <c r="G555" s="312"/>
      <c r="H555" s="65"/>
      <c r="I555" s="65"/>
      <c r="J555" s="313"/>
      <c r="K555" s="313"/>
      <c r="L555" s="390"/>
    </row>
    <row r="556" spans="2:12" ht="30" customHeight="1">
      <c r="B556" s="315"/>
      <c r="C556" s="312"/>
      <c r="D556" s="312"/>
      <c r="E556" s="312"/>
      <c r="F556" s="312"/>
      <c r="G556" s="312"/>
      <c r="H556" s="65"/>
      <c r="I556" s="65"/>
      <c r="J556" s="313"/>
      <c r="K556" s="313"/>
      <c r="L556" s="390"/>
    </row>
    <row r="557" spans="2:12" ht="30" customHeight="1">
      <c r="B557" s="315"/>
      <c r="C557" s="312"/>
      <c r="D557" s="312"/>
      <c r="E557" s="312"/>
      <c r="F557" s="312"/>
      <c r="G557" s="312"/>
      <c r="H557" s="65"/>
      <c r="I557" s="65"/>
      <c r="J557" s="313"/>
      <c r="K557" s="313"/>
      <c r="L557" s="390"/>
    </row>
    <row r="558" spans="2:12" ht="30" customHeight="1">
      <c r="B558" s="315"/>
      <c r="C558" s="312"/>
      <c r="D558" s="312"/>
      <c r="E558" s="312"/>
      <c r="F558" s="312"/>
      <c r="G558" s="312"/>
      <c r="H558" s="65"/>
      <c r="I558" s="65"/>
      <c r="J558" s="313"/>
      <c r="K558" s="313"/>
      <c r="L558" s="390"/>
    </row>
    <row r="559" spans="2:12" ht="30" customHeight="1">
      <c r="B559" s="315"/>
      <c r="C559" s="312"/>
      <c r="D559" s="312"/>
      <c r="E559" s="312"/>
      <c r="F559" s="312"/>
      <c r="G559" s="312"/>
      <c r="H559" s="65"/>
      <c r="I559" s="65"/>
      <c r="J559" s="313"/>
      <c r="K559" s="313"/>
      <c r="L559" s="390"/>
    </row>
    <row r="560" spans="2:12" ht="30" customHeight="1">
      <c r="B560" s="315"/>
      <c r="C560" s="312"/>
      <c r="D560" s="312"/>
      <c r="E560" s="312"/>
      <c r="F560" s="312"/>
      <c r="G560" s="312"/>
      <c r="H560" s="65"/>
      <c r="I560" s="65"/>
      <c r="J560" s="313"/>
      <c r="K560" s="313"/>
      <c r="L560" s="390"/>
    </row>
    <row r="561" spans="2:12" ht="30" customHeight="1">
      <c r="B561" s="315"/>
      <c r="C561" s="312"/>
      <c r="D561" s="312"/>
      <c r="E561" s="312"/>
      <c r="F561" s="312"/>
      <c r="G561" s="312"/>
      <c r="H561" s="65"/>
      <c r="I561" s="65"/>
      <c r="J561" s="313"/>
      <c r="K561" s="313"/>
      <c r="L561" s="390"/>
    </row>
    <row r="562" spans="2:12" ht="30" customHeight="1">
      <c r="B562" s="315"/>
      <c r="C562" s="312"/>
      <c r="D562" s="312"/>
      <c r="E562" s="312"/>
      <c r="F562" s="312"/>
      <c r="G562" s="312"/>
      <c r="H562" s="65"/>
      <c r="I562" s="65"/>
      <c r="J562" s="313"/>
      <c r="K562" s="313"/>
      <c r="L562" s="390"/>
    </row>
    <row r="563" spans="2:12" ht="30" customHeight="1">
      <c r="B563" s="315"/>
      <c r="C563" s="312"/>
      <c r="D563" s="312"/>
      <c r="E563" s="312"/>
      <c r="F563" s="312"/>
      <c r="G563" s="312"/>
      <c r="H563" s="65"/>
      <c r="I563" s="65"/>
      <c r="J563" s="313"/>
      <c r="K563" s="313"/>
      <c r="L563" s="390"/>
    </row>
    <row r="564" spans="2:12" ht="30" customHeight="1">
      <c r="B564" s="315"/>
      <c r="C564" s="312"/>
      <c r="D564" s="312"/>
      <c r="E564" s="312"/>
      <c r="F564" s="312"/>
      <c r="G564" s="312"/>
      <c r="H564" s="65"/>
      <c r="I564" s="65"/>
      <c r="J564" s="313"/>
      <c r="K564" s="313"/>
      <c r="L564" s="390"/>
    </row>
    <row r="565" spans="2:12" ht="30" customHeight="1">
      <c r="B565" s="315"/>
      <c r="C565" s="312"/>
      <c r="D565" s="312"/>
      <c r="E565" s="312"/>
      <c r="F565" s="312"/>
      <c r="G565" s="312"/>
      <c r="H565" s="65"/>
      <c r="I565" s="65"/>
      <c r="J565" s="313"/>
      <c r="K565" s="313"/>
      <c r="L565" s="390"/>
    </row>
    <row r="566" spans="2:12" ht="30" customHeight="1">
      <c r="B566" s="315"/>
      <c r="C566" s="312"/>
      <c r="D566" s="312"/>
      <c r="E566" s="312"/>
      <c r="F566" s="312"/>
      <c r="G566" s="312"/>
      <c r="H566" s="65"/>
      <c r="I566" s="65"/>
      <c r="J566" s="313"/>
      <c r="K566" s="313"/>
      <c r="L566" s="390"/>
    </row>
    <row r="567" spans="2:12" ht="30" customHeight="1">
      <c r="B567" s="315"/>
      <c r="C567" s="312"/>
      <c r="D567" s="312"/>
      <c r="E567" s="312"/>
      <c r="F567" s="312"/>
      <c r="G567" s="312"/>
      <c r="H567" s="65"/>
      <c r="I567" s="65"/>
      <c r="J567" s="313"/>
      <c r="K567" s="313"/>
      <c r="L567" s="390"/>
    </row>
    <row r="568" spans="2:12" ht="30" customHeight="1">
      <c r="B568" s="315"/>
      <c r="C568" s="312"/>
      <c r="D568" s="312"/>
      <c r="E568" s="312"/>
      <c r="F568" s="312"/>
      <c r="G568" s="312"/>
      <c r="H568" s="65"/>
      <c r="I568" s="65"/>
      <c r="J568" s="313"/>
      <c r="K568" s="313"/>
      <c r="L568" s="390"/>
    </row>
    <row r="569" spans="2:12" ht="30" customHeight="1">
      <c r="B569" s="315"/>
      <c r="C569" s="312"/>
      <c r="D569" s="312"/>
      <c r="E569" s="312"/>
      <c r="F569" s="312"/>
      <c r="G569" s="312"/>
      <c r="H569" s="65"/>
      <c r="I569" s="65"/>
      <c r="J569" s="313"/>
      <c r="K569" s="313"/>
      <c r="L569" s="390"/>
    </row>
    <row r="570" spans="2:12" ht="30" customHeight="1">
      <c r="B570" s="315"/>
      <c r="C570" s="312"/>
      <c r="D570" s="312"/>
      <c r="E570" s="312"/>
      <c r="F570" s="312"/>
      <c r="G570" s="312"/>
      <c r="H570" s="65"/>
      <c r="I570" s="65"/>
      <c r="J570" s="313"/>
      <c r="K570" s="313"/>
      <c r="L570" s="390"/>
    </row>
    <row r="571" spans="2:12" ht="30" customHeight="1">
      <c r="B571" s="315"/>
      <c r="C571" s="312"/>
      <c r="D571" s="312"/>
      <c r="E571" s="312"/>
      <c r="F571" s="312"/>
      <c r="G571" s="312"/>
      <c r="H571" s="65"/>
      <c r="I571" s="65"/>
      <c r="J571" s="313"/>
      <c r="K571" s="313"/>
      <c r="L571" s="390"/>
    </row>
    <row r="572" spans="2:12" ht="30" customHeight="1">
      <c r="B572" s="315"/>
      <c r="C572" s="312"/>
      <c r="D572" s="312"/>
      <c r="E572" s="312"/>
      <c r="F572" s="312"/>
      <c r="G572" s="312"/>
      <c r="H572" s="65"/>
      <c r="I572" s="65"/>
      <c r="J572" s="313"/>
      <c r="K572" s="313"/>
      <c r="L572" s="390"/>
    </row>
    <row r="573" spans="2:12" ht="30" customHeight="1">
      <c r="B573" s="315"/>
      <c r="C573" s="312"/>
      <c r="D573" s="312"/>
      <c r="E573" s="312"/>
      <c r="F573" s="312"/>
      <c r="G573" s="312"/>
      <c r="H573" s="65"/>
      <c r="I573" s="65"/>
      <c r="J573" s="313"/>
      <c r="K573" s="313"/>
      <c r="L573" s="390"/>
    </row>
    <row r="574" spans="2:12" ht="30" customHeight="1">
      <c r="B574" s="315"/>
      <c r="C574" s="312"/>
      <c r="D574" s="312"/>
      <c r="E574" s="312"/>
      <c r="F574" s="312"/>
      <c r="G574" s="312"/>
      <c r="H574" s="65"/>
      <c r="I574" s="65"/>
      <c r="J574" s="313"/>
      <c r="K574" s="313"/>
      <c r="L574" s="390"/>
    </row>
    <row r="575" spans="2:12" ht="30" customHeight="1">
      <c r="B575" s="315"/>
      <c r="C575" s="312"/>
      <c r="D575" s="312"/>
      <c r="E575" s="312"/>
      <c r="F575" s="312"/>
      <c r="G575" s="312"/>
      <c r="H575" s="65"/>
      <c r="I575" s="65"/>
      <c r="J575" s="313"/>
      <c r="K575" s="313"/>
      <c r="L575" s="390"/>
    </row>
    <row r="576" spans="2:12" ht="30" customHeight="1">
      <c r="B576" s="315"/>
      <c r="C576" s="312"/>
      <c r="D576" s="312"/>
      <c r="E576" s="312"/>
      <c r="F576" s="312"/>
      <c r="G576" s="312"/>
      <c r="H576" s="65"/>
      <c r="I576" s="65"/>
      <c r="J576" s="313"/>
      <c r="K576" s="313"/>
      <c r="L576" s="390"/>
    </row>
    <row r="577" spans="2:12" ht="30" customHeight="1">
      <c r="B577" s="315"/>
      <c r="C577" s="312"/>
      <c r="D577" s="312"/>
      <c r="E577" s="312"/>
      <c r="F577" s="312"/>
      <c r="G577" s="312"/>
      <c r="H577" s="65"/>
      <c r="I577" s="65"/>
      <c r="J577" s="313"/>
      <c r="K577" s="313"/>
      <c r="L577" s="390"/>
    </row>
    <row r="578" spans="2:12" ht="30" customHeight="1">
      <c r="B578" s="315"/>
      <c r="C578" s="312"/>
      <c r="D578" s="312"/>
      <c r="E578" s="312"/>
      <c r="F578" s="312"/>
      <c r="G578" s="312"/>
      <c r="H578" s="65"/>
      <c r="I578" s="65"/>
      <c r="J578" s="313"/>
      <c r="K578" s="313"/>
      <c r="L578" s="390"/>
    </row>
    <row r="579" spans="2:12" ht="30" customHeight="1">
      <c r="B579" s="315"/>
      <c r="C579" s="312"/>
      <c r="D579" s="312"/>
      <c r="E579" s="312"/>
      <c r="F579" s="312"/>
      <c r="G579" s="312"/>
      <c r="H579" s="65"/>
      <c r="I579" s="65"/>
      <c r="J579" s="313"/>
      <c r="K579" s="313"/>
      <c r="L579" s="390"/>
    </row>
    <row r="580" spans="2:12" ht="30" customHeight="1">
      <c r="B580" s="315"/>
      <c r="C580" s="312"/>
      <c r="D580" s="312"/>
      <c r="E580" s="312"/>
      <c r="F580" s="312"/>
      <c r="G580" s="312"/>
      <c r="H580" s="65"/>
      <c r="I580" s="65"/>
      <c r="J580" s="313"/>
      <c r="K580" s="313"/>
      <c r="L580" s="390"/>
    </row>
    <row r="581" spans="2:12" ht="30" customHeight="1">
      <c r="B581" s="315"/>
      <c r="C581" s="312"/>
      <c r="D581" s="312"/>
      <c r="E581" s="312"/>
      <c r="F581" s="312"/>
      <c r="G581" s="312"/>
      <c r="H581" s="65"/>
      <c r="I581" s="65"/>
      <c r="J581" s="313"/>
      <c r="K581" s="313"/>
      <c r="L581" s="390"/>
    </row>
    <row r="582" spans="2:12" ht="30" customHeight="1">
      <c r="B582" s="315"/>
      <c r="C582" s="312"/>
      <c r="D582" s="312"/>
      <c r="E582" s="312"/>
      <c r="F582" s="312"/>
      <c r="G582" s="312"/>
      <c r="H582" s="65"/>
      <c r="I582" s="65"/>
      <c r="J582" s="313"/>
      <c r="K582" s="313"/>
      <c r="L582" s="390"/>
    </row>
    <row r="583" spans="2:12" ht="30" customHeight="1">
      <c r="B583" s="315"/>
      <c r="C583" s="312"/>
      <c r="D583" s="312"/>
      <c r="E583" s="312"/>
      <c r="F583" s="312"/>
      <c r="G583" s="312"/>
      <c r="H583" s="65"/>
      <c r="I583" s="65"/>
      <c r="J583" s="313"/>
      <c r="K583" s="313"/>
      <c r="L583" s="390"/>
    </row>
    <row r="584" spans="2:12" ht="30" customHeight="1">
      <c r="B584" s="315"/>
      <c r="C584" s="312"/>
      <c r="D584" s="312"/>
      <c r="E584" s="312"/>
      <c r="F584" s="312"/>
      <c r="G584" s="312"/>
      <c r="H584" s="65"/>
      <c r="I584" s="65"/>
      <c r="J584" s="313"/>
      <c r="K584" s="313"/>
      <c r="L584" s="390"/>
    </row>
    <row r="585" spans="2:12" ht="30" customHeight="1">
      <c r="B585" s="315"/>
      <c r="C585" s="312"/>
      <c r="D585" s="312"/>
      <c r="E585" s="312"/>
      <c r="F585" s="312"/>
      <c r="G585" s="312"/>
      <c r="H585" s="65"/>
      <c r="I585" s="65"/>
      <c r="J585" s="313"/>
      <c r="K585" s="313"/>
      <c r="L585" s="390"/>
    </row>
    <row r="586" spans="2:12" ht="30" customHeight="1">
      <c r="B586" s="315"/>
      <c r="C586" s="312"/>
      <c r="D586" s="312"/>
      <c r="E586" s="312"/>
      <c r="F586" s="312"/>
      <c r="G586" s="312"/>
      <c r="H586" s="65"/>
      <c r="I586" s="65"/>
      <c r="J586" s="313"/>
      <c r="K586" s="313"/>
      <c r="L586" s="390"/>
    </row>
    <row r="587" spans="2:12" ht="30" customHeight="1">
      <c r="B587" s="315"/>
      <c r="C587" s="312"/>
      <c r="D587" s="312"/>
      <c r="E587" s="312"/>
      <c r="F587" s="312"/>
      <c r="G587" s="312"/>
      <c r="H587" s="65"/>
      <c r="I587" s="65"/>
      <c r="J587" s="313"/>
      <c r="K587" s="313"/>
      <c r="L587" s="390"/>
    </row>
    <row r="588" spans="2:12" ht="30" customHeight="1">
      <c r="B588" s="315"/>
      <c r="C588" s="312"/>
      <c r="D588" s="312"/>
      <c r="E588" s="312"/>
      <c r="F588" s="312"/>
      <c r="G588" s="312"/>
      <c r="H588" s="65"/>
      <c r="I588" s="65"/>
      <c r="J588" s="313"/>
      <c r="K588" s="313"/>
      <c r="L588" s="390"/>
    </row>
    <row r="589" spans="2:12" ht="30" customHeight="1">
      <c r="B589" s="315"/>
      <c r="C589" s="312"/>
      <c r="D589" s="312"/>
      <c r="E589" s="312"/>
      <c r="F589" s="312"/>
      <c r="G589" s="312"/>
      <c r="H589" s="65"/>
      <c r="I589" s="65"/>
      <c r="J589" s="313"/>
      <c r="K589" s="313"/>
      <c r="L589" s="390"/>
    </row>
    <row r="590" spans="2:12" ht="30" customHeight="1">
      <c r="B590" s="315"/>
      <c r="C590" s="312"/>
      <c r="D590" s="312"/>
      <c r="E590" s="312"/>
      <c r="F590" s="312"/>
      <c r="G590" s="312"/>
      <c r="H590" s="65"/>
      <c r="I590" s="65"/>
      <c r="J590" s="313"/>
      <c r="K590" s="313"/>
      <c r="L590" s="390"/>
    </row>
    <row r="591" spans="2:12" ht="30" customHeight="1">
      <c r="B591" s="315"/>
      <c r="C591" s="312"/>
      <c r="D591" s="312"/>
      <c r="E591" s="312"/>
      <c r="F591" s="312"/>
      <c r="G591" s="312"/>
      <c r="H591" s="65"/>
      <c r="I591" s="65"/>
      <c r="J591" s="313"/>
      <c r="K591" s="313"/>
      <c r="L591" s="390"/>
    </row>
    <row r="592" spans="2:12" ht="30" customHeight="1">
      <c r="B592" s="315"/>
      <c r="C592" s="312"/>
      <c r="D592" s="312"/>
      <c r="E592" s="312"/>
      <c r="F592" s="312"/>
      <c r="G592" s="312"/>
      <c r="H592" s="65"/>
      <c r="I592" s="65"/>
      <c r="J592" s="313"/>
      <c r="K592" s="313"/>
      <c r="L592" s="390"/>
    </row>
    <row r="593" spans="2:12" ht="30" customHeight="1">
      <c r="B593" s="315"/>
      <c r="C593" s="312"/>
      <c r="D593" s="312"/>
      <c r="E593" s="312"/>
      <c r="F593" s="312"/>
      <c r="G593" s="312"/>
      <c r="H593" s="65"/>
      <c r="I593" s="65"/>
      <c r="J593" s="313"/>
      <c r="K593" s="313"/>
      <c r="L593" s="390"/>
    </row>
    <row r="594" spans="2:12" ht="30" customHeight="1">
      <c r="B594" s="315"/>
      <c r="C594" s="312"/>
      <c r="D594" s="312"/>
      <c r="E594" s="312"/>
      <c r="F594" s="312"/>
      <c r="G594" s="312"/>
      <c r="H594" s="65"/>
      <c r="I594" s="65"/>
      <c r="J594" s="313"/>
      <c r="K594" s="313"/>
      <c r="L594" s="390"/>
    </row>
    <row r="595" spans="2:12" ht="30" customHeight="1">
      <c r="B595" s="315"/>
      <c r="C595" s="312"/>
      <c r="D595" s="312"/>
      <c r="E595" s="312"/>
      <c r="F595" s="312"/>
      <c r="G595" s="312"/>
      <c r="H595" s="65"/>
      <c r="I595" s="65"/>
      <c r="J595" s="313"/>
      <c r="K595" s="313"/>
      <c r="L595" s="390"/>
    </row>
    <row r="596" spans="2:12" ht="30" customHeight="1">
      <c r="B596" s="315"/>
      <c r="C596" s="312"/>
      <c r="D596" s="312"/>
      <c r="E596" s="312"/>
      <c r="F596" s="312"/>
      <c r="G596" s="312"/>
      <c r="H596" s="65"/>
      <c r="I596" s="65"/>
      <c r="J596" s="313"/>
      <c r="K596" s="313"/>
      <c r="L596" s="390"/>
    </row>
    <row r="597" spans="2:12" ht="30" customHeight="1">
      <c r="B597" s="315"/>
      <c r="C597" s="312"/>
      <c r="D597" s="312"/>
      <c r="E597" s="312"/>
      <c r="F597" s="312"/>
      <c r="G597" s="312"/>
      <c r="H597" s="65"/>
      <c r="I597" s="65"/>
      <c r="J597" s="313"/>
      <c r="K597" s="313"/>
      <c r="L597" s="390"/>
    </row>
    <row r="598" spans="2:12" ht="30" customHeight="1">
      <c r="B598" s="315"/>
      <c r="C598" s="312"/>
      <c r="D598" s="312"/>
      <c r="E598" s="312"/>
      <c r="F598" s="312"/>
      <c r="G598" s="312"/>
      <c r="H598" s="65"/>
      <c r="I598" s="65"/>
      <c r="J598" s="313"/>
      <c r="K598" s="313"/>
      <c r="L598" s="390"/>
    </row>
    <row r="599" spans="2:12" ht="30" customHeight="1">
      <c r="B599" s="315"/>
      <c r="C599" s="312"/>
      <c r="D599" s="312"/>
      <c r="E599" s="312"/>
      <c r="F599" s="312"/>
      <c r="G599" s="312"/>
      <c r="H599" s="65"/>
      <c r="I599" s="65"/>
      <c r="J599" s="313"/>
      <c r="K599" s="313"/>
      <c r="L599" s="390"/>
    </row>
    <row r="600" spans="2:12" ht="30" customHeight="1">
      <c r="B600" s="315"/>
      <c r="C600" s="312"/>
      <c r="D600" s="312"/>
      <c r="E600" s="312"/>
      <c r="F600" s="312"/>
      <c r="G600" s="312"/>
      <c r="H600" s="65"/>
      <c r="I600" s="65"/>
      <c r="J600" s="313"/>
      <c r="K600" s="313"/>
      <c r="L600" s="390"/>
    </row>
    <row r="601" spans="2:12" ht="30" customHeight="1">
      <c r="B601" s="315"/>
      <c r="C601" s="312"/>
      <c r="D601" s="312"/>
      <c r="E601" s="312"/>
      <c r="F601" s="312"/>
      <c r="G601" s="312"/>
      <c r="H601" s="65"/>
      <c r="I601" s="65"/>
      <c r="J601" s="313"/>
      <c r="K601" s="313"/>
      <c r="L601" s="390"/>
    </row>
    <row r="602" spans="2:12" ht="30" customHeight="1">
      <c r="B602" s="315"/>
      <c r="C602" s="312"/>
      <c r="D602" s="312"/>
      <c r="E602" s="312"/>
      <c r="F602" s="312"/>
      <c r="G602" s="312"/>
      <c r="H602" s="65"/>
      <c r="I602" s="65"/>
      <c r="J602" s="313"/>
      <c r="K602" s="313"/>
      <c r="L602" s="390"/>
    </row>
    <row r="603" spans="2:12" ht="30" customHeight="1">
      <c r="B603" s="315"/>
      <c r="C603" s="312"/>
      <c r="D603" s="312"/>
      <c r="E603" s="312"/>
      <c r="F603" s="312"/>
      <c r="G603" s="312"/>
      <c r="H603" s="65"/>
      <c r="I603" s="65"/>
      <c r="J603" s="313"/>
      <c r="K603" s="313"/>
      <c r="L603" s="390"/>
    </row>
    <row r="604" spans="2:12" ht="30" customHeight="1">
      <c r="B604" s="315"/>
      <c r="C604" s="312"/>
      <c r="D604" s="312"/>
      <c r="E604" s="312"/>
      <c r="F604" s="312"/>
      <c r="G604" s="312"/>
      <c r="H604" s="65"/>
      <c r="I604" s="65"/>
      <c r="J604" s="313"/>
      <c r="K604" s="313"/>
      <c r="L604" s="390"/>
    </row>
    <row r="605" spans="2:12" ht="30" customHeight="1">
      <c r="B605" s="315"/>
      <c r="C605" s="312"/>
      <c r="D605" s="312"/>
      <c r="E605" s="312"/>
      <c r="F605" s="312"/>
      <c r="G605" s="312"/>
      <c r="H605" s="65"/>
      <c r="I605" s="65"/>
      <c r="J605" s="313"/>
      <c r="K605" s="313"/>
      <c r="L605" s="390"/>
    </row>
    <row r="606" spans="2:12" ht="30" customHeight="1">
      <c r="B606" s="315"/>
      <c r="C606" s="312"/>
      <c r="D606" s="312"/>
      <c r="E606" s="312"/>
      <c r="F606" s="312"/>
      <c r="G606" s="312"/>
      <c r="H606" s="65"/>
      <c r="I606" s="65"/>
      <c r="J606" s="313"/>
      <c r="K606" s="313"/>
      <c r="L606" s="390"/>
    </row>
    <row r="607" spans="2:12" ht="30" customHeight="1">
      <c r="B607" s="315"/>
      <c r="C607" s="312"/>
      <c r="D607" s="312"/>
      <c r="E607" s="312"/>
      <c r="F607" s="312"/>
      <c r="G607" s="312"/>
      <c r="H607" s="65"/>
      <c r="I607" s="65"/>
      <c r="J607" s="313"/>
      <c r="K607" s="313"/>
      <c r="L607" s="390"/>
    </row>
    <row r="608" spans="2:12" ht="30" customHeight="1">
      <c r="B608" s="315"/>
      <c r="C608" s="312"/>
      <c r="D608" s="312"/>
      <c r="E608" s="312"/>
      <c r="F608" s="312"/>
      <c r="G608" s="312"/>
      <c r="H608" s="65"/>
      <c r="I608" s="65"/>
      <c r="J608" s="313"/>
      <c r="K608" s="313"/>
      <c r="L608" s="390"/>
    </row>
    <row r="609" spans="2:12" ht="30" customHeight="1">
      <c r="B609" s="315"/>
      <c r="C609" s="312"/>
      <c r="D609" s="312"/>
      <c r="E609" s="312"/>
      <c r="F609" s="312"/>
      <c r="G609" s="312"/>
      <c r="H609" s="65"/>
      <c r="I609" s="65"/>
      <c r="J609" s="313"/>
      <c r="K609" s="313"/>
      <c r="L609" s="390"/>
    </row>
    <row r="610" spans="2:12" ht="30" customHeight="1">
      <c r="B610" s="315"/>
      <c r="C610" s="312"/>
      <c r="D610" s="312"/>
      <c r="E610" s="312"/>
      <c r="F610" s="312"/>
      <c r="G610" s="312"/>
      <c r="H610" s="65"/>
      <c r="I610" s="65"/>
      <c r="J610" s="313"/>
      <c r="K610" s="313"/>
      <c r="L610" s="390"/>
    </row>
    <row r="611" spans="2:12" ht="30" customHeight="1">
      <c r="B611" s="315"/>
      <c r="C611" s="312"/>
      <c r="D611" s="312"/>
      <c r="E611" s="312"/>
      <c r="F611" s="312"/>
      <c r="G611" s="312"/>
      <c r="H611" s="65"/>
      <c r="I611" s="65"/>
      <c r="J611" s="313"/>
      <c r="K611" s="313"/>
      <c r="L611" s="390"/>
    </row>
    <row r="612" spans="2:12" ht="30" customHeight="1">
      <c r="B612" s="315"/>
      <c r="C612" s="312"/>
      <c r="D612" s="312"/>
      <c r="E612" s="312"/>
      <c r="F612" s="312"/>
      <c r="G612" s="312"/>
      <c r="H612" s="65"/>
      <c r="I612" s="65"/>
      <c r="J612" s="313"/>
      <c r="K612" s="313"/>
      <c r="L612" s="390"/>
    </row>
    <row r="613" spans="2:12" ht="30" customHeight="1">
      <c r="B613" s="315"/>
      <c r="C613" s="312"/>
      <c r="D613" s="312"/>
      <c r="E613" s="312"/>
      <c r="F613" s="312"/>
      <c r="G613" s="312"/>
      <c r="H613" s="65"/>
      <c r="I613" s="65"/>
      <c r="J613" s="313"/>
      <c r="K613" s="313"/>
      <c r="L613" s="390"/>
    </row>
    <row r="614" spans="2:12" ht="30" customHeight="1">
      <c r="B614" s="315"/>
      <c r="C614" s="312"/>
      <c r="D614" s="312"/>
      <c r="E614" s="312"/>
      <c r="F614" s="312"/>
      <c r="G614" s="312"/>
      <c r="H614" s="65"/>
      <c r="I614" s="65"/>
      <c r="J614" s="313"/>
      <c r="K614" s="313"/>
      <c r="L614" s="390"/>
    </row>
    <row r="615" spans="2:12" ht="30" customHeight="1">
      <c r="B615" s="315"/>
      <c r="C615" s="312"/>
      <c r="D615" s="312"/>
      <c r="E615" s="312"/>
      <c r="F615" s="312"/>
      <c r="G615" s="312"/>
      <c r="H615" s="65"/>
      <c r="I615" s="65"/>
      <c r="J615" s="313"/>
      <c r="K615" s="313"/>
      <c r="L615" s="390"/>
    </row>
    <row r="616" spans="2:12" ht="30" customHeight="1">
      <c r="B616" s="315"/>
      <c r="C616" s="312"/>
      <c r="D616" s="312"/>
      <c r="E616" s="312"/>
      <c r="F616" s="312"/>
      <c r="G616" s="312"/>
      <c r="H616" s="65"/>
      <c r="I616" s="65"/>
      <c r="J616" s="313"/>
      <c r="K616" s="313"/>
      <c r="L616" s="390"/>
    </row>
    <row r="617" spans="2:12" ht="30" customHeight="1">
      <c r="B617" s="315"/>
      <c r="C617" s="312"/>
      <c r="D617" s="312"/>
      <c r="E617" s="312"/>
      <c r="F617" s="312"/>
      <c r="G617" s="312"/>
      <c r="H617" s="65"/>
      <c r="I617" s="65"/>
      <c r="J617" s="313"/>
      <c r="K617" s="313"/>
      <c r="L617" s="390"/>
    </row>
    <row r="618" spans="2:12" ht="30" customHeight="1">
      <c r="B618" s="315"/>
      <c r="C618" s="312"/>
      <c r="D618" s="312"/>
      <c r="E618" s="312"/>
      <c r="F618" s="312"/>
      <c r="G618" s="312"/>
      <c r="H618" s="65"/>
      <c r="I618" s="65"/>
      <c r="J618" s="313"/>
      <c r="K618" s="313"/>
      <c r="L618" s="390"/>
    </row>
    <row r="619" spans="2:12" ht="30" customHeight="1">
      <c r="B619" s="315"/>
      <c r="C619" s="312"/>
      <c r="D619" s="312"/>
      <c r="E619" s="312"/>
      <c r="F619" s="312"/>
      <c r="G619" s="312"/>
      <c r="H619" s="65"/>
      <c r="I619" s="65"/>
      <c r="J619" s="313"/>
      <c r="K619" s="313"/>
      <c r="L619" s="390"/>
    </row>
    <row r="620" spans="2:12" ht="30" customHeight="1">
      <c r="B620" s="315"/>
      <c r="C620" s="312"/>
      <c r="D620" s="312"/>
      <c r="E620" s="312"/>
      <c r="F620" s="312"/>
      <c r="G620" s="312"/>
      <c r="H620" s="65"/>
      <c r="I620" s="65"/>
      <c r="J620" s="313"/>
      <c r="K620" s="313"/>
      <c r="L620" s="390"/>
    </row>
    <row r="621" spans="2:12" ht="30" customHeight="1">
      <c r="B621" s="315"/>
      <c r="C621" s="312"/>
      <c r="D621" s="312"/>
      <c r="E621" s="312"/>
      <c r="F621" s="312"/>
      <c r="G621" s="312"/>
      <c r="H621" s="65"/>
      <c r="I621" s="65"/>
      <c r="J621" s="313"/>
      <c r="K621" s="313"/>
      <c r="L621" s="390"/>
    </row>
    <row r="622" spans="2:12" ht="30" customHeight="1">
      <c r="B622" s="315"/>
      <c r="C622" s="312"/>
      <c r="D622" s="312"/>
      <c r="E622" s="312"/>
      <c r="F622" s="312"/>
      <c r="G622" s="312"/>
      <c r="H622" s="65"/>
      <c r="I622" s="65"/>
      <c r="J622" s="313"/>
      <c r="K622" s="313"/>
      <c r="L622" s="390"/>
    </row>
    <row r="623" spans="2:12" ht="30" customHeight="1">
      <c r="B623" s="315"/>
      <c r="C623" s="312"/>
      <c r="D623" s="312"/>
      <c r="E623" s="312"/>
      <c r="F623" s="312"/>
      <c r="G623" s="312"/>
      <c r="H623" s="65"/>
      <c r="I623" s="65"/>
      <c r="J623" s="313"/>
      <c r="K623" s="313"/>
      <c r="L623" s="390"/>
    </row>
    <row r="624" spans="2:12" ht="30" customHeight="1">
      <c r="B624" s="315"/>
      <c r="C624" s="312"/>
      <c r="D624" s="312"/>
      <c r="E624" s="312"/>
      <c r="F624" s="312"/>
      <c r="G624" s="312"/>
      <c r="H624" s="65"/>
      <c r="I624" s="65"/>
      <c r="J624" s="313"/>
      <c r="K624" s="313"/>
      <c r="L624" s="390"/>
    </row>
    <row r="625" spans="2:12" ht="30" customHeight="1">
      <c r="B625" s="315"/>
      <c r="C625" s="312"/>
      <c r="D625" s="312"/>
      <c r="E625" s="312"/>
      <c r="F625" s="312"/>
      <c r="G625" s="312"/>
      <c r="H625" s="65"/>
      <c r="I625" s="65"/>
      <c r="J625" s="313"/>
      <c r="K625" s="313"/>
      <c r="L625" s="390"/>
    </row>
    <row r="626" spans="2:12" ht="30" customHeight="1">
      <c r="B626" s="315"/>
      <c r="C626" s="312"/>
      <c r="D626" s="312"/>
      <c r="E626" s="312"/>
      <c r="F626" s="312"/>
      <c r="G626" s="312"/>
      <c r="H626" s="65"/>
      <c r="I626" s="65"/>
      <c r="J626" s="313"/>
      <c r="K626" s="313"/>
      <c r="L626" s="390"/>
    </row>
    <row r="627" spans="2:12" ht="30" customHeight="1">
      <c r="B627" s="315"/>
      <c r="C627" s="312"/>
      <c r="D627" s="312"/>
      <c r="E627" s="312"/>
      <c r="F627" s="312"/>
      <c r="G627" s="312"/>
      <c r="H627" s="65"/>
      <c r="I627" s="65"/>
      <c r="J627" s="313"/>
      <c r="K627" s="313"/>
      <c r="L627" s="390"/>
    </row>
    <row r="628" spans="2:12" ht="30" customHeight="1">
      <c r="B628" s="315"/>
      <c r="C628" s="312"/>
      <c r="D628" s="312"/>
      <c r="E628" s="312"/>
      <c r="F628" s="312"/>
      <c r="G628" s="312"/>
      <c r="H628" s="65"/>
      <c r="I628" s="65"/>
      <c r="J628" s="313"/>
      <c r="K628" s="313"/>
      <c r="L628" s="390"/>
    </row>
    <row r="629" spans="2:12" ht="30" customHeight="1">
      <c r="B629" s="315"/>
      <c r="C629" s="312"/>
      <c r="D629" s="312"/>
      <c r="E629" s="312"/>
      <c r="F629" s="312"/>
      <c r="G629" s="312"/>
      <c r="H629" s="65"/>
      <c r="I629" s="65"/>
      <c r="J629" s="313"/>
      <c r="K629" s="313"/>
      <c r="L629" s="390"/>
    </row>
    <row r="630" spans="2:12" ht="30" customHeight="1">
      <c r="B630" s="315"/>
      <c r="C630" s="312"/>
      <c r="D630" s="312"/>
      <c r="E630" s="312"/>
      <c r="F630" s="312"/>
      <c r="G630" s="312"/>
      <c r="H630" s="65"/>
      <c r="I630" s="65"/>
      <c r="J630" s="313"/>
      <c r="K630" s="313"/>
      <c r="L630" s="390"/>
    </row>
    <row r="631" spans="2:12" ht="30" customHeight="1">
      <c r="B631" s="315"/>
      <c r="C631" s="312"/>
      <c r="D631" s="312"/>
      <c r="E631" s="312"/>
      <c r="F631" s="312"/>
      <c r="G631" s="312"/>
      <c r="H631" s="65"/>
      <c r="I631" s="65"/>
      <c r="J631" s="313"/>
      <c r="K631" s="313"/>
      <c r="L631" s="390"/>
    </row>
    <row r="632" spans="2:12" ht="30" customHeight="1">
      <c r="B632" s="315"/>
      <c r="C632" s="312"/>
      <c r="D632" s="312"/>
      <c r="E632" s="312"/>
      <c r="F632" s="312"/>
      <c r="G632" s="312"/>
      <c r="H632" s="65"/>
      <c r="I632" s="65"/>
      <c r="J632" s="313"/>
      <c r="K632" s="313"/>
      <c r="L632" s="390"/>
    </row>
    <row r="633" spans="2:12" ht="30" customHeight="1">
      <c r="B633" s="315"/>
      <c r="C633" s="312"/>
      <c r="D633" s="312"/>
      <c r="E633" s="312"/>
      <c r="F633" s="312"/>
      <c r="G633" s="312"/>
      <c r="H633" s="65"/>
      <c r="I633" s="65"/>
      <c r="J633" s="313"/>
      <c r="K633" s="313"/>
      <c r="L633" s="390"/>
    </row>
    <row r="634" spans="2:12" ht="30" customHeight="1">
      <c r="B634" s="315"/>
      <c r="C634" s="312"/>
      <c r="D634" s="312"/>
      <c r="E634" s="312"/>
      <c r="F634" s="312"/>
      <c r="G634" s="312"/>
      <c r="H634" s="65"/>
      <c r="I634" s="65"/>
      <c r="J634" s="313"/>
      <c r="K634" s="313"/>
      <c r="L634" s="390"/>
    </row>
    <row r="635" spans="2:12" ht="30" customHeight="1">
      <c r="B635" s="315"/>
      <c r="C635" s="312"/>
      <c r="D635" s="312"/>
      <c r="E635" s="312"/>
      <c r="F635" s="312"/>
      <c r="G635" s="312"/>
      <c r="H635" s="65"/>
      <c r="I635" s="65"/>
      <c r="J635" s="313"/>
      <c r="K635" s="313"/>
      <c r="L635" s="390"/>
    </row>
    <row r="636" spans="2:12" ht="30" customHeight="1">
      <c r="B636" s="315"/>
      <c r="C636" s="312"/>
      <c r="D636" s="312"/>
      <c r="E636" s="312"/>
      <c r="F636" s="312"/>
      <c r="G636" s="312"/>
      <c r="H636" s="65"/>
      <c r="I636" s="65"/>
      <c r="J636" s="313"/>
      <c r="K636" s="313"/>
      <c r="L636" s="390"/>
    </row>
    <row r="637" spans="2:12" ht="30" customHeight="1">
      <c r="B637" s="315"/>
      <c r="C637" s="312"/>
      <c r="D637" s="312"/>
      <c r="E637" s="312"/>
      <c r="F637" s="312"/>
      <c r="G637" s="312"/>
      <c r="H637" s="65"/>
      <c r="I637" s="65"/>
      <c r="J637" s="313"/>
      <c r="K637" s="313"/>
      <c r="L637" s="390"/>
    </row>
    <row r="638" spans="2:12" ht="30" customHeight="1">
      <c r="B638" s="315"/>
      <c r="C638" s="312"/>
      <c r="D638" s="312"/>
      <c r="E638" s="312"/>
      <c r="F638" s="312"/>
      <c r="G638" s="312"/>
      <c r="H638" s="65"/>
      <c r="I638" s="65"/>
      <c r="J638" s="313"/>
      <c r="K638" s="313"/>
      <c r="L638" s="390"/>
    </row>
    <row r="639" spans="2:12" ht="30" customHeight="1">
      <c r="B639" s="315"/>
      <c r="C639" s="312"/>
      <c r="D639" s="312"/>
      <c r="E639" s="312"/>
      <c r="F639" s="312"/>
      <c r="G639" s="312"/>
      <c r="H639" s="65"/>
      <c r="I639" s="65"/>
      <c r="J639" s="313"/>
      <c r="K639" s="313"/>
      <c r="L639" s="390"/>
    </row>
    <row r="640" spans="2:12" ht="30" customHeight="1">
      <c r="B640" s="315"/>
      <c r="C640" s="312"/>
      <c r="D640" s="312"/>
      <c r="E640" s="312"/>
      <c r="F640" s="312"/>
      <c r="G640" s="312"/>
      <c r="H640" s="65"/>
      <c r="I640" s="65"/>
      <c r="J640" s="313"/>
      <c r="K640" s="313"/>
      <c r="L640" s="390"/>
    </row>
    <row r="641" spans="2:12" ht="30" customHeight="1">
      <c r="B641" s="315"/>
      <c r="C641" s="312"/>
      <c r="D641" s="312"/>
      <c r="E641" s="312"/>
      <c r="F641" s="312"/>
      <c r="G641" s="312"/>
      <c r="H641" s="65"/>
      <c r="I641" s="65"/>
      <c r="J641" s="313"/>
      <c r="K641" s="313"/>
      <c r="L641" s="390"/>
    </row>
    <row r="642" spans="2:12" ht="30" customHeight="1">
      <c r="B642" s="315"/>
      <c r="C642" s="312"/>
      <c r="D642" s="312"/>
      <c r="E642" s="312"/>
      <c r="F642" s="312"/>
      <c r="G642" s="312"/>
      <c r="H642" s="65"/>
      <c r="I642" s="65"/>
      <c r="J642" s="313"/>
      <c r="K642" s="313"/>
      <c r="L642" s="390"/>
    </row>
    <row r="643" spans="2:12" ht="30" customHeight="1">
      <c r="B643" s="315"/>
      <c r="C643" s="312"/>
      <c r="D643" s="312"/>
      <c r="E643" s="312"/>
      <c r="F643" s="312"/>
      <c r="G643" s="312"/>
      <c r="H643" s="65"/>
      <c r="I643" s="65"/>
      <c r="J643" s="313"/>
      <c r="K643" s="313"/>
      <c r="L643" s="390"/>
    </row>
  </sheetData>
  <autoFilter ref="B3:L3" xr:uid="{71CE1F4D-3172-49E4-B36C-262C37AB6726}">
    <sortState xmlns:xlrd2="http://schemas.microsoft.com/office/spreadsheetml/2017/richdata2" ref="B4:L546">
      <sortCondition ref="C3"/>
    </sortState>
  </autoFilter>
  <phoneticPr fontId="2" type="noConversion"/>
  <conditionalFormatting sqref="B4:H551">
    <cfRule type="expression" dxfId="406" priority="6" stopIfTrue="1">
      <formula>UPPER($I4)="NONE"</formula>
    </cfRule>
    <cfRule type="expression" dxfId="405" priority="7" stopIfTrue="1">
      <formula>AND($I4&lt;&gt;"", $J4&lt;&gt;"", $I4*1&lt;$J4*1)</formula>
    </cfRule>
  </conditionalFormatting>
  <conditionalFormatting sqref="H4:H1048576">
    <cfRule type="expression" dxfId="404" priority="8">
      <formula>COUNTIF($H:$H, $H4)&gt;1</formula>
    </cfRule>
  </conditionalFormatting>
  <conditionalFormatting sqref="H552:H1048576 H1:H3">
    <cfRule type="duplicateValues" dxfId="403" priority="5"/>
  </conditionalFormatting>
  <conditionalFormatting sqref="I3:I1048576">
    <cfRule type="cellIs" dxfId="402" priority="1" operator="equal">
      <formula>0</formula>
    </cfRule>
    <cfRule type="cellIs" dxfId="401" priority="2" operator="equal">
      <formula>"None"</formula>
    </cfRule>
  </conditionalFormatting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9C48-50A6-44CB-B097-90287C6EBAF4}">
  <sheetPr codeName="Sheet9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6705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1561</v>
      </c>
      <c r="D4" s="312" t="s">
        <v>6299</v>
      </c>
      <c r="E4" s="312"/>
      <c r="F4" s="312"/>
      <c r="G4" s="312" t="s">
        <v>5476</v>
      </c>
      <c r="H4" s="65">
        <v>960362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/>
      <c r="D5" s="312" t="s">
        <v>2165</v>
      </c>
      <c r="E5" s="312"/>
      <c r="F5" s="312"/>
      <c r="G5" s="312" t="s">
        <v>1585</v>
      </c>
      <c r="H5" s="65">
        <v>960528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1767</v>
      </c>
      <c r="D6" s="312" t="s">
        <v>5605</v>
      </c>
      <c r="E6" s="312"/>
      <c r="F6" s="312"/>
      <c r="G6" s="312" t="s">
        <v>1495</v>
      </c>
      <c r="H6" s="65">
        <v>963726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1413</v>
      </c>
      <c r="C7" s="312" t="s">
        <v>1769</v>
      </c>
      <c r="D7" s="312" t="s">
        <v>5626</v>
      </c>
      <c r="E7" s="312"/>
      <c r="F7" s="312"/>
      <c r="G7" s="312" t="s">
        <v>5629</v>
      </c>
      <c r="H7" s="65">
        <v>963827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1561</v>
      </c>
      <c r="D8" s="312" t="s">
        <v>6303</v>
      </c>
      <c r="E8" s="312"/>
      <c r="F8" s="312"/>
      <c r="G8" s="312" t="s">
        <v>5476</v>
      </c>
      <c r="H8" s="65">
        <v>6125401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1413</v>
      </c>
      <c r="C9" s="312" t="s">
        <v>1651</v>
      </c>
      <c r="D9" s="312" t="s">
        <v>5690</v>
      </c>
      <c r="E9" s="312"/>
      <c r="F9" s="312"/>
      <c r="G9" s="312" t="s">
        <v>1540</v>
      </c>
      <c r="H9" s="65">
        <v>6125775</v>
      </c>
      <c r="I9" s="65">
        <f>IF(H9="","None",_xlfn.XLOOKUP(H9,RawTable[ITEM_NO],RawTable[STOCK],"None"))</f>
        <v>6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5866</v>
      </c>
      <c r="E10" s="312"/>
      <c r="F10" s="312"/>
      <c r="G10" s="312" t="s">
        <v>5476</v>
      </c>
      <c r="H10" s="65">
        <v>6128719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1413</v>
      </c>
      <c r="C11" s="312" t="s">
        <v>2954</v>
      </c>
      <c r="D11" s="312" t="s">
        <v>6187</v>
      </c>
      <c r="E11" s="312"/>
      <c r="F11" s="312"/>
      <c r="G11" s="312" t="s">
        <v>5476</v>
      </c>
      <c r="H11" s="65">
        <v>6128720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1651</v>
      </c>
      <c r="D12" s="312" t="s">
        <v>5687</v>
      </c>
      <c r="E12" s="312"/>
      <c r="F12" s="312"/>
      <c r="G12" s="312" t="s">
        <v>1423</v>
      </c>
      <c r="H12" s="65">
        <v>6141705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1446</v>
      </c>
      <c r="D13" s="312" t="s">
        <v>6216</v>
      </c>
      <c r="E13" s="312"/>
      <c r="F13" s="312"/>
      <c r="G13" s="312" t="s">
        <v>1419</v>
      </c>
      <c r="H13" s="65">
        <v>6155987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1413</v>
      </c>
      <c r="C14" s="312" t="s">
        <v>3232</v>
      </c>
      <c r="D14" s="312" t="s">
        <v>5558</v>
      </c>
      <c r="E14" s="312"/>
      <c r="F14" s="312"/>
      <c r="G14" s="312" t="s">
        <v>1423</v>
      </c>
      <c r="H14" s="65">
        <v>6166077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1415</v>
      </c>
      <c r="C15" s="312" t="s">
        <v>1417</v>
      </c>
      <c r="D15" s="312" t="s">
        <v>4376</v>
      </c>
      <c r="E15" s="312"/>
      <c r="F15" s="312"/>
      <c r="G15" s="312" t="s">
        <v>1428</v>
      </c>
      <c r="H15" s="65">
        <v>6168180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1415</v>
      </c>
      <c r="C16" s="312" t="s">
        <v>1470</v>
      </c>
      <c r="D16" s="312" t="s">
        <v>2815</v>
      </c>
      <c r="E16" s="312"/>
      <c r="F16" s="312"/>
      <c r="G16" s="312" t="s">
        <v>1428</v>
      </c>
      <c r="H16" s="65">
        <v>6178862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1415</v>
      </c>
      <c r="C17" s="312" t="s">
        <v>1448</v>
      </c>
      <c r="D17" s="312" t="s">
        <v>6681</v>
      </c>
      <c r="E17" s="312"/>
      <c r="F17" s="312"/>
      <c r="G17" s="312" t="s">
        <v>1428</v>
      </c>
      <c r="H17" s="65">
        <v>6184669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1413</v>
      </c>
      <c r="C18" s="312" t="s">
        <v>1561</v>
      </c>
      <c r="D18" s="312" t="s">
        <v>6262</v>
      </c>
      <c r="E18" s="312"/>
      <c r="F18" s="312"/>
      <c r="G18" s="312" t="s">
        <v>1428</v>
      </c>
      <c r="H18" s="65">
        <v>6186311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1415</v>
      </c>
      <c r="C19" s="312" t="s">
        <v>1429</v>
      </c>
      <c r="D19" s="312" t="s">
        <v>6679</v>
      </c>
      <c r="E19" s="312"/>
      <c r="F19" s="312"/>
      <c r="G19" s="312" t="s">
        <v>1419</v>
      </c>
      <c r="H19" s="65">
        <v>6190828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1426</v>
      </c>
      <c r="D20" s="312" t="s">
        <v>6676</v>
      </c>
      <c r="E20" s="312"/>
      <c r="F20" s="312"/>
      <c r="G20" s="312" t="s">
        <v>1428</v>
      </c>
      <c r="H20" s="65">
        <v>6195851</v>
      </c>
      <c r="I20" s="65">
        <f>IF(H20="","None",_xlfn.XLOOKUP(H20,RawTable[ITEM_NO],RawTable[STOCK],"None"))</f>
        <v>3</v>
      </c>
      <c r="J20" s="313"/>
      <c r="K20" s="313"/>
      <c r="L20" s="316"/>
    </row>
    <row r="21" spans="2:12" ht="30" customHeight="1">
      <c r="B21" s="315" t="s">
        <v>1413</v>
      </c>
      <c r="C21" s="312" t="s">
        <v>1626</v>
      </c>
      <c r="D21" s="312" t="s">
        <v>6197</v>
      </c>
      <c r="E21" s="312"/>
      <c r="F21" s="312"/>
      <c r="G21" s="312" t="s">
        <v>1629</v>
      </c>
      <c r="H21" s="65">
        <v>6199315</v>
      </c>
      <c r="I21" s="65">
        <f>IF(H21="","None",_xlfn.XLOOKUP(H21,RawTable[ITEM_NO],RawTable[STOCK],"None"))</f>
        <v>4</v>
      </c>
      <c r="J21" s="313"/>
      <c r="K21" s="313"/>
      <c r="L21" s="316"/>
    </row>
    <row r="22" spans="2:12" ht="30" customHeight="1">
      <c r="B22" s="315" t="s">
        <v>1413</v>
      </c>
      <c r="C22" s="312" t="s">
        <v>1626</v>
      </c>
      <c r="D22" s="312" t="s">
        <v>6198</v>
      </c>
      <c r="E22" s="312"/>
      <c r="F22" s="312"/>
      <c r="G22" s="312" t="s">
        <v>1495</v>
      </c>
      <c r="H22" s="65">
        <v>6199316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1626</v>
      </c>
      <c r="D23" s="312" t="s">
        <v>5785</v>
      </c>
      <c r="E23" s="312"/>
      <c r="F23" s="312"/>
      <c r="G23" s="312" t="s">
        <v>1495</v>
      </c>
      <c r="H23" s="65">
        <v>6199317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1626</v>
      </c>
      <c r="D24" s="312" t="s">
        <v>5786</v>
      </c>
      <c r="E24" s="312"/>
      <c r="F24" s="312"/>
      <c r="G24" s="312" t="s">
        <v>1495</v>
      </c>
      <c r="H24" s="65">
        <v>6199318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1561</v>
      </c>
      <c r="D25" s="312" t="s">
        <v>5896</v>
      </c>
      <c r="E25" s="312" t="s">
        <v>5894</v>
      </c>
      <c r="F25" s="312" t="s">
        <v>5897</v>
      </c>
      <c r="G25" s="312" t="s">
        <v>5476</v>
      </c>
      <c r="H25" s="65">
        <v>6216100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7971</v>
      </c>
      <c r="C26" s="312" t="s">
        <v>1502</v>
      </c>
      <c r="D26" s="376" t="s">
        <v>6673</v>
      </c>
      <c r="E26" s="312" t="s">
        <v>3587</v>
      </c>
      <c r="F26" s="376" t="s">
        <v>3587</v>
      </c>
      <c r="G26" s="312"/>
      <c r="H26" s="379">
        <v>6217077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7971</v>
      </c>
      <c r="C27" s="312" t="s">
        <v>8051</v>
      </c>
      <c r="D27" s="376" t="s">
        <v>8047</v>
      </c>
      <c r="E27" s="312" t="s">
        <v>8044</v>
      </c>
      <c r="F27" s="312" t="s">
        <v>8049</v>
      </c>
      <c r="G27" s="312"/>
      <c r="H27" s="65">
        <v>6218216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/>
      <c r="D28" s="312" t="s">
        <v>5542</v>
      </c>
      <c r="E28" s="312"/>
      <c r="F28" s="312"/>
      <c r="G28" s="312" t="s">
        <v>5476</v>
      </c>
      <c r="H28" s="65">
        <v>6221580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6675</v>
      </c>
      <c r="E29" s="312"/>
      <c r="F29" s="312"/>
      <c r="G29" s="312" t="s">
        <v>6006</v>
      </c>
      <c r="H29" s="65">
        <v>6226210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1561</v>
      </c>
      <c r="D30" s="312" t="s">
        <v>5599</v>
      </c>
      <c r="E30" s="312"/>
      <c r="F30" s="312"/>
      <c r="G30" s="312" t="s">
        <v>5476</v>
      </c>
      <c r="H30" s="65">
        <v>6231448</v>
      </c>
      <c r="I30" s="65">
        <f>IF(H30="","None",_xlfn.XLOOKUP(H30,RawTable[ITEM_NO],RawTable[STOCK],"None"))</f>
        <v>2</v>
      </c>
      <c r="J30" s="313"/>
      <c r="K30" s="313"/>
      <c r="L30" s="316"/>
    </row>
    <row r="31" spans="2:12" ht="30" customHeight="1">
      <c r="B31" s="315" t="s">
        <v>1413</v>
      </c>
      <c r="C31" s="312" t="s">
        <v>1630</v>
      </c>
      <c r="D31" s="312" t="s">
        <v>5477</v>
      </c>
      <c r="E31" s="312"/>
      <c r="F31" s="312"/>
      <c r="G31" s="312" t="s">
        <v>5476</v>
      </c>
      <c r="H31" s="65">
        <v>6231900</v>
      </c>
      <c r="I31" s="65">
        <f>IF(H31="","None",_xlfn.XLOOKUP(H31,RawTable[ITEM_NO],RawTable[STOCK],"None"))</f>
        <v>2</v>
      </c>
      <c r="J31" s="313"/>
      <c r="K31" s="313"/>
      <c r="L31" s="316"/>
    </row>
    <row r="32" spans="2:12" ht="30" customHeight="1">
      <c r="B32" s="315" t="s">
        <v>1413</v>
      </c>
      <c r="C32" s="312" t="s">
        <v>1769</v>
      </c>
      <c r="D32" s="312" t="s">
        <v>5633</v>
      </c>
      <c r="E32" s="312"/>
      <c r="F32" s="312"/>
      <c r="G32" s="312" t="s">
        <v>5476</v>
      </c>
      <c r="H32" s="65">
        <v>6231901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 t="s">
        <v>7971</v>
      </c>
      <c r="C33" s="312"/>
      <c r="D33" s="713" t="s">
        <v>8046</v>
      </c>
      <c r="E33" s="713"/>
      <c r="F33" s="713" t="s">
        <v>8052</v>
      </c>
      <c r="G33" s="312"/>
      <c r="H33" s="729">
        <v>6231955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1413</v>
      </c>
      <c r="C34" s="312" t="s">
        <v>2954</v>
      </c>
      <c r="D34" s="312" t="s">
        <v>6192</v>
      </c>
      <c r="E34" s="312"/>
      <c r="F34" s="312"/>
      <c r="G34" s="312" t="s">
        <v>5476</v>
      </c>
      <c r="H34" s="65">
        <v>6237558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1602</v>
      </c>
      <c r="D35" s="312" t="s">
        <v>5533</v>
      </c>
      <c r="E35" s="312" t="s">
        <v>5534</v>
      </c>
      <c r="F35" s="312"/>
      <c r="G35" s="312" t="s">
        <v>5476</v>
      </c>
      <c r="H35" s="65">
        <v>6239181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7971</v>
      </c>
      <c r="C36" s="312"/>
      <c r="D36" s="376" t="s">
        <v>6686</v>
      </c>
      <c r="E36" s="312" t="s">
        <v>6685</v>
      </c>
      <c r="F36" s="376" t="s">
        <v>6687</v>
      </c>
      <c r="G36" s="312"/>
      <c r="H36" s="379">
        <v>6241780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7971</v>
      </c>
      <c r="C37" s="312" t="s">
        <v>1558</v>
      </c>
      <c r="D37" s="376" t="s">
        <v>6677</v>
      </c>
      <c r="E37" s="736" t="s">
        <v>8858</v>
      </c>
      <c r="F37" s="376" t="s">
        <v>6678</v>
      </c>
      <c r="G37" s="312"/>
      <c r="H37" s="379">
        <v>6241781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7971</v>
      </c>
      <c r="C38" s="312" t="s">
        <v>1558</v>
      </c>
      <c r="D38" s="376" t="s">
        <v>6670</v>
      </c>
      <c r="E38" s="736" t="s">
        <v>8859</v>
      </c>
      <c r="F38" s="376" t="s">
        <v>6671</v>
      </c>
      <c r="G38" s="312"/>
      <c r="H38" s="379">
        <v>6241782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1558</v>
      </c>
      <c r="D39" s="312" t="s">
        <v>6703</v>
      </c>
      <c r="E39" s="312" t="s">
        <v>2954</v>
      </c>
      <c r="F39" s="312" t="s">
        <v>6704</v>
      </c>
      <c r="G39" s="312" t="s">
        <v>1528</v>
      </c>
      <c r="H39" s="65">
        <v>6241783</v>
      </c>
      <c r="I39" s="65">
        <f>IF(H39="","None",_xlfn.XLOOKUP(H39,RawTable[ITEM_NO],RawTable[STOCK],"None"))</f>
        <v>1</v>
      </c>
      <c r="J39" s="313"/>
      <c r="K39" s="313"/>
      <c r="L39" s="316"/>
    </row>
    <row r="40" spans="2:12" ht="30" customHeight="1">
      <c r="B40" s="315" t="s">
        <v>7971</v>
      </c>
      <c r="C40" s="312" t="s">
        <v>1558</v>
      </c>
      <c r="D40" s="376" t="s">
        <v>6697</v>
      </c>
      <c r="E40" s="312" t="s">
        <v>6696</v>
      </c>
      <c r="F40" s="376" t="s">
        <v>6698</v>
      </c>
      <c r="G40" s="312"/>
      <c r="H40" s="379">
        <v>6241784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7971</v>
      </c>
      <c r="C41" s="312" t="s">
        <v>1558</v>
      </c>
      <c r="D41" s="376" t="s">
        <v>6673</v>
      </c>
      <c r="E41" s="312" t="s">
        <v>6672</v>
      </c>
      <c r="F41" s="819" t="s">
        <v>6674</v>
      </c>
      <c r="G41" s="312"/>
      <c r="H41" s="379">
        <v>6241785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 t="s">
        <v>1563</v>
      </c>
      <c r="D42" s="312" t="s">
        <v>6695</v>
      </c>
      <c r="E42" s="312"/>
      <c r="F42" s="312"/>
      <c r="G42" s="312" t="s">
        <v>1423</v>
      </c>
      <c r="H42" s="65">
        <v>6245540</v>
      </c>
      <c r="I42" s="65">
        <f>IF(H42="","None",_xlfn.XLOOKUP(H42,RawTable[ITEM_NO],RawTable[STOCK],"None"))</f>
        <v>5</v>
      </c>
      <c r="J42" s="313"/>
      <c r="K42" s="313"/>
      <c r="L42" s="316"/>
    </row>
    <row r="43" spans="2:12" ht="30" customHeight="1">
      <c r="B43" s="315" t="s">
        <v>7971</v>
      </c>
      <c r="C43" s="312" t="s">
        <v>8009</v>
      </c>
      <c r="D43" s="376" t="s">
        <v>6701</v>
      </c>
      <c r="E43" s="312" t="s">
        <v>8860</v>
      </c>
      <c r="F43" s="312" t="s">
        <v>6702</v>
      </c>
      <c r="G43" s="312"/>
      <c r="H43" s="65">
        <v>6246735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1415</v>
      </c>
      <c r="C44" s="312" t="s">
        <v>5941</v>
      </c>
      <c r="D44" s="312" t="s">
        <v>6689</v>
      </c>
      <c r="E44" s="312" t="s">
        <v>6690</v>
      </c>
      <c r="F44" s="312" t="s">
        <v>6691</v>
      </c>
      <c r="G44" s="312" t="s">
        <v>5476</v>
      </c>
      <c r="H44" s="65">
        <v>6247852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1415</v>
      </c>
      <c r="C45" s="312" t="s">
        <v>1496</v>
      </c>
      <c r="D45" s="312" t="s">
        <v>6692</v>
      </c>
      <c r="E45" s="312"/>
      <c r="F45" s="312"/>
      <c r="G45" s="312" t="s">
        <v>1419</v>
      </c>
      <c r="H45" s="65">
        <v>6248418</v>
      </c>
      <c r="I45" s="65">
        <f>IF(H45="","None",_xlfn.XLOOKUP(H45,RawTable[ITEM_NO],RawTable[STOCK],"None"))</f>
        <v>2</v>
      </c>
      <c r="J45" s="313"/>
      <c r="K45" s="313"/>
      <c r="L45" s="316"/>
    </row>
    <row r="46" spans="2:12" ht="30" customHeight="1">
      <c r="B46" s="315" t="s">
        <v>1415</v>
      </c>
      <c r="C46" s="312" t="s">
        <v>1448</v>
      </c>
      <c r="D46" s="312" t="s">
        <v>6688</v>
      </c>
      <c r="E46" s="312"/>
      <c r="F46" s="312"/>
      <c r="G46" s="312" t="s">
        <v>5476</v>
      </c>
      <c r="H46" s="65">
        <v>6258728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1415</v>
      </c>
      <c r="C47" s="312"/>
      <c r="D47" s="312" t="s">
        <v>6682</v>
      </c>
      <c r="E47" s="312"/>
      <c r="F47" s="312"/>
      <c r="G47" s="312" t="s">
        <v>1419</v>
      </c>
      <c r="H47" s="65">
        <v>6258851</v>
      </c>
      <c r="I47" s="65">
        <f>IF(H47="","None",_xlfn.XLOOKUP(H47,RawTable[ITEM_NO],RawTable[STOCK],"None"))</f>
        <v>4</v>
      </c>
      <c r="J47" s="313"/>
      <c r="K47" s="313"/>
      <c r="L47" s="316"/>
    </row>
    <row r="48" spans="2:12" ht="30" customHeight="1">
      <c r="B48" s="315" t="s">
        <v>1413</v>
      </c>
      <c r="C48" s="312" t="s">
        <v>1758</v>
      </c>
      <c r="D48" s="312" t="s">
        <v>6683</v>
      </c>
      <c r="E48" s="312"/>
      <c r="F48" s="312"/>
      <c r="G48" s="312" t="s">
        <v>6684</v>
      </c>
      <c r="H48" s="65">
        <v>6265221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1626</v>
      </c>
      <c r="D49" s="312" t="s">
        <v>6694</v>
      </c>
      <c r="E49" s="312"/>
      <c r="F49" s="312"/>
      <c r="G49" s="312" t="s">
        <v>6684</v>
      </c>
      <c r="H49" s="65">
        <v>6265222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1415</v>
      </c>
      <c r="C50" s="312"/>
      <c r="D50" s="312" t="s">
        <v>6699</v>
      </c>
      <c r="E50" s="312" t="s">
        <v>6700</v>
      </c>
      <c r="F50" s="312"/>
      <c r="G50" s="312" t="s">
        <v>5476</v>
      </c>
      <c r="H50" s="65">
        <v>6281681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8029</v>
      </c>
      <c r="C51" s="312"/>
      <c r="D51" s="376" t="s">
        <v>8048</v>
      </c>
      <c r="E51" s="312" t="s">
        <v>8045</v>
      </c>
      <c r="F51" s="312" t="s">
        <v>8050</v>
      </c>
      <c r="G51" s="312"/>
      <c r="H51" s="65">
        <v>6285168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1415</v>
      </c>
      <c r="C52" s="312" t="s">
        <v>1458</v>
      </c>
      <c r="D52" s="312" t="s">
        <v>6693</v>
      </c>
      <c r="E52" s="312"/>
      <c r="F52" s="312"/>
      <c r="G52" s="312" t="s">
        <v>5476</v>
      </c>
      <c r="H52" s="65">
        <v>6315147</v>
      </c>
      <c r="I52" s="65">
        <f>IF(H52="","None",_xlfn.XLOOKUP(H52,RawTable[ITEM_NO],RawTable[STOCK],"None"))</f>
        <v>4</v>
      </c>
      <c r="J52" s="313"/>
      <c r="K52" s="313"/>
      <c r="L52" s="316"/>
    </row>
    <row r="53" spans="2:12" ht="30" customHeight="1">
      <c r="B53" s="315" t="s">
        <v>1415</v>
      </c>
      <c r="C53" s="312" t="s">
        <v>1446</v>
      </c>
      <c r="D53" s="312" t="s">
        <v>6680</v>
      </c>
      <c r="E53" s="312"/>
      <c r="F53" s="312"/>
      <c r="G53" s="312" t="s">
        <v>1428</v>
      </c>
      <c r="H53" s="65">
        <v>6319698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6273</v>
      </c>
      <c r="D54" s="312" t="s">
        <v>6278</v>
      </c>
      <c r="E54" s="312"/>
      <c r="F54" s="312"/>
      <c r="G54" s="312" t="s">
        <v>1423</v>
      </c>
      <c r="H54" s="65">
        <v>6327238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9034</v>
      </c>
      <c r="C55" s="312" t="s">
        <v>9040</v>
      </c>
      <c r="D55" s="312" t="s">
        <v>9039</v>
      </c>
      <c r="E55" s="312"/>
      <c r="F55" s="312"/>
      <c r="G55" s="312"/>
      <c r="H55" s="65">
        <v>6243505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9089</v>
      </c>
      <c r="C56" s="312"/>
      <c r="D56" s="312" t="s">
        <v>9090</v>
      </c>
      <c r="E56" s="312" t="s">
        <v>9091</v>
      </c>
      <c r="F56" s="312"/>
      <c r="G56" s="312"/>
      <c r="H56" s="65">
        <v>6270373</v>
      </c>
      <c r="I56" s="65">
        <f>IF(H56="","None",_xlfn.XLOOKUP(H56,RawTable[ITEM_NO],RawTable[STOCK],"None"))</f>
        <v>2</v>
      </c>
      <c r="J56" s="313"/>
      <c r="K56" s="313"/>
      <c r="L56" s="316"/>
    </row>
    <row r="57" spans="2:12" ht="30" customHeight="1">
      <c r="B57" s="315" t="s">
        <v>9092</v>
      </c>
      <c r="C57" s="312" t="s">
        <v>9093</v>
      </c>
      <c r="D57" s="312" t="s">
        <v>9094</v>
      </c>
      <c r="E57" s="312" t="s">
        <v>9095</v>
      </c>
      <c r="F57" s="312"/>
      <c r="G57" s="312"/>
      <c r="H57" s="65">
        <v>6131173</v>
      </c>
      <c r="I57" s="65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 t="s">
        <v>9092</v>
      </c>
      <c r="C58" s="312" t="s">
        <v>9093</v>
      </c>
      <c r="D58" s="312" t="s">
        <v>9096</v>
      </c>
      <c r="E58" s="312"/>
      <c r="F58" s="312"/>
      <c r="G58" s="312"/>
      <c r="H58" s="65">
        <v>6297196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9092</v>
      </c>
      <c r="C59" s="312" t="s">
        <v>9093</v>
      </c>
      <c r="D59" s="312" t="s">
        <v>9097</v>
      </c>
      <c r="E59" s="312"/>
      <c r="F59" s="312"/>
      <c r="G59" s="312"/>
      <c r="H59" s="65">
        <v>1051638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9089</v>
      </c>
      <c r="C60" s="312" t="s">
        <v>9106</v>
      </c>
      <c r="D60" s="312" t="s">
        <v>9107</v>
      </c>
      <c r="E60" s="312"/>
      <c r="F60" s="312"/>
      <c r="G60" s="312"/>
      <c r="H60" s="65">
        <v>6265230</v>
      </c>
      <c r="I60" s="65">
        <f>IF(H60="","None",_xlfn.XLOOKUP(H60,RawTable[ITEM_NO],RawTable[STOCK],"None"))</f>
        <v>2</v>
      </c>
      <c r="J60" s="313"/>
      <c r="K60" s="313"/>
      <c r="L60" s="316"/>
    </row>
    <row r="61" spans="2:12" ht="30" customHeight="1">
      <c r="B61" s="315" t="s">
        <v>9089</v>
      </c>
      <c r="C61" s="312" t="s">
        <v>9106</v>
      </c>
      <c r="D61" s="312" t="s">
        <v>9116</v>
      </c>
      <c r="E61" s="312" t="s">
        <v>9117</v>
      </c>
      <c r="F61" s="312"/>
      <c r="G61" s="312"/>
      <c r="H61" s="65">
        <v>6217947</v>
      </c>
      <c r="I61" s="65">
        <f>IF(H61="","None",_xlfn.XLOOKUP(H61,RawTable[ITEM_NO],RawTable[STOCK],"None"))</f>
        <v>2</v>
      </c>
      <c r="J61" s="313"/>
      <c r="K61" s="313"/>
      <c r="L61" s="316"/>
    </row>
    <row r="62" spans="2:12" ht="30" customHeight="1">
      <c r="B62" s="315" t="s">
        <v>9472</v>
      </c>
      <c r="C62" s="312" t="s">
        <v>9475</v>
      </c>
      <c r="D62" s="312" t="s">
        <v>9476</v>
      </c>
      <c r="E62" s="312" t="s">
        <v>9477</v>
      </c>
      <c r="F62" s="312"/>
      <c r="G62" s="312"/>
      <c r="H62" s="65" t="s">
        <v>9474</v>
      </c>
      <c r="I62" s="65">
        <f>IF(H62="","None",_xlfn.XLOOKUP(H62,RawTable[ITEM_NO],RawTable[STOCK],"None"))</f>
        <v>1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I86" s="65" t="str">
        <f>IF(H86="","None",_xlfn.XLOOKUP(H86,RawTable[ITEM_NO],RawTable[STOCK],"None"))</f>
        <v>None</v>
      </c>
    </row>
    <row r="87" spans="2:12" ht="30" customHeight="1">
      <c r="I87" s="65" t="str">
        <f>IF(H87="","None",_xlfn.XLOOKUP(H87,RawTable[ITEM_NO],RawTable[STOCK],"None"))</f>
        <v>None</v>
      </c>
    </row>
    <row r="88" spans="2:12" ht="30" customHeight="1">
      <c r="I88" s="65" t="str">
        <f>IF(H88="","None",_xlfn.XLOOKUP(H88,RawTable[ITEM_NO],RawTable[STOCK],"None"))</f>
        <v>None</v>
      </c>
    </row>
    <row r="89" spans="2:12" ht="30" customHeight="1">
      <c r="I89" s="65" t="str">
        <f>IF(H89="","None",_xlfn.XLOOKUP(H89,RawTable[ITEM_NO],RawTable[STOCK],"None"))</f>
        <v>None</v>
      </c>
    </row>
    <row r="90" spans="2:12" ht="30" customHeight="1">
      <c r="I90" s="65" t="str">
        <f>IF(H90="","None",_xlfn.XLOOKUP(H90,RawTable[ITEM_NO],RawTable[STOCK],"None"))</f>
        <v>None</v>
      </c>
    </row>
    <row r="91" spans="2:12" ht="30" customHeight="1">
      <c r="I91" s="65" t="str">
        <f>IF(H91="","None",_xlfn.XLOOKUP(H91,RawTable[ITEM_NO],RawTable[STOCK],"None"))</f>
        <v>None</v>
      </c>
    </row>
    <row r="92" spans="2:12" ht="30" customHeight="1">
      <c r="I92" s="65" t="str">
        <f>IF(H92="","None",_xlfn.XLOOKUP(H92,RawTable[ITEM_NO],RawTable[STOCK],"None"))</f>
        <v>None</v>
      </c>
    </row>
    <row r="93" spans="2:12" ht="30" customHeight="1">
      <c r="I93" s="65" t="str">
        <f>IF(H93="","None",_xlfn.XLOOKUP(H93,RawTable[ITEM_NO],RawTable[STOCK],"None"))</f>
        <v>None</v>
      </c>
    </row>
    <row r="94" spans="2:12" ht="30" customHeight="1">
      <c r="I94" s="65" t="str">
        <f>IF(H94="","None",_xlfn.XLOOKUP(H94,RawTable[ITEM_NO],RawTable[STOCK],"None"))</f>
        <v>None</v>
      </c>
    </row>
    <row r="95" spans="2:12" ht="30" customHeight="1">
      <c r="I95" s="65" t="str">
        <f>IF(H95="","None",_xlfn.XLOOKUP(H95,RawTable[ITEM_NO],RawTable[STOCK],"None"))</f>
        <v>None</v>
      </c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4" xr:uid="{DAAE7B28-B568-46B2-8B83-F3990409C08E}">
    <sortState xmlns:xlrd2="http://schemas.microsoft.com/office/spreadsheetml/2017/richdata2" ref="B4:L54">
      <sortCondition ref="H3:H54"/>
    </sortState>
  </autoFilter>
  <phoneticPr fontId="2" type="noConversion"/>
  <conditionalFormatting sqref="B4:H220">
    <cfRule type="expression" dxfId="400" priority="6" stopIfTrue="1">
      <formula>UPPER($I4)="NONE"</formula>
    </cfRule>
    <cfRule type="expression" dxfId="399" priority="7" stopIfTrue="1">
      <formula>AND($I4&lt;&gt;"", $J4&lt;&gt;"", $I4*1&lt;$J4*1)</formula>
    </cfRule>
  </conditionalFormatting>
  <conditionalFormatting sqref="H1:H3 H221:H1048576">
    <cfRule type="duplicateValues" dxfId="398" priority="5"/>
  </conditionalFormatting>
  <conditionalFormatting sqref="H4:H1048576">
    <cfRule type="expression" dxfId="397" priority="8">
      <formula>COUNTIF($H:$H, $H4)&gt;1</formula>
    </cfRule>
  </conditionalFormatting>
  <conditionalFormatting sqref="I3:I1048576">
    <cfRule type="cellIs" dxfId="396" priority="1" operator="equal">
      <formula>0</formula>
    </cfRule>
    <cfRule type="cellIs" dxfId="395" priority="2" operator="equal">
      <formula>"None"</formula>
    </cfRule>
  </conditionalFormatting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97DE-2F25-461A-AE4D-BCCC5D1762B8}">
  <sheetPr codeName="Sheet9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J4" sqref="J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6753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5580</v>
      </c>
      <c r="E4" s="312"/>
      <c r="F4" s="312"/>
      <c r="G4" s="312" t="s">
        <v>5476</v>
      </c>
      <c r="H4" s="65">
        <v>6218216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1415</v>
      </c>
      <c r="C5" s="312" t="s">
        <v>1446</v>
      </c>
      <c r="D5" s="312" t="s">
        <v>6216</v>
      </c>
      <c r="E5" s="312"/>
      <c r="F5" s="312"/>
      <c r="G5" s="312" t="s">
        <v>1419</v>
      </c>
      <c r="H5" s="65">
        <v>6155987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1415</v>
      </c>
      <c r="C6" s="312" t="s">
        <v>1458</v>
      </c>
      <c r="D6" s="312" t="s">
        <v>6332</v>
      </c>
      <c r="E6" s="312"/>
      <c r="F6" s="312"/>
      <c r="G6" s="312" t="s">
        <v>3906</v>
      </c>
      <c r="H6" s="65">
        <v>6129959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1571</v>
      </c>
      <c r="D7" s="312" t="s">
        <v>6750</v>
      </c>
      <c r="E7" s="312"/>
      <c r="F7" s="312"/>
      <c r="G7" s="312" t="s">
        <v>2227</v>
      </c>
      <c r="H7" s="65">
        <v>6264083</v>
      </c>
      <c r="I7" s="65">
        <f>IF(H7="","None",_xlfn.XLOOKUP(H7,RawTable[ITEM_NO],RawTable[STOCK],"None"))</f>
        <v>3</v>
      </c>
      <c r="J7" s="313"/>
      <c r="K7" s="313"/>
      <c r="L7" s="316"/>
    </row>
    <row r="8" spans="2:12" ht="30" customHeight="1">
      <c r="B8" s="315" t="s">
        <v>1415</v>
      </c>
      <c r="C8" s="312" t="s">
        <v>1470</v>
      </c>
      <c r="D8" s="312" t="s">
        <v>2815</v>
      </c>
      <c r="E8" s="312"/>
      <c r="F8" s="312"/>
      <c r="G8" s="312" t="s">
        <v>1428</v>
      </c>
      <c r="H8" s="65">
        <v>6178862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2301</v>
      </c>
      <c r="D9" s="312" t="s">
        <v>5809</v>
      </c>
      <c r="E9" s="312"/>
      <c r="F9" s="312"/>
      <c r="G9" s="312" t="s">
        <v>5476</v>
      </c>
      <c r="H9" s="65">
        <v>6213662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1417</v>
      </c>
      <c r="D10" s="312" t="s">
        <v>6728</v>
      </c>
      <c r="E10" s="312"/>
      <c r="F10" s="312"/>
      <c r="G10" s="312" t="s">
        <v>1419</v>
      </c>
      <c r="H10" s="65">
        <v>6131173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1834</v>
      </c>
      <c r="D11" s="312" t="s">
        <v>6745</v>
      </c>
      <c r="E11" s="312"/>
      <c r="F11" s="312"/>
      <c r="G11" s="312" t="s">
        <v>5476</v>
      </c>
      <c r="H11" s="65">
        <v>6152902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1563</v>
      </c>
      <c r="D12" s="312" t="s">
        <v>6176</v>
      </c>
      <c r="E12" s="312"/>
      <c r="F12" s="312"/>
      <c r="G12" s="312" t="s">
        <v>4223</v>
      </c>
      <c r="H12" s="65">
        <v>6168342</v>
      </c>
      <c r="I12" s="65">
        <f>IF(H12="","None",_xlfn.XLOOKUP(H12,RawTable[ITEM_NO],RawTable[STOCK],"None"))</f>
        <v>5</v>
      </c>
      <c r="J12" s="313"/>
      <c r="K12" s="313"/>
      <c r="L12" s="316"/>
    </row>
    <row r="13" spans="2:12" ht="30" customHeight="1">
      <c r="B13" s="315" t="s">
        <v>1415</v>
      </c>
      <c r="C13" s="312" t="s">
        <v>1563</v>
      </c>
      <c r="D13" s="312" t="s">
        <v>4222</v>
      </c>
      <c r="E13" s="312"/>
      <c r="F13" s="312"/>
      <c r="G13" s="312" t="s">
        <v>4223</v>
      </c>
      <c r="H13" s="65">
        <v>6103990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/>
      <c r="D14" s="312" t="s">
        <v>6752</v>
      </c>
      <c r="E14" s="312"/>
      <c r="F14" s="312"/>
      <c r="G14" s="312" t="s">
        <v>1540</v>
      </c>
      <c r="H14" s="65">
        <v>1054743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1413</v>
      </c>
      <c r="C15" s="312" t="s">
        <v>1602</v>
      </c>
      <c r="D15" s="312" t="s">
        <v>6738</v>
      </c>
      <c r="E15" s="312"/>
      <c r="F15" s="312"/>
      <c r="G15" s="312" t="s">
        <v>5476</v>
      </c>
      <c r="H15" s="65">
        <v>6336136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3232</v>
      </c>
      <c r="D16" s="312" t="s">
        <v>5555</v>
      </c>
      <c r="E16" s="312"/>
      <c r="F16" s="312"/>
      <c r="G16" s="312" t="s">
        <v>5476</v>
      </c>
      <c r="H16" s="65">
        <v>6153991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1413</v>
      </c>
      <c r="C17" s="312" t="s">
        <v>2795</v>
      </c>
      <c r="D17" s="312" t="s">
        <v>5572</v>
      </c>
      <c r="E17" s="312"/>
      <c r="F17" s="312"/>
      <c r="G17" s="312" t="s">
        <v>5476</v>
      </c>
      <c r="H17" s="65">
        <v>6175245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1413</v>
      </c>
      <c r="C18" s="312" t="s">
        <v>2795</v>
      </c>
      <c r="D18" s="312" t="s">
        <v>6122</v>
      </c>
      <c r="E18" s="312"/>
      <c r="F18" s="312"/>
      <c r="G18" s="312" t="s">
        <v>5629</v>
      </c>
      <c r="H18" s="65">
        <v>963826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1767</v>
      </c>
      <c r="D19" s="312" t="s">
        <v>5606</v>
      </c>
      <c r="E19" s="312"/>
      <c r="F19" s="312"/>
      <c r="G19" s="312" t="s">
        <v>5476</v>
      </c>
      <c r="H19" s="65">
        <v>6321151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 t="s">
        <v>1769</v>
      </c>
      <c r="D20" s="312" t="s">
        <v>5610</v>
      </c>
      <c r="E20" s="312"/>
      <c r="F20" s="312"/>
      <c r="G20" s="312" t="s">
        <v>5476</v>
      </c>
      <c r="H20" s="65">
        <v>6180545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1769</v>
      </c>
      <c r="D21" s="312" t="s">
        <v>5612</v>
      </c>
      <c r="E21" s="312"/>
      <c r="F21" s="312"/>
      <c r="G21" s="312" t="s">
        <v>5476</v>
      </c>
      <c r="H21" s="65">
        <v>961612</v>
      </c>
      <c r="I21" s="65">
        <f>IF(H21="","None",_xlfn.XLOOKUP(H21,RawTable[ITEM_NO],RawTable[STOCK],"None"))</f>
        <v>100</v>
      </c>
      <c r="J21" s="313"/>
      <c r="K21" s="313"/>
      <c r="L21" s="316"/>
    </row>
    <row r="22" spans="2:12" ht="30" customHeight="1">
      <c r="B22" s="315" t="s">
        <v>1413</v>
      </c>
      <c r="C22" s="312" t="s">
        <v>1769</v>
      </c>
      <c r="D22" s="312" t="s">
        <v>5624</v>
      </c>
      <c r="E22" s="312"/>
      <c r="F22" s="312"/>
      <c r="G22" s="312" t="s">
        <v>5476</v>
      </c>
      <c r="H22" s="65">
        <v>6109794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1413</v>
      </c>
      <c r="C23" s="312" t="s">
        <v>1769</v>
      </c>
      <c r="D23" s="312" t="s">
        <v>5636</v>
      </c>
      <c r="E23" s="312"/>
      <c r="F23" s="312"/>
      <c r="G23" s="312" t="s">
        <v>5629</v>
      </c>
      <c r="H23" s="65">
        <v>6230274</v>
      </c>
      <c r="I23" s="65">
        <f>IF(H23="","None",_xlfn.XLOOKUP(H23,RawTable[ITEM_NO],RawTable[STOCK],"None"))</f>
        <v>11</v>
      </c>
      <c r="J23" s="313"/>
      <c r="K23" s="313"/>
      <c r="L23" s="316"/>
    </row>
    <row r="24" spans="2:12" ht="30" customHeight="1">
      <c r="B24" s="315" t="s">
        <v>1413</v>
      </c>
      <c r="C24" s="312" t="s">
        <v>1769</v>
      </c>
      <c r="D24" s="312" t="s">
        <v>5626</v>
      </c>
      <c r="E24" s="312"/>
      <c r="F24" s="312"/>
      <c r="G24" s="312" t="s">
        <v>5629</v>
      </c>
      <c r="H24" s="65">
        <v>963827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5652</v>
      </c>
      <c r="D25" s="312" t="s">
        <v>5653</v>
      </c>
      <c r="E25" s="312"/>
      <c r="F25" s="312"/>
      <c r="G25" s="312" t="s">
        <v>5476</v>
      </c>
      <c r="H25" s="65">
        <v>6129661</v>
      </c>
      <c r="I25" s="65">
        <f>IF(H25="","None",_xlfn.XLOOKUP(H25,RawTable[ITEM_NO],RawTable[STOCK],"None"))</f>
        <v>7</v>
      </c>
      <c r="J25" s="313"/>
      <c r="K25" s="313"/>
      <c r="L25" s="316"/>
    </row>
    <row r="26" spans="2:12" ht="30" customHeight="1">
      <c r="B26" s="315" t="s">
        <v>1413</v>
      </c>
      <c r="C26" s="312" t="s">
        <v>1651</v>
      </c>
      <c r="D26" s="312" t="s">
        <v>6741</v>
      </c>
      <c r="E26" s="312"/>
      <c r="F26" s="312"/>
      <c r="G26" s="312" t="s">
        <v>5476</v>
      </c>
      <c r="H26" s="65">
        <v>6246064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1413</v>
      </c>
      <c r="C27" s="312" t="s">
        <v>1651</v>
      </c>
      <c r="D27" s="312" t="s">
        <v>5690</v>
      </c>
      <c r="E27" s="312"/>
      <c r="F27" s="312"/>
      <c r="G27" s="312" t="s">
        <v>1540</v>
      </c>
      <c r="H27" s="65">
        <v>6125775</v>
      </c>
      <c r="I27" s="65">
        <f>IF(H27="","None",_xlfn.XLOOKUP(H27,RawTable[ITEM_NO],RawTable[STOCK],"None"))</f>
        <v>6</v>
      </c>
      <c r="J27" s="313"/>
      <c r="K27" s="313"/>
      <c r="L27" s="316"/>
    </row>
    <row r="28" spans="2:12" ht="30" customHeight="1">
      <c r="B28" s="315" t="s">
        <v>1413</v>
      </c>
      <c r="C28" s="312" t="s">
        <v>1651</v>
      </c>
      <c r="D28" s="312" t="s">
        <v>6739</v>
      </c>
      <c r="E28" s="312" t="s">
        <v>5694</v>
      </c>
      <c r="F28" s="312"/>
      <c r="G28" s="312" t="s">
        <v>1423</v>
      </c>
      <c r="H28" s="65">
        <v>6257532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1651</v>
      </c>
      <c r="D29" s="312" t="s">
        <v>6740</v>
      </c>
      <c r="E29" s="312" t="s">
        <v>3800</v>
      </c>
      <c r="F29" s="312"/>
      <c r="G29" s="312" t="s">
        <v>1423</v>
      </c>
      <c r="H29" s="65">
        <v>6326484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1413</v>
      </c>
      <c r="C30" s="312" t="s">
        <v>1651</v>
      </c>
      <c r="D30" s="312" t="s">
        <v>5979</v>
      </c>
      <c r="E30" s="312"/>
      <c r="F30" s="312"/>
      <c r="G30" s="312" t="s">
        <v>1554</v>
      </c>
      <c r="H30" s="65">
        <v>6124791</v>
      </c>
      <c r="I30" s="65">
        <f>IF(H30="","None",_xlfn.XLOOKUP(H30,RawTable[ITEM_NO],RawTable[STOCK],"None"))</f>
        <v>5</v>
      </c>
      <c r="J30" s="313"/>
      <c r="K30" s="313"/>
      <c r="L30" s="316"/>
    </row>
    <row r="31" spans="2:12" ht="30" customHeight="1">
      <c r="B31" s="315" t="s">
        <v>1413</v>
      </c>
      <c r="C31" s="312" t="s">
        <v>4743</v>
      </c>
      <c r="D31" s="312" t="s">
        <v>6743</v>
      </c>
      <c r="E31" s="312"/>
      <c r="F31" s="312"/>
      <c r="G31" s="312" t="s">
        <v>5476</v>
      </c>
      <c r="H31" s="65">
        <v>6249551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 t="s">
        <v>5787</v>
      </c>
      <c r="D32" s="312" t="s">
        <v>5788</v>
      </c>
      <c r="E32" s="312"/>
      <c r="F32" s="312"/>
      <c r="G32" s="312" t="s">
        <v>5791</v>
      </c>
      <c r="H32" s="65">
        <v>6177113</v>
      </c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 t="s">
        <v>1413</v>
      </c>
      <c r="C33" s="312" t="s">
        <v>2191</v>
      </c>
      <c r="D33" s="312" t="s">
        <v>5819</v>
      </c>
      <c r="E33" s="312"/>
      <c r="F33" s="312"/>
      <c r="G33" s="312" t="s">
        <v>1585</v>
      </c>
      <c r="H33" s="65">
        <v>6221721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1413</v>
      </c>
      <c r="C34" s="312" t="s">
        <v>1839</v>
      </c>
      <c r="D34" s="312" t="s">
        <v>6212</v>
      </c>
      <c r="E34" s="312"/>
      <c r="F34" s="312"/>
      <c r="G34" s="312" t="s">
        <v>1495</v>
      </c>
      <c r="H34" s="65">
        <v>953828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2391</v>
      </c>
      <c r="D35" s="312" t="s">
        <v>5993</v>
      </c>
      <c r="E35" s="312"/>
      <c r="F35" s="312"/>
      <c r="G35" s="312" t="s">
        <v>5445</v>
      </c>
      <c r="H35" s="65">
        <v>6172547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1413</v>
      </c>
      <c r="C36" s="312" t="s">
        <v>6013</v>
      </c>
      <c r="D36" s="312" t="s">
        <v>5574</v>
      </c>
      <c r="E36" s="312"/>
      <c r="F36" s="312"/>
      <c r="G36" s="312" t="s">
        <v>5476</v>
      </c>
      <c r="H36" s="65">
        <v>6345151</v>
      </c>
      <c r="I36" s="65">
        <f>IF(H36="","None",_xlfn.XLOOKUP(H36,RawTable[ITEM_NO],RawTable[STOCK],"None"))</f>
        <v>5</v>
      </c>
      <c r="J36" s="313"/>
      <c r="K36" s="313"/>
      <c r="L36" s="316"/>
    </row>
    <row r="37" spans="2:12" ht="30" customHeight="1">
      <c r="B37" s="315" t="s">
        <v>1413</v>
      </c>
      <c r="C37" s="312" t="s">
        <v>6013</v>
      </c>
      <c r="D37" s="312" t="s">
        <v>6227</v>
      </c>
      <c r="E37" s="312"/>
      <c r="F37" s="312"/>
      <c r="G37" s="312" t="s">
        <v>5476</v>
      </c>
      <c r="H37" s="65">
        <v>6239233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1413</v>
      </c>
      <c r="C38" s="312" t="s">
        <v>6076</v>
      </c>
      <c r="D38" s="312" t="s">
        <v>6747</v>
      </c>
      <c r="E38" s="312"/>
      <c r="F38" s="312"/>
      <c r="G38" s="312" t="s">
        <v>5476</v>
      </c>
      <c r="H38" s="65">
        <v>6336135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1413</v>
      </c>
      <c r="C39" s="312" t="s">
        <v>6076</v>
      </c>
      <c r="D39" s="312" t="s">
        <v>6748</v>
      </c>
      <c r="E39" s="312"/>
      <c r="F39" s="312"/>
      <c r="G39" s="312" t="s">
        <v>5476</v>
      </c>
      <c r="H39" s="65">
        <v>6336134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6076</v>
      </c>
      <c r="D40" s="312" t="s">
        <v>6081</v>
      </c>
      <c r="E40" s="312"/>
      <c r="F40" s="312"/>
      <c r="G40" s="312" t="s">
        <v>5476</v>
      </c>
      <c r="H40" s="65">
        <v>6119898</v>
      </c>
      <c r="I40" s="65">
        <f>IF(H40="","None",_xlfn.XLOOKUP(H40,RawTable[ITEM_NO],RawTable[STOCK],"None"))</f>
        <v>9</v>
      </c>
      <c r="J40" s="313"/>
      <c r="K40" s="313"/>
      <c r="L40" s="316"/>
    </row>
    <row r="41" spans="2:12" ht="30" customHeight="1">
      <c r="B41" s="315" t="s">
        <v>1413</v>
      </c>
      <c r="C41" s="312" t="s">
        <v>1626</v>
      </c>
      <c r="D41" s="312" t="s">
        <v>6742</v>
      </c>
      <c r="E41" s="312" t="s">
        <v>5928</v>
      </c>
      <c r="F41" s="312"/>
      <c r="G41" s="312" t="s">
        <v>5476</v>
      </c>
      <c r="H41" s="65">
        <v>6246427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2285</v>
      </c>
      <c r="D42" s="312" t="s">
        <v>6749</v>
      </c>
      <c r="E42" s="312" t="s">
        <v>5551</v>
      </c>
      <c r="F42" s="312"/>
      <c r="G42" s="312" t="s">
        <v>5476</v>
      </c>
      <c r="H42" s="65">
        <v>6246426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1561</v>
      </c>
      <c r="D43" s="312" t="s">
        <v>6302</v>
      </c>
      <c r="E43" s="312"/>
      <c r="F43" s="312"/>
      <c r="G43" s="312" t="s">
        <v>5476</v>
      </c>
      <c r="H43" s="65">
        <v>963840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1413</v>
      </c>
      <c r="C44" s="312" t="s">
        <v>1561</v>
      </c>
      <c r="D44" s="312" t="s">
        <v>5595</v>
      </c>
      <c r="E44" s="312"/>
      <c r="F44" s="312"/>
      <c r="G44" s="312" t="s">
        <v>5476</v>
      </c>
      <c r="H44" s="65">
        <v>963828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 t="s">
        <v>1413</v>
      </c>
      <c r="C45" s="312" t="s">
        <v>1561</v>
      </c>
      <c r="D45" s="312" t="s">
        <v>5667</v>
      </c>
      <c r="E45" s="312"/>
      <c r="F45" s="312"/>
      <c r="G45" s="312" t="s">
        <v>5476</v>
      </c>
      <c r="H45" s="65">
        <v>6190144</v>
      </c>
      <c r="I45" s="65">
        <f>IF(H45="","None",_xlfn.XLOOKUP(H45,RawTable[ITEM_NO],RawTable[STOCK],"None"))</f>
        <v>3</v>
      </c>
      <c r="J45" s="313"/>
      <c r="K45" s="313"/>
      <c r="L45" s="316"/>
    </row>
    <row r="46" spans="2:12" ht="30" customHeight="1">
      <c r="B46" s="315" t="s">
        <v>1413</v>
      </c>
      <c r="C46" s="312" t="s">
        <v>1561</v>
      </c>
      <c r="D46" s="312" t="s">
        <v>5596</v>
      </c>
      <c r="E46" s="312" t="s">
        <v>5595</v>
      </c>
      <c r="F46" s="312"/>
      <c r="G46" s="312" t="s">
        <v>5476</v>
      </c>
      <c r="H46" s="65">
        <v>963828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1413</v>
      </c>
      <c r="C47" s="312" t="s">
        <v>1561</v>
      </c>
      <c r="D47" s="312" t="s">
        <v>6751</v>
      </c>
      <c r="E47" s="312"/>
      <c r="F47" s="312"/>
      <c r="G47" s="312" t="s">
        <v>5476</v>
      </c>
      <c r="H47" s="65">
        <v>6217774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6273</v>
      </c>
      <c r="D48" s="312" t="s">
        <v>6274</v>
      </c>
      <c r="E48" s="312"/>
      <c r="F48" s="312"/>
      <c r="G48" s="312" t="s">
        <v>5476</v>
      </c>
      <c r="H48" s="65">
        <v>6119895</v>
      </c>
      <c r="I48" s="65">
        <f>IF(H48="","None",_xlfn.XLOOKUP(H48,RawTable[ITEM_NO],RawTable[STOCK],"None"))</f>
        <v>6</v>
      </c>
      <c r="J48" s="313"/>
      <c r="K48" s="313"/>
      <c r="L48" s="316"/>
    </row>
    <row r="49" spans="2:12" ht="30" customHeight="1">
      <c r="B49" s="315" t="s">
        <v>1413</v>
      </c>
      <c r="C49" s="312"/>
      <c r="D49" s="312" t="s">
        <v>5713</v>
      </c>
      <c r="E49" s="312"/>
      <c r="F49" s="312"/>
      <c r="G49" s="312" t="s">
        <v>5476</v>
      </c>
      <c r="H49" s="65">
        <v>6304094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5826</v>
      </c>
      <c r="E50" s="312"/>
      <c r="F50" s="312"/>
      <c r="G50" s="312" t="s">
        <v>5476</v>
      </c>
      <c r="H50" s="65">
        <v>6111015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6744</v>
      </c>
      <c r="E51" s="312" t="s">
        <v>6208</v>
      </c>
      <c r="F51" s="312"/>
      <c r="G51" s="312" t="s">
        <v>5476</v>
      </c>
      <c r="H51" s="65">
        <v>6246425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6746</v>
      </c>
      <c r="E52" s="312"/>
      <c r="F52" s="312"/>
      <c r="G52" s="312" t="s">
        <v>1495</v>
      </c>
      <c r="H52" s="65">
        <v>6198398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6036</v>
      </c>
      <c r="E53" s="312"/>
      <c r="F53" s="312"/>
      <c r="G53" s="312" t="s">
        <v>5476</v>
      </c>
      <c r="H53" s="65">
        <v>6119896</v>
      </c>
      <c r="I53" s="65">
        <f>IF(H53="","None",_xlfn.XLOOKUP(H53,RawTable[ITEM_NO],RawTable[STOCK],"None"))</f>
        <v>5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6066</v>
      </c>
      <c r="E54" s="312"/>
      <c r="F54" s="312"/>
      <c r="G54" s="312" t="s">
        <v>1629</v>
      </c>
      <c r="H54" s="65">
        <v>6142274</v>
      </c>
      <c r="I54" s="65">
        <f>IF(H54="","None",_xlfn.XLOOKUP(H54,RawTable[ITEM_NO],RawTable[STOCK],"None"))</f>
        <v>10</v>
      </c>
      <c r="J54" s="313"/>
      <c r="K54" s="313"/>
      <c r="L54" s="316"/>
    </row>
    <row r="55" spans="2:12" ht="30" customHeight="1">
      <c r="B55" s="315"/>
      <c r="C55" s="312"/>
      <c r="D55" s="312"/>
      <c r="E55" s="312" t="s">
        <v>9118</v>
      </c>
      <c r="F55" s="312"/>
      <c r="G55" s="312"/>
      <c r="H55" s="65">
        <v>6294094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4" xr:uid="{DAAE7B28-B568-46B2-8B83-F3990409C08E}">
    <sortState xmlns:xlrd2="http://schemas.microsoft.com/office/spreadsheetml/2017/richdata2" ref="B4:L54">
      <sortCondition ref="B4:B6"/>
      <sortCondition ref="C4:C6"/>
      <sortCondition ref="D4:D6"/>
    </sortState>
  </autoFilter>
  <phoneticPr fontId="2" type="noConversion"/>
  <conditionalFormatting sqref="B4:H220">
    <cfRule type="expression" dxfId="394" priority="6" stopIfTrue="1">
      <formula>UPPER($I4)="NONE"</formula>
    </cfRule>
    <cfRule type="expression" dxfId="393" priority="7" stopIfTrue="1">
      <formula>AND($I4&lt;&gt;"", $J4&lt;&gt;"", $I4*1&lt;$J4*1)</formula>
    </cfRule>
  </conditionalFormatting>
  <conditionalFormatting sqref="H1:H3 H221:H1048576">
    <cfRule type="duplicateValues" dxfId="392" priority="5"/>
  </conditionalFormatting>
  <conditionalFormatting sqref="H4:H1048576">
    <cfRule type="expression" dxfId="391" priority="8">
      <formula>COUNTIF($H:$H, $H4)&gt;1</formula>
    </cfRule>
  </conditionalFormatting>
  <conditionalFormatting sqref="I3:I1048576">
    <cfRule type="cellIs" dxfId="390" priority="1" operator="equal">
      <formula>0</formula>
    </cfRule>
    <cfRule type="cellIs" dxfId="389" priority="2" operator="equal">
      <formula>"None"</formula>
    </cfRule>
  </conditionalFormatting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E52B-F3BF-4177-B7E8-C5C1AB21AB2F}">
  <sheetPr codeName="Sheet93"/>
  <dimension ref="B1:N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F1" sqref="F1:F1048576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4" ht="18" customHeight="1" thickBot="1"/>
    <row r="2" spans="2:14" ht="66.75" customHeight="1" thickBot="1">
      <c r="B2" s="317" t="s">
        <v>6737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4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4" ht="30" customHeight="1" thickTop="1">
      <c r="B4" s="315" t="s">
        <v>1415</v>
      </c>
      <c r="C4" s="312" t="s">
        <v>1448</v>
      </c>
      <c r="D4" s="312" t="s">
        <v>6716</v>
      </c>
      <c r="E4" s="312" t="s">
        <v>6717</v>
      </c>
      <c r="F4" s="312"/>
      <c r="G4" s="312" t="s">
        <v>5476</v>
      </c>
      <c r="H4" s="381">
        <v>6266024</v>
      </c>
      <c r="I4" s="65">
        <f>IF(H4="","None",_xlfn.XLOOKUP(H4,RawTable[ITEM_NO],RawTable[STOCK],"None"))</f>
        <v>1</v>
      </c>
      <c r="J4" s="313"/>
      <c r="K4" s="313"/>
      <c r="L4" s="316"/>
    </row>
    <row r="5" spans="2:14" ht="30" customHeight="1">
      <c r="B5" s="315" t="s">
        <v>1415</v>
      </c>
      <c r="C5" s="312" t="s">
        <v>1496</v>
      </c>
      <c r="D5" s="312" t="s">
        <v>6722</v>
      </c>
      <c r="E5" s="312" t="s">
        <v>6723</v>
      </c>
      <c r="F5" s="312" t="s">
        <v>6724</v>
      </c>
      <c r="G5" s="312" t="s">
        <v>1419</v>
      </c>
      <c r="H5" s="381">
        <v>6248418</v>
      </c>
      <c r="I5" s="65">
        <f>IF(H5="","None",_xlfn.XLOOKUP(H5,RawTable[ITEM_NO],RawTable[STOCK],"None"))</f>
        <v>2</v>
      </c>
      <c r="J5" s="313"/>
      <c r="K5" s="313"/>
      <c r="L5" s="316"/>
    </row>
    <row r="6" spans="2:14" ht="30" customHeight="1">
      <c r="B6" s="315" t="s">
        <v>1415</v>
      </c>
      <c r="C6" s="312" t="s">
        <v>1448</v>
      </c>
      <c r="D6" s="312" t="s">
        <v>6712</v>
      </c>
      <c r="E6" s="312" t="s">
        <v>6713</v>
      </c>
      <c r="F6" s="312"/>
      <c r="G6" s="312" t="s">
        <v>5476</v>
      </c>
      <c r="H6" s="381">
        <v>6242055</v>
      </c>
      <c r="I6" s="65">
        <f>IF(H6="","None",_xlfn.XLOOKUP(H6,RawTable[ITEM_NO],RawTable[STOCK],"None"))</f>
        <v>2</v>
      </c>
      <c r="J6" s="313"/>
      <c r="K6" s="313"/>
      <c r="L6" s="316"/>
    </row>
    <row r="7" spans="2:14" ht="30" customHeight="1">
      <c r="B7" s="315" t="s">
        <v>1416</v>
      </c>
      <c r="C7" s="312" t="s">
        <v>8100</v>
      </c>
      <c r="D7" s="376" t="s">
        <v>8095</v>
      </c>
      <c r="E7" s="312" t="s">
        <v>8093</v>
      </c>
      <c r="F7" s="727"/>
      <c r="G7" s="312"/>
      <c r="H7" s="381">
        <v>6238545</v>
      </c>
      <c r="I7" s="65">
        <f>IF(H7="","None",_xlfn.XLOOKUP(H7,RawTable[ITEM_NO],RawTable[STOCK],"None"))</f>
        <v>2</v>
      </c>
      <c r="J7" s="313"/>
      <c r="K7" s="313"/>
      <c r="L7" s="316"/>
    </row>
    <row r="8" spans="2:14" ht="30" customHeight="1">
      <c r="B8" s="315" t="s">
        <v>1415</v>
      </c>
      <c r="C8" s="312" t="s">
        <v>1426</v>
      </c>
      <c r="D8" s="312" t="s">
        <v>6733</v>
      </c>
      <c r="E8" s="312" t="s">
        <v>5900</v>
      </c>
      <c r="F8" s="312"/>
      <c r="G8" s="312" t="s">
        <v>1528</v>
      </c>
      <c r="H8" s="381">
        <v>6338569</v>
      </c>
      <c r="I8" s="65">
        <f>IF(H8="","None",_xlfn.XLOOKUP(H8,RawTable[ITEM_NO],RawTable[STOCK],"None"))</f>
        <v>0</v>
      </c>
      <c r="J8" s="313"/>
      <c r="K8" s="313"/>
      <c r="L8" s="316"/>
      <c r="N8" s="730" t="s">
        <v>8067</v>
      </c>
    </row>
    <row r="9" spans="2:14" ht="30" customHeight="1">
      <c r="B9" s="315" t="s">
        <v>1415</v>
      </c>
      <c r="C9" s="312" t="s">
        <v>1496</v>
      </c>
      <c r="D9" s="312" t="s">
        <v>6725</v>
      </c>
      <c r="E9" s="312" t="s">
        <v>6726</v>
      </c>
      <c r="F9" s="312" t="s">
        <v>6727</v>
      </c>
      <c r="G9" s="312" t="s">
        <v>1419</v>
      </c>
      <c r="H9" s="381">
        <v>1054541</v>
      </c>
      <c r="I9" s="65">
        <f>IF(H9="","None",_xlfn.XLOOKUP(H9,RawTable[ITEM_NO],RawTable[STOCK],"None"))</f>
        <v>2</v>
      </c>
      <c r="J9" s="313"/>
      <c r="K9" s="313"/>
      <c r="L9" s="316"/>
    </row>
    <row r="10" spans="2:14" ht="30" customHeight="1">
      <c r="B10" s="315" t="s">
        <v>1415</v>
      </c>
      <c r="C10" s="312" t="s">
        <v>8100</v>
      </c>
      <c r="D10" s="376" t="s">
        <v>8097</v>
      </c>
      <c r="E10" s="736" t="s">
        <v>6709</v>
      </c>
      <c r="F10" s="312" t="s">
        <v>6710</v>
      </c>
      <c r="G10" s="312" t="s">
        <v>5476</v>
      </c>
      <c r="H10" s="381">
        <v>963185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4" ht="30" customHeight="1">
      <c r="B11" s="315" t="s">
        <v>1415</v>
      </c>
      <c r="C11" s="312" t="s">
        <v>8100</v>
      </c>
      <c r="D11" s="376" t="s">
        <v>8098</v>
      </c>
      <c r="E11" s="736" t="s">
        <v>6561</v>
      </c>
      <c r="F11" s="312" t="s">
        <v>6706</v>
      </c>
      <c r="G11" s="312" t="s">
        <v>5476</v>
      </c>
      <c r="H11" s="381">
        <v>6219827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4" ht="30" customHeight="1">
      <c r="B12" s="315" t="s">
        <v>1415</v>
      </c>
      <c r="C12" s="312" t="s">
        <v>8100</v>
      </c>
      <c r="D12" s="376" t="s">
        <v>8099</v>
      </c>
      <c r="E12" s="736" t="s">
        <v>6707</v>
      </c>
      <c r="F12" s="312" t="s">
        <v>6708</v>
      </c>
      <c r="G12" s="312" t="s">
        <v>5476</v>
      </c>
      <c r="H12" s="381">
        <v>6186966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4" ht="30" customHeight="1">
      <c r="B13" s="315" t="s">
        <v>1416</v>
      </c>
      <c r="C13" s="312" t="s">
        <v>8002</v>
      </c>
      <c r="D13" s="312" t="s">
        <v>8096</v>
      </c>
      <c r="E13" s="820" t="s">
        <v>8094</v>
      </c>
      <c r="F13" s="312" t="s">
        <v>8002</v>
      </c>
      <c r="G13" s="312"/>
      <c r="H13" s="381">
        <v>6247852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4" ht="30" customHeight="1">
      <c r="B14" s="315" t="s">
        <v>1415</v>
      </c>
      <c r="C14" s="312" t="s">
        <v>1464</v>
      </c>
      <c r="D14" s="312" t="s">
        <v>6736</v>
      </c>
      <c r="E14" s="312"/>
      <c r="F14" s="312"/>
      <c r="G14" s="312" t="s">
        <v>1562</v>
      </c>
      <c r="H14" s="381">
        <v>962094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4" ht="30" customHeight="1">
      <c r="B15" s="315" t="s">
        <v>1415</v>
      </c>
      <c r="C15" s="312" t="s">
        <v>1502</v>
      </c>
      <c r="D15" s="312" t="s">
        <v>2400</v>
      </c>
      <c r="E15" s="312"/>
      <c r="F15" s="312"/>
      <c r="G15" s="312" t="s">
        <v>1554</v>
      </c>
      <c r="H15" s="381">
        <v>1055320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4" ht="30" customHeight="1">
      <c r="B16" s="315" t="s">
        <v>1415</v>
      </c>
      <c r="C16" s="312" t="s">
        <v>1563</v>
      </c>
      <c r="D16" s="312" t="s">
        <v>4222</v>
      </c>
      <c r="E16" s="312"/>
      <c r="F16" s="312"/>
      <c r="G16" s="312" t="s">
        <v>4223</v>
      </c>
      <c r="H16" s="381">
        <v>6103990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 t="s">
        <v>1417</v>
      </c>
      <c r="D17" s="312" t="s">
        <v>6728</v>
      </c>
      <c r="E17" s="312"/>
      <c r="F17" s="312"/>
      <c r="G17" s="312" t="s">
        <v>1419</v>
      </c>
      <c r="H17" s="381">
        <v>6131173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1504</v>
      </c>
      <c r="D18" s="312" t="s">
        <v>6021</v>
      </c>
      <c r="E18" s="312"/>
      <c r="F18" s="312"/>
      <c r="G18" s="312" t="s">
        <v>1428</v>
      </c>
      <c r="H18" s="381">
        <v>6164826</v>
      </c>
      <c r="I18" s="65">
        <f>IF(H18="","None",_xlfn.XLOOKUP(H18,RawTable[ITEM_NO],RawTable[STOCK],"None"))</f>
        <v>3</v>
      </c>
      <c r="J18" s="313"/>
      <c r="K18" s="313"/>
      <c r="L18" s="316"/>
    </row>
    <row r="19" spans="2:12" ht="30" customHeight="1">
      <c r="B19" s="315" t="s">
        <v>1415</v>
      </c>
      <c r="C19" s="312" t="s">
        <v>1429</v>
      </c>
      <c r="D19" s="312" t="s">
        <v>5482</v>
      </c>
      <c r="E19" s="312"/>
      <c r="F19" s="312"/>
      <c r="G19" s="312" t="s">
        <v>1819</v>
      </c>
      <c r="H19" s="381">
        <v>6190954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1415</v>
      </c>
      <c r="C20" s="312" t="s">
        <v>1502</v>
      </c>
      <c r="D20" s="312" t="s">
        <v>3804</v>
      </c>
      <c r="E20" s="312"/>
      <c r="F20" s="312"/>
      <c r="G20" s="312" t="s">
        <v>1528</v>
      </c>
      <c r="H20" s="381">
        <v>6226103</v>
      </c>
      <c r="I20" s="65">
        <f>IF(H20="","None",_xlfn.XLOOKUP(H20,RawTable[ITEM_NO],RawTable[STOCK],"None"))</f>
        <v>12</v>
      </c>
      <c r="J20" s="313"/>
      <c r="K20" s="313"/>
      <c r="L20" s="316"/>
    </row>
    <row r="21" spans="2:12" ht="30" customHeight="1">
      <c r="B21" s="315" t="s">
        <v>1415</v>
      </c>
      <c r="C21" s="312" t="s">
        <v>2173</v>
      </c>
      <c r="D21" s="312" t="s">
        <v>6729</v>
      </c>
      <c r="E21" s="312"/>
      <c r="F21" s="312"/>
      <c r="G21" s="312" t="s">
        <v>5476</v>
      </c>
      <c r="H21" s="381">
        <v>6231955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 t="s">
        <v>1458</v>
      </c>
      <c r="D22" s="312" t="s">
        <v>6693</v>
      </c>
      <c r="E22" s="312"/>
      <c r="F22" s="312"/>
      <c r="G22" s="312" t="s">
        <v>5476</v>
      </c>
      <c r="H22" s="381">
        <v>6315147</v>
      </c>
      <c r="I22" s="65">
        <f>IF(H22="","None",_xlfn.XLOOKUP(H22,RawTable[ITEM_NO],RawTable[STOCK],"None"))</f>
        <v>4</v>
      </c>
      <c r="J22" s="313"/>
      <c r="K22" s="313"/>
      <c r="L22" s="316"/>
    </row>
    <row r="23" spans="2:12" ht="30" customHeight="1">
      <c r="B23" s="315" t="s">
        <v>8029</v>
      </c>
      <c r="C23" s="312" t="s">
        <v>8054</v>
      </c>
      <c r="D23" s="312" t="s">
        <v>8056</v>
      </c>
      <c r="E23" s="312" t="s">
        <v>8062</v>
      </c>
      <c r="F23" s="312"/>
      <c r="G23" s="312"/>
      <c r="H23" s="381">
        <v>6291189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1413</v>
      </c>
      <c r="C24" s="312" t="s">
        <v>1561</v>
      </c>
      <c r="D24" s="312" t="s">
        <v>6731</v>
      </c>
      <c r="E24" s="312" t="s">
        <v>6732</v>
      </c>
      <c r="F24" s="312"/>
      <c r="G24" s="312" t="s">
        <v>5476</v>
      </c>
      <c r="H24" s="381">
        <v>6239404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8029</v>
      </c>
      <c r="C25" s="312" t="s">
        <v>8054</v>
      </c>
      <c r="D25" s="312" t="s">
        <v>8060</v>
      </c>
      <c r="E25" s="312" t="s">
        <v>8066</v>
      </c>
      <c r="F25" s="312"/>
      <c r="G25" s="312"/>
      <c r="H25" s="381">
        <v>6291193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1413</v>
      </c>
      <c r="C26" s="312"/>
      <c r="D26" s="312" t="s">
        <v>6720</v>
      </c>
      <c r="E26" s="312" t="s">
        <v>6721</v>
      </c>
      <c r="F26" s="312"/>
      <c r="G26" s="312" t="s">
        <v>5476</v>
      </c>
      <c r="H26" s="381">
        <v>6264142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8029</v>
      </c>
      <c r="C27" s="312" t="s">
        <v>8054</v>
      </c>
      <c r="D27" s="312" t="s">
        <v>8059</v>
      </c>
      <c r="E27" s="312" t="s">
        <v>8065</v>
      </c>
      <c r="F27" s="312"/>
      <c r="G27" s="312"/>
      <c r="H27" s="381">
        <v>6291192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1413</v>
      </c>
      <c r="C28" s="312" t="s">
        <v>2795</v>
      </c>
      <c r="D28" s="312" t="s">
        <v>6718</v>
      </c>
      <c r="E28" s="312" t="s">
        <v>6719</v>
      </c>
      <c r="F28" s="312"/>
      <c r="G28" s="312" t="s">
        <v>5476</v>
      </c>
      <c r="H28" s="381">
        <v>6264145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1561</v>
      </c>
      <c r="D29" s="312" t="s">
        <v>5893</v>
      </c>
      <c r="E29" s="312" t="s">
        <v>5894</v>
      </c>
      <c r="F29" s="312" t="s">
        <v>5897</v>
      </c>
      <c r="G29" s="312" t="s">
        <v>5476</v>
      </c>
      <c r="H29" s="381">
        <v>6216099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 t="s">
        <v>1561</v>
      </c>
      <c r="D30" s="312" t="s">
        <v>5896</v>
      </c>
      <c r="E30" s="312" t="s">
        <v>5894</v>
      </c>
      <c r="F30" s="312" t="s">
        <v>5897</v>
      </c>
      <c r="G30" s="312" t="s">
        <v>5476</v>
      </c>
      <c r="H30" s="381">
        <v>6216100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8029</v>
      </c>
      <c r="C31" s="312" t="s">
        <v>8054</v>
      </c>
      <c r="D31" s="312" t="s">
        <v>8055</v>
      </c>
      <c r="E31" s="312" t="s">
        <v>8061</v>
      </c>
      <c r="F31" s="312"/>
      <c r="G31" s="312"/>
      <c r="H31" s="381">
        <v>6291188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8029</v>
      </c>
      <c r="C32" s="312" t="s">
        <v>8054</v>
      </c>
      <c r="D32" s="312" t="s">
        <v>8057</v>
      </c>
      <c r="E32" s="312" t="s">
        <v>8063</v>
      </c>
      <c r="F32" s="312"/>
      <c r="G32" s="312"/>
      <c r="H32" s="381">
        <v>6291190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8029</v>
      </c>
      <c r="C33" s="312" t="s">
        <v>8054</v>
      </c>
      <c r="D33" s="312" t="s">
        <v>8058</v>
      </c>
      <c r="E33" s="312" t="s">
        <v>8064</v>
      </c>
      <c r="F33" s="312"/>
      <c r="G33" s="312"/>
      <c r="H33" s="381">
        <v>6291191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1413</v>
      </c>
      <c r="C34" s="312" t="s">
        <v>4928</v>
      </c>
      <c r="D34" s="312" t="s">
        <v>5998</v>
      </c>
      <c r="E34" s="312"/>
      <c r="F34" s="312"/>
      <c r="G34" s="312" t="s">
        <v>5476</v>
      </c>
      <c r="H34" s="381">
        <v>960361</v>
      </c>
      <c r="I34" s="65">
        <f>IF(H34="","None",_xlfn.XLOOKUP(H34,RawTable[ITEM_NO],RawTable[STOCK],"None"))</f>
        <v>2</v>
      </c>
      <c r="J34" s="313"/>
      <c r="K34" s="313"/>
      <c r="L34" s="316"/>
    </row>
    <row r="35" spans="2:12" ht="30" customHeight="1">
      <c r="B35" s="315" t="s">
        <v>1413</v>
      </c>
      <c r="C35" s="312" t="s">
        <v>1769</v>
      </c>
      <c r="D35" s="312" t="s">
        <v>5612</v>
      </c>
      <c r="E35" s="312"/>
      <c r="F35" s="312"/>
      <c r="G35" s="312" t="s">
        <v>5476</v>
      </c>
      <c r="H35" s="381">
        <v>961612</v>
      </c>
      <c r="I35" s="65">
        <f>IF(H35="","None",_xlfn.XLOOKUP(H35,RawTable[ITEM_NO],RawTable[STOCK],"None"))</f>
        <v>100</v>
      </c>
      <c r="J35" s="313"/>
      <c r="K35" s="313"/>
      <c r="L35" s="316"/>
    </row>
    <row r="36" spans="2:12" ht="30" customHeight="1">
      <c r="B36" s="315" t="s">
        <v>1413</v>
      </c>
      <c r="C36" s="312" t="s">
        <v>1767</v>
      </c>
      <c r="D36" s="312" t="s">
        <v>5605</v>
      </c>
      <c r="E36" s="312"/>
      <c r="F36" s="312"/>
      <c r="G36" s="312" t="s">
        <v>1495</v>
      </c>
      <c r="H36" s="381">
        <v>963726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1413</v>
      </c>
      <c r="C37" s="312" t="s">
        <v>1561</v>
      </c>
      <c r="D37" s="312" t="s">
        <v>5595</v>
      </c>
      <c r="E37" s="312"/>
      <c r="F37" s="312"/>
      <c r="G37" s="312" t="s">
        <v>5476</v>
      </c>
      <c r="H37" s="381">
        <v>963828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1413</v>
      </c>
      <c r="C38" s="312" t="s">
        <v>1626</v>
      </c>
      <c r="D38" s="312" t="s">
        <v>6714</v>
      </c>
      <c r="E38" s="312"/>
      <c r="F38" s="312"/>
      <c r="G38" s="312" t="s">
        <v>5476</v>
      </c>
      <c r="H38" s="381">
        <v>963829</v>
      </c>
      <c r="I38" s="65">
        <f>IF(H38="","None",_xlfn.XLOOKUP(H38,RawTable[ITEM_NO],RawTable[STOCK],"None"))</f>
        <v>5</v>
      </c>
      <c r="J38" s="313"/>
      <c r="K38" s="313"/>
      <c r="L38" s="316"/>
    </row>
    <row r="39" spans="2:12" ht="30" customHeight="1">
      <c r="B39" s="315" t="s">
        <v>1413</v>
      </c>
      <c r="C39" s="312"/>
      <c r="D39" s="312" t="s">
        <v>6005</v>
      </c>
      <c r="E39" s="312"/>
      <c r="F39" s="312"/>
      <c r="G39" s="312" t="s">
        <v>6006</v>
      </c>
      <c r="H39" s="381">
        <v>964696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1762</v>
      </c>
      <c r="D40" s="312" t="s">
        <v>5505</v>
      </c>
      <c r="E40" s="312"/>
      <c r="F40" s="312"/>
      <c r="G40" s="312" t="s">
        <v>5476</v>
      </c>
      <c r="H40" s="381">
        <v>965160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1665</v>
      </c>
      <c r="D41" s="312" t="s">
        <v>5758</v>
      </c>
      <c r="E41" s="312"/>
      <c r="F41" s="312"/>
      <c r="G41" s="312" t="s">
        <v>1554</v>
      </c>
      <c r="H41" s="381">
        <v>6125403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1651</v>
      </c>
      <c r="D42" s="312" t="s">
        <v>5690</v>
      </c>
      <c r="E42" s="312"/>
      <c r="F42" s="312"/>
      <c r="G42" s="312" t="s">
        <v>1540</v>
      </c>
      <c r="H42" s="381">
        <v>6125775</v>
      </c>
      <c r="I42" s="65">
        <f>IF(H42="","None",_xlfn.XLOOKUP(H42,RawTable[ITEM_NO],RawTable[STOCK],"None"))</f>
        <v>6</v>
      </c>
      <c r="J42" s="313"/>
      <c r="K42" s="313"/>
      <c r="L42" s="316"/>
    </row>
    <row r="43" spans="2:12" ht="30" customHeight="1">
      <c r="B43" s="315" t="s">
        <v>1413</v>
      </c>
      <c r="C43" s="312" t="s">
        <v>5652</v>
      </c>
      <c r="D43" s="312" t="s">
        <v>5653</v>
      </c>
      <c r="E43" s="312"/>
      <c r="F43" s="312"/>
      <c r="G43" s="312" t="s">
        <v>5476</v>
      </c>
      <c r="H43" s="381">
        <v>6129661</v>
      </c>
      <c r="I43" s="65">
        <f>IF(H43="","None",_xlfn.XLOOKUP(H43,RawTable[ITEM_NO],RawTable[STOCK],"None"))</f>
        <v>7</v>
      </c>
      <c r="J43" s="313"/>
      <c r="K43" s="313"/>
      <c r="L43" s="316"/>
    </row>
    <row r="44" spans="2:12" ht="30" customHeight="1">
      <c r="B44" s="315" t="s">
        <v>1413</v>
      </c>
      <c r="C44" s="312"/>
      <c r="D44" s="312" t="s">
        <v>5498</v>
      </c>
      <c r="E44" s="312"/>
      <c r="F44" s="312"/>
      <c r="G44" s="312" t="s">
        <v>5476</v>
      </c>
      <c r="H44" s="381">
        <v>6152123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 t="s">
        <v>1413</v>
      </c>
      <c r="C45" s="312" t="s">
        <v>1665</v>
      </c>
      <c r="D45" s="312" t="s">
        <v>5746</v>
      </c>
      <c r="E45" s="312"/>
      <c r="F45" s="312"/>
      <c r="G45" s="312" t="s">
        <v>1680</v>
      </c>
      <c r="H45" s="381">
        <v>6166675</v>
      </c>
      <c r="I45" s="65">
        <f>IF(H45="","None",_xlfn.XLOOKUP(H45,RawTable[ITEM_NO],RawTable[STOCK],"None"))</f>
        <v>13</v>
      </c>
      <c r="J45" s="313"/>
      <c r="K45" s="313"/>
      <c r="L45" s="316"/>
    </row>
    <row r="46" spans="2:12" ht="30" customHeight="1">
      <c r="B46" s="315" t="s">
        <v>1413</v>
      </c>
      <c r="C46" s="312" t="s">
        <v>5787</v>
      </c>
      <c r="D46" s="312" t="s">
        <v>5788</v>
      </c>
      <c r="E46" s="312"/>
      <c r="F46" s="312"/>
      <c r="G46" s="312" t="s">
        <v>5791</v>
      </c>
      <c r="H46" s="381">
        <v>6177113</v>
      </c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 t="s">
        <v>1413</v>
      </c>
      <c r="C47" s="312" t="s">
        <v>1602</v>
      </c>
      <c r="D47" s="312" t="s">
        <v>5530</v>
      </c>
      <c r="E47" s="312"/>
      <c r="F47" s="312"/>
      <c r="G47" s="312" t="s">
        <v>5476</v>
      </c>
      <c r="H47" s="381">
        <v>6177258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1413</v>
      </c>
      <c r="C48" s="312" t="s">
        <v>2691</v>
      </c>
      <c r="D48" s="312" t="s">
        <v>5807</v>
      </c>
      <c r="E48" s="312"/>
      <c r="F48" s="312"/>
      <c r="G48" s="312" t="s">
        <v>5476</v>
      </c>
      <c r="H48" s="381">
        <v>6179556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1413</v>
      </c>
      <c r="C49" s="312" t="s">
        <v>1561</v>
      </c>
      <c r="D49" s="312" t="s">
        <v>5999</v>
      </c>
      <c r="E49" s="312"/>
      <c r="F49" s="312"/>
      <c r="G49" s="312" t="s">
        <v>5476</v>
      </c>
      <c r="H49" s="381">
        <v>6180520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 t="s">
        <v>1839</v>
      </c>
      <c r="D50" s="312" t="s">
        <v>6711</v>
      </c>
      <c r="E50" s="312"/>
      <c r="F50" s="312"/>
      <c r="G50" s="312" t="s">
        <v>5476</v>
      </c>
      <c r="H50" s="381">
        <v>6189005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 t="s">
        <v>1561</v>
      </c>
      <c r="D51" s="312" t="s">
        <v>5701</v>
      </c>
      <c r="E51" s="312"/>
      <c r="F51" s="312"/>
      <c r="G51" s="312" t="s">
        <v>5476</v>
      </c>
      <c r="H51" s="381">
        <v>6216101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5539</v>
      </c>
      <c r="E52" s="312"/>
      <c r="F52" s="312"/>
      <c r="G52" s="312" t="s">
        <v>5476</v>
      </c>
      <c r="H52" s="381">
        <v>6217843</v>
      </c>
      <c r="I52" s="65">
        <f>IF(H52="","None",_xlfn.XLOOKUP(H52,RawTable[ITEM_NO],RawTable[STOCK],"None"))</f>
        <v>3</v>
      </c>
      <c r="J52" s="313"/>
      <c r="K52" s="313"/>
      <c r="L52" s="316"/>
    </row>
    <row r="53" spans="2:12" ht="30" customHeight="1">
      <c r="B53" s="315" t="s">
        <v>1413</v>
      </c>
      <c r="C53" s="312" t="s">
        <v>1561</v>
      </c>
      <c r="D53" s="312" t="s">
        <v>5669</v>
      </c>
      <c r="E53" s="312"/>
      <c r="F53" s="312"/>
      <c r="G53" s="312" t="s">
        <v>5476</v>
      </c>
      <c r="H53" s="381">
        <v>6217947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1413</v>
      </c>
      <c r="C54" s="312" t="s">
        <v>5652</v>
      </c>
      <c r="D54" s="312" t="s">
        <v>5658</v>
      </c>
      <c r="E54" s="312"/>
      <c r="F54" s="312"/>
      <c r="G54" s="312" t="s">
        <v>1554</v>
      </c>
      <c r="H54" s="381">
        <v>6217950</v>
      </c>
      <c r="I54" s="65">
        <f>IF(H54="","None",_xlfn.XLOOKUP(H54,RawTable[ITEM_NO],RawTable[STOCK],"None"))</f>
        <v>4</v>
      </c>
      <c r="J54" s="313"/>
      <c r="K54" s="313"/>
      <c r="L54" s="316"/>
    </row>
    <row r="55" spans="2:12" ht="30" customHeight="1">
      <c r="B55" s="315" t="s">
        <v>8029</v>
      </c>
      <c r="C55" s="312"/>
      <c r="D55" s="312" t="s">
        <v>8017</v>
      </c>
      <c r="E55" s="312"/>
      <c r="F55" s="312"/>
      <c r="G55" s="312"/>
      <c r="H55" s="381">
        <v>6221738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1413</v>
      </c>
      <c r="C56" s="312"/>
      <c r="D56" s="312" t="s">
        <v>6310</v>
      </c>
      <c r="E56" s="312"/>
      <c r="F56" s="312"/>
      <c r="G56" s="312" t="s">
        <v>6311</v>
      </c>
      <c r="H56" s="381">
        <v>6230214</v>
      </c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 t="s">
        <v>1413</v>
      </c>
      <c r="C57" s="312" t="s">
        <v>1769</v>
      </c>
      <c r="D57" s="312" t="s">
        <v>6730</v>
      </c>
      <c r="E57" s="312"/>
      <c r="F57" s="312"/>
      <c r="G57" s="312" t="s">
        <v>5629</v>
      </c>
      <c r="H57" s="381">
        <v>6230274</v>
      </c>
      <c r="I57" s="65">
        <f>IF(H57="","None",_xlfn.XLOOKUP(H57,RawTable[ITEM_NO],RawTable[STOCK],"None"))</f>
        <v>11</v>
      </c>
      <c r="J57" s="313"/>
      <c r="K57" s="313"/>
      <c r="L57" s="316"/>
    </row>
    <row r="58" spans="2:12" ht="30" customHeight="1">
      <c r="B58" s="315" t="s">
        <v>1413</v>
      </c>
      <c r="C58" s="312" t="s">
        <v>1561</v>
      </c>
      <c r="D58" s="312" t="s">
        <v>5599</v>
      </c>
      <c r="E58" s="312"/>
      <c r="F58" s="312"/>
      <c r="G58" s="312" t="s">
        <v>5476</v>
      </c>
      <c r="H58" s="381">
        <v>6231448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1413</v>
      </c>
      <c r="C59" s="312" t="s">
        <v>1630</v>
      </c>
      <c r="D59" s="312" t="s">
        <v>5477</v>
      </c>
      <c r="E59" s="312"/>
      <c r="F59" s="312"/>
      <c r="G59" s="312" t="s">
        <v>5476</v>
      </c>
      <c r="H59" s="381">
        <v>6231900</v>
      </c>
      <c r="I59" s="65">
        <f>IF(H59="","None",_xlfn.XLOOKUP(H59,RawTable[ITEM_NO],RawTable[STOCK],"None"))</f>
        <v>2</v>
      </c>
      <c r="J59" s="313"/>
      <c r="K59" s="313"/>
      <c r="L59" s="316"/>
    </row>
    <row r="60" spans="2:12" ht="30" customHeight="1">
      <c r="B60" s="315" t="s">
        <v>1413</v>
      </c>
      <c r="C60" s="312" t="s">
        <v>1769</v>
      </c>
      <c r="D60" s="312" t="s">
        <v>5633</v>
      </c>
      <c r="E60" s="312"/>
      <c r="F60" s="312"/>
      <c r="G60" s="312" t="s">
        <v>5476</v>
      </c>
      <c r="H60" s="381">
        <v>6231901</v>
      </c>
      <c r="I60" s="65">
        <f>IF(H60="","None",_xlfn.XLOOKUP(H60,RawTable[ITEM_NO],RawTable[STOCK],"None"))</f>
        <v>2</v>
      </c>
      <c r="J60" s="313"/>
      <c r="K60" s="313"/>
      <c r="L60" s="316"/>
    </row>
    <row r="61" spans="2:12" ht="30" customHeight="1">
      <c r="B61" s="315" t="s">
        <v>1413</v>
      </c>
      <c r="C61" s="312" t="s">
        <v>6013</v>
      </c>
      <c r="D61" s="312" t="s">
        <v>6223</v>
      </c>
      <c r="E61" s="312"/>
      <c r="F61" s="312"/>
      <c r="G61" s="312" t="s">
        <v>5476</v>
      </c>
      <c r="H61" s="381">
        <v>6239234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1413</v>
      </c>
      <c r="C62" s="312" t="s">
        <v>1626</v>
      </c>
      <c r="D62" s="312" t="s">
        <v>5932</v>
      </c>
      <c r="E62" s="312"/>
      <c r="F62" s="312"/>
      <c r="G62" s="312" t="s">
        <v>1629</v>
      </c>
      <c r="H62" s="381">
        <v>6244569</v>
      </c>
      <c r="I62" s="65">
        <f>IF(H62="","None",_xlfn.XLOOKUP(H62,RawTable[ITEM_NO],RawTable[STOCK],"None"))</f>
        <v>9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6715</v>
      </c>
      <c r="E63" s="312"/>
      <c r="F63" s="312"/>
      <c r="G63" s="312" t="s">
        <v>5476</v>
      </c>
      <c r="H63" s="381">
        <v>6252190</v>
      </c>
      <c r="I63" s="65">
        <f>IF(H63="","None",_xlfn.XLOOKUP(H63,RawTable[ITEM_NO],RawTable[STOCK],"None"))</f>
        <v>2</v>
      </c>
      <c r="J63" s="313"/>
      <c r="K63" s="313"/>
      <c r="L63" s="316"/>
    </row>
    <row r="64" spans="2:12" ht="30" customHeight="1">
      <c r="B64" s="315" t="s">
        <v>1413</v>
      </c>
      <c r="C64" s="312" t="s">
        <v>1561</v>
      </c>
      <c r="D64" s="312" t="s">
        <v>5602</v>
      </c>
      <c r="E64" s="312"/>
      <c r="F64" s="312"/>
      <c r="G64" s="312" t="s">
        <v>5476</v>
      </c>
      <c r="H64" s="381">
        <v>6257978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8029</v>
      </c>
      <c r="C65" s="312"/>
      <c r="D65" s="312" t="s">
        <v>8020</v>
      </c>
      <c r="E65" s="312"/>
      <c r="F65" s="312"/>
      <c r="G65" s="312"/>
      <c r="H65" s="381">
        <v>6300116</v>
      </c>
      <c r="I65" s="65">
        <f>IF(H65="","None",_xlfn.XLOOKUP(H65,RawTable[ITEM_NO],RawTable[STOCK],"None"))</f>
        <v>1</v>
      </c>
      <c r="J65" s="313"/>
      <c r="K65" s="313"/>
      <c r="L65" s="316"/>
    </row>
    <row r="66" spans="2:12" ht="30" customHeight="1">
      <c r="B66" s="315" t="s">
        <v>1413</v>
      </c>
      <c r="C66" s="312" t="s">
        <v>1769</v>
      </c>
      <c r="D66" s="312" t="s">
        <v>5640</v>
      </c>
      <c r="E66" s="312"/>
      <c r="F66" s="312"/>
      <c r="G66" s="312" t="s">
        <v>5476</v>
      </c>
      <c r="H66" s="381">
        <v>6310119</v>
      </c>
      <c r="I66" s="65">
        <f>IF(H66="","None",_xlfn.XLOOKUP(H66,RawTable[ITEM_NO],RawTable[STOCK],"None"))</f>
        <v>1</v>
      </c>
      <c r="J66" s="313"/>
      <c r="K66" s="313"/>
      <c r="L66" s="316"/>
    </row>
    <row r="67" spans="2:12" ht="30" customHeight="1">
      <c r="B67" s="315" t="s">
        <v>1413</v>
      </c>
      <c r="C67" s="312" t="s">
        <v>1883</v>
      </c>
      <c r="D67" s="312" t="s">
        <v>6735</v>
      </c>
      <c r="E67" s="312"/>
      <c r="F67" s="312"/>
      <c r="G67" s="312" t="s">
        <v>5476</v>
      </c>
      <c r="H67" s="381">
        <v>6338449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1413</v>
      </c>
      <c r="C68" s="312" t="s">
        <v>1883</v>
      </c>
      <c r="D68" s="312" t="s">
        <v>6734</v>
      </c>
      <c r="E68" s="312"/>
      <c r="F68" s="312"/>
      <c r="G68" s="312" t="s">
        <v>5476</v>
      </c>
      <c r="H68" s="381">
        <v>6338450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8029</v>
      </c>
      <c r="C69" s="312" t="s">
        <v>7026</v>
      </c>
      <c r="D69" s="312" t="s">
        <v>8071</v>
      </c>
      <c r="E69" s="312"/>
      <c r="F69" s="312"/>
      <c r="G69" s="312"/>
      <c r="H69" s="381" t="s">
        <v>8068</v>
      </c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 t="s">
        <v>8029</v>
      </c>
      <c r="C70" s="312" t="s">
        <v>7026</v>
      </c>
      <c r="D70" s="312" t="s">
        <v>8072</v>
      </c>
      <c r="E70" s="312"/>
      <c r="F70" s="728"/>
      <c r="G70" s="312"/>
      <c r="H70" s="381" t="s">
        <v>8069</v>
      </c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 t="s">
        <v>8029</v>
      </c>
      <c r="C71" s="312" t="s">
        <v>7026</v>
      </c>
      <c r="D71" s="312" t="s">
        <v>8073</v>
      </c>
      <c r="E71" s="815"/>
      <c r="F71" s="728"/>
      <c r="G71" s="312"/>
      <c r="H71" s="381" t="s">
        <v>8070</v>
      </c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 t="s">
        <v>8029</v>
      </c>
      <c r="C72" s="312"/>
      <c r="D72" s="312" t="s">
        <v>8019</v>
      </c>
      <c r="E72" s="312"/>
      <c r="F72" s="728"/>
      <c r="G72" s="312"/>
      <c r="H72" s="381" t="s">
        <v>8012</v>
      </c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 t="s">
        <v>8029</v>
      </c>
      <c r="C73" s="312"/>
      <c r="D73" s="312" t="s">
        <v>8018</v>
      </c>
      <c r="E73" s="312"/>
      <c r="F73" s="728"/>
      <c r="G73" s="312"/>
      <c r="H73" s="381">
        <v>6168696</v>
      </c>
      <c r="I73" s="65">
        <f>IF(H73="","None",_xlfn.XLOOKUP(H73,RawTable[ITEM_NO],RawTable[STOCK],"None"))</f>
        <v>9</v>
      </c>
      <c r="J73" s="313"/>
      <c r="K73" s="313"/>
      <c r="L73" s="316"/>
    </row>
    <row r="74" spans="2:12" ht="30" customHeight="1">
      <c r="B74" s="315" t="s">
        <v>8029</v>
      </c>
      <c r="C74" s="312"/>
      <c r="D74" s="312" t="s">
        <v>8022</v>
      </c>
      <c r="E74" s="312"/>
      <c r="F74" s="728"/>
      <c r="G74" s="312"/>
      <c r="H74" s="381" t="s">
        <v>8011</v>
      </c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 t="s">
        <v>9059</v>
      </c>
      <c r="C75" s="312"/>
      <c r="D75" s="312" t="s">
        <v>9060</v>
      </c>
      <c r="E75" s="312"/>
      <c r="F75" s="312"/>
      <c r="G75" s="312"/>
      <c r="H75" s="65">
        <v>6217129</v>
      </c>
      <c r="I75" s="65">
        <f>IF(H75="","None",_xlfn.XLOOKUP(H75,RawTable[ITEM_NO],RawTable[STOCK],"None"))</f>
        <v>2</v>
      </c>
      <c r="J75" s="313"/>
      <c r="K75" s="313"/>
      <c r="L75" s="316"/>
    </row>
    <row r="76" spans="2:12" ht="30" customHeight="1">
      <c r="B76" s="315" t="s">
        <v>9089</v>
      </c>
      <c r="C76" s="312" t="s">
        <v>9099</v>
      </c>
      <c r="D76" s="312" t="s">
        <v>9098</v>
      </c>
      <c r="E76" s="312" t="s">
        <v>9100</v>
      </c>
      <c r="F76" s="312"/>
      <c r="G76" s="312"/>
      <c r="H76" s="65">
        <v>6248833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 t="s">
        <v>9089</v>
      </c>
      <c r="C77" s="312" t="s">
        <v>9099</v>
      </c>
      <c r="D77" s="312" t="s">
        <v>9103</v>
      </c>
      <c r="E77" s="312"/>
      <c r="F77" s="312"/>
      <c r="G77" s="312"/>
      <c r="H77" s="65">
        <v>965177</v>
      </c>
      <c r="I77" s="65">
        <f>IF(H77="","None",_xlfn.XLOOKUP(H77,RawTable[ITEM_NO],RawTable[STOCK],"None"))</f>
        <v>1</v>
      </c>
      <c r="J77" s="313"/>
      <c r="K77" s="313"/>
      <c r="L77" s="316"/>
    </row>
    <row r="78" spans="2:12" ht="30" customHeight="1">
      <c r="B78" s="315" t="s">
        <v>9089</v>
      </c>
      <c r="C78" s="312" t="s">
        <v>9101</v>
      </c>
      <c r="D78" s="312" t="s">
        <v>9105</v>
      </c>
      <c r="E78" s="312"/>
      <c r="F78" s="312"/>
      <c r="G78" s="312"/>
      <c r="H78" s="65">
        <v>6248835</v>
      </c>
      <c r="I78" s="65">
        <f>IF(H78="","None",_xlfn.XLOOKUP(H78,RawTable[ITEM_NO],RawTable[STOCK],"None"))</f>
        <v>1</v>
      </c>
      <c r="J78" s="313"/>
      <c r="K78" s="313"/>
      <c r="L78" s="316"/>
    </row>
    <row r="79" spans="2:12" ht="30" customHeight="1">
      <c r="B79" s="315" t="s">
        <v>9089</v>
      </c>
      <c r="C79" s="312" t="s">
        <v>9102</v>
      </c>
      <c r="D79" s="312" t="s">
        <v>9104</v>
      </c>
      <c r="E79" s="312"/>
      <c r="F79" s="312"/>
      <c r="G79" s="312"/>
      <c r="H79" s="65">
        <v>6248834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9456</v>
      </c>
      <c r="C80" s="312" t="s">
        <v>9464</v>
      </c>
      <c r="D80" s="312" t="s">
        <v>9463</v>
      </c>
      <c r="E80" s="312"/>
      <c r="F80" s="312"/>
      <c r="G80" s="312"/>
      <c r="H80" s="65">
        <v>6192853</v>
      </c>
      <c r="I80" s="65">
        <f>IF(H80="","None",_xlfn.XLOOKUP(H80,RawTable[ITEM_NO],RawTable[STOCK],"None"))</f>
        <v>4</v>
      </c>
      <c r="J80" s="313"/>
      <c r="K80" s="313"/>
      <c r="L80" s="316"/>
    </row>
    <row r="81" spans="2:12" ht="30" customHeight="1">
      <c r="B81" s="315" t="s">
        <v>9472</v>
      </c>
      <c r="C81" s="312" t="s">
        <v>9478</v>
      </c>
      <c r="D81" s="312" t="s">
        <v>9476</v>
      </c>
      <c r="E81" s="312" t="s">
        <v>9477</v>
      </c>
      <c r="F81" s="312"/>
      <c r="G81" s="312"/>
      <c r="H81" s="65" t="s">
        <v>9474</v>
      </c>
      <c r="I81" s="65">
        <f>IF(H81="","None",_xlfn.XLOOKUP(H81,RawTable[ITEM_NO],RawTable[STOCK],"None"))</f>
        <v>1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9" xr:uid="{DAAE7B28-B568-46B2-8B83-F3990409C08E}">
    <sortState xmlns:xlrd2="http://schemas.microsoft.com/office/spreadsheetml/2017/richdata2" ref="B4:L74">
      <sortCondition ref="B3:B59"/>
    </sortState>
  </autoFilter>
  <phoneticPr fontId="2" type="noConversion"/>
  <conditionalFormatting sqref="B4:H220">
    <cfRule type="expression" dxfId="388" priority="6" stopIfTrue="1">
      <formula>UPPER($I4)="NONE"</formula>
    </cfRule>
    <cfRule type="expression" dxfId="387" priority="7" stopIfTrue="1">
      <formula>AND($I4&lt;&gt;"", $J4&lt;&gt;"", $I4*1&lt;$J4*1)</formula>
    </cfRule>
  </conditionalFormatting>
  <conditionalFormatting sqref="H1:H3 H221:H1048576">
    <cfRule type="duplicateValues" dxfId="386" priority="5"/>
  </conditionalFormatting>
  <conditionalFormatting sqref="H4:H1048576">
    <cfRule type="expression" dxfId="385" priority="8">
      <formula>COUNTIF($H:$H, $H4)&gt;1</formula>
    </cfRule>
  </conditionalFormatting>
  <conditionalFormatting sqref="I3:I1048576">
    <cfRule type="cellIs" dxfId="384" priority="1" operator="equal">
      <formula>0</formula>
    </cfRule>
    <cfRule type="cellIs" dxfId="383" priority="2" operator="equal">
      <formula>"None"</formula>
    </cfRule>
  </conditionalFormatting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08E7-3FF3-4D7B-A2C0-8DC838009573}">
  <sheetPr codeName="Sheet9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7598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1558</v>
      </c>
      <c r="D4" s="713" t="s">
        <v>6375</v>
      </c>
      <c r="E4" s="713" t="s">
        <v>6376</v>
      </c>
      <c r="F4" s="713" t="s">
        <v>6355</v>
      </c>
      <c r="G4" s="713" t="s">
        <v>1495</v>
      </c>
      <c r="H4" s="714">
        <v>1054695</v>
      </c>
      <c r="I4" s="65">
        <f>IF(H4="","None",_xlfn.XLOOKUP(H4,RawTable[ITEM_NO],RawTable[STOCK],"None"))</f>
        <v>0</v>
      </c>
      <c r="J4" s="313"/>
      <c r="K4" s="313"/>
      <c r="L4" s="316" t="s">
        <v>7945</v>
      </c>
    </row>
    <row r="5" spans="2:12" ht="30" customHeight="1">
      <c r="B5" s="315" t="s">
        <v>1792</v>
      </c>
      <c r="C5" s="312" t="s">
        <v>1558</v>
      </c>
      <c r="D5" s="713" t="s">
        <v>6379</v>
      </c>
      <c r="E5" s="713" t="s">
        <v>6380</v>
      </c>
      <c r="F5" s="713" t="s">
        <v>6355</v>
      </c>
      <c r="G5" s="713" t="s">
        <v>1419</v>
      </c>
      <c r="H5" s="714">
        <v>1054696</v>
      </c>
      <c r="I5" s="65" t="str">
        <f>IF(H5="","None",_xlfn.XLOOKUP(H5,RawTable[ITEM_NO],RawTable[STOCK],"None"))</f>
        <v>None</v>
      </c>
      <c r="J5" s="313"/>
      <c r="K5" s="313"/>
      <c r="L5" s="316" t="s">
        <v>7945</v>
      </c>
    </row>
    <row r="6" spans="2:12" ht="30" customHeight="1">
      <c r="B6" s="315" t="s">
        <v>1792</v>
      </c>
      <c r="C6" s="312" t="s">
        <v>1558</v>
      </c>
      <c r="D6" s="715" t="s">
        <v>8053</v>
      </c>
      <c r="E6" s="715" t="s">
        <v>6376</v>
      </c>
      <c r="F6" s="715" t="s">
        <v>6355</v>
      </c>
      <c r="G6" s="715" t="s">
        <v>1419</v>
      </c>
      <c r="H6" s="716">
        <v>6339090</v>
      </c>
      <c r="I6" s="65">
        <f>IF(H6="","None",_xlfn.XLOOKUP(H6,RawTable[ITEM_NO],RawTable[STOCK],"None"))</f>
        <v>5</v>
      </c>
      <c r="J6" s="717"/>
      <c r="K6" s="717"/>
      <c r="L6" s="316" t="s">
        <v>7946</v>
      </c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 t="str">
        <f>IF(H109="","None",_xlfn.XLOOKUP(H109,RawTable[ITEM_NO],RawTable[STOCK],"None"))</f>
        <v>None</v>
      </c>
      <c r="J109" s="313"/>
      <c r="K109" s="313"/>
      <c r="L109" s="316"/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382" priority="8" stopIfTrue="1">
      <formula>UPPER($I4)="NONE"</formula>
    </cfRule>
    <cfRule type="expression" dxfId="381" priority="9" stopIfTrue="1">
      <formula>AND($I4&lt;&gt;"", $J4&lt;&gt;"", $I4*1&lt;$J4*1)</formula>
    </cfRule>
  </conditionalFormatting>
  <conditionalFormatting sqref="H4:H1048576">
    <cfRule type="expression" dxfId="380" priority="10">
      <formula>COUNTIF($H:$H, $H4)&gt;1</formula>
    </cfRule>
  </conditionalFormatting>
  <conditionalFormatting sqref="H221:H1048576 H1:H3">
    <cfRule type="duplicateValues" dxfId="379" priority="7"/>
  </conditionalFormatting>
  <conditionalFormatting sqref="I3:I1048576">
    <cfRule type="cellIs" dxfId="378" priority="1" operator="equal">
      <formula>0</formula>
    </cfRule>
    <cfRule type="cellIs" dxfId="377" priority="2" operator="equal">
      <formula>"None"</formula>
    </cfRule>
  </conditionalFormatting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E7D-FE9F-4A06-B74D-694D307DFA17}">
  <sheetPr codeName="Sheet9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7597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1834</v>
      </c>
      <c r="D4" s="312" t="s">
        <v>6341</v>
      </c>
      <c r="E4" s="312" t="s">
        <v>6342</v>
      </c>
      <c r="F4" s="312" t="s">
        <v>6338</v>
      </c>
      <c r="G4" s="312" t="s">
        <v>1554</v>
      </c>
      <c r="H4" s="65">
        <v>6184403</v>
      </c>
      <c r="I4" s="65">
        <f>IF(H4="","None",_xlfn.XLOOKUP(H4,RawTable[ITEM_NO],RawTable[STOCK],"None"))</f>
        <v>6</v>
      </c>
      <c r="J4" s="313"/>
      <c r="K4" s="313"/>
      <c r="L4" s="316"/>
    </row>
    <row r="5" spans="2:12" ht="30" customHeight="1">
      <c r="B5" s="315" t="s">
        <v>1792</v>
      </c>
      <c r="C5" s="312" t="s">
        <v>1834</v>
      </c>
      <c r="D5" s="312" t="s">
        <v>6336</v>
      </c>
      <c r="E5" s="312" t="s">
        <v>6337</v>
      </c>
      <c r="F5" s="312" t="s">
        <v>6338</v>
      </c>
      <c r="G5" s="312" t="s">
        <v>1554</v>
      </c>
      <c r="H5" s="65">
        <v>6183553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1792</v>
      </c>
      <c r="C6" s="312" t="s">
        <v>1424</v>
      </c>
      <c r="D6" s="312" t="s">
        <v>6364</v>
      </c>
      <c r="E6" s="312" t="s">
        <v>6339</v>
      </c>
      <c r="F6" s="312"/>
      <c r="G6" s="312" t="s">
        <v>1554</v>
      </c>
      <c r="H6" s="65">
        <v>6183554</v>
      </c>
      <c r="I6" s="65">
        <f>IF(H6="","None",_xlfn.XLOOKUP(H6,RawTable[ITEM_NO],RawTable[STOCK],"None"))</f>
        <v>4</v>
      </c>
      <c r="J6" s="313"/>
      <c r="K6" s="313"/>
      <c r="L6" s="316"/>
    </row>
    <row r="7" spans="2:12" ht="30" customHeight="1">
      <c r="B7" s="315" t="s">
        <v>1792</v>
      </c>
      <c r="C7" s="312" t="s">
        <v>1558</v>
      </c>
      <c r="D7" s="312" t="s">
        <v>6377</v>
      </c>
      <c r="E7" s="312" t="s">
        <v>6378</v>
      </c>
      <c r="F7" s="312" t="s">
        <v>6338</v>
      </c>
      <c r="G7" s="312" t="s">
        <v>1419</v>
      </c>
      <c r="H7" s="65">
        <v>6306281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1792</v>
      </c>
      <c r="C8" s="312" t="s">
        <v>1558</v>
      </c>
      <c r="D8" s="312" t="s">
        <v>6371</v>
      </c>
      <c r="E8" s="312" t="s">
        <v>6372</v>
      </c>
      <c r="F8" s="312" t="s">
        <v>6338</v>
      </c>
      <c r="G8" s="312" t="s">
        <v>1419</v>
      </c>
      <c r="H8" s="65">
        <v>6306280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1792</v>
      </c>
      <c r="C9" s="312" t="s">
        <v>1496</v>
      </c>
      <c r="D9" s="312" t="s">
        <v>5969</v>
      </c>
      <c r="E9" s="312" t="s">
        <v>6367</v>
      </c>
      <c r="F9" s="312"/>
      <c r="G9" s="312" t="s">
        <v>1419</v>
      </c>
      <c r="H9" s="65">
        <v>6218104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1792</v>
      </c>
      <c r="C10" s="312" t="s">
        <v>1496</v>
      </c>
      <c r="D10" s="312" t="s">
        <v>5968</v>
      </c>
      <c r="E10" s="312" t="s">
        <v>6366</v>
      </c>
      <c r="F10" s="312"/>
      <c r="G10" s="312" t="s">
        <v>1419</v>
      </c>
      <c r="H10" s="65">
        <v>6218103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1792</v>
      </c>
      <c r="C11" s="312" t="s">
        <v>8895</v>
      </c>
      <c r="D11" s="312" t="s">
        <v>8897</v>
      </c>
      <c r="E11" s="312" t="s">
        <v>8896</v>
      </c>
      <c r="F11" s="312"/>
      <c r="G11" s="312" t="s">
        <v>1419</v>
      </c>
      <c r="H11" s="65">
        <v>6218105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1792</v>
      </c>
      <c r="C12" s="312" t="s">
        <v>8895</v>
      </c>
      <c r="D12" s="312" t="s">
        <v>5970</v>
      </c>
      <c r="E12" s="312" t="s">
        <v>6368</v>
      </c>
      <c r="F12" s="312"/>
      <c r="G12" s="312" t="s">
        <v>1419</v>
      </c>
      <c r="H12" s="65">
        <v>6339592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1792</v>
      </c>
      <c r="C13" s="312" t="s">
        <v>8895</v>
      </c>
      <c r="D13" s="312" t="s">
        <v>5970</v>
      </c>
      <c r="E13" s="312" t="s">
        <v>6368</v>
      </c>
      <c r="F13" s="312"/>
      <c r="G13" s="312" t="s">
        <v>1419</v>
      </c>
      <c r="H13" s="65">
        <v>6218107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1792</v>
      </c>
      <c r="C14" s="312" t="s">
        <v>1429</v>
      </c>
      <c r="D14" s="312" t="s">
        <v>6359</v>
      </c>
      <c r="E14" s="312" t="s">
        <v>6357</v>
      </c>
      <c r="F14" s="312" t="s">
        <v>6338</v>
      </c>
      <c r="G14" s="312" t="s">
        <v>1441</v>
      </c>
      <c r="H14" s="65">
        <v>6266905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1792</v>
      </c>
      <c r="C15" s="312" t="s">
        <v>1429</v>
      </c>
      <c r="D15" s="312" t="s">
        <v>6370</v>
      </c>
      <c r="E15" s="312" t="s">
        <v>6365</v>
      </c>
      <c r="F15" s="312" t="s">
        <v>6369</v>
      </c>
      <c r="G15" s="312" t="s">
        <v>1441</v>
      </c>
      <c r="H15" s="65">
        <v>6266906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1792</v>
      </c>
      <c r="C16" s="312"/>
      <c r="D16" s="312" t="s">
        <v>6362</v>
      </c>
      <c r="E16" s="312" t="s">
        <v>6363</v>
      </c>
      <c r="F16" s="312"/>
      <c r="G16" s="312" t="s">
        <v>1428</v>
      </c>
      <c r="H16" s="65">
        <v>6266483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1792</v>
      </c>
      <c r="C17" s="312" t="s">
        <v>1448</v>
      </c>
      <c r="D17" s="312" t="s">
        <v>6347</v>
      </c>
      <c r="E17" s="312" t="s">
        <v>6348</v>
      </c>
      <c r="F17" s="312"/>
      <c r="G17" s="312" t="s">
        <v>1806</v>
      </c>
      <c r="H17" s="65">
        <v>6281576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1792</v>
      </c>
      <c r="C18" s="312" t="s">
        <v>1448</v>
      </c>
      <c r="D18" s="312" t="s">
        <v>6345</v>
      </c>
      <c r="E18" s="312" t="s">
        <v>6346</v>
      </c>
      <c r="F18" s="312"/>
      <c r="G18" s="312" t="s">
        <v>1806</v>
      </c>
      <c r="H18" s="65">
        <v>6281579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1792</v>
      </c>
      <c r="C19" s="312" t="s">
        <v>1607</v>
      </c>
      <c r="D19" s="312" t="s">
        <v>6360</v>
      </c>
      <c r="E19" s="312" t="s">
        <v>6361</v>
      </c>
      <c r="F19" s="312"/>
      <c r="G19" s="312" t="s">
        <v>1680</v>
      </c>
      <c r="H19" s="65">
        <v>6215607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1792</v>
      </c>
      <c r="C20" s="312" t="s">
        <v>1448</v>
      </c>
      <c r="D20" s="312" t="s">
        <v>6381</v>
      </c>
      <c r="E20" s="312" t="s">
        <v>6382</v>
      </c>
      <c r="F20" s="312"/>
      <c r="G20" s="312" t="s">
        <v>1419</v>
      </c>
      <c r="H20" s="65">
        <v>6238107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1792</v>
      </c>
      <c r="C21" s="312" t="s">
        <v>1558</v>
      </c>
      <c r="D21" s="312" t="s">
        <v>6374</v>
      </c>
      <c r="E21" s="312" t="s">
        <v>6373</v>
      </c>
      <c r="F21" s="312" t="s">
        <v>6338</v>
      </c>
      <c r="G21" s="312" t="s">
        <v>1806</v>
      </c>
      <c r="H21" s="65">
        <v>6251755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1792</v>
      </c>
      <c r="C22" s="312" t="s">
        <v>1448</v>
      </c>
      <c r="D22" s="312" t="s">
        <v>6343</v>
      </c>
      <c r="E22" s="312" t="s">
        <v>6344</v>
      </c>
      <c r="F22" s="312"/>
      <c r="G22" s="312" t="s">
        <v>1806</v>
      </c>
      <c r="H22" s="65">
        <v>6281578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1792</v>
      </c>
      <c r="C23" s="312" t="s">
        <v>1800</v>
      </c>
      <c r="D23" s="312" t="s">
        <v>1800</v>
      </c>
      <c r="E23" s="312" t="s">
        <v>6354</v>
      </c>
      <c r="F23" s="312" t="s">
        <v>6355</v>
      </c>
      <c r="G23" s="312" t="s">
        <v>1554</v>
      </c>
      <c r="H23" s="65">
        <v>6334707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1792</v>
      </c>
      <c r="C24" s="312" t="s">
        <v>1429</v>
      </c>
      <c r="D24" s="312" t="s">
        <v>6350</v>
      </c>
      <c r="E24" s="312" t="s">
        <v>6351</v>
      </c>
      <c r="F24" s="312" t="s">
        <v>6338</v>
      </c>
      <c r="G24" s="312" t="s">
        <v>1428</v>
      </c>
      <c r="H24" s="65">
        <v>6235462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1792</v>
      </c>
      <c r="C25" s="312" t="s">
        <v>1429</v>
      </c>
      <c r="D25" s="312" t="s">
        <v>6383</v>
      </c>
      <c r="E25" s="312" t="s">
        <v>6384</v>
      </c>
      <c r="F25" s="312" t="s">
        <v>6338</v>
      </c>
      <c r="G25" s="312" t="s">
        <v>1419</v>
      </c>
      <c r="H25" s="65">
        <v>6337211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1792</v>
      </c>
      <c r="C26" s="312" t="s">
        <v>3585</v>
      </c>
      <c r="D26" s="312" t="s">
        <v>6352</v>
      </c>
      <c r="E26" s="312" t="s">
        <v>6353</v>
      </c>
      <c r="F26" s="312"/>
      <c r="G26" s="312" t="s">
        <v>1585</v>
      </c>
      <c r="H26" s="65">
        <v>6106897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1792</v>
      </c>
      <c r="C27" s="312" t="s">
        <v>5742</v>
      </c>
      <c r="D27" s="312" t="s">
        <v>5729</v>
      </c>
      <c r="E27" s="312" t="s">
        <v>6358</v>
      </c>
      <c r="F27" s="312" t="s">
        <v>6338</v>
      </c>
      <c r="G27" s="312" t="s">
        <v>1806</v>
      </c>
      <c r="H27" s="65">
        <v>6251756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1792</v>
      </c>
      <c r="C28" s="312" t="s">
        <v>1429</v>
      </c>
      <c r="D28" s="312" t="s">
        <v>6669</v>
      </c>
      <c r="E28" s="312"/>
      <c r="F28" s="312"/>
      <c r="G28" s="312" t="s">
        <v>1428</v>
      </c>
      <c r="H28" s="65">
        <v>6235461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1792</v>
      </c>
      <c r="C29" s="312" t="s">
        <v>1429</v>
      </c>
      <c r="D29" s="312" t="s">
        <v>6349</v>
      </c>
      <c r="E29" s="312"/>
      <c r="F29" s="312"/>
      <c r="G29" s="312" t="s">
        <v>1428</v>
      </c>
      <c r="H29" s="65">
        <v>6235460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1792</v>
      </c>
      <c r="C30" s="312" t="s">
        <v>1789</v>
      </c>
      <c r="D30" s="312" t="s">
        <v>6356</v>
      </c>
      <c r="E30" s="312"/>
      <c r="F30" s="312"/>
      <c r="G30" s="312" t="s">
        <v>1495</v>
      </c>
      <c r="H30" s="65">
        <v>1054695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 t="str">
        <f>IF(H109="","None",_xlfn.XLOOKUP(H109,RawTable[ITEM_NO],RawTable[STOCK],"None"))</f>
        <v>None</v>
      </c>
      <c r="J109" s="313"/>
      <c r="K109" s="313"/>
      <c r="L109" s="316"/>
    </row>
    <row r="110" spans="2:12" ht="30" customHeight="1">
      <c r="B110" s="315"/>
      <c r="C110" s="312"/>
      <c r="D110" s="312"/>
      <c r="E110" s="312"/>
      <c r="F110" s="312"/>
      <c r="G110" s="312"/>
      <c r="H110" s="65"/>
      <c r="I110" s="65" t="str">
        <f>IF(H110="","None",_xlfn.XLOOKUP(H110,RawTable[ITEM_NO],RawTable[STOCK],"None"))</f>
        <v>None</v>
      </c>
      <c r="J110" s="313"/>
      <c r="K110" s="313"/>
      <c r="L110" s="316"/>
    </row>
    <row r="111" spans="2:12" ht="30" customHeight="1">
      <c r="B111" s="315"/>
      <c r="C111" s="312"/>
      <c r="D111" s="312"/>
      <c r="E111" s="312"/>
      <c r="F111" s="312"/>
      <c r="G111" s="312"/>
      <c r="H111" s="65"/>
      <c r="I111" s="65" t="str">
        <f>IF(H111="","None",_xlfn.XLOOKUP(H111,RawTable[ITEM_NO],RawTable[STOCK],"None"))</f>
        <v>None</v>
      </c>
      <c r="J111" s="313"/>
      <c r="K111" s="313"/>
      <c r="L111" s="316"/>
    </row>
    <row r="112" spans="2:12" ht="30" customHeight="1">
      <c r="B112" s="315"/>
      <c r="C112" s="312"/>
      <c r="D112" s="312"/>
      <c r="E112" s="312"/>
      <c r="F112" s="312"/>
      <c r="G112" s="312"/>
      <c r="H112" s="65"/>
      <c r="I112" s="65" t="str">
        <f>IF(H112="","None",_xlfn.XLOOKUP(H112,RawTable[ITEM_NO],RawTable[STOCK],"None"))</f>
        <v>None</v>
      </c>
      <c r="J112" s="313"/>
      <c r="K112" s="313"/>
      <c r="L112" s="316"/>
    </row>
    <row r="113" spans="2:12" ht="30" customHeight="1">
      <c r="B113" s="315"/>
      <c r="C113" s="312"/>
      <c r="D113" s="312"/>
      <c r="E113" s="312"/>
      <c r="F113" s="312"/>
      <c r="G113" s="312"/>
      <c r="H113" s="65"/>
      <c r="I113" s="65" t="str">
        <f>IF(H113="","None",_xlfn.XLOOKUP(H113,RawTable[ITEM_NO],RawTable[STOCK],"None"))</f>
        <v>None</v>
      </c>
      <c r="J113" s="313"/>
      <c r="K113" s="313"/>
      <c r="L113" s="316"/>
    </row>
    <row r="114" spans="2:12" ht="30" customHeight="1">
      <c r="B114" s="315"/>
      <c r="C114" s="312"/>
      <c r="D114" s="312"/>
      <c r="E114" s="312"/>
      <c r="F114" s="312"/>
      <c r="G114" s="312"/>
      <c r="H114" s="65"/>
      <c r="I114" s="65" t="str">
        <f>IF(H114="","None",_xlfn.XLOOKUP(H114,RawTable[ITEM_NO],RawTable[STOCK],"None"))</f>
        <v>None</v>
      </c>
      <c r="J114" s="313"/>
      <c r="K114" s="313"/>
      <c r="L114" s="316"/>
    </row>
    <row r="115" spans="2:12" ht="30" customHeight="1">
      <c r="B115" s="315"/>
      <c r="C115" s="312"/>
      <c r="D115" s="312"/>
      <c r="E115" s="312"/>
      <c r="F115" s="312"/>
      <c r="G115" s="312"/>
      <c r="H115" s="65"/>
      <c r="I115" s="65" t="str">
        <f>IF(H115="","None",_xlfn.XLOOKUP(H115,RawTable[ITEM_NO],RawTable[STOCK],"None"))</f>
        <v>None</v>
      </c>
      <c r="J115" s="313"/>
      <c r="K115" s="313"/>
      <c r="L115" s="316"/>
    </row>
    <row r="116" spans="2:12" ht="30" customHeight="1">
      <c r="B116" s="315"/>
      <c r="C116" s="312"/>
      <c r="D116" s="312"/>
      <c r="E116" s="312"/>
      <c r="F116" s="312"/>
      <c r="G116" s="312"/>
      <c r="H116" s="65"/>
      <c r="I116" s="65" t="str">
        <f>IF(H116="","None",_xlfn.XLOOKUP(H116,RawTable[ITEM_NO],RawTable[STOCK],"None"))</f>
        <v>None</v>
      </c>
      <c r="J116" s="313"/>
      <c r="K116" s="313"/>
      <c r="L116" s="316"/>
    </row>
    <row r="117" spans="2:12" ht="30" customHeight="1">
      <c r="B117" s="315"/>
      <c r="C117" s="312"/>
      <c r="D117" s="312"/>
      <c r="E117" s="312"/>
      <c r="F117" s="312"/>
      <c r="G117" s="312"/>
      <c r="H117" s="65"/>
      <c r="I117" s="65" t="str">
        <f>IF(H117="","None",_xlfn.XLOOKUP(H117,RawTable[ITEM_NO],RawTable[STOCK],"None"))</f>
        <v>None</v>
      </c>
      <c r="J117" s="313"/>
      <c r="K117" s="313"/>
      <c r="L117" s="316"/>
    </row>
    <row r="118" spans="2:12" ht="30" customHeight="1">
      <c r="B118" s="315"/>
      <c r="C118" s="312"/>
      <c r="D118" s="312"/>
      <c r="E118" s="312"/>
      <c r="F118" s="312"/>
      <c r="G118" s="312"/>
      <c r="H118" s="65"/>
      <c r="I118" s="65" t="str">
        <f>IF(H118="","None",_xlfn.XLOOKUP(H118,RawTable[ITEM_NO],RawTable[STOCK],"None"))</f>
        <v>None</v>
      </c>
      <c r="J118" s="313"/>
      <c r="K118" s="313"/>
      <c r="L118" s="316"/>
    </row>
    <row r="119" spans="2:12" ht="30" customHeight="1">
      <c r="B119" s="315"/>
      <c r="C119" s="312"/>
      <c r="D119" s="312"/>
      <c r="E119" s="312"/>
      <c r="F119" s="312"/>
      <c r="G119" s="312"/>
      <c r="H119" s="65"/>
      <c r="I119" s="65" t="str">
        <f>IF(H119="","None",_xlfn.XLOOKUP(H119,RawTable[ITEM_NO],RawTable[STOCK],"None"))</f>
        <v>None</v>
      </c>
      <c r="J119" s="313"/>
      <c r="K119" s="313"/>
      <c r="L119" s="316"/>
    </row>
    <row r="120" spans="2:12" ht="30" customHeight="1">
      <c r="B120" s="315"/>
      <c r="C120" s="312"/>
      <c r="D120" s="312"/>
      <c r="E120" s="312"/>
      <c r="F120" s="312"/>
      <c r="G120" s="312"/>
      <c r="H120" s="65"/>
      <c r="I120" s="65" t="str">
        <f>IF(H120="","None",_xlfn.XLOOKUP(H120,RawTable[ITEM_NO],RawTable[STOCK],"None"))</f>
        <v>None</v>
      </c>
      <c r="J120" s="313"/>
      <c r="K120" s="313"/>
      <c r="L120" s="316"/>
    </row>
    <row r="121" spans="2:12" ht="30" customHeight="1">
      <c r="B121" s="315"/>
      <c r="C121" s="312"/>
      <c r="D121" s="312"/>
      <c r="E121" s="312"/>
      <c r="F121" s="312"/>
      <c r="G121" s="312"/>
      <c r="H121" s="65"/>
      <c r="I121" s="65" t="str">
        <f>IF(H121="","None",_xlfn.XLOOKUP(H121,RawTable[ITEM_NO],RawTable[STOCK],"None"))</f>
        <v>None</v>
      </c>
      <c r="J121" s="313"/>
      <c r="K121" s="313"/>
      <c r="L121" s="316"/>
    </row>
    <row r="122" spans="2:12" ht="30" customHeight="1">
      <c r="B122" s="315"/>
      <c r="C122" s="312"/>
      <c r="D122" s="312"/>
      <c r="E122" s="312"/>
      <c r="F122" s="312"/>
      <c r="G122" s="312"/>
      <c r="H122" s="65"/>
      <c r="I122" s="65" t="str">
        <f>IF(H122="","None",_xlfn.XLOOKUP(H122,RawTable[ITEM_NO],RawTable[STOCK],"None"))</f>
        <v>None</v>
      </c>
      <c r="J122" s="313"/>
      <c r="K122" s="313"/>
      <c r="L122" s="316"/>
    </row>
    <row r="123" spans="2:12" ht="30" customHeight="1">
      <c r="B123" s="315"/>
      <c r="C123" s="312"/>
      <c r="D123" s="312"/>
      <c r="E123" s="312"/>
      <c r="F123" s="312"/>
      <c r="G123" s="312"/>
      <c r="H123" s="65"/>
      <c r="I123" s="65" t="str">
        <f>IF(H123="","None",_xlfn.XLOOKUP(H123,RawTable[ITEM_NO],RawTable[STOCK],"None"))</f>
        <v>None</v>
      </c>
      <c r="J123" s="313"/>
      <c r="K123" s="313"/>
      <c r="L123" s="316"/>
    </row>
    <row r="124" spans="2:12" ht="30" customHeight="1">
      <c r="B124" s="315"/>
      <c r="C124" s="312"/>
      <c r="D124" s="312"/>
      <c r="E124" s="312"/>
      <c r="F124" s="312"/>
      <c r="G124" s="312"/>
      <c r="H124" s="65"/>
      <c r="I124" s="65" t="str">
        <f>IF(H124="","None",_xlfn.XLOOKUP(H124,RawTable[ITEM_NO],RawTable[STOCK],"None"))</f>
        <v>None</v>
      </c>
      <c r="J124" s="313"/>
      <c r="K124" s="313"/>
      <c r="L124" s="316"/>
    </row>
    <row r="125" spans="2:12" ht="30" customHeight="1">
      <c r="B125" s="315"/>
      <c r="C125" s="312"/>
      <c r="D125" s="312"/>
      <c r="E125" s="312"/>
      <c r="F125" s="312"/>
      <c r="G125" s="312"/>
      <c r="H125" s="65"/>
      <c r="I125" s="65" t="str">
        <f>IF(H125="","None",_xlfn.XLOOKUP(H125,RawTable[ITEM_NO],RawTable[STOCK],"None"))</f>
        <v>None</v>
      </c>
      <c r="J125" s="313"/>
      <c r="K125" s="313"/>
      <c r="L125" s="316"/>
    </row>
    <row r="126" spans="2:12" ht="30" customHeight="1">
      <c r="B126" s="315"/>
      <c r="C126" s="312"/>
      <c r="D126" s="312"/>
      <c r="E126" s="312"/>
      <c r="F126" s="312"/>
      <c r="G126" s="312"/>
      <c r="H126" s="65"/>
      <c r="I126" s="65" t="str">
        <f>IF(H126="","None",_xlfn.XLOOKUP(H126,RawTable[ITEM_NO],RawTable[STOCK],"None"))</f>
        <v>None</v>
      </c>
      <c r="J126" s="313"/>
      <c r="K126" s="313"/>
      <c r="L126" s="316"/>
    </row>
    <row r="127" spans="2:12" ht="30" customHeight="1">
      <c r="B127" s="315"/>
      <c r="C127" s="312"/>
      <c r="D127" s="312"/>
      <c r="E127" s="312"/>
      <c r="F127" s="312"/>
      <c r="G127" s="312"/>
      <c r="H127" s="65"/>
      <c r="I127" s="65" t="str">
        <f>IF(H127="","None",_xlfn.XLOOKUP(H127,RawTable[ITEM_NO],RawTable[STOCK],"None"))</f>
        <v>None</v>
      </c>
      <c r="J127" s="313"/>
      <c r="K127" s="313"/>
      <c r="L127" s="316"/>
    </row>
    <row r="128" spans="2:12" ht="30" customHeight="1">
      <c r="B128" s="315"/>
      <c r="C128" s="312"/>
      <c r="D128" s="312"/>
      <c r="E128" s="312"/>
      <c r="F128" s="312"/>
      <c r="G128" s="312"/>
      <c r="H128" s="65"/>
      <c r="I128" s="65" t="str">
        <f>IF(H128="","None",_xlfn.XLOOKUP(H128,RawTable[ITEM_NO],RawTable[STOCK],"None"))</f>
        <v>None</v>
      </c>
      <c r="J128" s="313"/>
      <c r="K128" s="313"/>
      <c r="L128" s="316"/>
    </row>
    <row r="129" spans="2:12" ht="30" customHeight="1">
      <c r="B129" s="315"/>
      <c r="C129" s="312"/>
      <c r="D129" s="312"/>
      <c r="E129" s="312"/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16"/>
    </row>
    <row r="130" spans="2:12" ht="30" customHeight="1">
      <c r="B130" s="315"/>
      <c r="C130" s="312"/>
      <c r="D130" s="312"/>
      <c r="E130" s="312"/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16"/>
    </row>
    <row r="131" spans="2:12" ht="30" customHeight="1">
      <c r="B131" s="315"/>
      <c r="C131" s="312"/>
      <c r="D131" s="312"/>
      <c r="E131" s="312"/>
      <c r="F131" s="312"/>
      <c r="G131" s="312"/>
      <c r="H131" s="65"/>
      <c r="I131" s="65" t="str">
        <f>IF(H131="","None",_xlfn.XLOOKUP(H131,RawTable[ITEM_NO],RawTable[STOCK],"None"))</f>
        <v>None</v>
      </c>
      <c r="J131" s="313"/>
      <c r="K131" s="313"/>
      <c r="L131" s="316"/>
    </row>
    <row r="132" spans="2:12" ht="30" customHeight="1">
      <c r="B132" s="315"/>
      <c r="C132" s="312"/>
      <c r="D132" s="312"/>
      <c r="E132" s="312"/>
      <c r="F132" s="312"/>
      <c r="G132" s="312"/>
      <c r="H132" s="65"/>
      <c r="I132" s="65" t="str">
        <f>IF(H132="","None",_xlfn.XLOOKUP(H132,RawTable[ITEM_NO],RawTable[STOCK],"None"))</f>
        <v>None</v>
      </c>
      <c r="J132" s="313"/>
      <c r="K132" s="313"/>
      <c r="L132" s="316"/>
    </row>
    <row r="133" spans="2:12" ht="30" customHeight="1">
      <c r="B133" s="315"/>
      <c r="C133" s="312"/>
      <c r="D133" s="312"/>
      <c r="E133" s="312"/>
      <c r="F133" s="312"/>
      <c r="G133" s="312"/>
      <c r="H133" s="65"/>
      <c r="I133" s="65" t="str">
        <f>IF(H133="","None",_xlfn.XLOOKUP(H133,RawTable[ITEM_NO],RawTable[STOCK],"None"))</f>
        <v>None</v>
      </c>
      <c r="J133" s="313"/>
      <c r="K133" s="313"/>
      <c r="L133" s="316"/>
    </row>
    <row r="134" spans="2:12" ht="30" customHeight="1">
      <c r="I134" s="65" t="str">
        <f>IF(H134="","None",_xlfn.XLOOKUP(H134,RawTable[ITEM_NO],RawTable[STOCK],"None"))</f>
        <v>None</v>
      </c>
    </row>
    <row r="135" spans="2:12" ht="30" customHeight="1">
      <c r="I135" s="65" t="str">
        <f>IF(H135="","None",_xlfn.XLOOKUP(H135,RawTable[ITEM_NO],RawTable[STOCK],"None"))</f>
        <v>None</v>
      </c>
    </row>
    <row r="136" spans="2:12" ht="30" customHeight="1">
      <c r="I136" s="65" t="str">
        <f>IF(H136="","None",_xlfn.XLOOKUP(H136,RawTable[ITEM_NO],RawTable[STOCK],"None"))</f>
        <v>None</v>
      </c>
    </row>
    <row r="137" spans="2:12" ht="30" customHeight="1">
      <c r="I137" s="65" t="str">
        <f>IF(H137="","None",_xlfn.XLOOKUP(H137,RawTable[ITEM_NO],RawTable[STOCK],"None"))</f>
        <v>None</v>
      </c>
    </row>
    <row r="138" spans="2:12" ht="30" customHeight="1">
      <c r="I138" s="65" t="str">
        <f>IF(H138="","None",_xlfn.XLOOKUP(H138,RawTable[ITEM_NO],RawTable[STOCK],"None"))</f>
        <v>None</v>
      </c>
    </row>
    <row r="139" spans="2:12" ht="30" customHeight="1">
      <c r="I139" s="65" t="str">
        <f>IF(H139="","None",_xlfn.XLOOKUP(H139,RawTable[ITEM_NO],RawTable[STOCK],"None"))</f>
        <v>None</v>
      </c>
    </row>
    <row r="140" spans="2:12" ht="30" customHeight="1">
      <c r="I140" s="65" t="str">
        <f>IF(H140="","None",_xlfn.XLOOKUP(H140,RawTable[ITEM_NO],RawTable[STOCK],"None"))</f>
        <v>None</v>
      </c>
    </row>
    <row r="141" spans="2:12" ht="30" customHeight="1">
      <c r="I141" s="65" t="str">
        <f>IF(H141="","None",_xlfn.XLOOKUP(H141,RawTable[ITEM_NO],RawTable[STOCK],"None"))</f>
        <v>None</v>
      </c>
    </row>
    <row r="142" spans="2:12" ht="30" customHeight="1">
      <c r="I142" s="65" t="str">
        <f>IF(H142="","None",_xlfn.XLOOKUP(H142,RawTable[ITEM_NO],RawTable[STOCK],"None"))</f>
        <v>None</v>
      </c>
    </row>
    <row r="143" spans="2:12" ht="30" customHeight="1">
      <c r="I143" s="65" t="str">
        <f>IF(H143="","None",_xlfn.XLOOKUP(H143,RawTable[ITEM_NO],RawTable[STOCK],"None"))</f>
        <v>None</v>
      </c>
    </row>
    <row r="144" spans="2:12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0" xr:uid="{DAAE7B28-B568-46B2-8B83-F3990409C08E}">
    <sortState xmlns:xlrd2="http://schemas.microsoft.com/office/spreadsheetml/2017/richdata2" ref="B4:L220">
      <sortCondition ref="E3:E30"/>
    </sortState>
  </autoFilter>
  <phoneticPr fontId="2" type="noConversion"/>
  <conditionalFormatting sqref="B4:H220">
    <cfRule type="expression" dxfId="376" priority="7" stopIfTrue="1">
      <formula>UPPER($I4)="NONE"</formula>
    </cfRule>
    <cfRule type="expression" dxfId="375" priority="8" stopIfTrue="1">
      <formula>AND($I4&lt;&gt;"", $J4&lt;&gt;"", $I4*1&lt;$J4*1)</formula>
    </cfRule>
  </conditionalFormatting>
  <conditionalFormatting sqref="H4:H1048576">
    <cfRule type="expression" dxfId="374" priority="9">
      <formula>COUNTIF($H:$H, $H4)&gt;1</formula>
    </cfRule>
  </conditionalFormatting>
  <conditionalFormatting sqref="H221:H1048576 H1:H3">
    <cfRule type="duplicateValues" dxfId="373" priority="6"/>
  </conditionalFormatting>
  <conditionalFormatting sqref="I3:I1048576">
    <cfRule type="cellIs" dxfId="372" priority="1" operator="equal">
      <formula>0</formula>
    </cfRule>
    <cfRule type="cellIs" dxfId="371" priority="2" operator="equal">
      <formula>"None"</formula>
    </cfRule>
  </conditionalFormatting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83B3-99F4-4868-AC33-837A5ACC24EB}">
  <sheetPr codeName="Sheet9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7596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 t="s">
        <v>7952</v>
      </c>
      <c r="D4" s="376" t="s">
        <v>7948</v>
      </c>
      <c r="E4" s="312"/>
      <c r="F4" s="312" t="s">
        <v>7954</v>
      </c>
      <c r="G4" s="312"/>
      <c r="H4" s="379">
        <v>6240148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/>
      <c r="C5" s="312" t="s">
        <v>7956</v>
      </c>
      <c r="D5" s="376" t="s">
        <v>7949</v>
      </c>
      <c r="E5" s="312"/>
      <c r="F5" s="312" t="s">
        <v>7955</v>
      </c>
      <c r="G5" s="312"/>
      <c r="H5" s="379">
        <v>6106897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/>
      <c r="C6" s="312" t="s">
        <v>7957</v>
      </c>
      <c r="D6" s="376" t="s">
        <v>7950</v>
      </c>
      <c r="E6" s="312"/>
      <c r="F6" s="312"/>
      <c r="G6" s="312"/>
      <c r="H6" s="379">
        <v>6338564</v>
      </c>
      <c r="I6" s="65">
        <f>IF(H6="","None",_xlfn.XLOOKUP(H6,RawTable[ITEM_NO],RawTable[STOCK],"None"))</f>
        <v>29</v>
      </c>
      <c r="J6" s="313"/>
      <c r="K6" s="313"/>
      <c r="L6" s="316"/>
    </row>
    <row r="7" spans="2:12" ht="30" customHeight="1">
      <c r="B7" s="315"/>
      <c r="C7" s="312" t="s">
        <v>7953</v>
      </c>
      <c r="D7" s="376" t="s">
        <v>7951</v>
      </c>
      <c r="E7" s="312"/>
      <c r="F7" s="376" t="s">
        <v>7947</v>
      </c>
      <c r="G7" s="312"/>
      <c r="H7" s="379">
        <v>6218951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370" priority="6" stopIfTrue="1">
      <formula>UPPER($I4)="NONE"</formula>
    </cfRule>
    <cfRule type="expression" dxfId="369" priority="7" stopIfTrue="1">
      <formula>AND($I4&lt;&gt;"", $J4&lt;&gt;"", $I4*1&lt;$J4*1)</formula>
    </cfRule>
  </conditionalFormatting>
  <conditionalFormatting sqref="H1:H3 H221:H1048576">
    <cfRule type="duplicateValues" dxfId="368" priority="5"/>
  </conditionalFormatting>
  <conditionalFormatting sqref="H4:H1048576">
    <cfRule type="expression" dxfId="367" priority="8">
      <formula>COUNTIF($H:$H, $H4)&gt;1</formula>
    </cfRule>
  </conditionalFormatting>
  <conditionalFormatting sqref="I3:I1048576">
    <cfRule type="cellIs" dxfId="366" priority="1" operator="equal">
      <formula>0</formula>
    </cfRule>
    <cfRule type="cellIs" dxfId="365" priority="2" operator="equal">
      <formula>"None"</formula>
    </cfRule>
  </conditionalFormatting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E17F-8CF3-4E15-8113-EC86962B594F}">
  <sheetPr codeName="Sheet9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7595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I52" s="65" t="str">
        <f>IF(H52="","None",_xlfn.XLOOKUP(H52,RawTable[ITEM_NO],RawTable[STOCK],"None"))</f>
        <v>None</v>
      </c>
    </row>
    <row r="53" spans="2:12" ht="30" customHeight="1">
      <c r="I53" s="65" t="str">
        <f>IF(H53="","None",_xlfn.XLOOKUP(H53,RawTable[ITEM_NO],RawTable[STOCK],"None"))</f>
        <v>None</v>
      </c>
    </row>
    <row r="54" spans="2:12" ht="30" customHeight="1">
      <c r="I54" s="65" t="str">
        <f>IF(H54="","None",_xlfn.XLOOKUP(H54,RawTable[ITEM_NO],RawTable[STOCK],"None"))</f>
        <v>None</v>
      </c>
    </row>
    <row r="55" spans="2:12" ht="30" customHeight="1">
      <c r="I55" s="65" t="str">
        <f>IF(H55="","None",_xlfn.XLOOKUP(H55,RawTable[ITEM_NO],RawTable[STOCK],"None"))</f>
        <v>None</v>
      </c>
    </row>
    <row r="56" spans="2:12" ht="30" customHeight="1">
      <c r="I56" s="65" t="str">
        <f>IF(H56="","None",_xlfn.XLOOKUP(H56,RawTable[ITEM_NO],RawTable[STOCK],"None"))</f>
        <v>None</v>
      </c>
    </row>
    <row r="57" spans="2:12" ht="30" customHeight="1">
      <c r="I57" s="65" t="str">
        <f>IF(H57="","None",_xlfn.XLOOKUP(H57,RawTable[ITEM_NO],RawTable[STOCK],"None"))</f>
        <v>None</v>
      </c>
    </row>
    <row r="58" spans="2:12" ht="30" customHeight="1">
      <c r="I58" s="65" t="str">
        <f>IF(H58="","None",_xlfn.XLOOKUP(H58,RawTable[ITEM_NO],RawTable[STOCK],"None"))</f>
        <v>None</v>
      </c>
    </row>
    <row r="59" spans="2:12" ht="30" customHeight="1">
      <c r="I59" s="65" t="str">
        <f>IF(H59="","None",_xlfn.XLOOKUP(H59,RawTable[ITEM_NO],RawTable[STOCK],"None"))</f>
        <v>None</v>
      </c>
    </row>
    <row r="60" spans="2:12" ht="30" customHeight="1">
      <c r="I60" s="65" t="str">
        <f>IF(H60="","None",_xlfn.XLOOKUP(H60,RawTable[ITEM_NO],RawTable[STOCK],"None"))</f>
        <v>None</v>
      </c>
    </row>
    <row r="61" spans="2:12" ht="30" customHeight="1">
      <c r="I61" s="65" t="str">
        <f>IF(H61="","None",_xlfn.XLOOKUP(H61,RawTable[ITEM_NO],RawTable[STOCK],"None"))</f>
        <v>None</v>
      </c>
    </row>
    <row r="62" spans="2:12" ht="30" customHeight="1">
      <c r="I62" s="65" t="str">
        <f>IF(H62="","None",_xlfn.XLOOKUP(H62,RawTable[ITEM_NO],RawTable[STOCK],"None"))</f>
        <v>None</v>
      </c>
    </row>
    <row r="63" spans="2:12" ht="30" customHeight="1">
      <c r="I63" s="65" t="str">
        <f>IF(H63="","None",_xlfn.XLOOKUP(H63,RawTable[ITEM_NO],RawTable[STOCK],"None"))</f>
        <v>None</v>
      </c>
    </row>
    <row r="64" spans="2:12" ht="30" customHeight="1">
      <c r="I64" s="65" t="str">
        <f>IF(H64="","None",_xlfn.XLOOKUP(H64,RawTable[ITEM_NO],RawTable[STOCK],"None"))</f>
        <v>None</v>
      </c>
    </row>
    <row r="65" spans="9:9" ht="30" customHeight="1">
      <c r="I65" s="65" t="str">
        <f>IF(H65="","None",_xlfn.XLOOKUP(H65,RawTable[ITEM_NO],RawTable[STOCK],"None"))</f>
        <v>None</v>
      </c>
    </row>
    <row r="66" spans="9:9" ht="30" customHeight="1">
      <c r="I66" s="65" t="str">
        <f>IF(H66="","None",_xlfn.XLOOKUP(H66,RawTable[ITEM_NO],RawTable[STOCK],"None"))</f>
        <v>None</v>
      </c>
    </row>
    <row r="67" spans="9:9" ht="30" customHeight="1">
      <c r="I67" s="65" t="str">
        <f>IF(H67="","None",_xlfn.XLOOKUP(H67,RawTable[ITEM_NO],RawTable[STOCK],"None"))</f>
        <v>None</v>
      </c>
    </row>
    <row r="68" spans="9:9" ht="30" customHeight="1">
      <c r="I68" s="65" t="str">
        <f>IF(H68="","None",_xlfn.XLOOKUP(H68,RawTable[ITEM_NO],RawTable[STOCK],"None"))</f>
        <v>None</v>
      </c>
    </row>
    <row r="69" spans="9:9" ht="30" customHeight="1">
      <c r="I69" s="65" t="str">
        <f>IF(H69="","None",_xlfn.XLOOKUP(H69,RawTable[ITEM_NO],RawTable[STOCK],"None"))</f>
        <v>None</v>
      </c>
    </row>
    <row r="70" spans="9:9" ht="30" customHeight="1">
      <c r="I70" s="65" t="str">
        <f>IF(H70="","None",_xlfn.XLOOKUP(H70,RawTable[ITEM_NO],RawTable[STOCK],"None"))</f>
        <v>None</v>
      </c>
    </row>
    <row r="71" spans="9:9" ht="30" customHeight="1">
      <c r="I71" s="65" t="str">
        <f>IF(H71="","None",_xlfn.XLOOKUP(H71,RawTable[ITEM_NO],RawTable[STOCK],"None"))</f>
        <v>None</v>
      </c>
    </row>
    <row r="72" spans="9:9" ht="30" customHeight="1">
      <c r="I72" s="65" t="str">
        <f>IF(H72="","None",_xlfn.XLOOKUP(H72,RawTable[ITEM_NO],RawTable[STOCK],"None"))</f>
        <v>None</v>
      </c>
    </row>
    <row r="73" spans="9:9" ht="30" customHeight="1">
      <c r="I73" s="65" t="str">
        <f>IF(H73="","None",_xlfn.XLOOKUP(H73,RawTable[ITEM_NO],RawTable[STOCK],"None"))</f>
        <v>None</v>
      </c>
    </row>
    <row r="74" spans="9:9" ht="30" customHeight="1">
      <c r="I74" s="65" t="str">
        <f>IF(H74="","None",_xlfn.XLOOKUP(H74,RawTable[ITEM_NO],RawTable[STOCK],"None"))</f>
        <v>None</v>
      </c>
    </row>
    <row r="75" spans="9:9" ht="30" customHeight="1">
      <c r="I75" s="65" t="str">
        <f>IF(H75="","None",_xlfn.XLOOKUP(H75,RawTable[ITEM_NO],RawTable[STOCK],"None"))</f>
        <v>None</v>
      </c>
    </row>
    <row r="76" spans="9:9" ht="30" customHeight="1">
      <c r="I76" s="65" t="str">
        <f>IF(H76="","None",_xlfn.XLOOKUP(H76,RawTable[ITEM_NO],RawTable[STOCK],"None"))</f>
        <v>None</v>
      </c>
    </row>
    <row r="77" spans="9:9" ht="30" customHeight="1">
      <c r="I77" s="65" t="str">
        <f>IF(H77="","None",_xlfn.XLOOKUP(H77,RawTable[ITEM_NO],RawTable[STOCK],"None"))</f>
        <v>None</v>
      </c>
    </row>
    <row r="78" spans="9:9" ht="30" customHeight="1">
      <c r="I78" s="65" t="str">
        <f>IF(H78="","None",_xlfn.XLOOKUP(H78,RawTable[ITEM_NO],RawTable[STOCK],"None"))</f>
        <v>None</v>
      </c>
    </row>
    <row r="79" spans="9:9" ht="30" customHeight="1">
      <c r="I79" s="65" t="str">
        <f>IF(H79="","None",_xlfn.XLOOKUP(H79,RawTable[ITEM_NO],RawTable[STOCK],"None"))</f>
        <v>None</v>
      </c>
    </row>
    <row r="80" spans="9:9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364" priority="6" stopIfTrue="1">
      <formula>UPPER($I4)="NONE"</formula>
    </cfRule>
    <cfRule type="expression" dxfId="363" priority="7" stopIfTrue="1">
      <formula>AND($I4&lt;&gt;"", $J4&lt;&gt;"", $I4*1&lt;$J4*1)</formula>
    </cfRule>
  </conditionalFormatting>
  <conditionalFormatting sqref="H1:H3 H221:H1048576">
    <cfRule type="duplicateValues" dxfId="362" priority="5"/>
  </conditionalFormatting>
  <conditionalFormatting sqref="H4:H1048576">
    <cfRule type="expression" dxfId="361" priority="8">
      <formula>COUNTIF($H:$H, $H4)&gt;1</formula>
    </cfRule>
  </conditionalFormatting>
  <conditionalFormatting sqref="I3:I1048576">
    <cfRule type="cellIs" dxfId="360" priority="1" operator="equal">
      <formula>0</formula>
    </cfRule>
    <cfRule type="cellIs" dxfId="359" priority="2" operator="equal">
      <formula>"None"</formula>
    </cfRule>
  </conditionalFormatting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9419-52D5-43B3-BFEC-292443C7C4A7}">
  <sheetPr codeName="Sheet9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7612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358" priority="6" stopIfTrue="1">
      <formula>UPPER($I4)="NONE"</formula>
    </cfRule>
    <cfRule type="expression" dxfId="357" priority="7" stopIfTrue="1">
      <formula>AND($I4&lt;&gt;"", $J4&lt;&gt;"", $I4*1&lt;$J4*1)</formula>
    </cfRule>
  </conditionalFormatting>
  <conditionalFormatting sqref="H1:H3 H221:H1048576">
    <cfRule type="duplicateValues" dxfId="356" priority="5"/>
  </conditionalFormatting>
  <conditionalFormatting sqref="H4:H1048576">
    <cfRule type="expression" dxfId="355" priority="8">
      <formula>COUNTIF($H:$H, $H4)&gt;1</formula>
    </cfRule>
  </conditionalFormatting>
  <conditionalFormatting sqref="I3:I1048576">
    <cfRule type="cellIs" dxfId="354" priority="1" operator="equal">
      <formula>0</formula>
    </cfRule>
    <cfRule type="cellIs" dxfId="353" priority="2" operator="equal">
      <formula>"None"</formula>
    </cfRule>
  </conditionalFormatting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4C86-4DD6-4D0F-B892-7B4EAF907EFF}">
  <sheetPr codeName="Sheet2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6385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3246</v>
      </c>
      <c r="E4" s="312"/>
      <c r="F4" s="312"/>
      <c r="G4" s="312" t="s">
        <v>1428</v>
      </c>
      <c r="H4" s="65">
        <v>6335854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6386</v>
      </c>
      <c r="E5" s="312"/>
      <c r="F5" s="312"/>
      <c r="G5" s="312" t="s">
        <v>1419</v>
      </c>
      <c r="H5" s="65">
        <v>6150996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2670</v>
      </c>
      <c r="E6" s="312" t="s">
        <v>2670</v>
      </c>
      <c r="F6" s="312"/>
      <c r="G6" s="312" t="s">
        <v>1419</v>
      </c>
      <c r="H6" s="65">
        <v>6246523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1429</v>
      </c>
      <c r="D7" s="312" t="s">
        <v>6387</v>
      </c>
      <c r="E7" s="312"/>
      <c r="F7" s="312"/>
      <c r="G7" s="312" t="s">
        <v>1428</v>
      </c>
      <c r="H7" s="65">
        <v>6215618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1429</v>
      </c>
      <c r="D8" s="312" t="s">
        <v>6388</v>
      </c>
      <c r="E8" s="312"/>
      <c r="F8" s="312"/>
      <c r="G8" s="312" t="s">
        <v>1428</v>
      </c>
      <c r="H8" s="65">
        <v>6322379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1429</v>
      </c>
      <c r="D9" s="312" t="s">
        <v>6389</v>
      </c>
      <c r="E9" s="312"/>
      <c r="F9" s="312"/>
      <c r="G9" s="312" t="s">
        <v>1419</v>
      </c>
      <c r="H9" s="65">
        <v>6170540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1429</v>
      </c>
      <c r="D10" s="312" t="s">
        <v>6390</v>
      </c>
      <c r="E10" s="312"/>
      <c r="F10" s="312"/>
      <c r="G10" s="312" t="s">
        <v>1419</v>
      </c>
      <c r="H10" s="65">
        <v>6170539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2170</v>
      </c>
      <c r="D11" s="312" t="s">
        <v>5107</v>
      </c>
      <c r="E11" s="312"/>
      <c r="F11" s="312"/>
      <c r="G11" s="312" t="s">
        <v>1428</v>
      </c>
      <c r="H11" s="65">
        <v>6157055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1446</v>
      </c>
      <c r="D12" s="312" t="s">
        <v>6391</v>
      </c>
      <c r="E12" s="312"/>
      <c r="F12" s="312"/>
      <c r="G12" s="312" t="s">
        <v>1419</v>
      </c>
      <c r="H12" s="65">
        <v>6144908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1504</v>
      </c>
      <c r="D13" s="312" t="s">
        <v>4568</v>
      </c>
      <c r="E13" s="312"/>
      <c r="F13" s="312"/>
      <c r="G13" s="312" t="s">
        <v>1428</v>
      </c>
      <c r="H13" s="65">
        <v>6149051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1415</v>
      </c>
      <c r="C14" s="312" t="s">
        <v>1417</v>
      </c>
      <c r="D14" s="312" t="s">
        <v>3496</v>
      </c>
      <c r="E14" s="312"/>
      <c r="F14" s="312"/>
      <c r="G14" s="312" t="s">
        <v>1419</v>
      </c>
      <c r="H14" s="65">
        <v>1054282</v>
      </c>
      <c r="I14" s="65">
        <f>IF(H14="","None",_xlfn.XLOOKUP(H14,RawTable[ITEM_NO],RawTable[STOCK],"None"))</f>
        <v>5</v>
      </c>
      <c r="J14" s="313"/>
      <c r="K14" s="313"/>
      <c r="L14" s="316"/>
    </row>
    <row r="15" spans="2:12" ht="30" customHeight="1">
      <c r="B15" s="315" t="s">
        <v>1415</v>
      </c>
      <c r="C15" s="312" t="s">
        <v>1789</v>
      </c>
      <c r="D15" s="312" t="s">
        <v>6392</v>
      </c>
      <c r="E15" s="312" t="s">
        <v>6393</v>
      </c>
      <c r="F15" s="312" t="s">
        <v>6394</v>
      </c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 t="s">
        <v>1415</v>
      </c>
      <c r="C16" s="312" t="s">
        <v>1789</v>
      </c>
      <c r="D16" s="312" t="s">
        <v>6395</v>
      </c>
      <c r="E16" s="312" t="s">
        <v>6396</v>
      </c>
      <c r="F16" s="312" t="s">
        <v>6397</v>
      </c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 t="s">
        <v>1415</v>
      </c>
      <c r="C17" s="312"/>
      <c r="D17" s="312" t="s">
        <v>6398</v>
      </c>
      <c r="E17" s="312"/>
      <c r="F17" s="312"/>
      <c r="G17" s="312" t="s">
        <v>1456</v>
      </c>
      <c r="H17" s="65">
        <v>6230560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1769</v>
      </c>
      <c r="D18" s="312" t="s">
        <v>6399</v>
      </c>
      <c r="E18" s="312"/>
      <c r="F18" s="312"/>
      <c r="G18" s="312" t="s">
        <v>1495</v>
      </c>
      <c r="H18" s="65">
        <v>6313730</v>
      </c>
      <c r="I18" s="65">
        <f>IF(H18="","None",_xlfn.XLOOKUP(H18,RawTable[ITEM_NO],RawTable[STOCK],"None"))</f>
        <v>3</v>
      </c>
      <c r="J18" s="313"/>
      <c r="K18" s="313"/>
      <c r="L18" s="316"/>
    </row>
    <row r="19" spans="2:12" ht="30" customHeight="1">
      <c r="B19" s="315" t="s">
        <v>1413</v>
      </c>
      <c r="C19" s="312" t="s">
        <v>1769</v>
      </c>
      <c r="D19" s="312" t="s">
        <v>6400</v>
      </c>
      <c r="E19" s="312"/>
      <c r="F19" s="312"/>
      <c r="G19" s="312" t="s">
        <v>1495</v>
      </c>
      <c r="H19" s="65">
        <v>6313736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 t="s">
        <v>1665</v>
      </c>
      <c r="D20" s="312" t="s">
        <v>6401</v>
      </c>
      <c r="E20" s="312"/>
      <c r="F20" s="312"/>
      <c r="G20" s="312" t="s">
        <v>3829</v>
      </c>
      <c r="H20" s="65">
        <v>6210320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4743</v>
      </c>
      <c r="D21" s="312" t="s">
        <v>6402</v>
      </c>
      <c r="E21" s="312"/>
      <c r="F21" s="312"/>
      <c r="G21" s="312" t="s">
        <v>1495</v>
      </c>
      <c r="H21" s="65">
        <v>6313728</v>
      </c>
      <c r="I21" s="65">
        <f>IF(H21="","None",_xlfn.XLOOKUP(H21,RawTable[ITEM_NO],RawTable[STOCK],"None"))</f>
        <v>3</v>
      </c>
      <c r="J21" s="313"/>
      <c r="K21" s="313"/>
      <c r="L21" s="316"/>
    </row>
    <row r="22" spans="2:12" ht="30" customHeight="1">
      <c r="B22" s="315" t="s">
        <v>1413</v>
      </c>
      <c r="C22" s="312" t="s">
        <v>4743</v>
      </c>
      <c r="D22" s="312" t="s">
        <v>6403</v>
      </c>
      <c r="E22" s="312"/>
      <c r="F22" s="312"/>
      <c r="G22" s="312" t="s">
        <v>1495</v>
      </c>
      <c r="H22" s="65">
        <v>6313733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2261</v>
      </c>
      <c r="D23" s="312" t="s">
        <v>6404</v>
      </c>
      <c r="E23" s="312"/>
      <c r="F23" s="312"/>
      <c r="G23" s="312" t="s">
        <v>1495</v>
      </c>
      <c r="H23" s="65">
        <v>6313729</v>
      </c>
      <c r="I23" s="65">
        <f>IF(H23="","None",_xlfn.XLOOKUP(H23,RawTable[ITEM_NO],RawTable[STOCK],"None"))</f>
        <v>3</v>
      </c>
      <c r="J23" s="313"/>
      <c r="K23" s="313"/>
      <c r="L23" s="316"/>
    </row>
    <row r="24" spans="2:12" ht="30" customHeight="1">
      <c r="B24" s="315" t="s">
        <v>1413</v>
      </c>
      <c r="C24" s="312" t="s">
        <v>2261</v>
      </c>
      <c r="D24" s="312" t="s">
        <v>6405</v>
      </c>
      <c r="E24" s="312"/>
      <c r="F24" s="312"/>
      <c r="G24" s="312" t="s">
        <v>1495</v>
      </c>
      <c r="H24" s="65">
        <v>6313734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1626</v>
      </c>
      <c r="D25" s="312" t="s">
        <v>6406</v>
      </c>
      <c r="E25" s="312"/>
      <c r="F25" s="312"/>
      <c r="G25" s="312" t="s">
        <v>4886</v>
      </c>
      <c r="H25" s="65">
        <v>6174381</v>
      </c>
      <c r="I25" s="65">
        <f>IF(H25="","None",_xlfn.XLOOKUP(H25,RawTable[ITEM_NO],RawTable[STOCK],"None"))</f>
        <v>2</v>
      </c>
      <c r="J25" s="313"/>
      <c r="K25" s="313"/>
      <c r="L25" s="316"/>
    </row>
    <row r="26" spans="2:12" ht="30" customHeight="1">
      <c r="B26" s="315" t="s">
        <v>1413</v>
      </c>
      <c r="C26" s="312" t="s">
        <v>3511</v>
      </c>
      <c r="D26" s="312" t="s">
        <v>6407</v>
      </c>
      <c r="E26" s="312"/>
      <c r="F26" s="312"/>
      <c r="G26" s="312" t="s">
        <v>1428</v>
      </c>
      <c r="H26" s="65">
        <v>6139939</v>
      </c>
      <c r="I26" s="65">
        <f>IF(H26="","None",_xlfn.XLOOKUP(H26,RawTable[ITEM_NO],RawTable[STOCK],"None"))</f>
        <v>5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6408</v>
      </c>
      <c r="E27" s="312"/>
      <c r="F27" s="312"/>
      <c r="G27" s="312" t="s">
        <v>1495</v>
      </c>
      <c r="H27" s="65">
        <v>6313727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1413</v>
      </c>
      <c r="C28" s="312"/>
      <c r="D28" s="312" t="s">
        <v>6409</v>
      </c>
      <c r="E28" s="312"/>
      <c r="F28" s="312"/>
      <c r="G28" s="312" t="s">
        <v>1495</v>
      </c>
      <c r="H28" s="65">
        <v>6313731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6410</v>
      </c>
      <c r="E29" s="312"/>
      <c r="F29" s="312"/>
      <c r="G29" s="312" t="s">
        <v>3829</v>
      </c>
      <c r="H29" s="65">
        <v>961827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6411</v>
      </c>
      <c r="E30" s="312"/>
      <c r="F30" s="312"/>
      <c r="G30" s="312" t="s">
        <v>1423</v>
      </c>
      <c r="H30" s="65">
        <v>6217871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0" xr:uid="{DAAE7B28-B568-46B2-8B83-F3990409C08E}">
    <sortState xmlns:xlrd2="http://schemas.microsoft.com/office/spreadsheetml/2017/richdata2" ref="B4:L30">
      <sortCondition ref="B4:B6"/>
      <sortCondition ref="C4:C6"/>
      <sortCondition ref="D4:D6"/>
    </sortState>
  </autoFilter>
  <phoneticPr fontId="2" type="noConversion"/>
  <conditionalFormatting sqref="B4:H220">
    <cfRule type="expression" dxfId="352" priority="6" stopIfTrue="1">
      <formula>UPPER($I4)="NONE"</formula>
    </cfRule>
    <cfRule type="expression" dxfId="351" priority="7" stopIfTrue="1">
      <formula>AND($I4&lt;&gt;"", $J4&lt;&gt;"", $I4*1&lt;$J4*1)</formula>
    </cfRule>
  </conditionalFormatting>
  <conditionalFormatting sqref="H1:H3 H221:H1048576">
    <cfRule type="duplicateValues" dxfId="350" priority="5"/>
  </conditionalFormatting>
  <conditionalFormatting sqref="H4:H1048576">
    <cfRule type="expression" dxfId="349" priority="8">
      <formula>COUNTIF($H:$H, $H4)&gt;1</formula>
    </cfRule>
  </conditionalFormatting>
  <conditionalFormatting sqref="I3:I1048576">
    <cfRule type="cellIs" dxfId="348" priority="1" operator="equal">
      <formula>0</formula>
    </cfRule>
    <cfRule type="cellIs" dxfId="347" priority="2" operator="equal">
      <formula>"None"</formula>
    </cfRule>
  </conditionalFormatting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E74C-6B8C-436E-9908-5A2B5154A865}">
  <sheetPr codeName="Sheet2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6412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1446</v>
      </c>
      <c r="D4" s="312" t="s">
        <v>6413</v>
      </c>
      <c r="E4" s="312"/>
      <c r="F4" s="312"/>
      <c r="G4" s="312" t="s">
        <v>1428</v>
      </c>
      <c r="H4" s="65">
        <v>6235733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1446</v>
      </c>
      <c r="D5" s="312" t="s">
        <v>6414</v>
      </c>
      <c r="E5" s="312"/>
      <c r="F5" s="312"/>
      <c r="G5" s="312" t="s">
        <v>1428</v>
      </c>
      <c r="H5" s="65">
        <v>6235930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1458</v>
      </c>
      <c r="D6" s="312" t="s">
        <v>6415</v>
      </c>
      <c r="E6" s="312"/>
      <c r="F6" s="312"/>
      <c r="G6" s="312" t="s">
        <v>1419</v>
      </c>
      <c r="H6" s="65">
        <v>6315715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1470</v>
      </c>
      <c r="D7" s="312" t="s">
        <v>3961</v>
      </c>
      <c r="E7" s="312"/>
      <c r="F7" s="312"/>
      <c r="G7" s="312" t="s">
        <v>1419</v>
      </c>
      <c r="H7" s="65">
        <v>6307606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1504</v>
      </c>
      <c r="D8" s="312" t="s">
        <v>1523</v>
      </c>
      <c r="E8" s="312"/>
      <c r="F8" s="312"/>
      <c r="G8" s="312" t="s">
        <v>1419</v>
      </c>
      <c r="H8" s="65">
        <v>6130717</v>
      </c>
      <c r="I8" s="65">
        <f>IF(H8="","None",_xlfn.XLOOKUP(H8,RawTable[ITEM_NO],RawTable[STOCK],"None"))</f>
        <v>11</v>
      </c>
      <c r="J8" s="313"/>
      <c r="K8" s="313"/>
      <c r="L8" s="316"/>
    </row>
    <row r="9" spans="2:12" ht="30" customHeight="1">
      <c r="B9" s="315" t="s">
        <v>1415</v>
      </c>
      <c r="C9" s="312" t="s">
        <v>1834</v>
      </c>
      <c r="D9" s="312" t="s">
        <v>6416</v>
      </c>
      <c r="E9" s="312"/>
      <c r="F9" s="312"/>
      <c r="G9" s="312" t="s">
        <v>4886</v>
      </c>
      <c r="H9" s="65">
        <v>6322592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/>
      <c r="D10" s="312" t="s">
        <v>6417</v>
      </c>
      <c r="E10" s="312"/>
      <c r="F10" s="312"/>
      <c r="G10" s="312" t="s">
        <v>4886</v>
      </c>
      <c r="H10" s="65">
        <v>6317762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1602</v>
      </c>
      <c r="D11" s="312" t="s">
        <v>6418</v>
      </c>
      <c r="E11" s="312"/>
      <c r="F11" s="312"/>
      <c r="G11" s="312" t="s">
        <v>4886</v>
      </c>
      <c r="H11" s="65">
        <v>6218172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 t="s">
        <v>2102</v>
      </c>
      <c r="D12" s="312" t="s">
        <v>6419</v>
      </c>
      <c r="E12" s="312"/>
      <c r="F12" s="312"/>
      <c r="G12" s="312" t="s">
        <v>4886</v>
      </c>
      <c r="H12" s="65">
        <v>6323590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1413</v>
      </c>
      <c r="C13" s="312" t="s">
        <v>1626</v>
      </c>
      <c r="D13" s="312" t="s">
        <v>6406</v>
      </c>
      <c r="E13" s="312"/>
      <c r="F13" s="312"/>
      <c r="G13" s="312" t="s">
        <v>4886</v>
      </c>
      <c r="H13" s="65">
        <v>6174381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1413</v>
      </c>
      <c r="C14" s="312" t="s">
        <v>3542</v>
      </c>
      <c r="D14" s="312" t="s">
        <v>3545</v>
      </c>
      <c r="E14" s="312"/>
      <c r="F14" s="312"/>
      <c r="G14" s="312" t="s">
        <v>1680</v>
      </c>
      <c r="H14" s="65">
        <v>6335180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1561</v>
      </c>
      <c r="D15" s="312" t="s">
        <v>6261</v>
      </c>
      <c r="E15" s="312"/>
      <c r="F15" s="312"/>
      <c r="G15" s="312" t="s">
        <v>1423</v>
      </c>
      <c r="H15" s="65">
        <v>1251603</v>
      </c>
      <c r="I15" s="65">
        <f>IF(H15="","None",_xlfn.XLOOKUP(H15,RawTable[ITEM_NO],RawTable[STOCK],"None"))</f>
        <v>4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5" xr:uid="{DAAE7B28-B568-46B2-8B83-F3990409C08E}">
    <sortState xmlns:xlrd2="http://schemas.microsoft.com/office/spreadsheetml/2017/richdata2" ref="B4:L15">
      <sortCondition ref="B4:B6"/>
      <sortCondition ref="C4:C6"/>
      <sortCondition ref="D4:D6"/>
    </sortState>
  </autoFilter>
  <phoneticPr fontId="2" type="noConversion"/>
  <conditionalFormatting sqref="B4:H220">
    <cfRule type="expression" dxfId="346" priority="6" stopIfTrue="1">
      <formula>UPPER($I4)="NONE"</formula>
    </cfRule>
    <cfRule type="expression" dxfId="345" priority="7" stopIfTrue="1">
      <formula>AND($I4&lt;&gt;"", $J4&lt;&gt;"", $I4*1&lt;$J4*1)</formula>
    </cfRule>
  </conditionalFormatting>
  <conditionalFormatting sqref="H1:H3 H221:H1048576">
    <cfRule type="duplicateValues" dxfId="344" priority="5"/>
  </conditionalFormatting>
  <conditionalFormatting sqref="H4:H1048576">
    <cfRule type="expression" dxfId="343" priority="8">
      <formula>COUNTIF($H:$H, $H4)&gt;1</formula>
    </cfRule>
  </conditionalFormatting>
  <conditionalFormatting sqref="I3:I1048576">
    <cfRule type="cellIs" dxfId="342" priority="1" operator="equal">
      <formula>0</formula>
    </cfRule>
    <cfRule type="cellIs" dxfId="341" priority="2" operator="equal">
      <formula>"None"</formula>
    </cfRule>
  </conditionalFormatting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1C24-0EBF-4691-AD5B-636CFCD24E6E}">
  <sheetPr codeName="Sheet2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6420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1755</v>
      </c>
      <c r="D4" s="312" t="s">
        <v>6421</v>
      </c>
      <c r="E4" s="312"/>
      <c r="F4" s="312"/>
      <c r="G4" s="312" t="s">
        <v>6422</v>
      </c>
      <c r="H4" s="65">
        <v>6249709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/>
      <c r="D5" s="312" t="s">
        <v>6423</v>
      </c>
      <c r="E5" s="312"/>
      <c r="F5" s="312"/>
      <c r="G5" s="312" t="s">
        <v>6422</v>
      </c>
      <c r="H5" s="65">
        <v>6249703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3232</v>
      </c>
      <c r="D6" s="312" t="s">
        <v>6424</v>
      </c>
      <c r="E6" s="312"/>
      <c r="F6" s="312"/>
      <c r="G6" s="312" t="s">
        <v>6422</v>
      </c>
      <c r="H6" s="65">
        <v>6249707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1815</v>
      </c>
      <c r="D7" s="312" t="s">
        <v>6425</v>
      </c>
      <c r="E7" s="312" t="s">
        <v>6426</v>
      </c>
      <c r="F7" s="312" t="s">
        <v>6427</v>
      </c>
      <c r="G7" s="312" t="s">
        <v>6428</v>
      </c>
      <c r="H7" s="65">
        <v>6278318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1439</v>
      </c>
      <c r="D8" s="312" t="s">
        <v>4123</v>
      </c>
      <c r="E8" s="312" t="s">
        <v>4124</v>
      </c>
      <c r="F8" s="312"/>
      <c r="G8" s="312" t="s">
        <v>1419</v>
      </c>
      <c r="H8" s="65">
        <v>6172571</v>
      </c>
      <c r="I8" s="65">
        <f>IF(H8="","None",_xlfn.XLOOKUP(H8,RawTable[ITEM_NO],RawTable[STOCK],"None"))</f>
        <v>18</v>
      </c>
      <c r="J8" s="313"/>
      <c r="K8" s="313"/>
      <c r="L8" s="316"/>
    </row>
    <row r="9" spans="2:12" ht="30" customHeight="1">
      <c r="B9" s="315" t="s">
        <v>1413</v>
      </c>
      <c r="C9" s="312"/>
      <c r="D9" s="312" t="s">
        <v>2988</v>
      </c>
      <c r="E9" s="312"/>
      <c r="F9" s="312"/>
      <c r="G9" s="312" t="s">
        <v>1495</v>
      </c>
      <c r="H9" s="65">
        <v>1055019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1417</v>
      </c>
      <c r="D10" s="312" t="s">
        <v>6429</v>
      </c>
      <c r="E10" s="312" t="s">
        <v>6430</v>
      </c>
      <c r="F10" s="312" t="s">
        <v>6431</v>
      </c>
      <c r="G10" s="312" t="s">
        <v>1428</v>
      </c>
      <c r="H10" s="65">
        <v>6285137</v>
      </c>
      <c r="I10" s="65">
        <f>IF(H10="","None",_xlfn.XLOOKUP(H10,RawTable[ITEM_NO],RawTable[STOCK],"None"))</f>
        <v>3</v>
      </c>
      <c r="J10" s="313"/>
      <c r="K10" s="313"/>
      <c r="L10" s="316"/>
    </row>
    <row r="11" spans="2:12" ht="30" customHeight="1">
      <c r="B11" s="315" t="s">
        <v>1413</v>
      </c>
      <c r="C11" s="312" t="s">
        <v>6013</v>
      </c>
      <c r="D11" s="312" t="s">
        <v>6432</v>
      </c>
      <c r="E11" s="312"/>
      <c r="F11" s="312"/>
      <c r="G11" s="312" t="s">
        <v>6422</v>
      </c>
      <c r="H11" s="65">
        <v>6249705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 t="s">
        <v>6013</v>
      </c>
      <c r="D12" s="312" t="s">
        <v>6433</v>
      </c>
      <c r="E12" s="312"/>
      <c r="F12" s="312"/>
      <c r="G12" s="312" t="s">
        <v>6422</v>
      </c>
      <c r="H12" s="65">
        <v>6249706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 t="s">
        <v>6013</v>
      </c>
      <c r="D13" s="312" t="s">
        <v>6434</v>
      </c>
      <c r="E13" s="312"/>
      <c r="F13" s="312"/>
      <c r="G13" s="312" t="s">
        <v>6422</v>
      </c>
      <c r="H13" s="65">
        <v>6249704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1415</v>
      </c>
      <c r="C14" s="312" t="s">
        <v>1815</v>
      </c>
      <c r="D14" s="312" t="s">
        <v>6435</v>
      </c>
      <c r="E14" s="312" t="s">
        <v>6436</v>
      </c>
      <c r="F14" s="312" t="s">
        <v>6437</v>
      </c>
      <c r="G14" s="312" t="s">
        <v>6428</v>
      </c>
      <c r="H14" s="65">
        <v>6278317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1415</v>
      </c>
      <c r="C15" s="312" t="s">
        <v>1417</v>
      </c>
      <c r="D15" s="312" t="s">
        <v>3496</v>
      </c>
      <c r="E15" s="312"/>
      <c r="F15" s="312"/>
      <c r="G15" s="312" t="s">
        <v>1419</v>
      </c>
      <c r="H15" s="65">
        <v>1054282</v>
      </c>
      <c r="I15" s="65">
        <f>IF(H15="","None",_xlfn.XLOOKUP(H15,RawTable[ITEM_NO],RawTable[STOCK],"None"))</f>
        <v>5</v>
      </c>
      <c r="J15" s="313"/>
      <c r="K15" s="313"/>
      <c r="L15" s="316"/>
    </row>
    <row r="16" spans="2:12" ht="30" customHeight="1">
      <c r="B16" s="315" t="s">
        <v>1413</v>
      </c>
      <c r="C16" s="312" t="s">
        <v>2954</v>
      </c>
      <c r="D16" s="312" t="s">
        <v>6438</v>
      </c>
      <c r="E16" s="312"/>
      <c r="F16" s="312"/>
      <c r="G16" s="312" t="s">
        <v>6439</v>
      </c>
      <c r="H16" s="65">
        <v>6253064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3542</v>
      </c>
      <c r="D17" s="312" t="s">
        <v>6440</v>
      </c>
      <c r="E17" s="312"/>
      <c r="F17" s="312"/>
      <c r="G17" s="312" t="s">
        <v>6422</v>
      </c>
      <c r="H17" s="65">
        <v>6249708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/>
      <c r="D18" s="312" t="s">
        <v>6441</v>
      </c>
      <c r="E18" s="312"/>
      <c r="F18" s="312"/>
      <c r="G18" s="312" t="s">
        <v>6439</v>
      </c>
      <c r="H18" s="65">
        <v>6317796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1561</v>
      </c>
      <c r="D19" s="312" t="s">
        <v>6442</v>
      </c>
      <c r="E19" s="312"/>
      <c r="F19" s="312"/>
      <c r="G19" s="312" t="s">
        <v>1423</v>
      </c>
      <c r="H19" s="65">
        <v>1251741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340" priority="6" stopIfTrue="1">
      <formula>UPPER($I4)="NONE"</formula>
    </cfRule>
    <cfRule type="expression" dxfId="339" priority="7" stopIfTrue="1">
      <formula>AND($I4&lt;&gt;"", $J4&lt;&gt;"", $I4*1&lt;$J4*1)</formula>
    </cfRule>
  </conditionalFormatting>
  <conditionalFormatting sqref="H1:H3 H221:H1048576">
    <cfRule type="duplicateValues" dxfId="338" priority="5"/>
  </conditionalFormatting>
  <conditionalFormatting sqref="H4:H1048576">
    <cfRule type="expression" dxfId="337" priority="8">
      <formula>COUNTIF($H:$H, $H4)&gt;1</formula>
    </cfRule>
  </conditionalFormatting>
  <conditionalFormatting sqref="I3:I1048576">
    <cfRule type="cellIs" dxfId="336" priority="1" operator="equal">
      <formula>0</formula>
    </cfRule>
    <cfRule type="cellIs" dxfId="335" priority="2" operator="equal">
      <formula>"None"</formula>
    </cfRule>
  </conditionalFormatting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6CC0-644E-4D5F-8FB7-F8B223D9353F}">
  <sheetPr codeName="Sheet3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6443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2900</v>
      </c>
      <c r="D4" s="312" t="s">
        <v>6444</v>
      </c>
      <c r="E4" s="312"/>
      <c r="F4" s="312"/>
      <c r="G4" s="312" t="s">
        <v>1423</v>
      </c>
      <c r="H4" s="65">
        <v>6302339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 t="s">
        <v>2900</v>
      </c>
      <c r="D5" s="312" t="s">
        <v>6445</v>
      </c>
      <c r="E5" s="312"/>
      <c r="F5" s="312"/>
      <c r="G5" s="312" t="s">
        <v>1423</v>
      </c>
      <c r="H5" s="65">
        <v>6194232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6447</v>
      </c>
      <c r="E6" s="312"/>
      <c r="F6" s="312"/>
      <c r="G6" s="312" t="s">
        <v>6439</v>
      </c>
      <c r="H6" s="65">
        <v>6198077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6448</v>
      </c>
      <c r="E7" s="312"/>
      <c r="F7" s="312"/>
      <c r="G7" s="312" t="s">
        <v>6439</v>
      </c>
      <c r="H7" s="65">
        <v>6198078</v>
      </c>
      <c r="I7" s="65">
        <f>IF(H7="","None",_xlfn.XLOOKUP(H7,RawTable[ITEM_NO],RawTable[STOCK],"None"))</f>
        <v>3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6449</v>
      </c>
      <c r="E8" s="312"/>
      <c r="F8" s="312"/>
      <c r="G8" s="312" t="s">
        <v>1764</v>
      </c>
      <c r="H8" s="65">
        <v>750319</v>
      </c>
      <c r="I8" s="65">
        <f>IF(H8="","None",_xlfn.XLOOKUP(H8,RawTable[ITEM_NO],RawTable[STOCK],"None"))</f>
        <v>4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2248</v>
      </c>
      <c r="E9" s="312"/>
      <c r="F9" s="312"/>
      <c r="G9" s="312" t="s">
        <v>1610</v>
      </c>
      <c r="H9" s="65">
        <v>750397</v>
      </c>
      <c r="I9" s="65">
        <f>IF(H9="","None",_xlfn.XLOOKUP(H9,RawTable[ITEM_NO],RawTable[STOCK],"None"))</f>
        <v>8</v>
      </c>
      <c r="J9" s="313"/>
      <c r="K9" s="313"/>
      <c r="L9" s="316"/>
    </row>
    <row r="10" spans="2:12" ht="30" customHeight="1">
      <c r="B10" s="315" t="s">
        <v>1413</v>
      </c>
      <c r="C10" s="312" t="s">
        <v>1602</v>
      </c>
      <c r="D10" s="312" t="s">
        <v>6450</v>
      </c>
      <c r="E10" s="312"/>
      <c r="F10" s="312"/>
      <c r="G10" s="312" t="s">
        <v>6422</v>
      </c>
      <c r="H10" s="65">
        <v>6251797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1429</v>
      </c>
      <c r="D11" s="312" t="s">
        <v>6451</v>
      </c>
      <c r="E11" s="312"/>
      <c r="F11" s="312"/>
      <c r="G11" s="312" t="s">
        <v>1419</v>
      </c>
      <c r="H11" s="65">
        <v>6237829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1429</v>
      </c>
      <c r="D12" s="312" t="s">
        <v>6388</v>
      </c>
      <c r="E12" s="312"/>
      <c r="F12" s="312"/>
      <c r="G12" s="312" t="s">
        <v>1428</v>
      </c>
      <c r="H12" s="65">
        <v>6322379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2170</v>
      </c>
      <c r="D13" s="312" t="s">
        <v>5107</v>
      </c>
      <c r="E13" s="312"/>
      <c r="F13" s="312"/>
      <c r="G13" s="312" t="s">
        <v>1428</v>
      </c>
      <c r="H13" s="65">
        <v>6157055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1769</v>
      </c>
      <c r="D14" s="312" t="s">
        <v>6399</v>
      </c>
      <c r="E14" s="312"/>
      <c r="F14" s="312"/>
      <c r="G14" s="312" t="s">
        <v>1495</v>
      </c>
      <c r="H14" s="65">
        <v>6313730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1415</v>
      </c>
      <c r="C15" s="312" t="s">
        <v>1448</v>
      </c>
      <c r="D15" s="312" t="s">
        <v>6452</v>
      </c>
      <c r="E15" s="312"/>
      <c r="F15" s="312"/>
      <c r="G15" s="312" t="s">
        <v>6439</v>
      </c>
      <c r="H15" s="65">
        <v>6341896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1651</v>
      </c>
      <c r="D16" s="312" t="s">
        <v>6453</v>
      </c>
      <c r="E16" s="312"/>
      <c r="F16" s="312"/>
      <c r="G16" s="312" t="s">
        <v>1423</v>
      </c>
      <c r="H16" s="65">
        <v>6210315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1413</v>
      </c>
      <c r="C17" s="312" t="s">
        <v>1651</v>
      </c>
      <c r="D17" s="312" t="s">
        <v>6454</v>
      </c>
      <c r="E17" s="312"/>
      <c r="F17" s="312"/>
      <c r="G17" s="312" t="s">
        <v>4919</v>
      </c>
      <c r="H17" s="65">
        <v>6327278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1458</v>
      </c>
      <c r="D18" s="312" t="s">
        <v>6456</v>
      </c>
      <c r="E18" s="312"/>
      <c r="F18" s="312"/>
      <c r="G18" s="312" t="s">
        <v>1419</v>
      </c>
      <c r="H18" s="65">
        <v>6336674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1413</v>
      </c>
      <c r="C19" s="312" t="s">
        <v>4743</v>
      </c>
      <c r="D19" s="312" t="s">
        <v>6402</v>
      </c>
      <c r="E19" s="312"/>
      <c r="F19" s="312"/>
      <c r="G19" s="312" t="s">
        <v>1495</v>
      </c>
      <c r="H19" s="65">
        <v>6313728</v>
      </c>
      <c r="I19" s="65">
        <f>IF(H19="","None",_xlfn.XLOOKUP(H19,RawTable[ITEM_NO],RawTable[STOCK],"None"))</f>
        <v>3</v>
      </c>
      <c r="J19" s="313"/>
      <c r="K19" s="313"/>
      <c r="L19" s="316"/>
    </row>
    <row r="20" spans="2:12" ht="30" customHeight="1">
      <c r="B20" s="315" t="s">
        <v>1413</v>
      </c>
      <c r="C20" s="312" t="s">
        <v>2261</v>
      </c>
      <c r="D20" s="312" t="s">
        <v>6404</v>
      </c>
      <c r="E20" s="312"/>
      <c r="F20" s="312"/>
      <c r="G20" s="312" t="s">
        <v>1495</v>
      </c>
      <c r="H20" s="65">
        <v>6313729</v>
      </c>
      <c r="I20" s="65">
        <f>IF(H20="","None",_xlfn.XLOOKUP(H20,RawTable[ITEM_NO],RawTable[STOCK],"None"))</f>
        <v>3</v>
      </c>
      <c r="J20" s="313"/>
      <c r="K20" s="313"/>
      <c r="L20" s="316"/>
    </row>
    <row r="21" spans="2:12" ht="30" customHeight="1">
      <c r="B21" s="315" t="s">
        <v>1415</v>
      </c>
      <c r="C21" s="312" t="s">
        <v>1470</v>
      </c>
      <c r="D21" s="312" t="s">
        <v>3961</v>
      </c>
      <c r="E21" s="312"/>
      <c r="F21" s="312"/>
      <c r="G21" s="312" t="s">
        <v>1419</v>
      </c>
      <c r="H21" s="65">
        <v>6307606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1470</v>
      </c>
      <c r="D22" s="312" t="s">
        <v>4549</v>
      </c>
      <c r="E22" s="312"/>
      <c r="F22" s="312"/>
      <c r="G22" s="312" t="s">
        <v>1428</v>
      </c>
      <c r="H22" s="65">
        <v>6300504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 t="s">
        <v>1415</v>
      </c>
      <c r="C23" s="312" t="s">
        <v>1424</v>
      </c>
      <c r="D23" s="312" t="s">
        <v>6460</v>
      </c>
      <c r="E23" s="312" t="s">
        <v>6461</v>
      </c>
      <c r="F23" s="312" t="s">
        <v>1438</v>
      </c>
      <c r="G23" s="312" t="s">
        <v>6422</v>
      </c>
      <c r="H23" s="65">
        <v>6245156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1415</v>
      </c>
      <c r="C24" s="312" t="s">
        <v>1424</v>
      </c>
      <c r="D24" s="312" t="s">
        <v>6462</v>
      </c>
      <c r="E24" s="312" t="s">
        <v>6463</v>
      </c>
      <c r="F24" s="312" t="s">
        <v>1438</v>
      </c>
      <c r="G24" s="312" t="s">
        <v>6422</v>
      </c>
      <c r="H24" s="65">
        <v>6210449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1792</v>
      </c>
      <c r="C25" s="312" t="s">
        <v>1424</v>
      </c>
      <c r="D25" s="312" t="s">
        <v>6494</v>
      </c>
      <c r="E25" s="312"/>
      <c r="F25" s="312"/>
      <c r="G25" s="312" t="s">
        <v>1435</v>
      </c>
      <c r="H25" s="65">
        <v>6312323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1792</v>
      </c>
      <c r="C26" s="312" t="s">
        <v>1424</v>
      </c>
      <c r="D26" s="312" t="s">
        <v>6495</v>
      </c>
      <c r="E26" s="312"/>
      <c r="F26" s="312"/>
      <c r="G26" s="312" t="s">
        <v>1435</v>
      </c>
      <c r="H26" s="65">
        <v>6302088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1792</v>
      </c>
      <c r="C27" s="312" t="s">
        <v>1424</v>
      </c>
      <c r="D27" s="312" t="s">
        <v>1797</v>
      </c>
      <c r="E27" s="312"/>
      <c r="F27" s="312"/>
      <c r="G27" s="312" t="s">
        <v>1435</v>
      </c>
      <c r="H27" s="65">
        <v>6186549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1415</v>
      </c>
      <c r="C28" s="312" t="s">
        <v>1496</v>
      </c>
      <c r="D28" s="312" t="s">
        <v>6468</v>
      </c>
      <c r="E28" s="312" t="s">
        <v>6469</v>
      </c>
      <c r="F28" s="312" t="s">
        <v>1438</v>
      </c>
      <c r="G28" s="312" t="s">
        <v>6470</v>
      </c>
      <c r="H28" s="65">
        <v>6237048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1415</v>
      </c>
      <c r="C29" s="312" t="s">
        <v>1502</v>
      </c>
      <c r="D29" s="312" t="s">
        <v>6471</v>
      </c>
      <c r="E29" s="312"/>
      <c r="F29" s="312"/>
      <c r="G29" s="312" t="s">
        <v>1419</v>
      </c>
      <c r="H29" s="65">
        <v>6216464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2301</v>
      </c>
      <c r="D30" s="312" t="s">
        <v>3843</v>
      </c>
      <c r="E30" s="312"/>
      <c r="F30" s="312"/>
      <c r="G30" s="312" t="s">
        <v>1423</v>
      </c>
      <c r="H30" s="65">
        <v>6236246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 t="s">
        <v>6013</v>
      </c>
      <c r="D31" s="312" t="s">
        <v>6472</v>
      </c>
      <c r="E31" s="312"/>
      <c r="F31" s="312"/>
      <c r="G31" s="312" t="s">
        <v>6422</v>
      </c>
      <c r="H31" s="65">
        <v>6334630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6013</v>
      </c>
      <c r="D32" s="312" t="s">
        <v>6473</v>
      </c>
      <c r="E32" s="312"/>
      <c r="F32" s="312"/>
      <c r="G32" s="312" t="s">
        <v>6422</v>
      </c>
      <c r="H32" s="65">
        <v>6334632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 t="s">
        <v>1413</v>
      </c>
      <c r="C33" s="312" t="s">
        <v>6013</v>
      </c>
      <c r="D33" s="312" t="s">
        <v>6474</v>
      </c>
      <c r="E33" s="312"/>
      <c r="F33" s="312"/>
      <c r="G33" s="312" t="s">
        <v>6422</v>
      </c>
      <c r="H33" s="65">
        <v>6334634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1413</v>
      </c>
      <c r="C34" s="312" t="s">
        <v>6013</v>
      </c>
      <c r="D34" s="312" t="s">
        <v>6475</v>
      </c>
      <c r="E34" s="312"/>
      <c r="F34" s="312"/>
      <c r="G34" s="312" t="s">
        <v>6439</v>
      </c>
      <c r="H34" s="65">
        <v>6325684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4701</v>
      </c>
      <c r="D35" s="312" t="s">
        <v>6476</v>
      </c>
      <c r="E35" s="312"/>
      <c r="F35" s="312"/>
      <c r="G35" s="312" t="s">
        <v>1423</v>
      </c>
      <c r="H35" s="65">
        <v>1252239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1415</v>
      </c>
      <c r="C36" s="312" t="s">
        <v>1504</v>
      </c>
      <c r="D36" s="312" t="s">
        <v>6477</v>
      </c>
      <c r="E36" s="312"/>
      <c r="F36" s="312"/>
      <c r="G36" s="312" t="s">
        <v>6439</v>
      </c>
      <c r="H36" s="65">
        <v>6140114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1415</v>
      </c>
      <c r="C37" s="312" t="s">
        <v>1504</v>
      </c>
      <c r="D37" s="312" t="s">
        <v>4568</v>
      </c>
      <c r="E37" s="312"/>
      <c r="F37" s="312"/>
      <c r="G37" s="312" t="s">
        <v>1428</v>
      </c>
      <c r="H37" s="65">
        <v>6149051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1414</v>
      </c>
      <c r="C38" s="312" t="s">
        <v>8527</v>
      </c>
      <c r="D38" s="312" t="s">
        <v>8524</v>
      </c>
      <c r="E38" s="312" t="s">
        <v>8525</v>
      </c>
      <c r="F38" s="312" t="s">
        <v>8526</v>
      </c>
      <c r="G38" s="312"/>
      <c r="H38" s="65">
        <v>6283480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1413</v>
      </c>
      <c r="C39" s="312" t="s">
        <v>1613</v>
      </c>
      <c r="D39" s="312" t="s">
        <v>6478</v>
      </c>
      <c r="E39" s="312"/>
      <c r="F39" s="312"/>
      <c r="G39" s="312" t="s">
        <v>6422</v>
      </c>
      <c r="H39" s="65">
        <v>6334631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1613</v>
      </c>
      <c r="D40" s="312" t="s">
        <v>6479</v>
      </c>
      <c r="E40" s="312"/>
      <c r="F40" s="312"/>
      <c r="G40" s="312" t="s">
        <v>6422</v>
      </c>
      <c r="H40" s="65">
        <v>6334633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1613</v>
      </c>
      <c r="D41" s="312" t="s">
        <v>6480</v>
      </c>
      <c r="E41" s="312"/>
      <c r="F41" s="312"/>
      <c r="G41" s="312" t="s">
        <v>6422</v>
      </c>
      <c r="H41" s="65">
        <v>6334635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 t="s">
        <v>1417</v>
      </c>
      <c r="D42" s="312" t="s">
        <v>6139</v>
      </c>
      <c r="E42" s="312"/>
      <c r="F42" s="312"/>
      <c r="G42" s="312" t="s">
        <v>1419</v>
      </c>
      <c r="H42" s="65">
        <v>6304681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1413</v>
      </c>
      <c r="C43" s="312" t="s">
        <v>3511</v>
      </c>
      <c r="D43" s="312" t="s">
        <v>6407</v>
      </c>
      <c r="E43" s="312"/>
      <c r="F43" s="312"/>
      <c r="G43" s="312" t="s">
        <v>1428</v>
      </c>
      <c r="H43" s="65">
        <v>6139939</v>
      </c>
      <c r="I43" s="65">
        <f>IF(H43="","None",_xlfn.XLOOKUP(H43,RawTable[ITEM_NO],RawTable[STOCK],"None"))</f>
        <v>5</v>
      </c>
      <c r="J43" s="313"/>
      <c r="K43" s="313"/>
      <c r="L43" s="316"/>
    </row>
    <row r="44" spans="2:12" ht="30" customHeight="1">
      <c r="B44" s="315" t="s">
        <v>1415</v>
      </c>
      <c r="C44" s="312" t="s">
        <v>1563</v>
      </c>
      <c r="D44" s="312" t="s">
        <v>6482</v>
      </c>
      <c r="E44" s="312"/>
      <c r="F44" s="312"/>
      <c r="G44" s="312" t="s">
        <v>1423</v>
      </c>
      <c r="H44" s="65">
        <v>6229726</v>
      </c>
      <c r="I44" s="65">
        <f>IF(H44="","None",_xlfn.XLOOKUP(H44,RawTable[ITEM_NO],RawTable[STOCK],"None"))</f>
        <v>5</v>
      </c>
      <c r="J44" s="313"/>
      <c r="K44" s="313"/>
      <c r="L44" s="316"/>
    </row>
    <row r="45" spans="2:12" ht="30" customHeight="1">
      <c r="B45" s="315" t="s">
        <v>1415</v>
      </c>
      <c r="C45" s="312" t="s">
        <v>1563</v>
      </c>
      <c r="D45" s="312" t="s">
        <v>6483</v>
      </c>
      <c r="E45" s="312"/>
      <c r="F45" s="312"/>
      <c r="G45" s="312" t="s">
        <v>1423</v>
      </c>
      <c r="H45" s="65">
        <v>6256906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1413</v>
      </c>
      <c r="C46" s="312" t="s">
        <v>2954</v>
      </c>
      <c r="D46" s="312" t="s">
        <v>6484</v>
      </c>
      <c r="E46" s="312"/>
      <c r="F46" s="312"/>
      <c r="G46" s="312" t="s">
        <v>6439</v>
      </c>
      <c r="H46" s="65">
        <v>6213341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2954</v>
      </c>
      <c r="D47" s="312" t="s">
        <v>6485</v>
      </c>
      <c r="E47" s="312"/>
      <c r="F47" s="312"/>
      <c r="G47" s="312" t="s">
        <v>6439</v>
      </c>
      <c r="H47" s="65">
        <v>6341743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3542</v>
      </c>
      <c r="D48" s="312" t="s">
        <v>6486</v>
      </c>
      <c r="E48" s="312"/>
      <c r="F48" s="312"/>
      <c r="G48" s="312" t="s">
        <v>6422</v>
      </c>
      <c r="H48" s="65">
        <v>6237657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3542</v>
      </c>
      <c r="D49" s="312" t="s">
        <v>3545</v>
      </c>
      <c r="E49" s="312"/>
      <c r="F49" s="312"/>
      <c r="G49" s="312" t="s">
        <v>1680</v>
      </c>
      <c r="H49" s="65">
        <v>6335180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 t="s">
        <v>3542</v>
      </c>
      <c r="D50" s="312" t="s">
        <v>6487</v>
      </c>
      <c r="E50" s="312"/>
      <c r="F50" s="312"/>
      <c r="G50" s="312" t="s">
        <v>6422</v>
      </c>
      <c r="H50" s="65">
        <v>6237659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3542</v>
      </c>
      <c r="D51" s="312" t="s">
        <v>6488</v>
      </c>
      <c r="E51" s="312"/>
      <c r="F51" s="312"/>
      <c r="G51" s="312" t="s">
        <v>6422</v>
      </c>
      <c r="H51" s="65">
        <v>6237660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1413</v>
      </c>
      <c r="C52" s="312" t="s">
        <v>3542</v>
      </c>
      <c r="D52" s="312" t="s">
        <v>6489</v>
      </c>
      <c r="E52" s="312"/>
      <c r="F52" s="312"/>
      <c r="G52" s="312" t="s">
        <v>6422</v>
      </c>
      <c r="H52" s="65">
        <v>6237661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 t="s">
        <v>1561</v>
      </c>
      <c r="D53" s="312" t="s">
        <v>6446</v>
      </c>
      <c r="E53" s="312"/>
      <c r="F53" s="312"/>
      <c r="G53" s="312" t="s">
        <v>1423</v>
      </c>
      <c r="H53" s="65">
        <v>6217423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1413</v>
      </c>
      <c r="C54" s="312" t="s">
        <v>1561</v>
      </c>
      <c r="D54" s="312" t="s">
        <v>6491</v>
      </c>
      <c r="E54" s="312"/>
      <c r="F54" s="312"/>
      <c r="G54" s="312" t="s">
        <v>1423</v>
      </c>
      <c r="H54" s="65">
        <v>1252322</v>
      </c>
      <c r="I54" s="65">
        <f>IF(H54="","None",_xlfn.XLOOKUP(H54,RawTable[ITEM_NO],RawTable[STOCK],"None"))</f>
        <v>3</v>
      </c>
      <c r="J54" s="313"/>
      <c r="K54" s="313"/>
      <c r="L54" s="316"/>
    </row>
    <row r="55" spans="2:12" ht="30" customHeight="1">
      <c r="B55" s="315" t="s">
        <v>1413</v>
      </c>
      <c r="C55" s="312" t="s">
        <v>1561</v>
      </c>
      <c r="D55" s="312" t="s">
        <v>6492</v>
      </c>
      <c r="E55" s="312"/>
      <c r="F55" s="312"/>
      <c r="G55" s="312" t="s">
        <v>1423</v>
      </c>
      <c r="H55" s="65">
        <v>6241999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1561</v>
      </c>
      <c r="D56" s="312" t="s">
        <v>6493</v>
      </c>
      <c r="E56" s="312"/>
      <c r="F56" s="312"/>
      <c r="G56" s="312" t="s">
        <v>6439</v>
      </c>
      <c r="H56" s="65">
        <v>6188413</v>
      </c>
      <c r="I56" s="65">
        <f>IF(H56="","None",_xlfn.XLOOKUP(H56,RawTable[ITEM_NO],RawTable[STOCK],"None"))</f>
        <v>4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5392</v>
      </c>
      <c r="E57" s="312"/>
      <c r="F57" s="312"/>
      <c r="G57" s="312" t="s">
        <v>1423</v>
      </c>
      <c r="H57" s="65">
        <v>6139400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1413</v>
      </c>
      <c r="C58" s="312"/>
      <c r="D58" s="312" t="s">
        <v>6408</v>
      </c>
      <c r="E58" s="312"/>
      <c r="F58" s="312"/>
      <c r="G58" s="312" t="s">
        <v>1495</v>
      </c>
      <c r="H58" s="65">
        <v>6313727</v>
      </c>
      <c r="I58" s="65">
        <f>IF(H58="","None",_xlfn.XLOOKUP(H58,RawTable[ITEM_NO],RawTable[STOCK],"None"))</f>
        <v>3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6455</v>
      </c>
      <c r="E59" s="312"/>
      <c r="F59" s="312"/>
      <c r="G59" s="312" t="s">
        <v>6422</v>
      </c>
      <c r="H59" s="65">
        <v>6237656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/>
      <c r="D60" s="312" t="s">
        <v>6457</v>
      </c>
      <c r="E60" s="312"/>
      <c r="F60" s="312"/>
      <c r="G60" s="312" t="s">
        <v>6422</v>
      </c>
      <c r="H60" s="65">
        <v>6237658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1413</v>
      </c>
      <c r="C61" s="312"/>
      <c r="D61" s="312" t="s">
        <v>6458</v>
      </c>
      <c r="E61" s="312" t="s">
        <v>6459</v>
      </c>
      <c r="F61" s="312"/>
      <c r="G61" s="312" t="s">
        <v>1423</v>
      </c>
      <c r="H61" s="65">
        <v>6281285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6464</v>
      </c>
      <c r="E62" s="312"/>
      <c r="F62" s="312"/>
      <c r="G62" s="312" t="s">
        <v>6439</v>
      </c>
      <c r="H62" s="65">
        <v>963435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6465</v>
      </c>
      <c r="E63" s="312"/>
      <c r="F63" s="312"/>
      <c r="G63" s="312" t="s">
        <v>6439</v>
      </c>
      <c r="H63" s="65">
        <v>6337759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/>
      <c r="D64" s="312" t="s">
        <v>6466</v>
      </c>
      <c r="E64" s="312"/>
      <c r="F64" s="312"/>
      <c r="G64" s="312" t="s">
        <v>6439</v>
      </c>
      <c r="H64" s="65">
        <v>6317795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1415</v>
      </c>
      <c r="C65" s="312"/>
      <c r="D65" s="312" t="s">
        <v>6467</v>
      </c>
      <c r="E65" s="312"/>
      <c r="F65" s="312"/>
      <c r="G65" s="312" t="s">
        <v>1419</v>
      </c>
      <c r="H65" s="65">
        <v>6185770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/>
      <c r="D66" s="312" t="s">
        <v>6481</v>
      </c>
      <c r="E66" s="312"/>
      <c r="F66" s="312"/>
      <c r="G66" s="312" t="s">
        <v>1423</v>
      </c>
      <c r="H66" s="65">
        <v>6237805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1413</v>
      </c>
      <c r="C67" s="312"/>
      <c r="D67" s="312" t="s">
        <v>6490</v>
      </c>
      <c r="E67" s="312"/>
      <c r="F67" s="312"/>
      <c r="G67" s="312" t="s">
        <v>6439</v>
      </c>
      <c r="H67" s="65">
        <v>6199921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9512</v>
      </c>
      <c r="C68" s="312"/>
      <c r="D68" s="312" t="s">
        <v>9511</v>
      </c>
      <c r="E68" s="312"/>
      <c r="F68" s="312"/>
      <c r="G68" s="312"/>
      <c r="H68" s="65" t="s">
        <v>9513</v>
      </c>
      <c r="I68" s="65">
        <f>IF(H68="","None",_xlfn.XLOOKUP(H68,RawTable[ITEM_NO],RawTable[STOCK],"None"))</f>
        <v>1</v>
      </c>
      <c r="J68" s="313"/>
      <c r="K68" s="313"/>
      <c r="L68" s="316"/>
    </row>
    <row r="69" spans="2:12" ht="30" customHeight="1">
      <c r="B69" s="315" t="s">
        <v>9515</v>
      </c>
      <c r="C69" s="312"/>
      <c r="D69" s="312" t="s">
        <v>9514</v>
      </c>
      <c r="E69" s="312"/>
      <c r="F69" s="312"/>
      <c r="G69" s="312"/>
      <c r="H69" s="65">
        <v>6298866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9512</v>
      </c>
      <c r="C70" s="312"/>
      <c r="D70" s="312" t="s">
        <v>9516</v>
      </c>
      <c r="E70" s="312"/>
      <c r="F70" s="312"/>
      <c r="G70" s="312"/>
      <c r="H70" s="65" t="s">
        <v>9517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9512</v>
      </c>
      <c r="C71" s="312"/>
      <c r="D71" s="312" t="s">
        <v>9518</v>
      </c>
      <c r="E71" s="312"/>
      <c r="F71" s="312"/>
      <c r="G71" s="312"/>
      <c r="H71" s="65" t="s">
        <v>9519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7">
      <sortCondition ref="C3"/>
    </sortState>
  </autoFilter>
  <phoneticPr fontId="2" type="noConversion"/>
  <conditionalFormatting sqref="B4:H220">
    <cfRule type="expression" dxfId="334" priority="6" stopIfTrue="1">
      <formula>UPPER($I4)="NONE"</formula>
    </cfRule>
    <cfRule type="expression" dxfId="333" priority="7" stopIfTrue="1">
      <formula>AND($I4&lt;&gt;"", $J4&lt;&gt;"", $I4*1&lt;$J4*1)</formula>
    </cfRule>
  </conditionalFormatting>
  <conditionalFormatting sqref="H1:H3 H221:H1048576">
    <cfRule type="duplicateValues" dxfId="332" priority="5"/>
  </conditionalFormatting>
  <conditionalFormatting sqref="H4:H1048576">
    <cfRule type="expression" dxfId="331" priority="8">
      <formula>COUNTIF($H:$H, $H4)&gt;1</formula>
    </cfRule>
  </conditionalFormatting>
  <conditionalFormatting sqref="I3:I1048576">
    <cfRule type="cellIs" dxfId="330" priority="1" operator="equal">
      <formula>0</formula>
    </cfRule>
    <cfRule type="cellIs" dxfId="329" priority="2" operator="equal">
      <formula>"None"</formula>
    </cfRule>
  </conditionalFormatting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CDE8-1B3F-4A74-A03E-83825CC226EC}">
  <sheetPr codeName="Sheet3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6496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2900</v>
      </c>
      <c r="D4" s="312" t="s">
        <v>6540</v>
      </c>
      <c r="E4" s="312"/>
      <c r="F4" s="312"/>
      <c r="G4" s="312" t="s">
        <v>1423</v>
      </c>
      <c r="H4" s="65">
        <v>6319275</v>
      </c>
      <c r="I4" s="65">
        <f>IF(H4="","None",_xlfn.XLOOKUP(H4,RawTable[ITEM_NO],RawTable[STOCK],"None"))</f>
        <v>36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6541</v>
      </c>
      <c r="E5" s="312"/>
      <c r="F5" s="312"/>
      <c r="G5" s="312" t="s">
        <v>1610</v>
      </c>
      <c r="H5" s="65">
        <v>6303031</v>
      </c>
      <c r="I5" s="65">
        <f>IF(H5="","None",_xlfn.XLOOKUP(H5,RawTable[ITEM_NO],RawTable[STOCK],"None"))</f>
        <v>6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6451</v>
      </c>
      <c r="E6" s="312"/>
      <c r="F6" s="312"/>
      <c r="G6" s="312" t="s">
        <v>1419</v>
      </c>
      <c r="H6" s="65">
        <v>6237829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1429</v>
      </c>
      <c r="D7" s="312" t="s">
        <v>6500</v>
      </c>
      <c r="E7" s="312"/>
      <c r="F7" s="312"/>
      <c r="G7" s="312" t="s">
        <v>1419</v>
      </c>
      <c r="H7" s="65">
        <v>6246321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1429</v>
      </c>
      <c r="D8" s="312" t="s">
        <v>6499</v>
      </c>
      <c r="E8" s="312"/>
      <c r="F8" s="312"/>
      <c r="G8" s="312" t="s">
        <v>6498</v>
      </c>
      <c r="H8" s="65">
        <v>6316234</v>
      </c>
      <c r="I8" s="65">
        <f>IF(H8="","None",_xlfn.XLOOKUP(H8,RawTable[ITEM_NO],RawTable[STOCK],"None"))</f>
        <v>20</v>
      </c>
      <c r="J8" s="313"/>
      <c r="K8" s="313"/>
      <c r="L8" s="316"/>
    </row>
    <row r="9" spans="2:12" ht="30" customHeight="1">
      <c r="B9" s="315" t="s">
        <v>1415</v>
      </c>
      <c r="C9" s="312" t="s">
        <v>1429</v>
      </c>
      <c r="D9" s="312" t="s">
        <v>6497</v>
      </c>
      <c r="E9" s="312"/>
      <c r="F9" s="312"/>
      <c r="G9" s="312" t="s">
        <v>6498</v>
      </c>
      <c r="H9" s="65">
        <v>6335120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1446</v>
      </c>
      <c r="D10" s="312" t="s">
        <v>6501</v>
      </c>
      <c r="E10" s="312"/>
      <c r="F10" s="312"/>
      <c r="G10" s="312" t="s">
        <v>1419</v>
      </c>
      <c r="H10" s="65">
        <v>6215083</v>
      </c>
      <c r="I10" s="65">
        <f>IF(H10="","None",_xlfn.XLOOKUP(H10,RawTable[ITEM_NO],RawTable[STOCK],"None"))</f>
        <v>11</v>
      </c>
      <c r="J10" s="313"/>
      <c r="K10" s="313"/>
      <c r="L10" s="316"/>
    </row>
    <row r="11" spans="2:12" ht="30" customHeight="1">
      <c r="B11" s="315" t="s">
        <v>1415</v>
      </c>
      <c r="C11" s="312" t="s">
        <v>1446</v>
      </c>
      <c r="D11" s="312" t="s">
        <v>4225</v>
      </c>
      <c r="E11" s="312"/>
      <c r="F11" s="312"/>
      <c r="G11" s="312" t="s">
        <v>1428</v>
      </c>
      <c r="H11" s="65">
        <v>6256757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1446</v>
      </c>
      <c r="D12" s="312" t="s">
        <v>6502</v>
      </c>
      <c r="E12" s="312"/>
      <c r="F12" s="312"/>
      <c r="G12" s="312" t="s">
        <v>1419</v>
      </c>
      <c r="H12" s="65">
        <v>6323378</v>
      </c>
      <c r="I12" s="65">
        <f>IF(H12="","None",_xlfn.XLOOKUP(H12,RawTable[ITEM_NO],RawTable[STOCK],"None"))</f>
        <v>10</v>
      </c>
      <c r="J12" s="313"/>
      <c r="K12" s="313"/>
      <c r="L12" s="316"/>
    </row>
    <row r="13" spans="2:12" ht="30" customHeight="1">
      <c r="B13" s="315" t="s">
        <v>1415</v>
      </c>
      <c r="C13" s="312" t="s">
        <v>1448</v>
      </c>
      <c r="D13" s="312" t="s">
        <v>6503</v>
      </c>
      <c r="E13" s="312"/>
      <c r="F13" s="312"/>
      <c r="G13" s="312" t="s">
        <v>6498</v>
      </c>
      <c r="H13" s="65">
        <v>6341370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1651</v>
      </c>
      <c r="D14" s="312" t="s">
        <v>6543</v>
      </c>
      <c r="E14" s="312"/>
      <c r="F14" s="312"/>
      <c r="G14" s="312" t="s">
        <v>6498</v>
      </c>
      <c r="H14" s="65">
        <v>6317770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1651</v>
      </c>
      <c r="D15" s="312" t="s">
        <v>6544</v>
      </c>
      <c r="E15" s="312"/>
      <c r="F15" s="312"/>
      <c r="G15" s="312" t="s">
        <v>6498</v>
      </c>
      <c r="H15" s="65">
        <v>6321623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1651</v>
      </c>
      <c r="D16" s="312" t="s">
        <v>6542</v>
      </c>
      <c r="E16" s="312"/>
      <c r="F16" s="312"/>
      <c r="G16" s="312" t="s">
        <v>6498</v>
      </c>
      <c r="H16" s="65">
        <v>6345646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1413</v>
      </c>
      <c r="C17" s="312" t="s">
        <v>2255</v>
      </c>
      <c r="D17" s="312" t="s">
        <v>6545</v>
      </c>
      <c r="E17" s="312"/>
      <c r="F17" s="312"/>
      <c r="G17" s="312" t="s">
        <v>6498</v>
      </c>
      <c r="H17" s="65">
        <v>6317158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1415</v>
      </c>
      <c r="C18" s="312" t="s">
        <v>1815</v>
      </c>
      <c r="D18" s="312" t="s">
        <v>6505</v>
      </c>
      <c r="E18" s="312" t="s">
        <v>6506</v>
      </c>
      <c r="F18" s="312"/>
      <c r="G18" s="312" t="s">
        <v>6507</v>
      </c>
      <c r="H18" s="65">
        <v>962481</v>
      </c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 t="s">
        <v>1415</v>
      </c>
      <c r="C19" s="312" t="s">
        <v>1815</v>
      </c>
      <c r="D19" s="312" t="s">
        <v>6509</v>
      </c>
      <c r="E19" s="312"/>
      <c r="F19" s="312"/>
      <c r="G19" s="312" t="s">
        <v>6498</v>
      </c>
      <c r="H19" s="65">
        <v>6159979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1815</v>
      </c>
      <c r="D20" s="312" t="s">
        <v>6504</v>
      </c>
      <c r="E20" s="312"/>
      <c r="F20" s="312"/>
      <c r="G20" s="312" t="s">
        <v>6498</v>
      </c>
      <c r="H20" s="65">
        <v>6301751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1815</v>
      </c>
      <c r="D21" s="312" t="s">
        <v>6508</v>
      </c>
      <c r="E21" s="312" t="s">
        <v>3166</v>
      </c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 t="s">
        <v>1415</v>
      </c>
      <c r="C22" s="312" t="s">
        <v>1458</v>
      </c>
      <c r="D22" s="312" t="s">
        <v>3025</v>
      </c>
      <c r="E22" s="312"/>
      <c r="F22" s="312"/>
      <c r="G22" s="312" t="s">
        <v>1428</v>
      </c>
      <c r="H22" s="65">
        <v>6156351</v>
      </c>
      <c r="I22" s="65">
        <f>IF(H22="","None",_xlfn.XLOOKUP(H22,RawTable[ITEM_NO],RawTable[STOCK],"None"))</f>
        <v>8</v>
      </c>
      <c r="J22" s="313"/>
      <c r="K22" s="313"/>
      <c r="L22" s="316"/>
    </row>
    <row r="23" spans="2:12" ht="30" customHeight="1">
      <c r="B23" s="315" t="s">
        <v>1415</v>
      </c>
      <c r="C23" s="312" t="s">
        <v>1458</v>
      </c>
      <c r="D23" s="312" t="s">
        <v>2920</v>
      </c>
      <c r="E23" s="312"/>
      <c r="F23" s="312"/>
      <c r="G23" s="312" t="s">
        <v>1428</v>
      </c>
      <c r="H23" s="65">
        <v>6179670</v>
      </c>
      <c r="I23" s="65">
        <f>IF(H23="","None",_xlfn.XLOOKUP(H23,RawTable[ITEM_NO],RawTable[STOCK],"None"))</f>
        <v>5</v>
      </c>
      <c r="J23" s="313"/>
      <c r="K23" s="313"/>
      <c r="L23" s="316"/>
    </row>
    <row r="24" spans="2:12" ht="30" customHeight="1">
      <c r="B24" s="315" t="s">
        <v>1415</v>
      </c>
      <c r="C24" s="312" t="s">
        <v>1458</v>
      </c>
      <c r="D24" s="312" t="s">
        <v>6510</v>
      </c>
      <c r="E24" s="312"/>
      <c r="F24" s="312"/>
      <c r="G24" s="312" t="s">
        <v>1419</v>
      </c>
      <c r="H24" s="65">
        <v>6326630</v>
      </c>
      <c r="I24" s="65">
        <f>IF(H24="","None",_xlfn.XLOOKUP(H24,RawTable[ITEM_NO],RawTable[STOCK],"None"))</f>
        <v>3</v>
      </c>
      <c r="J24" s="313"/>
      <c r="K24" s="313"/>
      <c r="L24" s="316"/>
    </row>
    <row r="25" spans="2:12" ht="30" customHeight="1">
      <c r="B25" s="315" t="s">
        <v>1415</v>
      </c>
      <c r="C25" s="312" t="s">
        <v>1470</v>
      </c>
      <c r="D25" s="312" t="s">
        <v>4550</v>
      </c>
      <c r="E25" s="312"/>
      <c r="F25" s="312"/>
      <c r="G25" s="312" t="s">
        <v>1428</v>
      </c>
      <c r="H25" s="65">
        <v>6164491</v>
      </c>
      <c r="I25" s="65">
        <f>IF(H25="","None",_xlfn.XLOOKUP(H25,RawTable[ITEM_NO],RawTable[STOCK],"None"))</f>
        <v>3</v>
      </c>
      <c r="J25" s="313"/>
      <c r="K25" s="313"/>
      <c r="L25" s="316"/>
    </row>
    <row r="26" spans="2:12" ht="30" customHeight="1">
      <c r="B26" s="315" t="s">
        <v>1415</v>
      </c>
      <c r="C26" s="312" t="s">
        <v>1470</v>
      </c>
      <c r="D26" s="312" t="s">
        <v>2815</v>
      </c>
      <c r="E26" s="312"/>
      <c r="F26" s="312"/>
      <c r="G26" s="312" t="s">
        <v>1428</v>
      </c>
      <c r="H26" s="65">
        <v>6178862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1415</v>
      </c>
      <c r="C27" s="312" t="s">
        <v>1424</v>
      </c>
      <c r="D27" s="312" t="s">
        <v>6511</v>
      </c>
      <c r="E27" s="312"/>
      <c r="F27" s="312"/>
      <c r="G27" s="312" t="s">
        <v>6498</v>
      </c>
      <c r="H27" s="65">
        <v>6175912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1424</v>
      </c>
      <c r="D28" s="312" t="s">
        <v>6512</v>
      </c>
      <c r="E28" s="312"/>
      <c r="F28" s="312"/>
      <c r="G28" s="312" t="s">
        <v>6498</v>
      </c>
      <c r="H28" s="65">
        <v>6309402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1415</v>
      </c>
      <c r="C29" s="312" t="s">
        <v>1496</v>
      </c>
      <c r="D29" s="312" t="s">
        <v>6513</v>
      </c>
      <c r="E29" s="312"/>
      <c r="F29" s="312"/>
      <c r="G29" s="312" t="s">
        <v>1419</v>
      </c>
      <c r="H29" s="65">
        <v>6185422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1496</v>
      </c>
      <c r="D30" s="312" t="s">
        <v>6515</v>
      </c>
      <c r="E30" s="312"/>
      <c r="F30" s="312"/>
      <c r="G30" s="312" t="s">
        <v>1419</v>
      </c>
      <c r="H30" s="65">
        <v>6229695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1496</v>
      </c>
      <c r="D31" s="312" t="s">
        <v>6468</v>
      </c>
      <c r="E31" s="312"/>
      <c r="F31" s="312"/>
      <c r="G31" s="312" t="s">
        <v>6470</v>
      </c>
      <c r="H31" s="65">
        <v>6237048</v>
      </c>
      <c r="I31" s="65">
        <f>IF(H31="","None",_xlfn.XLOOKUP(H31,RawTable[ITEM_NO],RawTable[STOCK],"None"))</f>
        <v>2</v>
      </c>
      <c r="J31" s="313"/>
      <c r="K31" s="313"/>
      <c r="L31" s="316"/>
    </row>
    <row r="32" spans="2:12" ht="30" customHeight="1">
      <c r="B32" s="315" t="s">
        <v>1415</v>
      </c>
      <c r="C32" s="312" t="s">
        <v>1496</v>
      </c>
      <c r="D32" s="312" t="s">
        <v>6514</v>
      </c>
      <c r="E32" s="312"/>
      <c r="F32" s="312"/>
      <c r="G32" s="312" t="s">
        <v>6470</v>
      </c>
      <c r="H32" s="65">
        <v>6340803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8530</v>
      </c>
      <c r="C33" s="312" t="s">
        <v>8533</v>
      </c>
      <c r="D33" s="376" t="s">
        <v>6519</v>
      </c>
      <c r="E33" s="312" t="s">
        <v>8531</v>
      </c>
      <c r="F33" s="312"/>
      <c r="G33" s="312"/>
      <c r="H33" s="741" t="s">
        <v>8528</v>
      </c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 t="s">
        <v>8530</v>
      </c>
      <c r="C34" s="312" t="s">
        <v>8533</v>
      </c>
      <c r="D34" s="376" t="s">
        <v>6518</v>
      </c>
      <c r="E34" s="312" t="s">
        <v>8532</v>
      </c>
      <c r="F34" s="312"/>
      <c r="G34" s="312"/>
      <c r="H34" s="741" t="s">
        <v>8529</v>
      </c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 t="s">
        <v>1415</v>
      </c>
      <c r="C35" s="312" t="s">
        <v>1502</v>
      </c>
      <c r="D35" s="312" t="s">
        <v>6516</v>
      </c>
      <c r="E35" s="312" t="s">
        <v>6517</v>
      </c>
      <c r="F35" s="312" t="s">
        <v>3587</v>
      </c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 t="s">
        <v>1415</v>
      </c>
      <c r="C36" s="312" t="s">
        <v>2301</v>
      </c>
      <c r="D36" s="312" t="s">
        <v>6520</v>
      </c>
      <c r="E36" s="312"/>
      <c r="F36" s="312"/>
      <c r="G36" s="312" t="s">
        <v>6521</v>
      </c>
      <c r="H36" s="65">
        <v>963275</v>
      </c>
      <c r="I36" s="65">
        <f>IF(H36="","None",_xlfn.XLOOKUP(H36,RawTable[ITEM_NO],RawTable[STOCK],"None"))</f>
        <v>11</v>
      </c>
      <c r="J36" s="313"/>
      <c r="K36" s="313"/>
      <c r="L36" s="316"/>
    </row>
    <row r="37" spans="2:12" ht="30" customHeight="1">
      <c r="B37" s="315" t="s">
        <v>1415</v>
      </c>
      <c r="C37" s="312" t="s">
        <v>2301</v>
      </c>
      <c r="D37" s="312" t="s">
        <v>6522</v>
      </c>
      <c r="E37" s="312"/>
      <c r="F37" s="312"/>
      <c r="G37" s="312" t="s">
        <v>6498</v>
      </c>
      <c r="H37" s="65">
        <v>6144300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1415</v>
      </c>
      <c r="C38" s="312" t="s">
        <v>1504</v>
      </c>
      <c r="D38" s="312" t="s">
        <v>3889</v>
      </c>
      <c r="E38" s="312"/>
      <c r="F38" s="312"/>
      <c r="G38" s="312" t="s">
        <v>1419</v>
      </c>
      <c r="H38" s="65">
        <v>6123889</v>
      </c>
      <c r="I38" s="65">
        <f>IF(H38="","None",_xlfn.XLOOKUP(H38,RawTable[ITEM_NO],RawTable[STOCK],"None"))</f>
        <v>61</v>
      </c>
      <c r="J38" s="313"/>
      <c r="K38" s="313"/>
      <c r="L38" s="316"/>
    </row>
    <row r="39" spans="2:12" ht="30" customHeight="1">
      <c r="B39" s="315" t="s">
        <v>9086</v>
      </c>
      <c r="C39" s="312" t="s">
        <v>9124</v>
      </c>
      <c r="D39" s="312" t="s">
        <v>9125</v>
      </c>
      <c r="E39" s="312"/>
      <c r="F39" s="312"/>
      <c r="G39" s="312"/>
      <c r="H39" s="65">
        <v>6299159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1415</v>
      </c>
      <c r="C40" s="312" t="s">
        <v>1417</v>
      </c>
      <c r="D40" s="312" t="s">
        <v>3551</v>
      </c>
      <c r="E40" s="312"/>
      <c r="F40" s="312"/>
      <c r="G40" s="312" t="s">
        <v>1495</v>
      </c>
      <c r="H40" s="65">
        <v>6130314</v>
      </c>
      <c r="I40" s="65">
        <f>IF(H40="","None",_xlfn.XLOOKUP(H40,RawTable[ITEM_NO],RawTable[STOCK],"None"))</f>
        <v>3</v>
      </c>
      <c r="J40" s="313"/>
      <c r="K40" s="313"/>
      <c r="L40" s="316"/>
    </row>
    <row r="41" spans="2:12" ht="30" customHeight="1">
      <c r="B41" s="315" t="s">
        <v>1415</v>
      </c>
      <c r="C41" s="312" t="s">
        <v>1417</v>
      </c>
      <c r="D41" s="312" t="s">
        <v>6523</v>
      </c>
      <c r="E41" s="312"/>
      <c r="F41" s="312"/>
      <c r="G41" s="312" t="s">
        <v>6470</v>
      </c>
      <c r="H41" s="65">
        <v>6183683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1415</v>
      </c>
      <c r="C42" s="312" t="s">
        <v>1558</v>
      </c>
      <c r="D42" s="312" t="s">
        <v>6529</v>
      </c>
      <c r="E42" s="312" t="s">
        <v>6530</v>
      </c>
      <c r="F42" s="312"/>
      <c r="G42" s="312" t="s">
        <v>1419</v>
      </c>
      <c r="H42" s="65">
        <v>6249986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1415</v>
      </c>
      <c r="C43" s="312" t="s">
        <v>1558</v>
      </c>
      <c r="D43" s="312" t="s">
        <v>6524</v>
      </c>
      <c r="E43" s="312" t="s">
        <v>6525</v>
      </c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 t="s">
        <v>1415</v>
      </c>
      <c r="C44" s="312" t="s">
        <v>1558</v>
      </c>
      <c r="D44" s="312" t="s">
        <v>6526</v>
      </c>
      <c r="E44" s="312" t="s">
        <v>6527</v>
      </c>
      <c r="F44" s="312" t="s">
        <v>6528</v>
      </c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 t="s">
        <v>1415</v>
      </c>
      <c r="C45" s="312" t="s">
        <v>1834</v>
      </c>
      <c r="D45" s="312" t="s">
        <v>6533</v>
      </c>
      <c r="E45" s="312"/>
      <c r="F45" s="312"/>
      <c r="G45" s="312" t="s">
        <v>6498</v>
      </c>
      <c r="H45" s="65">
        <v>6131002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1415</v>
      </c>
      <c r="C46" s="312" t="s">
        <v>1834</v>
      </c>
      <c r="D46" s="312" t="s">
        <v>6531</v>
      </c>
      <c r="E46" s="312"/>
      <c r="F46" s="312"/>
      <c r="G46" s="312" t="s">
        <v>1435</v>
      </c>
      <c r="H46" s="65">
        <v>6150434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1415</v>
      </c>
      <c r="C47" s="312" t="s">
        <v>1834</v>
      </c>
      <c r="D47" s="312" t="s">
        <v>6532</v>
      </c>
      <c r="E47" s="312" t="s">
        <v>6463</v>
      </c>
      <c r="F47" s="312"/>
      <c r="G47" s="312" t="s">
        <v>1419</v>
      </c>
      <c r="H47" s="65">
        <v>6255998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1415</v>
      </c>
      <c r="C48" s="312" t="s">
        <v>1563</v>
      </c>
      <c r="D48" s="312" t="s">
        <v>6534</v>
      </c>
      <c r="E48" s="312"/>
      <c r="F48" s="312"/>
      <c r="G48" s="312" t="s">
        <v>6498</v>
      </c>
      <c r="H48" s="65">
        <v>6186188</v>
      </c>
      <c r="I48" s="65">
        <f>IF(H48="","None",_xlfn.XLOOKUP(H48,RawTable[ITEM_NO],RawTable[STOCK],"None"))</f>
        <v>3</v>
      </c>
      <c r="J48" s="313"/>
      <c r="K48" s="313"/>
      <c r="L48" s="316"/>
    </row>
    <row r="49" spans="2:12" ht="30" customHeight="1">
      <c r="B49" s="315" t="s">
        <v>1413</v>
      </c>
      <c r="C49" s="312" t="s">
        <v>2954</v>
      </c>
      <c r="D49" s="312" t="s">
        <v>6546</v>
      </c>
      <c r="E49" s="312"/>
      <c r="F49" s="312"/>
      <c r="G49" s="312" t="s">
        <v>6498</v>
      </c>
      <c r="H49" s="65">
        <v>6335749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1415</v>
      </c>
      <c r="C50" s="312" t="s">
        <v>1488</v>
      </c>
      <c r="D50" s="312" t="s">
        <v>6535</v>
      </c>
      <c r="E50" s="312"/>
      <c r="F50" s="312"/>
      <c r="G50" s="312" t="s">
        <v>6498</v>
      </c>
      <c r="H50" s="65">
        <v>6156874</v>
      </c>
      <c r="I50" s="65">
        <f>IF(H50="","None",_xlfn.XLOOKUP(H50,RawTable[ITEM_NO],RawTable[STOCK],"None"))</f>
        <v>8</v>
      </c>
      <c r="J50" s="313"/>
      <c r="K50" s="313"/>
      <c r="L50" s="316"/>
    </row>
    <row r="51" spans="2:12" ht="30" customHeight="1">
      <c r="B51" s="315" t="s">
        <v>1415</v>
      </c>
      <c r="C51" s="312" t="s">
        <v>1488</v>
      </c>
      <c r="D51" s="312" t="s">
        <v>6536</v>
      </c>
      <c r="E51" s="312"/>
      <c r="F51" s="312"/>
      <c r="G51" s="312" t="s">
        <v>6498</v>
      </c>
      <c r="H51" s="65">
        <v>6230434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1413</v>
      </c>
      <c r="C52" s="312" t="s">
        <v>1488</v>
      </c>
      <c r="D52" s="312" t="s">
        <v>6547</v>
      </c>
      <c r="E52" s="312"/>
      <c r="F52" s="312"/>
      <c r="G52" s="312" t="s">
        <v>6498</v>
      </c>
      <c r="H52" s="65">
        <v>6318374</v>
      </c>
      <c r="I52" s="65">
        <f>IF(H52="","None",_xlfn.XLOOKUP(H52,RawTable[ITEM_NO],RawTable[STOCK],"None"))</f>
        <v>4</v>
      </c>
      <c r="J52" s="313"/>
      <c r="K52" s="313"/>
      <c r="L52" s="316"/>
    </row>
    <row r="53" spans="2:12" ht="30" customHeight="1">
      <c r="B53" s="315" t="s">
        <v>1413</v>
      </c>
      <c r="C53" s="312" t="s">
        <v>1561</v>
      </c>
      <c r="D53" s="312" t="s">
        <v>6548</v>
      </c>
      <c r="E53" s="312"/>
      <c r="F53" s="312"/>
      <c r="G53" s="312" t="s">
        <v>1423</v>
      </c>
      <c r="H53" s="65">
        <v>6326864</v>
      </c>
      <c r="I53" s="65">
        <f>IF(H53="","None",_xlfn.XLOOKUP(H53,RawTable[ITEM_NO],RawTable[STOCK],"None"))</f>
        <v>5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6554</v>
      </c>
      <c r="E54" s="312"/>
      <c r="F54" s="312"/>
      <c r="G54" s="312" t="s">
        <v>6498</v>
      </c>
      <c r="H54" s="65">
        <v>963523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6555</v>
      </c>
      <c r="E55" s="312"/>
      <c r="F55" s="312"/>
      <c r="G55" s="312" t="s">
        <v>6498</v>
      </c>
      <c r="H55" s="65">
        <v>963524</v>
      </c>
      <c r="I55" s="65">
        <f>IF(H55="","None",_xlfn.XLOOKUP(H55,RawTable[ITEM_NO],RawTable[STOCK],"None"))</f>
        <v>2</v>
      </c>
      <c r="J55" s="313"/>
      <c r="K55" s="313"/>
      <c r="L55" s="316"/>
    </row>
    <row r="56" spans="2:12" ht="30" customHeight="1">
      <c r="B56" s="315" t="s">
        <v>1413</v>
      </c>
      <c r="C56" s="312"/>
      <c r="D56" s="312" t="s">
        <v>6549</v>
      </c>
      <c r="E56" s="312"/>
      <c r="F56" s="312"/>
      <c r="G56" s="312" t="s">
        <v>6498</v>
      </c>
      <c r="H56" s="65">
        <v>6184201</v>
      </c>
      <c r="I56" s="65">
        <f>IF(H56="","None",_xlfn.XLOOKUP(H56,RawTable[ITEM_NO],RawTable[STOCK],"None"))</f>
        <v>3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6553</v>
      </c>
      <c r="E57" s="312"/>
      <c r="F57" s="312"/>
      <c r="G57" s="312" t="s">
        <v>6498</v>
      </c>
      <c r="H57" s="65">
        <v>6184202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/>
      <c r="D58" s="312" t="s">
        <v>6556</v>
      </c>
      <c r="E58" s="312"/>
      <c r="F58" s="312"/>
      <c r="G58" s="312" t="s">
        <v>6498</v>
      </c>
      <c r="H58" s="65">
        <v>6257986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6550</v>
      </c>
      <c r="E59" s="312"/>
      <c r="F59" s="312"/>
      <c r="G59" s="312" t="s">
        <v>6498</v>
      </c>
      <c r="H59" s="65">
        <v>6318371</v>
      </c>
      <c r="I59" s="65">
        <f>IF(H59="","None",_xlfn.XLOOKUP(H59,RawTable[ITEM_NO],RawTable[STOCK],"None"))</f>
        <v>4</v>
      </c>
      <c r="J59" s="313"/>
      <c r="K59" s="313"/>
      <c r="L59" s="316"/>
    </row>
    <row r="60" spans="2:12" ht="30" customHeight="1">
      <c r="B60" s="315" t="s">
        <v>1415</v>
      </c>
      <c r="C60" s="312"/>
      <c r="D60" s="312" t="s">
        <v>6538</v>
      </c>
      <c r="E60" s="312"/>
      <c r="F60" s="312"/>
      <c r="G60" s="312" t="s">
        <v>6498</v>
      </c>
      <c r="H60" s="65">
        <v>6318372</v>
      </c>
      <c r="I60" s="65">
        <f>IF(H60="","None",_xlfn.XLOOKUP(H60,RawTable[ITEM_NO],RawTable[STOCK],"None"))</f>
        <v>4</v>
      </c>
      <c r="J60" s="313"/>
      <c r="K60" s="313"/>
      <c r="L60" s="316"/>
    </row>
    <row r="61" spans="2:12" ht="30" customHeight="1">
      <c r="B61" s="315" t="s">
        <v>1413</v>
      </c>
      <c r="C61" s="312"/>
      <c r="D61" s="312" t="s">
        <v>6551</v>
      </c>
      <c r="E61" s="312"/>
      <c r="F61" s="312"/>
      <c r="G61" s="312" t="s">
        <v>6498</v>
      </c>
      <c r="H61" s="65">
        <v>6318373</v>
      </c>
      <c r="I61" s="65">
        <f>IF(H61="","None",_xlfn.XLOOKUP(H61,RawTable[ITEM_NO],RawTable[STOCK],"None"))</f>
        <v>4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6552</v>
      </c>
      <c r="E62" s="312"/>
      <c r="F62" s="312"/>
      <c r="G62" s="312" t="s">
        <v>4919</v>
      </c>
      <c r="H62" s="65">
        <v>6325685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1415</v>
      </c>
      <c r="C63" s="312"/>
      <c r="D63" s="312" t="s">
        <v>6537</v>
      </c>
      <c r="E63" s="312"/>
      <c r="F63" s="312"/>
      <c r="G63" s="312" t="s">
        <v>6498</v>
      </c>
      <c r="H63" s="65">
        <v>6336328</v>
      </c>
      <c r="I63" s="65">
        <f>IF(H63="","None",_xlfn.XLOOKUP(H63,RawTable[ITEM_NO],RawTable[STOCK],"None"))</f>
        <v>1</v>
      </c>
      <c r="J63" s="313"/>
      <c r="K63" s="313"/>
      <c r="L63" s="316"/>
    </row>
    <row r="64" spans="2:12" ht="30" customHeight="1">
      <c r="B64" s="315" t="s">
        <v>1415</v>
      </c>
      <c r="C64" s="312"/>
      <c r="D64" s="312" t="s">
        <v>6539</v>
      </c>
      <c r="E64" s="312"/>
      <c r="F64" s="312"/>
      <c r="G64" s="312" t="s">
        <v>6498</v>
      </c>
      <c r="H64" s="65">
        <v>6340569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9527</v>
      </c>
      <c r="C65" s="312"/>
      <c r="D65" s="312" t="s">
        <v>9525</v>
      </c>
      <c r="E65" s="312"/>
      <c r="F65" s="312" t="s">
        <v>9526</v>
      </c>
      <c r="G65" s="312"/>
      <c r="H65" s="65">
        <v>6298607</v>
      </c>
      <c r="I65" s="65">
        <f>IF(H65="","None",_xlfn.XLOOKUP(H65,RawTable[ITEM_NO],RawTable[STOCK],"None"))</f>
        <v>3</v>
      </c>
      <c r="J65" s="313"/>
      <c r="K65" s="313"/>
      <c r="L65" s="316"/>
    </row>
    <row r="66" spans="2:12" ht="30" customHeight="1">
      <c r="B66" s="315" t="s">
        <v>9527</v>
      </c>
      <c r="C66" s="312"/>
      <c r="D66" s="312" t="s">
        <v>9531</v>
      </c>
      <c r="E66" s="312"/>
      <c r="F66" s="312"/>
      <c r="G66" s="312"/>
      <c r="H66" s="65" t="s">
        <v>9532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61" xr:uid="{DAAE7B28-B568-46B2-8B83-F3990409C08E}">
    <sortState xmlns:xlrd2="http://schemas.microsoft.com/office/spreadsheetml/2017/richdata2" ref="B4:L220">
      <sortCondition ref="C3:C61"/>
    </sortState>
  </autoFilter>
  <phoneticPr fontId="2" type="noConversion"/>
  <conditionalFormatting sqref="B4:H220">
    <cfRule type="expression" dxfId="328" priority="6" stopIfTrue="1">
      <formula>UPPER($I4)="NONE"</formula>
    </cfRule>
    <cfRule type="expression" dxfId="327" priority="7" stopIfTrue="1">
      <formula>AND($I4&lt;&gt;"", $J4&lt;&gt;"", $I4*1&lt;$J4*1)</formula>
    </cfRule>
  </conditionalFormatting>
  <conditionalFormatting sqref="H1:H3 H221:H1048576">
    <cfRule type="duplicateValues" dxfId="326" priority="5"/>
  </conditionalFormatting>
  <conditionalFormatting sqref="H4:H1048576">
    <cfRule type="expression" dxfId="325" priority="8">
      <formula>COUNTIF($H:$H, $H4)&gt;1</formula>
    </cfRule>
  </conditionalFormatting>
  <conditionalFormatting sqref="I3:I1048576">
    <cfRule type="cellIs" dxfId="324" priority="1" operator="equal">
      <formula>0</formula>
    </cfRule>
    <cfRule type="cellIs" dxfId="323" priority="2" operator="equal">
      <formula>"None"</formula>
    </cfRule>
  </conditionalFormatting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15C6-8E77-480D-AE50-A5E1CB555714}">
  <sheetPr codeName="Sheet3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6557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1470</v>
      </c>
      <c r="D4" s="312" t="s">
        <v>6574</v>
      </c>
      <c r="E4" s="312"/>
      <c r="F4" s="312"/>
      <c r="G4" s="312" t="s">
        <v>1495</v>
      </c>
      <c r="H4" s="65">
        <v>962000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/>
      <c r="D5" s="312" t="s">
        <v>6555</v>
      </c>
      <c r="E5" s="312"/>
      <c r="F5" s="312"/>
      <c r="G5" s="312" t="s">
        <v>6498</v>
      </c>
      <c r="H5" s="65">
        <v>963524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/>
      <c r="D6" s="312" t="s">
        <v>2988</v>
      </c>
      <c r="E6" s="312"/>
      <c r="F6" s="312"/>
      <c r="G6" s="312" t="s">
        <v>1495</v>
      </c>
      <c r="H6" s="65">
        <v>1055019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2191</v>
      </c>
      <c r="D7" s="312" t="s">
        <v>2976</v>
      </c>
      <c r="E7" s="312"/>
      <c r="F7" s="312"/>
      <c r="G7" s="312" t="s">
        <v>1423</v>
      </c>
      <c r="H7" s="65">
        <v>1251446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1504</v>
      </c>
      <c r="D8" s="312" t="s">
        <v>3889</v>
      </c>
      <c r="E8" s="312"/>
      <c r="F8" s="312"/>
      <c r="G8" s="312" t="s">
        <v>1419</v>
      </c>
      <c r="H8" s="65">
        <v>6123889</v>
      </c>
      <c r="I8" s="65">
        <f>IF(H8="","None",_xlfn.XLOOKUP(H8,RawTable[ITEM_NO],RawTable[STOCK],"None"))</f>
        <v>61</v>
      </c>
      <c r="J8" s="313"/>
      <c r="K8" s="313"/>
      <c r="L8" s="316"/>
    </row>
    <row r="9" spans="2:12" ht="30" customHeight="1">
      <c r="B9" s="315" t="s">
        <v>1415</v>
      </c>
      <c r="C9" s="312" t="s">
        <v>1458</v>
      </c>
      <c r="D9" s="312" t="s">
        <v>3025</v>
      </c>
      <c r="E9" s="312"/>
      <c r="F9" s="312"/>
      <c r="G9" s="312" t="s">
        <v>1428</v>
      </c>
      <c r="H9" s="65">
        <v>6156351</v>
      </c>
      <c r="I9" s="65">
        <f>IF(H9="","None",_xlfn.XLOOKUP(H9,RawTable[ITEM_NO],RawTable[STOCK],"None"))</f>
        <v>8</v>
      </c>
      <c r="J9" s="313"/>
      <c r="K9" s="313"/>
      <c r="L9" s="316"/>
    </row>
    <row r="10" spans="2:12" ht="30" customHeight="1">
      <c r="B10" s="315" t="s">
        <v>1415</v>
      </c>
      <c r="C10" s="312" t="s">
        <v>1488</v>
      </c>
      <c r="D10" s="312" t="s">
        <v>6535</v>
      </c>
      <c r="E10" s="312"/>
      <c r="F10" s="312"/>
      <c r="G10" s="312" t="s">
        <v>6498</v>
      </c>
      <c r="H10" s="65">
        <v>6156874</v>
      </c>
      <c r="I10" s="65">
        <f>IF(H10="","None",_xlfn.XLOOKUP(H10,RawTable[ITEM_NO],RawTable[STOCK],"None"))</f>
        <v>8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6586</v>
      </c>
      <c r="E11" s="312"/>
      <c r="F11" s="312"/>
      <c r="G11" s="312" t="s">
        <v>1610</v>
      </c>
      <c r="H11" s="65">
        <v>6165052</v>
      </c>
      <c r="I11" s="65">
        <f>IF(H11="","None",_xlfn.XLOOKUP(H11,RawTable[ITEM_NO],RawTable[STOCK],"None"))</f>
        <v>10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6549</v>
      </c>
      <c r="E12" s="312"/>
      <c r="F12" s="312"/>
      <c r="G12" s="312" t="s">
        <v>6498</v>
      </c>
      <c r="H12" s="65">
        <v>6184201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6553</v>
      </c>
      <c r="E13" s="312"/>
      <c r="F13" s="312"/>
      <c r="G13" s="312" t="s">
        <v>6498</v>
      </c>
      <c r="H13" s="65">
        <v>6184202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1415</v>
      </c>
      <c r="C14" s="312" t="s">
        <v>1470</v>
      </c>
      <c r="D14" s="312" t="s">
        <v>6573</v>
      </c>
      <c r="E14" s="312"/>
      <c r="F14" s="312"/>
      <c r="G14" s="312" t="s">
        <v>6498</v>
      </c>
      <c r="H14" s="65">
        <v>6233564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1413</v>
      </c>
      <c r="C15" s="312" t="s">
        <v>2037</v>
      </c>
      <c r="D15" s="312" t="s">
        <v>6595</v>
      </c>
      <c r="E15" s="312"/>
      <c r="F15" s="312"/>
      <c r="G15" s="312" t="s">
        <v>6498</v>
      </c>
      <c r="H15" s="65">
        <v>6233565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1415</v>
      </c>
      <c r="C16" s="312"/>
      <c r="D16" s="312" t="s">
        <v>6584</v>
      </c>
      <c r="E16" s="312"/>
      <c r="F16" s="312"/>
      <c r="G16" s="312" t="s">
        <v>6498</v>
      </c>
      <c r="H16" s="65">
        <v>6236661</v>
      </c>
      <c r="I16" s="65">
        <f>IF(H16="","None",_xlfn.XLOOKUP(H16,RawTable[ITEM_NO],RawTable[STOCK],"None"))</f>
        <v>5</v>
      </c>
      <c r="J16" s="313"/>
      <c r="K16" s="313"/>
      <c r="L16" s="316"/>
    </row>
    <row r="17" spans="2:12" ht="30" customHeight="1">
      <c r="B17" s="315" t="s">
        <v>1413</v>
      </c>
      <c r="C17" s="312" t="s">
        <v>2954</v>
      </c>
      <c r="D17" s="312" t="s">
        <v>6594</v>
      </c>
      <c r="E17" s="312"/>
      <c r="F17" s="312"/>
      <c r="G17" s="312" t="s">
        <v>6498</v>
      </c>
      <c r="H17" s="65">
        <v>6243014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1413</v>
      </c>
      <c r="C18" s="312" t="s">
        <v>2954</v>
      </c>
      <c r="D18" s="312" t="s">
        <v>6593</v>
      </c>
      <c r="E18" s="312"/>
      <c r="F18" s="312"/>
      <c r="G18" s="312" t="s">
        <v>6498</v>
      </c>
      <c r="H18" s="65">
        <v>6244138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1415</v>
      </c>
      <c r="C19" s="312" t="s">
        <v>1815</v>
      </c>
      <c r="D19" s="312" t="s">
        <v>6571</v>
      </c>
      <c r="E19" s="312"/>
      <c r="F19" s="312"/>
      <c r="G19" s="312" t="s">
        <v>6498</v>
      </c>
      <c r="H19" s="65">
        <v>6244142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 t="s">
        <v>8540</v>
      </c>
      <c r="D20" s="312" t="s">
        <v>8541</v>
      </c>
      <c r="E20" s="312" t="s">
        <v>8538</v>
      </c>
      <c r="F20" s="312"/>
      <c r="G20" s="312"/>
      <c r="H20" s="65">
        <v>6244143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 t="s">
        <v>2799</v>
      </c>
      <c r="D21" s="312" t="s">
        <v>6589</v>
      </c>
      <c r="E21" s="312"/>
      <c r="F21" s="312"/>
      <c r="G21" s="312" t="s">
        <v>6498</v>
      </c>
      <c r="H21" s="65">
        <v>6245145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1834</v>
      </c>
      <c r="D22" s="312" t="s">
        <v>6583</v>
      </c>
      <c r="E22" s="312" t="s">
        <v>6506</v>
      </c>
      <c r="F22" s="312"/>
      <c r="G22" s="312" t="s">
        <v>6498</v>
      </c>
      <c r="H22" s="65">
        <v>6245146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1415</v>
      </c>
      <c r="C23" s="312" t="s">
        <v>1429</v>
      </c>
      <c r="D23" s="312" t="s">
        <v>6558</v>
      </c>
      <c r="E23" s="312" t="s">
        <v>6559</v>
      </c>
      <c r="F23" s="312"/>
      <c r="G23" s="312" t="s">
        <v>6498</v>
      </c>
      <c r="H23" s="65">
        <v>6246008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1415</v>
      </c>
      <c r="C24" s="312" t="s">
        <v>1429</v>
      </c>
      <c r="D24" s="312" t="s">
        <v>6560</v>
      </c>
      <c r="E24" s="312" t="s">
        <v>6561</v>
      </c>
      <c r="F24" s="312"/>
      <c r="G24" s="312" t="s">
        <v>6498</v>
      </c>
      <c r="H24" s="65">
        <v>6246009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1415</v>
      </c>
      <c r="C25" s="312" t="s">
        <v>1458</v>
      </c>
      <c r="D25" s="312" t="s">
        <v>6572</v>
      </c>
      <c r="E25" s="312"/>
      <c r="F25" s="312"/>
      <c r="G25" s="312" t="s">
        <v>1428</v>
      </c>
      <c r="H25" s="65">
        <v>6246800</v>
      </c>
      <c r="I25" s="65">
        <f>IF(H25="","None",_xlfn.XLOOKUP(H25,RawTable[ITEM_NO],RawTable[STOCK],"None"))</f>
        <v>4</v>
      </c>
      <c r="J25" s="313"/>
      <c r="K25" s="313"/>
      <c r="L25" s="316"/>
    </row>
    <row r="26" spans="2:12" ht="30" customHeight="1">
      <c r="B26" s="315" t="s">
        <v>1413</v>
      </c>
      <c r="C26" s="312" t="s">
        <v>1607</v>
      </c>
      <c r="D26" s="312" t="s">
        <v>6591</v>
      </c>
      <c r="E26" s="312"/>
      <c r="F26" s="312"/>
      <c r="G26" s="312" t="s">
        <v>6498</v>
      </c>
      <c r="H26" s="65">
        <v>6248359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1834</v>
      </c>
      <c r="D27" s="312" t="s">
        <v>6578</v>
      </c>
      <c r="E27" s="312" t="s">
        <v>6581</v>
      </c>
      <c r="F27" s="312"/>
      <c r="G27" s="312" t="s">
        <v>1419</v>
      </c>
      <c r="H27" s="65">
        <v>6248906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1413</v>
      </c>
      <c r="C28" s="312" t="s">
        <v>1769</v>
      </c>
      <c r="D28" s="312" t="s">
        <v>6588</v>
      </c>
      <c r="E28" s="312"/>
      <c r="F28" s="312"/>
      <c r="G28" s="312" t="s">
        <v>6498</v>
      </c>
      <c r="H28" s="65">
        <v>6249556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6598</v>
      </c>
      <c r="E29" s="312"/>
      <c r="F29" s="312"/>
      <c r="G29" s="312" t="s">
        <v>6498</v>
      </c>
      <c r="H29" s="65">
        <v>6249637</v>
      </c>
      <c r="I29" s="65">
        <f>IF(H29="","None",_xlfn.XLOOKUP(H29,RawTable[ITEM_NO],RawTable[STOCK],"None"))</f>
        <v>5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6596</v>
      </c>
      <c r="E30" s="312"/>
      <c r="F30" s="312"/>
      <c r="G30" s="312" t="s">
        <v>6498</v>
      </c>
      <c r="H30" s="65">
        <v>6249639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/>
      <c r="D31" s="312" t="s">
        <v>6597</v>
      </c>
      <c r="E31" s="312"/>
      <c r="F31" s="312"/>
      <c r="G31" s="312" t="s">
        <v>6498</v>
      </c>
      <c r="H31" s="65">
        <v>6249640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2340</v>
      </c>
      <c r="D32" s="312" t="s">
        <v>6587</v>
      </c>
      <c r="E32" s="312"/>
      <c r="F32" s="312"/>
      <c r="G32" s="312" t="s">
        <v>6498</v>
      </c>
      <c r="H32" s="65">
        <v>6249641</v>
      </c>
      <c r="I32" s="65">
        <f>IF(H32="","None",_xlfn.XLOOKUP(H32,RawTable[ITEM_NO],RawTable[STOCK],"None"))</f>
        <v>5</v>
      </c>
      <c r="J32" s="313"/>
      <c r="K32" s="313"/>
      <c r="L32" s="316"/>
    </row>
    <row r="33" spans="2:12" ht="30" customHeight="1">
      <c r="B33" s="315" t="s">
        <v>1413</v>
      </c>
      <c r="C33" s="312" t="s">
        <v>1883</v>
      </c>
      <c r="D33" s="312" t="s">
        <v>6590</v>
      </c>
      <c r="E33" s="312"/>
      <c r="F33" s="312"/>
      <c r="G33" s="312" t="s">
        <v>6498</v>
      </c>
      <c r="H33" s="65">
        <v>6249668</v>
      </c>
      <c r="I33" s="65">
        <f>IF(H33="","None",_xlfn.XLOOKUP(H33,RawTable[ITEM_NO],RawTable[STOCK],"None"))</f>
        <v>8</v>
      </c>
      <c r="J33" s="313"/>
      <c r="K33" s="313"/>
      <c r="L33" s="316"/>
    </row>
    <row r="34" spans="2:12" ht="30" customHeight="1">
      <c r="B34" s="315" t="s">
        <v>1413</v>
      </c>
      <c r="C34" s="312" t="s">
        <v>1607</v>
      </c>
      <c r="D34" s="312" t="s">
        <v>6592</v>
      </c>
      <c r="E34" s="312"/>
      <c r="F34" s="312"/>
      <c r="G34" s="312" t="s">
        <v>6498</v>
      </c>
      <c r="H34" s="65">
        <v>6249669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1413</v>
      </c>
      <c r="C35" s="312"/>
      <c r="D35" s="312" t="s">
        <v>6599</v>
      </c>
      <c r="E35" s="312"/>
      <c r="F35" s="312"/>
      <c r="G35" s="312" t="s">
        <v>6498</v>
      </c>
      <c r="H35" s="65">
        <v>6255923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1415</v>
      </c>
      <c r="C36" s="312" t="s">
        <v>1815</v>
      </c>
      <c r="D36" s="312" t="s">
        <v>6565</v>
      </c>
      <c r="E36" s="312" t="s">
        <v>6566</v>
      </c>
      <c r="F36" s="312"/>
      <c r="G36" s="312" t="s">
        <v>1435</v>
      </c>
      <c r="H36" s="65">
        <v>6273050</v>
      </c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 t="s">
        <v>1413</v>
      </c>
      <c r="C37" s="312" t="s">
        <v>1762</v>
      </c>
      <c r="D37" s="312" t="s">
        <v>6541</v>
      </c>
      <c r="E37" s="312"/>
      <c r="F37" s="312"/>
      <c r="G37" s="312" t="s">
        <v>1610</v>
      </c>
      <c r="H37" s="65">
        <v>6303031</v>
      </c>
      <c r="I37" s="65">
        <f>IF(H37="","None",_xlfn.XLOOKUP(H37,RawTable[ITEM_NO],RawTable[STOCK],"None"))</f>
        <v>6</v>
      </c>
      <c r="J37" s="313"/>
      <c r="K37" s="313"/>
      <c r="L37" s="316"/>
    </row>
    <row r="38" spans="2:12" ht="30" customHeight="1">
      <c r="B38" s="315" t="s">
        <v>1415</v>
      </c>
      <c r="C38" s="312" t="s">
        <v>1446</v>
      </c>
      <c r="D38" s="312" t="s">
        <v>6502</v>
      </c>
      <c r="E38" s="312"/>
      <c r="F38" s="312"/>
      <c r="G38" s="312" t="s">
        <v>1419</v>
      </c>
      <c r="H38" s="65">
        <v>6323378</v>
      </c>
      <c r="I38" s="65">
        <f>IF(H38="","None",_xlfn.XLOOKUP(H38,RawTable[ITEM_NO],RawTable[STOCK],"None"))</f>
        <v>10</v>
      </c>
      <c r="J38" s="313"/>
      <c r="K38" s="313"/>
      <c r="L38" s="316"/>
    </row>
    <row r="39" spans="2:12" ht="30" customHeight="1">
      <c r="B39" s="315" t="s">
        <v>1413</v>
      </c>
      <c r="C39" s="312" t="s">
        <v>3542</v>
      </c>
      <c r="D39" s="312" t="s">
        <v>3545</v>
      </c>
      <c r="E39" s="312"/>
      <c r="F39" s="312"/>
      <c r="G39" s="312" t="s">
        <v>1680</v>
      </c>
      <c r="H39" s="65">
        <v>6335180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3542</v>
      </c>
      <c r="D40" s="312" t="s">
        <v>3543</v>
      </c>
      <c r="E40" s="312"/>
      <c r="F40" s="312"/>
      <c r="G40" s="312" t="s">
        <v>1680</v>
      </c>
      <c r="H40" s="65">
        <v>6335181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3542</v>
      </c>
      <c r="D41" s="312" t="s">
        <v>3757</v>
      </c>
      <c r="E41" s="312"/>
      <c r="F41" s="312"/>
      <c r="G41" s="312" t="s">
        <v>1680</v>
      </c>
      <c r="H41" s="65">
        <v>6335182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3542</v>
      </c>
      <c r="D42" s="312" t="s">
        <v>3546</v>
      </c>
      <c r="E42" s="312"/>
      <c r="F42" s="312"/>
      <c r="G42" s="312" t="s">
        <v>1680</v>
      </c>
      <c r="H42" s="65">
        <v>6335218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1413</v>
      </c>
      <c r="C43" s="312" t="s">
        <v>1762</v>
      </c>
      <c r="D43" s="312" t="s">
        <v>6585</v>
      </c>
      <c r="E43" s="312"/>
      <c r="F43" s="312"/>
      <c r="G43" s="312" t="s">
        <v>1610</v>
      </c>
      <c r="H43" s="65">
        <v>6336597</v>
      </c>
      <c r="I43" s="65">
        <f>IF(H43="","None",_xlfn.XLOOKUP(H43,RawTable[ITEM_NO],RawTable[STOCK],"None"))</f>
        <v>6</v>
      </c>
      <c r="J43" s="313"/>
      <c r="K43" s="313"/>
      <c r="L43" s="316"/>
    </row>
    <row r="44" spans="2:12" ht="30" customHeight="1">
      <c r="B44" s="315" t="s">
        <v>1415</v>
      </c>
      <c r="C44" s="312" t="s">
        <v>1448</v>
      </c>
      <c r="D44" s="312" t="s">
        <v>6564</v>
      </c>
      <c r="E44" s="312" t="s">
        <v>6562</v>
      </c>
      <c r="F44" s="312" t="s">
        <v>6563</v>
      </c>
      <c r="G44" s="312" t="s">
        <v>1562</v>
      </c>
      <c r="H44" s="65">
        <v>6338961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1815</v>
      </c>
      <c r="D45" s="312" t="s">
        <v>6567</v>
      </c>
      <c r="E45" s="312" t="s">
        <v>6568</v>
      </c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 t="s">
        <v>1415</v>
      </c>
      <c r="C46" s="312" t="s">
        <v>1815</v>
      </c>
      <c r="D46" s="312" t="s">
        <v>6569</v>
      </c>
      <c r="E46" s="312" t="s">
        <v>6570</v>
      </c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 t="s">
        <v>1415</v>
      </c>
      <c r="C47" s="312" t="s">
        <v>1424</v>
      </c>
      <c r="D47" s="312" t="s">
        <v>3687</v>
      </c>
      <c r="E47" s="312" t="s">
        <v>6575</v>
      </c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 t="s">
        <v>1415</v>
      </c>
      <c r="C48" s="312" t="s">
        <v>1424</v>
      </c>
      <c r="D48" s="312" t="s">
        <v>3679</v>
      </c>
      <c r="E48" s="312" t="s">
        <v>6576</v>
      </c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 t="s">
        <v>1415</v>
      </c>
      <c r="C49" s="312" t="s">
        <v>1424</v>
      </c>
      <c r="D49" s="312" t="s">
        <v>6569</v>
      </c>
      <c r="E49" s="312" t="s">
        <v>6577</v>
      </c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 t="s">
        <v>1415</v>
      </c>
      <c r="C50" s="312" t="s">
        <v>1558</v>
      </c>
      <c r="D50" s="312" t="s">
        <v>6524</v>
      </c>
      <c r="E50" s="312" t="s">
        <v>6579</v>
      </c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 t="s">
        <v>1415</v>
      </c>
      <c r="C51" s="312" t="s">
        <v>1558</v>
      </c>
      <c r="D51" s="312" t="s">
        <v>6580</v>
      </c>
      <c r="E51" s="312" t="s">
        <v>6527</v>
      </c>
      <c r="F51" s="312" t="s">
        <v>6528</v>
      </c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 t="s">
        <v>1415</v>
      </c>
      <c r="C52" s="312" t="s">
        <v>1558</v>
      </c>
      <c r="D52" s="312" t="s">
        <v>6569</v>
      </c>
      <c r="E52" s="312" t="s">
        <v>6580</v>
      </c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 t="s">
        <v>1415</v>
      </c>
      <c r="C53" s="312" t="s">
        <v>1558</v>
      </c>
      <c r="D53" s="312" t="s">
        <v>6581</v>
      </c>
      <c r="E53" s="312" t="s">
        <v>6580</v>
      </c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 t="s">
        <v>1415</v>
      </c>
      <c r="C54" s="312" t="s">
        <v>1834</v>
      </c>
      <c r="D54" s="312" t="s">
        <v>6582</v>
      </c>
      <c r="E54" s="312" t="s">
        <v>6463</v>
      </c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 t="s">
        <v>9456</v>
      </c>
      <c r="C55" s="312" t="s">
        <v>9458</v>
      </c>
      <c r="D55" s="312" t="s">
        <v>9461</v>
      </c>
      <c r="E55" s="312" t="s">
        <v>9462</v>
      </c>
      <c r="F55" s="312"/>
      <c r="G55" s="312"/>
      <c r="H55" s="65">
        <v>6249638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9512</v>
      </c>
      <c r="C56" s="312"/>
      <c r="D56" s="312" t="s">
        <v>9528</v>
      </c>
      <c r="E56" s="312"/>
      <c r="F56" s="312" t="s">
        <v>9530</v>
      </c>
      <c r="G56" s="312"/>
      <c r="H56" s="65" t="s">
        <v>9529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9512</v>
      </c>
      <c r="C57" s="312"/>
      <c r="D57" s="312" t="s">
        <v>9533</v>
      </c>
      <c r="E57" s="312"/>
      <c r="F57" s="312"/>
      <c r="G57" s="312"/>
      <c r="H57" s="65">
        <v>6298722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I101" s="65" t="str">
        <f>IF(H101="","None",_xlfn.XLOOKUP(H101,RawTable[ITEM_NO],RawTable[STOCK],"None"))</f>
        <v>None</v>
      </c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3" xr:uid="{DAAE7B28-B568-46B2-8B83-F3990409C08E}">
    <sortState xmlns:xlrd2="http://schemas.microsoft.com/office/spreadsheetml/2017/richdata2" ref="B4:L54">
      <sortCondition ref="H3:H53"/>
    </sortState>
  </autoFilter>
  <phoneticPr fontId="2" type="noConversion"/>
  <conditionalFormatting sqref="B4:H220">
    <cfRule type="expression" dxfId="322" priority="7" stopIfTrue="1">
      <formula>UPPER($I4)="NONE"</formula>
    </cfRule>
    <cfRule type="expression" dxfId="321" priority="8" stopIfTrue="1">
      <formula>AND($I4&lt;&gt;"", $J4&lt;&gt;"", $I4*1&lt;$J4*1)</formula>
    </cfRule>
  </conditionalFormatting>
  <conditionalFormatting sqref="H4:H1048576">
    <cfRule type="expression" dxfId="320" priority="9">
      <formula>COUNTIF($H:$H, $H4)&gt;1</formula>
    </cfRule>
  </conditionalFormatting>
  <conditionalFormatting sqref="H221:H1048576 H1:H3">
    <cfRule type="duplicateValues" dxfId="319" priority="6"/>
  </conditionalFormatting>
  <conditionalFormatting sqref="I3:I1048576">
    <cfRule type="cellIs" dxfId="318" priority="1" operator="equal">
      <formula>0</formula>
    </cfRule>
    <cfRule type="cellIs" dxfId="317" priority="2" operator="equal">
      <formula>"None"</formula>
    </cfRule>
  </conditionalFormatting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8775-0F61-4AAE-A098-FB13009E87F2}">
  <sheetPr codeName="Sheet33"/>
  <dimension ref="B1:L216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6600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2900</v>
      </c>
      <c r="D4" s="312" t="s">
        <v>6540</v>
      </c>
      <c r="E4" s="312"/>
      <c r="F4" s="312"/>
      <c r="G4" s="312" t="s">
        <v>1423</v>
      </c>
      <c r="H4" s="65">
        <v>6319275</v>
      </c>
      <c r="I4" s="65">
        <f>IF(H4="","None",_xlfn.XLOOKUP(H4,RawTable[ITEM_NO],RawTable[STOCK],"None"))</f>
        <v>36</v>
      </c>
      <c r="J4" s="313"/>
      <c r="K4" s="313"/>
      <c r="L4" s="316"/>
    </row>
    <row r="5" spans="2:12" ht="30" customHeight="1">
      <c r="B5" s="315" t="s">
        <v>1413</v>
      </c>
      <c r="C5" s="312" t="s">
        <v>1760</v>
      </c>
      <c r="D5" s="312" t="s">
        <v>6648</v>
      </c>
      <c r="E5" s="312"/>
      <c r="F5" s="312"/>
      <c r="G5" s="312" t="s">
        <v>6498</v>
      </c>
      <c r="H5" s="65">
        <v>963126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6649</v>
      </c>
      <c r="E6" s="312"/>
      <c r="F6" s="312"/>
      <c r="G6" s="312" t="s">
        <v>1764</v>
      </c>
      <c r="H6" s="65">
        <v>750119</v>
      </c>
      <c r="I6" s="65">
        <f>IF(H6="","None",_xlfn.XLOOKUP(H6,RawTable[ITEM_NO],RawTable[STOCK],"None"))</f>
        <v>7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6586</v>
      </c>
      <c r="E7" s="312" t="s">
        <v>8861</v>
      </c>
      <c r="F7" s="312"/>
      <c r="G7" s="312" t="s">
        <v>1610</v>
      </c>
      <c r="H7" s="65">
        <v>6165052</v>
      </c>
      <c r="I7" s="65">
        <f>IF(H7="","None",_xlfn.XLOOKUP(H7,RawTable[ITEM_NO],RawTable[STOCK],"None"))</f>
        <v>10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6541</v>
      </c>
      <c r="E8" s="312" t="s">
        <v>6650</v>
      </c>
      <c r="F8" s="312"/>
      <c r="G8" s="312"/>
      <c r="H8" s="65">
        <v>6303031</v>
      </c>
      <c r="I8" s="65">
        <f>IF(H8="","None",_xlfn.XLOOKUP(H8,RawTable[ITEM_NO],RawTable[STOCK],"None"))</f>
        <v>6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6585</v>
      </c>
      <c r="E9" s="312"/>
      <c r="F9" s="312"/>
      <c r="G9" s="312" t="s">
        <v>1610</v>
      </c>
      <c r="H9" s="65">
        <v>6336597</v>
      </c>
      <c r="I9" s="65">
        <f>IF(H9="","None",_xlfn.XLOOKUP(H9,RawTable[ITEM_NO],RawTable[STOCK],"None"))</f>
        <v>6</v>
      </c>
      <c r="J9" s="313"/>
      <c r="K9" s="313"/>
      <c r="L9" s="316"/>
    </row>
    <row r="10" spans="2:12" ht="30" customHeight="1">
      <c r="B10" s="315" t="s">
        <v>1415</v>
      </c>
      <c r="C10" s="312" t="s">
        <v>1429</v>
      </c>
      <c r="D10" s="312" t="s">
        <v>6606</v>
      </c>
      <c r="E10" s="312"/>
      <c r="F10" s="312"/>
      <c r="G10" s="312" t="s">
        <v>6498</v>
      </c>
      <c r="H10" s="65">
        <v>6161676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1429</v>
      </c>
      <c r="D11" s="312" t="s">
        <v>6605</v>
      </c>
      <c r="E11" s="312"/>
      <c r="F11" s="312"/>
      <c r="G11" s="312" t="s">
        <v>6498</v>
      </c>
      <c r="H11" s="65">
        <v>6161677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1415</v>
      </c>
      <c r="C12" s="312" t="s">
        <v>1429</v>
      </c>
      <c r="D12" s="312" t="s">
        <v>6601</v>
      </c>
      <c r="E12" s="312" t="s">
        <v>6602</v>
      </c>
      <c r="F12" s="312" t="s">
        <v>6603</v>
      </c>
      <c r="G12" s="312" t="s">
        <v>6498</v>
      </c>
      <c r="H12" s="65">
        <v>6174728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1429</v>
      </c>
      <c r="D13" s="312" t="s">
        <v>6604</v>
      </c>
      <c r="E13" s="312"/>
      <c r="F13" s="312"/>
      <c r="G13" s="312" t="s">
        <v>1419</v>
      </c>
      <c r="H13" s="65">
        <v>6238775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1429</v>
      </c>
      <c r="D14" s="312" t="s">
        <v>6499</v>
      </c>
      <c r="E14" s="312"/>
      <c r="F14" s="312"/>
      <c r="G14" s="312" t="s">
        <v>6498</v>
      </c>
      <c r="H14" s="65">
        <v>6316234</v>
      </c>
      <c r="I14" s="65">
        <f>IF(H14="","None",_xlfn.XLOOKUP(H14,RawTable[ITEM_NO],RawTable[STOCK],"None"))</f>
        <v>20</v>
      </c>
      <c r="J14" s="313"/>
      <c r="K14" s="313"/>
      <c r="L14" s="316"/>
    </row>
    <row r="15" spans="2:12" ht="30" customHeight="1">
      <c r="B15" s="315" t="s">
        <v>1415</v>
      </c>
      <c r="C15" s="312" t="s">
        <v>1429</v>
      </c>
      <c r="D15" s="312" t="s">
        <v>6388</v>
      </c>
      <c r="E15" s="312"/>
      <c r="F15" s="312"/>
      <c r="G15" s="312" t="s">
        <v>1428</v>
      </c>
      <c r="H15" s="65">
        <v>6322379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4369</v>
      </c>
      <c r="D16" s="312" t="s">
        <v>6651</v>
      </c>
      <c r="E16" s="312"/>
      <c r="F16" s="312"/>
      <c r="G16" s="312" t="s">
        <v>6498</v>
      </c>
      <c r="H16" s="65">
        <v>6102263</v>
      </c>
      <c r="I16" s="65">
        <f>IF(H16="","None",_xlfn.XLOOKUP(H16,RawTable[ITEM_NO],RawTable[STOCK],"None"))</f>
        <v>3</v>
      </c>
      <c r="J16" s="313"/>
      <c r="K16" s="313"/>
      <c r="L16" s="316"/>
    </row>
    <row r="17" spans="2:12" ht="30" customHeight="1">
      <c r="B17" s="315" t="s">
        <v>1415</v>
      </c>
      <c r="C17" s="312" t="s">
        <v>2170</v>
      </c>
      <c r="D17" s="312" t="s">
        <v>5107</v>
      </c>
      <c r="E17" s="312"/>
      <c r="F17" s="312"/>
      <c r="G17" s="312" t="s">
        <v>1428</v>
      </c>
      <c r="H17" s="65">
        <v>6157055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2170</v>
      </c>
      <c r="D18" s="312" t="s">
        <v>6607</v>
      </c>
      <c r="E18" s="312"/>
      <c r="F18" s="312"/>
      <c r="G18" s="312" t="s">
        <v>6498</v>
      </c>
      <c r="H18" s="65">
        <v>6224853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1413</v>
      </c>
      <c r="C19" s="312" t="s">
        <v>1769</v>
      </c>
      <c r="D19" s="312" t="s">
        <v>6399</v>
      </c>
      <c r="E19" s="312"/>
      <c r="F19" s="312"/>
      <c r="G19" s="312" t="s">
        <v>1495</v>
      </c>
      <c r="H19" s="65">
        <v>6313730</v>
      </c>
      <c r="I19" s="65">
        <f>IF(H19="","None",_xlfn.XLOOKUP(H19,RawTable[ITEM_NO],RawTable[STOCK],"None"))</f>
        <v>3</v>
      </c>
      <c r="J19" s="313"/>
      <c r="K19" s="313"/>
      <c r="L19" s="316"/>
    </row>
    <row r="20" spans="2:12" ht="30" customHeight="1">
      <c r="B20" s="315" t="s">
        <v>1415</v>
      </c>
      <c r="C20" s="312" t="s">
        <v>1446</v>
      </c>
      <c r="D20" s="312" t="s">
        <v>4225</v>
      </c>
      <c r="E20" s="312" t="s">
        <v>6609</v>
      </c>
      <c r="F20" s="312" t="s">
        <v>1438</v>
      </c>
      <c r="G20" s="312" t="s">
        <v>1428</v>
      </c>
      <c r="H20" s="65">
        <v>6256757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1446</v>
      </c>
      <c r="D21" s="312" t="s">
        <v>6608</v>
      </c>
      <c r="E21" s="312"/>
      <c r="F21" s="312"/>
      <c r="G21" s="312" t="s">
        <v>1419</v>
      </c>
      <c r="H21" s="65">
        <v>6266789</v>
      </c>
      <c r="I21" s="65">
        <f>IF(H21="","None",_xlfn.XLOOKUP(H21,RawTable[ITEM_NO],RawTable[STOCK],"None"))</f>
        <v>4</v>
      </c>
      <c r="J21" s="313"/>
      <c r="K21" s="313"/>
      <c r="L21" s="316"/>
    </row>
    <row r="22" spans="2:12" ht="30" customHeight="1">
      <c r="B22" s="315" t="s">
        <v>1415</v>
      </c>
      <c r="C22" s="312" t="s">
        <v>1446</v>
      </c>
      <c r="D22" s="312" t="s">
        <v>6502</v>
      </c>
      <c r="E22" s="312"/>
      <c r="F22" s="312"/>
      <c r="G22" s="312" t="s">
        <v>1419</v>
      </c>
      <c r="H22" s="65">
        <v>6323378</v>
      </c>
      <c r="I22" s="65">
        <f>IF(H22="","None",_xlfn.XLOOKUP(H22,RawTable[ITEM_NO],RawTable[STOCK],"None"))</f>
        <v>10</v>
      </c>
      <c r="J22" s="313"/>
      <c r="K22" s="313"/>
      <c r="L22" s="316"/>
    </row>
    <row r="23" spans="2:12" ht="30" customHeight="1">
      <c r="B23" s="315" t="s">
        <v>1415</v>
      </c>
      <c r="C23" s="312" t="s">
        <v>1446</v>
      </c>
      <c r="D23" s="312" t="s">
        <v>6610</v>
      </c>
      <c r="E23" s="312"/>
      <c r="F23" s="312"/>
      <c r="G23" s="312" t="s">
        <v>1419</v>
      </c>
      <c r="H23" s="65">
        <v>6334957</v>
      </c>
      <c r="I23" s="65">
        <f>IF(H23="","None",_xlfn.XLOOKUP(H23,RawTable[ITEM_NO],RawTable[STOCK],"None"))</f>
        <v>5</v>
      </c>
      <c r="J23" s="313"/>
      <c r="K23" s="313"/>
      <c r="L23" s="316"/>
    </row>
    <row r="24" spans="2:12" ht="30" customHeight="1">
      <c r="B24" s="315" t="s">
        <v>1415</v>
      </c>
      <c r="C24" s="312" t="s">
        <v>3876</v>
      </c>
      <c r="D24" s="312" t="s">
        <v>6611</v>
      </c>
      <c r="E24" s="312" t="s">
        <v>6612</v>
      </c>
      <c r="F24" s="312" t="s">
        <v>5846</v>
      </c>
      <c r="G24" s="312" t="s">
        <v>6498</v>
      </c>
      <c r="H24" s="65">
        <v>6318362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2799</v>
      </c>
      <c r="D25" s="312" t="s">
        <v>6589</v>
      </c>
      <c r="E25" s="312"/>
      <c r="F25" s="312"/>
      <c r="G25" s="312" t="s">
        <v>6498</v>
      </c>
      <c r="H25" s="65">
        <v>6245145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1413</v>
      </c>
      <c r="C26" s="312" t="s">
        <v>1651</v>
      </c>
      <c r="D26" s="312" t="s">
        <v>6654</v>
      </c>
      <c r="E26" s="312"/>
      <c r="F26" s="312"/>
      <c r="G26" s="312" t="s">
        <v>6498</v>
      </c>
      <c r="H26" s="65">
        <v>6244137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1413</v>
      </c>
      <c r="C27" s="312" t="s">
        <v>1651</v>
      </c>
      <c r="D27" s="312" t="s">
        <v>6652</v>
      </c>
      <c r="E27" s="312"/>
      <c r="F27" s="312"/>
      <c r="G27" s="312" t="s">
        <v>6498</v>
      </c>
      <c r="H27" s="65">
        <v>6251504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1413</v>
      </c>
      <c r="C28" s="312" t="s">
        <v>1651</v>
      </c>
      <c r="D28" s="312" t="s">
        <v>6653</v>
      </c>
      <c r="E28" s="312"/>
      <c r="F28" s="312"/>
      <c r="G28" s="312" t="s">
        <v>6498</v>
      </c>
      <c r="H28" s="65">
        <v>6314269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2255</v>
      </c>
      <c r="D29" s="312" t="s">
        <v>6545</v>
      </c>
      <c r="E29" s="312"/>
      <c r="F29" s="312"/>
      <c r="G29" s="312" t="s">
        <v>6498</v>
      </c>
      <c r="H29" s="65">
        <v>6317158</v>
      </c>
      <c r="I29" s="65">
        <f>IF(H29="","None",_xlfn.XLOOKUP(H29,RawTable[ITEM_NO],RawTable[STOCK],"None"))</f>
        <v>3</v>
      </c>
      <c r="J29" s="313"/>
      <c r="K29" s="313"/>
      <c r="L29" s="316"/>
    </row>
    <row r="30" spans="2:12" ht="30" customHeight="1">
      <c r="B30" s="315" t="s">
        <v>1413</v>
      </c>
      <c r="C30" s="312" t="s">
        <v>1931</v>
      </c>
      <c r="D30" s="312" t="s">
        <v>6655</v>
      </c>
      <c r="E30" s="312"/>
      <c r="F30" s="312"/>
      <c r="G30" s="312" t="s">
        <v>1423</v>
      </c>
      <c r="H30" s="65">
        <v>960774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1815</v>
      </c>
      <c r="D31" s="312" t="s">
        <v>6615</v>
      </c>
      <c r="E31" s="736" t="s">
        <v>6616</v>
      </c>
      <c r="F31" s="312" t="s">
        <v>1224</v>
      </c>
      <c r="G31" s="312" t="s">
        <v>1419</v>
      </c>
      <c r="H31" s="65">
        <v>6157933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1415</v>
      </c>
      <c r="C32" s="312" t="s">
        <v>1815</v>
      </c>
      <c r="D32" s="312" t="s">
        <v>6509</v>
      </c>
      <c r="E32" s="312" t="s">
        <v>6619</v>
      </c>
      <c r="F32" s="312" t="s">
        <v>6620</v>
      </c>
      <c r="G32" s="312" t="s">
        <v>6498</v>
      </c>
      <c r="H32" s="65">
        <v>6159979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1815</v>
      </c>
      <c r="D33" s="312" t="s">
        <v>6621</v>
      </c>
      <c r="E33" s="312" t="s">
        <v>6622</v>
      </c>
      <c r="F33" s="312" t="s">
        <v>6620</v>
      </c>
      <c r="G33" s="312" t="s">
        <v>6498</v>
      </c>
      <c r="H33" s="65">
        <v>6159980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1415</v>
      </c>
      <c r="C34" s="312" t="s">
        <v>1815</v>
      </c>
      <c r="D34" s="312" t="s">
        <v>6613</v>
      </c>
      <c r="E34" s="312" t="s">
        <v>6614</v>
      </c>
      <c r="F34" s="312" t="s">
        <v>1438</v>
      </c>
      <c r="G34" s="312" t="s">
        <v>1419</v>
      </c>
      <c r="H34" s="65">
        <v>6260563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1815</v>
      </c>
      <c r="D35" s="312" t="s">
        <v>6617</v>
      </c>
      <c r="E35" s="312" t="s">
        <v>6618</v>
      </c>
      <c r="F35" s="312" t="s">
        <v>1224</v>
      </c>
      <c r="G35" s="312" t="s">
        <v>1435</v>
      </c>
      <c r="H35" s="65">
        <v>6273050</v>
      </c>
      <c r="I35" s="65" t="str">
        <f>IF(H35="","None",_xlfn.XLOOKUP(H35,RawTable[ITEM_NO],RawTable[STOCK],"None"))</f>
        <v>None</v>
      </c>
      <c r="J35" s="313"/>
      <c r="K35" s="313"/>
      <c r="L35" s="316" t="s">
        <v>9676</v>
      </c>
    </row>
    <row r="36" spans="2:12" ht="30" customHeight="1">
      <c r="B36" s="315" t="s">
        <v>1415</v>
      </c>
      <c r="C36" s="312" t="s">
        <v>1458</v>
      </c>
      <c r="D36" s="312" t="s">
        <v>2920</v>
      </c>
      <c r="E36" s="312"/>
      <c r="F36" s="312"/>
      <c r="G36" s="312" t="s">
        <v>1428</v>
      </c>
      <c r="H36" s="65">
        <v>6179670</v>
      </c>
      <c r="I36" s="65">
        <f>IF(H36="","None",_xlfn.XLOOKUP(H36,RawTable[ITEM_NO],RawTable[STOCK],"None"))</f>
        <v>5</v>
      </c>
      <c r="J36" s="313"/>
      <c r="K36" s="313"/>
      <c r="L36" s="316"/>
    </row>
    <row r="37" spans="2:12" ht="30" customHeight="1">
      <c r="B37" s="315" t="s">
        <v>1415</v>
      </c>
      <c r="C37" s="312" t="s">
        <v>1458</v>
      </c>
      <c r="D37" s="312" t="s">
        <v>6510</v>
      </c>
      <c r="E37" s="312" t="s">
        <v>6625</v>
      </c>
      <c r="F37" s="312"/>
      <c r="G37" s="312" t="s">
        <v>1419</v>
      </c>
      <c r="H37" s="65">
        <v>6326630</v>
      </c>
      <c r="I37" s="65">
        <f>IF(H37="","None",_xlfn.XLOOKUP(H37,RawTable[ITEM_NO],RawTable[STOCK],"None"))</f>
        <v>3</v>
      </c>
      <c r="J37" s="313"/>
      <c r="K37" s="313"/>
      <c r="L37" s="316"/>
    </row>
    <row r="38" spans="2:12" ht="30" customHeight="1">
      <c r="B38" s="315" t="s">
        <v>1413</v>
      </c>
      <c r="C38" s="312" t="s">
        <v>4743</v>
      </c>
      <c r="D38" s="312" t="s">
        <v>6402</v>
      </c>
      <c r="E38" s="312"/>
      <c r="F38" s="312"/>
      <c r="G38" s="312" t="s">
        <v>1495</v>
      </c>
      <c r="H38" s="65">
        <v>6313728</v>
      </c>
      <c r="I38" s="65">
        <f>IF(H38="","None",_xlfn.XLOOKUP(H38,RawTable[ITEM_NO],RawTable[STOCK],"None"))</f>
        <v>3</v>
      </c>
      <c r="J38" s="313"/>
      <c r="K38" s="313"/>
      <c r="L38" s="316"/>
    </row>
    <row r="39" spans="2:12" ht="30" customHeight="1">
      <c r="B39" s="315" t="s">
        <v>1413</v>
      </c>
      <c r="C39" s="312" t="s">
        <v>2261</v>
      </c>
      <c r="D39" s="312" t="s">
        <v>6404</v>
      </c>
      <c r="E39" s="312"/>
      <c r="F39" s="312"/>
      <c r="G39" s="312" t="s">
        <v>1495</v>
      </c>
      <c r="H39" s="65">
        <v>6313729</v>
      </c>
      <c r="I39" s="65">
        <f>IF(H39="","None",_xlfn.XLOOKUP(H39,RawTable[ITEM_NO],RawTable[STOCK],"None"))</f>
        <v>3</v>
      </c>
      <c r="J39" s="313"/>
      <c r="K39" s="313"/>
      <c r="L39" s="316"/>
    </row>
    <row r="40" spans="2:12" ht="30" customHeight="1">
      <c r="B40" s="315" t="s">
        <v>1415</v>
      </c>
      <c r="C40" s="312" t="s">
        <v>1464</v>
      </c>
      <c r="D40" s="312" t="s">
        <v>6626</v>
      </c>
      <c r="E40" s="312"/>
      <c r="F40" s="312"/>
      <c r="G40" s="312" t="s">
        <v>6498</v>
      </c>
      <c r="H40" s="65">
        <v>6172345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1415</v>
      </c>
      <c r="C41" s="312" t="s">
        <v>1470</v>
      </c>
      <c r="D41" s="312" t="s">
        <v>1482</v>
      </c>
      <c r="E41" s="312"/>
      <c r="F41" s="312"/>
      <c r="G41" s="312" t="s">
        <v>1428</v>
      </c>
      <c r="H41" s="65">
        <v>6164198</v>
      </c>
      <c r="I41" s="65">
        <f>IF(H41="","None",_xlfn.XLOOKUP(H41,RawTable[ITEM_NO],RawTable[STOCK],"None"))</f>
        <v>5</v>
      </c>
      <c r="J41" s="313"/>
      <c r="K41" s="313"/>
      <c r="L41" s="316"/>
    </row>
    <row r="42" spans="2:12" ht="30" customHeight="1">
      <c r="B42" s="315" t="s">
        <v>1415</v>
      </c>
      <c r="C42" s="312" t="s">
        <v>1470</v>
      </c>
      <c r="D42" s="312" t="s">
        <v>4550</v>
      </c>
      <c r="E42" s="312"/>
      <c r="F42" s="312"/>
      <c r="G42" s="312" t="s">
        <v>1428</v>
      </c>
      <c r="H42" s="65">
        <v>6164491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1415</v>
      </c>
      <c r="C43" s="312" t="s">
        <v>1470</v>
      </c>
      <c r="D43" s="312" t="s">
        <v>2815</v>
      </c>
      <c r="E43" s="312"/>
      <c r="F43" s="312"/>
      <c r="G43" s="312" t="s">
        <v>1428</v>
      </c>
      <c r="H43" s="65">
        <v>6178862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1415</v>
      </c>
      <c r="C44" s="312" t="s">
        <v>8862</v>
      </c>
      <c r="D44" s="312" t="s">
        <v>6623</v>
      </c>
      <c r="E44" s="736" t="s">
        <v>6624</v>
      </c>
      <c r="F44" s="312" t="s">
        <v>6620</v>
      </c>
      <c r="G44" s="312" t="s">
        <v>6498</v>
      </c>
      <c r="H44" s="65">
        <v>6105203</v>
      </c>
      <c r="I44" s="65">
        <f>IF(H44="","None",_xlfn.XLOOKUP(H44,RawTable[ITEM_NO],RawTable[STOCK],"None"))</f>
        <v>2</v>
      </c>
      <c r="J44" s="313"/>
      <c r="K44" s="313"/>
      <c r="L44" s="316"/>
    </row>
    <row r="45" spans="2:12" ht="30" customHeight="1">
      <c r="B45" s="315" t="s">
        <v>1415</v>
      </c>
      <c r="C45" s="312" t="s">
        <v>1424</v>
      </c>
      <c r="D45" s="312" t="s">
        <v>6511</v>
      </c>
      <c r="E45" s="312" t="s">
        <v>6628</v>
      </c>
      <c r="F45" s="312"/>
      <c r="G45" s="312" t="s">
        <v>6498</v>
      </c>
      <c r="H45" s="65">
        <v>6175912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1415</v>
      </c>
      <c r="C46" s="312" t="s">
        <v>1496</v>
      </c>
      <c r="D46" s="312" t="s">
        <v>6468</v>
      </c>
      <c r="E46" s="736" t="s">
        <v>6469</v>
      </c>
      <c r="F46" s="312" t="s">
        <v>6629</v>
      </c>
      <c r="G46" s="312" t="s">
        <v>6470</v>
      </c>
      <c r="H46" s="65">
        <v>6237048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1415</v>
      </c>
      <c r="C47" s="312" t="s">
        <v>1502</v>
      </c>
      <c r="D47" s="312" t="s">
        <v>3427</v>
      </c>
      <c r="E47" s="312"/>
      <c r="F47" s="312"/>
      <c r="G47" s="312" t="s">
        <v>1428</v>
      </c>
      <c r="H47" s="65">
        <v>6123961</v>
      </c>
      <c r="I47" s="65">
        <f>IF(H47="","None",_xlfn.XLOOKUP(H47,RawTable[ITEM_NO],RawTable[STOCK],"None"))</f>
        <v>3</v>
      </c>
      <c r="J47" s="313"/>
      <c r="K47" s="313"/>
      <c r="L47" s="316"/>
    </row>
    <row r="48" spans="2:12" ht="30" customHeight="1">
      <c r="B48" s="315" t="s">
        <v>1415</v>
      </c>
      <c r="C48" s="312" t="s">
        <v>1502</v>
      </c>
      <c r="D48" s="312" t="s">
        <v>6630</v>
      </c>
      <c r="E48" s="312"/>
      <c r="F48" s="312"/>
      <c r="G48" s="312" t="s">
        <v>6498</v>
      </c>
      <c r="H48" s="65">
        <v>6180247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1415</v>
      </c>
      <c r="C49" s="312" t="s">
        <v>1502</v>
      </c>
      <c r="D49" s="312" t="s">
        <v>6519</v>
      </c>
      <c r="E49" s="312"/>
      <c r="F49" s="312"/>
      <c r="G49" s="312" t="s">
        <v>1419</v>
      </c>
      <c r="H49" s="65">
        <v>6261886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 t="s">
        <v>1415</v>
      </c>
      <c r="C50" s="312" t="s">
        <v>8934</v>
      </c>
      <c r="D50" s="312" t="s">
        <v>8918</v>
      </c>
      <c r="E50" s="312" t="s">
        <v>8930</v>
      </c>
      <c r="F50" s="312" t="s">
        <v>8924</v>
      </c>
      <c r="G50" s="312"/>
      <c r="H50" s="65">
        <v>6294755</v>
      </c>
      <c r="I50" s="65">
        <f>IF(H50="","None",_xlfn.XLOOKUP(H50,RawTable[ITEM_NO],RawTable[STOCK],"None"))</f>
        <v>1</v>
      </c>
      <c r="J50" s="313"/>
      <c r="K50" s="313"/>
      <c r="L50" s="316" t="s">
        <v>8924</v>
      </c>
    </row>
    <row r="51" spans="2:12" ht="30" customHeight="1">
      <c r="B51" s="315" t="s">
        <v>1415</v>
      </c>
      <c r="C51" s="312" t="s">
        <v>2301</v>
      </c>
      <c r="D51" s="312" t="s">
        <v>6520</v>
      </c>
      <c r="E51" s="312"/>
      <c r="F51" s="312"/>
      <c r="G51" s="312" t="s">
        <v>6521</v>
      </c>
      <c r="H51" s="65">
        <v>963275</v>
      </c>
      <c r="I51" s="65">
        <f>IF(H51="","None",_xlfn.XLOOKUP(H51,RawTable[ITEM_NO],RawTable[STOCK],"None"))</f>
        <v>11</v>
      </c>
      <c r="J51" s="313"/>
      <c r="K51" s="313"/>
      <c r="L51" s="316"/>
    </row>
    <row r="52" spans="2:12" ht="30" customHeight="1">
      <c r="B52" s="315" t="s">
        <v>1415</v>
      </c>
      <c r="C52" s="312" t="s">
        <v>2301</v>
      </c>
      <c r="D52" s="312" t="s">
        <v>6522</v>
      </c>
      <c r="E52" s="312"/>
      <c r="F52" s="312"/>
      <c r="G52" s="312" t="s">
        <v>6498</v>
      </c>
      <c r="H52" s="65">
        <v>6144300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 t="s">
        <v>2301</v>
      </c>
      <c r="D53" s="312" t="s">
        <v>6631</v>
      </c>
      <c r="E53" s="312"/>
      <c r="F53" s="312"/>
      <c r="G53" s="312" t="s">
        <v>6632</v>
      </c>
      <c r="H53" s="65">
        <v>6314283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2051</v>
      </c>
      <c r="D54" s="312" t="s">
        <v>6659</v>
      </c>
      <c r="E54" s="312" t="s">
        <v>6658</v>
      </c>
      <c r="F54" s="312"/>
      <c r="G54" s="312"/>
      <c r="H54" s="65">
        <v>6234752</v>
      </c>
      <c r="I54" s="65">
        <f>IF(H54="","None",_xlfn.XLOOKUP(H54,RawTable[ITEM_NO],RawTable[STOCK],"None"))</f>
        <v>2</v>
      </c>
      <c r="J54" s="313"/>
      <c r="K54" s="313"/>
      <c r="L54" s="316"/>
    </row>
    <row r="55" spans="2:12" ht="30" customHeight="1">
      <c r="B55" s="315" t="s">
        <v>1413</v>
      </c>
      <c r="C55" s="312" t="s">
        <v>1686</v>
      </c>
      <c r="D55" s="312" t="s">
        <v>6656</v>
      </c>
      <c r="E55" s="312"/>
      <c r="F55" s="312"/>
      <c r="G55" s="312" t="s">
        <v>6498</v>
      </c>
      <c r="H55" s="65">
        <v>6240037</v>
      </c>
      <c r="I55" s="65">
        <f>IF(H55="","None",_xlfn.XLOOKUP(H55,RawTable[ITEM_NO],RawTable[STOCK],"None"))</f>
        <v>2</v>
      </c>
      <c r="J55" s="313"/>
      <c r="K55" s="313"/>
      <c r="L55" s="316"/>
    </row>
    <row r="56" spans="2:12" ht="30" customHeight="1">
      <c r="B56" s="315" t="s">
        <v>1413</v>
      </c>
      <c r="C56" s="312" t="s">
        <v>1686</v>
      </c>
      <c r="D56" s="312" t="s">
        <v>6657</v>
      </c>
      <c r="E56" s="312"/>
      <c r="F56" s="312"/>
      <c r="G56" s="312" t="s">
        <v>6498</v>
      </c>
      <c r="H56" s="65">
        <v>6240038</v>
      </c>
      <c r="I56" s="65">
        <f>IF(H56="","None",_xlfn.XLOOKUP(H56,RawTable[ITEM_NO],RawTable[STOCK],"None"))</f>
        <v>2</v>
      </c>
      <c r="J56" s="313"/>
      <c r="K56" s="313"/>
      <c r="L56" s="316"/>
    </row>
    <row r="57" spans="2:12" ht="30" customHeight="1">
      <c r="B57" s="315" t="s">
        <v>1415</v>
      </c>
      <c r="C57" s="312" t="s">
        <v>1504</v>
      </c>
      <c r="D57" s="312" t="s">
        <v>3889</v>
      </c>
      <c r="E57" s="312"/>
      <c r="F57" s="312"/>
      <c r="G57" s="312" t="s">
        <v>1419</v>
      </c>
      <c r="H57" s="65">
        <v>6123889</v>
      </c>
      <c r="I57" s="65">
        <f>IF(H57="","None",_xlfn.XLOOKUP(H57,RawTable[ITEM_NO],RawTable[STOCK],"None"))</f>
        <v>61</v>
      </c>
      <c r="J57" s="313"/>
      <c r="K57" s="313"/>
      <c r="L57" s="316"/>
    </row>
    <row r="58" spans="2:12" ht="30" customHeight="1">
      <c r="B58" s="315" t="s">
        <v>1415</v>
      </c>
      <c r="C58" s="312" t="s">
        <v>1504</v>
      </c>
      <c r="D58" s="312" t="s">
        <v>4568</v>
      </c>
      <c r="E58" s="312"/>
      <c r="F58" s="312"/>
      <c r="G58" s="312" t="s">
        <v>1428</v>
      </c>
      <c r="H58" s="65">
        <v>6149051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1415</v>
      </c>
      <c r="C59" s="312" t="s">
        <v>1417</v>
      </c>
      <c r="D59" s="312" t="s">
        <v>4680</v>
      </c>
      <c r="E59" s="312"/>
      <c r="F59" s="312"/>
      <c r="G59" s="312" t="s">
        <v>1428</v>
      </c>
      <c r="H59" s="65">
        <v>6175403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1415</v>
      </c>
      <c r="C60" s="312" t="s">
        <v>1417</v>
      </c>
      <c r="D60" s="312" t="s">
        <v>6523</v>
      </c>
      <c r="E60" s="312"/>
      <c r="F60" s="312"/>
      <c r="G60" s="312" t="s">
        <v>6470</v>
      </c>
      <c r="H60" s="65">
        <v>6183683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 t="s">
        <v>1417</v>
      </c>
      <c r="D61" s="312" t="s">
        <v>4679</v>
      </c>
      <c r="E61" s="312"/>
      <c r="F61" s="312"/>
      <c r="G61" s="312" t="s">
        <v>1423</v>
      </c>
      <c r="H61" s="65">
        <v>6319278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 t="s">
        <v>3142</v>
      </c>
      <c r="D62" s="312" t="s">
        <v>3145</v>
      </c>
      <c r="E62" s="312"/>
      <c r="F62" s="312"/>
      <c r="G62" s="312" t="s">
        <v>1423</v>
      </c>
      <c r="H62" s="65">
        <v>6140751</v>
      </c>
      <c r="I62" s="65">
        <f>IF(H62="","None",_xlfn.XLOOKUP(H62,RawTable[ITEM_NO],RawTable[STOCK],"None"))</f>
        <v>2</v>
      </c>
      <c r="J62" s="313"/>
      <c r="K62" s="313"/>
      <c r="L62" s="316"/>
    </row>
    <row r="63" spans="2:12" ht="30" customHeight="1">
      <c r="B63" s="315" t="s">
        <v>1415</v>
      </c>
      <c r="C63" s="312" t="s">
        <v>1558</v>
      </c>
      <c r="D63" s="312" t="s">
        <v>6634</v>
      </c>
      <c r="E63" s="312" t="s">
        <v>8863</v>
      </c>
      <c r="F63" s="312" t="s">
        <v>6635</v>
      </c>
      <c r="G63" s="312" t="s">
        <v>1419</v>
      </c>
      <c r="H63" s="65">
        <v>6239291</v>
      </c>
      <c r="I63" s="65">
        <f>IF(H63="","None",_xlfn.XLOOKUP(H63,RawTable[ITEM_NO],RawTable[STOCK],"None"))</f>
        <v>1</v>
      </c>
      <c r="J63" s="313"/>
      <c r="K63" s="313"/>
      <c r="L63" s="316"/>
    </row>
    <row r="64" spans="2:12" ht="30" customHeight="1">
      <c r="B64" s="315" t="s">
        <v>1415</v>
      </c>
      <c r="C64" s="312" t="s">
        <v>1558</v>
      </c>
      <c r="D64" s="312" t="s">
        <v>6633</v>
      </c>
      <c r="E64" s="312" t="s">
        <v>6530</v>
      </c>
      <c r="F64" s="312" t="s">
        <v>8864</v>
      </c>
      <c r="G64" s="312" t="s">
        <v>1419</v>
      </c>
      <c r="H64" s="65">
        <v>6241983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1415</v>
      </c>
      <c r="C65" s="312" t="s">
        <v>8935</v>
      </c>
      <c r="D65" s="312" t="s">
        <v>8919</v>
      </c>
      <c r="E65" s="312" t="s">
        <v>8931</v>
      </c>
      <c r="F65" s="312" t="s">
        <v>8925</v>
      </c>
      <c r="G65" s="312"/>
      <c r="H65" s="65">
        <v>6294756</v>
      </c>
      <c r="I65" s="65">
        <f>IF(H65="","None",_xlfn.XLOOKUP(H65,RawTable[ITEM_NO],RawTable[STOCK],"None"))</f>
        <v>1</v>
      </c>
      <c r="J65" s="313"/>
      <c r="K65" s="313"/>
      <c r="L65" s="316" t="s">
        <v>8925</v>
      </c>
    </row>
    <row r="66" spans="2:12" ht="30" customHeight="1">
      <c r="B66" s="315" t="s">
        <v>1415</v>
      </c>
      <c r="C66" s="312" t="s">
        <v>8935</v>
      </c>
      <c r="D66" s="312" t="s">
        <v>8920</v>
      </c>
      <c r="E66" s="312" t="s">
        <v>8932</v>
      </c>
      <c r="F66" s="312" t="s">
        <v>8926</v>
      </c>
      <c r="G66" s="312"/>
      <c r="H66" s="65">
        <v>6294757</v>
      </c>
      <c r="I66" s="65">
        <f>IF(H66="","None",_xlfn.XLOOKUP(H66,RawTable[ITEM_NO],RawTable[STOCK],"None"))</f>
        <v>1</v>
      </c>
      <c r="J66" s="313"/>
      <c r="K66" s="313"/>
      <c r="L66" s="316" t="s">
        <v>8926</v>
      </c>
    </row>
    <row r="67" spans="2:12" ht="30" customHeight="1">
      <c r="B67" s="315" t="s">
        <v>1415</v>
      </c>
      <c r="C67" s="312" t="s">
        <v>1834</v>
      </c>
      <c r="D67" s="312" t="s">
        <v>6636</v>
      </c>
      <c r="E67" s="736" t="s">
        <v>6637</v>
      </c>
      <c r="F67" s="312" t="s">
        <v>6638</v>
      </c>
      <c r="G67" s="312" t="s">
        <v>1435</v>
      </c>
      <c r="H67" s="65">
        <v>6150434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1415</v>
      </c>
      <c r="C68" s="312" t="s">
        <v>1834</v>
      </c>
      <c r="D68" s="312" t="s">
        <v>6636</v>
      </c>
      <c r="E68" s="736" t="s">
        <v>6639</v>
      </c>
      <c r="F68" s="312" t="s">
        <v>6640</v>
      </c>
      <c r="G68" s="312" t="s">
        <v>6498</v>
      </c>
      <c r="H68" s="65">
        <v>6216251</v>
      </c>
      <c r="I68" s="65">
        <f>IF(H68="","None",_xlfn.XLOOKUP(H68,RawTable[ITEM_NO],RawTable[STOCK],"None"))</f>
        <v>1</v>
      </c>
      <c r="J68" s="313"/>
      <c r="K68" s="313"/>
      <c r="L68" s="316"/>
    </row>
    <row r="69" spans="2:12" ht="30" customHeight="1">
      <c r="B69" s="315" t="s">
        <v>1415</v>
      </c>
      <c r="C69" s="312" t="s">
        <v>8933</v>
      </c>
      <c r="D69" s="312" t="s">
        <v>8917</v>
      </c>
      <c r="E69" s="312" t="s">
        <v>8929</v>
      </c>
      <c r="F69" s="312" t="s">
        <v>8923</v>
      </c>
      <c r="G69" s="312"/>
      <c r="H69" s="65">
        <v>6294758</v>
      </c>
      <c r="I69" s="65">
        <f>IF(H69="","None",_xlfn.XLOOKUP(H69,RawTable[ITEM_NO],RawTable[STOCK],"None"))</f>
        <v>1</v>
      </c>
      <c r="J69" s="313"/>
      <c r="K69" s="313"/>
      <c r="L69" s="316" t="s">
        <v>8923</v>
      </c>
    </row>
    <row r="70" spans="2:12" ht="30" customHeight="1">
      <c r="B70" s="315" t="s">
        <v>1415</v>
      </c>
      <c r="C70" s="312" t="s">
        <v>8933</v>
      </c>
      <c r="D70" s="312" t="s">
        <v>8915</v>
      </c>
      <c r="E70" s="312" t="s">
        <v>8927</v>
      </c>
      <c r="F70" s="312" t="s">
        <v>8921</v>
      </c>
      <c r="G70" s="312"/>
      <c r="H70" s="65">
        <v>6295404</v>
      </c>
      <c r="I70" s="65">
        <f>IF(H70="","None",_xlfn.XLOOKUP(H70,RawTable[ITEM_NO],RawTable[STOCK],"None"))</f>
        <v>1</v>
      </c>
      <c r="J70" s="313"/>
      <c r="K70" s="313"/>
      <c r="L70" s="316" t="s">
        <v>8921</v>
      </c>
    </row>
    <row r="71" spans="2:12" ht="30" customHeight="1">
      <c r="B71" s="315" t="s">
        <v>1415</v>
      </c>
      <c r="C71" s="312" t="s">
        <v>8933</v>
      </c>
      <c r="D71" s="312" t="s">
        <v>8916</v>
      </c>
      <c r="E71" s="312" t="s">
        <v>8928</v>
      </c>
      <c r="F71" s="312" t="s">
        <v>8922</v>
      </c>
      <c r="G71" s="312"/>
      <c r="H71" s="65">
        <v>6295405</v>
      </c>
      <c r="I71" s="65">
        <f>IF(H71="","None",_xlfn.XLOOKUP(H71,RawTable[ITEM_NO],RawTable[STOCK],"None"))</f>
        <v>1</v>
      </c>
      <c r="J71" s="313"/>
      <c r="K71" s="313"/>
      <c r="L71" s="316" t="s">
        <v>8922</v>
      </c>
    </row>
    <row r="72" spans="2:12" ht="30" customHeight="1">
      <c r="B72" s="315" t="s">
        <v>1415</v>
      </c>
      <c r="C72" s="312" t="s">
        <v>1834</v>
      </c>
      <c r="D72" s="312" t="s">
        <v>6643</v>
      </c>
      <c r="E72" s="736" t="s">
        <v>6506</v>
      </c>
      <c r="F72" s="312" t="s">
        <v>6644</v>
      </c>
      <c r="G72" s="312" t="s">
        <v>1435</v>
      </c>
      <c r="H72" s="65">
        <v>6316889</v>
      </c>
      <c r="I72" s="65">
        <f>IF(H72="","None",_xlfn.XLOOKUP(H72,RawTable[ITEM_NO],RawTable[STOCK],"None"))</f>
        <v>3</v>
      </c>
      <c r="J72" s="313"/>
      <c r="K72" s="313"/>
      <c r="L72" s="316"/>
    </row>
    <row r="73" spans="2:12" ht="30" customHeight="1">
      <c r="B73" s="315" t="s">
        <v>1415</v>
      </c>
      <c r="C73" s="312" t="s">
        <v>1834</v>
      </c>
      <c r="D73" s="312" t="s">
        <v>6641</v>
      </c>
      <c r="E73" s="736" t="s">
        <v>6642</v>
      </c>
      <c r="F73" s="312" t="s">
        <v>1438</v>
      </c>
      <c r="G73" s="312" t="s">
        <v>6498</v>
      </c>
      <c r="H73" s="65">
        <v>6324637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3511</v>
      </c>
      <c r="D74" s="312" t="s">
        <v>6407</v>
      </c>
      <c r="E74" s="312"/>
      <c r="F74" s="312"/>
      <c r="G74" s="312" t="s">
        <v>1428</v>
      </c>
      <c r="H74" s="65">
        <v>6139939</v>
      </c>
      <c r="I74" s="65">
        <f>IF(H74="","None",_xlfn.XLOOKUP(H74,RawTable[ITEM_NO],RawTable[STOCK],"None"))</f>
        <v>5</v>
      </c>
      <c r="J74" s="313"/>
      <c r="K74" s="313"/>
      <c r="L74" s="316"/>
    </row>
    <row r="75" spans="2:12" ht="30" customHeight="1">
      <c r="B75" s="315" t="s">
        <v>1413</v>
      </c>
      <c r="C75" s="312" t="s">
        <v>3511</v>
      </c>
      <c r="D75" s="312" t="s">
        <v>6660</v>
      </c>
      <c r="E75" s="312" t="s">
        <v>6627</v>
      </c>
      <c r="F75" s="312"/>
      <c r="G75" s="312" t="s">
        <v>5934</v>
      </c>
      <c r="H75" s="65">
        <v>6313550</v>
      </c>
      <c r="I75" s="65">
        <f>IF(H75="","None",_xlfn.XLOOKUP(H75,RawTable[ITEM_NO],RawTable[STOCK],"None"))</f>
        <v>2</v>
      </c>
      <c r="J75" s="313"/>
      <c r="K75" s="313"/>
      <c r="L75" s="316"/>
    </row>
    <row r="76" spans="2:12" ht="30" customHeight="1">
      <c r="B76" s="315" t="s">
        <v>1413</v>
      </c>
      <c r="C76" s="312" t="s">
        <v>2954</v>
      </c>
      <c r="D76" s="312" t="s">
        <v>6546</v>
      </c>
      <c r="E76" s="312"/>
      <c r="F76" s="312"/>
      <c r="G76" s="312" t="s">
        <v>6498</v>
      </c>
      <c r="H76" s="65">
        <v>6335749</v>
      </c>
      <c r="I76" s="65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1415</v>
      </c>
      <c r="C77" s="312" t="s">
        <v>1488</v>
      </c>
      <c r="D77" s="312" t="s">
        <v>6535</v>
      </c>
      <c r="E77" s="312"/>
      <c r="F77" s="312"/>
      <c r="G77" s="312" t="s">
        <v>6498</v>
      </c>
      <c r="H77" s="65">
        <v>6156874</v>
      </c>
      <c r="I77" s="65">
        <f>IF(H77="","None",_xlfn.XLOOKUP(H77,RawTable[ITEM_NO],RawTable[STOCK],"None"))</f>
        <v>8</v>
      </c>
      <c r="J77" s="313"/>
      <c r="K77" s="313"/>
      <c r="L77" s="316"/>
    </row>
    <row r="78" spans="2:12" ht="30" customHeight="1">
      <c r="B78" s="315" t="s">
        <v>1415</v>
      </c>
      <c r="C78" s="312" t="s">
        <v>1488</v>
      </c>
      <c r="D78" s="312" t="s">
        <v>6536</v>
      </c>
      <c r="E78" s="312"/>
      <c r="F78" s="312"/>
      <c r="G78" s="312" t="s">
        <v>6498</v>
      </c>
      <c r="H78" s="65">
        <v>6230434</v>
      </c>
      <c r="I78" s="65">
        <f>IF(H78="","None",_xlfn.XLOOKUP(H78,RawTable[ITEM_NO],RawTable[STOCK],"None"))</f>
        <v>2</v>
      </c>
      <c r="J78" s="313"/>
      <c r="K78" s="313"/>
      <c r="L78" s="316"/>
    </row>
    <row r="79" spans="2:12" ht="30" customHeight="1">
      <c r="B79" s="315" t="s">
        <v>1413</v>
      </c>
      <c r="C79" s="312" t="s">
        <v>1488</v>
      </c>
      <c r="D79" s="312" t="s">
        <v>6547</v>
      </c>
      <c r="E79" s="312"/>
      <c r="F79" s="312"/>
      <c r="G79" s="312" t="s">
        <v>6498</v>
      </c>
      <c r="H79" s="65">
        <v>6318374</v>
      </c>
      <c r="I79" s="65">
        <f>IF(H79="","None",_xlfn.XLOOKUP(H79,RawTable[ITEM_NO],RawTable[STOCK],"None"))</f>
        <v>4</v>
      </c>
      <c r="J79" s="313"/>
      <c r="K79" s="313"/>
      <c r="L79" s="316"/>
    </row>
    <row r="80" spans="2:12" ht="30" customHeight="1">
      <c r="B80" s="315" t="s">
        <v>1415</v>
      </c>
      <c r="C80" s="312" t="s">
        <v>2430</v>
      </c>
      <c r="D80" s="312" t="s">
        <v>4633</v>
      </c>
      <c r="E80" s="312"/>
      <c r="F80" s="312"/>
      <c r="G80" s="312" t="s">
        <v>1419</v>
      </c>
      <c r="H80" s="65">
        <v>6221779</v>
      </c>
      <c r="I80" s="65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1413</v>
      </c>
      <c r="C81" s="312" t="s">
        <v>3542</v>
      </c>
      <c r="D81" s="312" t="s">
        <v>3545</v>
      </c>
      <c r="E81" s="312"/>
      <c r="F81" s="312"/>
      <c r="G81" s="312" t="s">
        <v>1680</v>
      </c>
      <c r="H81" s="65">
        <v>6335180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 t="s">
        <v>1561</v>
      </c>
      <c r="D82" s="312" t="s">
        <v>6661</v>
      </c>
      <c r="E82" s="312"/>
      <c r="F82" s="312"/>
      <c r="G82" s="312" t="s">
        <v>6498</v>
      </c>
      <c r="H82" s="65">
        <v>6265519</v>
      </c>
      <c r="I82" s="65">
        <f>IF(H82="","None",_xlfn.XLOOKUP(H82,RawTable[ITEM_NO],RawTable[STOCK],"None"))</f>
        <v>2</v>
      </c>
      <c r="J82" s="313"/>
      <c r="K82" s="313"/>
      <c r="L82" s="316"/>
    </row>
    <row r="83" spans="2:12" ht="30" customHeight="1">
      <c r="B83" s="315" t="s">
        <v>1413</v>
      </c>
      <c r="C83" s="312" t="s">
        <v>1561</v>
      </c>
      <c r="D83" s="312" t="s">
        <v>6548</v>
      </c>
      <c r="E83" s="312" t="s">
        <v>8534</v>
      </c>
      <c r="F83" s="312"/>
      <c r="G83" s="312"/>
      <c r="H83" s="65">
        <v>6326864</v>
      </c>
      <c r="I83" s="65">
        <f>IF(H83="","None",_xlfn.XLOOKUP(H83,RawTable[ITEM_NO],RawTable[STOCK],"None"))</f>
        <v>5</v>
      </c>
      <c r="J83" s="313"/>
      <c r="K83" s="313"/>
      <c r="L83" s="316"/>
    </row>
    <row r="84" spans="2:12" ht="30" customHeight="1">
      <c r="B84" s="315" t="s">
        <v>1415</v>
      </c>
      <c r="C84" s="312"/>
      <c r="D84" s="312" t="s">
        <v>6645</v>
      </c>
      <c r="E84" s="312" t="s">
        <v>6646</v>
      </c>
      <c r="F84" s="312"/>
      <c r="G84" s="312" t="s">
        <v>6498</v>
      </c>
      <c r="H84" s="65">
        <v>6172343</v>
      </c>
      <c r="I84" s="65">
        <f>IF(H84="","None",_xlfn.XLOOKUP(H84,RawTable[ITEM_NO],RawTable[STOCK],"None"))</f>
        <v>1</v>
      </c>
      <c r="J84" s="313"/>
      <c r="K84" s="313"/>
      <c r="L84" s="316"/>
    </row>
    <row r="85" spans="2:12" ht="30" customHeight="1">
      <c r="B85" s="315" t="s">
        <v>1415</v>
      </c>
      <c r="C85" s="312"/>
      <c r="D85" s="312" t="s">
        <v>6647</v>
      </c>
      <c r="E85" s="312"/>
      <c r="F85" s="312"/>
      <c r="G85" s="312" t="s">
        <v>6498</v>
      </c>
      <c r="H85" s="65">
        <v>6316235</v>
      </c>
      <c r="I85" s="65">
        <f>IF(H85="","None",_xlfn.XLOOKUP(H85,RawTable[ITEM_NO],RawTable[STOCK],"None"))</f>
        <v>11</v>
      </c>
      <c r="J85" s="313"/>
      <c r="K85" s="313"/>
      <c r="L85" s="316"/>
    </row>
    <row r="86" spans="2:12" ht="30" customHeight="1">
      <c r="B86" s="315" t="s">
        <v>1415</v>
      </c>
      <c r="C86" s="312"/>
      <c r="D86" s="312" t="s">
        <v>6538</v>
      </c>
      <c r="E86" s="312"/>
      <c r="F86" s="312"/>
      <c r="G86" s="312" t="s">
        <v>6498</v>
      </c>
      <c r="H86" s="65">
        <v>6318372</v>
      </c>
      <c r="I86" s="65">
        <f>IF(H86="","None",_xlfn.XLOOKUP(H86,RawTable[ITEM_NO],RawTable[STOCK],"None"))</f>
        <v>4</v>
      </c>
      <c r="J86" s="313"/>
      <c r="K86" s="313"/>
      <c r="L86" s="316"/>
    </row>
    <row r="87" spans="2:12" ht="30" customHeight="1">
      <c r="B87" s="315" t="s">
        <v>1413</v>
      </c>
      <c r="C87" s="312"/>
      <c r="D87" s="312" t="s">
        <v>6554</v>
      </c>
      <c r="E87" s="312" t="s">
        <v>8539</v>
      </c>
      <c r="F87" s="312"/>
      <c r="G87" s="312" t="s">
        <v>6498</v>
      </c>
      <c r="H87" s="65">
        <v>963523</v>
      </c>
      <c r="I87" s="65">
        <f>IF(H87="","None",_xlfn.XLOOKUP(H87,RawTable[ITEM_NO],RawTable[STOCK],"None"))</f>
        <v>1</v>
      </c>
      <c r="J87" s="313"/>
      <c r="K87" s="313"/>
      <c r="L87" s="316"/>
    </row>
    <row r="88" spans="2:12" ht="30" customHeight="1">
      <c r="B88" s="315" t="s">
        <v>1413</v>
      </c>
      <c r="C88" s="312"/>
      <c r="D88" s="312" t="s">
        <v>6555</v>
      </c>
      <c r="E88" s="312"/>
      <c r="F88" s="312"/>
      <c r="G88" s="312" t="s">
        <v>6498</v>
      </c>
      <c r="H88" s="65">
        <v>963524</v>
      </c>
      <c r="I88" s="65">
        <f>IF(H88="","None",_xlfn.XLOOKUP(H88,RawTable[ITEM_NO],RawTable[STOCK],"None"))</f>
        <v>2</v>
      </c>
      <c r="J88" s="313"/>
      <c r="K88" s="313"/>
      <c r="L88" s="316"/>
    </row>
    <row r="89" spans="2:12" ht="30" customHeight="1">
      <c r="B89" s="315" t="s">
        <v>1413</v>
      </c>
      <c r="C89" s="312"/>
      <c r="D89" s="312" t="s">
        <v>6668</v>
      </c>
      <c r="E89" s="312"/>
      <c r="F89" s="312"/>
      <c r="G89" s="312" t="s">
        <v>6498</v>
      </c>
      <c r="H89" s="65">
        <v>964250</v>
      </c>
      <c r="I89" s="65">
        <f>IF(H89="","None",_xlfn.XLOOKUP(H89,RawTable[ITEM_NO],RawTable[STOCK],"None"))</f>
        <v>1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6667</v>
      </c>
      <c r="E90" s="312"/>
      <c r="F90" s="312"/>
      <c r="G90" s="312" t="s">
        <v>1495</v>
      </c>
      <c r="H90" s="65">
        <v>6130307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1413</v>
      </c>
      <c r="C91" s="312"/>
      <c r="D91" s="312" t="s">
        <v>6662</v>
      </c>
      <c r="E91" s="312"/>
      <c r="F91" s="312"/>
      <c r="G91" s="312" t="s">
        <v>1759</v>
      </c>
      <c r="H91" s="65">
        <v>6148811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6549</v>
      </c>
      <c r="E92" s="312"/>
      <c r="F92" s="312"/>
      <c r="G92" s="312" t="s">
        <v>6498</v>
      </c>
      <c r="H92" s="65">
        <v>6184201</v>
      </c>
      <c r="I92" s="65">
        <f>IF(H92="","None",_xlfn.XLOOKUP(H92,RawTable[ITEM_NO],RawTable[STOCK],"None"))</f>
        <v>3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6553</v>
      </c>
      <c r="E93" s="312"/>
      <c r="F93" s="312"/>
      <c r="G93" s="312" t="s">
        <v>6498</v>
      </c>
      <c r="H93" s="65">
        <v>6184202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6663</v>
      </c>
      <c r="E94" s="312"/>
      <c r="F94" s="312"/>
      <c r="G94" s="312" t="s">
        <v>6498</v>
      </c>
      <c r="H94" s="65">
        <v>6241680</v>
      </c>
      <c r="I94" s="65">
        <f>IF(H94="","None",_xlfn.XLOOKUP(H94,RawTable[ITEM_NO],RawTable[STOCK],"None"))</f>
        <v>1</v>
      </c>
      <c r="J94" s="313"/>
      <c r="K94" s="313"/>
      <c r="L94" s="316"/>
    </row>
    <row r="95" spans="2:12" ht="30" customHeight="1">
      <c r="B95" s="315" t="s">
        <v>1413</v>
      </c>
      <c r="C95" s="312"/>
      <c r="D95" s="312" t="s">
        <v>6665</v>
      </c>
      <c r="E95" s="312"/>
      <c r="F95" s="312"/>
      <c r="G95" s="312" t="s">
        <v>1495</v>
      </c>
      <c r="H95" s="65">
        <v>6255625</v>
      </c>
      <c r="I95" s="65">
        <f>IF(H95="","None",_xlfn.XLOOKUP(H95,RawTable[ITEM_NO],RawTable[STOCK],"None"))</f>
        <v>11</v>
      </c>
      <c r="J95" s="313"/>
      <c r="K95" s="313"/>
      <c r="L95" s="316"/>
    </row>
    <row r="96" spans="2:12" ht="30" customHeight="1">
      <c r="B96" s="315" t="s">
        <v>1413</v>
      </c>
      <c r="C96" s="312"/>
      <c r="D96" s="312" t="s">
        <v>6666</v>
      </c>
      <c r="E96" s="312"/>
      <c r="F96" s="312"/>
      <c r="G96" s="312" t="s">
        <v>1495</v>
      </c>
      <c r="H96" s="65">
        <v>6255626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1413</v>
      </c>
      <c r="C97" s="312"/>
      <c r="D97" s="312" t="s">
        <v>6664</v>
      </c>
      <c r="E97" s="312"/>
      <c r="F97" s="312"/>
      <c r="G97" s="312" t="s">
        <v>1759</v>
      </c>
      <c r="H97" s="65">
        <v>6304902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 t="s">
        <v>1413</v>
      </c>
      <c r="C98" s="312"/>
      <c r="D98" s="312" t="s">
        <v>6408</v>
      </c>
      <c r="E98" s="312"/>
      <c r="F98" s="312"/>
      <c r="G98" s="312" t="s">
        <v>1495</v>
      </c>
      <c r="H98" s="65">
        <v>6313727</v>
      </c>
      <c r="I98" s="65">
        <f>IF(H98="","None",_xlfn.XLOOKUP(H98,RawTable[ITEM_NO],RawTable[STOCK],"None"))</f>
        <v>3</v>
      </c>
      <c r="J98" s="313"/>
      <c r="K98" s="313"/>
      <c r="L98" s="316"/>
    </row>
    <row r="99" spans="2:12" ht="30" customHeight="1">
      <c r="B99" s="315" t="s">
        <v>1413</v>
      </c>
      <c r="C99" s="312"/>
      <c r="D99" s="312" t="s">
        <v>6550</v>
      </c>
      <c r="E99" s="312"/>
      <c r="F99" s="312"/>
      <c r="G99" s="312" t="s">
        <v>6498</v>
      </c>
      <c r="H99" s="65">
        <v>6318371</v>
      </c>
      <c r="I99" s="65">
        <f>IF(H99="","None",_xlfn.XLOOKUP(H99,RawTable[ITEM_NO],RawTable[STOCK],"None"))</f>
        <v>4</v>
      </c>
      <c r="J99" s="313"/>
      <c r="K99" s="313"/>
      <c r="L99" s="316"/>
    </row>
    <row r="100" spans="2:12" ht="30" customHeight="1">
      <c r="B100" s="315" t="s">
        <v>1413</v>
      </c>
      <c r="C100" s="312"/>
      <c r="D100" s="312" t="s">
        <v>6551</v>
      </c>
      <c r="E100" s="312"/>
      <c r="F100" s="312"/>
      <c r="G100" s="312" t="s">
        <v>6498</v>
      </c>
      <c r="H100" s="65">
        <v>6318373</v>
      </c>
      <c r="I100" s="65">
        <f>IF(H100="","None",_xlfn.XLOOKUP(H100,RawTable[ITEM_NO],RawTable[STOCK],"None"))</f>
        <v>4</v>
      </c>
      <c r="J100" s="313"/>
      <c r="K100" s="313"/>
      <c r="L100" s="316"/>
    </row>
    <row r="101" spans="2:12" ht="30" customHeight="1">
      <c r="B101" s="315" t="s">
        <v>9147</v>
      </c>
      <c r="C101" s="312" t="s">
        <v>9148</v>
      </c>
      <c r="D101" s="312" t="s">
        <v>9149</v>
      </c>
      <c r="E101" s="312" t="s">
        <v>9150</v>
      </c>
      <c r="F101" s="312"/>
      <c r="G101" s="312"/>
      <c r="H101" s="65">
        <v>6283657</v>
      </c>
      <c r="I101" s="65">
        <f>IF(H101="","None",_xlfn.XLOOKUP(H101,RawTable[ITEM_NO],RawTable[STOCK],"None"))</f>
        <v>0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>
        <v>6249638</v>
      </c>
      <c r="I102" s="65">
        <f>IF(H102="","None",_xlfn.XLOOKUP(H102,RawTable[ITEM_NO],RawTable[STOCK],"None"))</f>
        <v>1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 t="str">
        <f>IF(H109="","None",_xlfn.XLOOKUP(H109,RawTable[ITEM_NO],RawTable[STOCK],"None"))</f>
        <v>None</v>
      </c>
      <c r="J109" s="313"/>
      <c r="K109" s="313"/>
      <c r="L109" s="316"/>
    </row>
    <row r="110" spans="2:12" ht="30" customHeight="1">
      <c r="B110" s="315"/>
      <c r="C110" s="312"/>
      <c r="D110" s="312"/>
      <c r="E110" s="312"/>
      <c r="F110" s="312"/>
      <c r="G110" s="312"/>
      <c r="H110" s="65"/>
      <c r="I110" s="65" t="str">
        <f>IF(H110="","None",_xlfn.XLOOKUP(H110,RawTable[ITEM_NO],RawTable[STOCK],"None"))</f>
        <v>None</v>
      </c>
      <c r="J110" s="313"/>
      <c r="K110" s="313"/>
      <c r="L110" s="316"/>
    </row>
    <row r="111" spans="2:12" ht="30" customHeight="1">
      <c r="B111" s="315"/>
      <c r="C111" s="312"/>
      <c r="D111" s="312"/>
      <c r="E111" s="312"/>
      <c r="F111" s="312"/>
      <c r="G111" s="312"/>
      <c r="H111" s="65"/>
      <c r="I111" s="65" t="str">
        <f>IF(H111="","None",_xlfn.XLOOKUP(H111,RawTable[ITEM_NO],RawTable[STOCK],"None"))</f>
        <v>None</v>
      </c>
      <c r="J111" s="313"/>
      <c r="K111" s="313"/>
      <c r="L111" s="316"/>
    </row>
    <row r="112" spans="2:12" ht="30" customHeight="1">
      <c r="B112" s="315"/>
      <c r="C112" s="312"/>
      <c r="D112" s="312"/>
      <c r="E112" s="312"/>
      <c r="F112" s="312"/>
      <c r="G112" s="312"/>
      <c r="H112" s="65"/>
      <c r="I112" s="65" t="str">
        <f>IF(H112="","None",_xlfn.XLOOKUP(H112,RawTable[ITEM_NO],RawTable[STOCK],"None"))</f>
        <v>None</v>
      </c>
      <c r="J112" s="313"/>
      <c r="K112" s="313"/>
      <c r="L112" s="316"/>
    </row>
    <row r="113" spans="2:12" ht="30" customHeight="1">
      <c r="B113" s="315"/>
      <c r="C113" s="312"/>
      <c r="D113" s="312"/>
      <c r="E113" s="312"/>
      <c r="F113" s="312"/>
      <c r="G113" s="312"/>
      <c r="H113" s="65"/>
      <c r="I113" s="65" t="str">
        <f>IF(H113="","None",_xlfn.XLOOKUP(H113,RawTable[ITEM_NO],RawTable[STOCK],"None"))</f>
        <v>None</v>
      </c>
      <c r="J113" s="313"/>
      <c r="K113" s="313"/>
      <c r="L113" s="316"/>
    </row>
    <row r="114" spans="2:12" ht="30" customHeight="1">
      <c r="I114" s="65" t="str">
        <f>IF(H114="","None",_xlfn.XLOOKUP(H114,RawTable[ITEM_NO],RawTable[STOCK],"None"))</f>
        <v>None</v>
      </c>
    </row>
    <row r="115" spans="2:12" ht="30" customHeight="1">
      <c r="I115" s="65" t="str">
        <f>IF(H115="","None",_xlfn.XLOOKUP(H115,RawTable[ITEM_NO],RawTable[STOCK],"None"))</f>
        <v>None</v>
      </c>
    </row>
    <row r="116" spans="2:12" ht="30" customHeight="1">
      <c r="I116" s="65" t="str">
        <f>IF(H116="","None",_xlfn.XLOOKUP(H116,RawTable[ITEM_NO],RawTable[STOCK],"None"))</f>
        <v>None</v>
      </c>
    </row>
    <row r="117" spans="2:12" ht="30" customHeight="1">
      <c r="I117" s="65" t="str">
        <f>IF(H117="","None",_xlfn.XLOOKUP(H117,RawTable[ITEM_NO],RawTable[STOCK],"None"))</f>
        <v>None</v>
      </c>
    </row>
    <row r="118" spans="2:12" ht="30" customHeight="1">
      <c r="I118" s="65" t="str">
        <f>IF(H118="","None",_xlfn.XLOOKUP(H118,RawTable[ITEM_NO],RawTable[STOCK],"None"))</f>
        <v>None</v>
      </c>
    </row>
    <row r="119" spans="2:12" ht="30" customHeight="1">
      <c r="I119" s="65" t="str">
        <f>IF(H119="","None",_xlfn.XLOOKUP(H119,RawTable[ITEM_NO],RawTable[STOCK],"None"))</f>
        <v>None</v>
      </c>
    </row>
    <row r="120" spans="2:12" ht="30" customHeight="1">
      <c r="I120" s="65" t="str">
        <f>IF(H120="","None",_xlfn.XLOOKUP(H120,RawTable[ITEM_NO],RawTable[STOCK],"None"))</f>
        <v>None</v>
      </c>
    </row>
    <row r="121" spans="2:12" ht="30" customHeight="1">
      <c r="I121" s="65" t="str">
        <f>IF(H121="","None",_xlfn.XLOOKUP(H121,RawTable[ITEM_NO],RawTable[STOCK],"None"))</f>
        <v>None</v>
      </c>
    </row>
    <row r="122" spans="2:12" ht="30" customHeight="1">
      <c r="I122" s="65" t="str">
        <f>IF(H122="","None",_xlfn.XLOOKUP(H122,RawTable[ITEM_NO],RawTable[STOCK],"None"))</f>
        <v>None</v>
      </c>
    </row>
    <row r="123" spans="2:12" ht="30" customHeight="1">
      <c r="I123" s="65" t="str">
        <f>IF(H123="","None",_xlfn.XLOOKUP(H123,RawTable[ITEM_NO],RawTable[STOCK],"None"))</f>
        <v>None</v>
      </c>
    </row>
    <row r="124" spans="2:12" ht="30" customHeight="1">
      <c r="I124" s="65" t="str">
        <f>IF(H124="","None",_xlfn.XLOOKUP(H124,RawTable[ITEM_NO],RawTable[STOCK],"None"))</f>
        <v>None</v>
      </c>
    </row>
    <row r="125" spans="2:12" ht="30" customHeight="1">
      <c r="I125" s="65" t="str">
        <f>IF(H125="","None",_xlfn.XLOOKUP(H125,RawTable[ITEM_NO],RawTable[STOCK],"None"))</f>
        <v>None</v>
      </c>
    </row>
    <row r="126" spans="2:12" ht="30" customHeight="1">
      <c r="I126" s="65" t="str">
        <f>IF(H126="","None",_xlfn.XLOOKUP(H126,RawTable[ITEM_NO],RawTable[STOCK],"None"))</f>
        <v>None</v>
      </c>
    </row>
    <row r="127" spans="2:12" ht="30" customHeight="1">
      <c r="I127" s="65" t="str">
        <f>IF(H127="","None",_xlfn.XLOOKUP(H127,RawTable[ITEM_NO],RawTable[STOCK],"None"))</f>
        <v>None</v>
      </c>
    </row>
    <row r="128" spans="2:12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</sheetData>
  <autoFilter ref="B3:L100" xr:uid="{DAAE7B28-B568-46B2-8B83-F3990409C08E}">
    <sortState xmlns:xlrd2="http://schemas.microsoft.com/office/spreadsheetml/2017/richdata2" ref="B4:L100">
      <sortCondition ref="C3:C100"/>
    </sortState>
  </autoFilter>
  <phoneticPr fontId="2" type="noConversion"/>
  <conditionalFormatting sqref="B4:H216">
    <cfRule type="expression" dxfId="316" priority="6" stopIfTrue="1">
      <formula>UPPER($I4)="NONE"</formula>
    </cfRule>
    <cfRule type="expression" dxfId="315" priority="7" stopIfTrue="1">
      <formula>AND($I4&lt;&gt;"", $J4&lt;&gt;"", $I4*1&lt;$J4*1)</formula>
    </cfRule>
  </conditionalFormatting>
  <conditionalFormatting sqref="H1:H3 H217:H1048576">
    <cfRule type="duplicateValues" dxfId="314" priority="5"/>
  </conditionalFormatting>
  <conditionalFormatting sqref="H4:H1048576">
    <cfRule type="expression" dxfId="313" priority="8">
      <formula>COUNTIF($H:$H, $H4)&gt;1</formula>
    </cfRule>
  </conditionalFormatting>
  <conditionalFormatting sqref="I3:I1048576">
    <cfRule type="cellIs" dxfId="312" priority="1" operator="equal">
      <formula>0</formula>
    </cfRule>
    <cfRule type="cellIs" dxfId="311" priority="2" operator="equal">
      <formula>"None"</formula>
    </cfRule>
  </conditionalFormatting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80A2-CF28-48BA-8668-39BE1F8A0D50}">
  <sheetPr codeName="Sheet99"/>
  <dimension ref="B1:L319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5282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5369</v>
      </c>
      <c r="E4" s="312"/>
      <c r="F4" s="312"/>
      <c r="G4" s="312" t="s">
        <v>5227</v>
      </c>
      <c r="H4" s="65">
        <v>6247965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5365</v>
      </c>
      <c r="E5" s="312"/>
      <c r="F5" s="312"/>
      <c r="G5" s="312" t="s">
        <v>5227</v>
      </c>
      <c r="H5" s="65">
        <v>6252226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5366</v>
      </c>
      <c r="E6" s="312"/>
      <c r="F6" s="312"/>
      <c r="G6" s="312" t="s">
        <v>1495</v>
      </c>
      <c r="H6" s="65">
        <v>6174221</v>
      </c>
      <c r="I6" s="65">
        <f>IF(H6="","None",_xlfn.XLOOKUP(H6,RawTable[ITEM_NO],RawTable[STOCK],"None"))</f>
        <v>25</v>
      </c>
      <c r="J6" s="313"/>
      <c r="K6" s="313"/>
      <c r="L6" s="316"/>
    </row>
    <row r="7" spans="2:12" ht="30" customHeight="1">
      <c r="B7" s="315" t="s">
        <v>1415</v>
      </c>
      <c r="C7" s="312" t="s">
        <v>1429</v>
      </c>
      <c r="D7" s="312" t="s">
        <v>5367</v>
      </c>
      <c r="E7" s="312"/>
      <c r="F7" s="312"/>
      <c r="G7" s="312" t="s">
        <v>5227</v>
      </c>
      <c r="H7" s="65">
        <v>1054976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1429</v>
      </c>
      <c r="D8" s="312" t="s">
        <v>5368</v>
      </c>
      <c r="E8" s="312"/>
      <c r="F8" s="312"/>
      <c r="G8" s="312" t="s">
        <v>1428</v>
      </c>
      <c r="H8" s="65">
        <v>6177926</v>
      </c>
      <c r="I8" s="65">
        <f>IF(H8="","None",_xlfn.XLOOKUP(H8,RawTable[ITEM_NO],RawTable[STOCK],"None"))</f>
        <v>100</v>
      </c>
      <c r="J8" s="313"/>
      <c r="K8" s="313"/>
      <c r="L8" s="316"/>
    </row>
    <row r="9" spans="2:12" ht="30" customHeight="1">
      <c r="B9" s="315" t="s">
        <v>1415</v>
      </c>
      <c r="C9" s="312" t="s">
        <v>1448</v>
      </c>
      <c r="D9" s="312" t="s">
        <v>9421</v>
      </c>
      <c r="E9" s="312" t="s">
        <v>9423</v>
      </c>
      <c r="F9" s="312" t="s">
        <v>9422</v>
      </c>
      <c r="G9" s="312" t="s">
        <v>4248</v>
      </c>
      <c r="H9" s="65">
        <v>6198984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1448</v>
      </c>
      <c r="D10" s="312" t="s">
        <v>5359</v>
      </c>
      <c r="E10" s="312"/>
      <c r="F10" s="312"/>
      <c r="G10" s="312" t="s">
        <v>1428</v>
      </c>
      <c r="H10" s="65">
        <v>6258034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1415</v>
      </c>
      <c r="C11" s="312" t="s">
        <v>1448</v>
      </c>
      <c r="D11" s="312" t="s">
        <v>5360</v>
      </c>
      <c r="E11" s="312"/>
      <c r="F11" s="312"/>
      <c r="G11" s="312" t="s">
        <v>1428</v>
      </c>
      <c r="H11" s="65">
        <v>1055160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1458</v>
      </c>
      <c r="D12" s="312" t="s">
        <v>2973</v>
      </c>
      <c r="E12" s="312"/>
      <c r="F12" s="312"/>
      <c r="G12" s="312" t="s">
        <v>1419</v>
      </c>
      <c r="H12" s="65">
        <v>1052137</v>
      </c>
      <c r="I12" s="65">
        <f>IF(H12="","None",_xlfn.XLOOKUP(H12,RawTable[ITEM_NO],RawTable[STOCK],"None"))</f>
        <v>5</v>
      </c>
      <c r="J12" s="313"/>
      <c r="K12" s="313"/>
      <c r="L12" s="316"/>
    </row>
    <row r="13" spans="2:12" ht="30" customHeight="1">
      <c r="B13" s="315" t="s">
        <v>1415</v>
      </c>
      <c r="C13" s="312" t="s">
        <v>1458</v>
      </c>
      <c r="D13" s="312" t="s">
        <v>5351</v>
      </c>
      <c r="E13" s="312"/>
      <c r="F13" s="312"/>
      <c r="G13" s="312" t="s">
        <v>1428</v>
      </c>
      <c r="H13" s="65">
        <v>1055166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2314</v>
      </c>
      <c r="D14" s="312" t="s">
        <v>5313</v>
      </c>
      <c r="E14" s="312"/>
      <c r="F14" s="312"/>
      <c r="G14" s="312" t="s">
        <v>5227</v>
      </c>
      <c r="H14" s="65">
        <v>6232803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2314</v>
      </c>
      <c r="D15" s="312" t="s">
        <v>5314</v>
      </c>
      <c r="E15" s="312"/>
      <c r="F15" s="312"/>
      <c r="G15" s="312" t="s">
        <v>5227</v>
      </c>
      <c r="H15" s="65">
        <v>6243960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2314</v>
      </c>
      <c r="D16" s="312" t="s">
        <v>5315</v>
      </c>
      <c r="E16" s="312"/>
      <c r="F16" s="312"/>
      <c r="G16" s="312" t="s">
        <v>5227</v>
      </c>
      <c r="H16" s="65">
        <v>1055103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2314</v>
      </c>
      <c r="D17" s="312" t="s">
        <v>5316</v>
      </c>
      <c r="E17" s="312"/>
      <c r="F17" s="312"/>
      <c r="G17" s="312" t="s">
        <v>5227</v>
      </c>
      <c r="H17" s="65">
        <v>6243958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1415</v>
      </c>
      <c r="C18" s="312" t="s">
        <v>2314</v>
      </c>
      <c r="D18" s="312" t="s">
        <v>5317</v>
      </c>
      <c r="E18" s="312"/>
      <c r="F18" s="312"/>
      <c r="G18" s="312" t="s">
        <v>5227</v>
      </c>
      <c r="H18" s="65">
        <v>1055104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2314</v>
      </c>
      <c r="D19" s="312" t="s">
        <v>5318</v>
      </c>
      <c r="E19" s="312"/>
      <c r="F19" s="312"/>
      <c r="G19" s="312" t="s">
        <v>5227</v>
      </c>
      <c r="H19" s="65">
        <v>6243959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1415</v>
      </c>
      <c r="C20" s="312" t="s">
        <v>2314</v>
      </c>
      <c r="D20" s="312" t="s">
        <v>5319</v>
      </c>
      <c r="E20" s="312"/>
      <c r="F20" s="312"/>
      <c r="G20" s="312" t="s">
        <v>5227</v>
      </c>
      <c r="H20" s="65">
        <v>1055105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2314</v>
      </c>
      <c r="D21" s="312" t="s">
        <v>5320</v>
      </c>
      <c r="E21" s="312"/>
      <c r="F21" s="312"/>
      <c r="G21" s="312" t="s">
        <v>5227</v>
      </c>
      <c r="H21" s="65">
        <v>6244368</v>
      </c>
      <c r="I21" s="65">
        <f>IF(H21="","None",_xlfn.XLOOKUP(H21,RawTable[ITEM_NO],RawTable[STOCK],"None"))</f>
        <v>2</v>
      </c>
      <c r="J21" s="313"/>
      <c r="K21" s="313"/>
      <c r="L21" s="316"/>
    </row>
    <row r="22" spans="2:12" ht="30" customHeight="1">
      <c r="B22" s="315" t="s">
        <v>1415</v>
      </c>
      <c r="C22" s="312" t="s">
        <v>2314</v>
      </c>
      <c r="D22" s="312" t="s">
        <v>5321</v>
      </c>
      <c r="E22" s="312"/>
      <c r="F22" s="312"/>
      <c r="G22" s="312" t="s">
        <v>5227</v>
      </c>
      <c r="H22" s="65">
        <v>1055106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2314</v>
      </c>
      <c r="D23" s="312" t="s">
        <v>5322</v>
      </c>
      <c r="E23" s="312"/>
      <c r="F23" s="312"/>
      <c r="G23" s="312" t="s">
        <v>5227</v>
      </c>
      <c r="H23" s="65">
        <v>6247855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1415</v>
      </c>
      <c r="C24" s="312" t="s">
        <v>2314</v>
      </c>
      <c r="D24" s="312" t="s">
        <v>5323</v>
      </c>
      <c r="E24" s="312"/>
      <c r="F24" s="312"/>
      <c r="G24" s="312" t="s">
        <v>5227</v>
      </c>
      <c r="H24" s="65">
        <v>1053754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2314</v>
      </c>
      <c r="D25" s="312" t="s">
        <v>5324</v>
      </c>
      <c r="E25" s="312"/>
      <c r="F25" s="312"/>
      <c r="G25" s="312" t="s">
        <v>5227</v>
      </c>
      <c r="H25" s="65">
        <v>1055107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2314</v>
      </c>
      <c r="D26" s="312" t="s">
        <v>5325</v>
      </c>
      <c r="E26" s="312"/>
      <c r="F26" s="312"/>
      <c r="G26" s="312" t="s">
        <v>5227</v>
      </c>
      <c r="H26" s="65">
        <v>6247856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2314</v>
      </c>
      <c r="D27" s="312" t="s">
        <v>5326</v>
      </c>
      <c r="E27" s="312"/>
      <c r="F27" s="312"/>
      <c r="G27" s="312" t="s">
        <v>5227</v>
      </c>
      <c r="H27" s="65">
        <v>1055108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1415</v>
      </c>
      <c r="C28" s="312" t="s">
        <v>2314</v>
      </c>
      <c r="D28" s="312" t="s">
        <v>5327</v>
      </c>
      <c r="E28" s="312"/>
      <c r="F28" s="312"/>
      <c r="G28" s="312" t="s">
        <v>5227</v>
      </c>
      <c r="H28" s="65">
        <v>1053758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1415</v>
      </c>
      <c r="C29" s="312" t="s">
        <v>2196</v>
      </c>
      <c r="D29" s="312" t="s">
        <v>5308</v>
      </c>
      <c r="E29" s="312"/>
      <c r="F29" s="312"/>
      <c r="G29" s="312" t="s">
        <v>1428</v>
      </c>
      <c r="H29" s="65">
        <v>6317689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1470</v>
      </c>
      <c r="D30" s="312" t="s">
        <v>5306</v>
      </c>
      <c r="E30" s="312"/>
      <c r="F30" s="312"/>
      <c r="G30" s="312" t="s">
        <v>1428</v>
      </c>
      <c r="H30" s="65">
        <v>6215092</v>
      </c>
      <c r="I30" s="65">
        <f>IF(H30="","None",_xlfn.XLOOKUP(H30,RawTable[ITEM_NO],RawTable[STOCK],"None"))</f>
        <v>5</v>
      </c>
      <c r="J30" s="313"/>
      <c r="K30" s="313"/>
      <c r="L30" s="316"/>
    </row>
    <row r="31" spans="2:12" ht="30" customHeight="1">
      <c r="B31" s="315" t="s">
        <v>1415</v>
      </c>
      <c r="C31" s="312" t="s">
        <v>1470</v>
      </c>
      <c r="D31" s="312" t="s">
        <v>5307</v>
      </c>
      <c r="E31" s="312"/>
      <c r="F31" s="312"/>
      <c r="G31" s="312" t="s">
        <v>1428</v>
      </c>
      <c r="H31" s="65">
        <v>6300899</v>
      </c>
      <c r="I31" s="65">
        <f>IF(H31="","None",_xlfn.XLOOKUP(H31,RawTable[ITEM_NO],RawTable[STOCK],"None"))</f>
        <v>3</v>
      </c>
      <c r="J31" s="313"/>
      <c r="K31" s="313"/>
      <c r="L31" s="316"/>
    </row>
    <row r="32" spans="2:12" ht="30" customHeight="1">
      <c r="B32" s="315" t="s">
        <v>1415</v>
      </c>
      <c r="C32" s="312" t="s">
        <v>1424</v>
      </c>
      <c r="D32" s="312" t="s">
        <v>5305</v>
      </c>
      <c r="E32" s="312"/>
      <c r="F32" s="312"/>
      <c r="G32" s="312" t="s">
        <v>1554</v>
      </c>
      <c r="H32" s="65">
        <v>1052708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1496</v>
      </c>
      <c r="D33" s="312" t="s">
        <v>4462</v>
      </c>
      <c r="E33" s="312"/>
      <c r="F33" s="312"/>
      <c r="G33" s="312" t="s">
        <v>1419</v>
      </c>
      <c r="H33" s="65">
        <v>6247771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1415</v>
      </c>
      <c r="C34" s="312" t="s">
        <v>1502</v>
      </c>
      <c r="D34" s="312" t="s">
        <v>3427</v>
      </c>
      <c r="E34" s="312"/>
      <c r="F34" s="312"/>
      <c r="G34" s="312" t="s">
        <v>1428</v>
      </c>
      <c r="H34" s="65">
        <v>6123961</v>
      </c>
      <c r="I34" s="65">
        <f>IF(H34="","None",_xlfn.XLOOKUP(H34,RawTable[ITEM_NO],RawTable[STOCK],"None"))</f>
        <v>3</v>
      </c>
      <c r="J34" s="313"/>
      <c r="K34" s="313"/>
      <c r="L34" s="316"/>
    </row>
    <row r="35" spans="2:12" ht="30" customHeight="1">
      <c r="B35" s="315" t="s">
        <v>1415</v>
      </c>
      <c r="C35" s="312" t="s">
        <v>1502</v>
      </c>
      <c r="D35" s="312" t="s">
        <v>5296</v>
      </c>
      <c r="E35" s="312"/>
      <c r="F35" s="312"/>
      <c r="G35" s="312" t="s">
        <v>1419</v>
      </c>
      <c r="H35" s="65">
        <v>1053329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1415</v>
      </c>
      <c r="C36" s="312" t="s">
        <v>2301</v>
      </c>
      <c r="D36" s="312" t="s">
        <v>5295</v>
      </c>
      <c r="E36" s="312"/>
      <c r="F36" s="312"/>
      <c r="G36" s="312" t="s">
        <v>2245</v>
      </c>
      <c r="H36" s="65">
        <v>6247382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1415</v>
      </c>
      <c r="C37" s="312" t="s">
        <v>1504</v>
      </c>
      <c r="D37" s="312" t="s">
        <v>5294</v>
      </c>
      <c r="E37" s="312"/>
      <c r="F37" s="312"/>
      <c r="G37" s="312" t="s">
        <v>1419</v>
      </c>
      <c r="H37" s="65">
        <v>6319567</v>
      </c>
      <c r="I37" s="65">
        <f>IF(H37="","None",_xlfn.XLOOKUP(H37,RawTable[ITEM_NO],RawTable[STOCK],"None"))</f>
        <v>10</v>
      </c>
      <c r="J37" s="313"/>
      <c r="K37" s="313"/>
      <c r="L37" s="316"/>
    </row>
    <row r="38" spans="2:12" ht="30" customHeight="1">
      <c r="B38" s="315" t="s">
        <v>1415</v>
      </c>
      <c r="C38" s="312" t="s">
        <v>2319</v>
      </c>
      <c r="D38" s="312" t="s">
        <v>5285</v>
      </c>
      <c r="E38" s="312"/>
      <c r="F38" s="312"/>
      <c r="G38" s="312" t="s">
        <v>5227</v>
      </c>
      <c r="H38" s="65">
        <v>6217249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1417</v>
      </c>
      <c r="D39" s="312" t="s">
        <v>5269</v>
      </c>
      <c r="E39" s="312"/>
      <c r="F39" s="312"/>
      <c r="G39" s="312" t="s">
        <v>1423</v>
      </c>
      <c r="H39" s="65">
        <v>6211343</v>
      </c>
      <c r="I39" s="65">
        <f>IF(H39="","None",_xlfn.XLOOKUP(H39,RawTable[ITEM_NO],RawTable[STOCK],"None"))</f>
        <v>4</v>
      </c>
      <c r="J39" s="313"/>
      <c r="K39" s="313"/>
      <c r="L39" s="316"/>
    </row>
    <row r="40" spans="2:12" ht="30" customHeight="1">
      <c r="B40" s="315" t="s">
        <v>1415</v>
      </c>
      <c r="C40" s="312" t="s">
        <v>1417</v>
      </c>
      <c r="D40" s="312" t="s">
        <v>2761</v>
      </c>
      <c r="E40" s="312"/>
      <c r="F40" s="312"/>
      <c r="G40" s="312" t="s">
        <v>1428</v>
      </c>
      <c r="H40" s="65">
        <v>6146914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1415</v>
      </c>
      <c r="C41" s="312" t="s">
        <v>1417</v>
      </c>
      <c r="D41" s="312" t="s">
        <v>5270</v>
      </c>
      <c r="E41" s="312"/>
      <c r="F41" s="312"/>
      <c r="G41" s="312" t="s">
        <v>1428</v>
      </c>
      <c r="H41" s="65">
        <v>6146920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 t="s">
        <v>1563</v>
      </c>
      <c r="D42" s="312" t="s">
        <v>5259</v>
      </c>
      <c r="E42" s="312"/>
      <c r="F42" s="312"/>
      <c r="G42" s="312" t="s">
        <v>1423</v>
      </c>
      <c r="H42" s="65">
        <v>6218900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1415</v>
      </c>
      <c r="C43" s="312" t="s">
        <v>1563</v>
      </c>
      <c r="D43" s="312" t="s">
        <v>5260</v>
      </c>
      <c r="E43" s="312"/>
      <c r="F43" s="312"/>
      <c r="G43" s="312" t="s">
        <v>1423</v>
      </c>
      <c r="H43" s="65">
        <v>6159180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1415</v>
      </c>
      <c r="C44" s="312" t="s">
        <v>1563</v>
      </c>
      <c r="D44" s="312" t="s">
        <v>5261</v>
      </c>
      <c r="E44" s="312"/>
      <c r="F44" s="312"/>
      <c r="G44" s="312" t="s">
        <v>5227</v>
      </c>
      <c r="H44" s="65">
        <v>6257605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1563</v>
      </c>
      <c r="D45" s="312" t="s">
        <v>5262</v>
      </c>
      <c r="E45" s="312"/>
      <c r="F45" s="312"/>
      <c r="G45" s="312" t="s">
        <v>5227</v>
      </c>
      <c r="H45" s="65">
        <v>6256810</v>
      </c>
      <c r="I45" s="65">
        <f>IF(H45="","None",_xlfn.XLOOKUP(H45,RawTable[ITEM_NO],RawTable[STOCK],"None"))</f>
        <v>4</v>
      </c>
      <c r="J45" s="313"/>
      <c r="K45" s="313"/>
      <c r="L45" s="316"/>
    </row>
    <row r="46" spans="2:12" ht="30" customHeight="1">
      <c r="B46" s="315" t="s">
        <v>1415</v>
      </c>
      <c r="C46" s="312" t="s">
        <v>1563</v>
      </c>
      <c r="D46" s="312" t="s">
        <v>5263</v>
      </c>
      <c r="E46" s="312"/>
      <c r="F46" s="312"/>
      <c r="G46" s="312" t="s">
        <v>1423</v>
      </c>
      <c r="H46" s="65">
        <v>6243871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1415</v>
      </c>
      <c r="C47" s="312" t="s">
        <v>1563</v>
      </c>
      <c r="D47" s="312" t="s">
        <v>5264</v>
      </c>
      <c r="E47" s="312"/>
      <c r="F47" s="312"/>
      <c r="G47" s="312" t="s">
        <v>1423</v>
      </c>
      <c r="H47" s="65">
        <v>6231341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1415</v>
      </c>
      <c r="C48" s="312" t="s">
        <v>1563</v>
      </c>
      <c r="D48" s="312" t="s">
        <v>5265</v>
      </c>
      <c r="E48" s="312"/>
      <c r="F48" s="312"/>
      <c r="G48" s="312" t="s">
        <v>5227</v>
      </c>
      <c r="H48" s="65">
        <v>1251671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1415</v>
      </c>
      <c r="C49" s="312" t="s">
        <v>1563</v>
      </c>
      <c r="D49" s="312" t="s">
        <v>5266</v>
      </c>
      <c r="E49" s="312"/>
      <c r="F49" s="312"/>
      <c r="G49" s="312" t="s">
        <v>1423</v>
      </c>
      <c r="H49" s="65">
        <v>6241430</v>
      </c>
      <c r="I49" s="65">
        <f>IF(H49="","None",_xlfn.XLOOKUP(H49,RawTable[ITEM_NO],RawTable[STOCK],"None"))</f>
        <v>14</v>
      </c>
      <c r="J49" s="313"/>
      <c r="K49" s="313"/>
      <c r="L49" s="316"/>
    </row>
    <row r="50" spans="2:12" ht="30" customHeight="1">
      <c r="B50" s="315" t="s">
        <v>1415</v>
      </c>
      <c r="C50" s="312" t="s">
        <v>1563</v>
      </c>
      <c r="D50" s="312" t="s">
        <v>5267</v>
      </c>
      <c r="E50" s="312"/>
      <c r="F50" s="312"/>
      <c r="G50" s="312" t="s">
        <v>1423</v>
      </c>
      <c r="H50" s="65">
        <v>1252523</v>
      </c>
      <c r="I50" s="65">
        <f>IF(H50="","None",_xlfn.XLOOKUP(H50,RawTable[ITEM_NO],RawTable[STOCK],"None"))</f>
        <v>4</v>
      </c>
      <c r="J50" s="313"/>
      <c r="K50" s="313"/>
      <c r="L50" s="316"/>
    </row>
    <row r="51" spans="2:12" ht="30" customHeight="1">
      <c r="B51" s="315" t="s">
        <v>1415</v>
      </c>
      <c r="C51" s="312" t="s">
        <v>1488</v>
      </c>
      <c r="D51" s="312" t="s">
        <v>5254</v>
      </c>
      <c r="E51" s="312"/>
      <c r="F51" s="312"/>
      <c r="G51" s="312" t="s">
        <v>5227</v>
      </c>
      <c r="H51" s="65">
        <v>6220614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1415</v>
      </c>
      <c r="C52" s="312" t="s">
        <v>1488</v>
      </c>
      <c r="D52" s="312" t="s">
        <v>5255</v>
      </c>
      <c r="E52" s="312"/>
      <c r="F52" s="312"/>
      <c r="G52" s="312" t="s">
        <v>5227</v>
      </c>
      <c r="H52" s="65">
        <v>6106956</v>
      </c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 t="s">
        <v>1415</v>
      </c>
      <c r="C53" s="312" t="s">
        <v>2430</v>
      </c>
      <c r="D53" s="312" t="s">
        <v>5253</v>
      </c>
      <c r="E53" s="312"/>
      <c r="F53" s="312"/>
      <c r="G53" s="312" t="s">
        <v>5227</v>
      </c>
      <c r="H53" s="65">
        <v>6107753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1415</v>
      </c>
      <c r="C54" s="312" t="s">
        <v>2294</v>
      </c>
      <c r="D54" s="312" t="s">
        <v>5240</v>
      </c>
      <c r="E54" s="312"/>
      <c r="F54" s="312"/>
      <c r="G54" s="312" t="s">
        <v>5227</v>
      </c>
      <c r="H54" s="65">
        <v>6248559</v>
      </c>
      <c r="I54" s="65">
        <f>IF(H54="","None",_xlfn.XLOOKUP(H54,RawTable[ITEM_NO],RawTable[STOCK],"None"))</f>
        <v>4</v>
      </c>
      <c r="J54" s="313"/>
      <c r="K54" s="313"/>
      <c r="L54" s="316"/>
    </row>
    <row r="55" spans="2:12" ht="30" customHeight="1">
      <c r="B55" s="315" t="s">
        <v>1415</v>
      </c>
      <c r="C55" s="312" t="s">
        <v>2294</v>
      </c>
      <c r="D55" s="312" t="s">
        <v>5241</v>
      </c>
      <c r="E55" s="312"/>
      <c r="F55" s="312"/>
      <c r="G55" s="312" t="s">
        <v>5227</v>
      </c>
      <c r="H55" s="65">
        <v>6249760</v>
      </c>
      <c r="I55" s="65">
        <f>IF(H55="","None",_xlfn.XLOOKUP(H55,RawTable[ITEM_NO],RawTable[STOCK],"None"))</f>
        <v>4</v>
      </c>
      <c r="J55" s="313"/>
      <c r="K55" s="313"/>
      <c r="L55" s="316"/>
    </row>
    <row r="56" spans="2:12" ht="30" customHeight="1">
      <c r="B56" s="315" t="s">
        <v>1415</v>
      </c>
      <c r="C56" s="312" t="s">
        <v>2294</v>
      </c>
      <c r="D56" s="312" t="s">
        <v>5242</v>
      </c>
      <c r="E56" s="312"/>
      <c r="F56" s="312"/>
      <c r="G56" s="312" t="s">
        <v>5227</v>
      </c>
      <c r="H56" s="65">
        <v>6249761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1415</v>
      </c>
      <c r="C57" s="312" t="s">
        <v>2294</v>
      </c>
      <c r="D57" s="312" t="s">
        <v>5243</v>
      </c>
      <c r="E57" s="312"/>
      <c r="F57" s="312"/>
      <c r="G57" s="312" t="s">
        <v>5227</v>
      </c>
      <c r="H57" s="65">
        <v>958374</v>
      </c>
      <c r="I57" s="65">
        <f>IF(H57="","None",_xlfn.XLOOKUP(H57,RawTable[ITEM_NO],RawTable[STOCK],"None"))</f>
        <v>7</v>
      </c>
      <c r="J57" s="313"/>
      <c r="K57" s="313"/>
      <c r="L57" s="316"/>
    </row>
    <row r="58" spans="2:12" ht="30" customHeight="1">
      <c r="B58" s="315" t="s">
        <v>1415</v>
      </c>
      <c r="C58" s="312" t="s">
        <v>2294</v>
      </c>
      <c r="D58" s="312" t="s">
        <v>5244</v>
      </c>
      <c r="E58" s="312"/>
      <c r="F58" s="312"/>
      <c r="G58" s="312" t="s">
        <v>5227</v>
      </c>
      <c r="H58" s="65">
        <v>6218896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1415</v>
      </c>
      <c r="C59" s="312" t="s">
        <v>2294</v>
      </c>
      <c r="D59" s="312" t="s">
        <v>5245</v>
      </c>
      <c r="E59" s="312"/>
      <c r="F59" s="312"/>
      <c r="G59" s="312" t="s">
        <v>5227</v>
      </c>
      <c r="H59" s="65">
        <v>1053485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1415</v>
      </c>
      <c r="C60" s="312" t="s">
        <v>2294</v>
      </c>
      <c r="D60" s="312" t="s">
        <v>5246</v>
      </c>
      <c r="E60" s="312"/>
      <c r="F60" s="312"/>
      <c r="G60" s="312" t="s">
        <v>1419</v>
      </c>
      <c r="H60" s="65">
        <v>6241603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 t="s">
        <v>2294</v>
      </c>
      <c r="D61" s="312" t="s">
        <v>5250</v>
      </c>
      <c r="E61" s="312"/>
      <c r="F61" s="312"/>
      <c r="G61" s="312" t="s">
        <v>5227</v>
      </c>
      <c r="H61" s="65">
        <v>1053629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1415</v>
      </c>
      <c r="C62" s="312" t="s">
        <v>2294</v>
      </c>
      <c r="D62" s="312" t="s">
        <v>5251</v>
      </c>
      <c r="E62" s="312"/>
      <c r="F62" s="312"/>
      <c r="G62" s="312" t="s">
        <v>5227</v>
      </c>
      <c r="H62" s="65">
        <v>1053630</v>
      </c>
      <c r="I62" s="65">
        <f>IF(H62="","None",_xlfn.XLOOKUP(H62,RawTable[ITEM_NO],RawTable[STOCK],"None"))</f>
        <v>1</v>
      </c>
      <c r="J62" s="313"/>
      <c r="K62" s="313"/>
      <c r="L62" s="316"/>
    </row>
    <row r="63" spans="2:12" ht="30" customHeight="1">
      <c r="B63" s="315" t="s">
        <v>1415</v>
      </c>
      <c r="C63" s="312" t="s">
        <v>2294</v>
      </c>
      <c r="D63" s="312" t="s">
        <v>5252</v>
      </c>
      <c r="E63" s="312"/>
      <c r="F63" s="312"/>
      <c r="G63" s="312" t="s">
        <v>5227</v>
      </c>
      <c r="H63" s="65">
        <v>1053631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 t="s">
        <v>2294</v>
      </c>
      <c r="D64" s="312" t="s">
        <v>5247</v>
      </c>
      <c r="E64" s="312"/>
      <c r="F64" s="312"/>
      <c r="G64" s="312" t="s">
        <v>5227</v>
      </c>
      <c r="H64" s="65">
        <v>1053121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1415</v>
      </c>
      <c r="C65" s="312" t="s">
        <v>2294</v>
      </c>
      <c r="D65" s="312" t="s">
        <v>5248</v>
      </c>
      <c r="E65" s="312"/>
      <c r="F65" s="312"/>
      <c r="G65" s="312" t="s">
        <v>5227</v>
      </c>
      <c r="H65" s="65">
        <v>1053120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1415</v>
      </c>
      <c r="C66" s="312" t="s">
        <v>2294</v>
      </c>
      <c r="D66" s="312" t="s">
        <v>5249</v>
      </c>
      <c r="E66" s="312"/>
      <c r="F66" s="312"/>
      <c r="G66" s="312" t="s">
        <v>5227</v>
      </c>
      <c r="H66" s="65">
        <v>1053119</v>
      </c>
      <c r="I66" s="65">
        <f>IF(H66="","None",_xlfn.XLOOKUP(H66,RawTable[ITEM_NO],RawTable[STOCK],"None"))</f>
        <v>2</v>
      </c>
      <c r="J66" s="313"/>
      <c r="K66" s="313"/>
      <c r="L66" s="316"/>
    </row>
    <row r="67" spans="2:12" ht="30" customHeight="1">
      <c r="B67" s="315" t="s">
        <v>1415</v>
      </c>
      <c r="C67" s="312" t="s">
        <v>1893</v>
      </c>
      <c r="D67" s="312" t="s">
        <v>5239</v>
      </c>
      <c r="E67" s="312"/>
      <c r="F67" s="312"/>
      <c r="G67" s="312" t="s">
        <v>1419</v>
      </c>
      <c r="H67" s="65">
        <v>6100755</v>
      </c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 t="s">
        <v>1415</v>
      </c>
      <c r="C68" s="312" t="s">
        <v>1893</v>
      </c>
      <c r="D68" s="312" t="s">
        <v>5238</v>
      </c>
      <c r="E68" s="312"/>
      <c r="F68" s="312"/>
      <c r="G68" s="312" t="s">
        <v>1428</v>
      </c>
      <c r="H68" s="65">
        <v>6258128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1415</v>
      </c>
      <c r="C69" s="312" t="s">
        <v>1893</v>
      </c>
      <c r="D69" s="312" t="s">
        <v>2296</v>
      </c>
      <c r="E69" s="312"/>
      <c r="F69" s="312"/>
      <c r="G69" s="312" t="s">
        <v>1419</v>
      </c>
      <c r="H69" s="65">
        <v>1054964</v>
      </c>
      <c r="I69" s="65">
        <f>IF(H69="","None",_xlfn.XLOOKUP(H69,RawTable[ITEM_NO],RawTable[STOCK],"None"))</f>
        <v>1</v>
      </c>
      <c r="J69" s="313"/>
      <c r="K69" s="313"/>
      <c r="L69" s="316"/>
    </row>
    <row r="70" spans="2:12" ht="30" customHeight="1">
      <c r="B70" s="315" t="s">
        <v>1415</v>
      </c>
      <c r="C70" s="312"/>
      <c r="D70" s="312" t="s">
        <v>5400</v>
      </c>
      <c r="E70" s="312"/>
      <c r="F70" s="312"/>
      <c r="G70" s="312" t="s">
        <v>5227</v>
      </c>
      <c r="H70" s="65">
        <v>959144</v>
      </c>
      <c r="I70" s="65">
        <f>IF(H70="","None",_xlfn.XLOOKUP(H70,RawTable[ITEM_NO],RawTable[STOCK],"None"))</f>
        <v>1</v>
      </c>
      <c r="J70" s="313"/>
      <c r="K70" s="313"/>
      <c r="L70" s="316"/>
    </row>
    <row r="71" spans="2:12" ht="30" customHeight="1">
      <c r="B71" s="315" t="s">
        <v>1415</v>
      </c>
      <c r="C71" s="312"/>
      <c r="D71" s="312" t="s">
        <v>5413</v>
      </c>
      <c r="E71" s="312"/>
      <c r="F71" s="312"/>
      <c r="G71" s="312" t="s">
        <v>5227</v>
      </c>
      <c r="H71" s="65">
        <v>6249993</v>
      </c>
      <c r="I71" s="65">
        <f>IF(H71="","None",_xlfn.XLOOKUP(H71,RawTable[ITEM_NO],RawTable[STOCK],"None"))</f>
        <v>4</v>
      </c>
      <c r="J71" s="313"/>
      <c r="K71" s="313"/>
      <c r="L71" s="316"/>
    </row>
    <row r="72" spans="2:12" ht="30" customHeight="1">
      <c r="B72" s="315" t="s">
        <v>1415</v>
      </c>
      <c r="C72" s="312"/>
      <c r="D72" s="312" t="s">
        <v>5416</v>
      </c>
      <c r="E72" s="312"/>
      <c r="F72" s="312"/>
      <c r="G72" s="312" t="s">
        <v>5227</v>
      </c>
      <c r="H72" s="65">
        <v>1052729</v>
      </c>
      <c r="I72" s="65">
        <f>IF(H72="","None",_xlfn.XLOOKUP(H72,RawTable[ITEM_NO],RawTable[STOCK],"None"))</f>
        <v>10</v>
      </c>
      <c r="J72" s="313"/>
      <c r="K72" s="313"/>
      <c r="L72" s="316"/>
    </row>
    <row r="73" spans="2:12" ht="30" customHeight="1">
      <c r="B73" s="315" t="s">
        <v>1415</v>
      </c>
      <c r="C73" s="312"/>
      <c r="D73" s="312" t="s">
        <v>5420</v>
      </c>
      <c r="E73" s="312"/>
      <c r="F73" s="312"/>
      <c r="G73" s="312" t="s">
        <v>1419</v>
      </c>
      <c r="H73" s="65">
        <v>1054946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1415</v>
      </c>
      <c r="C74" s="312"/>
      <c r="D74" s="312" t="s">
        <v>4833</v>
      </c>
      <c r="E74" s="312"/>
      <c r="F74" s="312"/>
      <c r="G74" s="312" t="s">
        <v>1419</v>
      </c>
      <c r="H74" s="65">
        <v>1051923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1415</v>
      </c>
      <c r="C75" s="312"/>
      <c r="D75" s="312" t="s">
        <v>2015</v>
      </c>
      <c r="E75" s="312"/>
      <c r="F75" s="312"/>
      <c r="G75" s="312" t="s">
        <v>1428</v>
      </c>
      <c r="H75" s="65">
        <v>6129937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1415</v>
      </c>
      <c r="C76" s="312"/>
      <c r="D76" s="312" t="s">
        <v>5427</v>
      </c>
      <c r="E76" s="312"/>
      <c r="F76" s="312"/>
      <c r="G76" s="312" t="s">
        <v>4248</v>
      </c>
      <c r="H76" s="65">
        <v>6110227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 t="s">
        <v>1415</v>
      </c>
      <c r="C77" s="312"/>
      <c r="D77" s="312" t="s">
        <v>5454</v>
      </c>
      <c r="E77" s="312"/>
      <c r="F77" s="312"/>
      <c r="G77" s="312" t="s">
        <v>5227</v>
      </c>
      <c r="H77" s="65">
        <v>6249244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1420</v>
      </c>
      <c r="D78" s="312" t="s">
        <v>5390</v>
      </c>
      <c r="E78" s="312"/>
      <c r="F78" s="312"/>
      <c r="G78" s="312" t="s">
        <v>5227</v>
      </c>
      <c r="H78" s="65">
        <v>6241552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 t="s">
        <v>1755</v>
      </c>
      <c r="D79" s="312" t="s">
        <v>5389</v>
      </c>
      <c r="E79" s="312"/>
      <c r="F79" s="312"/>
      <c r="G79" s="312" t="s">
        <v>4243</v>
      </c>
      <c r="H79" s="65">
        <v>955825</v>
      </c>
      <c r="I79" s="65">
        <f>IF(H79="","None",_xlfn.XLOOKUP(H79,RawTable[ITEM_NO],RawTable[STOCK],"None"))</f>
        <v>4</v>
      </c>
      <c r="J79" s="313"/>
      <c r="K79" s="313"/>
      <c r="L79" s="316"/>
    </row>
    <row r="80" spans="2:12" ht="30" customHeight="1">
      <c r="B80" s="315" t="s">
        <v>1413</v>
      </c>
      <c r="C80" s="312" t="s">
        <v>1762</v>
      </c>
      <c r="D80" s="312" t="s">
        <v>5383</v>
      </c>
      <c r="E80" s="312"/>
      <c r="F80" s="312"/>
      <c r="G80" s="312" t="s">
        <v>1610</v>
      </c>
      <c r="H80" s="65">
        <v>6162890</v>
      </c>
      <c r="I80" s="65">
        <f>IF(H80="","None",_xlfn.XLOOKUP(H80,RawTable[ITEM_NO],RawTable[STOCK],"None"))</f>
        <v>3</v>
      </c>
      <c r="J80" s="313"/>
      <c r="K80" s="313"/>
      <c r="L80" s="316"/>
    </row>
    <row r="81" spans="2:12" ht="30" customHeight="1">
      <c r="B81" s="315" t="s">
        <v>1413</v>
      </c>
      <c r="C81" s="312" t="s">
        <v>1762</v>
      </c>
      <c r="D81" s="312" t="s">
        <v>5386</v>
      </c>
      <c r="E81" s="312"/>
      <c r="F81" s="312"/>
      <c r="G81" s="312" t="s">
        <v>1610</v>
      </c>
      <c r="H81" s="65">
        <v>750906</v>
      </c>
      <c r="I81" s="65">
        <f>IF(H81="","None",_xlfn.XLOOKUP(H81,RawTable[ITEM_NO],RawTable[STOCK],"None"))</f>
        <v>4</v>
      </c>
      <c r="J81" s="313"/>
      <c r="K81" s="313"/>
      <c r="L81" s="316"/>
    </row>
    <row r="82" spans="2:12" ht="30" customHeight="1">
      <c r="B82" s="315" t="s">
        <v>1413</v>
      </c>
      <c r="C82" s="312" t="s">
        <v>1762</v>
      </c>
      <c r="D82" s="312" t="s">
        <v>5387</v>
      </c>
      <c r="E82" s="312"/>
      <c r="F82" s="312"/>
      <c r="G82" s="312" t="s">
        <v>5227</v>
      </c>
      <c r="H82" s="65">
        <v>750674</v>
      </c>
      <c r="I82" s="65">
        <f>IF(H82="","None",_xlfn.XLOOKUP(H82,RawTable[ITEM_NO],RawTable[STOCK],"None"))</f>
        <v>50</v>
      </c>
      <c r="J82" s="313"/>
      <c r="K82" s="313"/>
      <c r="L82" s="316"/>
    </row>
    <row r="83" spans="2:12" ht="30" customHeight="1">
      <c r="B83" s="315" t="s">
        <v>1413</v>
      </c>
      <c r="C83" s="312" t="s">
        <v>1762</v>
      </c>
      <c r="D83" s="312" t="s">
        <v>5388</v>
      </c>
      <c r="E83" s="312"/>
      <c r="F83" s="312"/>
      <c r="G83" s="312" t="s">
        <v>1610</v>
      </c>
      <c r="H83" s="65">
        <v>6161660</v>
      </c>
      <c r="I83" s="65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1413</v>
      </c>
      <c r="C84" s="312" t="s">
        <v>1762</v>
      </c>
      <c r="D84" s="312" t="s">
        <v>5384</v>
      </c>
      <c r="E84" s="312"/>
      <c r="F84" s="312"/>
      <c r="G84" s="312" t="s">
        <v>5227</v>
      </c>
      <c r="H84" s="65">
        <v>6256647</v>
      </c>
      <c r="I84" s="65">
        <f>IF(H84="","None",_xlfn.XLOOKUP(H84,RawTable[ITEM_NO],RawTable[STOCK],"None"))</f>
        <v>0</v>
      </c>
      <c r="J84" s="313"/>
      <c r="K84" s="313"/>
      <c r="L84" s="316"/>
    </row>
    <row r="85" spans="2:12" ht="30" customHeight="1">
      <c r="B85" s="315" t="s">
        <v>1413</v>
      </c>
      <c r="C85" s="312" t="s">
        <v>1762</v>
      </c>
      <c r="D85" s="312" t="s">
        <v>5385</v>
      </c>
      <c r="E85" s="312"/>
      <c r="F85" s="312"/>
      <c r="G85" s="312" t="s">
        <v>5227</v>
      </c>
      <c r="H85" s="65">
        <v>6231091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 t="s">
        <v>1602</v>
      </c>
      <c r="D86" s="312" t="s">
        <v>5382</v>
      </c>
      <c r="E86" s="312"/>
      <c r="F86" s="312"/>
      <c r="G86" s="312" t="s">
        <v>4924</v>
      </c>
      <c r="H86" s="65">
        <v>6173933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 t="s">
        <v>2102</v>
      </c>
      <c r="D87" s="312" t="s">
        <v>5381</v>
      </c>
      <c r="E87" s="312"/>
      <c r="F87" s="312"/>
      <c r="G87" s="312" t="s">
        <v>1680</v>
      </c>
      <c r="H87" s="65">
        <v>959437</v>
      </c>
      <c r="I87" s="65">
        <f>IF(H87="","None",_xlfn.XLOOKUP(H87,RawTable[ITEM_NO],RawTable[STOCK],"None"))</f>
        <v>10</v>
      </c>
      <c r="J87" s="313"/>
      <c r="K87" s="313"/>
      <c r="L87" s="316"/>
    </row>
    <row r="88" spans="2:12" ht="30" customHeight="1">
      <c r="B88" s="315" t="s">
        <v>1413</v>
      </c>
      <c r="C88" s="312" t="s">
        <v>4254</v>
      </c>
      <c r="D88" s="312" t="s">
        <v>5371</v>
      </c>
      <c r="E88" s="312"/>
      <c r="F88" s="312"/>
      <c r="G88" s="312" t="s">
        <v>5227</v>
      </c>
      <c r="H88" s="65">
        <v>960886</v>
      </c>
      <c r="I88" s="65">
        <f>IF(H88="","None",_xlfn.XLOOKUP(H88,RawTable[ITEM_NO],RawTable[STOCK],"None"))</f>
        <v>3</v>
      </c>
      <c r="J88" s="313"/>
      <c r="K88" s="313"/>
      <c r="L88" s="316"/>
    </row>
    <row r="89" spans="2:12" ht="30" customHeight="1">
      <c r="B89" s="315" t="s">
        <v>1413</v>
      </c>
      <c r="C89" s="312" t="s">
        <v>4254</v>
      </c>
      <c r="D89" s="312" t="s">
        <v>5372</v>
      </c>
      <c r="E89" s="312"/>
      <c r="F89" s="312"/>
      <c r="G89" s="312" t="s">
        <v>5227</v>
      </c>
      <c r="H89" s="65">
        <v>960895</v>
      </c>
      <c r="I89" s="65">
        <f>IF(H89="","None",_xlfn.XLOOKUP(H89,RawTable[ITEM_NO],RawTable[STOCK],"None"))</f>
        <v>5</v>
      </c>
      <c r="J89" s="313"/>
      <c r="K89" s="313"/>
      <c r="L89" s="316"/>
    </row>
    <row r="90" spans="2:12" ht="30" customHeight="1">
      <c r="B90" s="315" t="s">
        <v>1413</v>
      </c>
      <c r="C90" s="312" t="s">
        <v>4254</v>
      </c>
      <c r="D90" s="312" t="s">
        <v>5373</v>
      </c>
      <c r="E90" s="312"/>
      <c r="F90" s="312"/>
      <c r="G90" s="312" t="s">
        <v>1680</v>
      </c>
      <c r="H90" s="65">
        <v>6191576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1413</v>
      </c>
      <c r="C91" s="312" t="s">
        <v>4254</v>
      </c>
      <c r="D91" s="312" t="s">
        <v>5374</v>
      </c>
      <c r="E91" s="312"/>
      <c r="F91" s="312"/>
      <c r="G91" s="312" t="s">
        <v>1680</v>
      </c>
      <c r="H91" s="65">
        <v>6191575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 t="s">
        <v>4254</v>
      </c>
      <c r="D92" s="312" t="s">
        <v>5375</v>
      </c>
      <c r="E92" s="312"/>
      <c r="F92" s="312"/>
      <c r="G92" s="312" t="s">
        <v>5227</v>
      </c>
      <c r="H92" s="65">
        <v>960008</v>
      </c>
      <c r="I92" s="65">
        <f>IF(H92="","None",_xlfn.XLOOKUP(H92,RawTable[ITEM_NO],RawTable[STOCK],"None"))</f>
        <v>1</v>
      </c>
      <c r="J92" s="313"/>
      <c r="K92" s="313"/>
      <c r="L92" s="316"/>
    </row>
    <row r="93" spans="2:12" ht="30" customHeight="1">
      <c r="B93" s="315" t="s">
        <v>1413</v>
      </c>
      <c r="C93" s="312" t="s">
        <v>4254</v>
      </c>
      <c r="D93" s="312" t="s">
        <v>5376</v>
      </c>
      <c r="E93" s="312"/>
      <c r="F93" s="312"/>
      <c r="G93" s="312" t="s">
        <v>5227</v>
      </c>
      <c r="H93" s="65">
        <v>960009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1413</v>
      </c>
      <c r="C94" s="312" t="s">
        <v>4254</v>
      </c>
      <c r="D94" s="312" t="s">
        <v>5377</v>
      </c>
      <c r="E94" s="312"/>
      <c r="F94" s="312"/>
      <c r="G94" s="312" t="s">
        <v>1680</v>
      </c>
      <c r="H94" s="65">
        <v>6321153</v>
      </c>
      <c r="I94" s="65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1413</v>
      </c>
      <c r="C95" s="312" t="s">
        <v>4254</v>
      </c>
      <c r="D95" s="312" t="s">
        <v>5378</v>
      </c>
      <c r="E95" s="312"/>
      <c r="F95" s="312"/>
      <c r="G95" s="312" t="s">
        <v>1764</v>
      </c>
      <c r="H95" s="65">
        <v>6321838</v>
      </c>
      <c r="I95" s="65">
        <f>IF(H95="","None",_xlfn.XLOOKUP(H95,RawTable[ITEM_NO],RawTable[STOCK],"None"))</f>
        <v>0</v>
      </c>
      <c r="J95" s="313"/>
      <c r="K95" s="313"/>
      <c r="L95" s="316"/>
    </row>
    <row r="96" spans="2:12" ht="30" customHeight="1">
      <c r="B96" s="315" t="s">
        <v>1413</v>
      </c>
      <c r="C96" s="312" t="s">
        <v>4254</v>
      </c>
      <c r="D96" s="312" t="s">
        <v>5379</v>
      </c>
      <c r="E96" s="312"/>
      <c r="F96" s="312"/>
      <c r="G96" s="312" t="s">
        <v>5380</v>
      </c>
      <c r="H96" s="65">
        <v>6321154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1413</v>
      </c>
      <c r="C97" s="312" t="s">
        <v>2795</v>
      </c>
      <c r="D97" s="312" t="s">
        <v>5370</v>
      </c>
      <c r="E97" s="312"/>
      <c r="F97" s="312"/>
      <c r="G97" s="312" t="s">
        <v>4243</v>
      </c>
      <c r="H97" s="65">
        <v>954452</v>
      </c>
      <c r="I97" s="65">
        <f>IF(H97="","None",_xlfn.XLOOKUP(H97,RawTable[ITEM_NO],RawTable[STOCK],"None"))</f>
        <v>5</v>
      </c>
      <c r="J97" s="313"/>
      <c r="K97" s="313"/>
      <c r="L97" s="316"/>
    </row>
    <row r="98" spans="2:12" ht="30" customHeight="1">
      <c r="B98" s="315" t="s">
        <v>1413</v>
      </c>
      <c r="C98" s="312" t="s">
        <v>5363</v>
      </c>
      <c r="D98" s="312" t="s">
        <v>5364</v>
      </c>
      <c r="E98" s="312"/>
      <c r="F98" s="312"/>
      <c r="G98" s="312" t="s">
        <v>1759</v>
      </c>
      <c r="H98" s="65">
        <v>964301</v>
      </c>
      <c r="I98" s="65">
        <f>IF(H98="","None",_xlfn.XLOOKUP(H98,RawTable[ITEM_NO],RawTable[STOCK],"None"))</f>
        <v>0</v>
      </c>
      <c r="J98" s="313"/>
      <c r="K98" s="313"/>
      <c r="L98" s="316"/>
    </row>
    <row r="99" spans="2:12" ht="30" customHeight="1">
      <c r="B99" s="315" t="s">
        <v>1413</v>
      </c>
      <c r="C99" s="312" t="s">
        <v>2340</v>
      </c>
      <c r="D99" s="312" t="s">
        <v>4242</v>
      </c>
      <c r="E99" s="312"/>
      <c r="F99" s="312"/>
      <c r="G99" s="312" t="s">
        <v>4243</v>
      </c>
      <c r="H99" s="65">
        <v>6304580</v>
      </c>
      <c r="I99" s="65">
        <f>IF(H99="","None",_xlfn.XLOOKUP(H99,RawTable[ITEM_NO],RawTable[STOCK],"None"))</f>
        <v>4</v>
      </c>
      <c r="J99" s="313"/>
      <c r="K99" s="313"/>
      <c r="L99" s="316"/>
    </row>
    <row r="100" spans="2:12" ht="30" customHeight="1">
      <c r="B100" s="315" t="s">
        <v>1413</v>
      </c>
      <c r="C100" s="312" t="s">
        <v>1769</v>
      </c>
      <c r="D100" s="312" t="s">
        <v>5361</v>
      </c>
      <c r="E100" s="312"/>
      <c r="F100" s="312"/>
      <c r="G100" s="312" t="s">
        <v>5227</v>
      </c>
      <c r="H100" s="65">
        <v>6319991</v>
      </c>
      <c r="I100" s="65">
        <f>IF(H100="","None",_xlfn.XLOOKUP(H100,RawTable[ITEM_NO],RawTable[STOCK],"None"))</f>
        <v>1</v>
      </c>
      <c r="J100" s="313"/>
      <c r="K100" s="313"/>
      <c r="L100" s="316"/>
    </row>
    <row r="101" spans="2:12" ht="30" customHeight="1">
      <c r="B101" s="315" t="s">
        <v>1413</v>
      </c>
      <c r="C101" s="312" t="s">
        <v>1769</v>
      </c>
      <c r="D101" s="312" t="s">
        <v>5362</v>
      </c>
      <c r="E101" s="312"/>
      <c r="F101" s="312"/>
      <c r="G101" s="312" t="s">
        <v>4243</v>
      </c>
      <c r="H101" s="65">
        <v>955317</v>
      </c>
      <c r="I101" s="65">
        <f>IF(H101="","None",_xlfn.XLOOKUP(H101,RawTable[ITEM_NO],RawTable[STOCK],"None"))</f>
        <v>1</v>
      </c>
      <c r="J101" s="313"/>
      <c r="K101" s="313"/>
      <c r="L101" s="316"/>
    </row>
    <row r="102" spans="2:12" ht="30" customHeight="1">
      <c r="B102" s="315" t="s">
        <v>1413</v>
      </c>
      <c r="C102" s="312" t="s">
        <v>1877</v>
      </c>
      <c r="D102" s="312" t="s">
        <v>5356</v>
      </c>
      <c r="E102" s="312"/>
      <c r="F102" s="312"/>
      <c r="G102" s="312" t="s">
        <v>1759</v>
      </c>
      <c r="H102" s="65">
        <v>6148383</v>
      </c>
      <c r="I102" s="65">
        <f>IF(H102="","None",_xlfn.XLOOKUP(H102,RawTable[ITEM_NO],RawTable[STOCK],"None"))</f>
        <v>0</v>
      </c>
      <c r="J102" s="313"/>
      <c r="K102" s="313"/>
      <c r="L102" s="316"/>
    </row>
    <row r="103" spans="2:12" ht="30" customHeight="1">
      <c r="B103" s="315" t="s">
        <v>1413</v>
      </c>
      <c r="C103" s="312" t="s">
        <v>1877</v>
      </c>
      <c r="D103" s="312" t="s">
        <v>5355</v>
      </c>
      <c r="E103" s="312"/>
      <c r="F103" s="312"/>
      <c r="G103" s="312" t="s">
        <v>1423</v>
      </c>
      <c r="H103" s="65">
        <v>6320338</v>
      </c>
      <c r="I103" s="65">
        <f>IF(H103="","None",_xlfn.XLOOKUP(H103,RawTable[ITEM_NO],RawTable[STOCK],"None"))</f>
        <v>0</v>
      </c>
      <c r="J103" s="313"/>
      <c r="K103" s="313"/>
      <c r="L103" s="316"/>
    </row>
    <row r="104" spans="2:12" ht="30" customHeight="1">
      <c r="B104" s="315" t="s">
        <v>1413</v>
      </c>
      <c r="C104" s="312" t="s">
        <v>1877</v>
      </c>
      <c r="D104" s="312" t="s">
        <v>5357</v>
      </c>
      <c r="E104" s="312"/>
      <c r="F104" s="312"/>
      <c r="G104" s="312" t="s">
        <v>1759</v>
      </c>
      <c r="H104" s="65">
        <v>6160123</v>
      </c>
      <c r="I104" s="65">
        <f>IF(H104="","None",_xlfn.XLOOKUP(H104,RawTable[ITEM_NO],RawTable[STOCK],"None"))</f>
        <v>0</v>
      </c>
      <c r="J104" s="313"/>
      <c r="K104" s="313"/>
      <c r="L104" s="316"/>
    </row>
    <row r="105" spans="2:12" ht="30" customHeight="1">
      <c r="B105" s="315" t="s">
        <v>1413</v>
      </c>
      <c r="C105" s="312" t="s">
        <v>1877</v>
      </c>
      <c r="D105" s="312" t="s">
        <v>5358</v>
      </c>
      <c r="E105" s="312"/>
      <c r="F105" s="312"/>
      <c r="G105" s="312" t="s">
        <v>1759</v>
      </c>
      <c r="H105" s="65">
        <v>6160122</v>
      </c>
      <c r="I105" s="65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B106" s="315" t="s">
        <v>1413</v>
      </c>
      <c r="C106" s="312" t="s">
        <v>1651</v>
      </c>
      <c r="D106" s="312" t="s">
        <v>5353</v>
      </c>
      <c r="E106" s="312"/>
      <c r="F106" s="312"/>
      <c r="G106" s="312" t="s">
        <v>1423</v>
      </c>
      <c r="H106" s="65">
        <v>6243069</v>
      </c>
      <c r="I106" s="65">
        <f>IF(H106="","None",_xlfn.XLOOKUP(H106,RawTable[ITEM_NO],RawTable[STOCK],"None"))</f>
        <v>0</v>
      </c>
      <c r="J106" s="313"/>
      <c r="K106" s="313"/>
      <c r="L106" s="316"/>
    </row>
    <row r="107" spans="2:12" ht="30" customHeight="1">
      <c r="B107" s="315" t="s">
        <v>1413</v>
      </c>
      <c r="C107" s="312" t="s">
        <v>1651</v>
      </c>
      <c r="D107" s="312" t="s">
        <v>4038</v>
      </c>
      <c r="E107" s="312"/>
      <c r="F107" s="312"/>
      <c r="G107" s="312" t="s">
        <v>1423</v>
      </c>
      <c r="H107" s="65">
        <v>6193368</v>
      </c>
      <c r="I107" s="65">
        <f>IF(H107="","None",_xlfn.XLOOKUP(H107,RawTable[ITEM_NO],RawTable[STOCK],"None"))</f>
        <v>4</v>
      </c>
      <c r="J107" s="313"/>
      <c r="K107" s="313"/>
      <c r="L107" s="316"/>
    </row>
    <row r="108" spans="2:12" ht="30" customHeight="1">
      <c r="B108" s="315" t="s">
        <v>1413</v>
      </c>
      <c r="C108" s="312" t="s">
        <v>1651</v>
      </c>
      <c r="D108" s="312" t="s">
        <v>5354</v>
      </c>
      <c r="E108" s="312"/>
      <c r="F108" s="312"/>
      <c r="G108" s="312" t="s">
        <v>1423</v>
      </c>
      <c r="H108" s="65">
        <v>6174292</v>
      </c>
      <c r="I108" s="65">
        <f>IF(H108="","None",_xlfn.XLOOKUP(H108,RawTable[ITEM_NO],RawTable[STOCK],"None"))</f>
        <v>1</v>
      </c>
      <c r="J108" s="313"/>
      <c r="K108" s="313"/>
      <c r="L108" s="316"/>
    </row>
    <row r="109" spans="2:12" ht="30" customHeight="1">
      <c r="B109" s="315" t="s">
        <v>1413</v>
      </c>
      <c r="C109" s="312" t="s">
        <v>3290</v>
      </c>
      <c r="D109" s="312" t="s">
        <v>5352</v>
      </c>
      <c r="E109" s="312"/>
      <c r="F109" s="312"/>
      <c r="G109" s="312" t="s">
        <v>5227</v>
      </c>
      <c r="H109" s="65">
        <v>963764</v>
      </c>
      <c r="I109" s="65">
        <f>IF(H109="","None",_xlfn.XLOOKUP(H109,RawTable[ITEM_NO],RawTable[STOCK],"None"))</f>
        <v>1</v>
      </c>
      <c r="J109" s="313"/>
      <c r="K109" s="313"/>
      <c r="L109" s="316"/>
    </row>
    <row r="110" spans="2:12" ht="30" customHeight="1">
      <c r="B110" s="315" t="s">
        <v>1413</v>
      </c>
      <c r="C110" s="312" t="s">
        <v>2255</v>
      </c>
      <c r="D110" s="312" t="s">
        <v>5079</v>
      </c>
      <c r="E110" s="312"/>
      <c r="F110" s="312"/>
      <c r="G110" s="312" t="s">
        <v>1759</v>
      </c>
      <c r="H110" s="65">
        <v>6320614</v>
      </c>
      <c r="I110" s="65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1413</v>
      </c>
      <c r="C111" s="312" t="s">
        <v>5343</v>
      </c>
      <c r="D111" s="312" t="s">
        <v>5344</v>
      </c>
      <c r="E111" s="312"/>
      <c r="F111" s="312"/>
      <c r="G111" s="312" t="s">
        <v>5227</v>
      </c>
      <c r="H111" s="65">
        <v>1054324</v>
      </c>
      <c r="I111" s="65">
        <f>IF(H111="","None",_xlfn.XLOOKUP(H111,RawTable[ITEM_NO],RawTable[STOCK],"None"))</f>
        <v>6</v>
      </c>
      <c r="J111" s="313"/>
      <c r="K111" s="313"/>
      <c r="L111" s="316"/>
    </row>
    <row r="112" spans="2:12" ht="30" customHeight="1">
      <c r="B112" s="315" t="s">
        <v>1413</v>
      </c>
      <c r="C112" s="312" t="s">
        <v>5343</v>
      </c>
      <c r="D112" s="312" t="s">
        <v>5345</v>
      </c>
      <c r="E112" s="312"/>
      <c r="F112" s="312"/>
      <c r="G112" s="312" t="s">
        <v>5227</v>
      </c>
      <c r="H112" s="65">
        <v>1052725</v>
      </c>
      <c r="I112" s="65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1413</v>
      </c>
      <c r="C113" s="312" t="s">
        <v>5343</v>
      </c>
      <c r="D113" s="312" t="s">
        <v>5346</v>
      </c>
      <c r="E113" s="312"/>
      <c r="F113" s="312"/>
      <c r="G113" s="312" t="s">
        <v>5227</v>
      </c>
      <c r="H113" s="65">
        <v>1052726</v>
      </c>
      <c r="I113" s="65">
        <f>IF(H113="","None",_xlfn.XLOOKUP(H113,RawTable[ITEM_NO],RawTable[STOCK],"None"))</f>
        <v>0</v>
      </c>
      <c r="J113" s="313"/>
      <c r="K113" s="313"/>
      <c r="L113" s="316"/>
    </row>
    <row r="114" spans="2:12" ht="30" customHeight="1">
      <c r="B114" s="315" t="s">
        <v>1413</v>
      </c>
      <c r="C114" s="312" t="s">
        <v>5343</v>
      </c>
      <c r="D114" s="312" t="s">
        <v>5347</v>
      </c>
      <c r="E114" s="312"/>
      <c r="F114" s="312"/>
      <c r="G114" s="312" t="s">
        <v>5227</v>
      </c>
      <c r="H114" s="65">
        <v>1052727</v>
      </c>
      <c r="I114" s="65">
        <f>IF(H114="","None",_xlfn.XLOOKUP(H114,RawTable[ITEM_NO],RawTable[STOCK],"None"))</f>
        <v>2</v>
      </c>
      <c r="J114" s="313"/>
      <c r="K114" s="313"/>
      <c r="L114" s="316"/>
    </row>
    <row r="115" spans="2:12" ht="30" customHeight="1">
      <c r="B115" s="315" t="s">
        <v>1413</v>
      </c>
      <c r="C115" s="312" t="s">
        <v>5343</v>
      </c>
      <c r="D115" s="312" t="s">
        <v>5348</v>
      </c>
      <c r="E115" s="312"/>
      <c r="F115" s="312"/>
      <c r="G115" s="312" t="s">
        <v>5225</v>
      </c>
      <c r="H115" s="65">
        <v>954450</v>
      </c>
      <c r="I115" s="65">
        <f>IF(H115="","None",_xlfn.XLOOKUP(H115,RawTable[ITEM_NO],RawTable[STOCK],"None"))</f>
        <v>0</v>
      </c>
      <c r="J115" s="313"/>
      <c r="K115" s="313"/>
      <c r="L115" s="316"/>
    </row>
    <row r="116" spans="2:12" ht="30" customHeight="1">
      <c r="B116" s="315" t="s">
        <v>1413</v>
      </c>
      <c r="C116" s="312" t="s">
        <v>5343</v>
      </c>
      <c r="D116" s="312" t="s">
        <v>5349</v>
      </c>
      <c r="E116" s="312"/>
      <c r="F116" s="312"/>
      <c r="G116" s="312" t="s">
        <v>4924</v>
      </c>
      <c r="H116" s="65">
        <v>962796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1413</v>
      </c>
      <c r="C117" s="312" t="s">
        <v>5343</v>
      </c>
      <c r="D117" s="312" t="s">
        <v>5350</v>
      </c>
      <c r="E117" s="312"/>
      <c r="F117" s="312"/>
      <c r="G117" s="312" t="s">
        <v>5227</v>
      </c>
      <c r="H117" s="65">
        <v>1053423</v>
      </c>
      <c r="I117" s="65">
        <f>IF(H117="","None",_xlfn.XLOOKUP(H117,RawTable[ITEM_NO],RawTable[STOCK],"None"))</f>
        <v>6</v>
      </c>
      <c r="J117" s="313"/>
      <c r="K117" s="313"/>
      <c r="L117" s="316"/>
    </row>
    <row r="118" spans="2:12" ht="30" customHeight="1">
      <c r="B118" s="315" t="s">
        <v>1413</v>
      </c>
      <c r="C118" s="312" t="s">
        <v>1665</v>
      </c>
      <c r="D118" s="312" t="s">
        <v>5334</v>
      </c>
      <c r="E118" s="312"/>
      <c r="F118" s="312"/>
      <c r="G118" s="312" t="s">
        <v>1423</v>
      </c>
      <c r="H118" s="65">
        <v>960776</v>
      </c>
      <c r="I118" s="65">
        <f>IF(H118="","None",_xlfn.XLOOKUP(H118,RawTable[ITEM_NO],RawTable[STOCK],"None"))</f>
        <v>1</v>
      </c>
      <c r="J118" s="313"/>
      <c r="K118" s="313"/>
      <c r="L118" s="316"/>
    </row>
    <row r="119" spans="2:12" ht="30" customHeight="1">
      <c r="B119" s="315" t="s">
        <v>1413</v>
      </c>
      <c r="C119" s="312" t="s">
        <v>1665</v>
      </c>
      <c r="D119" s="312" t="s">
        <v>5335</v>
      </c>
      <c r="E119" s="312"/>
      <c r="F119" s="312"/>
      <c r="G119" s="312" t="s">
        <v>1423</v>
      </c>
      <c r="H119" s="65">
        <v>960991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1413</v>
      </c>
      <c r="C120" s="312" t="s">
        <v>1665</v>
      </c>
      <c r="D120" s="312" t="s">
        <v>5336</v>
      </c>
      <c r="E120" s="312"/>
      <c r="F120" s="312"/>
      <c r="G120" s="312" t="s">
        <v>1423</v>
      </c>
      <c r="H120" s="65">
        <v>961036</v>
      </c>
      <c r="I120" s="65">
        <f>IF(H120="","None",_xlfn.XLOOKUP(H120,RawTable[ITEM_NO],RawTable[STOCK],"None"))</f>
        <v>0</v>
      </c>
      <c r="J120" s="313"/>
      <c r="K120" s="313"/>
      <c r="L120" s="316"/>
    </row>
    <row r="121" spans="2:12" ht="30" customHeight="1">
      <c r="B121" s="315" t="s">
        <v>1413</v>
      </c>
      <c r="C121" s="312" t="s">
        <v>1665</v>
      </c>
      <c r="D121" s="312" t="s">
        <v>5337</v>
      </c>
      <c r="E121" s="312"/>
      <c r="F121" s="312"/>
      <c r="G121" s="312" t="s">
        <v>1423</v>
      </c>
      <c r="H121" s="65">
        <v>961661</v>
      </c>
      <c r="I121" s="65">
        <f>IF(H121="","None",_xlfn.XLOOKUP(H121,RawTable[ITEM_NO],RawTable[STOCK],"None"))</f>
        <v>0</v>
      </c>
      <c r="J121" s="313"/>
      <c r="K121" s="313"/>
      <c r="L121" s="316"/>
    </row>
    <row r="122" spans="2:12" ht="30" customHeight="1">
      <c r="B122" s="315" t="s">
        <v>1413</v>
      </c>
      <c r="C122" s="312" t="s">
        <v>1665</v>
      </c>
      <c r="D122" s="312" t="s">
        <v>5073</v>
      </c>
      <c r="E122" s="312"/>
      <c r="F122" s="312"/>
      <c r="G122" s="312" t="s">
        <v>3936</v>
      </c>
      <c r="H122" s="65">
        <v>952640</v>
      </c>
      <c r="I122" s="65">
        <f>IF(H122="","None",_xlfn.XLOOKUP(H122,RawTable[ITEM_NO],RawTable[STOCK],"None"))</f>
        <v>71</v>
      </c>
      <c r="J122" s="313"/>
      <c r="K122" s="313"/>
      <c r="L122" s="316"/>
    </row>
    <row r="123" spans="2:12" ht="30" customHeight="1">
      <c r="B123" s="315" t="s">
        <v>1413</v>
      </c>
      <c r="C123" s="312" t="s">
        <v>1665</v>
      </c>
      <c r="D123" s="312" t="s">
        <v>5338</v>
      </c>
      <c r="E123" s="312"/>
      <c r="F123" s="312"/>
      <c r="G123" s="312" t="s">
        <v>1423</v>
      </c>
      <c r="H123" s="65">
        <v>961354</v>
      </c>
      <c r="I123" s="65">
        <f>IF(H123="","None",_xlfn.XLOOKUP(H123,RawTable[ITEM_NO],RawTable[STOCK],"None"))</f>
        <v>0</v>
      </c>
      <c r="J123" s="313"/>
      <c r="K123" s="313"/>
      <c r="L123" s="316"/>
    </row>
    <row r="124" spans="2:12" ht="30" customHeight="1">
      <c r="B124" s="315" t="s">
        <v>1413</v>
      </c>
      <c r="C124" s="312" t="s">
        <v>1665</v>
      </c>
      <c r="D124" s="312" t="s">
        <v>5339</v>
      </c>
      <c r="E124" s="312"/>
      <c r="F124" s="312"/>
      <c r="G124" s="312" t="s">
        <v>5227</v>
      </c>
      <c r="H124" s="65">
        <v>957246</v>
      </c>
      <c r="I124" s="65">
        <f>IF(H124="","None",_xlfn.XLOOKUP(H124,RawTable[ITEM_NO],RawTable[STOCK],"None"))</f>
        <v>4</v>
      </c>
      <c r="J124" s="313"/>
      <c r="K124" s="313"/>
      <c r="L124" s="316"/>
    </row>
    <row r="125" spans="2:12" ht="30" customHeight="1">
      <c r="B125" s="315" t="s">
        <v>1413</v>
      </c>
      <c r="C125" s="312" t="s">
        <v>1665</v>
      </c>
      <c r="D125" s="312" t="s">
        <v>5340</v>
      </c>
      <c r="E125" s="312"/>
      <c r="F125" s="312"/>
      <c r="G125" s="312" t="s">
        <v>5227</v>
      </c>
      <c r="H125" s="65">
        <v>957245</v>
      </c>
      <c r="I125" s="65">
        <f>IF(H125="","None",_xlfn.XLOOKUP(H125,RawTable[ITEM_NO],RawTable[STOCK],"None"))</f>
        <v>4</v>
      </c>
      <c r="J125" s="313"/>
      <c r="K125" s="313"/>
      <c r="L125" s="316"/>
    </row>
    <row r="126" spans="2:12" ht="30" customHeight="1">
      <c r="B126" s="315" t="s">
        <v>1413</v>
      </c>
      <c r="C126" s="312" t="s">
        <v>1665</v>
      </c>
      <c r="D126" s="312" t="s">
        <v>5341</v>
      </c>
      <c r="E126" s="312"/>
      <c r="F126" s="312"/>
      <c r="G126" s="312" t="s">
        <v>4248</v>
      </c>
      <c r="H126" s="65">
        <v>960179</v>
      </c>
      <c r="I126" s="65">
        <f>IF(H126="","None",_xlfn.XLOOKUP(H126,RawTable[ITEM_NO],RawTable[STOCK],"None"))</f>
        <v>6</v>
      </c>
      <c r="J126" s="313"/>
      <c r="K126" s="313"/>
      <c r="L126" s="316"/>
    </row>
    <row r="127" spans="2:12" ht="30" customHeight="1">
      <c r="B127" s="315" t="s">
        <v>1413</v>
      </c>
      <c r="C127" s="312" t="s">
        <v>1665</v>
      </c>
      <c r="D127" s="312" t="s">
        <v>5342</v>
      </c>
      <c r="E127" s="312"/>
      <c r="F127" s="312"/>
      <c r="G127" s="312" t="s">
        <v>1423</v>
      </c>
      <c r="H127" s="65">
        <v>6314314</v>
      </c>
      <c r="I127" s="65">
        <f>IF(H127="","None",_xlfn.XLOOKUP(H127,RawTable[ITEM_NO],RawTable[STOCK],"None"))</f>
        <v>0</v>
      </c>
      <c r="J127" s="313"/>
      <c r="K127" s="313"/>
      <c r="L127" s="316"/>
    </row>
    <row r="128" spans="2:12" ht="30" customHeight="1">
      <c r="B128" s="315" t="s">
        <v>1413</v>
      </c>
      <c r="C128" s="312" t="s">
        <v>2691</v>
      </c>
      <c r="D128" s="312" t="s">
        <v>5330</v>
      </c>
      <c r="E128" s="312"/>
      <c r="F128" s="312"/>
      <c r="G128" s="312" t="s">
        <v>5227</v>
      </c>
      <c r="H128" s="65">
        <v>6337460</v>
      </c>
      <c r="I128" s="65">
        <f>IF(H128="","None",_xlfn.XLOOKUP(H128,RawTable[ITEM_NO],RawTable[STOCK],"None"))</f>
        <v>0</v>
      </c>
      <c r="J128" s="313"/>
      <c r="K128" s="313"/>
      <c r="L128" s="316"/>
    </row>
    <row r="129" spans="2:12" ht="30" customHeight="1">
      <c r="B129" s="315" t="s">
        <v>1413</v>
      </c>
      <c r="C129" s="312" t="s">
        <v>2691</v>
      </c>
      <c r="D129" s="312" t="s">
        <v>5331</v>
      </c>
      <c r="E129" s="312"/>
      <c r="F129" s="312"/>
      <c r="G129" s="312" t="s">
        <v>5227</v>
      </c>
      <c r="H129" s="65">
        <v>6337459</v>
      </c>
      <c r="I129" s="65">
        <f>IF(H129="","None",_xlfn.XLOOKUP(H129,RawTable[ITEM_NO],RawTable[STOCK],"None"))</f>
        <v>2</v>
      </c>
      <c r="J129" s="313"/>
      <c r="K129" s="313"/>
      <c r="L129" s="316"/>
    </row>
    <row r="130" spans="2:12" ht="30" customHeight="1">
      <c r="B130" s="315" t="s">
        <v>1413</v>
      </c>
      <c r="C130" s="312" t="s">
        <v>2691</v>
      </c>
      <c r="D130" s="312" t="s">
        <v>5332</v>
      </c>
      <c r="E130" s="312"/>
      <c r="F130" s="312"/>
      <c r="G130" s="312" t="s">
        <v>1759</v>
      </c>
      <c r="H130" s="65">
        <v>965028</v>
      </c>
      <c r="I130" s="65">
        <f>IF(H130="","None",_xlfn.XLOOKUP(H130,RawTable[ITEM_NO],RawTable[STOCK],"None"))</f>
        <v>2</v>
      </c>
      <c r="J130" s="313"/>
      <c r="K130" s="313"/>
      <c r="L130" s="316"/>
    </row>
    <row r="131" spans="2:12" ht="30" customHeight="1">
      <c r="B131" s="315" t="s">
        <v>1413</v>
      </c>
      <c r="C131" s="312" t="s">
        <v>2691</v>
      </c>
      <c r="D131" s="312" t="s">
        <v>5333</v>
      </c>
      <c r="E131" s="312"/>
      <c r="F131" s="312"/>
      <c r="G131" s="312" t="s">
        <v>1759</v>
      </c>
      <c r="H131" s="65">
        <v>965029</v>
      </c>
      <c r="I131" s="65">
        <f>IF(H131="","None",_xlfn.XLOOKUP(H131,RawTable[ITEM_NO],RawTable[STOCK],"None"))</f>
        <v>0</v>
      </c>
      <c r="J131" s="313"/>
      <c r="K131" s="313"/>
      <c r="L131" s="316"/>
    </row>
    <row r="132" spans="2:12" ht="30" customHeight="1">
      <c r="B132" s="315" t="s">
        <v>1413</v>
      </c>
      <c r="C132" s="312" t="s">
        <v>2417</v>
      </c>
      <c r="D132" s="312" t="s">
        <v>5329</v>
      </c>
      <c r="E132" s="312"/>
      <c r="F132" s="312"/>
      <c r="G132" s="312" t="s">
        <v>4243</v>
      </c>
      <c r="H132" s="65">
        <v>963798</v>
      </c>
      <c r="I132" s="65">
        <f>IF(H132="","None",_xlfn.XLOOKUP(H132,RawTable[ITEM_NO],RawTable[STOCK],"None"))</f>
        <v>2</v>
      </c>
      <c r="J132" s="313"/>
      <c r="K132" s="313"/>
      <c r="L132" s="316"/>
    </row>
    <row r="133" spans="2:12" ht="30" customHeight="1">
      <c r="B133" s="315" t="s">
        <v>1413</v>
      </c>
      <c r="C133" s="312" t="s">
        <v>1758</v>
      </c>
      <c r="D133" s="312" t="s">
        <v>5328</v>
      </c>
      <c r="E133" s="312"/>
      <c r="F133" s="312"/>
      <c r="G133" s="312" t="s">
        <v>1759</v>
      </c>
      <c r="H133" s="65">
        <v>6189514</v>
      </c>
      <c r="I133" s="65">
        <f>IF(H133="","None",_xlfn.XLOOKUP(H133,RawTable[ITEM_NO],RawTable[STOCK],"None"))</f>
        <v>0</v>
      </c>
      <c r="J133" s="313"/>
      <c r="K133" s="313"/>
      <c r="L133" s="316"/>
    </row>
    <row r="134" spans="2:12" ht="30" customHeight="1">
      <c r="B134" s="315" t="s">
        <v>1413</v>
      </c>
      <c r="C134" s="312" t="s">
        <v>2085</v>
      </c>
      <c r="D134" s="312" t="s">
        <v>5311</v>
      </c>
      <c r="E134" s="312"/>
      <c r="F134" s="312"/>
      <c r="G134" s="312" t="s">
        <v>5227</v>
      </c>
      <c r="H134" s="65">
        <v>6260704</v>
      </c>
      <c r="I134" s="65">
        <f>IF(H134="","None",_xlfn.XLOOKUP(H134,RawTable[ITEM_NO],RawTable[STOCK],"None"))</f>
        <v>13</v>
      </c>
      <c r="J134" s="313"/>
      <c r="K134" s="313"/>
      <c r="L134" s="316"/>
    </row>
    <row r="135" spans="2:12" ht="30" customHeight="1">
      <c r="B135" s="315" t="s">
        <v>1413</v>
      </c>
      <c r="C135" s="312" t="s">
        <v>2085</v>
      </c>
      <c r="D135" s="312" t="s">
        <v>5312</v>
      </c>
      <c r="E135" s="312"/>
      <c r="F135" s="312"/>
      <c r="G135" s="312" t="s">
        <v>5227</v>
      </c>
      <c r="H135" s="65">
        <v>6260705</v>
      </c>
      <c r="I135" s="65">
        <f>IF(H135="","None",_xlfn.XLOOKUP(H135,RawTable[ITEM_NO],RawTable[STOCK],"None"))</f>
        <v>13</v>
      </c>
      <c r="J135" s="313"/>
      <c r="K135" s="313"/>
      <c r="L135" s="316"/>
    </row>
    <row r="136" spans="2:12" ht="30" customHeight="1">
      <c r="B136" s="315" t="s">
        <v>1413</v>
      </c>
      <c r="C136" s="312" t="s">
        <v>2191</v>
      </c>
      <c r="D136" s="312" t="s">
        <v>5309</v>
      </c>
      <c r="E136" s="312"/>
      <c r="F136" s="312"/>
      <c r="G136" s="312" t="s">
        <v>5310</v>
      </c>
      <c r="H136" s="65">
        <v>6217263</v>
      </c>
      <c r="I136" s="65">
        <f>IF(H136="","None",_xlfn.XLOOKUP(H136,RawTable[ITEM_NO],RawTable[STOCK],"None"))</f>
        <v>0</v>
      </c>
      <c r="J136" s="313"/>
      <c r="K136" s="313"/>
      <c r="L136" s="316"/>
    </row>
    <row r="137" spans="2:12" ht="30" customHeight="1">
      <c r="B137" s="315" t="s">
        <v>1413</v>
      </c>
      <c r="C137" s="312" t="s">
        <v>2023</v>
      </c>
      <c r="D137" s="312" t="s">
        <v>5300</v>
      </c>
      <c r="E137" s="312"/>
      <c r="F137" s="312"/>
      <c r="G137" s="312" t="s">
        <v>5227</v>
      </c>
      <c r="H137" s="65">
        <v>1251672</v>
      </c>
      <c r="I137" s="65">
        <f>IF(H137="","None",_xlfn.XLOOKUP(H137,RawTable[ITEM_NO],RawTable[STOCK],"None"))</f>
        <v>0</v>
      </c>
      <c r="J137" s="313"/>
      <c r="K137" s="313"/>
      <c r="L137" s="316"/>
    </row>
    <row r="138" spans="2:12" ht="30" customHeight="1">
      <c r="B138" s="315" t="s">
        <v>1413</v>
      </c>
      <c r="C138" s="312" t="s">
        <v>2023</v>
      </c>
      <c r="D138" s="312" t="s">
        <v>5301</v>
      </c>
      <c r="E138" s="312"/>
      <c r="F138" s="312"/>
      <c r="G138" s="312" t="s">
        <v>5227</v>
      </c>
      <c r="H138" s="65">
        <v>958369</v>
      </c>
      <c r="I138" s="65">
        <f>IF(H138="","None",_xlfn.XLOOKUP(H138,RawTable[ITEM_NO],RawTable[STOCK],"None"))</f>
        <v>1</v>
      </c>
      <c r="J138" s="313"/>
      <c r="K138" s="313"/>
      <c r="L138" s="316"/>
    </row>
    <row r="139" spans="2:12" ht="30" customHeight="1">
      <c r="B139" s="315" t="s">
        <v>1413</v>
      </c>
      <c r="C139" s="312" t="s">
        <v>2023</v>
      </c>
      <c r="D139" s="312" t="s">
        <v>5302</v>
      </c>
      <c r="E139" s="312"/>
      <c r="F139" s="312"/>
      <c r="G139" s="312" t="s">
        <v>5227</v>
      </c>
      <c r="H139" s="65">
        <v>958370</v>
      </c>
      <c r="I139" s="65">
        <f>IF(H139="","None",_xlfn.XLOOKUP(H139,RawTable[ITEM_NO],RawTable[STOCK],"None"))</f>
        <v>1</v>
      </c>
      <c r="J139" s="313"/>
      <c r="K139" s="313"/>
      <c r="L139" s="316"/>
    </row>
    <row r="140" spans="2:12" ht="30" customHeight="1">
      <c r="B140" s="315" t="s">
        <v>1413</v>
      </c>
      <c r="C140" s="312" t="s">
        <v>2023</v>
      </c>
      <c r="D140" s="312" t="s">
        <v>5303</v>
      </c>
      <c r="E140" s="312"/>
      <c r="F140" s="312"/>
      <c r="G140" s="312" t="s">
        <v>5227</v>
      </c>
      <c r="H140" s="65">
        <v>958371</v>
      </c>
      <c r="I140" s="65" t="str">
        <f>IF(H140="","None",_xlfn.XLOOKUP(H140,RawTable[ITEM_NO],RawTable[STOCK],"None"))</f>
        <v>None</v>
      </c>
      <c r="J140" s="313"/>
      <c r="K140" s="313"/>
      <c r="L140" s="316"/>
    </row>
    <row r="141" spans="2:12" ht="30" customHeight="1">
      <c r="B141" s="315" t="s">
        <v>1413</v>
      </c>
      <c r="C141" s="312" t="s">
        <v>2023</v>
      </c>
      <c r="D141" s="312" t="s">
        <v>5304</v>
      </c>
      <c r="E141" s="312"/>
      <c r="F141" s="312"/>
      <c r="G141" s="312" t="s">
        <v>5227</v>
      </c>
      <c r="H141" s="65">
        <v>958746</v>
      </c>
      <c r="I141" s="65">
        <f>IF(H141="","None",_xlfn.XLOOKUP(H141,RawTable[ITEM_NO],RawTable[STOCK],"None"))</f>
        <v>18</v>
      </c>
      <c r="J141" s="313"/>
      <c r="K141" s="313"/>
      <c r="L141" s="316"/>
    </row>
    <row r="142" spans="2:12" ht="30" customHeight="1">
      <c r="B142" s="315" t="s">
        <v>1413</v>
      </c>
      <c r="C142" s="312" t="s">
        <v>3930</v>
      </c>
      <c r="D142" s="312" t="s">
        <v>5299</v>
      </c>
      <c r="E142" s="312"/>
      <c r="F142" s="312"/>
      <c r="G142" s="312" t="s">
        <v>5227</v>
      </c>
      <c r="H142" s="65">
        <v>6197516</v>
      </c>
      <c r="I142" s="65">
        <f>IF(H142="","None",_xlfn.XLOOKUP(H142,RawTable[ITEM_NO],RawTable[STOCK],"None"))</f>
        <v>18</v>
      </c>
      <c r="J142" s="313"/>
      <c r="K142" s="313"/>
      <c r="L142" s="316"/>
    </row>
    <row r="143" spans="2:12" ht="30" customHeight="1">
      <c r="B143" s="315" t="s">
        <v>1413</v>
      </c>
      <c r="C143" s="312" t="s">
        <v>3930</v>
      </c>
      <c r="D143" s="312" t="s">
        <v>5297</v>
      </c>
      <c r="E143" s="312"/>
      <c r="F143" s="312"/>
      <c r="G143" s="312" t="s">
        <v>5227</v>
      </c>
      <c r="H143" s="65">
        <v>6250576</v>
      </c>
      <c r="I143" s="65">
        <f>IF(H143="","None",_xlfn.XLOOKUP(H143,RawTable[ITEM_NO],RawTable[STOCK],"None"))</f>
        <v>10</v>
      </c>
      <c r="J143" s="313"/>
      <c r="K143" s="313"/>
      <c r="L143" s="316"/>
    </row>
    <row r="144" spans="2:12" ht="30" customHeight="1">
      <c r="B144" s="315" t="s">
        <v>1413</v>
      </c>
      <c r="C144" s="312" t="s">
        <v>3930</v>
      </c>
      <c r="D144" s="312" t="s">
        <v>5298</v>
      </c>
      <c r="E144" s="312"/>
      <c r="F144" s="312"/>
      <c r="G144" s="312" t="s">
        <v>5227</v>
      </c>
      <c r="H144" s="65">
        <v>6252033</v>
      </c>
      <c r="I144" s="65">
        <f>IF(H144="","None",_xlfn.XLOOKUP(H144,RawTable[ITEM_NO],RawTable[STOCK],"None"))</f>
        <v>0</v>
      </c>
      <c r="J144" s="313"/>
      <c r="K144" s="313"/>
      <c r="L144" s="316"/>
    </row>
    <row r="145" spans="2:12" ht="30" customHeight="1">
      <c r="B145" s="315" t="s">
        <v>1413</v>
      </c>
      <c r="C145" s="312" t="s">
        <v>2391</v>
      </c>
      <c r="D145" s="312" t="s">
        <v>4172</v>
      </c>
      <c r="E145" s="312"/>
      <c r="F145" s="312"/>
      <c r="G145" s="312" t="s">
        <v>1423</v>
      </c>
      <c r="H145" s="65">
        <v>6213307</v>
      </c>
      <c r="I145" s="65">
        <f>IF(H145="","None",_xlfn.XLOOKUP(H145,RawTable[ITEM_NO],RawTable[STOCK],"None"))</f>
        <v>2</v>
      </c>
      <c r="J145" s="313"/>
      <c r="K145" s="313"/>
      <c r="L145" s="316"/>
    </row>
    <row r="146" spans="2:12" ht="30" customHeight="1">
      <c r="B146" s="315" t="s">
        <v>1413</v>
      </c>
      <c r="C146" s="312" t="s">
        <v>5288</v>
      </c>
      <c r="D146" s="312" t="s">
        <v>5289</v>
      </c>
      <c r="E146" s="312"/>
      <c r="F146" s="312"/>
      <c r="G146" s="312" t="s">
        <v>1759</v>
      </c>
      <c r="H146" s="65">
        <v>960082</v>
      </c>
      <c r="I146" s="65">
        <f>IF(H146="","None",_xlfn.XLOOKUP(H146,RawTable[ITEM_NO],RawTable[STOCK],"None"))</f>
        <v>0</v>
      </c>
      <c r="J146" s="313"/>
      <c r="K146" s="313"/>
      <c r="L146" s="316"/>
    </row>
    <row r="147" spans="2:12" ht="30" customHeight="1">
      <c r="B147" s="315" t="s">
        <v>1413</v>
      </c>
      <c r="C147" s="312" t="s">
        <v>5288</v>
      </c>
      <c r="D147" s="312" t="s">
        <v>5290</v>
      </c>
      <c r="E147" s="312"/>
      <c r="F147" s="312"/>
      <c r="G147" s="312" t="s">
        <v>1759</v>
      </c>
      <c r="H147" s="65">
        <v>960086</v>
      </c>
      <c r="I147" s="65">
        <f>IF(H147="","None",_xlfn.XLOOKUP(H147,RawTable[ITEM_NO],RawTable[STOCK],"None"))</f>
        <v>0</v>
      </c>
      <c r="J147" s="313"/>
      <c r="K147" s="313"/>
      <c r="L147" s="316"/>
    </row>
    <row r="148" spans="2:12" ht="30" customHeight="1">
      <c r="B148" s="315" t="s">
        <v>1413</v>
      </c>
      <c r="C148" s="312" t="s">
        <v>5288</v>
      </c>
      <c r="D148" s="312" t="s">
        <v>5291</v>
      </c>
      <c r="E148" s="312"/>
      <c r="F148" s="312"/>
      <c r="G148" s="312" t="s">
        <v>1759</v>
      </c>
      <c r="H148" s="65">
        <v>6313926</v>
      </c>
      <c r="I148" s="65">
        <f>IF(H148="","None",_xlfn.XLOOKUP(H148,RawTable[ITEM_NO],RawTable[STOCK],"None"))</f>
        <v>0</v>
      </c>
      <c r="J148" s="313"/>
      <c r="K148" s="313"/>
      <c r="L148" s="316"/>
    </row>
    <row r="149" spans="2:12" ht="30" customHeight="1">
      <c r="B149" s="315" t="s">
        <v>1413</v>
      </c>
      <c r="C149" s="312" t="s">
        <v>5288</v>
      </c>
      <c r="D149" s="312" t="s">
        <v>5292</v>
      </c>
      <c r="E149" s="312"/>
      <c r="F149" s="312"/>
      <c r="G149" s="312" t="s">
        <v>1759</v>
      </c>
      <c r="H149" s="65">
        <v>960078</v>
      </c>
      <c r="I149" s="65">
        <f>IF(H149="","None",_xlfn.XLOOKUP(H149,RawTable[ITEM_NO],RawTable[STOCK],"None"))</f>
        <v>0</v>
      </c>
      <c r="J149" s="313"/>
      <c r="K149" s="313"/>
      <c r="L149" s="316"/>
    </row>
    <row r="150" spans="2:12" ht="30" customHeight="1">
      <c r="B150" s="315" t="s">
        <v>1413</v>
      </c>
      <c r="C150" s="312" t="s">
        <v>5288</v>
      </c>
      <c r="D150" s="312" t="s">
        <v>5293</v>
      </c>
      <c r="E150" s="312"/>
      <c r="F150" s="312"/>
      <c r="G150" s="312" t="s">
        <v>1759</v>
      </c>
      <c r="H150" s="65">
        <v>960079</v>
      </c>
      <c r="I150" s="65">
        <f>IF(H150="","None",_xlfn.XLOOKUP(H150,RawTable[ITEM_NO],RawTable[STOCK],"None"))</f>
        <v>0</v>
      </c>
      <c r="J150" s="313"/>
      <c r="K150" s="313"/>
      <c r="L150" s="316"/>
    </row>
    <row r="151" spans="2:12" ht="30" customHeight="1">
      <c r="B151" s="315" t="s">
        <v>1413</v>
      </c>
      <c r="C151" s="312" t="s">
        <v>3454</v>
      </c>
      <c r="D151" s="312" t="s">
        <v>5286</v>
      </c>
      <c r="E151" s="312"/>
      <c r="F151" s="312"/>
      <c r="G151" s="312" t="s">
        <v>1759</v>
      </c>
      <c r="H151" s="65">
        <v>963751</v>
      </c>
      <c r="I151" s="65">
        <f>IF(H151="","None",_xlfn.XLOOKUP(H151,RawTable[ITEM_NO],RawTable[STOCK],"None"))</f>
        <v>0</v>
      </c>
      <c r="J151" s="313"/>
      <c r="K151" s="313"/>
      <c r="L151" s="316"/>
    </row>
    <row r="152" spans="2:12" ht="30" customHeight="1">
      <c r="B152" s="315" t="s">
        <v>1413</v>
      </c>
      <c r="C152" s="312" t="s">
        <v>3454</v>
      </c>
      <c r="D152" s="312" t="s">
        <v>5287</v>
      </c>
      <c r="E152" s="312"/>
      <c r="F152" s="312"/>
      <c r="G152" s="312" t="s">
        <v>5225</v>
      </c>
      <c r="H152" s="65">
        <v>955248</v>
      </c>
      <c r="I152" s="65">
        <f>IF(H152="","None",_xlfn.XLOOKUP(H152,RawTable[ITEM_NO],RawTable[STOCK],"None"))</f>
        <v>250</v>
      </c>
      <c r="J152" s="313"/>
      <c r="K152" s="313"/>
      <c r="L152" s="316"/>
    </row>
    <row r="153" spans="2:12" ht="30" customHeight="1">
      <c r="B153" s="315" t="s">
        <v>1413</v>
      </c>
      <c r="C153" s="312" t="s">
        <v>1626</v>
      </c>
      <c r="D153" s="312" t="s">
        <v>5271</v>
      </c>
      <c r="E153" s="312"/>
      <c r="F153" s="312"/>
      <c r="G153" s="312" t="s">
        <v>1423</v>
      </c>
      <c r="H153" s="65">
        <v>6185779</v>
      </c>
      <c r="I153" s="65">
        <f>IF(H153="","None",_xlfn.XLOOKUP(H153,RawTable[ITEM_NO],RawTable[STOCK],"None"))</f>
        <v>2</v>
      </c>
      <c r="J153" s="313"/>
      <c r="K153" s="313"/>
      <c r="L153" s="316"/>
    </row>
    <row r="154" spans="2:12" ht="30" customHeight="1">
      <c r="B154" s="315" t="s">
        <v>1413</v>
      </c>
      <c r="C154" s="312" t="s">
        <v>1626</v>
      </c>
      <c r="D154" s="312" t="s">
        <v>5279</v>
      </c>
      <c r="E154" s="312"/>
      <c r="F154" s="312"/>
      <c r="G154" s="312" t="s">
        <v>3120</v>
      </c>
      <c r="H154" s="65">
        <v>6316463</v>
      </c>
      <c r="I154" s="65">
        <f>IF(H154="","None",_xlfn.XLOOKUP(H154,RawTable[ITEM_NO],RawTable[STOCK],"None"))</f>
        <v>2</v>
      </c>
      <c r="J154" s="313"/>
      <c r="K154" s="313"/>
      <c r="L154" s="316"/>
    </row>
    <row r="155" spans="2:12" ht="30" customHeight="1">
      <c r="B155" s="315" t="s">
        <v>1413</v>
      </c>
      <c r="C155" s="312" t="s">
        <v>1626</v>
      </c>
      <c r="D155" s="312" t="s">
        <v>5272</v>
      </c>
      <c r="E155" s="312"/>
      <c r="F155" s="312"/>
      <c r="G155" s="312" t="s">
        <v>3120</v>
      </c>
      <c r="H155" s="65">
        <v>956575</v>
      </c>
      <c r="I155" s="65">
        <f>IF(H155="","None",_xlfn.XLOOKUP(H155,RawTable[ITEM_NO],RawTable[STOCK],"None"))</f>
        <v>0</v>
      </c>
      <c r="J155" s="313"/>
      <c r="K155" s="313"/>
      <c r="L155" s="316"/>
    </row>
    <row r="156" spans="2:12" ht="30" customHeight="1">
      <c r="B156" s="315" t="s">
        <v>1413</v>
      </c>
      <c r="C156" s="312" t="s">
        <v>1626</v>
      </c>
      <c r="D156" s="312" t="s">
        <v>5273</v>
      </c>
      <c r="E156" s="312"/>
      <c r="F156" s="312"/>
      <c r="G156" s="312" t="s">
        <v>1423</v>
      </c>
      <c r="H156" s="65">
        <v>6255576</v>
      </c>
      <c r="I156" s="65">
        <f>IF(H156="","None",_xlfn.XLOOKUP(H156,RawTable[ITEM_NO],RawTable[STOCK],"None"))</f>
        <v>3</v>
      </c>
      <c r="J156" s="313"/>
      <c r="K156" s="313"/>
      <c r="L156" s="316"/>
    </row>
    <row r="157" spans="2:12" ht="30" customHeight="1">
      <c r="B157" s="315" t="s">
        <v>1413</v>
      </c>
      <c r="C157" s="312" t="s">
        <v>1626</v>
      </c>
      <c r="D157" s="312" t="s">
        <v>5274</v>
      </c>
      <c r="E157" s="312"/>
      <c r="F157" s="312"/>
      <c r="G157" s="312" t="s">
        <v>1423</v>
      </c>
      <c r="H157" s="65">
        <v>6244565</v>
      </c>
      <c r="I157" s="65">
        <f>IF(H157="","None",_xlfn.XLOOKUP(H157,RawTable[ITEM_NO],RawTable[STOCK],"None"))</f>
        <v>0</v>
      </c>
      <c r="J157" s="313"/>
      <c r="K157" s="313"/>
      <c r="L157" s="316"/>
    </row>
    <row r="158" spans="2:12" ht="30" customHeight="1">
      <c r="B158" s="315" t="s">
        <v>1413</v>
      </c>
      <c r="C158" s="312" t="s">
        <v>1626</v>
      </c>
      <c r="D158" s="312" t="s">
        <v>5275</v>
      </c>
      <c r="E158" s="312"/>
      <c r="F158" s="312"/>
      <c r="G158" s="312" t="s">
        <v>5227</v>
      </c>
      <c r="H158" s="65">
        <v>6257778</v>
      </c>
      <c r="I158" s="65">
        <f>IF(H158="","None",_xlfn.XLOOKUP(H158,RawTable[ITEM_NO],RawTable[STOCK],"None"))</f>
        <v>0</v>
      </c>
      <c r="J158" s="313"/>
      <c r="K158" s="313"/>
      <c r="L158" s="316"/>
    </row>
    <row r="159" spans="2:12" ht="30" customHeight="1">
      <c r="B159" s="315" t="s">
        <v>1413</v>
      </c>
      <c r="C159" s="312" t="s">
        <v>1626</v>
      </c>
      <c r="D159" s="312" t="s">
        <v>5276</v>
      </c>
      <c r="E159" s="312"/>
      <c r="F159" s="312"/>
      <c r="G159" s="312" t="s">
        <v>5227</v>
      </c>
      <c r="H159" s="65">
        <v>6229992</v>
      </c>
      <c r="I159" s="65">
        <f>IF(H159="","None",_xlfn.XLOOKUP(H159,RawTable[ITEM_NO],RawTable[STOCK],"None"))</f>
        <v>120</v>
      </c>
      <c r="J159" s="313"/>
      <c r="K159" s="313"/>
      <c r="L159" s="316"/>
    </row>
    <row r="160" spans="2:12" ht="30" customHeight="1">
      <c r="B160" s="315" t="s">
        <v>1413</v>
      </c>
      <c r="C160" s="312" t="s">
        <v>1626</v>
      </c>
      <c r="D160" s="312" t="s">
        <v>5277</v>
      </c>
      <c r="E160" s="312"/>
      <c r="F160" s="312"/>
      <c r="G160" s="312" t="s">
        <v>5227</v>
      </c>
      <c r="H160" s="65">
        <v>6106590</v>
      </c>
      <c r="I160" s="65">
        <f>IF(H160="","None",_xlfn.XLOOKUP(H160,RawTable[ITEM_NO],RawTable[STOCK],"None"))</f>
        <v>0</v>
      </c>
      <c r="J160" s="313"/>
      <c r="K160" s="313"/>
      <c r="L160" s="316"/>
    </row>
    <row r="161" spans="2:12" ht="30" customHeight="1">
      <c r="B161" s="315" t="s">
        <v>1413</v>
      </c>
      <c r="C161" s="312" t="s">
        <v>1626</v>
      </c>
      <c r="D161" s="312" t="s">
        <v>5278</v>
      </c>
      <c r="E161" s="312"/>
      <c r="F161" s="312"/>
      <c r="G161" s="312" t="s">
        <v>3120</v>
      </c>
      <c r="H161" s="65">
        <v>956574</v>
      </c>
      <c r="I161" s="65">
        <f>IF(H161="","None",_xlfn.XLOOKUP(H161,RawTable[ITEM_NO],RawTable[STOCK],"None"))</f>
        <v>20</v>
      </c>
      <c r="J161" s="313"/>
      <c r="K161" s="313"/>
      <c r="L161" s="316"/>
    </row>
    <row r="162" spans="2:12" ht="30" customHeight="1">
      <c r="B162" s="315" t="s">
        <v>1413</v>
      </c>
      <c r="C162" s="312" t="s">
        <v>1626</v>
      </c>
      <c r="D162" s="312" t="s">
        <v>5280</v>
      </c>
      <c r="E162" s="312"/>
      <c r="F162" s="312"/>
      <c r="G162" s="312" t="s">
        <v>5227</v>
      </c>
      <c r="H162" s="65">
        <v>1350905</v>
      </c>
      <c r="I162" s="65">
        <f>IF(H162="","None",_xlfn.XLOOKUP(H162,RawTable[ITEM_NO],RawTable[STOCK],"None"))</f>
        <v>0</v>
      </c>
      <c r="J162" s="313"/>
      <c r="K162" s="313"/>
      <c r="L162" s="316"/>
    </row>
    <row r="163" spans="2:12" ht="30" customHeight="1">
      <c r="B163" s="315" t="s">
        <v>1413</v>
      </c>
      <c r="C163" s="312" t="s">
        <v>1626</v>
      </c>
      <c r="D163" s="312" t="s">
        <v>5281</v>
      </c>
      <c r="E163" s="312"/>
      <c r="F163" s="312"/>
      <c r="G163" s="312" t="s">
        <v>4243</v>
      </c>
      <c r="H163" s="65">
        <v>957408</v>
      </c>
      <c r="I163" s="65">
        <f>IF(H163="","None",_xlfn.XLOOKUP(H163,RawTable[ITEM_NO],RawTable[STOCK],"None"))</f>
        <v>2</v>
      </c>
      <c r="J163" s="313"/>
      <c r="K163" s="313"/>
      <c r="L163" s="316"/>
    </row>
    <row r="164" spans="2:12" ht="30" customHeight="1">
      <c r="B164" s="315" t="s">
        <v>1413</v>
      </c>
      <c r="C164" s="312" t="s">
        <v>1626</v>
      </c>
      <c r="D164" s="312" t="s">
        <v>5283</v>
      </c>
      <c r="E164" s="312"/>
      <c r="F164" s="312"/>
      <c r="G164" s="312" t="s">
        <v>1759</v>
      </c>
      <c r="H164" s="65">
        <v>6146405</v>
      </c>
      <c r="I164" s="65">
        <f>IF(H164="","None",_xlfn.XLOOKUP(H164,RawTable[ITEM_NO],RawTable[STOCK],"None"))</f>
        <v>0</v>
      </c>
      <c r="J164" s="313"/>
      <c r="K164" s="313"/>
      <c r="L164" s="316"/>
    </row>
    <row r="165" spans="2:12" ht="30" customHeight="1">
      <c r="B165" s="315" t="s">
        <v>1413</v>
      </c>
      <c r="C165" s="312" t="s">
        <v>1626</v>
      </c>
      <c r="D165" s="312" t="s">
        <v>5284</v>
      </c>
      <c r="E165" s="312"/>
      <c r="F165" s="312"/>
      <c r="G165" s="312" t="s">
        <v>1759</v>
      </c>
      <c r="H165" s="65">
        <v>6118758</v>
      </c>
      <c r="I165" s="65">
        <f>IF(H165="","None",_xlfn.XLOOKUP(H165,RawTable[ITEM_NO],RawTable[STOCK],"None"))</f>
        <v>0</v>
      </c>
      <c r="J165" s="313"/>
      <c r="K165" s="313"/>
      <c r="L165" s="316"/>
    </row>
    <row r="166" spans="2:12" ht="30" customHeight="1">
      <c r="B166" s="315" t="s">
        <v>1413</v>
      </c>
      <c r="C166" s="312" t="s">
        <v>3142</v>
      </c>
      <c r="D166" s="312" t="s">
        <v>3145</v>
      </c>
      <c r="E166" s="312"/>
      <c r="F166" s="312"/>
      <c r="G166" s="312" t="s">
        <v>1423</v>
      </c>
      <c r="H166" s="65">
        <v>6140751</v>
      </c>
      <c r="I166" s="65">
        <f>IF(H166="","None",_xlfn.XLOOKUP(H166,RawTable[ITEM_NO],RawTable[STOCK],"None"))</f>
        <v>2</v>
      </c>
      <c r="J166" s="313"/>
      <c r="K166" s="313"/>
      <c r="L166" s="316"/>
    </row>
    <row r="167" spans="2:12" ht="30" customHeight="1">
      <c r="B167" s="315" t="s">
        <v>1413</v>
      </c>
      <c r="C167" s="312" t="s">
        <v>2092</v>
      </c>
      <c r="D167" s="312" t="s">
        <v>5268</v>
      </c>
      <c r="E167" s="312"/>
      <c r="F167" s="312"/>
      <c r="G167" s="312" t="s">
        <v>5227</v>
      </c>
      <c r="H167" s="65">
        <v>6249965</v>
      </c>
      <c r="I167" s="65">
        <f>IF(H167="","None",_xlfn.XLOOKUP(H167,RawTable[ITEM_NO],RawTable[STOCK],"None"))</f>
        <v>3</v>
      </c>
      <c r="J167" s="313"/>
      <c r="K167" s="313"/>
      <c r="L167" s="316"/>
    </row>
    <row r="168" spans="2:12" ht="30" customHeight="1">
      <c r="B168" s="315" t="s">
        <v>1413</v>
      </c>
      <c r="C168" s="312" t="s">
        <v>5256</v>
      </c>
      <c r="D168" s="312" t="s">
        <v>5258</v>
      </c>
      <c r="E168" s="312"/>
      <c r="F168" s="312"/>
      <c r="G168" s="312" t="s">
        <v>5227</v>
      </c>
      <c r="H168" s="65">
        <v>963421</v>
      </c>
      <c r="I168" s="65" t="str">
        <f>IF(H168="","None",_xlfn.XLOOKUP(H168,RawTable[ITEM_NO],RawTable[STOCK],"None"))</f>
        <v>None</v>
      </c>
      <c r="J168" s="313"/>
      <c r="K168" s="313"/>
      <c r="L168" s="316"/>
    </row>
    <row r="169" spans="2:12" ht="30" customHeight="1">
      <c r="B169" s="315" t="s">
        <v>1413</v>
      </c>
      <c r="C169" s="312" t="s">
        <v>5256</v>
      </c>
      <c r="D169" s="312" t="s">
        <v>5257</v>
      </c>
      <c r="E169" s="312"/>
      <c r="F169" s="312"/>
      <c r="G169" s="312" t="s">
        <v>5227</v>
      </c>
      <c r="H169" s="65">
        <v>6343237</v>
      </c>
      <c r="I169" s="65">
        <f>IF(H169="","None",_xlfn.XLOOKUP(H169,RawTable[ITEM_NO],RawTable[STOCK],"None"))</f>
        <v>1</v>
      </c>
      <c r="J169" s="313"/>
      <c r="K169" s="313"/>
      <c r="L169" s="316"/>
    </row>
    <row r="170" spans="2:12" ht="30" customHeight="1">
      <c r="B170" s="315" t="s">
        <v>1413</v>
      </c>
      <c r="C170" s="312" t="s">
        <v>1488</v>
      </c>
      <c r="D170" s="312" t="s">
        <v>4653</v>
      </c>
      <c r="E170" s="312"/>
      <c r="F170" s="312"/>
      <c r="G170" s="312" t="s">
        <v>1428</v>
      </c>
      <c r="H170" s="65">
        <v>6184419</v>
      </c>
      <c r="I170" s="65">
        <f>IF(H170="","None",_xlfn.XLOOKUP(H170,RawTable[ITEM_NO],RawTable[STOCK],"None"))</f>
        <v>11</v>
      </c>
      <c r="J170" s="313"/>
      <c r="K170" s="313"/>
      <c r="L170" s="316"/>
    </row>
    <row r="171" spans="2:12" ht="30" customHeight="1">
      <c r="B171" s="315" t="s">
        <v>1413</v>
      </c>
      <c r="C171" s="312" t="s">
        <v>1561</v>
      </c>
      <c r="D171" s="312" t="s">
        <v>5230</v>
      </c>
      <c r="E171" s="312"/>
      <c r="F171" s="312"/>
      <c r="G171" s="312" t="s">
        <v>1423</v>
      </c>
      <c r="H171" s="65">
        <v>6167425</v>
      </c>
      <c r="I171" s="65">
        <f>IF(H171="","None",_xlfn.XLOOKUP(H171,RawTable[ITEM_NO],RawTable[STOCK],"None"))</f>
        <v>0</v>
      </c>
      <c r="J171" s="313"/>
      <c r="K171" s="313"/>
      <c r="L171" s="316"/>
    </row>
    <row r="172" spans="2:12" ht="30" customHeight="1">
      <c r="B172" s="315" t="s">
        <v>1413</v>
      </c>
      <c r="C172" s="312" t="s">
        <v>1561</v>
      </c>
      <c r="D172" s="312" t="s">
        <v>3251</v>
      </c>
      <c r="E172" s="312"/>
      <c r="F172" s="312"/>
      <c r="G172" s="312" t="s">
        <v>1423</v>
      </c>
      <c r="H172" s="65">
        <v>6338492</v>
      </c>
      <c r="I172" s="65">
        <f>IF(H172="","None",_xlfn.XLOOKUP(H172,RawTable[ITEM_NO],RawTable[STOCK],"None"))</f>
        <v>3</v>
      </c>
      <c r="J172" s="313"/>
      <c r="K172" s="313"/>
      <c r="L172" s="316"/>
    </row>
    <row r="173" spans="2:12" ht="30" customHeight="1">
      <c r="B173" s="315" t="s">
        <v>1413</v>
      </c>
      <c r="C173" s="312" t="s">
        <v>1561</v>
      </c>
      <c r="D173" s="312" t="s">
        <v>5234</v>
      </c>
      <c r="E173" s="312"/>
      <c r="F173" s="312"/>
      <c r="G173" s="312" t="s">
        <v>1423</v>
      </c>
      <c r="H173" s="65">
        <v>1252425</v>
      </c>
      <c r="I173" s="65">
        <f>IF(H173="","None",_xlfn.XLOOKUP(H173,RawTable[ITEM_NO],RawTable[STOCK],"None"))</f>
        <v>2</v>
      </c>
      <c r="J173" s="313"/>
      <c r="K173" s="313"/>
      <c r="L173" s="316"/>
    </row>
    <row r="174" spans="2:12" ht="30" customHeight="1">
      <c r="B174" s="315" t="s">
        <v>1413</v>
      </c>
      <c r="C174" s="312" t="s">
        <v>1561</v>
      </c>
      <c r="D174" s="312" t="s">
        <v>5235</v>
      </c>
      <c r="E174" s="312"/>
      <c r="F174" s="312"/>
      <c r="G174" s="312" t="s">
        <v>1423</v>
      </c>
      <c r="H174" s="65">
        <v>1252438</v>
      </c>
      <c r="I174" s="65">
        <f>IF(H174="","None",_xlfn.XLOOKUP(H174,RawTable[ITEM_NO],RawTable[STOCK],"None"))</f>
        <v>0</v>
      </c>
      <c r="J174" s="313"/>
      <c r="K174" s="313"/>
      <c r="L174" s="316"/>
    </row>
    <row r="175" spans="2:12" ht="30" customHeight="1">
      <c r="B175" s="315" t="s">
        <v>1413</v>
      </c>
      <c r="C175" s="312" t="s">
        <v>1561</v>
      </c>
      <c r="D175" s="312" t="s">
        <v>5236</v>
      </c>
      <c r="E175" s="312"/>
      <c r="F175" s="312"/>
      <c r="G175" s="312" t="s">
        <v>1423</v>
      </c>
      <c r="H175" s="65">
        <v>1252434</v>
      </c>
      <c r="I175" s="65">
        <f>IF(H175="","None",_xlfn.XLOOKUP(H175,RawTable[ITEM_NO],RawTable[STOCK],"None"))</f>
        <v>10</v>
      </c>
      <c r="J175" s="313"/>
      <c r="K175" s="313"/>
      <c r="L175" s="316"/>
    </row>
    <row r="176" spans="2:12" ht="30" customHeight="1">
      <c r="B176" s="315" t="s">
        <v>1413</v>
      </c>
      <c r="C176" s="312" t="s">
        <v>1561</v>
      </c>
      <c r="D176" s="312" t="s">
        <v>5232</v>
      </c>
      <c r="E176" s="312"/>
      <c r="F176" s="312"/>
      <c r="G176" s="312" t="s">
        <v>1423</v>
      </c>
      <c r="H176" s="65">
        <v>6112582</v>
      </c>
      <c r="I176" s="65">
        <f>IF(H176="","None",_xlfn.XLOOKUP(H176,RawTable[ITEM_NO],RawTable[STOCK],"None"))</f>
        <v>10</v>
      </c>
      <c r="J176" s="313"/>
      <c r="K176" s="313"/>
      <c r="L176" s="316"/>
    </row>
    <row r="177" spans="2:12" ht="30" customHeight="1">
      <c r="B177" s="315" t="s">
        <v>1413</v>
      </c>
      <c r="C177" s="312" t="s">
        <v>1561</v>
      </c>
      <c r="D177" s="312" t="s">
        <v>5231</v>
      </c>
      <c r="E177" s="312"/>
      <c r="F177" s="312"/>
      <c r="G177" s="312" t="s">
        <v>1423</v>
      </c>
      <c r="H177" s="65">
        <v>6164901</v>
      </c>
      <c r="I177" s="65">
        <f>IF(H177="","None",_xlfn.XLOOKUP(H177,RawTable[ITEM_NO],RawTable[STOCK],"None"))</f>
        <v>0</v>
      </c>
      <c r="J177" s="313"/>
      <c r="K177" s="313"/>
      <c r="L177" s="316"/>
    </row>
    <row r="178" spans="2:12" ht="30" customHeight="1">
      <c r="B178" s="315" t="s">
        <v>1413</v>
      </c>
      <c r="C178" s="312" t="s">
        <v>1561</v>
      </c>
      <c r="D178" s="312" t="s">
        <v>5233</v>
      </c>
      <c r="E178" s="312"/>
      <c r="F178" s="312"/>
      <c r="G178" s="312" t="s">
        <v>1423</v>
      </c>
      <c r="H178" s="65">
        <v>6179410</v>
      </c>
      <c r="I178" s="65">
        <f>IF(H178="","None",_xlfn.XLOOKUP(H178,RawTable[ITEM_NO],RawTable[STOCK],"None"))</f>
        <v>0</v>
      </c>
      <c r="J178" s="313"/>
      <c r="K178" s="313"/>
      <c r="L178" s="316"/>
    </row>
    <row r="179" spans="2:12" ht="30" customHeight="1">
      <c r="B179" s="315" t="s">
        <v>1413</v>
      </c>
      <c r="C179" s="312" t="s">
        <v>1561</v>
      </c>
      <c r="D179" s="312" t="s">
        <v>5237</v>
      </c>
      <c r="E179" s="312"/>
      <c r="F179" s="312"/>
      <c r="G179" s="312" t="s">
        <v>1423</v>
      </c>
      <c r="H179" s="65">
        <v>6236384</v>
      </c>
      <c r="I179" s="65">
        <f>IF(H179="","None",_xlfn.XLOOKUP(H179,RawTable[ITEM_NO],RawTable[STOCK],"None"))</f>
        <v>0</v>
      </c>
      <c r="J179" s="313"/>
      <c r="K179" s="313"/>
      <c r="L179" s="316"/>
    </row>
    <row r="180" spans="2:12" ht="30" customHeight="1">
      <c r="B180" s="315" t="s">
        <v>1413</v>
      </c>
      <c r="C180" s="312" t="s">
        <v>2105</v>
      </c>
      <c r="D180" s="312" t="s">
        <v>5229</v>
      </c>
      <c r="E180" s="312"/>
      <c r="F180" s="312"/>
      <c r="G180" s="312" t="s">
        <v>5227</v>
      </c>
      <c r="H180" s="65">
        <v>6319992</v>
      </c>
      <c r="I180" s="65">
        <f>IF(H180="","None",_xlfn.XLOOKUP(H180,RawTable[ITEM_NO],RawTable[STOCK],"None"))</f>
        <v>1</v>
      </c>
      <c r="J180" s="313"/>
      <c r="K180" s="313"/>
      <c r="L180" s="316"/>
    </row>
    <row r="181" spans="2:12" ht="30" customHeight="1">
      <c r="B181" s="315" t="s">
        <v>1413</v>
      </c>
      <c r="C181" s="312" t="s">
        <v>3562</v>
      </c>
      <c r="D181" s="312" t="s">
        <v>5226</v>
      </c>
      <c r="E181" s="312"/>
      <c r="F181" s="312"/>
      <c r="G181" s="312" t="s">
        <v>5227</v>
      </c>
      <c r="H181" s="65">
        <v>6256645</v>
      </c>
      <c r="I181" s="65">
        <f>IF(H181="","None",_xlfn.XLOOKUP(H181,RawTable[ITEM_NO],RawTable[STOCK],"None"))</f>
        <v>4</v>
      </c>
      <c r="J181" s="313"/>
      <c r="K181" s="313"/>
      <c r="L181" s="316"/>
    </row>
    <row r="182" spans="2:12" ht="30" customHeight="1">
      <c r="B182" s="315" t="s">
        <v>1413</v>
      </c>
      <c r="C182" s="312" t="s">
        <v>3562</v>
      </c>
      <c r="D182" s="312" t="s">
        <v>5228</v>
      </c>
      <c r="E182" s="312"/>
      <c r="F182" s="312"/>
      <c r="G182" s="312" t="s">
        <v>5227</v>
      </c>
      <c r="H182" s="65">
        <v>6256646</v>
      </c>
      <c r="I182" s="65">
        <f>IF(H182="","None",_xlfn.XLOOKUP(H182,RawTable[ITEM_NO],RawTable[STOCK],"None"))</f>
        <v>4</v>
      </c>
      <c r="J182" s="313"/>
      <c r="K182" s="313"/>
      <c r="L182" s="316"/>
    </row>
    <row r="183" spans="2:12" ht="30" customHeight="1">
      <c r="B183" s="315" t="s">
        <v>1413</v>
      </c>
      <c r="C183" s="312" t="s">
        <v>3068</v>
      </c>
      <c r="D183" s="312" t="s">
        <v>5224</v>
      </c>
      <c r="E183" s="312"/>
      <c r="F183" s="312"/>
      <c r="G183" s="312" t="s">
        <v>5225</v>
      </c>
      <c r="H183" s="65">
        <v>6329958</v>
      </c>
      <c r="I183" s="65">
        <f>IF(H183="","None",_xlfn.XLOOKUP(H183,RawTable[ITEM_NO],RawTable[STOCK],"None"))</f>
        <v>50</v>
      </c>
      <c r="J183" s="313"/>
      <c r="K183" s="313"/>
      <c r="L183" s="316"/>
    </row>
    <row r="184" spans="2:12" ht="30" customHeight="1">
      <c r="B184" s="315" t="s">
        <v>1413</v>
      </c>
      <c r="C184" s="312"/>
      <c r="D184" s="312" t="s">
        <v>5468</v>
      </c>
      <c r="E184" s="312"/>
      <c r="F184" s="312"/>
      <c r="G184" s="312" t="s">
        <v>5310</v>
      </c>
      <c r="H184" s="65">
        <v>6217264</v>
      </c>
      <c r="I184" s="65">
        <f>IF(H184="","None",_xlfn.XLOOKUP(H184,RawTable[ITEM_NO],RawTable[STOCK],"None"))</f>
        <v>0</v>
      </c>
      <c r="J184" s="313"/>
      <c r="K184" s="313"/>
      <c r="L184" s="316"/>
    </row>
    <row r="185" spans="2:12" ht="30" customHeight="1">
      <c r="B185" s="315" t="s">
        <v>1413</v>
      </c>
      <c r="C185" s="312"/>
      <c r="D185" s="312" t="s">
        <v>5391</v>
      </c>
      <c r="E185" s="312"/>
      <c r="F185" s="312"/>
      <c r="G185" s="312" t="s">
        <v>5227</v>
      </c>
      <c r="H185" s="65">
        <v>6243542</v>
      </c>
      <c r="I185" s="65">
        <f>IF(H185="","None",_xlfn.XLOOKUP(H185,RawTable[ITEM_NO],RawTable[STOCK],"None"))</f>
        <v>1</v>
      </c>
      <c r="J185" s="313"/>
      <c r="K185" s="313"/>
      <c r="L185" s="316"/>
    </row>
    <row r="186" spans="2:12" ht="30" customHeight="1">
      <c r="B186" s="315" t="s">
        <v>1413</v>
      </c>
      <c r="C186" s="312"/>
      <c r="D186" s="312" t="s">
        <v>5392</v>
      </c>
      <c r="E186" s="312"/>
      <c r="F186" s="312"/>
      <c r="G186" s="312" t="s">
        <v>1423</v>
      </c>
      <c r="H186" s="65">
        <v>6139400</v>
      </c>
      <c r="I186" s="65">
        <f>IF(H186="","None",_xlfn.XLOOKUP(H186,RawTable[ITEM_NO],RawTable[STOCK],"None"))</f>
        <v>1</v>
      </c>
      <c r="J186" s="313"/>
      <c r="K186" s="313"/>
      <c r="L186" s="316"/>
    </row>
    <row r="187" spans="2:12" ht="30" customHeight="1">
      <c r="B187" s="315" t="s">
        <v>1413</v>
      </c>
      <c r="C187" s="312"/>
      <c r="D187" s="312" t="s">
        <v>5399</v>
      </c>
      <c r="E187" s="312"/>
      <c r="F187" s="312"/>
      <c r="G187" s="312" t="s">
        <v>4243</v>
      </c>
      <c r="H187" s="65">
        <v>350185</v>
      </c>
      <c r="I187" s="65" t="str">
        <f>IF(H187="","None",_xlfn.XLOOKUP(H187,RawTable[ITEM_NO],RawTable[STOCK],"None"))</f>
        <v>None</v>
      </c>
      <c r="J187" s="313"/>
      <c r="K187" s="313"/>
      <c r="L187" s="316"/>
    </row>
    <row r="188" spans="2:12" ht="30" customHeight="1">
      <c r="B188" s="315" t="s">
        <v>1413</v>
      </c>
      <c r="C188" s="312"/>
      <c r="D188" s="312" t="s">
        <v>5393</v>
      </c>
      <c r="E188" s="312"/>
      <c r="F188" s="312"/>
      <c r="G188" s="312" t="s">
        <v>5227</v>
      </c>
      <c r="H188" s="65">
        <v>1054900</v>
      </c>
      <c r="I188" s="65">
        <f>IF(H188="","None",_xlfn.XLOOKUP(H188,RawTable[ITEM_NO],RawTable[STOCK],"None"))</f>
        <v>4</v>
      </c>
      <c r="J188" s="313"/>
      <c r="K188" s="313"/>
      <c r="L188" s="316"/>
    </row>
    <row r="189" spans="2:12" ht="30" customHeight="1">
      <c r="B189" s="315" t="s">
        <v>1413</v>
      </c>
      <c r="C189" s="312"/>
      <c r="D189" s="312" t="s">
        <v>5394</v>
      </c>
      <c r="E189" s="312"/>
      <c r="F189" s="312"/>
      <c r="G189" s="312" t="s">
        <v>5227</v>
      </c>
      <c r="H189" s="65">
        <v>1054901</v>
      </c>
      <c r="I189" s="65">
        <f>IF(H189="","None",_xlfn.XLOOKUP(H189,RawTable[ITEM_NO],RawTable[STOCK],"None"))</f>
        <v>5</v>
      </c>
      <c r="J189" s="313"/>
      <c r="K189" s="313"/>
      <c r="L189" s="316"/>
    </row>
    <row r="190" spans="2:12" ht="30" customHeight="1">
      <c r="B190" s="315" t="s">
        <v>1413</v>
      </c>
      <c r="C190" s="312"/>
      <c r="D190" s="312" t="s">
        <v>5395</v>
      </c>
      <c r="E190" s="312"/>
      <c r="F190" s="312"/>
      <c r="G190" s="312" t="s">
        <v>5227</v>
      </c>
      <c r="H190" s="65">
        <v>1054903</v>
      </c>
      <c r="I190" s="65">
        <f>IF(H190="","None",_xlfn.XLOOKUP(H190,RawTable[ITEM_NO],RawTable[STOCK],"None"))</f>
        <v>3</v>
      </c>
      <c r="J190" s="313"/>
      <c r="K190" s="313"/>
      <c r="L190" s="316"/>
    </row>
    <row r="191" spans="2:12" ht="30" customHeight="1">
      <c r="B191" s="315" t="s">
        <v>1413</v>
      </c>
      <c r="C191" s="312"/>
      <c r="D191" s="312" t="s">
        <v>5396</v>
      </c>
      <c r="E191" s="312"/>
      <c r="F191" s="312"/>
      <c r="G191" s="312" t="s">
        <v>5227</v>
      </c>
      <c r="H191" s="65">
        <v>1054904</v>
      </c>
      <c r="I191" s="65">
        <f>IF(H191="","None",_xlfn.XLOOKUP(H191,RawTable[ITEM_NO],RawTable[STOCK],"None"))</f>
        <v>7</v>
      </c>
      <c r="J191" s="313"/>
      <c r="K191" s="313"/>
      <c r="L191" s="316"/>
    </row>
    <row r="192" spans="2:12" ht="30" customHeight="1">
      <c r="B192" s="315" t="s">
        <v>1413</v>
      </c>
      <c r="C192" s="312"/>
      <c r="D192" s="312" t="s">
        <v>5397</v>
      </c>
      <c r="E192" s="312"/>
      <c r="F192" s="312"/>
      <c r="G192" s="312" t="s">
        <v>1495</v>
      </c>
      <c r="H192" s="65">
        <v>1053422</v>
      </c>
      <c r="I192" s="65">
        <f>IF(H192="","None",_xlfn.XLOOKUP(H192,RawTable[ITEM_NO],RawTable[STOCK],"None"))</f>
        <v>6</v>
      </c>
      <c r="J192" s="313"/>
      <c r="K192" s="313"/>
      <c r="L192" s="316"/>
    </row>
    <row r="193" spans="2:12" ht="30" customHeight="1">
      <c r="B193" s="315" t="s">
        <v>1413</v>
      </c>
      <c r="C193" s="312"/>
      <c r="D193" s="312" t="s">
        <v>5398</v>
      </c>
      <c r="E193" s="312"/>
      <c r="F193" s="312"/>
      <c r="G193" s="312" t="s">
        <v>5227</v>
      </c>
      <c r="H193" s="65">
        <v>1054905</v>
      </c>
      <c r="I193" s="65">
        <f>IF(H193="","None",_xlfn.XLOOKUP(H193,RawTable[ITEM_NO],RawTable[STOCK],"None"))</f>
        <v>8</v>
      </c>
      <c r="J193" s="313"/>
      <c r="K193" s="313"/>
      <c r="L193" s="316"/>
    </row>
    <row r="194" spans="2:12" ht="30" customHeight="1">
      <c r="B194" s="315" t="s">
        <v>1413</v>
      </c>
      <c r="C194" s="312"/>
      <c r="D194" s="312" t="s">
        <v>5401</v>
      </c>
      <c r="E194" s="312"/>
      <c r="F194" s="312"/>
      <c r="G194" s="312" t="s">
        <v>1759</v>
      </c>
      <c r="H194" s="65">
        <v>6320613</v>
      </c>
      <c r="I194" s="65">
        <f>IF(H194="","None",_xlfn.XLOOKUP(H194,RawTable[ITEM_NO],RawTable[STOCK],"None"))</f>
        <v>0</v>
      </c>
      <c r="J194" s="313"/>
      <c r="K194" s="313"/>
      <c r="L194" s="316"/>
    </row>
    <row r="195" spans="2:12" ht="30" customHeight="1">
      <c r="B195" s="315" t="s">
        <v>1413</v>
      </c>
      <c r="C195" s="312"/>
      <c r="D195" s="312" t="s">
        <v>5402</v>
      </c>
      <c r="E195" s="312"/>
      <c r="F195" s="312"/>
      <c r="G195" s="312" t="s">
        <v>5227</v>
      </c>
      <c r="H195" s="65">
        <v>956629</v>
      </c>
      <c r="I195" s="65">
        <f>IF(H195="","None",_xlfn.XLOOKUP(H195,RawTable[ITEM_NO],RawTable[STOCK],"None"))</f>
        <v>0</v>
      </c>
      <c r="J195" s="313"/>
      <c r="K195" s="313"/>
      <c r="L195" s="316"/>
    </row>
    <row r="196" spans="2:12" ht="30" customHeight="1">
      <c r="B196" s="315" t="s">
        <v>1413</v>
      </c>
      <c r="C196" s="312"/>
      <c r="D196" s="312" t="s">
        <v>5403</v>
      </c>
      <c r="E196" s="312"/>
      <c r="F196" s="312"/>
      <c r="G196" s="312" t="s">
        <v>5227</v>
      </c>
      <c r="H196" s="65">
        <v>956630</v>
      </c>
      <c r="I196" s="65">
        <f>IF(H196="","None",_xlfn.XLOOKUP(H196,RawTable[ITEM_NO],RawTable[STOCK],"None"))</f>
        <v>0</v>
      </c>
      <c r="J196" s="313"/>
      <c r="K196" s="313"/>
      <c r="L196" s="316"/>
    </row>
    <row r="197" spans="2:12" ht="30" customHeight="1">
      <c r="B197" s="315" t="s">
        <v>1413</v>
      </c>
      <c r="C197" s="312"/>
      <c r="D197" s="312" t="s">
        <v>5404</v>
      </c>
      <c r="E197" s="312"/>
      <c r="F197" s="312"/>
      <c r="G197" s="312" t="s">
        <v>5227</v>
      </c>
      <c r="H197" s="65">
        <v>957762</v>
      </c>
      <c r="I197" s="65">
        <f>IF(H197="","None",_xlfn.XLOOKUP(H197,RawTable[ITEM_NO],RawTable[STOCK],"None"))</f>
        <v>4</v>
      </c>
      <c r="J197" s="313"/>
      <c r="K197" s="313"/>
      <c r="L197" s="316"/>
    </row>
    <row r="198" spans="2:12" ht="30" customHeight="1">
      <c r="B198" s="315" t="s">
        <v>1413</v>
      </c>
      <c r="C198" s="312"/>
      <c r="D198" s="312" t="s">
        <v>5405</v>
      </c>
      <c r="E198" s="312"/>
      <c r="F198" s="312"/>
      <c r="G198" s="312" t="s">
        <v>5227</v>
      </c>
      <c r="H198" s="65">
        <v>957763</v>
      </c>
      <c r="I198" s="65">
        <f>IF(H198="","None",_xlfn.XLOOKUP(H198,RawTable[ITEM_NO],RawTable[STOCK],"None"))</f>
        <v>0</v>
      </c>
      <c r="J198" s="313"/>
      <c r="K198" s="313"/>
      <c r="L198" s="316"/>
    </row>
    <row r="199" spans="2:12" ht="30" customHeight="1">
      <c r="B199" s="315" t="s">
        <v>1413</v>
      </c>
      <c r="C199" s="312"/>
      <c r="D199" s="312" t="s">
        <v>5406</v>
      </c>
      <c r="E199" s="312"/>
      <c r="F199" s="312"/>
      <c r="G199" s="312" t="s">
        <v>5227</v>
      </c>
      <c r="H199" s="65">
        <v>6249994</v>
      </c>
      <c r="I199" s="65">
        <f>IF(H199="","None",_xlfn.XLOOKUP(H199,RawTable[ITEM_NO],RawTable[STOCK],"None"))</f>
        <v>2</v>
      </c>
      <c r="J199" s="313"/>
      <c r="K199" s="313"/>
      <c r="L199" s="316"/>
    </row>
    <row r="200" spans="2:12" ht="30" customHeight="1">
      <c r="B200" s="315" t="s">
        <v>1413</v>
      </c>
      <c r="C200" s="312"/>
      <c r="D200" s="312" t="s">
        <v>5407</v>
      </c>
      <c r="E200" s="312"/>
      <c r="F200" s="312"/>
      <c r="G200" s="312" t="s">
        <v>5227</v>
      </c>
      <c r="H200" s="65">
        <v>6339428</v>
      </c>
      <c r="I200" s="65">
        <f>IF(H200="","None",_xlfn.XLOOKUP(H200,RawTable[ITEM_NO],RawTable[STOCK],"None"))</f>
        <v>0</v>
      </c>
      <c r="J200" s="313"/>
      <c r="K200" s="313"/>
      <c r="L200" s="316"/>
    </row>
    <row r="201" spans="2:12" ht="30" customHeight="1">
      <c r="B201" s="315" t="s">
        <v>1413</v>
      </c>
      <c r="C201" s="312"/>
      <c r="D201" s="312" t="s">
        <v>5408</v>
      </c>
      <c r="E201" s="312"/>
      <c r="F201" s="312"/>
      <c r="G201" s="312" t="s">
        <v>5227</v>
      </c>
      <c r="H201" s="65">
        <v>750677</v>
      </c>
      <c r="I201" s="65">
        <f>IF(H201="","None",_xlfn.XLOOKUP(H201,RawTable[ITEM_NO],RawTable[STOCK],"None"))</f>
        <v>140</v>
      </c>
      <c r="J201" s="313"/>
      <c r="K201" s="313"/>
      <c r="L201" s="316"/>
    </row>
    <row r="202" spans="2:12" ht="30" customHeight="1">
      <c r="B202" s="315" t="s">
        <v>1413</v>
      </c>
      <c r="C202" s="312"/>
      <c r="D202" s="312" t="s">
        <v>5409</v>
      </c>
      <c r="E202" s="312"/>
      <c r="F202" s="312"/>
      <c r="G202" s="312" t="s">
        <v>5227</v>
      </c>
      <c r="H202" s="65">
        <v>957918</v>
      </c>
      <c r="I202" s="65">
        <f>IF(H202="","None",_xlfn.XLOOKUP(H202,RawTable[ITEM_NO],RawTable[STOCK],"None"))</f>
        <v>200</v>
      </c>
      <c r="J202" s="313"/>
      <c r="K202" s="313"/>
      <c r="L202" s="316"/>
    </row>
    <row r="203" spans="2:12" ht="30" customHeight="1">
      <c r="B203" s="315" t="s">
        <v>1413</v>
      </c>
      <c r="C203" s="312"/>
      <c r="D203" s="312" t="s">
        <v>5410</v>
      </c>
      <c r="E203" s="312"/>
      <c r="F203" s="312"/>
      <c r="G203" s="312" t="s">
        <v>5411</v>
      </c>
      <c r="H203" s="65">
        <v>1251564</v>
      </c>
      <c r="I203" s="65">
        <f>IF(H203="","None",_xlfn.XLOOKUP(H203,RawTable[ITEM_NO],RawTable[STOCK],"None"))</f>
        <v>0</v>
      </c>
      <c r="J203" s="313"/>
      <c r="K203" s="313"/>
      <c r="L203" s="316"/>
    </row>
    <row r="204" spans="2:12" ht="30" customHeight="1">
      <c r="B204" s="315" t="s">
        <v>1413</v>
      </c>
      <c r="C204" s="312"/>
      <c r="D204" s="312" t="s">
        <v>5412</v>
      </c>
      <c r="E204" s="312"/>
      <c r="F204" s="312"/>
      <c r="G204" s="312" t="s">
        <v>5227</v>
      </c>
      <c r="H204" s="65">
        <v>6244566</v>
      </c>
      <c r="I204" s="65">
        <f>IF(H204="","None",_xlfn.XLOOKUP(H204,RawTable[ITEM_NO],RawTable[STOCK],"None"))</f>
        <v>0</v>
      </c>
      <c r="J204" s="313"/>
      <c r="K204" s="313"/>
      <c r="L204" s="316"/>
    </row>
    <row r="205" spans="2:12" ht="30" customHeight="1">
      <c r="B205" s="315" t="s">
        <v>1413</v>
      </c>
      <c r="C205" s="312"/>
      <c r="D205" s="312" t="s">
        <v>5414</v>
      </c>
      <c r="E205" s="312"/>
      <c r="F205" s="312"/>
      <c r="G205" s="312" t="s">
        <v>1428</v>
      </c>
      <c r="H205" s="65">
        <v>1558781</v>
      </c>
      <c r="I205" s="65" t="str">
        <f>IF(H205="","None",_xlfn.XLOOKUP(H205,RawTable[ITEM_NO],RawTable[STOCK],"None"))</f>
        <v>None</v>
      </c>
      <c r="J205" s="313"/>
      <c r="K205" s="313"/>
      <c r="L205" s="316"/>
    </row>
    <row r="206" spans="2:12" ht="30" customHeight="1">
      <c r="B206" s="315" t="s">
        <v>1413</v>
      </c>
      <c r="C206" s="312"/>
      <c r="D206" s="312" t="s">
        <v>5415</v>
      </c>
      <c r="E206" s="312"/>
      <c r="F206" s="312"/>
      <c r="G206" s="312" t="s">
        <v>4243</v>
      </c>
      <c r="H206" s="65">
        <v>6338451</v>
      </c>
      <c r="I206" s="65">
        <f>IF(H206="","None",_xlfn.XLOOKUP(H206,RawTable[ITEM_NO],RawTable[STOCK],"None"))</f>
        <v>0</v>
      </c>
      <c r="J206" s="313"/>
      <c r="K206" s="313"/>
      <c r="L206" s="316"/>
    </row>
    <row r="207" spans="2:12" ht="30" customHeight="1">
      <c r="B207" s="315" t="s">
        <v>1413</v>
      </c>
      <c r="C207" s="312"/>
      <c r="D207" s="312" t="s">
        <v>5417</v>
      </c>
      <c r="E207" s="312"/>
      <c r="F207" s="312"/>
      <c r="G207" s="312" t="s">
        <v>5227</v>
      </c>
      <c r="H207" s="65">
        <v>956397</v>
      </c>
      <c r="I207" s="65">
        <f>IF(H207="","None",_xlfn.XLOOKUP(H207,RawTable[ITEM_NO],RawTable[STOCK],"None"))</f>
        <v>1</v>
      </c>
      <c r="J207" s="313"/>
      <c r="K207" s="313"/>
      <c r="L207" s="316"/>
    </row>
    <row r="208" spans="2:12" ht="30" customHeight="1">
      <c r="B208" s="315" t="s">
        <v>1413</v>
      </c>
      <c r="C208" s="312"/>
      <c r="D208" s="312" t="s">
        <v>5418</v>
      </c>
      <c r="E208" s="312"/>
      <c r="F208" s="312"/>
      <c r="G208" s="312" t="s">
        <v>5419</v>
      </c>
      <c r="H208" s="65">
        <v>954646</v>
      </c>
      <c r="I208" s="65" t="str">
        <f>IF(H208="","None",_xlfn.XLOOKUP(H208,RawTable[ITEM_NO],RawTable[STOCK],"None"))</f>
        <v>None</v>
      </c>
      <c r="J208" s="313"/>
      <c r="K208" s="313"/>
      <c r="L208" s="316"/>
    </row>
    <row r="209" spans="2:12" ht="30" customHeight="1">
      <c r="B209" s="315" t="s">
        <v>1413</v>
      </c>
      <c r="C209" s="312"/>
      <c r="D209" s="312" t="s">
        <v>5421</v>
      </c>
      <c r="E209" s="312"/>
      <c r="F209" s="312"/>
      <c r="G209" s="312" t="s">
        <v>1423</v>
      </c>
      <c r="H209" s="65">
        <v>6139403</v>
      </c>
      <c r="I209" s="65">
        <f>IF(H209="","None",_xlfn.XLOOKUP(H209,RawTable[ITEM_NO],RawTable[STOCK],"None"))</f>
        <v>0</v>
      </c>
      <c r="J209" s="313"/>
      <c r="K209" s="313"/>
      <c r="L209" s="316"/>
    </row>
    <row r="210" spans="2:12" ht="30" customHeight="1">
      <c r="B210" s="315" t="s">
        <v>1413</v>
      </c>
      <c r="C210" s="312"/>
      <c r="D210" s="312" t="s">
        <v>5422</v>
      </c>
      <c r="E210" s="312"/>
      <c r="F210" s="312"/>
      <c r="G210" s="312" t="s">
        <v>1495</v>
      </c>
      <c r="H210" s="65">
        <v>960941</v>
      </c>
      <c r="I210" s="65">
        <f>IF(H210="","None",_xlfn.XLOOKUP(H210,RawTable[ITEM_NO],RawTable[STOCK],"None"))</f>
        <v>4</v>
      </c>
      <c r="J210" s="313"/>
      <c r="K210" s="313"/>
      <c r="L210" s="316"/>
    </row>
    <row r="211" spans="2:12" ht="30" customHeight="1">
      <c r="B211" s="315" t="s">
        <v>1413</v>
      </c>
      <c r="C211" s="312"/>
      <c r="D211" s="312" t="s">
        <v>5423</v>
      </c>
      <c r="E211" s="312"/>
      <c r="F211" s="312"/>
      <c r="G211" s="312" t="s">
        <v>1495</v>
      </c>
      <c r="H211" s="65">
        <v>960942</v>
      </c>
      <c r="I211" s="65">
        <f>IF(H211="","None",_xlfn.XLOOKUP(H211,RawTable[ITEM_NO],RawTable[STOCK],"None"))</f>
        <v>10</v>
      </c>
      <c r="J211" s="313"/>
      <c r="K211" s="313"/>
      <c r="L211" s="316"/>
    </row>
    <row r="212" spans="2:12" ht="30" customHeight="1">
      <c r="B212" s="315" t="s">
        <v>1413</v>
      </c>
      <c r="C212" s="312"/>
      <c r="D212" s="312" t="s">
        <v>5424</v>
      </c>
      <c r="E212" s="312"/>
      <c r="F212" s="312"/>
      <c r="G212" s="312" t="s">
        <v>1495</v>
      </c>
      <c r="H212" s="65">
        <v>960943</v>
      </c>
      <c r="I212" s="65">
        <f>IF(H212="","None",_xlfn.XLOOKUP(H212,RawTable[ITEM_NO],RawTable[STOCK],"None"))</f>
        <v>10</v>
      </c>
      <c r="J212" s="313"/>
      <c r="K212" s="313"/>
      <c r="L212" s="316"/>
    </row>
    <row r="213" spans="2:12" ht="30" customHeight="1">
      <c r="B213" s="315" t="s">
        <v>1413</v>
      </c>
      <c r="C213" s="312"/>
      <c r="D213" s="312" t="s">
        <v>5425</v>
      </c>
      <c r="E213" s="312"/>
      <c r="F213" s="312"/>
      <c r="G213" s="312" t="s">
        <v>5227</v>
      </c>
      <c r="H213" s="65">
        <v>6134302</v>
      </c>
      <c r="I213" s="65">
        <f>IF(H213="","None",_xlfn.XLOOKUP(H213,RawTable[ITEM_NO],RawTable[STOCK],"None"))</f>
        <v>2</v>
      </c>
      <c r="J213" s="313"/>
      <c r="K213" s="313"/>
      <c r="L213" s="316"/>
    </row>
    <row r="214" spans="2:12" ht="30" customHeight="1">
      <c r="B214" s="315" t="s">
        <v>1413</v>
      </c>
      <c r="C214" s="312"/>
      <c r="D214" s="312" t="s">
        <v>5426</v>
      </c>
      <c r="E214" s="312"/>
      <c r="F214" s="312"/>
      <c r="G214" s="312" t="s">
        <v>5227</v>
      </c>
      <c r="H214" s="65">
        <v>961027</v>
      </c>
      <c r="I214" s="65">
        <f>IF(H214="","None",_xlfn.XLOOKUP(H214,RawTable[ITEM_NO],RawTable[STOCK],"None"))</f>
        <v>0</v>
      </c>
      <c r="J214" s="313"/>
      <c r="K214" s="313"/>
      <c r="L214" s="316"/>
    </row>
    <row r="215" spans="2:12" ht="30" customHeight="1">
      <c r="B215" s="315" t="s">
        <v>1413</v>
      </c>
      <c r="C215" s="312"/>
      <c r="D215" s="312" t="s">
        <v>5428</v>
      </c>
      <c r="E215" s="312"/>
      <c r="F215" s="312"/>
      <c r="G215" s="312" t="s">
        <v>2245</v>
      </c>
      <c r="H215" s="65">
        <v>6218897</v>
      </c>
      <c r="I215" s="65">
        <f>IF(H215="","None",_xlfn.XLOOKUP(H215,RawTable[ITEM_NO],RawTable[STOCK],"None"))</f>
        <v>2</v>
      </c>
      <c r="J215" s="313"/>
      <c r="K215" s="313"/>
      <c r="L215" s="316"/>
    </row>
    <row r="216" spans="2:12" ht="30" customHeight="1">
      <c r="B216" s="315" t="s">
        <v>1413</v>
      </c>
      <c r="C216" s="312"/>
      <c r="D216" s="312" t="s">
        <v>5429</v>
      </c>
      <c r="E216" s="312"/>
      <c r="F216" s="312"/>
      <c r="G216" s="312" t="s">
        <v>5430</v>
      </c>
      <c r="H216" s="65">
        <v>958019</v>
      </c>
      <c r="I216" s="65" t="str">
        <f>IF(H216="","None",_xlfn.XLOOKUP(H216,RawTable[ITEM_NO],RawTable[STOCK],"None"))</f>
        <v>None</v>
      </c>
      <c r="J216" s="313"/>
      <c r="K216" s="313"/>
      <c r="L216" s="316"/>
    </row>
    <row r="217" spans="2:12" ht="30" customHeight="1">
      <c r="B217" s="315" t="s">
        <v>1413</v>
      </c>
      <c r="C217" s="312"/>
      <c r="D217" s="312" t="s">
        <v>5431</v>
      </c>
      <c r="E217" s="312"/>
      <c r="F217" s="312"/>
      <c r="G217" s="312" t="s">
        <v>5227</v>
      </c>
      <c r="H217" s="65">
        <v>961487</v>
      </c>
      <c r="I217" s="65">
        <f>IF(H217="","None",_xlfn.XLOOKUP(H217,RawTable[ITEM_NO],RawTable[STOCK],"None"))</f>
        <v>0</v>
      </c>
      <c r="J217" s="313"/>
      <c r="K217" s="313"/>
      <c r="L217" s="316"/>
    </row>
    <row r="218" spans="2:12" ht="30" customHeight="1">
      <c r="B218" s="315" t="s">
        <v>1413</v>
      </c>
      <c r="C218" s="312"/>
      <c r="D218" s="312" t="s">
        <v>5432</v>
      </c>
      <c r="E218" s="312"/>
      <c r="F218" s="312"/>
      <c r="G218" s="312" t="s">
        <v>5433</v>
      </c>
      <c r="H218" s="65">
        <v>955657</v>
      </c>
      <c r="I218" s="65" t="str">
        <f>IF(H218="","None",_xlfn.XLOOKUP(H218,RawTable[ITEM_NO],RawTable[STOCK],"None"))</f>
        <v>None</v>
      </c>
      <c r="J218" s="313"/>
      <c r="K218" s="313"/>
      <c r="L218" s="316"/>
    </row>
    <row r="219" spans="2:12" ht="30" customHeight="1">
      <c r="B219" s="315" t="s">
        <v>1413</v>
      </c>
      <c r="C219" s="312"/>
      <c r="D219" s="312" t="s">
        <v>5434</v>
      </c>
      <c r="E219" s="312"/>
      <c r="F219" s="312"/>
      <c r="G219" s="312" t="s">
        <v>5433</v>
      </c>
      <c r="H219" s="65">
        <v>956167</v>
      </c>
      <c r="I219" s="65" t="str">
        <f>IF(H219="","None",_xlfn.XLOOKUP(H219,RawTable[ITEM_NO],RawTable[STOCK],"None"))</f>
        <v>None</v>
      </c>
      <c r="J219" s="313"/>
      <c r="K219" s="313"/>
      <c r="L219" s="316"/>
    </row>
    <row r="220" spans="2:12" ht="30" customHeight="1">
      <c r="B220" s="315" t="s">
        <v>1413</v>
      </c>
      <c r="C220" s="312"/>
      <c r="D220" s="312" t="s">
        <v>5435</v>
      </c>
      <c r="E220" s="312"/>
      <c r="F220" s="312"/>
      <c r="G220" s="312" t="s">
        <v>5433</v>
      </c>
      <c r="H220" s="65">
        <v>955658</v>
      </c>
      <c r="I220" s="65" t="str">
        <f>IF(H220="","None",_xlfn.XLOOKUP(H220,RawTable[ITEM_NO],RawTable[STOCK],"None"))</f>
        <v>None</v>
      </c>
      <c r="J220" s="313"/>
      <c r="K220" s="313"/>
      <c r="L220" s="316"/>
    </row>
    <row r="221" spans="2:12" ht="30" customHeight="1">
      <c r="B221" s="315" t="s">
        <v>1413</v>
      </c>
      <c r="C221" s="312"/>
      <c r="D221" s="312" t="s">
        <v>5436</v>
      </c>
      <c r="E221" s="312"/>
      <c r="F221" s="312"/>
      <c r="G221" s="312" t="s">
        <v>5433</v>
      </c>
      <c r="H221" s="65">
        <v>955659</v>
      </c>
      <c r="J221" s="313"/>
      <c r="K221" s="313"/>
      <c r="L221" s="316"/>
    </row>
    <row r="222" spans="2:12" ht="30" customHeight="1">
      <c r="B222" s="315" t="s">
        <v>1413</v>
      </c>
      <c r="C222" s="312"/>
      <c r="D222" s="312" t="s">
        <v>5437</v>
      </c>
      <c r="E222" s="312"/>
      <c r="F222" s="312"/>
      <c r="G222" s="312" t="s">
        <v>5433</v>
      </c>
      <c r="H222" s="65">
        <v>955656</v>
      </c>
      <c r="J222" s="313"/>
      <c r="K222" s="313"/>
      <c r="L222" s="316"/>
    </row>
    <row r="223" spans="2:12" ht="30" customHeight="1">
      <c r="B223" s="315" t="s">
        <v>1413</v>
      </c>
      <c r="C223" s="312"/>
      <c r="D223" s="312" t="s">
        <v>5438</v>
      </c>
      <c r="E223" s="312"/>
      <c r="F223" s="312"/>
      <c r="G223" s="312" t="s">
        <v>1423</v>
      </c>
      <c r="H223" s="65">
        <v>963674</v>
      </c>
      <c r="J223" s="313"/>
      <c r="K223" s="313"/>
      <c r="L223" s="316"/>
    </row>
    <row r="224" spans="2:12" ht="30" customHeight="1">
      <c r="B224" s="315" t="s">
        <v>1413</v>
      </c>
      <c r="C224" s="312"/>
      <c r="D224" s="312" t="s">
        <v>5439</v>
      </c>
      <c r="E224" s="312"/>
      <c r="F224" s="312"/>
      <c r="G224" s="312" t="s">
        <v>1759</v>
      </c>
      <c r="H224" s="65">
        <v>963934</v>
      </c>
      <c r="J224" s="313"/>
      <c r="K224" s="313"/>
      <c r="L224" s="316"/>
    </row>
    <row r="225" spans="2:12" ht="30" customHeight="1">
      <c r="B225" s="315" t="s">
        <v>1413</v>
      </c>
      <c r="C225" s="312"/>
      <c r="D225" s="312" t="s">
        <v>5440</v>
      </c>
      <c r="E225" s="312"/>
      <c r="F225" s="312"/>
      <c r="G225" s="312" t="s">
        <v>1759</v>
      </c>
      <c r="H225" s="65">
        <v>963940</v>
      </c>
      <c r="J225" s="313"/>
      <c r="K225" s="313"/>
      <c r="L225" s="316"/>
    </row>
    <row r="226" spans="2:12" ht="30" customHeight="1">
      <c r="B226" s="315" t="s">
        <v>1413</v>
      </c>
      <c r="C226" s="312"/>
      <c r="D226" s="312" t="s">
        <v>5441</v>
      </c>
      <c r="E226" s="312"/>
      <c r="F226" s="312"/>
      <c r="G226" s="312" t="s">
        <v>1759</v>
      </c>
      <c r="H226" s="65">
        <v>958533</v>
      </c>
      <c r="J226" s="313"/>
      <c r="K226" s="313"/>
      <c r="L226" s="316"/>
    </row>
    <row r="227" spans="2:12" ht="30" customHeight="1">
      <c r="B227" s="315" t="s">
        <v>1413</v>
      </c>
      <c r="C227" s="312"/>
      <c r="D227" s="312" t="s">
        <v>5442</v>
      </c>
      <c r="E227" s="312"/>
      <c r="F227" s="312"/>
      <c r="G227" s="312" t="s">
        <v>1428</v>
      </c>
      <c r="H227" s="65">
        <v>1553814</v>
      </c>
      <c r="J227" s="313"/>
      <c r="K227" s="313"/>
      <c r="L227" s="316"/>
    </row>
    <row r="228" spans="2:12" ht="30" customHeight="1">
      <c r="B228" s="315" t="s">
        <v>1413</v>
      </c>
      <c r="C228" s="312"/>
      <c r="D228" s="312" t="s">
        <v>5443</v>
      </c>
      <c r="E228" s="312"/>
      <c r="F228" s="312"/>
      <c r="G228" s="312" t="s">
        <v>1423</v>
      </c>
      <c r="H228" s="65">
        <v>6140750</v>
      </c>
      <c r="J228" s="313"/>
      <c r="K228" s="313"/>
      <c r="L228" s="316"/>
    </row>
    <row r="229" spans="2:12" ht="30" customHeight="1">
      <c r="B229" s="315" t="s">
        <v>1413</v>
      </c>
      <c r="C229" s="312"/>
      <c r="D229" s="312" t="s">
        <v>5444</v>
      </c>
      <c r="E229" s="312"/>
      <c r="F229" s="312"/>
      <c r="G229" s="312" t="s">
        <v>5445</v>
      </c>
      <c r="H229" s="65">
        <v>6108761</v>
      </c>
      <c r="J229" s="313"/>
      <c r="K229" s="313"/>
      <c r="L229" s="316"/>
    </row>
    <row r="230" spans="2:12" ht="30" customHeight="1">
      <c r="B230" s="315" t="s">
        <v>1413</v>
      </c>
      <c r="C230" s="312"/>
      <c r="D230" s="312" t="s">
        <v>5446</v>
      </c>
      <c r="E230" s="312"/>
      <c r="F230" s="312"/>
      <c r="G230" s="312" t="s">
        <v>1680</v>
      </c>
      <c r="H230" s="65">
        <v>1252073</v>
      </c>
      <c r="J230" s="313"/>
      <c r="K230" s="313"/>
      <c r="L230" s="316"/>
    </row>
    <row r="231" spans="2:12" ht="30" customHeight="1">
      <c r="B231" s="315" t="s">
        <v>1413</v>
      </c>
      <c r="C231" s="312"/>
      <c r="D231" s="312" t="s">
        <v>5447</v>
      </c>
      <c r="E231" s="312"/>
      <c r="F231" s="312"/>
      <c r="G231" s="312" t="s">
        <v>5227</v>
      </c>
      <c r="H231" s="65">
        <v>6319993</v>
      </c>
      <c r="J231" s="313"/>
      <c r="K231" s="313"/>
      <c r="L231" s="316"/>
    </row>
    <row r="232" spans="2:12" ht="30" customHeight="1">
      <c r="B232" s="315" t="s">
        <v>1413</v>
      </c>
      <c r="C232" s="312"/>
      <c r="D232" s="312" t="s">
        <v>5448</v>
      </c>
      <c r="E232" s="312"/>
      <c r="F232" s="312"/>
      <c r="G232" s="312" t="s">
        <v>5225</v>
      </c>
      <c r="H232" s="65">
        <v>954306</v>
      </c>
      <c r="J232" s="313"/>
      <c r="K232" s="313"/>
      <c r="L232" s="316"/>
    </row>
    <row r="233" spans="2:12" ht="30" customHeight="1">
      <c r="B233" s="315" t="s">
        <v>1413</v>
      </c>
      <c r="C233" s="312"/>
      <c r="D233" s="312" t="s">
        <v>5449</v>
      </c>
      <c r="E233" s="312"/>
      <c r="F233" s="312"/>
      <c r="G233" s="312" t="s">
        <v>5227</v>
      </c>
      <c r="H233" s="65">
        <v>963029</v>
      </c>
      <c r="J233" s="313"/>
      <c r="K233" s="313"/>
      <c r="L233" s="316"/>
    </row>
    <row r="234" spans="2:12" ht="30" customHeight="1">
      <c r="B234" s="315" t="s">
        <v>1413</v>
      </c>
      <c r="C234" s="312"/>
      <c r="D234" s="312" t="s">
        <v>5450</v>
      </c>
      <c r="E234" s="312"/>
      <c r="F234" s="312"/>
      <c r="G234" s="312" t="s">
        <v>5227</v>
      </c>
      <c r="H234" s="65">
        <v>955885</v>
      </c>
      <c r="J234" s="313"/>
      <c r="K234" s="313"/>
      <c r="L234" s="316"/>
    </row>
    <row r="235" spans="2:12" ht="30" customHeight="1">
      <c r="B235" s="315" t="s">
        <v>1413</v>
      </c>
      <c r="C235" s="312"/>
      <c r="D235" s="312" t="s">
        <v>5451</v>
      </c>
      <c r="E235" s="312"/>
      <c r="F235" s="312"/>
      <c r="G235" s="312" t="s">
        <v>4924</v>
      </c>
      <c r="H235" s="65">
        <v>6316334</v>
      </c>
      <c r="J235" s="313"/>
      <c r="K235" s="313"/>
      <c r="L235" s="316"/>
    </row>
    <row r="236" spans="2:12" ht="30" customHeight="1">
      <c r="B236" s="315" t="s">
        <v>1413</v>
      </c>
      <c r="C236" s="312"/>
      <c r="D236" s="312" t="s">
        <v>5452</v>
      </c>
      <c r="E236" s="312"/>
      <c r="F236" s="312"/>
      <c r="G236" s="312" t="s">
        <v>1759</v>
      </c>
      <c r="H236" s="65">
        <v>6303941</v>
      </c>
      <c r="J236" s="313"/>
      <c r="K236" s="313"/>
      <c r="L236" s="316"/>
    </row>
    <row r="237" spans="2:12" ht="30" customHeight="1">
      <c r="B237" s="315" t="s">
        <v>1413</v>
      </c>
      <c r="C237" s="312"/>
      <c r="D237" s="312" t="s">
        <v>5453</v>
      </c>
      <c r="E237" s="312"/>
      <c r="F237" s="312"/>
      <c r="G237" s="312" t="s">
        <v>5227</v>
      </c>
      <c r="H237" s="65">
        <v>957619</v>
      </c>
      <c r="J237" s="313"/>
      <c r="K237" s="313"/>
      <c r="L237" s="316"/>
    </row>
    <row r="238" spans="2:12" ht="30" customHeight="1">
      <c r="B238" s="315" t="s">
        <v>1413</v>
      </c>
      <c r="C238" s="312"/>
      <c r="D238" s="312" t="s">
        <v>5455</v>
      </c>
      <c r="E238" s="312"/>
      <c r="F238" s="312"/>
      <c r="G238" s="312" t="s">
        <v>5227</v>
      </c>
      <c r="H238" s="65">
        <v>1053122</v>
      </c>
      <c r="J238" s="313"/>
      <c r="K238" s="313"/>
      <c r="L238" s="316"/>
    </row>
    <row r="239" spans="2:12" ht="30" customHeight="1">
      <c r="B239" s="315" t="s">
        <v>1413</v>
      </c>
      <c r="C239" s="312"/>
      <c r="D239" s="312" t="s">
        <v>5456</v>
      </c>
      <c r="E239" s="312"/>
      <c r="F239" s="312"/>
      <c r="G239" s="312" t="s">
        <v>1759</v>
      </c>
      <c r="H239" s="65">
        <v>964297</v>
      </c>
      <c r="J239" s="313"/>
      <c r="K239" s="313"/>
      <c r="L239" s="316"/>
    </row>
    <row r="240" spans="2:12" ht="30" customHeight="1">
      <c r="B240" s="315" t="s">
        <v>1413</v>
      </c>
      <c r="C240" s="312"/>
      <c r="D240" s="312" t="s">
        <v>5457</v>
      </c>
      <c r="E240" s="312"/>
      <c r="F240" s="312"/>
      <c r="G240" s="312" t="s">
        <v>1423</v>
      </c>
      <c r="H240" s="65">
        <v>962785</v>
      </c>
      <c r="J240" s="313"/>
      <c r="K240" s="313"/>
      <c r="L240" s="316"/>
    </row>
    <row r="241" spans="2:12" ht="30" customHeight="1">
      <c r="B241" s="315" t="s">
        <v>1413</v>
      </c>
      <c r="C241" s="312"/>
      <c r="D241" s="312" t="s">
        <v>5458</v>
      </c>
      <c r="E241" s="312"/>
      <c r="F241" s="312"/>
      <c r="G241" s="312" t="s">
        <v>5227</v>
      </c>
      <c r="H241" s="65">
        <v>6109233</v>
      </c>
      <c r="J241" s="313"/>
      <c r="K241" s="313"/>
      <c r="L241" s="316"/>
    </row>
    <row r="242" spans="2:12" ht="30" customHeight="1">
      <c r="B242" s="315" t="s">
        <v>1413</v>
      </c>
      <c r="C242" s="312"/>
      <c r="D242" s="312" t="s">
        <v>5459</v>
      </c>
      <c r="E242" s="312"/>
      <c r="F242" s="312"/>
      <c r="G242" s="312" t="s">
        <v>1759</v>
      </c>
      <c r="H242" s="65">
        <v>6303940</v>
      </c>
      <c r="J242" s="313"/>
      <c r="K242" s="313"/>
      <c r="L242" s="316"/>
    </row>
    <row r="243" spans="2:12" ht="30" customHeight="1">
      <c r="B243" s="315" t="s">
        <v>1413</v>
      </c>
      <c r="C243" s="312"/>
      <c r="D243" s="312" t="s">
        <v>5460</v>
      </c>
      <c r="E243" s="312"/>
      <c r="F243" s="312"/>
      <c r="G243" s="312" t="s">
        <v>5227</v>
      </c>
      <c r="H243" s="65">
        <v>6152366</v>
      </c>
      <c r="J243" s="313"/>
      <c r="K243" s="313"/>
      <c r="L243" s="316"/>
    </row>
    <row r="244" spans="2:12" ht="30" customHeight="1">
      <c r="B244" s="315" t="s">
        <v>1413</v>
      </c>
      <c r="C244" s="312"/>
      <c r="D244" s="312" t="s">
        <v>5461</v>
      </c>
      <c r="E244" s="312"/>
      <c r="F244" s="312"/>
      <c r="G244" s="312" t="s">
        <v>5227</v>
      </c>
      <c r="H244" s="65">
        <v>1053265</v>
      </c>
      <c r="J244" s="313"/>
      <c r="K244" s="313"/>
      <c r="L244" s="316"/>
    </row>
    <row r="245" spans="2:12" ht="30" customHeight="1">
      <c r="B245" s="315" t="s">
        <v>1413</v>
      </c>
      <c r="C245" s="312"/>
      <c r="D245" s="312" t="s">
        <v>5462</v>
      </c>
      <c r="E245" s="312"/>
      <c r="F245" s="312"/>
      <c r="G245" s="312" t="s">
        <v>2825</v>
      </c>
      <c r="H245" s="65">
        <v>954455</v>
      </c>
      <c r="J245" s="313"/>
      <c r="K245" s="313"/>
      <c r="L245" s="316"/>
    </row>
    <row r="246" spans="2:12" ht="30" customHeight="1">
      <c r="B246" s="315" t="s">
        <v>1413</v>
      </c>
      <c r="C246" s="312"/>
      <c r="D246" s="312" t="s">
        <v>5463</v>
      </c>
      <c r="E246" s="312"/>
      <c r="F246" s="312"/>
      <c r="G246" s="312" t="s">
        <v>5227</v>
      </c>
      <c r="H246" s="65">
        <v>957917</v>
      </c>
      <c r="J246" s="313"/>
      <c r="K246" s="313"/>
      <c r="L246" s="316"/>
    </row>
    <row r="247" spans="2:12" ht="30" customHeight="1">
      <c r="B247" s="315" t="s">
        <v>1413</v>
      </c>
      <c r="C247" s="312"/>
      <c r="D247" s="312" t="s">
        <v>5464</v>
      </c>
      <c r="E247" s="312"/>
      <c r="F247" s="312"/>
      <c r="G247" s="312" t="s">
        <v>1765</v>
      </c>
      <c r="H247" s="65">
        <v>6217082</v>
      </c>
      <c r="J247" s="313"/>
      <c r="K247" s="313"/>
      <c r="L247" s="316"/>
    </row>
    <row r="248" spans="2:12" ht="30" customHeight="1">
      <c r="B248" s="315" t="s">
        <v>1413</v>
      </c>
      <c r="C248" s="312"/>
      <c r="D248" s="312" t="s">
        <v>5465</v>
      </c>
      <c r="E248" s="312"/>
      <c r="F248" s="312"/>
      <c r="G248" s="312" t="s">
        <v>4924</v>
      </c>
      <c r="H248" s="65">
        <v>6321466</v>
      </c>
      <c r="J248" s="313"/>
      <c r="K248" s="313"/>
      <c r="L248" s="316"/>
    </row>
    <row r="249" spans="2:12" ht="30" customHeight="1">
      <c r="B249" s="315" t="s">
        <v>1413</v>
      </c>
      <c r="C249" s="312"/>
      <c r="D249" s="312" t="s">
        <v>5466</v>
      </c>
      <c r="E249" s="312"/>
      <c r="F249" s="312"/>
      <c r="G249" s="312" t="s">
        <v>3120</v>
      </c>
      <c r="H249" s="65">
        <v>1052858</v>
      </c>
      <c r="J249" s="313"/>
      <c r="K249" s="313"/>
      <c r="L249" s="316"/>
    </row>
    <row r="250" spans="2:12" ht="30" customHeight="1">
      <c r="B250" s="315" t="s">
        <v>1413</v>
      </c>
      <c r="C250" s="312"/>
      <c r="D250" s="312" t="s">
        <v>5467</v>
      </c>
      <c r="E250" s="312"/>
      <c r="F250" s="312"/>
      <c r="G250" s="312" t="s">
        <v>1759</v>
      </c>
      <c r="H250" s="65">
        <v>6320615</v>
      </c>
      <c r="J250" s="313"/>
      <c r="K250" s="313"/>
      <c r="L250" s="316"/>
    </row>
    <row r="251" spans="2:12" ht="30" customHeight="1">
      <c r="B251" s="315" t="s">
        <v>9722</v>
      </c>
      <c r="C251" s="312"/>
      <c r="D251" s="312" t="s">
        <v>9752</v>
      </c>
      <c r="E251" s="312" t="s">
        <v>9753</v>
      </c>
      <c r="F251" s="312"/>
      <c r="G251" s="312" t="s">
        <v>1759</v>
      </c>
      <c r="H251" s="65">
        <v>6298233</v>
      </c>
      <c r="J251" s="313"/>
      <c r="K251" s="313"/>
      <c r="L251" s="316"/>
    </row>
    <row r="252" spans="2:12" ht="30" customHeight="1">
      <c r="B252" s="315" t="s">
        <v>9710</v>
      </c>
      <c r="C252" s="312"/>
      <c r="D252" s="312" t="s">
        <v>9754</v>
      </c>
      <c r="E252" s="312" t="s">
        <v>9756</v>
      </c>
      <c r="F252" s="312"/>
      <c r="G252" s="312" t="s">
        <v>1759</v>
      </c>
      <c r="H252" s="65" t="s">
        <v>9755</v>
      </c>
      <c r="J252" s="313"/>
      <c r="K252" s="313"/>
      <c r="L252" s="316"/>
    </row>
    <row r="253" spans="2:12" ht="30" customHeight="1">
      <c r="B253" s="315"/>
      <c r="C253" s="312"/>
      <c r="D253" s="312"/>
      <c r="E253" s="312"/>
      <c r="F253" s="312"/>
      <c r="G253" s="312" t="s">
        <v>1759</v>
      </c>
      <c r="H253" s="65"/>
      <c r="J253" s="313"/>
      <c r="K253" s="313"/>
      <c r="L253" s="316"/>
    </row>
    <row r="254" spans="2:12" ht="30" customHeight="1">
      <c r="B254" s="315"/>
      <c r="C254" s="312"/>
      <c r="D254" s="312"/>
      <c r="E254" s="312"/>
      <c r="F254" s="312"/>
      <c r="G254" s="312" t="s">
        <v>1759</v>
      </c>
      <c r="H254" s="65"/>
      <c r="J254" s="313"/>
      <c r="K254" s="313"/>
      <c r="L254" s="316"/>
    </row>
    <row r="255" spans="2:12" ht="30" customHeight="1">
      <c r="B255" s="315"/>
      <c r="C255" s="312"/>
      <c r="D255" s="312"/>
      <c r="E255" s="312"/>
      <c r="F255" s="312"/>
      <c r="G255" s="312" t="s">
        <v>1759</v>
      </c>
      <c r="H255" s="65"/>
      <c r="J255" s="313"/>
      <c r="K255" s="313"/>
      <c r="L255" s="316"/>
    </row>
    <row r="256" spans="2:12" ht="30" customHeight="1">
      <c r="B256" s="315"/>
      <c r="C256" s="312"/>
      <c r="D256" s="312"/>
      <c r="E256" s="312"/>
      <c r="F256" s="312"/>
      <c r="G256" s="312" t="s">
        <v>1759</v>
      </c>
      <c r="H256" s="65"/>
      <c r="J256" s="313"/>
      <c r="K256" s="313"/>
      <c r="L256" s="316"/>
    </row>
    <row r="257" spans="2:12" ht="30" customHeight="1">
      <c r="B257" s="315"/>
      <c r="C257" s="312"/>
      <c r="D257" s="312"/>
      <c r="E257" s="312"/>
      <c r="F257" s="312"/>
      <c r="G257" s="312" t="s">
        <v>1759</v>
      </c>
      <c r="H257" s="65"/>
      <c r="J257" s="313"/>
      <c r="K257" s="313"/>
      <c r="L257" s="316"/>
    </row>
    <row r="258" spans="2:12" ht="30" customHeight="1">
      <c r="B258" s="315"/>
      <c r="C258" s="312"/>
      <c r="D258" s="312"/>
      <c r="E258" s="312"/>
      <c r="F258" s="312"/>
      <c r="G258" s="312" t="s">
        <v>1759</v>
      </c>
      <c r="H258" s="65"/>
      <c r="J258" s="313"/>
      <c r="K258" s="313"/>
      <c r="L258" s="316"/>
    </row>
    <row r="259" spans="2:12" ht="30" customHeight="1">
      <c r="B259" s="315"/>
      <c r="C259" s="312"/>
      <c r="D259" s="312"/>
      <c r="E259" s="312"/>
      <c r="F259" s="312"/>
      <c r="G259" s="312" t="s">
        <v>1759</v>
      </c>
      <c r="H259" s="65"/>
      <c r="J259" s="313"/>
      <c r="K259" s="313"/>
      <c r="L259" s="316"/>
    </row>
    <row r="260" spans="2:12" ht="30" customHeight="1">
      <c r="B260" s="315"/>
      <c r="C260" s="312"/>
      <c r="D260" s="312"/>
      <c r="E260" s="312"/>
      <c r="F260" s="312"/>
      <c r="G260" s="312" t="s">
        <v>1759</v>
      </c>
      <c r="H260" s="65"/>
      <c r="J260" s="313"/>
      <c r="K260" s="313"/>
      <c r="L260" s="316"/>
    </row>
    <row r="261" spans="2:12" ht="30" customHeight="1">
      <c r="B261" s="315"/>
      <c r="C261" s="312"/>
      <c r="D261" s="312"/>
      <c r="E261" s="312"/>
      <c r="F261" s="312"/>
      <c r="G261" s="312" t="s">
        <v>1759</v>
      </c>
      <c r="H261" s="65"/>
      <c r="J261" s="313"/>
      <c r="K261" s="313"/>
      <c r="L261" s="316"/>
    </row>
    <row r="262" spans="2:12" ht="30" customHeight="1">
      <c r="B262" s="315"/>
      <c r="C262" s="312"/>
      <c r="D262" s="312"/>
      <c r="E262" s="312"/>
      <c r="F262" s="312"/>
      <c r="G262" s="312" t="s">
        <v>1759</v>
      </c>
      <c r="H262" s="65"/>
      <c r="J262" s="313"/>
      <c r="K262" s="313"/>
      <c r="L262" s="316"/>
    </row>
    <row r="263" spans="2:12" ht="30" customHeight="1">
      <c r="B263" s="315"/>
      <c r="C263" s="312"/>
      <c r="D263" s="312"/>
      <c r="E263" s="312"/>
      <c r="F263" s="312"/>
      <c r="G263" s="312" t="s">
        <v>1759</v>
      </c>
      <c r="H263" s="65"/>
      <c r="J263" s="313"/>
      <c r="K263" s="313"/>
      <c r="L263" s="316"/>
    </row>
    <row r="264" spans="2:12" ht="30" customHeight="1">
      <c r="B264" s="315"/>
      <c r="C264" s="312"/>
      <c r="D264" s="312"/>
      <c r="E264" s="312"/>
      <c r="F264" s="312"/>
      <c r="G264" s="312" t="s">
        <v>1759</v>
      </c>
      <c r="H264" s="65"/>
      <c r="J264" s="313"/>
      <c r="K264" s="313"/>
      <c r="L264" s="316"/>
    </row>
    <row r="265" spans="2:12" ht="30" customHeight="1">
      <c r="B265" s="315"/>
      <c r="C265" s="312"/>
      <c r="D265" s="312"/>
      <c r="E265" s="312"/>
      <c r="F265" s="312"/>
      <c r="G265" s="312" t="s">
        <v>1759</v>
      </c>
      <c r="H265" s="65"/>
      <c r="J265" s="313"/>
      <c r="K265" s="313"/>
      <c r="L265" s="316"/>
    </row>
    <row r="266" spans="2:12" ht="30" customHeight="1">
      <c r="B266" s="315"/>
      <c r="C266" s="312"/>
      <c r="D266" s="312"/>
      <c r="E266" s="312"/>
      <c r="F266" s="312"/>
      <c r="G266" s="312" t="s">
        <v>1759</v>
      </c>
      <c r="H266" s="65"/>
      <c r="J266" s="313"/>
      <c r="K266" s="313"/>
      <c r="L266" s="316"/>
    </row>
    <row r="267" spans="2:12" ht="30" customHeight="1">
      <c r="B267" s="315"/>
      <c r="C267" s="312"/>
      <c r="D267" s="312"/>
      <c r="E267" s="312"/>
      <c r="F267" s="312"/>
      <c r="G267" s="312" t="s">
        <v>1759</v>
      </c>
      <c r="H267" s="65"/>
      <c r="J267" s="313"/>
      <c r="K267" s="313"/>
      <c r="L267" s="316"/>
    </row>
    <row r="268" spans="2:12" ht="30" customHeight="1">
      <c r="B268" s="315"/>
      <c r="C268" s="312"/>
      <c r="D268" s="312"/>
      <c r="E268" s="312"/>
      <c r="F268" s="312"/>
      <c r="G268" s="312" t="s">
        <v>1759</v>
      </c>
      <c r="H268" s="65"/>
      <c r="J268" s="313"/>
      <c r="K268" s="313"/>
      <c r="L268" s="316"/>
    </row>
    <row r="269" spans="2:12" ht="30" customHeight="1">
      <c r="B269" s="315"/>
      <c r="C269" s="312"/>
      <c r="D269" s="312"/>
      <c r="E269" s="312"/>
      <c r="F269" s="312"/>
      <c r="G269" s="312" t="s">
        <v>1759</v>
      </c>
      <c r="H269" s="65"/>
      <c r="J269" s="313"/>
      <c r="K269" s="313"/>
      <c r="L269" s="316"/>
    </row>
    <row r="270" spans="2:12" ht="30" customHeight="1">
      <c r="B270" s="315"/>
      <c r="C270" s="312"/>
      <c r="D270" s="312"/>
      <c r="E270" s="312"/>
      <c r="F270" s="312"/>
      <c r="G270" s="312" t="s">
        <v>1759</v>
      </c>
      <c r="H270" s="65"/>
      <c r="J270" s="313"/>
      <c r="K270" s="313"/>
      <c r="L270" s="316"/>
    </row>
    <row r="271" spans="2:12" ht="30" customHeight="1">
      <c r="B271" s="315"/>
      <c r="C271" s="312"/>
      <c r="D271" s="312"/>
      <c r="E271" s="312"/>
      <c r="F271" s="312"/>
      <c r="G271" s="312" t="s">
        <v>1759</v>
      </c>
      <c r="H271" s="65"/>
      <c r="J271" s="313"/>
      <c r="K271" s="313"/>
      <c r="L271" s="316"/>
    </row>
    <row r="272" spans="2:12" ht="30" customHeight="1">
      <c r="B272" s="315"/>
      <c r="C272" s="312"/>
      <c r="D272" s="312"/>
      <c r="E272" s="312"/>
      <c r="F272" s="312"/>
      <c r="G272" s="312" t="s">
        <v>1759</v>
      </c>
      <c r="H272" s="65"/>
      <c r="J272" s="313"/>
      <c r="K272" s="313"/>
      <c r="L272" s="316"/>
    </row>
    <row r="273" spans="2:12" ht="30" customHeight="1">
      <c r="B273" s="315"/>
      <c r="C273" s="312"/>
      <c r="D273" s="312"/>
      <c r="E273" s="312"/>
      <c r="F273" s="312"/>
      <c r="G273" s="312" t="s">
        <v>1759</v>
      </c>
      <c r="H273" s="65"/>
      <c r="J273" s="313"/>
      <c r="K273" s="313"/>
      <c r="L273" s="316"/>
    </row>
    <row r="274" spans="2:12" ht="30" customHeight="1">
      <c r="B274" s="315"/>
      <c r="C274" s="312"/>
      <c r="D274" s="312"/>
      <c r="E274" s="312"/>
      <c r="F274" s="312"/>
      <c r="G274" s="312" t="s">
        <v>1759</v>
      </c>
      <c r="H274" s="65"/>
      <c r="J274" s="313"/>
      <c r="K274" s="313"/>
      <c r="L274" s="316"/>
    </row>
    <row r="275" spans="2:12" ht="30" customHeight="1">
      <c r="B275" s="315"/>
      <c r="C275" s="312"/>
      <c r="D275" s="312"/>
      <c r="E275" s="312"/>
      <c r="F275" s="312"/>
      <c r="G275" s="312" t="s">
        <v>1759</v>
      </c>
      <c r="H275" s="65"/>
      <c r="J275" s="313"/>
      <c r="K275" s="313"/>
      <c r="L275" s="316"/>
    </row>
    <row r="276" spans="2:12" ht="30" customHeight="1">
      <c r="B276" s="315"/>
      <c r="C276" s="312"/>
      <c r="D276" s="312"/>
      <c r="E276" s="312"/>
      <c r="F276" s="312"/>
      <c r="G276" s="312" t="s">
        <v>1759</v>
      </c>
      <c r="H276" s="65"/>
      <c r="J276" s="313"/>
      <c r="K276" s="313"/>
      <c r="L276" s="316"/>
    </row>
    <row r="277" spans="2:12" ht="30" customHeight="1">
      <c r="B277" s="315"/>
      <c r="C277" s="312"/>
      <c r="D277" s="312"/>
      <c r="E277" s="312"/>
      <c r="F277" s="312"/>
      <c r="G277" s="312" t="s">
        <v>1759</v>
      </c>
      <c r="H277" s="65"/>
      <c r="J277" s="313"/>
      <c r="K277" s="313"/>
      <c r="L277" s="316"/>
    </row>
    <row r="278" spans="2:12" ht="30" customHeight="1">
      <c r="B278" s="315"/>
      <c r="C278" s="312"/>
      <c r="D278" s="312"/>
      <c r="E278" s="312"/>
      <c r="F278" s="312"/>
      <c r="G278" s="312" t="s">
        <v>1759</v>
      </c>
      <c r="H278" s="65"/>
      <c r="J278" s="313"/>
      <c r="K278" s="313"/>
      <c r="L278" s="316"/>
    </row>
    <row r="279" spans="2:12" ht="30" customHeight="1">
      <c r="B279" s="315"/>
      <c r="C279" s="312"/>
      <c r="D279" s="312"/>
      <c r="E279" s="312"/>
      <c r="F279" s="312"/>
      <c r="G279" s="312" t="s">
        <v>1759</v>
      </c>
      <c r="H279" s="65"/>
      <c r="J279" s="313"/>
      <c r="K279" s="313"/>
      <c r="L279" s="316"/>
    </row>
    <row r="280" spans="2:12" ht="30" customHeight="1">
      <c r="B280" s="315"/>
      <c r="C280" s="312"/>
      <c r="D280" s="312"/>
      <c r="E280" s="312"/>
      <c r="F280" s="312"/>
      <c r="G280" s="312" t="s">
        <v>1759</v>
      </c>
      <c r="H280" s="65"/>
      <c r="J280" s="313"/>
      <c r="K280" s="313"/>
      <c r="L280" s="316"/>
    </row>
    <row r="281" spans="2:12" ht="30" customHeight="1">
      <c r="B281" s="315"/>
      <c r="C281" s="312"/>
      <c r="D281" s="312"/>
      <c r="E281" s="312"/>
      <c r="F281" s="312"/>
      <c r="G281" s="312" t="s">
        <v>1759</v>
      </c>
      <c r="H281" s="65"/>
      <c r="J281" s="313"/>
      <c r="K281" s="313"/>
      <c r="L281" s="316"/>
    </row>
    <row r="282" spans="2:12" ht="30" customHeight="1">
      <c r="B282" s="315"/>
      <c r="C282" s="312"/>
      <c r="D282" s="312"/>
      <c r="E282" s="312"/>
      <c r="F282" s="312"/>
      <c r="G282" s="312" t="s">
        <v>1759</v>
      </c>
      <c r="H282" s="65"/>
      <c r="J282" s="313"/>
      <c r="K282" s="313"/>
      <c r="L282" s="316"/>
    </row>
    <row r="283" spans="2:12" ht="30" customHeight="1">
      <c r="B283" s="315"/>
      <c r="C283" s="312"/>
      <c r="D283" s="312"/>
      <c r="E283" s="312"/>
      <c r="F283" s="312"/>
      <c r="G283" s="312" t="s">
        <v>1759</v>
      </c>
      <c r="H283" s="65"/>
      <c r="J283" s="313"/>
      <c r="K283" s="313"/>
      <c r="L283" s="316"/>
    </row>
    <row r="284" spans="2:12" ht="30" customHeight="1">
      <c r="B284" s="315"/>
      <c r="C284" s="312"/>
      <c r="D284" s="312"/>
      <c r="E284" s="312"/>
      <c r="F284" s="312"/>
      <c r="G284" s="312" t="s">
        <v>1759</v>
      </c>
      <c r="H284" s="65"/>
      <c r="J284" s="313"/>
      <c r="K284" s="313"/>
      <c r="L284" s="316"/>
    </row>
    <row r="285" spans="2:12" ht="30" customHeight="1">
      <c r="B285" s="315"/>
      <c r="C285" s="312"/>
      <c r="D285" s="312"/>
      <c r="E285" s="312"/>
      <c r="F285" s="312"/>
      <c r="G285" s="312" t="s">
        <v>1759</v>
      </c>
      <c r="H285" s="65"/>
      <c r="J285" s="313"/>
      <c r="K285" s="313"/>
      <c r="L285" s="316"/>
    </row>
    <row r="286" spans="2:12" ht="30" customHeight="1">
      <c r="B286" s="315"/>
      <c r="C286" s="312"/>
      <c r="D286" s="312"/>
      <c r="E286" s="312"/>
      <c r="F286" s="312"/>
      <c r="G286" s="312" t="s">
        <v>1759</v>
      </c>
      <c r="H286" s="65"/>
      <c r="J286" s="313"/>
      <c r="K286" s="313"/>
      <c r="L286" s="316"/>
    </row>
    <row r="287" spans="2:12" ht="30" customHeight="1">
      <c r="B287" s="315"/>
      <c r="C287" s="312"/>
      <c r="D287" s="312"/>
      <c r="E287" s="312"/>
      <c r="F287" s="312"/>
      <c r="G287" s="312" t="s">
        <v>1759</v>
      </c>
      <c r="H287" s="65"/>
      <c r="J287" s="313"/>
      <c r="K287" s="313"/>
      <c r="L287" s="316"/>
    </row>
    <row r="288" spans="2:12" ht="30" customHeight="1">
      <c r="B288" s="315"/>
      <c r="C288" s="312"/>
      <c r="D288" s="312"/>
      <c r="E288" s="312"/>
      <c r="F288" s="312"/>
      <c r="G288" s="312" t="s">
        <v>1759</v>
      </c>
      <c r="H288" s="65"/>
      <c r="J288" s="313"/>
      <c r="K288" s="313"/>
      <c r="L288" s="316"/>
    </row>
    <row r="289" spans="2:12" ht="30" customHeight="1">
      <c r="B289" s="315"/>
      <c r="C289" s="312"/>
      <c r="D289" s="312"/>
      <c r="E289" s="312"/>
      <c r="F289" s="312"/>
      <c r="G289" s="312" t="s">
        <v>1759</v>
      </c>
      <c r="H289" s="65"/>
      <c r="J289" s="313"/>
      <c r="K289" s="313"/>
      <c r="L289" s="316"/>
    </row>
    <row r="290" spans="2:12" ht="30" customHeight="1">
      <c r="B290" s="315"/>
      <c r="C290" s="312"/>
      <c r="D290" s="312"/>
      <c r="E290" s="312"/>
      <c r="F290" s="312"/>
      <c r="G290" s="312" t="s">
        <v>1759</v>
      </c>
      <c r="H290" s="65"/>
      <c r="J290" s="313"/>
      <c r="K290" s="313"/>
      <c r="L290" s="316"/>
    </row>
    <row r="291" spans="2:12" ht="30" customHeight="1">
      <c r="B291" s="315"/>
      <c r="C291" s="312"/>
      <c r="D291" s="312"/>
      <c r="E291" s="312"/>
      <c r="F291" s="312"/>
      <c r="G291" s="312" t="s">
        <v>1759</v>
      </c>
      <c r="H291" s="65"/>
      <c r="J291" s="313"/>
      <c r="K291" s="313"/>
      <c r="L291" s="316"/>
    </row>
    <row r="292" spans="2:12" ht="30" customHeight="1">
      <c r="B292" s="315"/>
      <c r="C292" s="312"/>
      <c r="D292" s="312"/>
      <c r="E292" s="312"/>
      <c r="F292" s="312"/>
      <c r="G292" s="312" t="s">
        <v>1759</v>
      </c>
      <c r="H292" s="65"/>
      <c r="J292" s="313"/>
      <c r="K292" s="313"/>
      <c r="L292" s="316"/>
    </row>
    <row r="293" spans="2:12" ht="30" customHeight="1">
      <c r="B293" s="315"/>
      <c r="C293" s="312"/>
      <c r="D293" s="312"/>
      <c r="E293" s="312"/>
      <c r="F293" s="312"/>
      <c r="G293" s="312" t="s">
        <v>1759</v>
      </c>
      <c r="H293" s="65"/>
      <c r="J293" s="313"/>
      <c r="K293" s="313"/>
      <c r="L293" s="316"/>
    </row>
    <row r="294" spans="2:12" ht="30" customHeight="1">
      <c r="B294" s="315"/>
      <c r="C294" s="312"/>
      <c r="D294" s="312"/>
      <c r="E294" s="312"/>
      <c r="F294" s="312"/>
      <c r="G294" s="312" t="s">
        <v>1759</v>
      </c>
      <c r="H294" s="65"/>
      <c r="J294" s="313"/>
      <c r="K294" s="313"/>
      <c r="L294" s="316"/>
    </row>
    <row r="295" spans="2:12" ht="30" customHeight="1">
      <c r="B295" s="315"/>
      <c r="C295" s="312"/>
      <c r="D295" s="312"/>
      <c r="E295" s="312"/>
      <c r="F295" s="312"/>
      <c r="G295" s="312" t="s">
        <v>1759</v>
      </c>
      <c r="H295" s="65"/>
      <c r="J295" s="313"/>
      <c r="K295" s="313"/>
      <c r="L295" s="316"/>
    </row>
    <row r="296" spans="2:12" ht="30" customHeight="1">
      <c r="B296" s="315"/>
      <c r="C296" s="312"/>
      <c r="D296" s="312"/>
      <c r="E296" s="312"/>
      <c r="F296" s="312"/>
      <c r="G296" s="312" t="s">
        <v>1759</v>
      </c>
      <c r="H296" s="65"/>
      <c r="J296" s="313"/>
      <c r="K296" s="313"/>
      <c r="L296" s="316"/>
    </row>
    <row r="297" spans="2:12" ht="30" customHeight="1">
      <c r="B297" s="315"/>
      <c r="C297" s="312"/>
      <c r="D297" s="312"/>
      <c r="E297" s="312"/>
      <c r="F297" s="312"/>
      <c r="G297" s="312" t="s">
        <v>1759</v>
      </c>
      <c r="H297" s="65"/>
      <c r="J297" s="313"/>
      <c r="K297" s="313"/>
      <c r="L297" s="316"/>
    </row>
    <row r="298" spans="2:12" ht="30" customHeight="1">
      <c r="B298" s="315"/>
      <c r="C298" s="312"/>
      <c r="D298" s="312"/>
      <c r="E298" s="312"/>
      <c r="F298" s="312"/>
      <c r="G298" s="312" t="s">
        <v>1759</v>
      </c>
      <c r="H298" s="65"/>
      <c r="J298" s="313"/>
      <c r="K298" s="313"/>
      <c r="L298" s="316"/>
    </row>
    <row r="299" spans="2:12" ht="30" customHeight="1">
      <c r="B299" s="315"/>
      <c r="C299" s="312"/>
      <c r="D299" s="312"/>
      <c r="E299" s="312"/>
      <c r="F299" s="312"/>
      <c r="G299" s="312" t="s">
        <v>1759</v>
      </c>
      <c r="H299" s="65"/>
      <c r="J299" s="313"/>
      <c r="K299" s="313"/>
      <c r="L299" s="316"/>
    </row>
    <row r="300" spans="2:12" ht="30" customHeight="1">
      <c r="B300" s="315"/>
      <c r="C300" s="312"/>
      <c r="D300" s="312"/>
      <c r="E300" s="312"/>
      <c r="F300" s="312"/>
      <c r="G300" s="312" t="s">
        <v>1759</v>
      </c>
      <c r="H300" s="65"/>
      <c r="J300" s="313"/>
      <c r="K300" s="313"/>
      <c r="L300" s="316"/>
    </row>
    <row r="301" spans="2:12" ht="30" customHeight="1">
      <c r="B301" s="315"/>
      <c r="C301" s="312"/>
      <c r="D301" s="312"/>
      <c r="E301" s="312"/>
      <c r="F301" s="312"/>
      <c r="G301" s="312" t="s">
        <v>1759</v>
      </c>
      <c r="H301" s="65"/>
      <c r="J301" s="313"/>
      <c r="K301" s="313"/>
      <c r="L301" s="316"/>
    </row>
    <row r="302" spans="2:12" ht="30" customHeight="1">
      <c r="B302" s="315"/>
      <c r="C302" s="312"/>
      <c r="D302" s="312"/>
      <c r="E302" s="312"/>
      <c r="F302" s="312"/>
      <c r="G302" s="312" t="s">
        <v>1759</v>
      </c>
      <c r="H302" s="65"/>
      <c r="J302" s="313"/>
      <c r="K302" s="313"/>
      <c r="L302" s="316"/>
    </row>
    <row r="303" spans="2:12" ht="30" customHeight="1">
      <c r="B303" s="315"/>
      <c r="C303" s="312"/>
      <c r="D303" s="312"/>
      <c r="E303" s="312"/>
      <c r="F303" s="312"/>
      <c r="G303" s="312" t="s">
        <v>1759</v>
      </c>
      <c r="H303" s="65"/>
      <c r="J303" s="313"/>
      <c r="K303" s="313"/>
      <c r="L303" s="316"/>
    </row>
    <row r="304" spans="2:12" ht="30" customHeight="1">
      <c r="B304" s="315"/>
      <c r="C304" s="312"/>
      <c r="D304" s="312"/>
      <c r="E304" s="312"/>
      <c r="F304" s="312"/>
      <c r="G304" s="312" t="s">
        <v>1759</v>
      </c>
      <c r="H304" s="65"/>
      <c r="J304" s="313"/>
      <c r="K304" s="313"/>
      <c r="L304" s="316"/>
    </row>
    <row r="305" spans="2:12" ht="30" customHeight="1">
      <c r="B305" s="315"/>
      <c r="C305" s="312"/>
      <c r="D305" s="312"/>
      <c r="E305" s="312"/>
      <c r="F305" s="312"/>
      <c r="G305" s="312" t="s">
        <v>1759</v>
      </c>
      <c r="H305" s="65"/>
      <c r="J305" s="313"/>
      <c r="K305" s="313"/>
      <c r="L305" s="316"/>
    </row>
    <row r="306" spans="2:12" ht="30" customHeight="1">
      <c r="B306" s="315"/>
      <c r="C306" s="312"/>
      <c r="D306" s="312"/>
      <c r="E306" s="312"/>
      <c r="F306" s="312"/>
      <c r="G306" s="312" t="s">
        <v>1759</v>
      </c>
      <c r="H306" s="65"/>
      <c r="J306" s="313"/>
      <c r="K306" s="313"/>
      <c r="L306" s="316"/>
    </row>
    <row r="307" spans="2:12" ht="30" customHeight="1">
      <c r="B307" s="315"/>
      <c r="C307" s="312"/>
      <c r="D307" s="312"/>
      <c r="E307" s="312"/>
      <c r="F307" s="312"/>
      <c r="G307" s="312" t="s">
        <v>1759</v>
      </c>
      <c r="H307" s="65"/>
      <c r="J307" s="313"/>
      <c r="K307" s="313"/>
      <c r="L307" s="316"/>
    </row>
    <row r="308" spans="2:12" ht="30" customHeight="1">
      <c r="B308" s="315"/>
      <c r="C308" s="312"/>
      <c r="D308" s="312"/>
      <c r="E308" s="312"/>
      <c r="F308" s="312"/>
      <c r="G308" s="312" t="s">
        <v>1759</v>
      </c>
      <c r="H308" s="65"/>
      <c r="J308" s="313"/>
      <c r="K308" s="313"/>
      <c r="L308" s="316"/>
    </row>
    <row r="309" spans="2:12" ht="30" customHeight="1">
      <c r="B309" s="315"/>
      <c r="C309" s="312"/>
      <c r="D309" s="312"/>
      <c r="E309" s="312"/>
      <c r="F309" s="312"/>
      <c r="G309" s="312" t="s">
        <v>1759</v>
      </c>
      <c r="H309" s="65"/>
      <c r="J309" s="313"/>
      <c r="K309" s="313"/>
      <c r="L309" s="316"/>
    </row>
    <row r="310" spans="2:12" ht="30" customHeight="1">
      <c r="B310" s="315"/>
      <c r="C310" s="312"/>
      <c r="D310" s="312"/>
      <c r="E310" s="312"/>
      <c r="F310" s="312"/>
      <c r="G310" s="312" t="s">
        <v>1759</v>
      </c>
      <c r="H310" s="65"/>
      <c r="J310" s="313"/>
      <c r="K310" s="313"/>
      <c r="L310" s="316"/>
    </row>
    <row r="311" spans="2:12" ht="30" customHeight="1">
      <c r="B311" s="315"/>
      <c r="C311" s="312"/>
      <c r="D311" s="312"/>
      <c r="E311" s="312"/>
      <c r="F311" s="312"/>
      <c r="G311" s="312" t="s">
        <v>1759</v>
      </c>
      <c r="H311" s="65"/>
      <c r="J311" s="313"/>
      <c r="K311" s="313"/>
      <c r="L311" s="316"/>
    </row>
    <row r="312" spans="2:12" ht="30" customHeight="1">
      <c r="B312" s="315"/>
      <c r="C312" s="312"/>
      <c r="D312" s="312"/>
      <c r="E312" s="312"/>
      <c r="F312" s="312"/>
      <c r="G312" s="312" t="s">
        <v>1759</v>
      </c>
      <c r="H312" s="65"/>
      <c r="J312" s="313"/>
      <c r="K312" s="313"/>
      <c r="L312" s="316"/>
    </row>
    <row r="313" spans="2:12" ht="30" customHeight="1">
      <c r="B313" s="315"/>
      <c r="C313" s="312"/>
      <c r="D313" s="312"/>
      <c r="E313" s="312"/>
      <c r="F313" s="312"/>
      <c r="G313" s="312" t="s">
        <v>1759</v>
      </c>
      <c r="H313" s="65"/>
      <c r="J313" s="313"/>
      <c r="K313" s="313"/>
      <c r="L313" s="316"/>
    </row>
    <row r="314" spans="2:12" ht="30" customHeight="1">
      <c r="B314" s="315"/>
      <c r="C314" s="312"/>
      <c r="D314" s="312"/>
      <c r="E314" s="312"/>
      <c r="F314" s="312"/>
      <c r="G314" s="312" t="s">
        <v>1759</v>
      </c>
      <c r="H314" s="65"/>
      <c r="J314" s="313"/>
      <c r="K314" s="313"/>
      <c r="L314" s="316"/>
    </row>
    <row r="315" spans="2:12" ht="30" customHeight="1">
      <c r="B315" s="315"/>
      <c r="C315" s="312"/>
      <c r="D315" s="312"/>
      <c r="E315" s="312"/>
      <c r="F315" s="312"/>
      <c r="G315" s="312" t="s">
        <v>1759</v>
      </c>
      <c r="H315" s="65"/>
      <c r="J315" s="313"/>
      <c r="K315" s="313"/>
      <c r="L315" s="316"/>
    </row>
    <row r="316" spans="2:12" ht="30" customHeight="1">
      <c r="B316" s="315"/>
      <c r="C316" s="312"/>
      <c r="D316" s="312"/>
      <c r="E316" s="312"/>
      <c r="F316" s="312"/>
      <c r="G316" s="312" t="s">
        <v>1759</v>
      </c>
      <c r="H316" s="65"/>
      <c r="J316" s="313"/>
      <c r="K316" s="313"/>
      <c r="L316" s="316"/>
    </row>
    <row r="317" spans="2:12" ht="30" customHeight="1">
      <c r="B317" s="315"/>
      <c r="C317" s="312"/>
      <c r="D317" s="312"/>
      <c r="E317" s="312"/>
      <c r="F317" s="312"/>
      <c r="G317" s="312" t="s">
        <v>1759</v>
      </c>
      <c r="H317" s="65"/>
      <c r="J317" s="313"/>
      <c r="K317" s="313"/>
      <c r="L317" s="316"/>
    </row>
    <row r="318" spans="2:12" ht="30" customHeight="1">
      <c r="B318" s="315"/>
      <c r="C318" s="312"/>
      <c r="D318" s="312"/>
      <c r="E318" s="312"/>
      <c r="F318" s="312"/>
      <c r="G318" s="312" t="s">
        <v>1759</v>
      </c>
      <c r="H318" s="65"/>
      <c r="J318" s="313"/>
      <c r="K318" s="313"/>
      <c r="L318" s="316"/>
    </row>
    <row r="319" spans="2:12" ht="30" customHeight="1">
      <c r="B319" s="315"/>
      <c r="C319" s="312"/>
      <c r="D319" s="312"/>
      <c r="E319" s="312"/>
      <c r="F319" s="312"/>
      <c r="G319" s="312" t="s">
        <v>1759</v>
      </c>
      <c r="H319" s="65"/>
      <c r="J319" s="313"/>
      <c r="K319" s="313"/>
      <c r="L319" s="316"/>
    </row>
  </sheetData>
  <autoFilter ref="B3:L250" xr:uid="{DAAE7B28-B568-46B2-8B83-F3990409C08E}">
    <sortState xmlns:xlrd2="http://schemas.microsoft.com/office/spreadsheetml/2017/richdata2" ref="B4:L250">
      <sortCondition ref="B4:B6"/>
      <sortCondition ref="C4:C6"/>
      <sortCondition ref="D4:D6"/>
    </sortState>
  </autoFilter>
  <phoneticPr fontId="2" type="noConversion"/>
  <conditionalFormatting sqref="B4:H220">
    <cfRule type="expression" dxfId="310" priority="6" stopIfTrue="1">
      <formula>UPPER($I4)="NONE"</formula>
    </cfRule>
    <cfRule type="expression" dxfId="309" priority="7" stopIfTrue="1">
      <formula>AND($I4&lt;&gt;"", $J4&lt;&gt;"", $I4*1&lt;$J4*1)</formula>
    </cfRule>
  </conditionalFormatting>
  <conditionalFormatting sqref="H1:H3 H221:H1048576">
    <cfRule type="duplicateValues" dxfId="308" priority="5"/>
  </conditionalFormatting>
  <conditionalFormatting sqref="H4:H1048576">
    <cfRule type="expression" dxfId="307" priority="8">
      <formula>COUNTIF($H:$H, $H4)&gt;1</formula>
    </cfRule>
  </conditionalFormatting>
  <conditionalFormatting sqref="I3:I1048576">
    <cfRule type="cellIs" dxfId="306" priority="1" operator="equal">
      <formula>0</formula>
    </cfRule>
    <cfRule type="cellIs" dxfId="305" priority="2" operator="equal">
      <formula>"None"</formula>
    </cfRule>
  </conditionalFormatting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1F48-89A6-431C-8FB2-769D0818E4DB}">
  <sheetPr codeName="Sheet100"/>
  <dimension ref="B1:O335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4899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1420</v>
      </c>
      <c r="D4" s="312" t="s">
        <v>5139</v>
      </c>
      <c r="E4" s="312"/>
      <c r="F4" s="312"/>
      <c r="G4" s="312" t="s">
        <v>4812</v>
      </c>
      <c r="H4" s="65">
        <v>6139011</v>
      </c>
      <c r="I4" s="829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1420</v>
      </c>
      <c r="D5" s="312" t="s">
        <v>5140</v>
      </c>
      <c r="E5" s="312"/>
      <c r="F5" s="312"/>
      <c r="G5" s="312" t="s">
        <v>1423</v>
      </c>
      <c r="H5" s="65">
        <v>6336888</v>
      </c>
      <c r="I5" s="829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1755</v>
      </c>
      <c r="D6" s="312" t="s">
        <v>5138</v>
      </c>
      <c r="E6" s="312"/>
      <c r="F6" s="312"/>
      <c r="G6" s="312" t="s">
        <v>4924</v>
      </c>
      <c r="H6" s="65">
        <v>6195007</v>
      </c>
      <c r="I6" s="829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1426</v>
      </c>
      <c r="D7" s="312" t="s">
        <v>5136</v>
      </c>
      <c r="E7" s="312"/>
      <c r="F7" s="312"/>
      <c r="G7" s="312" t="s">
        <v>1419</v>
      </c>
      <c r="H7" s="65">
        <v>1052658</v>
      </c>
      <c r="I7" s="829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5137</v>
      </c>
      <c r="E8" s="312"/>
      <c r="F8" s="312"/>
      <c r="G8" s="312" t="s">
        <v>1428</v>
      </c>
      <c r="H8" s="65">
        <v>6189066</v>
      </c>
      <c r="I8" s="829">
        <f>IF(H8="","None",_xlfn.XLOOKUP(H8,RawTable[ITEM_NO],RawTable[STOCK],"None"))</f>
        <v>13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4804</v>
      </c>
      <c r="E9" s="312"/>
      <c r="F9" s="312"/>
      <c r="G9" s="312" t="s">
        <v>1610</v>
      </c>
      <c r="H9" s="65">
        <v>750110</v>
      </c>
      <c r="I9" s="829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5133</v>
      </c>
      <c r="E10" s="312"/>
      <c r="F10" s="312"/>
      <c r="G10" s="312" t="s">
        <v>1764</v>
      </c>
      <c r="H10" s="65">
        <v>750137</v>
      </c>
      <c r="I10" s="829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5131</v>
      </c>
      <c r="E11" s="312"/>
      <c r="F11" s="312"/>
      <c r="G11" s="312" t="s">
        <v>1610</v>
      </c>
      <c r="H11" s="65">
        <v>750825</v>
      </c>
      <c r="I11" s="829">
        <f>IF(H11="","None",_xlfn.XLOOKUP(H11,RawTable[ITEM_NO],RawTable[STOCK],"None"))</f>
        <v>30</v>
      </c>
      <c r="J11" s="313"/>
      <c r="K11" s="313"/>
      <c r="L11" s="316"/>
    </row>
    <row r="12" spans="2:12" ht="30" customHeight="1">
      <c r="B12" s="315" t="s">
        <v>1413</v>
      </c>
      <c r="C12" s="312" t="s">
        <v>1762</v>
      </c>
      <c r="D12" s="312" t="s">
        <v>5130</v>
      </c>
      <c r="E12" s="312"/>
      <c r="F12" s="312"/>
      <c r="G12" s="312" t="s">
        <v>1610</v>
      </c>
      <c r="H12" s="65">
        <v>750826</v>
      </c>
      <c r="I12" s="829">
        <f>IF(H12="","None",_xlfn.XLOOKUP(H12,RawTable[ITEM_NO],RawTable[STOCK],"None"))</f>
        <v>30</v>
      </c>
      <c r="J12" s="313"/>
      <c r="K12" s="313"/>
      <c r="L12" s="316"/>
    </row>
    <row r="13" spans="2:12" ht="30" customHeight="1">
      <c r="B13" s="315" t="s">
        <v>1413</v>
      </c>
      <c r="C13" s="312" t="s">
        <v>1762</v>
      </c>
      <c r="D13" s="312" t="s">
        <v>5132</v>
      </c>
      <c r="E13" s="312"/>
      <c r="F13" s="312"/>
      <c r="G13" s="312" t="s">
        <v>2245</v>
      </c>
      <c r="H13" s="65">
        <v>6103325</v>
      </c>
      <c r="I13" s="829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1762</v>
      </c>
      <c r="D14" s="312" t="s">
        <v>5135</v>
      </c>
      <c r="E14" s="312"/>
      <c r="F14" s="312"/>
      <c r="G14" s="312" t="s">
        <v>1610</v>
      </c>
      <c r="H14" s="65">
        <v>6176956</v>
      </c>
      <c r="I14" s="829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5134</v>
      </c>
      <c r="E15" s="312"/>
      <c r="F15" s="312"/>
      <c r="G15" s="312" t="s">
        <v>1610</v>
      </c>
      <c r="H15" s="65">
        <v>6176957</v>
      </c>
      <c r="I15" s="829">
        <f>IF(H15="","None",_xlfn.XLOOKUP(H15,RawTable[ITEM_NO],RawTable[STOCK],"None"))</f>
        <v>4</v>
      </c>
      <c r="J15" s="313"/>
      <c r="K15" s="313"/>
      <c r="L15" s="316"/>
    </row>
    <row r="16" spans="2:12" ht="30" customHeight="1">
      <c r="B16" s="315" t="s">
        <v>1413</v>
      </c>
      <c r="C16" s="312" t="s">
        <v>1602</v>
      </c>
      <c r="D16" s="312" t="s">
        <v>5129</v>
      </c>
      <c r="E16" s="312"/>
      <c r="F16" s="312"/>
      <c r="G16" s="312" t="s">
        <v>4932</v>
      </c>
      <c r="H16" s="65">
        <v>954205</v>
      </c>
      <c r="I16" s="829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1602</v>
      </c>
      <c r="D17" s="312" t="s">
        <v>5128</v>
      </c>
      <c r="E17" s="312"/>
      <c r="F17" s="312"/>
      <c r="G17" s="312" t="s">
        <v>4924</v>
      </c>
      <c r="H17" s="65">
        <v>6125535</v>
      </c>
      <c r="I17" s="829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2102</v>
      </c>
      <c r="D18" s="312" t="s">
        <v>2771</v>
      </c>
      <c r="E18" s="312"/>
      <c r="F18" s="312"/>
      <c r="G18" s="312" t="s">
        <v>1680</v>
      </c>
      <c r="H18" s="65">
        <v>951126</v>
      </c>
      <c r="I18" s="829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2102</v>
      </c>
      <c r="D19" s="312" t="s">
        <v>5127</v>
      </c>
      <c r="E19" s="312"/>
      <c r="F19" s="312"/>
      <c r="G19" s="312" t="s">
        <v>1680</v>
      </c>
      <c r="H19" s="65">
        <v>951134</v>
      </c>
      <c r="I19" s="829">
        <f>IF(H19="","None",_xlfn.XLOOKUP(H19,RawTable[ITEM_NO],RawTable[STOCK],"None"))</f>
        <v>12</v>
      </c>
      <c r="J19" s="313"/>
      <c r="K19" s="313"/>
      <c r="L19" s="316"/>
    </row>
    <row r="20" spans="2:12" ht="30" customHeight="1">
      <c r="B20" s="315" t="s">
        <v>1413</v>
      </c>
      <c r="C20" s="312" t="s">
        <v>3232</v>
      </c>
      <c r="D20" s="312" t="s">
        <v>5126</v>
      </c>
      <c r="E20" s="312"/>
      <c r="F20" s="312"/>
      <c r="G20" s="312" t="s">
        <v>4932</v>
      </c>
      <c r="H20" s="65">
        <v>6156047</v>
      </c>
      <c r="I20" s="829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1415</v>
      </c>
      <c r="C21" s="312" t="s">
        <v>1499</v>
      </c>
      <c r="D21" s="312" t="s">
        <v>5121</v>
      </c>
      <c r="E21" s="312"/>
      <c r="F21" s="312"/>
      <c r="G21" s="312" t="s">
        <v>1419</v>
      </c>
      <c r="H21" s="65">
        <v>1055032</v>
      </c>
      <c r="I21" s="829">
        <f>IF(H21="","None",_xlfn.XLOOKUP(H21,RawTable[ITEM_NO],RawTable[STOCK],"None"))</f>
        <v>6</v>
      </c>
      <c r="J21" s="313"/>
      <c r="K21" s="313"/>
      <c r="L21" s="316"/>
    </row>
    <row r="22" spans="2:12" ht="30" customHeight="1">
      <c r="B22" s="315" t="s">
        <v>1415</v>
      </c>
      <c r="C22" s="312" t="s">
        <v>1499</v>
      </c>
      <c r="D22" s="312" t="s">
        <v>5122</v>
      </c>
      <c r="E22" s="312"/>
      <c r="F22" s="312"/>
      <c r="G22" s="312" t="s">
        <v>1419</v>
      </c>
      <c r="H22" s="65">
        <v>1055033</v>
      </c>
      <c r="I22" s="829">
        <f>IF(H22="","None",_xlfn.XLOOKUP(H22,RawTable[ITEM_NO],RawTable[STOCK],"None"))</f>
        <v>4</v>
      </c>
      <c r="J22" s="313"/>
      <c r="K22" s="313"/>
      <c r="L22" s="316"/>
    </row>
    <row r="23" spans="2:12" ht="30" customHeight="1">
      <c r="B23" s="315" t="s">
        <v>1415</v>
      </c>
      <c r="C23" s="312" t="s">
        <v>1499</v>
      </c>
      <c r="D23" s="312" t="s">
        <v>5120</v>
      </c>
      <c r="E23" s="312"/>
      <c r="F23" s="312"/>
      <c r="G23" s="312" t="s">
        <v>1428</v>
      </c>
      <c r="H23" s="65">
        <v>6138033</v>
      </c>
      <c r="I23" s="829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1415</v>
      </c>
      <c r="C24" s="312" t="s">
        <v>1499</v>
      </c>
      <c r="D24" s="312" t="s">
        <v>5125</v>
      </c>
      <c r="E24" s="312"/>
      <c r="F24" s="312"/>
      <c r="G24" s="312" t="s">
        <v>1419</v>
      </c>
      <c r="H24" s="65">
        <v>6169304</v>
      </c>
      <c r="I24" s="829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1415</v>
      </c>
      <c r="C25" s="312" t="s">
        <v>1499</v>
      </c>
      <c r="D25" s="312" t="s">
        <v>5124</v>
      </c>
      <c r="E25" s="312"/>
      <c r="F25" s="312"/>
      <c r="G25" s="312" t="s">
        <v>1419</v>
      </c>
      <c r="H25" s="65">
        <v>6232019</v>
      </c>
      <c r="I25" s="829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1499</v>
      </c>
      <c r="D26" s="312" t="s">
        <v>5123</v>
      </c>
      <c r="E26" s="312"/>
      <c r="F26" s="312"/>
      <c r="G26" s="312" t="s">
        <v>1419</v>
      </c>
      <c r="H26" s="65">
        <v>6319858</v>
      </c>
      <c r="I26" s="829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2795</v>
      </c>
      <c r="D27" s="312" t="s">
        <v>5119</v>
      </c>
      <c r="E27" s="312"/>
      <c r="F27" s="312"/>
      <c r="G27" s="312" t="s">
        <v>4932</v>
      </c>
      <c r="H27" s="65">
        <v>952800</v>
      </c>
      <c r="I27" s="829">
        <f>IF(H27="","None",_xlfn.XLOOKUP(H27,RawTable[ITEM_NO],RawTable[STOCK],"None"))</f>
        <v>4</v>
      </c>
      <c r="J27" s="313"/>
      <c r="K27" s="313"/>
      <c r="L27" s="316"/>
    </row>
    <row r="28" spans="2:12" ht="30" customHeight="1">
      <c r="B28" s="315" t="s">
        <v>1415</v>
      </c>
      <c r="C28" s="312" t="s">
        <v>1429</v>
      </c>
      <c r="D28" s="312" t="s">
        <v>5114</v>
      </c>
      <c r="E28" s="312"/>
      <c r="F28" s="312"/>
      <c r="G28" s="312" t="s">
        <v>1419</v>
      </c>
      <c r="H28" s="65">
        <v>1053574</v>
      </c>
      <c r="I28" s="829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1415</v>
      </c>
      <c r="C29" s="312" t="s">
        <v>1429</v>
      </c>
      <c r="D29" s="312" t="s">
        <v>5116</v>
      </c>
      <c r="E29" s="312"/>
      <c r="F29" s="312"/>
      <c r="G29" s="312" t="s">
        <v>1428</v>
      </c>
      <c r="H29" s="65">
        <v>1054516</v>
      </c>
      <c r="I29" s="829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1429</v>
      </c>
      <c r="D30" s="312" t="s">
        <v>3875</v>
      </c>
      <c r="E30" s="312"/>
      <c r="F30" s="312"/>
      <c r="G30" s="312" t="s">
        <v>1428</v>
      </c>
      <c r="H30" s="65">
        <v>1054942</v>
      </c>
      <c r="I30" s="829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1429</v>
      </c>
      <c r="D31" s="312" t="s">
        <v>5117</v>
      </c>
      <c r="E31" s="312"/>
      <c r="F31" s="312"/>
      <c r="G31" s="312" t="s">
        <v>1428</v>
      </c>
      <c r="H31" s="65">
        <v>6171926</v>
      </c>
      <c r="I31" s="829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1429</v>
      </c>
      <c r="D32" s="312" t="s">
        <v>5112</v>
      </c>
      <c r="E32" s="312"/>
      <c r="F32" s="312"/>
      <c r="G32" s="312" t="s">
        <v>1428</v>
      </c>
      <c r="H32" s="65">
        <v>6236843</v>
      </c>
      <c r="I32" s="829">
        <f>IF(H32="","None",_xlfn.XLOOKUP(H32,RawTable[ITEM_NO],RawTable[STOCK],"None"))</f>
        <v>200</v>
      </c>
      <c r="J32" s="313"/>
      <c r="K32" s="313"/>
      <c r="L32" s="316"/>
    </row>
    <row r="33" spans="2:12" ht="30" customHeight="1">
      <c r="B33" s="315" t="s">
        <v>1415</v>
      </c>
      <c r="C33" s="312" t="s">
        <v>1429</v>
      </c>
      <c r="D33" s="312" t="s">
        <v>5113</v>
      </c>
      <c r="E33" s="312"/>
      <c r="F33" s="312"/>
      <c r="G33" s="312" t="s">
        <v>1428</v>
      </c>
      <c r="H33" s="65">
        <v>6266273</v>
      </c>
      <c r="I33" s="829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1429</v>
      </c>
      <c r="D34" s="312" t="s">
        <v>5118</v>
      </c>
      <c r="E34" s="312"/>
      <c r="F34" s="312"/>
      <c r="G34" s="312" t="s">
        <v>1419</v>
      </c>
      <c r="H34" s="65">
        <v>6307910</v>
      </c>
      <c r="I34" s="829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1429</v>
      </c>
      <c r="D35" s="312" t="s">
        <v>2983</v>
      </c>
      <c r="E35" s="312"/>
      <c r="F35" s="312"/>
      <c r="G35" s="312" t="s">
        <v>1419</v>
      </c>
      <c r="H35" s="65">
        <v>6319054</v>
      </c>
      <c r="I35" s="829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1415</v>
      </c>
      <c r="C36" s="312" t="s">
        <v>1429</v>
      </c>
      <c r="D36" s="312" t="s">
        <v>5115</v>
      </c>
      <c r="E36" s="312"/>
      <c r="F36" s="312"/>
      <c r="G36" s="312" t="s">
        <v>1419</v>
      </c>
      <c r="H36" s="65">
        <v>6335516</v>
      </c>
      <c r="I36" s="829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2166</v>
      </c>
      <c r="D37" s="312" t="s">
        <v>5110</v>
      </c>
      <c r="E37" s="312"/>
      <c r="F37" s="312"/>
      <c r="G37" s="312" t="s">
        <v>4812</v>
      </c>
      <c r="H37" s="65">
        <v>6192548</v>
      </c>
      <c r="I37" s="829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 t="s">
        <v>2166</v>
      </c>
      <c r="D38" s="312" t="s">
        <v>5111</v>
      </c>
      <c r="E38" s="312"/>
      <c r="F38" s="312"/>
      <c r="G38" s="312" t="s">
        <v>4812</v>
      </c>
      <c r="H38" s="65">
        <v>6192549</v>
      </c>
      <c r="I38" s="829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2168</v>
      </c>
      <c r="D39" s="312" t="s">
        <v>5109</v>
      </c>
      <c r="E39" s="312"/>
      <c r="F39" s="312"/>
      <c r="G39" s="312" t="s">
        <v>1419</v>
      </c>
      <c r="H39" s="65">
        <v>6318325</v>
      </c>
      <c r="I39" s="829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2340</v>
      </c>
      <c r="D40" s="312" t="s">
        <v>5108</v>
      </c>
      <c r="E40" s="312"/>
      <c r="F40" s="312"/>
      <c r="G40" s="312" t="s">
        <v>4932</v>
      </c>
      <c r="H40" s="65">
        <v>6169301</v>
      </c>
      <c r="I40" s="829">
        <f>IF(H40="","None",_xlfn.XLOOKUP(H40,RawTable[ITEM_NO],RawTable[STOCK],"None"))</f>
        <v>5</v>
      </c>
      <c r="J40" s="313"/>
      <c r="K40" s="313"/>
      <c r="L40" s="316"/>
    </row>
    <row r="41" spans="2:12" ht="30" customHeight="1">
      <c r="B41" s="315" t="s">
        <v>1415</v>
      </c>
      <c r="C41" s="312" t="s">
        <v>2170</v>
      </c>
      <c r="D41" s="312" t="s">
        <v>5107</v>
      </c>
      <c r="E41" s="312"/>
      <c r="F41" s="312"/>
      <c r="G41" s="312" t="s">
        <v>1428</v>
      </c>
      <c r="H41" s="65">
        <v>6157055</v>
      </c>
      <c r="I41" s="829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5105</v>
      </c>
      <c r="D42" s="312" t="s">
        <v>5106</v>
      </c>
      <c r="E42" s="312"/>
      <c r="F42" s="312"/>
      <c r="G42" s="312" t="s">
        <v>4932</v>
      </c>
      <c r="H42" s="65">
        <v>958126</v>
      </c>
      <c r="I42" s="829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1413</v>
      </c>
      <c r="C43" s="312" t="s">
        <v>1769</v>
      </c>
      <c r="D43" s="312" t="s">
        <v>5103</v>
      </c>
      <c r="E43" s="312"/>
      <c r="F43" s="312"/>
      <c r="G43" s="312" t="s">
        <v>4932</v>
      </c>
      <c r="H43" s="65">
        <v>963580</v>
      </c>
      <c r="I43" s="829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1413</v>
      </c>
      <c r="C44" s="312" t="s">
        <v>1769</v>
      </c>
      <c r="D44" s="312" t="s">
        <v>5104</v>
      </c>
      <c r="E44" s="312"/>
      <c r="F44" s="312"/>
      <c r="G44" s="312" t="s">
        <v>1759</v>
      </c>
      <c r="H44" s="65">
        <v>6136910</v>
      </c>
      <c r="I44" s="829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1769</v>
      </c>
      <c r="D45" s="312" t="s">
        <v>5102</v>
      </c>
      <c r="E45" s="312"/>
      <c r="F45" s="312"/>
      <c r="G45" s="312" t="s">
        <v>4932</v>
      </c>
      <c r="H45" s="65">
        <v>6140291</v>
      </c>
      <c r="I45" s="829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1415</v>
      </c>
      <c r="C46" s="312" t="s">
        <v>1439</v>
      </c>
      <c r="D46" s="312" t="s">
        <v>5101</v>
      </c>
      <c r="E46" s="312"/>
      <c r="F46" s="312"/>
      <c r="G46" s="312" t="s">
        <v>1419</v>
      </c>
      <c r="H46" s="65">
        <v>6169306</v>
      </c>
      <c r="I46" s="829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1415</v>
      </c>
      <c r="C47" s="312" t="s">
        <v>1439</v>
      </c>
      <c r="D47" s="312" t="s">
        <v>4123</v>
      </c>
      <c r="E47" s="312" t="s">
        <v>4124</v>
      </c>
      <c r="F47" s="312"/>
      <c r="G47" s="312" t="s">
        <v>1419</v>
      </c>
      <c r="H47" s="65">
        <v>6172571</v>
      </c>
      <c r="I47" s="829">
        <f>IF(H47="","None",_xlfn.XLOOKUP(H47,RawTable[ITEM_NO],RawTable[STOCK],"None"))</f>
        <v>18</v>
      </c>
      <c r="J47" s="313"/>
      <c r="K47" s="313"/>
      <c r="L47" s="316"/>
    </row>
    <row r="48" spans="2:12" ht="30" customHeight="1">
      <c r="B48" s="315" t="s">
        <v>1415</v>
      </c>
      <c r="C48" s="312" t="s">
        <v>1446</v>
      </c>
      <c r="D48" s="312" t="s">
        <v>5096</v>
      </c>
      <c r="E48" s="312"/>
      <c r="F48" s="312"/>
      <c r="G48" s="312" t="s">
        <v>1419</v>
      </c>
      <c r="H48" s="65">
        <v>1055034</v>
      </c>
      <c r="I48" s="829">
        <f>IF(H48="","None",_xlfn.XLOOKUP(H48,RawTable[ITEM_NO],RawTable[STOCK],"None"))</f>
        <v>5</v>
      </c>
      <c r="J48" s="313"/>
      <c r="K48" s="313"/>
      <c r="L48" s="316"/>
    </row>
    <row r="49" spans="2:12" ht="30" customHeight="1">
      <c r="B49" s="315" t="s">
        <v>1415</v>
      </c>
      <c r="C49" s="312" t="s">
        <v>1446</v>
      </c>
      <c r="D49" s="312" t="s">
        <v>5099</v>
      </c>
      <c r="E49" s="312"/>
      <c r="F49" s="312"/>
      <c r="G49" s="312" t="s">
        <v>1428</v>
      </c>
      <c r="H49" s="65">
        <v>1055290</v>
      </c>
      <c r="I49" s="829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1415</v>
      </c>
      <c r="C50" s="312" t="s">
        <v>1446</v>
      </c>
      <c r="D50" s="312" t="s">
        <v>5095</v>
      </c>
      <c r="E50" s="312"/>
      <c r="F50" s="312"/>
      <c r="G50" s="312" t="s">
        <v>1419</v>
      </c>
      <c r="H50" s="65">
        <v>6319859</v>
      </c>
      <c r="I50" s="829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1415</v>
      </c>
      <c r="C51" s="312" t="s">
        <v>1446</v>
      </c>
      <c r="D51" s="312" t="s">
        <v>5100</v>
      </c>
      <c r="E51" s="312"/>
      <c r="F51" s="312"/>
      <c r="G51" s="312" t="s">
        <v>1419</v>
      </c>
      <c r="H51" s="65">
        <v>6319861</v>
      </c>
      <c r="I51" s="829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1415</v>
      </c>
      <c r="C52" s="312" t="s">
        <v>1446</v>
      </c>
      <c r="D52" s="312" t="s">
        <v>5098</v>
      </c>
      <c r="E52" s="312"/>
      <c r="F52" s="312"/>
      <c r="G52" s="312" t="s">
        <v>1428</v>
      </c>
      <c r="H52" s="65">
        <v>6321689</v>
      </c>
      <c r="I52" s="829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 t="s">
        <v>1446</v>
      </c>
      <c r="D53" s="312" t="s">
        <v>5097</v>
      </c>
      <c r="E53" s="312"/>
      <c r="F53" s="312"/>
      <c r="G53" s="312" t="s">
        <v>1428</v>
      </c>
      <c r="H53" s="65">
        <v>6339770</v>
      </c>
      <c r="I53" s="829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1415</v>
      </c>
      <c r="C54" s="312" t="s">
        <v>1448</v>
      </c>
      <c r="D54" s="312" t="s">
        <v>5092</v>
      </c>
      <c r="E54" s="312"/>
      <c r="F54" s="312"/>
      <c r="G54" s="312" t="s">
        <v>4812</v>
      </c>
      <c r="H54" s="65">
        <v>964672</v>
      </c>
      <c r="I54" s="829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1415</v>
      </c>
      <c r="C55" s="312" t="s">
        <v>1448</v>
      </c>
      <c r="D55" s="312" t="s">
        <v>5090</v>
      </c>
      <c r="E55" s="312"/>
      <c r="F55" s="312"/>
      <c r="G55" s="312" t="s">
        <v>4906</v>
      </c>
      <c r="H55" s="65">
        <v>1052928</v>
      </c>
      <c r="I55" s="829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 t="s">
        <v>1415</v>
      </c>
      <c r="C56" s="312" t="s">
        <v>1448</v>
      </c>
      <c r="D56" s="312" t="s">
        <v>5093</v>
      </c>
      <c r="E56" s="312"/>
      <c r="F56" s="312"/>
      <c r="G56" s="312" t="s">
        <v>3284</v>
      </c>
      <c r="H56" s="65">
        <v>1054132</v>
      </c>
      <c r="I56" s="829">
        <f>IF(H56="","None",_xlfn.XLOOKUP(H56,RawTable[ITEM_NO],RawTable[STOCK],"None"))</f>
        <v>15</v>
      </c>
      <c r="J56" s="313"/>
      <c r="K56" s="313"/>
      <c r="L56" s="316"/>
    </row>
    <row r="57" spans="2:12" ht="30" customHeight="1">
      <c r="B57" s="315" t="s">
        <v>1415</v>
      </c>
      <c r="C57" s="312" t="s">
        <v>1448</v>
      </c>
      <c r="D57" s="312" t="s">
        <v>5087</v>
      </c>
      <c r="E57" s="312"/>
      <c r="F57" s="312"/>
      <c r="G57" s="312" t="s">
        <v>1419</v>
      </c>
      <c r="H57" s="65">
        <v>1054463</v>
      </c>
      <c r="I57" s="829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 t="s">
        <v>1415</v>
      </c>
      <c r="C58" s="312" t="s">
        <v>1448</v>
      </c>
      <c r="D58" s="312" t="s">
        <v>5089</v>
      </c>
      <c r="E58" s="312"/>
      <c r="F58" s="312"/>
      <c r="G58" s="312" t="s">
        <v>1585</v>
      </c>
      <c r="H58" s="65">
        <v>1054721</v>
      </c>
      <c r="I58" s="829">
        <f>IF(H58="","None",_xlfn.XLOOKUP(H58,RawTable[ITEM_NO],RawTable[STOCK],"None"))</f>
        <v>5</v>
      </c>
      <c r="J58" s="313"/>
      <c r="K58" s="313"/>
      <c r="L58" s="316"/>
    </row>
    <row r="59" spans="2:12" ht="30" customHeight="1">
      <c r="B59" s="315" t="s">
        <v>1415</v>
      </c>
      <c r="C59" s="312" t="s">
        <v>1448</v>
      </c>
      <c r="D59" s="312" t="s">
        <v>5091</v>
      </c>
      <c r="E59" s="312"/>
      <c r="F59" s="312"/>
      <c r="G59" s="312" t="s">
        <v>1585</v>
      </c>
      <c r="H59" s="65">
        <v>1054977</v>
      </c>
      <c r="I59" s="829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1415</v>
      </c>
      <c r="C60" s="312" t="s">
        <v>1448</v>
      </c>
      <c r="D60" s="312" t="s">
        <v>5094</v>
      </c>
      <c r="E60" s="312"/>
      <c r="F60" s="312"/>
      <c r="G60" s="312" t="s">
        <v>1419</v>
      </c>
      <c r="H60" s="65">
        <v>6121964</v>
      </c>
      <c r="I60" s="829">
        <f>IF(H60="","None",_xlfn.XLOOKUP(H60,RawTable[ITEM_NO],RawTable[STOCK],"None"))</f>
        <v>1</v>
      </c>
      <c r="J60" s="313"/>
      <c r="K60" s="313"/>
      <c r="L60" s="316"/>
    </row>
    <row r="61" spans="2:12" ht="30" customHeight="1">
      <c r="B61" s="315" t="s">
        <v>1415</v>
      </c>
      <c r="C61" s="312" t="s">
        <v>1448</v>
      </c>
      <c r="D61" s="312" t="s">
        <v>5085</v>
      </c>
      <c r="E61" s="312" t="s">
        <v>5086</v>
      </c>
      <c r="F61" s="312"/>
      <c r="G61" s="312" t="s">
        <v>1419</v>
      </c>
      <c r="H61" s="65">
        <v>6320237</v>
      </c>
      <c r="I61" s="829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1415</v>
      </c>
      <c r="C62" s="312" t="s">
        <v>1448</v>
      </c>
      <c r="D62" s="312" t="s">
        <v>5088</v>
      </c>
      <c r="E62" s="312"/>
      <c r="F62" s="312"/>
      <c r="G62" s="312" t="s">
        <v>1419</v>
      </c>
      <c r="H62" s="65">
        <v>6325160</v>
      </c>
      <c r="I62" s="829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 t="s">
        <v>2799</v>
      </c>
      <c r="D63" s="312" t="s">
        <v>5082</v>
      </c>
      <c r="E63" s="312"/>
      <c r="F63" s="312"/>
      <c r="G63" s="312" t="s">
        <v>1423</v>
      </c>
      <c r="H63" s="65">
        <v>961246</v>
      </c>
      <c r="I63" s="829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2799</v>
      </c>
      <c r="D64" s="312" t="s">
        <v>5084</v>
      </c>
      <c r="E64" s="312"/>
      <c r="F64" s="312"/>
      <c r="G64" s="312" t="s">
        <v>1423</v>
      </c>
      <c r="H64" s="65">
        <v>965317</v>
      </c>
      <c r="I64" s="829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1413</v>
      </c>
      <c r="C65" s="312" t="s">
        <v>2799</v>
      </c>
      <c r="D65" s="312" t="s">
        <v>5083</v>
      </c>
      <c r="E65" s="312"/>
      <c r="F65" s="312"/>
      <c r="G65" s="312" t="s">
        <v>1423</v>
      </c>
      <c r="H65" s="65">
        <v>6248221</v>
      </c>
      <c r="I65" s="829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 t="s">
        <v>1877</v>
      </c>
      <c r="D66" s="312" t="s">
        <v>5081</v>
      </c>
      <c r="E66" s="312"/>
      <c r="F66" s="312"/>
      <c r="G66" s="312" t="s">
        <v>4924</v>
      </c>
      <c r="H66" s="65">
        <v>6199262</v>
      </c>
      <c r="I66" s="829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1413</v>
      </c>
      <c r="C67" s="312" t="s">
        <v>1651</v>
      </c>
      <c r="D67" s="312" t="s">
        <v>5080</v>
      </c>
      <c r="E67" s="312"/>
      <c r="F67" s="312"/>
      <c r="G67" s="312" t="s">
        <v>1423</v>
      </c>
      <c r="H67" s="65">
        <v>963191</v>
      </c>
      <c r="I67" s="829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1413</v>
      </c>
      <c r="C68" s="312" t="s">
        <v>2255</v>
      </c>
      <c r="D68" s="312" t="s">
        <v>5079</v>
      </c>
      <c r="E68" s="312"/>
      <c r="F68" s="312"/>
      <c r="G68" s="312" t="s">
        <v>1759</v>
      </c>
      <c r="H68" s="65">
        <v>6320614</v>
      </c>
      <c r="I68" s="829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1413</v>
      </c>
      <c r="C69" s="312" t="s">
        <v>1879</v>
      </c>
      <c r="D69" s="312" t="s">
        <v>5078</v>
      </c>
      <c r="E69" s="312"/>
      <c r="F69" s="312"/>
      <c r="G69" s="312" t="s">
        <v>1764</v>
      </c>
      <c r="H69" s="65">
        <v>1251406</v>
      </c>
      <c r="I69" s="829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1415</v>
      </c>
      <c r="C70" s="312" t="s">
        <v>1815</v>
      </c>
      <c r="D70" s="312" t="s">
        <v>5077</v>
      </c>
      <c r="E70" s="312"/>
      <c r="F70" s="312"/>
      <c r="G70" s="312" t="s">
        <v>1419</v>
      </c>
      <c r="H70" s="65">
        <v>1054788</v>
      </c>
      <c r="I70" s="829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1415</v>
      </c>
      <c r="C71" s="312" t="s">
        <v>1458</v>
      </c>
      <c r="D71" s="312" t="s">
        <v>5076</v>
      </c>
      <c r="E71" s="312"/>
      <c r="F71" s="312"/>
      <c r="G71" s="312" t="s">
        <v>1419</v>
      </c>
      <c r="H71" s="65">
        <v>6224154</v>
      </c>
      <c r="I71" s="829">
        <f>IF(H71="","None",_xlfn.XLOOKUP(H71,RawTable[ITEM_NO],RawTable[STOCK],"None"))</f>
        <v>1</v>
      </c>
      <c r="J71" s="313"/>
      <c r="K71" s="313"/>
      <c r="L71" s="316"/>
    </row>
    <row r="72" spans="2:12" ht="30" customHeight="1">
      <c r="B72" s="315" t="s">
        <v>1413</v>
      </c>
      <c r="C72" s="312" t="s">
        <v>1665</v>
      </c>
      <c r="D72" s="312" t="s">
        <v>5073</v>
      </c>
      <c r="E72" s="312"/>
      <c r="F72" s="312"/>
      <c r="G72" s="312" t="s">
        <v>3936</v>
      </c>
      <c r="H72" s="65">
        <v>952640</v>
      </c>
      <c r="I72" s="829">
        <f>IF(H72="","None",_xlfn.XLOOKUP(H72,RawTable[ITEM_NO],RawTable[STOCK],"None"))</f>
        <v>71</v>
      </c>
      <c r="J72" s="313"/>
      <c r="K72" s="313"/>
      <c r="L72" s="316"/>
    </row>
    <row r="73" spans="2:12" ht="30" customHeight="1">
      <c r="B73" s="315" t="s">
        <v>1413</v>
      </c>
      <c r="C73" s="312" t="s">
        <v>1665</v>
      </c>
      <c r="D73" s="312" t="s">
        <v>4749</v>
      </c>
      <c r="E73" s="312"/>
      <c r="F73" s="312"/>
      <c r="G73" s="312" t="s">
        <v>1423</v>
      </c>
      <c r="H73" s="65">
        <v>953955</v>
      </c>
      <c r="I73" s="829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1665</v>
      </c>
      <c r="D74" s="312" t="s">
        <v>5071</v>
      </c>
      <c r="E74" s="312"/>
      <c r="F74" s="312"/>
      <c r="G74" s="312" t="s">
        <v>4919</v>
      </c>
      <c r="H74" s="65">
        <v>955073</v>
      </c>
      <c r="I74" s="829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1665</v>
      </c>
      <c r="D75" s="312" t="s">
        <v>5072</v>
      </c>
      <c r="E75" s="312"/>
      <c r="F75" s="312"/>
      <c r="G75" s="312" t="s">
        <v>4919</v>
      </c>
      <c r="H75" s="65">
        <v>957626</v>
      </c>
      <c r="I75" s="829">
        <f>IF(H75="","None",_xlfn.XLOOKUP(H75,RawTable[ITEM_NO],RawTable[STOCK],"None"))</f>
        <v>10</v>
      </c>
      <c r="J75" s="313"/>
      <c r="K75" s="313"/>
      <c r="L75" s="316"/>
    </row>
    <row r="76" spans="2:12" ht="30" customHeight="1">
      <c r="B76" s="315" t="s">
        <v>1413</v>
      </c>
      <c r="C76" s="312" t="s">
        <v>1665</v>
      </c>
      <c r="D76" s="312" t="s">
        <v>5074</v>
      </c>
      <c r="E76" s="312"/>
      <c r="F76" s="312"/>
      <c r="G76" s="312" t="s">
        <v>1423</v>
      </c>
      <c r="H76" s="65">
        <v>959695</v>
      </c>
      <c r="I76" s="829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1413</v>
      </c>
      <c r="C77" s="312" t="s">
        <v>1665</v>
      </c>
      <c r="D77" s="312" t="s">
        <v>5075</v>
      </c>
      <c r="E77" s="312"/>
      <c r="F77" s="312"/>
      <c r="G77" s="312" t="s">
        <v>1423</v>
      </c>
      <c r="H77" s="65">
        <v>6102460</v>
      </c>
      <c r="I77" s="829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1665</v>
      </c>
      <c r="D78" s="312" t="s">
        <v>5070</v>
      </c>
      <c r="E78" s="312"/>
      <c r="F78" s="312"/>
      <c r="G78" s="312" t="s">
        <v>4812</v>
      </c>
      <c r="H78" s="65">
        <v>6192551</v>
      </c>
      <c r="I78" s="829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 t="s">
        <v>4556</v>
      </c>
      <c r="D79" s="312" t="s">
        <v>5069</v>
      </c>
      <c r="E79" s="312"/>
      <c r="F79" s="312"/>
      <c r="G79" s="312" t="s">
        <v>1423</v>
      </c>
      <c r="H79" s="65">
        <v>6320341</v>
      </c>
      <c r="I79" s="829">
        <f>IF(H79="","None",_xlfn.XLOOKUP(H79,RawTable[ITEM_NO],RawTable[STOCK],"None"))</f>
        <v>0</v>
      </c>
      <c r="J79" s="313"/>
      <c r="K79" s="313"/>
      <c r="L79" s="316"/>
    </row>
    <row r="80" spans="2:12" ht="30" customHeight="1">
      <c r="B80" s="315" t="s">
        <v>1413</v>
      </c>
      <c r="C80" s="312" t="s">
        <v>4743</v>
      </c>
      <c r="D80" s="312" t="s">
        <v>5066</v>
      </c>
      <c r="E80" s="312"/>
      <c r="F80" s="312"/>
      <c r="G80" s="312" t="s">
        <v>4963</v>
      </c>
      <c r="H80" s="65">
        <v>1350936</v>
      </c>
      <c r="I80" s="829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1413</v>
      </c>
      <c r="C81" s="312" t="s">
        <v>4743</v>
      </c>
      <c r="D81" s="312" t="s">
        <v>5065</v>
      </c>
      <c r="E81" s="312"/>
      <c r="F81" s="312"/>
      <c r="G81" s="312" t="s">
        <v>4924</v>
      </c>
      <c r="H81" s="65">
        <v>6146582</v>
      </c>
      <c r="I81" s="829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 t="s">
        <v>4743</v>
      </c>
      <c r="D82" s="312" t="s">
        <v>5067</v>
      </c>
      <c r="E82" s="312"/>
      <c r="F82" s="312"/>
      <c r="G82" s="312" t="s">
        <v>4924</v>
      </c>
      <c r="H82" s="65">
        <v>6151941</v>
      </c>
      <c r="I82" s="829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 t="s">
        <v>4743</v>
      </c>
      <c r="D83" s="312" t="s">
        <v>5068</v>
      </c>
      <c r="E83" s="312"/>
      <c r="F83" s="312"/>
      <c r="G83" s="312" t="s">
        <v>4924</v>
      </c>
      <c r="H83" s="65">
        <v>6173930</v>
      </c>
      <c r="I83" s="829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1413</v>
      </c>
      <c r="C84" s="312" t="s">
        <v>4743</v>
      </c>
      <c r="D84" s="312" t="s">
        <v>5064</v>
      </c>
      <c r="E84" s="312"/>
      <c r="F84" s="312"/>
      <c r="G84" s="312" t="s">
        <v>4924</v>
      </c>
      <c r="H84" s="65">
        <v>6249618</v>
      </c>
      <c r="I84" s="829">
        <f>IF(H84="","None",_xlfn.XLOOKUP(H84,RawTable[ITEM_NO],RawTable[STOCK],"None"))</f>
        <v>0</v>
      </c>
      <c r="J84" s="313"/>
      <c r="K84" s="313"/>
      <c r="L84" s="316"/>
    </row>
    <row r="85" spans="2:12" ht="30" customHeight="1">
      <c r="B85" s="315" t="s">
        <v>1413</v>
      </c>
      <c r="C85" s="312" t="s">
        <v>5061</v>
      </c>
      <c r="D85" s="312" t="s">
        <v>5063</v>
      </c>
      <c r="E85" s="312"/>
      <c r="F85" s="312"/>
      <c r="G85" s="312" t="s">
        <v>1423</v>
      </c>
      <c r="H85" s="65">
        <v>963053</v>
      </c>
      <c r="I85" s="829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 t="s">
        <v>5061</v>
      </c>
      <c r="D86" s="312" t="s">
        <v>5062</v>
      </c>
      <c r="E86" s="312"/>
      <c r="F86" s="312"/>
      <c r="G86" s="312" t="s">
        <v>1423</v>
      </c>
      <c r="H86" s="65">
        <v>963054</v>
      </c>
      <c r="I86" s="829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 t="s">
        <v>2261</v>
      </c>
      <c r="D87" s="312" t="s">
        <v>5059</v>
      </c>
      <c r="E87" s="312"/>
      <c r="F87" s="312"/>
      <c r="G87" s="312" t="s">
        <v>1423</v>
      </c>
      <c r="H87" s="65">
        <v>951868</v>
      </c>
      <c r="I87" s="829">
        <f>IF(H87="","None",_xlfn.XLOOKUP(H87,RawTable[ITEM_NO],RawTable[STOCK],"None"))</f>
        <v>3</v>
      </c>
      <c r="J87" s="313"/>
      <c r="K87" s="313"/>
      <c r="L87" s="316"/>
    </row>
    <row r="88" spans="2:12" ht="30" customHeight="1">
      <c r="B88" s="315" t="s">
        <v>1413</v>
      </c>
      <c r="C88" s="312" t="s">
        <v>2261</v>
      </c>
      <c r="D88" s="312" t="s">
        <v>5060</v>
      </c>
      <c r="E88" s="312"/>
      <c r="F88" s="312"/>
      <c r="G88" s="312" t="s">
        <v>1423</v>
      </c>
      <c r="H88" s="65">
        <v>6321932</v>
      </c>
      <c r="I88" s="829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 t="s">
        <v>2184</v>
      </c>
      <c r="D89" s="312" t="s">
        <v>5057</v>
      </c>
      <c r="E89" s="312"/>
      <c r="F89" s="312"/>
      <c r="G89" s="312" t="s">
        <v>4932</v>
      </c>
      <c r="H89" s="65">
        <v>957701</v>
      </c>
      <c r="I89" s="829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 t="s">
        <v>2184</v>
      </c>
      <c r="D90" s="312" t="s">
        <v>5058</v>
      </c>
      <c r="E90" s="312"/>
      <c r="F90" s="312"/>
      <c r="G90" s="312" t="s">
        <v>4932</v>
      </c>
      <c r="H90" s="65">
        <v>957702</v>
      </c>
      <c r="I90" s="829">
        <f>IF(H90="","None",_xlfn.XLOOKUP(H90,RawTable[ITEM_NO],RawTable[STOCK],"None"))</f>
        <v>2</v>
      </c>
      <c r="J90" s="313"/>
      <c r="K90" s="313"/>
      <c r="L90" s="316"/>
    </row>
    <row r="91" spans="2:12" ht="30" customHeight="1">
      <c r="B91" s="315" t="s">
        <v>1413</v>
      </c>
      <c r="C91" s="312" t="s">
        <v>2184</v>
      </c>
      <c r="D91" s="312" t="s">
        <v>5056</v>
      </c>
      <c r="E91" s="312"/>
      <c r="F91" s="312"/>
      <c r="G91" s="312" t="s">
        <v>4932</v>
      </c>
      <c r="H91" s="65">
        <v>960516</v>
      </c>
      <c r="I91" s="829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 t="s">
        <v>2184</v>
      </c>
      <c r="D92" s="312" t="s">
        <v>5055</v>
      </c>
      <c r="E92" s="312"/>
      <c r="F92" s="312"/>
      <c r="G92" s="312" t="s">
        <v>4924</v>
      </c>
      <c r="H92" s="65">
        <v>6102213</v>
      </c>
      <c r="I92" s="829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 t="s">
        <v>1694</v>
      </c>
      <c r="D93" s="312" t="s">
        <v>5054</v>
      </c>
      <c r="E93" s="312"/>
      <c r="F93" s="312"/>
      <c r="G93" s="312" t="s">
        <v>3120</v>
      </c>
      <c r="H93" s="65">
        <v>964198</v>
      </c>
      <c r="I93" s="829">
        <f>IF(H93="","None",_xlfn.XLOOKUP(H93,RawTable[ITEM_NO],RawTable[STOCK],"None"))</f>
        <v>1</v>
      </c>
      <c r="J93" s="313"/>
      <c r="K93" s="313"/>
      <c r="L93" s="316"/>
    </row>
    <row r="94" spans="2:12" ht="30" customHeight="1">
      <c r="B94" s="315" t="s">
        <v>1415</v>
      </c>
      <c r="C94" s="312" t="s">
        <v>1694</v>
      </c>
      <c r="D94" s="312" t="s">
        <v>5053</v>
      </c>
      <c r="E94" s="312"/>
      <c r="F94" s="312"/>
      <c r="G94" s="312" t="s">
        <v>5051</v>
      </c>
      <c r="H94" s="65">
        <v>965241</v>
      </c>
      <c r="I94" s="829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1415</v>
      </c>
      <c r="C95" s="312" t="s">
        <v>1694</v>
      </c>
      <c r="D95" s="312" t="s">
        <v>5052</v>
      </c>
      <c r="E95" s="312"/>
      <c r="F95" s="312"/>
      <c r="G95" s="312" t="s">
        <v>5051</v>
      </c>
      <c r="H95" s="65">
        <v>1054854</v>
      </c>
      <c r="I95" s="829">
        <f>IF(H95="","None",_xlfn.XLOOKUP(H95,RawTable[ITEM_NO],RawTable[STOCK],"None"))</f>
        <v>2</v>
      </c>
      <c r="J95" s="313"/>
      <c r="K95" s="313"/>
      <c r="L95" s="316"/>
    </row>
    <row r="96" spans="2:12" ht="30" customHeight="1">
      <c r="B96" s="315" t="s">
        <v>1415</v>
      </c>
      <c r="C96" s="312" t="s">
        <v>1694</v>
      </c>
      <c r="D96" s="312" t="s">
        <v>5050</v>
      </c>
      <c r="E96" s="312"/>
      <c r="F96" s="312"/>
      <c r="G96" s="312" t="s">
        <v>5051</v>
      </c>
      <c r="H96" s="65">
        <v>6144243</v>
      </c>
      <c r="I96" s="829">
        <f>IF(H96="","None",_xlfn.XLOOKUP(H96,RawTable[ITEM_NO],RawTable[STOCK],"None"))</f>
        <v>1</v>
      </c>
      <c r="J96" s="313"/>
      <c r="K96" s="313"/>
      <c r="L96" s="316"/>
    </row>
    <row r="97" spans="2:12" ht="30" customHeight="1">
      <c r="B97" s="315" t="s">
        <v>1415</v>
      </c>
      <c r="C97" s="312" t="s">
        <v>2314</v>
      </c>
      <c r="D97" s="312" t="s">
        <v>5046</v>
      </c>
      <c r="E97" s="312"/>
      <c r="F97" s="312"/>
      <c r="G97" s="312" t="s">
        <v>2245</v>
      </c>
      <c r="H97" s="65">
        <v>956054</v>
      </c>
      <c r="I97" s="829">
        <f>IF(H97="","None",_xlfn.XLOOKUP(H97,RawTable[ITEM_NO],RawTable[STOCK],"None"))</f>
        <v>27</v>
      </c>
      <c r="J97" s="313"/>
      <c r="K97" s="313"/>
      <c r="L97" s="316"/>
    </row>
    <row r="98" spans="2:12" ht="30" customHeight="1">
      <c r="B98" s="315" t="s">
        <v>1415</v>
      </c>
      <c r="C98" s="312" t="s">
        <v>2314</v>
      </c>
      <c r="D98" s="312" t="s">
        <v>5047</v>
      </c>
      <c r="E98" s="312"/>
      <c r="F98" s="312"/>
      <c r="G98" s="312" t="s">
        <v>2245</v>
      </c>
      <c r="H98" s="65">
        <v>964456</v>
      </c>
      <c r="I98" s="829">
        <f>IF(H98="","None",_xlfn.XLOOKUP(H98,RawTable[ITEM_NO],RawTable[STOCK],"None"))</f>
        <v>3</v>
      </c>
      <c r="J98" s="313"/>
      <c r="K98" s="313"/>
      <c r="L98" s="316"/>
    </row>
    <row r="99" spans="2:12" ht="30" customHeight="1">
      <c r="B99" s="315" t="s">
        <v>1415</v>
      </c>
      <c r="C99" s="312" t="s">
        <v>2314</v>
      </c>
      <c r="D99" s="312" t="s">
        <v>5048</v>
      </c>
      <c r="E99" s="312"/>
      <c r="F99" s="312"/>
      <c r="G99" s="312" t="s">
        <v>2245</v>
      </c>
      <c r="H99" s="65">
        <v>1052875</v>
      </c>
      <c r="I99" s="829">
        <f>IF(H99="","None",_xlfn.XLOOKUP(H99,RawTable[ITEM_NO],RawTable[STOCK],"None"))</f>
        <v>2</v>
      </c>
      <c r="J99" s="313"/>
      <c r="K99" s="313"/>
      <c r="L99" s="316"/>
    </row>
    <row r="100" spans="2:12" ht="30" customHeight="1">
      <c r="B100" s="315" t="s">
        <v>1415</v>
      </c>
      <c r="C100" s="312" t="s">
        <v>2314</v>
      </c>
      <c r="D100" s="312" t="s">
        <v>5040</v>
      </c>
      <c r="E100" s="312"/>
      <c r="F100" s="312"/>
      <c r="G100" s="312" t="s">
        <v>5041</v>
      </c>
      <c r="H100" s="65">
        <v>6251188</v>
      </c>
      <c r="I100" s="829">
        <f>IF(H100="","None",_xlfn.XLOOKUP(H100,RawTable[ITEM_NO],RawTable[STOCK],"None"))</f>
        <v>2</v>
      </c>
      <c r="J100" s="313"/>
      <c r="K100" s="313"/>
      <c r="L100" s="316"/>
    </row>
    <row r="101" spans="2:12" ht="30" customHeight="1">
      <c r="B101" s="315" t="s">
        <v>1415</v>
      </c>
      <c r="C101" s="312" t="s">
        <v>2314</v>
      </c>
      <c r="D101" s="312" t="s">
        <v>5042</v>
      </c>
      <c r="E101" s="312"/>
      <c r="F101" s="312"/>
      <c r="G101" s="312" t="s">
        <v>5041</v>
      </c>
      <c r="H101" s="65">
        <v>6251189</v>
      </c>
      <c r="I101" s="829">
        <f>IF(H101="","None",_xlfn.XLOOKUP(H101,RawTable[ITEM_NO],RawTable[STOCK],"None"))</f>
        <v>6</v>
      </c>
      <c r="J101" s="313"/>
      <c r="K101" s="313"/>
      <c r="L101" s="316"/>
    </row>
    <row r="102" spans="2:12" ht="30" customHeight="1">
      <c r="B102" s="315" t="s">
        <v>1415</v>
      </c>
      <c r="C102" s="312" t="s">
        <v>2314</v>
      </c>
      <c r="D102" s="312" t="s">
        <v>5043</v>
      </c>
      <c r="E102" s="312"/>
      <c r="F102" s="312"/>
      <c r="G102" s="312" t="s">
        <v>5041</v>
      </c>
      <c r="H102" s="65">
        <v>6251190</v>
      </c>
      <c r="I102" s="829">
        <f>IF(H102="","None",_xlfn.XLOOKUP(H102,RawTable[ITEM_NO],RawTable[STOCK],"None"))</f>
        <v>1</v>
      </c>
      <c r="J102" s="313"/>
      <c r="K102" s="313"/>
      <c r="L102" s="316"/>
    </row>
    <row r="103" spans="2:12" ht="30" customHeight="1">
      <c r="B103" s="315" t="s">
        <v>1415</v>
      </c>
      <c r="C103" s="312" t="s">
        <v>2314</v>
      </c>
      <c r="D103" s="312" t="s">
        <v>5044</v>
      </c>
      <c r="E103" s="312"/>
      <c r="F103" s="312"/>
      <c r="G103" s="312" t="s">
        <v>5041</v>
      </c>
      <c r="H103" s="65">
        <v>6251191</v>
      </c>
      <c r="I103" s="829">
        <f>IF(H103="","None",_xlfn.XLOOKUP(H103,RawTable[ITEM_NO],RawTable[STOCK],"None"))</f>
        <v>3</v>
      </c>
      <c r="J103" s="313"/>
      <c r="K103" s="313"/>
      <c r="L103" s="316"/>
    </row>
    <row r="104" spans="2:12" ht="30" customHeight="1">
      <c r="B104" s="315" t="s">
        <v>1415</v>
      </c>
      <c r="C104" s="312" t="s">
        <v>2314</v>
      </c>
      <c r="D104" s="312" t="s">
        <v>5045</v>
      </c>
      <c r="E104" s="312"/>
      <c r="F104" s="312"/>
      <c r="G104" s="312" t="s">
        <v>1419</v>
      </c>
      <c r="H104" s="65">
        <v>6300460</v>
      </c>
      <c r="I104" s="829">
        <f>IF(H104="","None",_xlfn.XLOOKUP(H104,RawTable[ITEM_NO],RawTable[STOCK],"None"))</f>
        <v>5</v>
      </c>
      <c r="J104" s="313"/>
      <c r="K104" s="313"/>
      <c r="L104" s="316"/>
    </row>
    <row r="105" spans="2:12" ht="30" customHeight="1">
      <c r="B105" s="315" t="s">
        <v>1415</v>
      </c>
      <c r="C105" s="312" t="s">
        <v>2314</v>
      </c>
      <c r="D105" s="312" t="s">
        <v>5049</v>
      </c>
      <c r="E105" s="312"/>
      <c r="F105" s="312"/>
      <c r="G105" s="312" t="s">
        <v>1419</v>
      </c>
      <c r="H105" s="65">
        <v>6308363</v>
      </c>
      <c r="I105" s="829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B106" s="315" t="s">
        <v>1413</v>
      </c>
      <c r="C106" s="312" t="s">
        <v>2191</v>
      </c>
      <c r="D106" s="312" t="s">
        <v>5038</v>
      </c>
      <c r="E106" s="312"/>
      <c r="F106" s="312"/>
      <c r="G106" s="312" t="s">
        <v>4924</v>
      </c>
      <c r="H106" s="65">
        <v>1251788</v>
      </c>
      <c r="I106" s="829">
        <f>IF(H106="","None",_xlfn.XLOOKUP(H106,RawTable[ITEM_NO],RawTable[STOCK],"None"))</f>
        <v>0</v>
      </c>
      <c r="J106" s="313"/>
      <c r="K106" s="313"/>
      <c r="L106" s="316"/>
    </row>
    <row r="107" spans="2:12" ht="30" customHeight="1">
      <c r="B107" s="315" t="s">
        <v>1413</v>
      </c>
      <c r="C107" s="312" t="s">
        <v>2191</v>
      </c>
      <c r="D107" s="312" t="s">
        <v>4735</v>
      </c>
      <c r="E107" s="312"/>
      <c r="F107" s="312"/>
      <c r="G107" s="312" t="s">
        <v>1423</v>
      </c>
      <c r="H107" s="65">
        <v>1252149</v>
      </c>
      <c r="I107" s="829">
        <f>IF(H107="","None",_xlfn.XLOOKUP(H107,RawTable[ITEM_NO],RawTable[STOCK],"None"))</f>
        <v>0</v>
      </c>
      <c r="J107" s="313"/>
      <c r="K107" s="313"/>
      <c r="L107" s="316"/>
    </row>
    <row r="108" spans="2:12" ht="30" customHeight="1">
      <c r="B108" s="315" t="s">
        <v>1413</v>
      </c>
      <c r="C108" s="312" t="s">
        <v>2191</v>
      </c>
      <c r="D108" s="312" t="s">
        <v>2192</v>
      </c>
      <c r="E108" s="312"/>
      <c r="F108" s="312"/>
      <c r="G108" s="312" t="s">
        <v>1423</v>
      </c>
      <c r="H108" s="65">
        <v>1252226</v>
      </c>
      <c r="I108" s="829">
        <f>IF(H108="","None",_xlfn.XLOOKUP(H108,RawTable[ITEM_NO],RawTable[STOCK],"None"))</f>
        <v>0</v>
      </c>
      <c r="J108" s="313"/>
      <c r="K108" s="313"/>
      <c r="L108" s="316"/>
    </row>
    <row r="109" spans="2:12" ht="30" customHeight="1">
      <c r="B109" s="315" t="s">
        <v>1413</v>
      </c>
      <c r="C109" s="312" t="s">
        <v>2191</v>
      </c>
      <c r="D109" s="312" t="s">
        <v>4736</v>
      </c>
      <c r="E109" s="312"/>
      <c r="F109" s="312"/>
      <c r="G109" s="312" t="s">
        <v>1423</v>
      </c>
      <c r="H109" s="65">
        <v>1252508</v>
      </c>
      <c r="I109" s="829">
        <f>IF(H109="","None",_xlfn.XLOOKUP(H109,RawTable[ITEM_NO],RawTable[STOCK],"None"))</f>
        <v>0</v>
      </c>
      <c r="J109" s="313"/>
      <c r="K109" s="313"/>
      <c r="L109" s="316"/>
    </row>
    <row r="110" spans="2:12" ht="30" customHeight="1">
      <c r="B110" s="315" t="s">
        <v>1413</v>
      </c>
      <c r="C110" s="312" t="s">
        <v>2191</v>
      </c>
      <c r="D110" s="312" t="s">
        <v>5039</v>
      </c>
      <c r="E110" s="312"/>
      <c r="F110" s="312"/>
      <c r="G110" s="312" t="s">
        <v>1423</v>
      </c>
      <c r="H110" s="65">
        <v>1252516</v>
      </c>
      <c r="I110" s="829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1413</v>
      </c>
      <c r="C111" s="312" t="s">
        <v>1683</v>
      </c>
      <c r="D111" s="312" t="s">
        <v>5037</v>
      </c>
      <c r="E111" s="312"/>
      <c r="F111" s="312"/>
      <c r="G111" s="312" t="s">
        <v>4994</v>
      </c>
      <c r="H111" s="65">
        <v>954766</v>
      </c>
      <c r="I111" s="829">
        <f>IF(H111="","None",_xlfn.XLOOKUP(H111,RawTable[ITEM_NO],RawTable[STOCK],"None"))</f>
        <v>6</v>
      </c>
      <c r="J111" s="313"/>
      <c r="K111" s="313"/>
      <c r="L111" s="316"/>
    </row>
    <row r="112" spans="2:12" ht="30" customHeight="1">
      <c r="B112" s="315" t="s">
        <v>1413</v>
      </c>
      <c r="C112" s="312" t="s">
        <v>4730</v>
      </c>
      <c r="D112" s="312" t="s">
        <v>5036</v>
      </c>
      <c r="E112" s="312"/>
      <c r="F112" s="312"/>
      <c r="G112" s="312" t="s">
        <v>4963</v>
      </c>
      <c r="H112" s="65">
        <v>954767</v>
      </c>
      <c r="I112" s="829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1413</v>
      </c>
      <c r="C113" s="312" t="s">
        <v>4730</v>
      </c>
      <c r="D113" s="312" t="s">
        <v>5035</v>
      </c>
      <c r="E113" s="312"/>
      <c r="F113" s="312"/>
      <c r="G113" s="312" t="s">
        <v>4238</v>
      </c>
      <c r="H113" s="65">
        <v>6211438</v>
      </c>
      <c r="I113" s="829">
        <f>IF(H113="","None",_xlfn.XLOOKUP(H113,RawTable[ITEM_NO],RawTable[STOCK],"None"))</f>
        <v>0</v>
      </c>
      <c r="J113" s="313"/>
      <c r="K113" s="313"/>
      <c r="L113" s="316"/>
    </row>
    <row r="114" spans="2:12" ht="30" customHeight="1">
      <c r="B114" s="315" t="s">
        <v>1413</v>
      </c>
      <c r="C114" s="312" t="s">
        <v>3998</v>
      </c>
      <c r="D114" s="312" t="s">
        <v>5034</v>
      </c>
      <c r="E114" s="312"/>
      <c r="F114" s="312"/>
      <c r="G114" s="312" t="s">
        <v>4932</v>
      </c>
      <c r="H114" s="65">
        <v>958129</v>
      </c>
      <c r="I114" s="829">
        <f>IF(H114="","None",_xlfn.XLOOKUP(H114,RawTable[ITEM_NO],RawTable[STOCK],"None"))</f>
        <v>0</v>
      </c>
      <c r="J114" s="313"/>
      <c r="K114" s="313"/>
      <c r="L114" s="316"/>
    </row>
    <row r="115" spans="2:12" ht="30" customHeight="1">
      <c r="B115" s="315" t="s">
        <v>1415</v>
      </c>
      <c r="C115" s="312" t="s">
        <v>1470</v>
      </c>
      <c r="D115" s="312" t="s">
        <v>5031</v>
      </c>
      <c r="E115" s="312"/>
      <c r="F115" s="312"/>
      <c r="G115" s="312" t="s">
        <v>1428</v>
      </c>
      <c r="H115" s="65">
        <v>6102726</v>
      </c>
      <c r="I115" s="829">
        <f>IF(H115="","None",_xlfn.XLOOKUP(H115,RawTable[ITEM_NO],RawTable[STOCK],"None"))</f>
        <v>13</v>
      </c>
      <c r="J115" s="313"/>
      <c r="K115" s="313"/>
      <c r="L115" s="316"/>
    </row>
    <row r="116" spans="2:12" ht="30" customHeight="1">
      <c r="B116" s="315" t="s">
        <v>1415</v>
      </c>
      <c r="C116" s="312" t="s">
        <v>1470</v>
      </c>
      <c r="D116" s="312" t="s">
        <v>4550</v>
      </c>
      <c r="E116" s="312"/>
      <c r="F116" s="312"/>
      <c r="G116" s="312" t="s">
        <v>1428</v>
      </c>
      <c r="H116" s="65">
        <v>6164491</v>
      </c>
      <c r="I116" s="829">
        <f>IF(H116="","None",_xlfn.XLOOKUP(H116,RawTable[ITEM_NO],RawTable[STOCK],"None"))</f>
        <v>3</v>
      </c>
      <c r="J116" s="313"/>
      <c r="K116" s="313"/>
      <c r="L116" s="316"/>
    </row>
    <row r="117" spans="2:12" ht="30" customHeight="1">
      <c r="B117" s="315" t="s">
        <v>1415</v>
      </c>
      <c r="C117" s="312" t="s">
        <v>1470</v>
      </c>
      <c r="D117" s="312" t="s">
        <v>5032</v>
      </c>
      <c r="E117" s="312"/>
      <c r="F117" s="312"/>
      <c r="G117" s="312" t="s">
        <v>5033</v>
      </c>
      <c r="H117" s="65">
        <v>6322267</v>
      </c>
      <c r="I117" s="829">
        <f>IF(H117="","None",_xlfn.XLOOKUP(H117,RawTable[ITEM_NO],RawTable[STOCK],"None"))</f>
        <v>0</v>
      </c>
      <c r="J117" s="313"/>
      <c r="K117" s="313"/>
      <c r="L117" s="316"/>
    </row>
    <row r="118" spans="2:12" ht="30" customHeight="1">
      <c r="B118" s="315" t="s">
        <v>1413</v>
      </c>
      <c r="C118" s="312" t="s">
        <v>8786</v>
      </c>
      <c r="D118" s="312" t="s">
        <v>8785</v>
      </c>
      <c r="E118" s="312" t="s">
        <v>5029</v>
      </c>
      <c r="F118" s="312"/>
      <c r="G118" s="312"/>
      <c r="H118" s="65" t="s">
        <v>8784</v>
      </c>
      <c r="I118" s="829" t="str">
        <f>IF(H118="","None",_xlfn.XLOOKUP(H118,RawTable[ITEM_NO],RawTable[STOCK],"None"))</f>
        <v>None</v>
      </c>
      <c r="J118" s="313"/>
      <c r="K118" s="313"/>
      <c r="L118" s="316"/>
    </row>
    <row r="119" spans="2:12" ht="30" customHeight="1">
      <c r="B119" s="315" t="s">
        <v>1413</v>
      </c>
      <c r="C119" s="312" t="s">
        <v>5030</v>
      </c>
      <c r="D119" s="312" t="s">
        <v>4964</v>
      </c>
      <c r="E119" s="312" t="s">
        <v>1438</v>
      </c>
      <c r="F119" s="312" t="s">
        <v>1438</v>
      </c>
      <c r="G119" s="312" t="s">
        <v>1423</v>
      </c>
      <c r="H119" s="65">
        <v>6321747</v>
      </c>
      <c r="I119" s="829">
        <f>IF(H119="","None",_xlfn.XLOOKUP(H119,RawTable[ITEM_NO],RawTable[STOCK],"None"))</f>
        <v>2</v>
      </c>
      <c r="J119" s="313"/>
      <c r="K119" s="313"/>
      <c r="L119" s="316"/>
    </row>
    <row r="120" spans="2:12" ht="30" customHeight="1">
      <c r="B120" s="315" t="s">
        <v>1413</v>
      </c>
      <c r="C120" s="312" t="s">
        <v>1839</v>
      </c>
      <c r="D120" s="312" t="s">
        <v>5028</v>
      </c>
      <c r="E120" s="312"/>
      <c r="F120" s="312"/>
      <c r="G120" s="312" t="s">
        <v>4932</v>
      </c>
      <c r="H120" s="65">
        <v>6250452</v>
      </c>
      <c r="I120" s="829">
        <f>IF(H120="","None",_xlfn.XLOOKUP(H120,RawTable[ITEM_NO],RawTable[STOCK],"None"))</f>
        <v>10</v>
      </c>
      <c r="J120" s="313"/>
      <c r="K120" s="313"/>
      <c r="L120" s="316"/>
    </row>
    <row r="121" spans="2:12" ht="30" customHeight="1">
      <c r="B121" s="315" t="s">
        <v>1413</v>
      </c>
      <c r="C121" s="312" t="s">
        <v>5024</v>
      </c>
      <c r="D121" s="312" t="s">
        <v>5025</v>
      </c>
      <c r="E121" s="312"/>
      <c r="F121" s="312"/>
      <c r="G121" s="312" t="s">
        <v>4906</v>
      </c>
      <c r="H121" s="65">
        <v>958530</v>
      </c>
      <c r="I121" s="829">
        <f>IF(H121="","None",_xlfn.XLOOKUP(H121,RawTable[ITEM_NO],RawTable[STOCK],"None"))</f>
        <v>1</v>
      </c>
      <c r="J121" s="313"/>
      <c r="K121" s="313"/>
      <c r="L121" s="316"/>
    </row>
    <row r="122" spans="2:12" ht="30" customHeight="1">
      <c r="B122" s="315" t="s">
        <v>1413</v>
      </c>
      <c r="C122" s="312" t="s">
        <v>5024</v>
      </c>
      <c r="D122" s="312" t="s">
        <v>5026</v>
      </c>
      <c r="E122" s="312"/>
      <c r="F122" s="312"/>
      <c r="G122" s="312" t="s">
        <v>4906</v>
      </c>
      <c r="H122" s="65">
        <v>961792</v>
      </c>
      <c r="I122" s="829">
        <f>IF(H122="","None",_xlfn.XLOOKUP(H122,RawTable[ITEM_NO],RawTable[STOCK],"None"))</f>
        <v>0</v>
      </c>
      <c r="J122" s="313"/>
      <c r="K122" s="313"/>
      <c r="L122" s="316"/>
    </row>
    <row r="123" spans="2:12" ht="30" customHeight="1">
      <c r="B123" s="315" t="s">
        <v>1413</v>
      </c>
      <c r="C123" s="312" t="s">
        <v>5024</v>
      </c>
      <c r="D123" s="312" t="s">
        <v>5027</v>
      </c>
      <c r="E123" s="312"/>
      <c r="F123" s="312"/>
      <c r="G123" s="312" t="s">
        <v>4906</v>
      </c>
      <c r="H123" s="65">
        <v>964471</v>
      </c>
      <c r="I123" s="829">
        <f>IF(H123="","None",_xlfn.XLOOKUP(H123,RawTable[ITEM_NO],RawTable[STOCK],"None"))</f>
        <v>1</v>
      </c>
      <c r="J123" s="313"/>
      <c r="K123" s="313"/>
      <c r="L123" s="316"/>
    </row>
    <row r="124" spans="2:12" ht="30" customHeight="1">
      <c r="B124" s="315" t="s">
        <v>1415</v>
      </c>
      <c r="C124" s="312" t="s">
        <v>1859</v>
      </c>
      <c r="D124" s="312" t="s">
        <v>1860</v>
      </c>
      <c r="E124" s="312"/>
      <c r="F124" s="312"/>
      <c r="G124" s="312" t="s">
        <v>1428</v>
      </c>
      <c r="H124" s="65">
        <v>6170790</v>
      </c>
      <c r="I124" s="829">
        <f>IF(H124="","None",_xlfn.XLOOKUP(H124,RawTable[ITEM_NO],RawTable[STOCK],"None"))</f>
        <v>0</v>
      </c>
      <c r="J124" s="313"/>
      <c r="K124" s="313"/>
      <c r="L124" s="316"/>
    </row>
    <row r="125" spans="2:12" ht="30" customHeight="1">
      <c r="B125" s="315" t="s">
        <v>1415</v>
      </c>
      <c r="C125" s="312" t="s">
        <v>1859</v>
      </c>
      <c r="D125" s="312" t="s">
        <v>5023</v>
      </c>
      <c r="E125" s="312"/>
      <c r="F125" s="312"/>
      <c r="G125" s="312" t="s">
        <v>1419</v>
      </c>
      <c r="H125" s="65">
        <v>6317070</v>
      </c>
      <c r="I125" s="829">
        <f>IF(H125="","None",_xlfn.XLOOKUP(H125,RawTable[ITEM_NO],RawTable[STOCK],"None"))</f>
        <v>1</v>
      </c>
      <c r="J125" s="313"/>
      <c r="K125" s="313"/>
      <c r="L125" s="316"/>
    </row>
    <row r="126" spans="2:12" ht="30" customHeight="1">
      <c r="B126" s="315" t="s">
        <v>1415</v>
      </c>
      <c r="C126" s="312" t="s">
        <v>1424</v>
      </c>
      <c r="D126" s="312" t="s">
        <v>5019</v>
      </c>
      <c r="E126" s="312"/>
      <c r="F126" s="312"/>
      <c r="G126" s="312" t="s">
        <v>4932</v>
      </c>
      <c r="H126" s="65">
        <v>955446</v>
      </c>
      <c r="I126" s="829">
        <f>IF(H126="","None",_xlfn.XLOOKUP(H126,RawTable[ITEM_NO],RawTable[STOCK],"None"))</f>
        <v>1</v>
      </c>
      <c r="J126" s="313"/>
      <c r="K126" s="313"/>
      <c r="L126" s="316"/>
    </row>
    <row r="127" spans="2:12" ht="30" customHeight="1">
      <c r="B127" s="315" t="s">
        <v>1415</v>
      </c>
      <c r="C127" s="312" t="s">
        <v>1424</v>
      </c>
      <c r="D127" s="312" t="s">
        <v>5020</v>
      </c>
      <c r="E127" s="312" t="s">
        <v>5021</v>
      </c>
      <c r="F127" s="312"/>
      <c r="G127" s="312" t="s">
        <v>1554</v>
      </c>
      <c r="H127" s="65">
        <v>958027</v>
      </c>
      <c r="I127" s="829">
        <f>IF(H127="","None",_xlfn.XLOOKUP(H127,RawTable[ITEM_NO],RawTable[STOCK],"None"))</f>
        <v>1</v>
      </c>
      <c r="J127" s="313"/>
      <c r="K127" s="313"/>
      <c r="L127" s="316"/>
    </row>
    <row r="128" spans="2:12" ht="30" customHeight="1">
      <c r="B128" s="315" t="s">
        <v>1415</v>
      </c>
      <c r="C128" s="312" t="s">
        <v>1424</v>
      </c>
      <c r="D128" s="312" t="s">
        <v>4723</v>
      </c>
      <c r="E128" s="312"/>
      <c r="F128" s="312"/>
      <c r="G128" s="312" t="s">
        <v>1423</v>
      </c>
      <c r="H128" s="65">
        <v>6155882</v>
      </c>
      <c r="I128" s="829">
        <f>IF(H128="","None",_xlfn.XLOOKUP(H128,RawTable[ITEM_NO],RawTable[STOCK],"None"))</f>
        <v>0</v>
      </c>
      <c r="J128" s="313"/>
      <c r="K128" s="313"/>
      <c r="L128" s="316"/>
    </row>
    <row r="129" spans="2:12" ht="30" customHeight="1">
      <c r="B129" s="315" t="s">
        <v>1415</v>
      </c>
      <c r="C129" s="312" t="s">
        <v>1424</v>
      </c>
      <c r="D129" s="312" t="s">
        <v>5018</v>
      </c>
      <c r="E129" s="312"/>
      <c r="F129" s="312"/>
      <c r="G129" s="312" t="s">
        <v>1554</v>
      </c>
      <c r="H129" s="65">
        <v>6231355</v>
      </c>
      <c r="I129" s="829">
        <f>IF(H129="","None",_xlfn.XLOOKUP(H129,RawTable[ITEM_NO],RawTable[STOCK],"None"))</f>
        <v>2</v>
      </c>
      <c r="J129" s="313"/>
      <c r="K129" s="313"/>
      <c r="L129" s="316"/>
    </row>
    <row r="130" spans="2:12" ht="30" customHeight="1">
      <c r="B130" s="315" t="s">
        <v>1415</v>
      </c>
      <c r="C130" s="312" t="s">
        <v>1424</v>
      </c>
      <c r="D130" s="312" t="s">
        <v>5022</v>
      </c>
      <c r="E130" s="312"/>
      <c r="F130" s="312"/>
      <c r="G130" s="312" t="s">
        <v>4283</v>
      </c>
      <c r="H130" s="65">
        <v>6321155</v>
      </c>
      <c r="I130" s="829">
        <f>IF(H130="","None",_xlfn.XLOOKUP(H130,RawTable[ITEM_NO],RawTable[STOCK],"None"))</f>
        <v>0</v>
      </c>
      <c r="J130" s="313"/>
      <c r="K130" s="313"/>
      <c r="L130" s="316"/>
    </row>
    <row r="131" spans="2:12" ht="30" customHeight="1">
      <c r="B131" s="315" t="s">
        <v>1413</v>
      </c>
      <c r="C131" s="312" t="s">
        <v>4719</v>
      </c>
      <c r="D131" s="312" t="s">
        <v>5017</v>
      </c>
      <c r="E131" s="312"/>
      <c r="F131" s="312"/>
      <c r="G131" s="312" t="s">
        <v>1764</v>
      </c>
      <c r="H131" s="65">
        <v>1251765</v>
      </c>
      <c r="I131" s="829">
        <f>IF(H131="","None",_xlfn.XLOOKUP(H131,RawTable[ITEM_NO],RawTable[STOCK],"None"))</f>
        <v>0</v>
      </c>
      <c r="J131" s="313"/>
      <c r="K131" s="313"/>
      <c r="L131" s="316"/>
    </row>
    <row r="132" spans="2:12" ht="30" customHeight="1">
      <c r="B132" s="315" t="s">
        <v>1413</v>
      </c>
      <c r="C132" s="312" t="s">
        <v>4719</v>
      </c>
      <c r="D132" s="312" t="s">
        <v>4722</v>
      </c>
      <c r="E132" s="312"/>
      <c r="F132" s="312"/>
      <c r="G132" s="312" t="s">
        <v>1764</v>
      </c>
      <c r="H132" s="65">
        <v>6109994</v>
      </c>
      <c r="I132" s="829">
        <f>IF(H132="","None",_xlfn.XLOOKUP(H132,RawTable[ITEM_NO],RawTable[STOCK],"None"))</f>
        <v>10</v>
      </c>
      <c r="J132" s="313"/>
      <c r="K132" s="313"/>
      <c r="L132" s="316"/>
    </row>
    <row r="133" spans="2:12" ht="30" customHeight="1">
      <c r="B133" s="315" t="s">
        <v>1413</v>
      </c>
      <c r="C133" s="312" t="s">
        <v>2023</v>
      </c>
      <c r="D133" s="312" t="s">
        <v>5016</v>
      </c>
      <c r="E133" s="312"/>
      <c r="F133" s="312"/>
      <c r="G133" s="312" t="s">
        <v>1764</v>
      </c>
      <c r="H133" s="65">
        <v>1251402</v>
      </c>
      <c r="I133" s="829">
        <f>IF(H133="","None",_xlfn.XLOOKUP(H133,RawTable[ITEM_NO],RawTable[STOCK],"None"))</f>
        <v>0</v>
      </c>
      <c r="J133" s="313"/>
      <c r="K133" s="313"/>
      <c r="L133" s="316"/>
    </row>
    <row r="134" spans="2:12" ht="30" customHeight="1">
      <c r="B134" s="315" t="s">
        <v>1413</v>
      </c>
      <c r="C134" s="312" t="s">
        <v>2023</v>
      </c>
      <c r="D134" s="312" t="s">
        <v>5011</v>
      </c>
      <c r="E134" s="312"/>
      <c r="F134" s="312"/>
      <c r="G134" s="312" t="s">
        <v>1759</v>
      </c>
      <c r="H134" s="65">
        <v>1252477</v>
      </c>
      <c r="I134" s="829">
        <f>IF(H134="","None",_xlfn.XLOOKUP(H134,RawTable[ITEM_NO],RawTable[STOCK],"None"))</f>
        <v>0</v>
      </c>
      <c r="J134" s="313"/>
      <c r="K134" s="313"/>
      <c r="L134" s="316"/>
    </row>
    <row r="135" spans="2:12" ht="30" customHeight="1">
      <c r="B135" s="315" t="s">
        <v>1413</v>
      </c>
      <c r="C135" s="312" t="s">
        <v>2023</v>
      </c>
      <c r="D135" s="312" t="s">
        <v>5015</v>
      </c>
      <c r="E135" s="312"/>
      <c r="F135" s="312"/>
      <c r="G135" s="312" t="s">
        <v>4924</v>
      </c>
      <c r="H135" s="65">
        <v>6303948</v>
      </c>
      <c r="I135" s="829">
        <f>IF(H135="","None",_xlfn.XLOOKUP(H135,RawTable[ITEM_NO],RawTable[STOCK],"None"))</f>
        <v>0</v>
      </c>
      <c r="J135" s="313"/>
      <c r="K135" s="313"/>
      <c r="L135" s="316"/>
    </row>
    <row r="136" spans="2:12" ht="30" customHeight="1">
      <c r="B136" s="315" t="s">
        <v>1413</v>
      </c>
      <c r="C136" s="312" t="s">
        <v>2023</v>
      </c>
      <c r="D136" s="312" t="s">
        <v>5012</v>
      </c>
      <c r="E136" s="312"/>
      <c r="F136" s="312"/>
      <c r="G136" s="312" t="s">
        <v>4924</v>
      </c>
      <c r="H136" s="65">
        <v>6303949</v>
      </c>
      <c r="I136" s="829">
        <f>IF(H136="","None",_xlfn.XLOOKUP(H136,RawTable[ITEM_NO],RawTable[STOCK],"None"))</f>
        <v>0</v>
      </c>
      <c r="J136" s="313"/>
      <c r="K136" s="313"/>
      <c r="L136" s="316"/>
    </row>
    <row r="137" spans="2:12" ht="30" customHeight="1">
      <c r="B137" s="315" t="s">
        <v>1413</v>
      </c>
      <c r="C137" s="312" t="s">
        <v>2023</v>
      </c>
      <c r="D137" s="312" t="s">
        <v>5013</v>
      </c>
      <c r="E137" s="312"/>
      <c r="F137" s="312"/>
      <c r="G137" s="312" t="s">
        <v>4932</v>
      </c>
      <c r="H137" s="65">
        <v>6308997</v>
      </c>
      <c r="I137" s="829">
        <f>IF(H137="","None",_xlfn.XLOOKUP(H137,RawTable[ITEM_NO],RawTable[STOCK],"None"))</f>
        <v>4</v>
      </c>
      <c r="J137" s="313"/>
      <c r="K137" s="313"/>
      <c r="L137" s="316"/>
    </row>
    <row r="138" spans="2:12" ht="30" customHeight="1">
      <c r="B138" s="315" t="s">
        <v>1413</v>
      </c>
      <c r="C138" s="312" t="s">
        <v>2023</v>
      </c>
      <c r="D138" s="312" t="s">
        <v>5014</v>
      </c>
      <c r="E138" s="312"/>
      <c r="F138" s="312"/>
      <c r="G138" s="312" t="s">
        <v>4932</v>
      </c>
      <c r="H138" s="65">
        <v>6336139</v>
      </c>
      <c r="I138" s="829">
        <f>IF(H138="","None",_xlfn.XLOOKUP(H138,RawTable[ITEM_NO],RawTable[STOCK],"None"))</f>
        <v>7</v>
      </c>
      <c r="J138" s="313"/>
      <c r="K138" s="313"/>
      <c r="L138" s="316"/>
    </row>
    <row r="139" spans="2:12" ht="30" customHeight="1">
      <c r="B139" s="315" t="s">
        <v>1413</v>
      </c>
      <c r="C139" s="312" t="s">
        <v>3930</v>
      </c>
      <c r="D139" s="312" t="s">
        <v>5010</v>
      </c>
      <c r="E139" s="312"/>
      <c r="F139" s="312"/>
      <c r="G139" s="312" t="s">
        <v>4994</v>
      </c>
      <c r="H139" s="65">
        <v>951866</v>
      </c>
      <c r="I139" s="829">
        <f>IF(H139="","None",_xlfn.XLOOKUP(H139,RawTable[ITEM_NO],RawTable[STOCK],"None"))</f>
        <v>0</v>
      </c>
      <c r="J139" s="313"/>
      <c r="K139" s="313"/>
      <c r="L139" s="316"/>
    </row>
    <row r="140" spans="2:12" ht="30" customHeight="1">
      <c r="B140" s="315" t="s">
        <v>1413</v>
      </c>
      <c r="C140" s="312" t="s">
        <v>3930</v>
      </c>
      <c r="D140" s="312" t="s">
        <v>5008</v>
      </c>
      <c r="E140" s="312"/>
      <c r="F140" s="312"/>
      <c r="G140" s="312" t="s">
        <v>1423</v>
      </c>
      <c r="H140" s="65">
        <v>6307807</v>
      </c>
      <c r="I140" s="829">
        <f>IF(H140="","None",_xlfn.XLOOKUP(H140,RawTable[ITEM_NO],RawTable[STOCK],"None"))</f>
        <v>2</v>
      </c>
      <c r="J140" s="313"/>
      <c r="K140" s="313"/>
      <c r="L140" s="316"/>
    </row>
    <row r="141" spans="2:12" ht="30" customHeight="1">
      <c r="B141" s="315" t="s">
        <v>1413</v>
      </c>
      <c r="C141" s="312" t="s">
        <v>3930</v>
      </c>
      <c r="D141" s="312" t="s">
        <v>5009</v>
      </c>
      <c r="E141" s="312"/>
      <c r="F141" s="312"/>
      <c r="G141" s="312" t="s">
        <v>1423</v>
      </c>
      <c r="H141" s="65">
        <v>6307808</v>
      </c>
      <c r="I141" s="829">
        <f>IF(H141="","None",_xlfn.XLOOKUP(H141,RawTable[ITEM_NO],RawTable[STOCK],"None"))</f>
        <v>2</v>
      </c>
      <c r="J141" s="313"/>
      <c r="K141" s="313"/>
      <c r="L141" s="316"/>
    </row>
    <row r="142" spans="2:12" ht="30" customHeight="1">
      <c r="B142" s="315" t="s">
        <v>1415</v>
      </c>
      <c r="C142" s="312" t="s">
        <v>1496</v>
      </c>
      <c r="D142" s="312" t="s">
        <v>5005</v>
      </c>
      <c r="E142" s="312"/>
      <c r="F142" s="312"/>
      <c r="G142" s="312" t="s">
        <v>1419</v>
      </c>
      <c r="H142" s="65">
        <v>6266892</v>
      </c>
      <c r="I142" s="829">
        <f>IF(H142="","None",_xlfn.XLOOKUP(H142,RawTable[ITEM_NO],RawTable[STOCK],"None"))</f>
        <v>1</v>
      </c>
      <c r="J142" s="313"/>
      <c r="K142" s="313"/>
      <c r="L142" s="316"/>
    </row>
    <row r="143" spans="2:12" ht="30" customHeight="1">
      <c r="B143" s="315" t="s">
        <v>1415</v>
      </c>
      <c r="C143" s="312" t="s">
        <v>1496</v>
      </c>
      <c r="D143" s="312" t="s">
        <v>5007</v>
      </c>
      <c r="E143" s="312"/>
      <c r="F143" s="312"/>
      <c r="G143" s="312" t="s">
        <v>1419</v>
      </c>
      <c r="H143" s="65">
        <v>6304776</v>
      </c>
      <c r="I143" s="829">
        <f>IF(H143="","None",_xlfn.XLOOKUP(H143,RawTable[ITEM_NO],RawTable[STOCK],"None"))</f>
        <v>0</v>
      </c>
      <c r="J143" s="313"/>
      <c r="K143" s="313"/>
      <c r="L143" s="316"/>
    </row>
    <row r="144" spans="2:12" ht="30" customHeight="1">
      <c r="B144" s="315" t="s">
        <v>1415</v>
      </c>
      <c r="C144" s="312" t="s">
        <v>1496</v>
      </c>
      <c r="D144" s="312" t="s">
        <v>5006</v>
      </c>
      <c r="E144" s="312"/>
      <c r="F144" s="312"/>
      <c r="G144" s="312" t="s">
        <v>1419</v>
      </c>
      <c r="H144" s="65">
        <v>6337809</v>
      </c>
      <c r="I144" s="829">
        <f>IF(H144="","None",_xlfn.XLOOKUP(H144,RawTable[ITEM_NO],RawTable[STOCK],"None"))</f>
        <v>1</v>
      </c>
      <c r="J144" s="313"/>
      <c r="K144" s="313"/>
      <c r="L144" s="316"/>
    </row>
    <row r="145" spans="2:15" ht="30" customHeight="1">
      <c r="B145" s="315" t="s">
        <v>1413</v>
      </c>
      <c r="C145" s="312" t="s">
        <v>3423</v>
      </c>
      <c r="D145" s="312" t="s">
        <v>5004</v>
      </c>
      <c r="E145" s="312"/>
      <c r="F145" s="312"/>
      <c r="G145" s="312" t="s">
        <v>1423</v>
      </c>
      <c r="H145" s="65">
        <v>6306539</v>
      </c>
      <c r="I145" s="829" t="str">
        <f>IF(H145="","None",_xlfn.XLOOKUP(H145,RawTable[ITEM_NO],RawTable[STOCK],"None"))</f>
        <v>None</v>
      </c>
      <c r="J145" s="313"/>
      <c r="K145" s="313"/>
      <c r="L145" s="316"/>
    </row>
    <row r="146" spans="2:15" ht="30" customHeight="1">
      <c r="B146" s="315" t="s">
        <v>1415</v>
      </c>
      <c r="C146" s="312" t="s">
        <v>1502</v>
      </c>
      <c r="D146" s="312" t="s">
        <v>5003</v>
      </c>
      <c r="E146" s="312"/>
      <c r="F146" s="312"/>
      <c r="G146" s="312" t="s">
        <v>1419</v>
      </c>
      <c r="H146" s="65">
        <v>6123963</v>
      </c>
      <c r="I146" s="829">
        <f>IF(H146="","None",_xlfn.XLOOKUP(H146,RawTable[ITEM_NO],RawTable[STOCK],"None"))</f>
        <v>2</v>
      </c>
      <c r="J146" s="313"/>
      <c r="K146" s="313"/>
      <c r="L146" s="316"/>
    </row>
    <row r="147" spans="2:15" ht="30" customHeight="1">
      <c r="B147" s="315" t="s">
        <v>1415</v>
      </c>
      <c r="C147" s="312" t="s">
        <v>1502</v>
      </c>
      <c r="D147" s="312" t="s">
        <v>5002</v>
      </c>
      <c r="E147" s="312"/>
      <c r="F147" s="312"/>
      <c r="G147" s="312" t="s">
        <v>1419</v>
      </c>
      <c r="H147" s="65">
        <v>6229731</v>
      </c>
      <c r="I147" s="829">
        <f>IF(H147="","None",_xlfn.XLOOKUP(H147,RawTable[ITEM_NO],RawTable[STOCK],"None"))</f>
        <v>1</v>
      </c>
      <c r="J147" s="313"/>
      <c r="K147" s="313"/>
      <c r="L147" s="316"/>
    </row>
    <row r="148" spans="2:15" ht="30" customHeight="1">
      <c r="B148" s="315" t="s">
        <v>1415</v>
      </c>
      <c r="C148" s="312" t="s">
        <v>1502</v>
      </c>
      <c r="D148" s="312" t="s">
        <v>5000</v>
      </c>
      <c r="E148" s="312"/>
      <c r="F148" s="312"/>
      <c r="G148" s="312" t="s">
        <v>1419</v>
      </c>
      <c r="H148" s="65">
        <v>6230323</v>
      </c>
      <c r="I148" s="829">
        <f>IF(H148="","None",_xlfn.XLOOKUP(H148,RawTable[ITEM_NO],RawTable[STOCK],"None"))</f>
        <v>0</v>
      </c>
      <c r="J148" s="313"/>
      <c r="K148" s="313"/>
      <c r="L148" s="316"/>
    </row>
    <row r="149" spans="2:15" ht="30" customHeight="1">
      <c r="B149" s="315" t="s">
        <v>1415</v>
      </c>
      <c r="C149" s="312" t="s">
        <v>1502</v>
      </c>
      <c r="D149" s="312" t="s">
        <v>5001</v>
      </c>
      <c r="E149" s="312"/>
      <c r="F149" s="312"/>
      <c r="G149" s="312" t="s">
        <v>1419</v>
      </c>
      <c r="H149" s="65">
        <v>6320333</v>
      </c>
      <c r="I149" s="829">
        <f>IF(H149="","None",_xlfn.XLOOKUP(H149,RawTable[ITEM_NO],RawTable[STOCK],"None"))</f>
        <v>1</v>
      </c>
      <c r="J149" s="313"/>
      <c r="K149" s="313"/>
      <c r="L149" s="316"/>
    </row>
    <row r="150" spans="2:15" ht="30" customHeight="1">
      <c r="B150" s="315" t="s">
        <v>1415</v>
      </c>
      <c r="C150" s="312" t="s">
        <v>1502</v>
      </c>
      <c r="D150" s="312" t="s">
        <v>2205</v>
      </c>
      <c r="E150" s="312"/>
      <c r="F150" s="312"/>
      <c r="G150" s="312" t="s">
        <v>1428</v>
      </c>
      <c r="H150" s="65">
        <v>6321761</v>
      </c>
      <c r="I150" s="829">
        <f>IF(H150="","None",_xlfn.XLOOKUP(H150,RawTable[ITEM_NO],RawTable[STOCK],"None"))</f>
        <v>1</v>
      </c>
      <c r="J150" s="313"/>
      <c r="K150" s="313"/>
      <c r="L150" s="316"/>
    </row>
    <row r="151" spans="2:15" ht="30" customHeight="1">
      <c r="B151" s="315" t="s">
        <v>1415</v>
      </c>
      <c r="C151" s="312" t="s">
        <v>2301</v>
      </c>
      <c r="D151" s="312" t="s">
        <v>4993</v>
      </c>
      <c r="E151" s="312"/>
      <c r="F151" s="312"/>
      <c r="G151" s="312" t="s">
        <v>4994</v>
      </c>
      <c r="H151" s="65">
        <v>951865</v>
      </c>
      <c r="I151" s="829">
        <f>IF(H151="","None",_xlfn.XLOOKUP(H151,RawTable[ITEM_NO],RawTable[STOCK],"None"))</f>
        <v>5</v>
      </c>
      <c r="J151" s="313"/>
      <c r="K151" s="313"/>
      <c r="L151" s="316"/>
    </row>
    <row r="152" spans="2:15" ht="30" customHeight="1">
      <c r="B152" s="315" t="s">
        <v>1415</v>
      </c>
      <c r="C152" s="312" t="s">
        <v>2301</v>
      </c>
      <c r="D152" s="312" t="s">
        <v>4996</v>
      </c>
      <c r="E152" s="312"/>
      <c r="F152" s="312"/>
      <c r="G152" s="312" t="s">
        <v>4994</v>
      </c>
      <c r="H152" s="65">
        <v>951867</v>
      </c>
      <c r="I152" s="829">
        <f>IF(H152="","None",_xlfn.XLOOKUP(H152,RawTable[ITEM_NO],RawTable[STOCK],"None"))</f>
        <v>4</v>
      </c>
      <c r="J152" s="313"/>
      <c r="K152" s="313"/>
      <c r="L152" s="316"/>
    </row>
    <row r="153" spans="2:15" ht="30" customHeight="1">
      <c r="B153" s="315" t="s">
        <v>1415</v>
      </c>
      <c r="C153" s="312" t="s">
        <v>2301</v>
      </c>
      <c r="D153" s="312" t="s">
        <v>4998</v>
      </c>
      <c r="E153" s="312"/>
      <c r="F153" s="312"/>
      <c r="G153" s="312" t="s">
        <v>1423</v>
      </c>
      <c r="H153" s="65">
        <v>6119038</v>
      </c>
      <c r="I153" s="829">
        <f>IF(H153="","None",_xlfn.XLOOKUP(H153,RawTable[ITEM_NO],RawTable[STOCK],"None"))</f>
        <v>2</v>
      </c>
      <c r="J153" s="313"/>
      <c r="K153" s="313"/>
      <c r="L153" s="316"/>
    </row>
    <row r="154" spans="2:15" ht="30" customHeight="1">
      <c r="B154" s="315" t="s">
        <v>1415</v>
      </c>
      <c r="C154" s="312" t="s">
        <v>2301</v>
      </c>
      <c r="D154" s="312" t="s">
        <v>4999</v>
      </c>
      <c r="E154" s="312"/>
      <c r="F154" s="312"/>
      <c r="G154" s="312" t="s">
        <v>1423</v>
      </c>
      <c r="H154" s="65">
        <v>6160579</v>
      </c>
      <c r="I154" s="829">
        <f>IF(H154="","None",_xlfn.XLOOKUP(H154,RawTable[ITEM_NO],RawTable[STOCK],"None"))</f>
        <v>0</v>
      </c>
      <c r="J154" s="313"/>
      <c r="K154" s="313"/>
      <c r="L154" s="316"/>
    </row>
    <row r="155" spans="2:15" ht="30" customHeight="1">
      <c r="B155" s="315" t="s">
        <v>1415</v>
      </c>
      <c r="C155" s="312" t="s">
        <v>2301</v>
      </c>
      <c r="D155" s="312" t="s">
        <v>4991</v>
      </c>
      <c r="E155" s="312"/>
      <c r="F155" s="312"/>
      <c r="G155" s="312" t="s">
        <v>1423</v>
      </c>
      <c r="H155" s="65">
        <v>6168262</v>
      </c>
      <c r="I155" s="829">
        <f>IF(H155="","None",_xlfn.XLOOKUP(H155,RawTable[ITEM_NO],RawTable[STOCK],"None"))</f>
        <v>1</v>
      </c>
      <c r="J155" s="313"/>
      <c r="K155" s="313"/>
      <c r="L155" s="316"/>
      <c r="O155">
        <v>3</v>
      </c>
    </row>
    <row r="156" spans="2:15" ht="30" customHeight="1">
      <c r="B156" s="315" t="s">
        <v>1415</v>
      </c>
      <c r="C156" s="312" t="s">
        <v>2301</v>
      </c>
      <c r="D156" s="312" t="s">
        <v>4992</v>
      </c>
      <c r="E156" s="312"/>
      <c r="F156" s="312"/>
      <c r="G156" s="312" t="s">
        <v>1423</v>
      </c>
      <c r="H156" s="65">
        <v>6194071</v>
      </c>
      <c r="I156" s="829">
        <f>IF(H156="","None",_xlfn.XLOOKUP(H156,RawTable[ITEM_NO],RawTable[STOCK],"None"))</f>
        <v>1</v>
      </c>
      <c r="J156" s="313"/>
      <c r="K156" s="313"/>
      <c r="L156" s="316"/>
    </row>
    <row r="157" spans="2:15" ht="30" customHeight="1">
      <c r="B157" s="315" t="s">
        <v>1415</v>
      </c>
      <c r="C157" s="312" t="s">
        <v>2301</v>
      </c>
      <c r="D157" s="312" t="s">
        <v>4995</v>
      </c>
      <c r="E157" s="312"/>
      <c r="F157" s="312"/>
      <c r="G157" s="312" t="s">
        <v>1423</v>
      </c>
      <c r="H157" s="65">
        <v>6194231</v>
      </c>
      <c r="I157" s="829">
        <f>IF(H157="","None",_xlfn.XLOOKUP(H157,RawTable[ITEM_NO],RawTable[STOCK],"None"))</f>
        <v>0</v>
      </c>
      <c r="J157" s="313"/>
      <c r="K157" s="313"/>
      <c r="L157" s="316"/>
    </row>
    <row r="158" spans="2:15" ht="30" customHeight="1">
      <c r="B158" s="315" t="s">
        <v>1415</v>
      </c>
      <c r="C158" s="312" t="s">
        <v>2301</v>
      </c>
      <c r="D158" s="312" t="s">
        <v>4997</v>
      </c>
      <c r="E158" s="312"/>
      <c r="F158" s="312"/>
      <c r="G158" s="312" t="s">
        <v>4238</v>
      </c>
      <c r="H158" s="65">
        <v>6243509</v>
      </c>
      <c r="I158" s="829">
        <f>IF(H158="","None",_xlfn.XLOOKUP(H158,RawTable[ITEM_NO],RawTable[STOCK],"None"))</f>
        <v>0</v>
      </c>
      <c r="J158" s="313"/>
      <c r="K158" s="313"/>
      <c r="L158" s="316"/>
    </row>
    <row r="159" spans="2:15" ht="30" customHeight="1">
      <c r="B159" s="315" t="s">
        <v>1413</v>
      </c>
      <c r="C159" s="312" t="s">
        <v>4701</v>
      </c>
      <c r="D159" s="312" t="s">
        <v>4990</v>
      </c>
      <c r="E159" s="312"/>
      <c r="F159" s="312"/>
      <c r="G159" s="312" t="s">
        <v>1764</v>
      </c>
      <c r="H159" s="65">
        <v>1251404</v>
      </c>
      <c r="I159" s="829">
        <f>IF(H159="","None",_xlfn.XLOOKUP(H159,RawTable[ITEM_NO],RawTable[STOCK],"None"))</f>
        <v>0</v>
      </c>
      <c r="J159" s="313"/>
      <c r="K159" s="313"/>
      <c r="L159" s="316"/>
    </row>
    <row r="160" spans="2:15" ht="30" customHeight="1">
      <c r="B160" s="315" t="s">
        <v>1413</v>
      </c>
      <c r="C160" s="312" t="s">
        <v>4701</v>
      </c>
      <c r="D160" s="312" t="s">
        <v>4989</v>
      </c>
      <c r="E160" s="312"/>
      <c r="F160" s="312"/>
      <c r="G160" s="312" t="s">
        <v>1764</v>
      </c>
      <c r="H160" s="65">
        <v>6338724</v>
      </c>
      <c r="I160" s="829">
        <f>IF(H160="","None",_xlfn.XLOOKUP(H160,RawTable[ITEM_NO],RawTable[STOCK],"None"))</f>
        <v>0</v>
      </c>
      <c r="J160" s="313"/>
      <c r="K160" s="313"/>
      <c r="L160" s="316"/>
    </row>
    <row r="161" spans="2:12" ht="30" customHeight="1">
      <c r="B161" s="315" t="s">
        <v>1413</v>
      </c>
      <c r="C161" s="312" t="s">
        <v>1686</v>
      </c>
      <c r="D161" s="312" t="s">
        <v>4988</v>
      </c>
      <c r="E161" s="312"/>
      <c r="F161" s="312"/>
      <c r="G161" s="312" t="s">
        <v>1423</v>
      </c>
      <c r="H161" s="65">
        <v>6322734</v>
      </c>
      <c r="I161" s="829">
        <f>IF(H161="","None",_xlfn.XLOOKUP(H161,RawTable[ITEM_NO],RawTable[STOCK],"None"))</f>
        <v>2</v>
      </c>
      <c r="J161" s="313"/>
      <c r="K161" s="313"/>
      <c r="L161" s="316"/>
    </row>
    <row r="162" spans="2:12" ht="30" customHeight="1">
      <c r="B162" s="315" t="s">
        <v>1415</v>
      </c>
      <c r="C162" s="312" t="s">
        <v>1504</v>
      </c>
      <c r="D162" s="312" t="s">
        <v>3450</v>
      </c>
      <c r="E162" s="312"/>
      <c r="F162" s="312"/>
      <c r="G162" s="312" t="s">
        <v>1428</v>
      </c>
      <c r="H162" s="65">
        <v>1053425</v>
      </c>
      <c r="I162" s="829">
        <f>IF(H162="","None",_xlfn.XLOOKUP(H162,RawTable[ITEM_NO],RawTable[STOCK],"None"))</f>
        <v>1</v>
      </c>
      <c r="J162" s="313"/>
      <c r="K162" s="313"/>
      <c r="L162" s="316"/>
    </row>
    <row r="163" spans="2:12" ht="30" customHeight="1">
      <c r="B163" s="315" t="s">
        <v>1415</v>
      </c>
      <c r="C163" s="312" t="s">
        <v>1504</v>
      </c>
      <c r="D163" s="312" t="s">
        <v>4986</v>
      </c>
      <c r="E163" s="312"/>
      <c r="F163" s="312"/>
      <c r="G163" s="312" t="s">
        <v>3284</v>
      </c>
      <c r="H163" s="65">
        <v>1054102</v>
      </c>
      <c r="I163" s="829">
        <f>IF(H163="","None",_xlfn.XLOOKUP(H163,RawTable[ITEM_NO],RawTable[STOCK],"None"))</f>
        <v>0</v>
      </c>
      <c r="J163" s="313"/>
      <c r="K163" s="313"/>
      <c r="L163" s="316"/>
    </row>
    <row r="164" spans="2:12" ht="30" customHeight="1">
      <c r="B164" s="315" t="s">
        <v>1415</v>
      </c>
      <c r="C164" s="312" t="s">
        <v>1504</v>
      </c>
      <c r="D164" s="312" t="s">
        <v>4568</v>
      </c>
      <c r="E164" s="312"/>
      <c r="F164" s="312"/>
      <c r="G164" s="312" t="s">
        <v>1428</v>
      </c>
      <c r="H164" s="65">
        <v>6149051</v>
      </c>
      <c r="I164" s="829">
        <f>IF(H164="","None",_xlfn.XLOOKUP(H164,RawTable[ITEM_NO],RawTable[STOCK],"None"))</f>
        <v>0</v>
      </c>
      <c r="J164" s="313"/>
      <c r="K164" s="313"/>
      <c r="L164" s="316"/>
    </row>
    <row r="165" spans="2:12" ht="30" customHeight="1">
      <c r="B165" s="315" t="s">
        <v>1415</v>
      </c>
      <c r="C165" s="312" t="s">
        <v>1504</v>
      </c>
      <c r="D165" s="312" t="s">
        <v>4987</v>
      </c>
      <c r="E165" s="735"/>
      <c r="F165" s="312"/>
      <c r="G165" s="312" t="s">
        <v>1419</v>
      </c>
      <c r="H165" s="65">
        <v>6218557</v>
      </c>
      <c r="I165" s="829">
        <f>IF(H165="","None",_xlfn.XLOOKUP(H165,RawTable[ITEM_NO],RawTable[STOCK],"None"))</f>
        <v>1</v>
      </c>
      <c r="J165" s="313"/>
      <c r="K165" s="313"/>
      <c r="L165" s="316"/>
    </row>
    <row r="166" spans="2:12" ht="30" customHeight="1">
      <c r="B166" s="315" t="s">
        <v>1415</v>
      </c>
      <c r="C166" s="312" t="s">
        <v>2319</v>
      </c>
      <c r="D166" s="312" t="s">
        <v>4985</v>
      </c>
      <c r="E166" s="735"/>
      <c r="F166" s="312"/>
      <c r="G166" s="312" t="s">
        <v>1419</v>
      </c>
      <c r="H166" s="65">
        <v>6145382</v>
      </c>
      <c r="I166" s="829">
        <f>IF(H166="","None",_xlfn.XLOOKUP(H166,RawTable[ITEM_NO],RawTable[STOCK],"None"))</f>
        <v>1</v>
      </c>
      <c r="J166" s="313"/>
      <c r="K166" s="313"/>
      <c r="L166" s="316"/>
    </row>
    <row r="167" spans="2:12" ht="30" customHeight="1">
      <c r="B167" s="315" t="s">
        <v>1413</v>
      </c>
      <c r="C167" s="312" t="s">
        <v>1626</v>
      </c>
      <c r="D167" s="312" t="s">
        <v>4962</v>
      </c>
      <c r="E167" s="312"/>
      <c r="F167" s="312"/>
      <c r="G167" s="312" t="s">
        <v>4963</v>
      </c>
      <c r="H167" s="65">
        <v>954041</v>
      </c>
      <c r="I167" s="829">
        <f>IF(H167="","None",_xlfn.XLOOKUP(H167,RawTable[ITEM_NO],RawTable[STOCK],"None"))</f>
        <v>0</v>
      </c>
      <c r="J167" s="313"/>
      <c r="K167" s="313"/>
      <c r="L167" s="316"/>
    </row>
    <row r="168" spans="2:12" ht="30" customHeight="1">
      <c r="B168" s="315" t="s">
        <v>1413</v>
      </c>
      <c r="C168" s="312" t="s">
        <v>1626</v>
      </c>
      <c r="D168" s="312" t="s">
        <v>4975</v>
      </c>
      <c r="E168" s="312"/>
      <c r="F168" s="312"/>
      <c r="G168" s="312" t="s">
        <v>4963</v>
      </c>
      <c r="H168" s="65">
        <v>954042</v>
      </c>
      <c r="I168" s="829">
        <f>IF(H168="","None",_xlfn.XLOOKUP(H168,RawTable[ITEM_NO],RawTable[STOCK],"None"))</f>
        <v>9</v>
      </c>
      <c r="J168" s="313"/>
      <c r="K168" s="313"/>
      <c r="L168" s="316"/>
    </row>
    <row r="169" spans="2:12" ht="30" customHeight="1">
      <c r="B169" s="315" t="s">
        <v>1413</v>
      </c>
      <c r="C169" s="312" t="s">
        <v>1626</v>
      </c>
      <c r="D169" s="312" t="s">
        <v>4984</v>
      </c>
      <c r="E169" s="312"/>
      <c r="F169" s="312"/>
      <c r="G169" s="312" t="s">
        <v>1423</v>
      </c>
      <c r="H169" s="65">
        <v>954043</v>
      </c>
      <c r="I169" s="829">
        <f>IF(H169="","None",_xlfn.XLOOKUP(H169,RawTable[ITEM_NO],RawTable[STOCK],"None"))</f>
        <v>15</v>
      </c>
      <c r="J169" s="313"/>
      <c r="K169" s="313"/>
      <c r="L169" s="316"/>
    </row>
    <row r="170" spans="2:12" ht="30" customHeight="1">
      <c r="B170" s="315" t="s">
        <v>1413</v>
      </c>
      <c r="C170" s="312" t="s">
        <v>1626</v>
      </c>
      <c r="D170" s="312" t="s">
        <v>4970</v>
      </c>
      <c r="E170" s="312"/>
      <c r="F170" s="312"/>
      <c r="G170" s="312" t="s">
        <v>4932</v>
      </c>
      <c r="H170" s="65">
        <v>963748</v>
      </c>
      <c r="I170" s="829">
        <f>IF(H170="","None",_xlfn.XLOOKUP(H170,RawTable[ITEM_NO],RawTable[STOCK],"None"))</f>
        <v>5</v>
      </c>
      <c r="J170" s="313"/>
      <c r="K170" s="313"/>
      <c r="L170" s="316"/>
    </row>
    <row r="171" spans="2:12" ht="30" customHeight="1">
      <c r="B171" s="315" t="s">
        <v>1413</v>
      </c>
      <c r="C171" s="312" t="s">
        <v>1626</v>
      </c>
      <c r="D171" s="312" t="s">
        <v>4977</v>
      </c>
      <c r="E171" s="312"/>
      <c r="F171" s="312"/>
      <c r="G171" s="312" t="s">
        <v>2245</v>
      </c>
      <c r="H171" s="65">
        <v>1350419</v>
      </c>
      <c r="I171" s="829">
        <f>IF(H171="","None",_xlfn.XLOOKUP(H171,RawTable[ITEM_NO],RawTable[STOCK],"None"))</f>
        <v>0</v>
      </c>
      <c r="J171" s="313"/>
      <c r="K171" s="313"/>
      <c r="L171" s="316"/>
    </row>
    <row r="172" spans="2:12" ht="30" customHeight="1">
      <c r="B172" s="315" t="s">
        <v>1413</v>
      </c>
      <c r="C172" s="312" t="s">
        <v>1626</v>
      </c>
      <c r="D172" s="312" t="s">
        <v>4978</v>
      </c>
      <c r="E172" s="312"/>
      <c r="F172" s="312"/>
      <c r="G172" s="312" t="s">
        <v>2245</v>
      </c>
      <c r="H172" s="65">
        <v>1350420</v>
      </c>
      <c r="I172" s="829">
        <f>IF(H172="","None",_xlfn.XLOOKUP(H172,RawTable[ITEM_NO],RawTable[STOCK],"None"))</f>
        <v>0</v>
      </c>
      <c r="J172" s="313"/>
      <c r="K172" s="313"/>
      <c r="L172" s="316"/>
    </row>
    <row r="173" spans="2:12" ht="30" customHeight="1">
      <c r="B173" s="315" t="s">
        <v>1413</v>
      </c>
      <c r="C173" s="312" t="s">
        <v>1626</v>
      </c>
      <c r="D173" s="312" t="s">
        <v>4979</v>
      </c>
      <c r="E173" s="312"/>
      <c r="F173" s="312"/>
      <c r="G173" s="312" t="s">
        <v>4980</v>
      </c>
      <c r="H173" s="65">
        <v>1350421</v>
      </c>
      <c r="I173" s="829">
        <f>IF(H173="","None",_xlfn.XLOOKUP(H173,RawTable[ITEM_NO],RawTable[STOCK],"None"))</f>
        <v>0</v>
      </c>
      <c r="J173" s="313"/>
      <c r="K173" s="313"/>
      <c r="L173" s="316"/>
    </row>
    <row r="174" spans="2:12" ht="30" customHeight="1">
      <c r="B174" s="315" t="s">
        <v>1413</v>
      </c>
      <c r="C174" s="312" t="s">
        <v>1626</v>
      </c>
      <c r="D174" s="312" t="s">
        <v>4981</v>
      </c>
      <c r="E174" s="312"/>
      <c r="F174" s="312"/>
      <c r="G174" s="312" t="s">
        <v>2245</v>
      </c>
      <c r="H174" s="65">
        <v>1350422</v>
      </c>
      <c r="I174" s="829">
        <f>IF(H174="","None",_xlfn.XLOOKUP(H174,RawTable[ITEM_NO],RawTable[STOCK],"None"))</f>
        <v>0</v>
      </c>
      <c r="J174" s="313"/>
      <c r="K174" s="313"/>
      <c r="L174" s="316"/>
    </row>
    <row r="175" spans="2:12" ht="30" customHeight="1">
      <c r="B175" s="315" t="s">
        <v>1413</v>
      </c>
      <c r="C175" s="312" t="s">
        <v>1626</v>
      </c>
      <c r="D175" s="312" t="s">
        <v>4971</v>
      </c>
      <c r="E175" s="312"/>
      <c r="F175" s="312"/>
      <c r="G175" s="312" t="s">
        <v>4932</v>
      </c>
      <c r="H175" s="65">
        <v>1350480</v>
      </c>
      <c r="I175" s="829">
        <f>IF(H175="","None",_xlfn.XLOOKUP(H175,RawTable[ITEM_NO],RawTable[STOCK],"None"))</f>
        <v>5</v>
      </c>
      <c r="J175" s="313"/>
      <c r="K175" s="313"/>
      <c r="L175" s="316"/>
    </row>
    <row r="176" spans="2:12" ht="30" customHeight="1">
      <c r="B176" s="315" t="s">
        <v>1413</v>
      </c>
      <c r="C176" s="312" t="s">
        <v>1626</v>
      </c>
      <c r="D176" s="312" t="s">
        <v>4982</v>
      </c>
      <c r="E176" s="312"/>
      <c r="F176" s="312"/>
      <c r="G176" s="312" t="s">
        <v>4932</v>
      </c>
      <c r="H176" s="65">
        <v>1350536</v>
      </c>
      <c r="I176" s="829">
        <f>IF(H176="","None",_xlfn.XLOOKUP(H176,RawTable[ITEM_NO],RawTable[STOCK],"None"))</f>
        <v>5</v>
      </c>
      <c r="J176" s="313"/>
      <c r="K176" s="313"/>
      <c r="L176" s="316"/>
    </row>
    <row r="177" spans="2:12" ht="30" customHeight="1">
      <c r="B177" s="315" t="s">
        <v>1413</v>
      </c>
      <c r="C177" s="312" t="s">
        <v>1626</v>
      </c>
      <c r="D177" s="312" t="s">
        <v>4966</v>
      </c>
      <c r="E177" s="312"/>
      <c r="F177" s="312"/>
      <c r="G177" s="312" t="s">
        <v>1423</v>
      </c>
      <c r="H177" s="65">
        <v>1350937</v>
      </c>
      <c r="I177" s="829">
        <f>IF(H177="","None",_xlfn.XLOOKUP(H177,RawTable[ITEM_NO],RawTable[STOCK],"None"))</f>
        <v>16</v>
      </c>
      <c r="J177" s="313"/>
      <c r="K177" s="313"/>
      <c r="L177" s="316"/>
    </row>
    <row r="178" spans="2:12" ht="30" customHeight="1">
      <c r="B178" s="315" t="s">
        <v>1413</v>
      </c>
      <c r="C178" s="312" t="s">
        <v>1626</v>
      </c>
      <c r="D178" s="312" t="s">
        <v>4967</v>
      </c>
      <c r="E178" s="312"/>
      <c r="F178" s="312"/>
      <c r="G178" s="312" t="s">
        <v>4932</v>
      </c>
      <c r="H178" s="65">
        <v>6135527</v>
      </c>
      <c r="I178" s="829">
        <f>IF(H178="","None",_xlfn.XLOOKUP(H178,RawTable[ITEM_NO],RawTable[STOCK],"None"))</f>
        <v>10</v>
      </c>
      <c r="J178" s="313"/>
      <c r="K178" s="313"/>
      <c r="L178" s="316"/>
    </row>
    <row r="179" spans="2:12" ht="30" customHeight="1">
      <c r="B179" s="315" t="s">
        <v>1413</v>
      </c>
      <c r="C179" s="312" t="s">
        <v>1626</v>
      </c>
      <c r="D179" s="312" t="s">
        <v>4969</v>
      </c>
      <c r="E179" s="312"/>
      <c r="F179" s="312"/>
      <c r="G179" s="312" t="s">
        <v>1680</v>
      </c>
      <c r="H179" s="65">
        <v>6147353</v>
      </c>
      <c r="I179" s="829">
        <f>IF(H179="","None",_xlfn.XLOOKUP(H179,RawTable[ITEM_NO],RawTable[STOCK],"None"))</f>
        <v>10</v>
      </c>
      <c r="J179" s="313"/>
      <c r="K179" s="313"/>
      <c r="L179" s="316"/>
    </row>
    <row r="180" spans="2:12" ht="30" customHeight="1">
      <c r="B180" s="315" t="s">
        <v>1413</v>
      </c>
      <c r="C180" s="312" t="s">
        <v>1626</v>
      </c>
      <c r="D180" s="312" t="s">
        <v>4972</v>
      </c>
      <c r="E180" s="312"/>
      <c r="F180" s="312"/>
      <c r="G180" s="312" t="s">
        <v>1680</v>
      </c>
      <c r="H180" s="65">
        <v>6166348</v>
      </c>
      <c r="I180" s="829">
        <f>IF(H180="","None",_xlfn.XLOOKUP(H180,RawTable[ITEM_NO],RawTable[STOCK],"None"))</f>
        <v>20</v>
      </c>
      <c r="J180" s="313"/>
      <c r="K180" s="313"/>
      <c r="L180" s="316"/>
    </row>
    <row r="181" spans="2:12" ht="30" customHeight="1">
      <c r="B181" s="315" t="s">
        <v>1413</v>
      </c>
      <c r="C181" s="312" t="s">
        <v>1626</v>
      </c>
      <c r="D181" s="312" t="s">
        <v>4965</v>
      </c>
      <c r="E181" s="312"/>
      <c r="F181" s="312"/>
      <c r="G181" s="312" t="s">
        <v>1680</v>
      </c>
      <c r="H181" s="65">
        <v>6167918</v>
      </c>
      <c r="I181" s="829">
        <f>IF(H181="","None",_xlfn.XLOOKUP(H181,RawTable[ITEM_NO],RawTable[STOCK],"None"))</f>
        <v>20</v>
      </c>
      <c r="J181" s="313"/>
      <c r="K181" s="313"/>
      <c r="L181" s="316"/>
    </row>
    <row r="182" spans="2:12" ht="30" customHeight="1">
      <c r="B182" s="315" t="s">
        <v>1413</v>
      </c>
      <c r="C182" s="312" t="s">
        <v>1626</v>
      </c>
      <c r="D182" s="312" t="s">
        <v>4968</v>
      </c>
      <c r="E182" s="312"/>
      <c r="F182" s="312"/>
      <c r="G182" s="312" t="s">
        <v>4932</v>
      </c>
      <c r="H182" s="65">
        <v>6220008</v>
      </c>
      <c r="I182" s="829">
        <f>IF(H182="","None",_xlfn.XLOOKUP(H182,RawTable[ITEM_NO],RawTable[STOCK],"None"))</f>
        <v>50</v>
      </c>
      <c r="J182" s="313"/>
      <c r="K182" s="313"/>
      <c r="L182" s="316"/>
    </row>
    <row r="183" spans="2:12" ht="30" customHeight="1">
      <c r="B183" s="315" t="s">
        <v>1413</v>
      </c>
      <c r="C183" s="312" t="s">
        <v>1626</v>
      </c>
      <c r="D183" s="312" t="s">
        <v>4983</v>
      </c>
      <c r="E183" s="312"/>
      <c r="F183" s="312"/>
      <c r="G183" s="312" t="s">
        <v>1423</v>
      </c>
      <c r="H183" s="65">
        <v>6247948</v>
      </c>
      <c r="I183" s="829">
        <f>IF(H183="","None",_xlfn.XLOOKUP(H183,RawTable[ITEM_NO],RawTable[STOCK],"None"))</f>
        <v>6</v>
      </c>
      <c r="J183" s="313"/>
      <c r="K183" s="313"/>
      <c r="L183" s="316"/>
    </row>
    <row r="184" spans="2:12" ht="30" customHeight="1">
      <c r="B184" s="315" t="s">
        <v>1413</v>
      </c>
      <c r="C184" s="312" t="s">
        <v>1626</v>
      </c>
      <c r="D184" s="312" t="s">
        <v>4974</v>
      </c>
      <c r="E184" s="312"/>
      <c r="F184" s="312"/>
      <c r="G184" s="312" t="s">
        <v>1759</v>
      </c>
      <c r="H184" s="65">
        <v>6322795</v>
      </c>
      <c r="I184" s="829">
        <f>IF(H184="","None",_xlfn.XLOOKUP(H184,RawTable[ITEM_NO],RawTable[STOCK],"None"))</f>
        <v>0</v>
      </c>
      <c r="J184" s="313"/>
      <c r="K184" s="313"/>
      <c r="L184" s="316"/>
    </row>
    <row r="185" spans="2:12" ht="30" customHeight="1">
      <c r="B185" s="315" t="s">
        <v>1413</v>
      </c>
      <c r="C185" s="312" t="s">
        <v>1626</v>
      </c>
      <c r="D185" s="312" t="s">
        <v>4973</v>
      </c>
      <c r="E185" s="312"/>
      <c r="F185" s="312"/>
      <c r="G185" s="312" t="s">
        <v>1423</v>
      </c>
      <c r="H185" s="65">
        <v>6336730</v>
      </c>
      <c r="I185" s="829">
        <f>IF(H185="","None",_xlfn.XLOOKUP(H185,RawTable[ITEM_NO],RawTable[STOCK],"None"))</f>
        <v>0</v>
      </c>
      <c r="J185" s="313"/>
      <c r="K185" s="313"/>
      <c r="L185" s="316"/>
    </row>
    <row r="186" spans="2:12" ht="30" customHeight="1">
      <c r="B186" s="315" t="s">
        <v>1413</v>
      </c>
      <c r="C186" s="312" t="s">
        <v>1626</v>
      </c>
      <c r="D186" s="312" t="s">
        <v>4976</v>
      </c>
      <c r="E186" s="312"/>
      <c r="F186" s="312"/>
      <c r="G186" s="312" t="s">
        <v>4924</v>
      </c>
      <c r="H186" s="65">
        <v>6342254</v>
      </c>
      <c r="I186" s="829">
        <f>IF(H186="","None",_xlfn.XLOOKUP(H186,RawTable[ITEM_NO],RawTable[STOCK],"None"))</f>
        <v>0</v>
      </c>
      <c r="J186" s="313"/>
      <c r="K186" s="313"/>
      <c r="L186" s="316"/>
    </row>
    <row r="187" spans="2:12" ht="30" customHeight="1">
      <c r="B187" s="315" t="s">
        <v>1415</v>
      </c>
      <c r="C187" s="312" t="s">
        <v>1417</v>
      </c>
      <c r="D187" s="312" t="s">
        <v>4960</v>
      </c>
      <c r="E187" s="312"/>
      <c r="F187" s="312"/>
      <c r="G187" s="312" t="s">
        <v>1419</v>
      </c>
      <c r="H187" s="65">
        <v>1053194</v>
      </c>
      <c r="I187" s="829">
        <f>IF(H187="","None",_xlfn.XLOOKUP(H187,RawTable[ITEM_NO],RawTable[STOCK],"None"))</f>
        <v>5</v>
      </c>
      <c r="J187" s="313"/>
      <c r="K187" s="313"/>
      <c r="L187" s="316"/>
    </row>
    <row r="188" spans="2:12" ht="30" customHeight="1">
      <c r="B188" s="315" t="s">
        <v>1415</v>
      </c>
      <c r="C188" s="312" t="s">
        <v>1417</v>
      </c>
      <c r="D188" s="312" t="s">
        <v>4961</v>
      </c>
      <c r="E188" s="312"/>
      <c r="F188" s="312"/>
      <c r="G188" s="312" t="s">
        <v>1428</v>
      </c>
      <c r="H188" s="65">
        <v>6152972</v>
      </c>
      <c r="I188" s="829">
        <f>IF(H188="","None",_xlfn.XLOOKUP(H188,RawTable[ITEM_NO],RawTable[STOCK],"None"))</f>
        <v>1</v>
      </c>
      <c r="J188" s="313"/>
      <c r="K188" s="313"/>
      <c r="L188" s="316"/>
    </row>
    <row r="189" spans="2:12" ht="30" customHeight="1">
      <c r="B189" s="315" t="s">
        <v>1415</v>
      </c>
      <c r="C189" s="312" t="s">
        <v>1417</v>
      </c>
      <c r="D189" s="312" t="s">
        <v>4959</v>
      </c>
      <c r="E189" s="312"/>
      <c r="F189" s="312"/>
      <c r="G189" s="312" t="s">
        <v>1562</v>
      </c>
      <c r="H189" s="65">
        <v>6243015</v>
      </c>
      <c r="I189" s="829">
        <f>IF(H189="","None",_xlfn.XLOOKUP(H189,RawTable[ITEM_NO],RawTable[STOCK],"None"))</f>
        <v>2</v>
      </c>
      <c r="J189" s="313"/>
      <c r="K189" s="313"/>
      <c r="L189" s="316"/>
    </row>
    <row r="190" spans="2:12" ht="30" customHeight="1">
      <c r="B190" s="315" t="s">
        <v>1413</v>
      </c>
      <c r="C190" s="312" t="s">
        <v>3892</v>
      </c>
      <c r="D190" s="312" t="s">
        <v>4958</v>
      </c>
      <c r="E190" s="312"/>
      <c r="F190" s="312"/>
      <c r="G190" s="312" t="s">
        <v>1423</v>
      </c>
      <c r="H190" s="65">
        <v>962895</v>
      </c>
      <c r="I190" s="829">
        <f>IF(H190="","None",_xlfn.XLOOKUP(H190,RawTable[ITEM_NO],RawTable[STOCK],"None"))</f>
        <v>1</v>
      </c>
      <c r="J190" s="313"/>
      <c r="K190" s="313"/>
      <c r="L190" s="316"/>
    </row>
    <row r="191" spans="2:12" ht="30" customHeight="1">
      <c r="B191" s="315" t="s">
        <v>1413</v>
      </c>
      <c r="C191" s="312" t="s">
        <v>3892</v>
      </c>
      <c r="D191" s="312" t="s">
        <v>4957</v>
      </c>
      <c r="E191" s="312"/>
      <c r="F191" s="312"/>
      <c r="G191" s="312" t="s">
        <v>1423</v>
      </c>
      <c r="H191" s="65">
        <v>962896</v>
      </c>
      <c r="I191" s="829">
        <f>IF(H191="","None",_xlfn.XLOOKUP(H191,RawTable[ITEM_NO],RawTable[STOCK],"None"))</f>
        <v>1</v>
      </c>
      <c r="J191" s="313"/>
      <c r="K191" s="313"/>
      <c r="L191" s="316"/>
    </row>
    <row r="192" spans="2:12" ht="30" customHeight="1">
      <c r="B192" s="315" t="s">
        <v>1415</v>
      </c>
      <c r="C192" s="312" t="s">
        <v>1563</v>
      </c>
      <c r="D192" s="312" t="s">
        <v>4956</v>
      </c>
      <c r="E192" s="312"/>
      <c r="F192" s="312"/>
      <c r="G192" s="312" t="s">
        <v>1423</v>
      </c>
      <c r="H192" s="65">
        <v>6255833</v>
      </c>
      <c r="I192" s="829">
        <f>IF(H192="","None",_xlfn.XLOOKUP(H192,RawTable[ITEM_NO],RawTable[STOCK],"None"))</f>
        <v>5</v>
      </c>
      <c r="J192" s="313"/>
      <c r="K192" s="313"/>
      <c r="L192" s="316"/>
    </row>
    <row r="193" spans="2:12" ht="30" customHeight="1">
      <c r="B193" s="315" t="s">
        <v>1415</v>
      </c>
      <c r="C193" s="312" t="s">
        <v>1563</v>
      </c>
      <c r="D193" s="312" t="s">
        <v>4955</v>
      </c>
      <c r="E193" s="312"/>
      <c r="F193" s="312"/>
      <c r="G193" s="312" t="s">
        <v>1423</v>
      </c>
      <c r="H193" s="65">
        <v>6307806</v>
      </c>
      <c r="I193" s="829">
        <f>IF(H193="","None",_xlfn.XLOOKUP(H193,RawTable[ITEM_NO],RawTable[STOCK],"None"))</f>
        <v>0</v>
      </c>
      <c r="J193" s="313"/>
      <c r="K193" s="313"/>
      <c r="L193" s="316"/>
    </row>
    <row r="194" spans="2:12" ht="30" customHeight="1">
      <c r="B194" s="315" t="s">
        <v>1413</v>
      </c>
      <c r="C194" s="312" t="s">
        <v>2954</v>
      </c>
      <c r="D194" s="312" t="s">
        <v>4954</v>
      </c>
      <c r="E194" s="312"/>
      <c r="F194" s="312"/>
      <c r="G194" s="312" t="s">
        <v>4932</v>
      </c>
      <c r="H194" s="65">
        <v>6139726</v>
      </c>
      <c r="I194" s="829">
        <f>IF(H194="","None",_xlfn.XLOOKUP(H194,RawTable[ITEM_NO],RawTable[STOCK],"None"))</f>
        <v>10</v>
      </c>
      <c r="J194" s="313"/>
      <c r="K194" s="313"/>
      <c r="L194" s="316"/>
    </row>
    <row r="195" spans="2:12" ht="30" customHeight="1">
      <c r="B195" s="315" t="s">
        <v>1415</v>
      </c>
      <c r="C195" s="312" t="s">
        <v>1488</v>
      </c>
      <c r="D195" s="312" t="s">
        <v>4953</v>
      </c>
      <c r="E195" s="312"/>
      <c r="F195" s="312"/>
      <c r="G195" s="312" t="s">
        <v>1428</v>
      </c>
      <c r="H195" s="65">
        <v>1055101</v>
      </c>
      <c r="I195" s="829">
        <f>IF(H195="","None",_xlfn.XLOOKUP(H195,RawTable[ITEM_NO],RawTable[STOCK],"None"))</f>
        <v>8</v>
      </c>
      <c r="J195" s="313"/>
      <c r="K195" s="313"/>
      <c r="L195" s="316"/>
    </row>
    <row r="196" spans="2:12" ht="30" customHeight="1">
      <c r="B196" s="315" t="s">
        <v>1415</v>
      </c>
      <c r="C196" s="312" t="s">
        <v>1488</v>
      </c>
      <c r="D196" s="312" t="s">
        <v>4952</v>
      </c>
      <c r="E196" s="312"/>
      <c r="F196" s="312"/>
      <c r="G196" s="312" t="s">
        <v>1428</v>
      </c>
      <c r="H196" s="65">
        <v>6147264</v>
      </c>
      <c r="I196" s="829">
        <f>IF(H196="","None",_xlfn.XLOOKUP(H196,RawTable[ITEM_NO],RawTable[STOCK],"None"))</f>
        <v>0</v>
      </c>
      <c r="J196" s="313"/>
      <c r="K196" s="313"/>
      <c r="L196" s="316"/>
    </row>
    <row r="197" spans="2:12" ht="30" customHeight="1">
      <c r="B197" s="315" t="s">
        <v>1413</v>
      </c>
      <c r="C197" s="312" t="s">
        <v>1488</v>
      </c>
      <c r="D197" s="312" t="s">
        <v>4653</v>
      </c>
      <c r="E197" s="312"/>
      <c r="F197" s="312"/>
      <c r="G197" s="312" t="s">
        <v>1428</v>
      </c>
      <c r="H197" s="65">
        <v>6184419</v>
      </c>
      <c r="I197" s="829">
        <f>IF(H197="","None",_xlfn.XLOOKUP(H197,RawTable[ITEM_NO],RawTable[STOCK],"None"))</f>
        <v>11</v>
      </c>
      <c r="J197" s="313"/>
      <c r="K197" s="313"/>
      <c r="L197" s="316"/>
    </row>
    <row r="198" spans="2:12" ht="30" customHeight="1">
      <c r="B198" s="315" t="s">
        <v>1415</v>
      </c>
      <c r="C198" s="312" t="s">
        <v>1488</v>
      </c>
      <c r="D198" s="312" t="s">
        <v>4951</v>
      </c>
      <c r="E198" s="312"/>
      <c r="F198" s="312"/>
      <c r="G198" s="312" t="s">
        <v>4812</v>
      </c>
      <c r="H198" s="65">
        <v>6325652</v>
      </c>
      <c r="I198" s="829">
        <f>IF(H198="","None",_xlfn.XLOOKUP(H198,RawTable[ITEM_NO],RawTable[STOCK],"None"))</f>
        <v>0</v>
      </c>
      <c r="J198" s="313"/>
      <c r="K198" s="313"/>
      <c r="L198" s="316"/>
    </row>
    <row r="199" spans="2:12" ht="30" customHeight="1">
      <c r="B199" s="315" t="s">
        <v>1415</v>
      </c>
      <c r="C199" s="312" t="s">
        <v>2292</v>
      </c>
      <c r="D199" s="312" t="s">
        <v>4950</v>
      </c>
      <c r="E199" s="312"/>
      <c r="F199" s="312"/>
      <c r="G199" s="312" t="s">
        <v>1554</v>
      </c>
      <c r="H199" s="65">
        <v>6249865</v>
      </c>
      <c r="I199" s="829">
        <f>IF(H199="","None",_xlfn.XLOOKUP(H199,RawTable[ITEM_NO],RawTable[STOCK],"None"))</f>
        <v>0</v>
      </c>
      <c r="J199" s="313"/>
      <c r="K199" s="313"/>
      <c r="L199" s="316"/>
    </row>
    <row r="200" spans="2:12" ht="30" customHeight="1">
      <c r="B200" s="315" t="s">
        <v>1415</v>
      </c>
      <c r="C200" s="312" t="s">
        <v>2430</v>
      </c>
      <c r="D200" s="312" t="s">
        <v>4947</v>
      </c>
      <c r="E200" s="312"/>
      <c r="F200" s="312"/>
      <c r="G200" s="312" t="s">
        <v>1428</v>
      </c>
      <c r="H200" s="65">
        <v>6130143</v>
      </c>
      <c r="I200" s="829">
        <f>IF(H200="","None",_xlfn.XLOOKUP(H200,RawTable[ITEM_NO],RawTable[STOCK],"None"))</f>
        <v>1</v>
      </c>
      <c r="J200" s="313"/>
      <c r="K200" s="313"/>
      <c r="L200" s="316"/>
    </row>
    <row r="201" spans="2:12" ht="30" customHeight="1">
      <c r="B201" s="315" t="s">
        <v>1415</v>
      </c>
      <c r="C201" s="312" t="s">
        <v>2430</v>
      </c>
      <c r="D201" s="312" t="s">
        <v>4946</v>
      </c>
      <c r="E201" s="312"/>
      <c r="F201" s="312"/>
      <c r="G201" s="312" t="s">
        <v>1428</v>
      </c>
      <c r="H201" s="65">
        <v>6149333</v>
      </c>
      <c r="I201" s="829">
        <f>IF(H201="","None",_xlfn.XLOOKUP(H201,RawTable[ITEM_NO],RawTable[STOCK],"None"))</f>
        <v>0</v>
      </c>
      <c r="J201" s="313"/>
      <c r="K201" s="313"/>
      <c r="L201" s="316"/>
    </row>
    <row r="202" spans="2:12" ht="30" customHeight="1">
      <c r="B202" s="315" t="s">
        <v>1415</v>
      </c>
      <c r="C202" s="312" t="s">
        <v>2430</v>
      </c>
      <c r="D202" s="312" t="s">
        <v>4949</v>
      </c>
      <c r="E202" s="312"/>
      <c r="F202" s="312"/>
      <c r="G202" s="312" t="s">
        <v>4932</v>
      </c>
      <c r="H202" s="65">
        <v>6165870</v>
      </c>
      <c r="I202" s="829">
        <f>IF(H202="","None",_xlfn.XLOOKUP(H202,RawTable[ITEM_NO],RawTable[STOCK],"None"))</f>
        <v>20</v>
      </c>
      <c r="J202" s="313"/>
      <c r="K202" s="313"/>
      <c r="L202" s="316"/>
    </row>
    <row r="203" spans="2:12" ht="30" customHeight="1">
      <c r="B203" s="315" t="s">
        <v>1415</v>
      </c>
      <c r="C203" s="312" t="s">
        <v>2430</v>
      </c>
      <c r="D203" s="312" t="s">
        <v>4948</v>
      </c>
      <c r="E203" s="312"/>
      <c r="F203" s="312"/>
      <c r="G203" s="312" t="s">
        <v>1423</v>
      </c>
      <c r="H203" s="65">
        <v>6306315</v>
      </c>
      <c r="I203" s="829">
        <f>IF(H203="","None",_xlfn.XLOOKUP(H203,RawTable[ITEM_NO],RawTable[STOCK],"None"))</f>
        <v>0</v>
      </c>
      <c r="J203" s="313"/>
      <c r="K203" s="313"/>
      <c r="L203" s="316"/>
    </row>
    <row r="204" spans="2:12" ht="30" customHeight="1">
      <c r="B204" s="315" t="s">
        <v>1415</v>
      </c>
      <c r="C204" s="312" t="s">
        <v>2294</v>
      </c>
      <c r="D204" s="312" t="s">
        <v>4944</v>
      </c>
      <c r="E204" s="312"/>
      <c r="F204" s="312"/>
      <c r="G204" s="312" t="s">
        <v>1428</v>
      </c>
      <c r="H204" s="65">
        <v>1050548</v>
      </c>
      <c r="I204" s="829">
        <f>IF(H204="","None",_xlfn.XLOOKUP(H204,RawTable[ITEM_NO],RawTable[STOCK],"None"))</f>
        <v>20</v>
      </c>
      <c r="J204" s="313"/>
      <c r="K204" s="313"/>
      <c r="L204" s="316"/>
    </row>
    <row r="205" spans="2:12" ht="30" customHeight="1">
      <c r="B205" s="315" t="s">
        <v>1415</v>
      </c>
      <c r="C205" s="312" t="s">
        <v>2294</v>
      </c>
      <c r="D205" s="312" t="s">
        <v>4945</v>
      </c>
      <c r="E205" s="312"/>
      <c r="F205" s="312"/>
      <c r="G205" s="312" t="s">
        <v>4932</v>
      </c>
      <c r="H205" s="65">
        <v>1052226</v>
      </c>
      <c r="I205" s="829">
        <f>IF(H205="","None",_xlfn.XLOOKUP(H205,RawTable[ITEM_NO],RawTable[STOCK],"None"))</f>
        <v>0</v>
      </c>
      <c r="J205" s="313"/>
      <c r="K205" s="313"/>
      <c r="L205" s="316"/>
    </row>
    <row r="206" spans="2:12" ht="30" customHeight="1">
      <c r="B206" s="315" t="s">
        <v>1413</v>
      </c>
      <c r="C206" s="312" t="s">
        <v>2294</v>
      </c>
      <c r="D206" s="312" t="s">
        <v>4934</v>
      </c>
      <c r="E206" s="312"/>
      <c r="F206" s="312"/>
      <c r="G206" s="312" t="s">
        <v>1428</v>
      </c>
      <c r="H206" s="65">
        <v>1053566</v>
      </c>
      <c r="I206" s="829">
        <f>IF(H206="","None",_xlfn.XLOOKUP(H206,RawTable[ITEM_NO],RawTable[STOCK],"None"))</f>
        <v>0</v>
      </c>
      <c r="J206" s="313"/>
      <c r="K206" s="313"/>
      <c r="L206" s="316"/>
    </row>
    <row r="207" spans="2:12" ht="30" customHeight="1">
      <c r="B207" s="315" t="s">
        <v>1413</v>
      </c>
      <c r="C207" s="312" t="s">
        <v>2294</v>
      </c>
      <c r="D207" s="312" t="s">
        <v>4936</v>
      </c>
      <c r="E207" s="312"/>
      <c r="F207" s="312"/>
      <c r="G207" s="312" t="s">
        <v>1428</v>
      </c>
      <c r="H207" s="65">
        <v>1053567</v>
      </c>
      <c r="I207" s="829">
        <f>IF(H207="","None",_xlfn.XLOOKUP(H207,RawTable[ITEM_NO],RawTable[STOCK],"None"))</f>
        <v>0</v>
      </c>
      <c r="J207" s="313"/>
      <c r="K207" s="313"/>
      <c r="L207" s="316"/>
    </row>
    <row r="208" spans="2:12" ht="30" customHeight="1">
      <c r="B208" s="315" t="s">
        <v>1413</v>
      </c>
      <c r="C208" s="312" t="s">
        <v>2294</v>
      </c>
      <c r="D208" s="312" t="s">
        <v>4935</v>
      </c>
      <c r="E208" s="312"/>
      <c r="F208" s="312"/>
      <c r="G208" s="312" t="s">
        <v>1428</v>
      </c>
      <c r="H208" s="65">
        <v>1054385</v>
      </c>
      <c r="I208" s="829">
        <f>IF(H208="","None",_xlfn.XLOOKUP(H208,RawTable[ITEM_NO],RawTable[STOCK],"None"))</f>
        <v>0</v>
      </c>
      <c r="J208" s="313"/>
      <c r="K208" s="313"/>
      <c r="L208" s="316"/>
    </row>
    <row r="209" spans="2:12" ht="30" customHeight="1">
      <c r="B209" s="315" t="s">
        <v>1415</v>
      </c>
      <c r="C209" s="312" t="s">
        <v>2294</v>
      </c>
      <c r="D209" s="312" t="s">
        <v>4943</v>
      </c>
      <c r="E209" s="312"/>
      <c r="F209" s="312"/>
      <c r="G209" s="312" t="s">
        <v>1419</v>
      </c>
      <c r="H209" s="65">
        <v>1054762</v>
      </c>
      <c r="I209" s="829">
        <f>IF(H209="","None",_xlfn.XLOOKUP(H209,RawTable[ITEM_NO],RawTable[STOCK],"None"))</f>
        <v>0</v>
      </c>
      <c r="J209" s="313"/>
      <c r="K209" s="313"/>
      <c r="L209" s="316"/>
    </row>
    <row r="210" spans="2:12" ht="30" customHeight="1">
      <c r="B210" s="315" t="s">
        <v>1415</v>
      </c>
      <c r="C210" s="312" t="s">
        <v>2294</v>
      </c>
      <c r="D210" s="312" t="s">
        <v>4940</v>
      </c>
      <c r="E210" s="312"/>
      <c r="F210" s="312"/>
      <c r="G210" s="312" t="s">
        <v>1428</v>
      </c>
      <c r="H210" s="65">
        <v>6121940</v>
      </c>
      <c r="I210" s="829">
        <f>IF(H210="","None",_xlfn.XLOOKUP(H210,RawTable[ITEM_NO],RawTable[STOCK],"None"))</f>
        <v>0</v>
      </c>
      <c r="J210" s="313"/>
      <c r="K210" s="313"/>
      <c r="L210" s="316"/>
    </row>
    <row r="211" spans="2:12" ht="30" customHeight="1">
      <c r="B211" s="315" t="s">
        <v>1415</v>
      </c>
      <c r="C211" s="312" t="s">
        <v>2294</v>
      </c>
      <c r="D211" s="312" t="s">
        <v>4939</v>
      </c>
      <c r="E211" s="312"/>
      <c r="F211" s="312"/>
      <c r="G211" s="312" t="s">
        <v>1428</v>
      </c>
      <c r="H211" s="65">
        <v>6121958</v>
      </c>
      <c r="I211" s="829">
        <f>IF(H211="","None",_xlfn.XLOOKUP(H211,RawTable[ITEM_NO],RawTable[STOCK],"None"))</f>
        <v>0</v>
      </c>
      <c r="J211" s="313"/>
      <c r="K211" s="313"/>
      <c r="L211" s="316"/>
    </row>
    <row r="212" spans="2:12" ht="30" customHeight="1">
      <c r="B212" s="315" t="s">
        <v>1415</v>
      </c>
      <c r="C212" s="312" t="s">
        <v>2294</v>
      </c>
      <c r="D212" s="312" t="s">
        <v>4938</v>
      </c>
      <c r="E212" s="312"/>
      <c r="F212" s="312"/>
      <c r="G212" s="312" t="s">
        <v>1428</v>
      </c>
      <c r="H212" s="65">
        <v>6121959</v>
      </c>
      <c r="I212" s="829">
        <f>IF(H212="","None",_xlfn.XLOOKUP(H212,RawTable[ITEM_NO],RawTable[STOCK],"None"))</f>
        <v>0</v>
      </c>
      <c r="J212" s="313"/>
      <c r="K212" s="313"/>
      <c r="L212" s="316"/>
    </row>
    <row r="213" spans="2:12" ht="30" customHeight="1">
      <c r="B213" s="315" t="s">
        <v>1415</v>
      </c>
      <c r="C213" s="312" t="s">
        <v>2294</v>
      </c>
      <c r="D213" s="312" t="s">
        <v>4937</v>
      </c>
      <c r="E213" s="312"/>
      <c r="F213" s="312"/>
      <c r="G213" s="312" t="s">
        <v>1428</v>
      </c>
      <c r="H213" s="65">
        <v>6121960</v>
      </c>
      <c r="I213" s="829">
        <f>IF(H213="","None",_xlfn.XLOOKUP(H213,RawTable[ITEM_NO],RawTable[STOCK],"None"))</f>
        <v>0</v>
      </c>
      <c r="J213" s="313"/>
      <c r="K213" s="313"/>
      <c r="L213" s="316"/>
    </row>
    <row r="214" spans="2:12" ht="30" customHeight="1">
      <c r="B214" s="315" t="s">
        <v>1415</v>
      </c>
      <c r="C214" s="312" t="s">
        <v>2294</v>
      </c>
      <c r="D214" s="312" t="s">
        <v>4941</v>
      </c>
      <c r="E214" s="312"/>
      <c r="F214" s="312"/>
      <c r="G214" s="312" t="s">
        <v>1428</v>
      </c>
      <c r="H214" s="65">
        <v>6121961</v>
      </c>
      <c r="I214" s="829">
        <f>IF(H214="","None",_xlfn.XLOOKUP(H214,RawTable[ITEM_NO],RawTable[STOCK],"None"))</f>
        <v>0</v>
      </c>
      <c r="J214" s="313"/>
      <c r="K214" s="313"/>
      <c r="L214" s="316"/>
    </row>
    <row r="215" spans="2:12" ht="30" customHeight="1">
      <c r="B215" s="315" t="s">
        <v>1415</v>
      </c>
      <c r="C215" s="312" t="s">
        <v>2294</v>
      </c>
      <c r="D215" s="312" t="s">
        <v>4942</v>
      </c>
      <c r="E215" s="312"/>
      <c r="F215" s="312"/>
      <c r="G215" s="312" t="s">
        <v>1428</v>
      </c>
      <c r="H215" s="65">
        <v>6121962</v>
      </c>
      <c r="I215" s="829">
        <f>IF(H215="","None",_xlfn.XLOOKUP(H215,RawTable[ITEM_NO],RawTable[STOCK],"None"))</f>
        <v>0</v>
      </c>
      <c r="J215" s="313"/>
      <c r="K215" s="313"/>
      <c r="L215" s="316"/>
    </row>
    <row r="216" spans="2:12" ht="30" customHeight="1">
      <c r="B216" s="315" t="s">
        <v>1415</v>
      </c>
      <c r="C216" s="312" t="s">
        <v>2266</v>
      </c>
      <c r="D216" s="312" t="s">
        <v>4933</v>
      </c>
      <c r="E216" s="312"/>
      <c r="F216" s="312"/>
      <c r="G216" s="312" t="s">
        <v>1428</v>
      </c>
      <c r="H216" s="65">
        <v>1054709</v>
      </c>
      <c r="I216" s="829">
        <f>IF(H216="","None",_xlfn.XLOOKUP(H216,RawTable[ITEM_NO],RawTable[STOCK],"None"))</f>
        <v>0</v>
      </c>
      <c r="J216" s="313"/>
      <c r="K216" s="313"/>
      <c r="L216" s="316"/>
    </row>
    <row r="217" spans="2:12" ht="30" customHeight="1">
      <c r="B217" s="315" t="s">
        <v>1413</v>
      </c>
      <c r="C217" s="312" t="s">
        <v>4928</v>
      </c>
      <c r="D217" s="312" t="s">
        <v>4929</v>
      </c>
      <c r="E217" s="312"/>
      <c r="F217" s="312"/>
      <c r="G217" s="312" t="s">
        <v>1423</v>
      </c>
      <c r="H217" s="65">
        <v>6152478</v>
      </c>
      <c r="I217" s="829">
        <f>IF(H217="","None",_xlfn.XLOOKUP(H217,RawTable[ITEM_NO],RawTable[STOCK],"None"))</f>
        <v>3</v>
      </c>
      <c r="J217" s="313"/>
      <c r="K217" s="313"/>
      <c r="L217" s="316"/>
    </row>
    <row r="218" spans="2:12" ht="30" customHeight="1">
      <c r="B218" s="315" t="s">
        <v>1415</v>
      </c>
      <c r="C218" s="312" t="s">
        <v>4928</v>
      </c>
      <c r="D218" s="312" t="s">
        <v>4931</v>
      </c>
      <c r="E218" s="312"/>
      <c r="F218" s="312"/>
      <c r="G218" s="312" t="s">
        <v>4932</v>
      </c>
      <c r="H218" s="65">
        <v>6184320</v>
      </c>
      <c r="I218" s="829">
        <f>IF(H218="","None",_xlfn.XLOOKUP(H218,RawTable[ITEM_NO],RawTable[STOCK],"None"))</f>
        <v>1</v>
      </c>
      <c r="J218" s="313"/>
      <c r="K218" s="313"/>
      <c r="L218" s="316"/>
    </row>
    <row r="219" spans="2:12" ht="30" customHeight="1">
      <c r="B219" s="315" t="s">
        <v>1413</v>
      </c>
      <c r="C219" s="312" t="s">
        <v>4928</v>
      </c>
      <c r="D219" s="312" t="s">
        <v>4930</v>
      </c>
      <c r="E219" s="312"/>
      <c r="F219" s="312"/>
      <c r="G219" s="312" t="s">
        <v>1419</v>
      </c>
      <c r="H219" s="65">
        <v>6341429</v>
      </c>
      <c r="I219" s="829">
        <f>IF(H219="","None",_xlfn.XLOOKUP(H219,RawTable[ITEM_NO],RawTable[STOCK],"None"))</f>
        <v>2</v>
      </c>
      <c r="J219" s="313"/>
      <c r="K219" s="313"/>
      <c r="L219" s="316"/>
    </row>
    <row r="220" spans="2:12" ht="30" customHeight="1">
      <c r="B220" s="315" t="s">
        <v>1413</v>
      </c>
      <c r="C220" s="312" t="s">
        <v>3542</v>
      </c>
      <c r="D220" s="312" t="s">
        <v>3757</v>
      </c>
      <c r="E220" s="312"/>
      <c r="F220" s="312"/>
      <c r="G220" s="312" t="s">
        <v>1680</v>
      </c>
      <c r="H220" s="65">
        <v>6335182</v>
      </c>
      <c r="I220" s="829">
        <f>IF(H220="","None",_xlfn.XLOOKUP(H220,RawTable[ITEM_NO],RawTable[STOCK],"None"))</f>
        <v>2</v>
      </c>
      <c r="J220" s="313"/>
      <c r="K220" s="313"/>
      <c r="L220" s="316"/>
    </row>
    <row r="221" spans="2:12" ht="30" customHeight="1">
      <c r="B221" s="315" t="s">
        <v>1413</v>
      </c>
      <c r="C221" s="312" t="s">
        <v>2851</v>
      </c>
      <c r="D221" s="312" t="s">
        <v>4927</v>
      </c>
      <c r="E221" s="312"/>
      <c r="F221" s="312"/>
      <c r="G221" s="312" t="s">
        <v>1764</v>
      </c>
      <c r="H221" s="65">
        <v>1251405</v>
      </c>
      <c r="I221" s="830" cm="1">
        <f t="array" ref="I221">IF(COUNTIF(RawData!A:A, H221)=0, "None", MAX(IF(RawData!A:A=H221, RawData!B:B)))</f>
        <v>0</v>
      </c>
      <c r="J221" s="313"/>
      <c r="K221" s="313"/>
      <c r="L221" s="316"/>
    </row>
    <row r="222" spans="2:12" ht="30" customHeight="1">
      <c r="B222" s="315" t="s">
        <v>1415</v>
      </c>
      <c r="C222" s="312" t="s">
        <v>1893</v>
      </c>
      <c r="D222" s="312" t="s">
        <v>4925</v>
      </c>
      <c r="E222" s="312" t="s">
        <v>4926</v>
      </c>
      <c r="F222" s="312"/>
      <c r="G222" s="312" t="s">
        <v>1428</v>
      </c>
      <c r="H222" s="65">
        <v>1156047</v>
      </c>
      <c r="I222" s="830" cm="1">
        <f t="array" ref="I222">IF(COUNTIF(RawData!A:A, H222)=0, "None", MAX(IF(RawData!A:A=H222, RawData!B:B)))</f>
        <v>0</v>
      </c>
      <c r="J222" s="313"/>
      <c r="K222" s="313"/>
      <c r="L222" s="316"/>
    </row>
    <row r="223" spans="2:12" ht="30" customHeight="1">
      <c r="B223" s="315" t="s">
        <v>1413</v>
      </c>
      <c r="C223" s="312" t="s">
        <v>1561</v>
      </c>
      <c r="D223" s="312" t="s">
        <v>4921</v>
      </c>
      <c r="E223" s="312"/>
      <c r="F223" s="312"/>
      <c r="G223" s="312" t="s">
        <v>4906</v>
      </c>
      <c r="H223" s="65">
        <v>957720</v>
      </c>
      <c r="I223" s="830" cm="1">
        <f t="array" ref="I223">IF(COUNTIF(RawData!A:A, H223)=0, "None", MAX(IF(RawData!A:A=H223, RawData!B:B)))</f>
        <v>0</v>
      </c>
      <c r="J223" s="313"/>
      <c r="K223" s="313"/>
      <c r="L223" s="316"/>
    </row>
    <row r="224" spans="2:12" ht="30" customHeight="1">
      <c r="B224" s="315" t="s">
        <v>1413</v>
      </c>
      <c r="C224" s="312" t="s">
        <v>1561</v>
      </c>
      <c r="D224" s="312" t="s">
        <v>4905</v>
      </c>
      <c r="E224" s="312"/>
      <c r="F224" s="312"/>
      <c r="G224" s="312" t="s">
        <v>4906</v>
      </c>
      <c r="H224" s="65">
        <v>965400</v>
      </c>
      <c r="I224" s="830" cm="1">
        <f t="array" ref="I224">IF(COUNTIF(RawData!A:A, H224)=0, "None", MAX(IF(RawData!A:A=H224, RawData!B:B)))</f>
        <v>0</v>
      </c>
      <c r="J224" s="313"/>
      <c r="K224" s="313"/>
      <c r="L224" s="316"/>
    </row>
    <row r="225" spans="2:12" ht="30" customHeight="1">
      <c r="B225" s="315" t="s">
        <v>1413</v>
      </c>
      <c r="C225" s="312" t="s">
        <v>1561</v>
      </c>
      <c r="D225" s="312" t="s">
        <v>4908</v>
      </c>
      <c r="E225" s="312"/>
      <c r="F225" s="312"/>
      <c r="G225" s="312" t="s">
        <v>2245</v>
      </c>
      <c r="H225" s="65">
        <v>1250831</v>
      </c>
      <c r="I225" s="830" cm="1">
        <f t="array" ref="I225">IF(COUNTIF(RawData!A:A, H225)=0, "None", MAX(IF(RawData!A:A=H225, RawData!B:B)))</f>
        <v>3</v>
      </c>
      <c r="J225" s="313"/>
      <c r="K225" s="313"/>
      <c r="L225" s="316"/>
    </row>
    <row r="226" spans="2:12" ht="30" customHeight="1">
      <c r="B226" s="315" t="s">
        <v>1413</v>
      </c>
      <c r="C226" s="312" t="s">
        <v>1561</v>
      </c>
      <c r="D226" s="312" t="s">
        <v>2981</v>
      </c>
      <c r="E226" s="312"/>
      <c r="F226" s="312"/>
      <c r="G226" s="312" t="s">
        <v>1423</v>
      </c>
      <c r="H226" s="65">
        <v>1250933</v>
      </c>
      <c r="I226" s="830" cm="1">
        <f t="array" ref="I226">IF(COUNTIF(RawData!A:A, H226)=0, "None", MAX(IF(RawData!A:A=H226, RawData!B:B)))</f>
        <v>16</v>
      </c>
      <c r="J226" s="313"/>
      <c r="K226" s="313"/>
      <c r="L226" s="316"/>
    </row>
    <row r="227" spans="2:12" ht="30" customHeight="1">
      <c r="B227" s="315" t="s">
        <v>1413</v>
      </c>
      <c r="C227" s="312" t="s">
        <v>1561</v>
      </c>
      <c r="D227" s="312" t="s">
        <v>4918</v>
      </c>
      <c r="E227" s="312"/>
      <c r="F227" s="312"/>
      <c r="G227" s="312" t="s">
        <v>4919</v>
      </c>
      <c r="H227" s="65">
        <v>1251165</v>
      </c>
      <c r="I227" s="830" cm="1">
        <f t="array" ref="I227">IF(COUNTIF(RawData!A:A, H227)=0, "None", MAX(IF(RawData!A:A=H227, RawData!B:B)))</f>
        <v>0</v>
      </c>
      <c r="J227" s="313"/>
      <c r="K227" s="313"/>
      <c r="L227" s="316"/>
    </row>
    <row r="228" spans="2:12" ht="30" customHeight="1">
      <c r="B228" s="315" t="s">
        <v>1413</v>
      </c>
      <c r="C228" s="312" t="s">
        <v>1561</v>
      </c>
      <c r="D228" s="312" t="s">
        <v>4912</v>
      </c>
      <c r="E228" s="312"/>
      <c r="F228" s="312"/>
      <c r="G228" s="312" t="s">
        <v>1495</v>
      </c>
      <c r="H228" s="65">
        <v>1251368</v>
      </c>
      <c r="I228" s="830" cm="1">
        <f t="array" ref="I228">IF(COUNTIF(RawData!A:A, H228)=0, "None", MAX(IF(RawData!A:A=H228, RawData!B:B)))</f>
        <v>5</v>
      </c>
      <c r="J228" s="313"/>
      <c r="K228" s="313"/>
      <c r="L228" s="316"/>
    </row>
    <row r="229" spans="2:12" ht="30" customHeight="1">
      <c r="B229" s="315" t="s">
        <v>1413</v>
      </c>
      <c r="C229" s="312" t="s">
        <v>1561</v>
      </c>
      <c r="D229" s="312" t="s">
        <v>4913</v>
      </c>
      <c r="E229" s="312"/>
      <c r="F229" s="312"/>
      <c r="G229" s="312" t="s">
        <v>1495</v>
      </c>
      <c r="H229" s="65">
        <v>1251369</v>
      </c>
      <c r="I229" s="830" cm="1">
        <f t="array" ref="I229">IF(COUNTIF(RawData!A:A, H229)=0, "None", MAX(IF(RawData!A:A=H229, RawData!B:B)))</f>
        <v>2</v>
      </c>
      <c r="J229" s="313"/>
      <c r="K229" s="313"/>
      <c r="L229" s="316"/>
    </row>
    <row r="230" spans="2:12" ht="30" customHeight="1">
      <c r="B230" s="315" t="s">
        <v>1413</v>
      </c>
      <c r="C230" s="312" t="s">
        <v>1561</v>
      </c>
      <c r="D230" s="312" t="s">
        <v>4915</v>
      </c>
      <c r="E230" s="312"/>
      <c r="F230" s="312"/>
      <c r="G230" s="312" t="s">
        <v>4916</v>
      </c>
      <c r="H230" s="65">
        <v>1251538</v>
      </c>
      <c r="I230" s="830" t="str" cm="1">
        <f t="array" ref="I230">IF(COUNTIF(RawData!A:A, H230)=0, "None", MAX(IF(RawData!A:A=H230, RawData!B:B)))</f>
        <v>None</v>
      </c>
      <c r="J230" s="313"/>
      <c r="K230" s="313"/>
      <c r="L230" s="316"/>
    </row>
    <row r="231" spans="2:12" ht="30" customHeight="1">
      <c r="B231" s="315" t="s">
        <v>1413</v>
      </c>
      <c r="C231" s="312" t="s">
        <v>1561</v>
      </c>
      <c r="D231" s="312" t="s">
        <v>4917</v>
      </c>
      <c r="E231" s="312"/>
      <c r="F231" s="312"/>
      <c r="G231" s="312" t="s">
        <v>1495</v>
      </c>
      <c r="H231" s="65">
        <v>1251540</v>
      </c>
      <c r="I231" s="830" t="str" cm="1">
        <f t="array" ref="I231">IF(COUNTIF(RawData!A:A, H231)=0, "None", MAX(IF(RawData!A:A=H231, RawData!B:B)))</f>
        <v>None</v>
      </c>
      <c r="J231" s="313"/>
      <c r="K231" s="313"/>
      <c r="L231" s="316"/>
    </row>
    <row r="232" spans="2:12" ht="30" customHeight="1">
      <c r="B232" s="315" t="s">
        <v>1413</v>
      </c>
      <c r="C232" s="312" t="s">
        <v>1561</v>
      </c>
      <c r="D232" s="312" t="s">
        <v>4640</v>
      </c>
      <c r="E232" s="312"/>
      <c r="F232" s="312"/>
      <c r="G232" s="312" t="s">
        <v>1680</v>
      </c>
      <c r="H232" s="65">
        <v>1251768</v>
      </c>
      <c r="I232" s="830" cm="1">
        <f t="array" ref="I232">IF(COUNTIF(RawData!A:A, H232)=0, "None", MAX(IF(RawData!A:A=H232, RawData!B:B)))</f>
        <v>1</v>
      </c>
      <c r="J232" s="313"/>
      <c r="K232" s="313"/>
      <c r="L232" s="316"/>
    </row>
    <row r="233" spans="2:12" ht="30" customHeight="1">
      <c r="B233" s="315" t="s">
        <v>1413</v>
      </c>
      <c r="C233" s="312" t="s">
        <v>1561</v>
      </c>
      <c r="D233" s="312" t="s">
        <v>4914</v>
      </c>
      <c r="E233" s="312"/>
      <c r="F233" s="312"/>
      <c r="G233" s="312" t="s">
        <v>1423</v>
      </c>
      <c r="H233" s="65">
        <v>1251877</v>
      </c>
      <c r="I233" s="830" cm="1">
        <f t="array" ref="I233">IF(COUNTIF(RawData!A:A, H233)=0, "None", MAX(IF(RawData!A:A=H233, RawData!B:B)))</f>
        <v>0</v>
      </c>
      <c r="J233" s="313"/>
      <c r="K233" s="313"/>
      <c r="L233" s="316"/>
    </row>
    <row r="234" spans="2:12" ht="30" customHeight="1">
      <c r="B234" s="315" t="s">
        <v>1413</v>
      </c>
      <c r="C234" s="312" t="s">
        <v>1561</v>
      </c>
      <c r="D234" s="312" t="s">
        <v>4922</v>
      </c>
      <c r="E234" s="312"/>
      <c r="F234" s="312"/>
      <c r="G234" s="312" t="s">
        <v>4901</v>
      </c>
      <c r="H234" s="65">
        <v>1252153</v>
      </c>
      <c r="I234" s="830" t="str" cm="1">
        <f t="array" ref="I234">IF(COUNTIF(RawData!A:A, H234)=0, "None", MAX(IF(RawData!A:A=H234, RawData!B:B)))</f>
        <v>None</v>
      </c>
      <c r="J234" s="313"/>
      <c r="K234" s="313"/>
      <c r="L234" s="316"/>
    </row>
    <row r="235" spans="2:12" ht="30" customHeight="1">
      <c r="B235" s="315" t="s">
        <v>1413</v>
      </c>
      <c r="C235" s="312" t="s">
        <v>1561</v>
      </c>
      <c r="D235" s="312" t="s">
        <v>4903</v>
      </c>
      <c r="E235" s="312"/>
      <c r="F235" s="312"/>
      <c r="G235" s="312" t="s">
        <v>1495</v>
      </c>
      <c r="H235" s="65">
        <v>1252171</v>
      </c>
      <c r="I235" s="830" cm="1">
        <f t="array" ref="I235">IF(COUNTIF(RawData!A:A, H235)=0, "None", MAX(IF(RawData!A:A=H235, RawData!B:B)))</f>
        <v>8</v>
      </c>
      <c r="J235" s="313"/>
      <c r="K235" s="313"/>
      <c r="L235" s="316"/>
    </row>
    <row r="236" spans="2:12" ht="30" customHeight="1">
      <c r="B236" s="315" t="s">
        <v>1413</v>
      </c>
      <c r="C236" s="312" t="s">
        <v>1561</v>
      </c>
      <c r="D236" s="312" t="s">
        <v>4909</v>
      </c>
      <c r="E236" s="312"/>
      <c r="F236" s="312"/>
      <c r="G236" s="312" t="s">
        <v>1495</v>
      </c>
      <c r="H236" s="65">
        <v>1252282</v>
      </c>
      <c r="I236" s="830" cm="1">
        <f t="array" ref="I236">IF(COUNTIF(RawData!A:A, H236)=0, "None", MAX(IF(RawData!A:A=H236, RawData!B:B)))</f>
        <v>0</v>
      </c>
      <c r="J236" s="313"/>
      <c r="K236" s="313"/>
      <c r="L236" s="316"/>
    </row>
    <row r="237" spans="2:12" ht="30" customHeight="1">
      <c r="B237" s="315" t="s">
        <v>1413</v>
      </c>
      <c r="C237" s="312" t="s">
        <v>1561</v>
      </c>
      <c r="D237" s="312" t="s">
        <v>4900</v>
      </c>
      <c r="E237" s="312"/>
      <c r="F237" s="312"/>
      <c r="G237" s="312" t="s">
        <v>4901</v>
      </c>
      <c r="H237" s="65">
        <v>1252286</v>
      </c>
      <c r="I237" s="830" cm="1">
        <f t="array" ref="I237">IF(COUNTIF(RawData!A:A, H237)=0, "None", MAX(IF(RawData!A:A=H237, RawData!B:B)))</f>
        <v>0</v>
      </c>
      <c r="J237" s="313"/>
      <c r="K237" s="313"/>
      <c r="L237" s="316"/>
    </row>
    <row r="238" spans="2:12" ht="30" customHeight="1">
      <c r="B238" s="315" t="s">
        <v>1413</v>
      </c>
      <c r="C238" s="312" t="s">
        <v>1561</v>
      </c>
      <c r="D238" s="312" t="s">
        <v>4910</v>
      </c>
      <c r="E238" s="312"/>
      <c r="F238" s="312"/>
      <c r="G238" s="312" t="s">
        <v>1423</v>
      </c>
      <c r="H238" s="65">
        <v>1252361</v>
      </c>
      <c r="I238" s="830" cm="1">
        <f t="array" ref="I238">IF(COUNTIF(RawData!A:A, H238)=0, "None", MAX(IF(RawData!A:A=H238, RawData!B:B)))</f>
        <v>0</v>
      </c>
      <c r="J238" s="313"/>
      <c r="K238" s="313"/>
      <c r="L238" s="316"/>
    </row>
    <row r="239" spans="2:12" ht="30" customHeight="1">
      <c r="B239" s="315" t="s">
        <v>1413</v>
      </c>
      <c r="C239" s="312" t="s">
        <v>1561</v>
      </c>
      <c r="D239" s="312" t="s">
        <v>4902</v>
      </c>
      <c r="E239" s="312"/>
      <c r="F239" s="312"/>
      <c r="G239" s="312" t="s">
        <v>1495</v>
      </c>
      <c r="H239" s="65">
        <v>1252463</v>
      </c>
      <c r="I239" s="830" cm="1">
        <f t="array" ref="I239">IF(COUNTIF(RawData!A:A, H239)=0, "None", MAX(IF(RawData!A:A=H239, RawData!B:B)))</f>
        <v>10</v>
      </c>
      <c r="J239" s="313"/>
      <c r="K239" s="313"/>
      <c r="L239" s="316"/>
    </row>
    <row r="240" spans="2:12" ht="30" customHeight="1">
      <c r="B240" s="315" t="s">
        <v>1413</v>
      </c>
      <c r="C240" s="312" t="s">
        <v>1561</v>
      </c>
      <c r="D240" s="312" t="s">
        <v>4911</v>
      </c>
      <c r="E240" s="312"/>
      <c r="F240" s="312"/>
      <c r="G240" s="312" t="s">
        <v>4812</v>
      </c>
      <c r="H240" s="65">
        <v>1252490</v>
      </c>
      <c r="I240" s="830" cm="1">
        <f t="array" ref="I240">IF(COUNTIF(RawData!A:A, H240)=0, "None", MAX(IF(RawData!A:A=H240, RawData!B:B)))</f>
        <v>0</v>
      </c>
      <c r="J240" s="313"/>
      <c r="K240" s="313"/>
      <c r="L240" s="316"/>
    </row>
    <row r="241" spans="2:12" ht="30" customHeight="1">
      <c r="B241" s="315" t="s">
        <v>1413</v>
      </c>
      <c r="C241" s="312" t="s">
        <v>1561</v>
      </c>
      <c r="D241" s="312" t="s">
        <v>4923</v>
      </c>
      <c r="E241" s="312"/>
      <c r="F241" s="312"/>
      <c r="G241" s="312" t="s">
        <v>4924</v>
      </c>
      <c r="H241" s="65">
        <v>6113898</v>
      </c>
      <c r="J241" s="313"/>
      <c r="K241" s="313"/>
      <c r="L241" s="316"/>
    </row>
    <row r="242" spans="2:12" ht="30" customHeight="1">
      <c r="B242" s="315" t="s">
        <v>1413</v>
      </c>
      <c r="C242" s="312" t="s">
        <v>1561</v>
      </c>
      <c r="D242" s="312" t="s">
        <v>4907</v>
      </c>
      <c r="E242" s="312"/>
      <c r="F242" s="312"/>
      <c r="G242" s="312" t="s">
        <v>1423</v>
      </c>
      <c r="H242" s="65">
        <v>6177725</v>
      </c>
      <c r="J242" s="313"/>
      <c r="K242" s="313"/>
      <c r="L242" s="316"/>
    </row>
    <row r="243" spans="2:12" ht="30" customHeight="1">
      <c r="B243" s="315" t="s">
        <v>1413</v>
      </c>
      <c r="C243" s="312" t="s">
        <v>1561</v>
      </c>
      <c r="D243" s="312" t="s">
        <v>4920</v>
      </c>
      <c r="E243" s="312"/>
      <c r="F243" s="312"/>
      <c r="G243" s="312" t="s">
        <v>1423</v>
      </c>
      <c r="H243" s="65">
        <v>6247952</v>
      </c>
      <c r="J243" s="313"/>
      <c r="K243" s="313"/>
      <c r="L243" s="316"/>
    </row>
    <row r="244" spans="2:12" ht="30" customHeight="1">
      <c r="B244" s="315" t="s">
        <v>1413</v>
      </c>
      <c r="C244" s="312" t="s">
        <v>1561</v>
      </c>
      <c r="D244" s="312" t="s">
        <v>4904</v>
      </c>
      <c r="E244" s="312"/>
      <c r="F244" s="312"/>
      <c r="G244" s="312" t="s">
        <v>1423</v>
      </c>
      <c r="H244" s="65">
        <v>6252640</v>
      </c>
      <c r="J244" s="313"/>
      <c r="K244" s="313"/>
      <c r="L244" s="316"/>
    </row>
    <row r="245" spans="2:12" ht="30" customHeight="1">
      <c r="B245" s="315" t="s">
        <v>1413</v>
      </c>
      <c r="C245" s="312"/>
      <c r="D245" s="312" t="s">
        <v>5198</v>
      </c>
      <c r="E245" s="312"/>
      <c r="F245" s="312"/>
      <c r="G245" s="312" t="s">
        <v>4932</v>
      </c>
      <c r="H245" s="65">
        <v>950618</v>
      </c>
      <c r="I245" s="830" cm="1">
        <f t="array" ref="I245">IF(COUNTIF(RawData!A:A, H245)=0, "None", MAX(IF(RawData!A:A=H245, RawData!B:B)))</f>
        <v>4</v>
      </c>
      <c r="J245" s="313"/>
      <c r="K245" s="313"/>
      <c r="L245" s="316"/>
    </row>
    <row r="246" spans="2:12" ht="30" customHeight="1">
      <c r="B246" s="315" t="s">
        <v>1413</v>
      </c>
      <c r="C246" s="312"/>
      <c r="D246" s="312" t="s">
        <v>5208</v>
      </c>
      <c r="E246" s="312"/>
      <c r="F246" s="312"/>
      <c r="G246" s="312" t="s">
        <v>1495</v>
      </c>
      <c r="H246" s="65">
        <v>952437</v>
      </c>
      <c r="I246" s="830" cm="1">
        <f t="array" ref="I246">IF(COUNTIF(RawData!A:A, H246)=0, "None", MAX(IF(RawData!A:A=H246, RawData!B:B)))</f>
        <v>0</v>
      </c>
      <c r="J246" s="313"/>
      <c r="K246" s="313"/>
      <c r="L246" s="316"/>
    </row>
    <row r="247" spans="2:12" ht="30" customHeight="1">
      <c r="B247" s="315" t="s">
        <v>1413</v>
      </c>
      <c r="C247" s="312"/>
      <c r="D247" s="312" t="s">
        <v>5197</v>
      </c>
      <c r="E247" s="312"/>
      <c r="F247" s="312"/>
      <c r="G247" s="312" t="s">
        <v>4932</v>
      </c>
      <c r="H247" s="65">
        <v>952643</v>
      </c>
      <c r="I247" s="830" cm="1">
        <f t="array" ref="I247">IF(COUNTIF(RawData!A:A, H247)=0, "None", MAX(IF(RawData!A:A=H247, RawData!B:B)))</f>
        <v>0</v>
      </c>
      <c r="J247" s="313"/>
      <c r="K247" s="313"/>
      <c r="L247" s="316"/>
    </row>
    <row r="248" spans="2:12" ht="30" customHeight="1">
      <c r="B248" s="315" t="s">
        <v>1413</v>
      </c>
      <c r="C248" s="312"/>
      <c r="D248" s="312" t="s">
        <v>5220</v>
      </c>
      <c r="E248" s="312"/>
      <c r="F248" s="312"/>
      <c r="G248" s="312" t="s">
        <v>1759</v>
      </c>
      <c r="H248" s="65">
        <v>960541</v>
      </c>
      <c r="I248" s="830" cm="1">
        <f t="array" ref="I248">IF(COUNTIF(RawData!A:A, H248)=0, "None", MAX(IF(RawData!A:A=H248, RawData!B:B)))</f>
        <v>0</v>
      </c>
      <c r="J248" s="313"/>
      <c r="K248" s="313"/>
      <c r="L248" s="316"/>
    </row>
    <row r="249" spans="2:12" ht="30" customHeight="1">
      <c r="B249" s="315" t="s">
        <v>1413</v>
      </c>
      <c r="C249" s="312"/>
      <c r="D249" s="312" t="s">
        <v>5216</v>
      </c>
      <c r="E249" s="312"/>
      <c r="F249" s="312"/>
      <c r="G249" s="312" t="s">
        <v>5217</v>
      </c>
      <c r="H249" s="65">
        <v>961166</v>
      </c>
      <c r="I249" s="830" cm="1">
        <f t="array" ref="I249">IF(COUNTIF(RawData!A:A, H249)=0, "None", MAX(IF(RawData!A:A=H249, RawData!B:B)))</f>
        <v>20</v>
      </c>
      <c r="J249" s="313"/>
      <c r="K249" s="313"/>
      <c r="L249" s="316"/>
    </row>
    <row r="250" spans="2:12" ht="30" customHeight="1">
      <c r="B250" s="315" t="s">
        <v>1413</v>
      </c>
      <c r="C250" s="312"/>
      <c r="D250" s="312" t="s">
        <v>5221</v>
      </c>
      <c r="E250" s="312"/>
      <c r="F250" s="312"/>
      <c r="G250" s="312" t="s">
        <v>4994</v>
      </c>
      <c r="H250" s="65">
        <v>961759</v>
      </c>
      <c r="I250" s="830" cm="1">
        <f t="array" ref="I250">IF(COUNTIF(RawData!A:A, H250)=0, "None", MAX(IF(RawData!A:A=H250, RawData!B:B)))</f>
        <v>7</v>
      </c>
      <c r="J250" s="313"/>
      <c r="K250" s="313"/>
      <c r="L250" s="316"/>
    </row>
    <row r="251" spans="2:12" ht="30" customHeight="1">
      <c r="B251" s="315" t="s">
        <v>1413</v>
      </c>
      <c r="C251" s="312"/>
      <c r="D251" s="312" t="s">
        <v>5206</v>
      </c>
      <c r="E251" s="312"/>
      <c r="F251" s="312"/>
      <c r="G251" s="312" t="s">
        <v>4901</v>
      </c>
      <c r="H251" s="65">
        <v>962555</v>
      </c>
      <c r="I251" s="830" cm="1">
        <f t="array" ref="I251">IF(COUNTIF(RawData!A:A, H251)=0, "None", MAX(IF(RawData!A:A=H251, RawData!B:B)))</f>
        <v>0</v>
      </c>
      <c r="J251" s="313"/>
      <c r="K251" s="313"/>
      <c r="L251" s="316"/>
    </row>
    <row r="252" spans="2:12" ht="30" customHeight="1">
      <c r="B252" s="315" t="s">
        <v>1413</v>
      </c>
      <c r="C252" s="312"/>
      <c r="D252" s="312" t="s">
        <v>5147</v>
      </c>
      <c r="E252" s="312"/>
      <c r="F252" s="312"/>
      <c r="G252" s="312" t="s">
        <v>1759</v>
      </c>
      <c r="H252" s="65">
        <v>962746</v>
      </c>
      <c r="I252" s="830" cm="1">
        <f t="array" ref="I252">IF(COUNTIF(RawData!A:A, H252)=0, "None", MAX(IF(RawData!A:A=H252, RawData!B:B)))</f>
        <v>0</v>
      </c>
      <c r="J252" s="313"/>
      <c r="K252" s="313"/>
      <c r="L252" s="316"/>
    </row>
    <row r="253" spans="2:12" ht="30" customHeight="1">
      <c r="B253" s="315" t="s">
        <v>1413</v>
      </c>
      <c r="C253" s="312"/>
      <c r="D253" s="312" t="s">
        <v>5142</v>
      </c>
      <c r="E253" s="312"/>
      <c r="F253" s="312"/>
      <c r="G253" s="312" t="s">
        <v>4932</v>
      </c>
      <c r="H253" s="65">
        <v>962877</v>
      </c>
      <c r="I253" s="830" cm="1">
        <f t="array" ref="I253">IF(COUNTIF(RawData!A:A, H253)=0, "None", MAX(IF(RawData!A:A=H253, RawData!B:B)))</f>
        <v>1</v>
      </c>
      <c r="J253" s="313"/>
      <c r="K253" s="313"/>
      <c r="L253" s="316"/>
    </row>
    <row r="254" spans="2:12" ht="30" customHeight="1">
      <c r="B254" s="315" t="s">
        <v>1413</v>
      </c>
      <c r="C254" s="312"/>
      <c r="D254" s="312" t="s">
        <v>5146</v>
      </c>
      <c r="E254" s="312"/>
      <c r="F254" s="312"/>
      <c r="G254" s="312" t="s">
        <v>1585</v>
      </c>
      <c r="H254" s="65">
        <v>963048</v>
      </c>
      <c r="I254" s="830" cm="1">
        <f t="array" ref="I254">IF(COUNTIF(RawData!A:A, H254)=0, "None", MAX(IF(RawData!A:A=H254, RawData!B:B)))</f>
        <v>0</v>
      </c>
      <c r="J254" s="313"/>
      <c r="K254" s="313"/>
      <c r="L254" s="316"/>
    </row>
    <row r="255" spans="2:12" ht="30" customHeight="1">
      <c r="B255" s="315" t="s">
        <v>1413</v>
      </c>
      <c r="C255" s="312"/>
      <c r="D255" s="312" t="s">
        <v>5162</v>
      </c>
      <c r="E255" s="312"/>
      <c r="F255" s="312"/>
      <c r="G255" s="312" t="s">
        <v>1423</v>
      </c>
      <c r="H255" s="65">
        <v>963055</v>
      </c>
      <c r="I255" s="830" cm="1">
        <f t="array" ref="I255">IF(COUNTIF(RawData!A:A, H255)=0, "None", MAX(IF(RawData!A:A=H255, RawData!B:B)))</f>
        <v>0</v>
      </c>
      <c r="J255" s="313"/>
      <c r="K255" s="313"/>
      <c r="L255" s="316"/>
    </row>
    <row r="256" spans="2:12" ht="30" customHeight="1">
      <c r="B256" s="315" t="s">
        <v>1413</v>
      </c>
      <c r="C256" s="312"/>
      <c r="D256" s="312" t="s">
        <v>5160</v>
      </c>
      <c r="E256" s="312"/>
      <c r="F256" s="312"/>
      <c r="G256" s="312" t="s">
        <v>4932</v>
      </c>
      <c r="H256" s="65">
        <v>963129</v>
      </c>
      <c r="I256" s="830" cm="1">
        <f t="array" ref="I256">IF(COUNTIF(RawData!A:A, H256)=0, "None", MAX(IF(RawData!A:A=H256, RawData!B:B)))</f>
        <v>1</v>
      </c>
      <c r="J256" s="313"/>
      <c r="K256" s="313"/>
      <c r="L256" s="316"/>
    </row>
    <row r="257" spans="2:12" ht="30" customHeight="1">
      <c r="B257" s="315" t="s">
        <v>1413</v>
      </c>
      <c r="C257" s="312"/>
      <c r="D257" s="312" t="s">
        <v>5219</v>
      </c>
      <c r="E257" s="312"/>
      <c r="F257" s="312"/>
      <c r="G257" s="312" t="s">
        <v>1759</v>
      </c>
      <c r="H257" s="65">
        <v>963615</v>
      </c>
      <c r="I257" s="830" cm="1">
        <f t="array" ref="I257">IF(COUNTIF(RawData!A:A, H257)=0, "None", MAX(IF(RawData!A:A=H257, RawData!B:B)))</f>
        <v>0</v>
      </c>
      <c r="J257" s="313"/>
      <c r="K257" s="313"/>
      <c r="L257" s="316"/>
    </row>
    <row r="258" spans="2:12" ht="30" customHeight="1">
      <c r="B258" s="315" t="s">
        <v>1413</v>
      </c>
      <c r="C258" s="312"/>
      <c r="D258" s="312" t="s">
        <v>5167</v>
      </c>
      <c r="E258" s="312"/>
      <c r="F258" s="312"/>
      <c r="G258" s="312" t="s">
        <v>1562</v>
      </c>
      <c r="H258" s="65">
        <v>964454</v>
      </c>
      <c r="I258" s="830" cm="1">
        <f t="array" ref="I258">IF(COUNTIF(RawData!A:A, H258)=0, "None", MAX(IF(RawData!A:A=H258, RawData!B:B)))</f>
        <v>2</v>
      </c>
      <c r="J258" s="313"/>
      <c r="K258" s="313"/>
      <c r="L258" s="316"/>
    </row>
    <row r="259" spans="2:12" ht="30" customHeight="1">
      <c r="B259" s="315" t="s">
        <v>1413</v>
      </c>
      <c r="C259" s="312"/>
      <c r="D259" s="312" t="s">
        <v>5166</v>
      </c>
      <c r="E259" s="312"/>
      <c r="F259" s="312"/>
      <c r="G259" s="312" t="s">
        <v>4932</v>
      </c>
      <c r="H259" s="65">
        <v>964455</v>
      </c>
      <c r="I259" s="830" cm="1">
        <f t="array" ref="I259">IF(COUNTIF(RawData!A:A, H259)=0, "None", MAX(IF(RawData!A:A=H259, RawData!B:B)))</f>
        <v>1</v>
      </c>
      <c r="J259" s="313"/>
      <c r="K259" s="313"/>
      <c r="L259" s="316"/>
    </row>
    <row r="260" spans="2:12" ht="30" customHeight="1">
      <c r="B260" s="315" t="s">
        <v>1413</v>
      </c>
      <c r="C260" s="312"/>
      <c r="D260" s="312" t="s">
        <v>5181</v>
      </c>
      <c r="E260" s="312"/>
      <c r="F260" s="312"/>
      <c r="G260" s="312" t="s">
        <v>4906</v>
      </c>
      <c r="H260" s="65">
        <v>964472</v>
      </c>
      <c r="I260" s="830" cm="1">
        <f t="array" ref="I260">IF(COUNTIF(RawData!A:A, H260)=0, "None", MAX(IF(RawData!A:A=H260, RawData!B:B)))</f>
        <v>2</v>
      </c>
      <c r="J260" s="313"/>
      <c r="K260" s="313"/>
      <c r="L260" s="316"/>
    </row>
    <row r="261" spans="2:12" ht="30" customHeight="1">
      <c r="B261" s="315" t="s">
        <v>1413</v>
      </c>
      <c r="C261" s="312"/>
      <c r="D261" s="312" t="s">
        <v>5179</v>
      </c>
      <c r="E261" s="312"/>
      <c r="F261" s="312"/>
      <c r="G261" s="312" t="s">
        <v>4906</v>
      </c>
      <c r="H261" s="65">
        <v>964473</v>
      </c>
      <c r="I261" s="830" cm="1">
        <f t="array" ref="I261">IF(COUNTIF(RawData!A:A, H261)=0, "None", MAX(IF(RawData!A:A=H261, RawData!B:B)))</f>
        <v>2</v>
      </c>
      <c r="J261" s="313"/>
      <c r="K261" s="313"/>
      <c r="L261" s="316"/>
    </row>
    <row r="262" spans="2:12" ht="30" customHeight="1">
      <c r="B262" s="315" t="s">
        <v>1413</v>
      </c>
      <c r="C262" s="312"/>
      <c r="D262" s="312" t="s">
        <v>5180</v>
      </c>
      <c r="E262" s="312"/>
      <c r="F262" s="312"/>
      <c r="G262" s="312" t="s">
        <v>4906</v>
      </c>
      <c r="H262" s="65">
        <v>964474</v>
      </c>
      <c r="I262" s="830" cm="1">
        <f t="array" ref="I262">IF(COUNTIF(RawData!A:A, H262)=0, "None", MAX(IF(RawData!A:A=H262, RawData!B:B)))</f>
        <v>2</v>
      </c>
      <c r="J262" s="313"/>
      <c r="K262" s="313"/>
      <c r="L262" s="316"/>
    </row>
    <row r="263" spans="2:12" ht="30" customHeight="1">
      <c r="B263" s="315" t="s">
        <v>1413</v>
      </c>
      <c r="C263" s="312"/>
      <c r="D263" s="312" t="s">
        <v>5178</v>
      </c>
      <c r="E263" s="312"/>
      <c r="F263" s="312"/>
      <c r="G263" s="312" t="s">
        <v>4906</v>
      </c>
      <c r="H263" s="65">
        <v>964475</v>
      </c>
      <c r="I263" s="830" cm="1">
        <f t="array" ref="I263">IF(COUNTIF(RawData!A:A, H263)=0, "None", MAX(IF(RawData!A:A=H263, RawData!B:B)))</f>
        <v>2</v>
      </c>
      <c r="J263" s="313"/>
      <c r="K263" s="313"/>
      <c r="L263" s="316"/>
    </row>
    <row r="264" spans="2:12" ht="30" customHeight="1">
      <c r="B264" s="315" t="s">
        <v>1413</v>
      </c>
      <c r="C264" s="312"/>
      <c r="D264" s="312" t="s">
        <v>5170</v>
      </c>
      <c r="E264" s="312"/>
      <c r="F264" s="312"/>
      <c r="G264" s="312" t="s">
        <v>4812</v>
      </c>
      <c r="H264" s="65">
        <v>964675</v>
      </c>
      <c r="I264" s="830" cm="1">
        <f t="array" ref="I264">IF(COUNTIF(RawData!A:A, H264)=0, "None", MAX(IF(RawData!A:A=H264, RawData!B:B)))</f>
        <v>0</v>
      </c>
      <c r="J264" s="313"/>
      <c r="K264" s="313"/>
      <c r="L264" s="316"/>
    </row>
    <row r="265" spans="2:12" ht="30" customHeight="1">
      <c r="B265" s="315" t="s">
        <v>1413</v>
      </c>
      <c r="C265" s="312"/>
      <c r="D265" s="312" t="s">
        <v>5192</v>
      </c>
      <c r="E265" s="312"/>
      <c r="F265" s="312"/>
      <c r="G265" s="312" t="s">
        <v>4812</v>
      </c>
      <c r="H265" s="65">
        <v>964677</v>
      </c>
      <c r="I265" s="830" cm="1">
        <f t="array" ref="I265">IF(COUNTIF(RawData!A:A, H265)=0, "None", MAX(IF(RawData!A:A=H265, RawData!B:B)))</f>
        <v>2</v>
      </c>
      <c r="J265" s="313"/>
      <c r="K265" s="313"/>
      <c r="L265" s="316"/>
    </row>
    <row r="266" spans="2:12" ht="30" customHeight="1">
      <c r="B266" s="315" t="s">
        <v>1415</v>
      </c>
      <c r="C266" s="312"/>
      <c r="D266" s="312" t="s">
        <v>5188</v>
      </c>
      <c r="E266" s="312"/>
      <c r="F266" s="312"/>
      <c r="G266" s="312" t="s">
        <v>1419</v>
      </c>
      <c r="H266" s="65">
        <v>1050009</v>
      </c>
      <c r="I266" s="830" cm="1">
        <f t="array" ref="I266">IF(COUNTIF(RawData!A:A, H266)=0, "None", MAX(IF(RawData!A:A=H266, RawData!B:B)))</f>
        <v>3</v>
      </c>
      <c r="J266" s="313"/>
      <c r="K266" s="313"/>
      <c r="L266" s="316"/>
    </row>
    <row r="267" spans="2:12" ht="30" customHeight="1">
      <c r="B267" s="315" t="s">
        <v>1413</v>
      </c>
      <c r="C267" s="312"/>
      <c r="D267" s="312" t="s">
        <v>5171</v>
      </c>
      <c r="E267" s="312"/>
      <c r="F267" s="312"/>
      <c r="G267" s="312" t="s">
        <v>4932</v>
      </c>
      <c r="H267" s="65">
        <v>1051456</v>
      </c>
      <c r="I267" s="830" t="str" cm="1">
        <f t="array" ref="I267">IF(COUNTIF(RawData!A:A, H267)=0, "None", MAX(IF(RawData!A:A=H267, RawData!B:B)))</f>
        <v>None</v>
      </c>
      <c r="J267" s="313"/>
      <c r="K267" s="313"/>
      <c r="L267" s="316"/>
    </row>
    <row r="268" spans="2:12" ht="30" customHeight="1">
      <c r="B268" s="315" t="s">
        <v>1413</v>
      </c>
      <c r="C268" s="312"/>
      <c r="D268" s="312" t="s">
        <v>5172</v>
      </c>
      <c r="E268" s="312"/>
      <c r="F268" s="312"/>
      <c r="G268" s="312" t="s">
        <v>4932</v>
      </c>
      <c r="H268" s="65">
        <v>1054452</v>
      </c>
      <c r="I268" s="830" cm="1">
        <f t="array" ref="I268">IF(COUNTIF(RawData!A:A, H268)=0, "None", MAX(IF(RawData!A:A=H268, RawData!B:B)))</f>
        <v>1</v>
      </c>
      <c r="J268" s="313"/>
      <c r="K268" s="313"/>
      <c r="L268" s="316"/>
    </row>
    <row r="269" spans="2:12" ht="30" customHeight="1">
      <c r="B269" s="315" t="s">
        <v>1415</v>
      </c>
      <c r="C269" s="312"/>
      <c r="D269" s="312" t="s">
        <v>5187</v>
      </c>
      <c r="E269" s="312"/>
      <c r="F269" s="312"/>
      <c r="G269" s="312" t="s">
        <v>1419</v>
      </c>
      <c r="H269" s="65">
        <v>1054766</v>
      </c>
      <c r="I269" s="830" cm="1">
        <f t="array" ref="I269">IF(COUNTIF(RawData!A:A, H269)=0, "None", MAX(IF(RawData!A:A=H269, RawData!B:B)))</f>
        <v>0</v>
      </c>
      <c r="J269" s="313"/>
      <c r="K269" s="313"/>
      <c r="L269" s="316"/>
    </row>
    <row r="270" spans="2:12" ht="30" customHeight="1">
      <c r="B270" s="315" t="s">
        <v>1415</v>
      </c>
      <c r="C270" s="312"/>
      <c r="D270" s="312" t="s">
        <v>5186</v>
      </c>
      <c r="E270" s="312"/>
      <c r="F270" s="312"/>
      <c r="G270" s="312" t="s">
        <v>1423</v>
      </c>
      <c r="H270" s="65">
        <v>1054767</v>
      </c>
      <c r="I270" s="830" cm="1">
        <f t="array" ref="I270">IF(COUNTIF(RawData!A:A, H270)=0, "None", MAX(IF(RawData!A:A=H270, RawData!B:B)))</f>
        <v>0</v>
      </c>
      <c r="J270" s="313"/>
      <c r="K270" s="313"/>
      <c r="L270" s="316"/>
    </row>
    <row r="271" spans="2:12" ht="30" customHeight="1">
      <c r="B271" s="315" t="s">
        <v>1415</v>
      </c>
      <c r="C271" s="312"/>
      <c r="D271" s="312" t="s">
        <v>4308</v>
      </c>
      <c r="E271" s="312"/>
      <c r="F271" s="312"/>
      <c r="G271" s="312" t="s">
        <v>1419</v>
      </c>
      <c r="H271" s="65">
        <v>1055009</v>
      </c>
      <c r="I271" s="830" cm="1">
        <f t="array" ref="I271">IF(COUNTIF(RawData!A:A, H271)=0, "None", MAX(IF(RawData!A:A=H271, RawData!B:B)))</f>
        <v>1</v>
      </c>
      <c r="J271" s="313"/>
      <c r="K271" s="313"/>
      <c r="L271" s="316"/>
    </row>
    <row r="272" spans="2:12" ht="30" customHeight="1">
      <c r="B272" s="315" t="s">
        <v>1415</v>
      </c>
      <c r="C272" s="312"/>
      <c r="D272" s="312" t="s">
        <v>2316</v>
      </c>
      <c r="E272" s="312"/>
      <c r="F272" s="312"/>
      <c r="G272" s="312" t="s">
        <v>1419</v>
      </c>
      <c r="H272" s="65">
        <v>1055030</v>
      </c>
      <c r="I272" s="830" cm="1">
        <f t="array" ref="I272">IF(COUNTIF(RawData!A:A, H272)=0, "None", MAX(IF(RawData!A:A=H272, RawData!B:B)))</f>
        <v>5</v>
      </c>
      <c r="J272" s="313"/>
      <c r="K272" s="313"/>
      <c r="L272" s="316"/>
    </row>
    <row r="273" spans="2:12" ht="30" customHeight="1">
      <c r="B273" s="315" t="s">
        <v>1413</v>
      </c>
      <c r="C273" s="312"/>
      <c r="D273" s="312" t="s">
        <v>5213</v>
      </c>
      <c r="E273" s="312"/>
      <c r="F273" s="312"/>
      <c r="G273" s="312" t="s">
        <v>1495</v>
      </c>
      <c r="H273" s="65">
        <v>1250398</v>
      </c>
      <c r="I273" s="830" cm="1">
        <f t="array" ref="I273">IF(COUNTIF(RawData!A:A, H273)=0, "None", MAX(IF(RawData!A:A=H273, RawData!B:B)))</f>
        <v>3</v>
      </c>
      <c r="J273" s="313"/>
      <c r="K273" s="313"/>
      <c r="L273" s="316"/>
    </row>
    <row r="274" spans="2:12" ht="30" customHeight="1">
      <c r="B274" s="315" t="s">
        <v>1413</v>
      </c>
      <c r="C274" s="312"/>
      <c r="D274" s="312" t="s">
        <v>5210</v>
      </c>
      <c r="E274" s="312"/>
      <c r="F274" s="312"/>
      <c r="G274" s="312" t="s">
        <v>4919</v>
      </c>
      <c r="H274" s="65">
        <v>1250940</v>
      </c>
      <c r="I274" s="830" cm="1">
        <f t="array" ref="I274">IF(COUNTIF(RawData!A:A, H274)=0, "None", MAX(IF(RawData!A:A=H274, RawData!B:B)))</f>
        <v>7</v>
      </c>
      <c r="J274" s="313"/>
      <c r="K274" s="313"/>
      <c r="L274" s="316"/>
    </row>
    <row r="275" spans="2:12" ht="30" customHeight="1">
      <c r="B275" s="315" t="s">
        <v>1413</v>
      </c>
      <c r="C275" s="312"/>
      <c r="D275" s="312" t="s">
        <v>5211</v>
      </c>
      <c r="E275" s="312"/>
      <c r="F275" s="312"/>
      <c r="G275" s="312" t="s">
        <v>1495</v>
      </c>
      <c r="H275" s="65">
        <v>1250941</v>
      </c>
      <c r="I275" s="830" cm="1">
        <f t="array" ref="I275">IF(COUNTIF(RawData!A:A, H275)=0, "None", MAX(IF(RawData!A:A=H275, RawData!B:B)))</f>
        <v>8</v>
      </c>
      <c r="J275" s="313"/>
      <c r="K275" s="313"/>
      <c r="L275" s="316"/>
    </row>
    <row r="276" spans="2:12" ht="30" customHeight="1">
      <c r="B276" s="315" t="s">
        <v>1413</v>
      </c>
      <c r="C276" s="312"/>
      <c r="D276" s="312" t="s">
        <v>5212</v>
      </c>
      <c r="E276" s="312"/>
      <c r="F276" s="312"/>
      <c r="G276" s="312" t="s">
        <v>1495</v>
      </c>
      <c r="H276" s="65">
        <v>1251126</v>
      </c>
      <c r="I276" s="830" cm="1">
        <f t="array" ref="I276">IF(COUNTIF(RawData!A:A, H276)=0, "None", MAX(IF(RawData!A:A=H276, RawData!B:B)))</f>
        <v>5</v>
      </c>
      <c r="J276" s="313"/>
      <c r="K276" s="313"/>
      <c r="L276" s="316"/>
    </row>
    <row r="277" spans="2:12" ht="30" customHeight="1">
      <c r="B277" s="315" t="s">
        <v>1413</v>
      </c>
      <c r="C277" s="312"/>
      <c r="D277" s="312" t="s">
        <v>5145</v>
      </c>
      <c r="E277" s="312"/>
      <c r="F277" s="312"/>
      <c r="G277" s="312" t="s">
        <v>2245</v>
      </c>
      <c r="H277" s="65">
        <v>1251209</v>
      </c>
      <c r="I277" s="830" cm="1">
        <f t="array" ref="I277">IF(COUNTIF(RawData!A:A, H277)=0, "None", MAX(IF(RawData!A:A=H277, RawData!B:B)))</f>
        <v>10</v>
      </c>
      <c r="J277" s="313"/>
      <c r="K277" s="313"/>
      <c r="L277" s="316"/>
    </row>
    <row r="278" spans="2:12" ht="30" customHeight="1">
      <c r="B278" s="315" t="s">
        <v>1413</v>
      </c>
      <c r="C278" s="312"/>
      <c r="D278" s="312" t="s">
        <v>5144</v>
      </c>
      <c r="E278" s="312"/>
      <c r="F278" s="312"/>
      <c r="G278" s="312" t="s">
        <v>1495</v>
      </c>
      <c r="H278" s="65">
        <v>1251211</v>
      </c>
      <c r="I278" s="830" cm="1">
        <f t="array" ref="I278">IF(COUNTIF(RawData!A:A, H278)=0, "None", MAX(IF(RawData!A:A=H278, RawData!B:B)))</f>
        <v>10</v>
      </c>
      <c r="J278" s="313"/>
      <c r="K278" s="313"/>
      <c r="L278" s="316"/>
    </row>
    <row r="279" spans="2:12" ht="30" customHeight="1">
      <c r="B279" s="315" t="s">
        <v>1413</v>
      </c>
      <c r="C279" s="312"/>
      <c r="D279" s="312" t="s">
        <v>5143</v>
      </c>
      <c r="E279" s="312"/>
      <c r="F279" s="312"/>
      <c r="G279" s="312" t="s">
        <v>2245</v>
      </c>
      <c r="H279" s="65">
        <v>1251370</v>
      </c>
      <c r="I279" s="830" cm="1">
        <f t="array" ref="I279">IF(COUNTIF(RawData!A:A, H279)=0, "None", MAX(IF(RawData!A:A=H279, RawData!B:B)))</f>
        <v>10</v>
      </c>
      <c r="J279" s="313"/>
      <c r="K279" s="313"/>
      <c r="L279" s="316"/>
    </row>
    <row r="280" spans="2:12" ht="30" customHeight="1">
      <c r="B280" s="315" t="s">
        <v>1413</v>
      </c>
      <c r="C280" s="312"/>
      <c r="D280" s="312" t="s">
        <v>5218</v>
      </c>
      <c r="E280" s="312"/>
      <c r="F280" s="312"/>
      <c r="G280" s="312" t="s">
        <v>1764</v>
      </c>
      <c r="H280" s="65">
        <v>1251462</v>
      </c>
      <c r="I280" s="830" cm="1">
        <f t="array" ref="I280">IF(COUNTIF(RawData!A:A, H280)=0, "None", MAX(IF(RawData!A:A=H280, RawData!B:B)))</f>
        <v>0</v>
      </c>
      <c r="J280" s="313"/>
      <c r="K280" s="313"/>
      <c r="L280" s="316"/>
    </row>
    <row r="281" spans="2:12" ht="30" customHeight="1">
      <c r="B281" s="315" t="s">
        <v>1413</v>
      </c>
      <c r="C281" s="312"/>
      <c r="D281" s="312" t="s">
        <v>5193</v>
      </c>
      <c r="E281" s="312"/>
      <c r="F281" s="312"/>
      <c r="G281" s="312" t="s">
        <v>4812</v>
      </c>
      <c r="H281" s="65">
        <v>1252492</v>
      </c>
      <c r="I281" s="830" cm="1">
        <f t="array" ref="I281">IF(COUNTIF(RawData!A:A, H281)=0, "None", MAX(IF(RawData!A:A=H281, RawData!B:B)))</f>
        <v>4</v>
      </c>
      <c r="J281" s="313"/>
      <c r="K281" s="313"/>
      <c r="L281" s="316"/>
    </row>
    <row r="282" spans="2:12" ht="30" customHeight="1">
      <c r="B282" s="315" t="s">
        <v>1413</v>
      </c>
      <c r="C282" s="312"/>
      <c r="D282" s="312" t="s">
        <v>5194</v>
      </c>
      <c r="E282" s="312"/>
      <c r="F282" s="312"/>
      <c r="G282" s="312" t="s">
        <v>4812</v>
      </c>
      <c r="H282" s="65">
        <v>1252493</v>
      </c>
      <c r="I282" s="830" cm="1">
        <f t="array" ref="I282">IF(COUNTIF(RawData!A:A, H282)=0, "None", MAX(IF(RawData!A:A=H282, RawData!B:B)))</f>
        <v>1</v>
      </c>
      <c r="J282" s="313"/>
      <c r="K282" s="313"/>
      <c r="L282" s="316"/>
    </row>
    <row r="283" spans="2:12" ht="30" customHeight="1">
      <c r="B283" s="315" t="s">
        <v>1413</v>
      </c>
      <c r="C283" s="312"/>
      <c r="D283" s="312" t="s">
        <v>5222</v>
      </c>
      <c r="E283" s="312"/>
      <c r="F283" s="312"/>
      <c r="G283" s="312" t="s">
        <v>1423</v>
      </c>
      <c r="H283" s="65">
        <v>1252515</v>
      </c>
      <c r="I283" s="830" cm="1">
        <f t="array" ref="I283">IF(COUNTIF(RawData!A:A, H283)=0, "None", MAX(IF(RawData!A:A=H283, RawData!B:B)))</f>
        <v>0</v>
      </c>
      <c r="J283" s="313"/>
      <c r="K283" s="313"/>
      <c r="L283" s="316"/>
    </row>
    <row r="284" spans="2:12" ht="30" customHeight="1">
      <c r="B284" s="315" t="s">
        <v>1413</v>
      </c>
      <c r="C284" s="312"/>
      <c r="D284" s="312" t="s">
        <v>5152</v>
      </c>
      <c r="E284" s="312"/>
      <c r="F284" s="312"/>
      <c r="G284" s="312" t="s">
        <v>4924</v>
      </c>
      <c r="H284" s="65">
        <v>1252536</v>
      </c>
      <c r="I284" s="830" cm="1">
        <f t="array" ref="I284">IF(COUNTIF(RawData!A:A, H284)=0, "None", MAX(IF(RawData!A:A=H284, RawData!B:B)))</f>
        <v>0</v>
      </c>
      <c r="J284" s="313"/>
      <c r="K284" s="313"/>
      <c r="L284" s="316"/>
    </row>
    <row r="285" spans="2:12" ht="30" customHeight="1">
      <c r="B285" s="315" t="s">
        <v>1413</v>
      </c>
      <c r="C285" s="312"/>
      <c r="D285" s="312" t="s">
        <v>5168</v>
      </c>
      <c r="E285" s="312"/>
      <c r="F285" s="312"/>
      <c r="G285" s="312" t="s">
        <v>1423</v>
      </c>
      <c r="H285" s="65">
        <v>1560210</v>
      </c>
      <c r="I285" s="830" t="str" cm="1">
        <f t="array" ref="I285">IF(COUNTIF(RawData!A:A, H285)=0, "None", MAX(IF(RawData!A:A=H285, RawData!B:B)))</f>
        <v>None</v>
      </c>
      <c r="J285" s="313"/>
      <c r="K285" s="313"/>
      <c r="L285" s="316"/>
    </row>
    <row r="286" spans="2:12" ht="30" customHeight="1">
      <c r="B286" s="315" t="s">
        <v>1413</v>
      </c>
      <c r="C286" s="312"/>
      <c r="D286" s="312" t="s">
        <v>5141</v>
      </c>
      <c r="E286" s="312"/>
      <c r="F286" s="312"/>
      <c r="G286" s="312" t="s">
        <v>1759</v>
      </c>
      <c r="H286" s="65">
        <v>6100671</v>
      </c>
      <c r="I286" s="830" cm="1">
        <f t="array" ref="I286">IF(COUNTIF(RawData!A:A, H286)=0, "None", MAX(IF(RawData!A:A=H286, RawData!B:B)))</f>
        <v>0</v>
      </c>
      <c r="J286" s="313"/>
      <c r="K286" s="313"/>
      <c r="L286" s="316"/>
    </row>
    <row r="287" spans="2:12" ht="30" customHeight="1">
      <c r="B287" s="315" t="s">
        <v>1413</v>
      </c>
      <c r="C287" s="312"/>
      <c r="D287" s="312" t="s">
        <v>5151</v>
      </c>
      <c r="E287" s="312"/>
      <c r="F287" s="312"/>
      <c r="G287" s="312" t="s">
        <v>4812</v>
      </c>
      <c r="H287" s="65">
        <v>6106318</v>
      </c>
      <c r="I287" s="830" cm="1">
        <f t="array" ref="I287">IF(COUNTIF(RawData!A:A, H287)=0, "None", MAX(IF(RawData!A:A=H287, RawData!B:B)))</f>
        <v>2</v>
      </c>
      <c r="J287" s="313"/>
      <c r="K287" s="313"/>
      <c r="L287" s="316"/>
    </row>
    <row r="288" spans="2:12" ht="30" customHeight="1">
      <c r="B288" s="315" t="s">
        <v>1413</v>
      </c>
      <c r="C288" s="312"/>
      <c r="D288" s="312" t="s">
        <v>4862</v>
      </c>
      <c r="E288" s="312"/>
      <c r="F288" s="312"/>
      <c r="G288" s="312" t="s">
        <v>1764</v>
      </c>
      <c r="H288" s="65">
        <v>6107459</v>
      </c>
      <c r="I288" s="830" cm="1">
        <f t="array" ref="I288">IF(COUNTIF(RawData!A:A, H288)=0, "None", MAX(IF(RawData!A:A=H288, RawData!B:B)))</f>
        <v>0</v>
      </c>
      <c r="J288" s="313"/>
      <c r="K288" s="313"/>
      <c r="L288" s="316"/>
    </row>
    <row r="289" spans="2:12" ht="30" customHeight="1">
      <c r="B289" s="315" t="s">
        <v>1413</v>
      </c>
      <c r="C289" s="312"/>
      <c r="D289" s="312" t="s">
        <v>5157</v>
      </c>
      <c r="E289" s="312"/>
      <c r="F289" s="312"/>
      <c r="G289" s="312" t="s">
        <v>1423</v>
      </c>
      <c r="H289" s="65">
        <v>6109598</v>
      </c>
      <c r="I289" s="830" cm="1">
        <f t="array" ref="I289">IF(COUNTIF(RawData!A:A, H289)=0, "None", MAX(IF(RawData!A:A=H289, RawData!B:B)))</f>
        <v>0</v>
      </c>
      <c r="J289" s="313"/>
      <c r="K289" s="313"/>
      <c r="L289" s="316"/>
    </row>
    <row r="290" spans="2:12" ht="30" customHeight="1">
      <c r="B290" s="315" t="s">
        <v>1413</v>
      </c>
      <c r="C290" s="312"/>
      <c r="D290" s="312" t="s">
        <v>5199</v>
      </c>
      <c r="E290" s="312"/>
      <c r="F290" s="312"/>
      <c r="G290" s="312" t="s">
        <v>4248</v>
      </c>
      <c r="H290" s="65">
        <v>6122227</v>
      </c>
      <c r="J290" s="313"/>
      <c r="K290" s="313"/>
      <c r="L290" s="316"/>
    </row>
    <row r="291" spans="2:12" ht="30" customHeight="1">
      <c r="B291" s="315" t="s">
        <v>1413</v>
      </c>
      <c r="C291" s="312"/>
      <c r="D291" s="312" t="s">
        <v>5196</v>
      </c>
      <c r="E291" s="312"/>
      <c r="F291" s="312"/>
      <c r="G291" s="312" t="s">
        <v>4248</v>
      </c>
      <c r="H291" s="65">
        <v>6122228</v>
      </c>
      <c r="J291" s="313"/>
      <c r="K291" s="313"/>
      <c r="L291" s="316"/>
    </row>
    <row r="292" spans="2:12" ht="30" customHeight="1">
      <c r="B292" s="315" t="s">
        <v>1415</v>
      </c>
      <c r="C292" s="312"/>
      <c r="D292" s="312" t="s">
        <v>2015</v>
      </c>
      <c r="E292" s="312"/>
      <c r="F292" s="312"/>
      <c r="G292" s="312" t="s">
        <v>1428</v>
      </c>
      <c r="H292" s="65">
        <v>6129937</v>
      </c>
      <c r="J292" s="313"/>
      <c r="K292" s="313"/>
      <c r="L292" s="316"/>
    </row>
    <row r="293" spans="2:12" ht="30" customHeight="1">
      <c r="B293" s="315" t="s">
        <v>1413</v>
      </c>
      <c r="C293" s="312"/>
      <c r="D293" s="312" t="s">
        <v>4811</v>
      </c>
      <c r="E293" s="312"/>
      <c r="F293" s="312"/>
      <c r="G293" s="312" t="s">
        <v>4812</v>
      </c>
      <c r="H293" s="65">
        <v>6133862</v>
      </c>
      <c r="J293" s="313"/>
      <c r="K293" s="313"/>
      <c r="L293" s="316"/>
    </row>
    <row r="294" spans="2:12" ht="30" customHeight="1">
      <c r="B294" s="315" t="s">
        <v>1413</v>
      </c>
      <c r="C294" s="312"/>
      <c r="D294" s="312" t="s">
        <v>5190</v>
      </c>
      <c r="E294" s="312"/>
      <c r="F294" s="312"/>
      <c r="G294" s="312" t="s">
        <v>1759</v>
      </c>
      <c r="H294" s="65">
        <v>6136924</v>
      </c>
      <c r="J294" s="313"/>
      <c r="K294" s="313"/>
      <c r="L294" s="316"/>
    </row>
    <row r="295" spans="2:12" ht="30" customHeight="1">
      <c r="B295" s="315" t="s">
        <v>1413</v>
      </c>
      <c r="C295" s="312"/>
      <c r="D295" s="312" t="s">
        <v>5169</v>
      </c>
      <c r="E295" s="312"/>
      <c r="F295" s="312"/>
      <c r="G295" s="312" t="s">
        <v>1759</v>
      </c>
      <c r="H295" s="65">
        <v>6137045</v>
      </c>
      <c r="J295" s="313"/>
      <c r="K295" s="313"/>
      <c r="L295" s="316"/>
    </row>
    <row r="296" spans="2:12" ht="30" customHeight="1">
      <c r="B296" s="315" t="s">
        <v>1413</v>
      </c>
      <c r="C296" s="312"/>
      <c r="D296" s="312" t="s">
        <v>5209</v>
      </c>
      <c r="E296" s="312"/>
      <c r="F296" s="312"/>
      <c r="G296" s="312" t="s">
        <v>4924</v>
      </c>
      <c r="H296" s="65">
        <v>6139404</v>
      </c>
      <c r="J296" s="313"/>
      <c r="K296" s="313"/>
      <c r="L296" s="316"/>
    </row>
    <row r="297" spans="2:12" ht="30" customHeight="1">
      <c r="B297" s="315" t="s">
        <v>1413</v>
      </c>
      <c r="C297" s="312"/>
      <c r="D297" s="312" t="s">
        <v>5163</v>
      </c>
      <c r="E297" s="312"/>
      <c r="F297" s="312"/>
      <c r="G297" s="312" t="s">
        <v>1423</v>
      </c>
      <c r="H297" s="65">
        <v>6140765</v>
      </c>
      <c r="J297" s="313"/>
      <c r="K297" s="313"/>
      <c r="L297" s="316"/>
    </row>
    <row r="298" spans="2:12" ht="30" customHeight="1">
      <c r="B298" s="315" t="s">
        <v>1413</v>
      </c>
      <c r="C298" s="312"/>
      <c r="D298" s="312" t="s">
        <v>5200</v>
      </c>
      <c r="E298" s="312"/>
      <c r="F298" s="312"/>
      <c r="G298" s="312" t="s">
        <v>1759</v>
      </c>
      <c r="H298" s="65">
        <v>6140774</v>
      </c>
      <c r="J298" s="313"/>
      <c r="K298" s="313"/>
      <c r="L298" s="316"/>
    </row>
    <row r="299" spans="2:12" ht="30" customHeight="1">
      <c r="B299" s="315" t="s">
        <v>1413</v>
      </c>
      <c r="C299" s="312"/>
      <c r="D299" s="312" t="s">
        <v>5201</v>
      </c>
      <c r="E299" s="312"/>
      <c r="F299" s="312"/>
      <c r="G299" s="312" t="s">
        <v>1759</v>
      </c>
      <c r="H299" s="65">
        <v>6140775</v>
      </c>
      <c r="J299" s="313"/>
      <c r="K299" s="313"/>
      <c r="L299" s="316"/>
    </row>
    <row r="300" spans="2:12" ht="30" customHeight="1">
      <c r="B300" s="315" t="s">
        <v>1413</v>
      </c>
      <c r="C300" s="312"/>
      <c r="D300" s="312" t="s">
        <v>5202</v>
      </c>
      <c r="E300" s="312"/>
      <c r="F300" s="312"/>
      <c r="G300" s="312" t="s">
        <v>1759</v>
      </c>
      <c r="H300" s="65">
        <v>6140776</v>
      </c>
      <c r="J300" s="313"/>
      <c r="K300" s="313"/>
      <c r="L300" s="316"/>
    </row>
    <row r="301" spans="2:12" ht="30" customHeight="1">
      <c r="B301" s="315" t="s">
        <v>1413</v>
      </c>
      <c r="C301" s="312"/>
      <c r="D301" s="312" t="s">
        <v>5203</v>
      </c>
      <c r="E301" s="312"/>
      <c r="F301" s="312"/>
      <c r="G301" s="312" t="s">
        <v>1759</v>
      </c>
      <c r="H301" s="65">
        <v>6140777</v>
      </c>
      <c r="J301" s="313"/>
      <c r="K301" s="313"/>
      <c r="L301" s="316"/>
    </row>
    <row r="302" spans="2:12" ht="30" customHeight="1">
      <c r="B302" s="315" t="s">
        <v>1413</v>
      </c>
      <c r="C302" s="312"/>
      <c r="D302" s="312" t="s">
        <v>5204</v>
      </c>
      <c r="E302" s="312"/>
      <c r="F302" s="312"/>
      <c r="G302" s="312" t="s">
        <v>1759</v>
      </c>
      <c r="H302" s="65">
        <v>6140779</v>
      </c>
      <c r="J302" s="313"/>
      <c r="K302" s="313"/>
      <c r="L302" s="316"/>
    </row>
    <row r="303" spans="2:12" ht="30" customHeight="1">
      <c r="B303" s="315" t="s">
        <v>1413</v>
      </c>
      <c r="C303" s="312"/>
      <c r="D303" s="312" t="s">
        <v>5205</v>
      </c>
      <c r="E303" s="312"/>
      <c r="F303" s="312"/>
      <c r="G303" s="312" t="s">
        <v>1759</v>
      </c>
      <c r="H303" s="65">
        <v>6140780</v>
      </c>
      <c r="J303" s="313"/>
      <c r="K303" s="313"/>
      <c r="L303" s="316"/>
    </row>
    <row r="304" spans="2:12" ht="30" customHeight="1">
      <c r="B304" s="315" t="s">
        <v>1413</v>
      </c>
      <c r="C304" s="312"/>
      <c r="D304" s="312" t="s">
        <v>5223</v>
      </c>
      <c r="E304" s="312"/>
      <c r="F304" s="312"/>
      <c r="G304" s="312" t="s">
        <v>4812</v>
      </c>
      <c r="H304" s="65">
        <v>6141036</v>
      </c>
      <c r="J304" s="313"/>
      <c r="K304" s="313"/>
      <c r="L304" s="316"/>
    </row>
    <row r="305" spans="2:12" ht="30" customHeight="1">
      <c r="B305" s="315" t="s">
        <v>1413</v>
      </c>
      <c r="C305" s="312"/>
      <c r="D305" s="312" t="s">
        <v>5156</v>
      </c>
      <c r="E305" s="312"/>
      <c r="F305" s="312"/>
      <c r="G305" s="312" t="s">
        <v>4932</v>
      </c>
      <c r="H305" s="65">
        <v>6142552</v>
      </c>
      <c r="J305" s="313"/>
      <c r="K305" s="313"/>
      <c r="L305" s="316"/>
    </row>
    <row r="306" spans="2:12" ht="30" customHeight="1">
      <c r="B306" s="315" t="s">
        <v>1413</v>
      </c>
      <c r="C306" s="312"/>
      <c r="D306" s="312" t="s">
        <v>5176</v>
      </c>
      <c r="E306" s="312"/>
      <c r="F306" s="312"/>
      <c r="G306" s="312" t="s">
        <v>1759</v>
      </c>
      <c r="H306" s="65">
        <v>6143357</v>
      </c>
      <c r="J306" s="313"/>
      <c r="K306" s="313"/>
      <c r="L306" s="316"/>
    </row>
    <row r="307" spans="2:12" ht="30" customHeight="1">
      <c r="B307" s="315" t="s">
        <v>1413</v>
      </c>
      <c r="C307" s="312"/>
      <c r="D307" s="312" t="s">
        <v>5189</v>
      </c>
      <c r="E307" s="312"/>
      <c r="F307" s="312"/>
      <c r="G307" s="312" t="s">
        <v>1770</v>
      </c>
      <c r="H307" s="65">
        <v>6145210</v>
      </c>
      <c r="J307" s="313"/>
      <c r="K307" s="313"/>
      <c r="L307" s="316"/>
    </row>
    <row r="308" spans="2:12" ht="30" customHeight="1">
      <c r="B308" s="315" t="s">
        <v>1413</v>
      </c>
      <c r="C308" s="312"/>
      <c r="D308" s="312" t="s">
        <v>5155</v>
      </c>
      <c r="E308" s="312"/>
      <c r="F308" s="312"/>
      <c r="G308" s="312" t="s">
        <v>4924</v>
      </c>
      <c r="H308" s="65">
        <v>6157568</v>
      </c>
      <c r="J308" s="313"/>
      <c r="K308" s="313"/>
      <c r="L308" s="316"/>
    </row>
    <row r="309" spans="2:12" ht="30" customHeight="1">
      <c r="B309" s="315" t="s">
        <v>1415</v>
      </c>
      <c r="C309" s="312"/>
      <c r="D309" s="312" t="s">
        <v>5215</v>
      </c>
      <c r="E309" s="312"/>
      <c r="F309" s="312"/>
      <c r="G309" s="312" t="s">
        <v>5150</v>
      </c>
      <c r="H309" s="65">
        <v>6166235</v>
      </c>
      <c r="J309" s="313"/>
      <c r="K309" s="313"/>
      <c r="L309" s="316"/>
    </row>
    <row r="310" spans="2:12" ht="30" customHeight="1">
      <c r="B310" s="315" t="s">
        <v>1413</v>
      </c>
      <c r="C310" s="312"/>
      <c r="D310" s="312" t="s">
        <v>5149</v>
      </c>
      <c r="E310" s="312"/>
      <c r="F310" s="312"/>
      <c r="G310" s="312" t="s">
        <v>5150</v>
      </c>
      <c r="H310" s="65">
        <v>6166236</v>
      </c>
      <c r="J310" s="313"/>
      <c r="K310" s="313"/>
      <c r="L310" s="316"/>
    </row>
    <row r="311" spans="2:12" ht="30" customHeight="1">
      <c r="B311" s="315" t="s">
        <v>1413</v>
      </c>
      <c r="C311" s="312"/>
      <c r="D311" s="312" t="s">
        <v>5195</v>
      </c>
      <c r="E311" s="312"/>
      <c r="F311" s="312"/>
      <c r="G311" s="312" t="s">
        <v>4924</v>
      </c>
      <c r="H311" s="65">
        <v>6180233</v>
      </c>
      <c r="J311" s="313"/>
      <c r="K311" s="313"/>
      <c r="L311" s="316"/>
    </row>
    <row r="312" spans="2:12" ht="30" customHeight="1">
      <c r="B312" s="315" t="s">
        <v>1413</v>
      </c>
      <c r="C312" s="312"/>
      <c r="D312" s="312" t="s">
        <v>5164</v>
      </c>
      <c r="E312" s="312"/>
      <c r="F312" s="312"/>
      <c r="G312" s="312" t="s">
        <v>4924</v>
      </c>
      <c r="H312" s="65">
        <v>6184848</v>
      </c>
      <c r="J312" s="313"/>
      <c r="K312" s="313"/>
      <c r="L312" s="316"/>
    </row>
    <row r="313" spans="2:12" ht="30" customHeight="1">
      <c r="B313" s="315" t="s">
        <v>1415</v>
      </c>
      <c r="C313" s="312"/>
      <c r="D313" s="312" t="s">
        <v>5182</v>
      </c>
      <c r="E313" s="312"/>
      <c r="F313" s="312"/>
      <c r="G313" s="312" t="s">
        <v>1428</v>
      </c>
      <c r="H313" s="65">
        <v>6187023</v>
      </c>
      <c r="J313" s="313"/>
      <c r="K313" s="313"/>
      <c r="L313" s="316"/>
    </row>
    <row r="314" spans="2:12" ht="30" customHeight="1">
      <c r="B314" s="315" t="s">
        <v>1413</v>
      </c>
      <c r="C314" s="312"/>
      <c r="D314" s="312" t="s">
        <v>5159</v>
      </c>
      <c r="E314" s="312"/>
      <c r="F314" s="312"/>
      <c r="G314" s="312" t="s">
        <v>1562</v>
      </c>
      <c r="H314" s="65">
        <v>6194318</v>
      </c>
      <c r="J314" s="313"/>
      <c r="K314" s="313"/>
      <c r="L314" s="316"/>
    </row>
    <row r="315" spans="2:12" ht="30" customHeight="1">
      <c r="B315" s="315" t="s">
        <v>1413</v>
      </c>
      <c r="C315" s="312"/>
      <c r="D315" s="312" t="s">
        <v>5191</v>
      </c>
      <c r="E315" s="312"/>
      <c r="F315" s="312"/>
      <c r="G315" s="312" t="s">
        <v>1764</v>
      </c>
      <c r="H315" s="65">
        <v>6195016</v>
      </c>
      <c r="J315" s="313"/>
      <c r="K315" s="313"/>
      <c r="L315" s="316"/>
    </row>
    <row r="316" spans="2:12" ht="30" customHeight="1">
      <c r="B316" s="315" t="s">
        <v>1413</v>
      </c>
      <c r="C316" s="312"/>
      <c r="D316" s="312" t="s">
        <v>5207</v>
      </c>
      <c r="E316" s="312"/>
      <c r="F316" s="312"/>
      <c r="G316" s="312" t="s">
        <v>1423</v>
      </c>
      <c r="H316" s="65">
        <v>6244826</v>
      </c>
      <c r="J316" s="313"/>
      <c r="K316" s="313"/>
      <c r="L316" s="316"/>
    </row>
    <row r="317" spans="2:12" ht="30" customHeight="1">
      <c r="B317" s="315" t="s">
        <v>1413</v>
      </c>
      <c r="C317" s="312"/>
      <c r="D317" s="312" t="s">
        <v>5148</v>
      </c>
      <c r="E317" s="312"/>
      <c r="F317" s="312"/>
      <c r="G317" s="312" t="s">
        <v>1423</v>
      </c>
      <c r="H317" s="65">
        <v>6247949</v>
      </c>
      <c r="J317" s="313"/>
      <c r="K317" s="313"/>
      <c r="L317" s="316"/>
    </row>
    <row r="318" spans="2:12" ht="30" customHeight="1">
      <c r="B318" s="315" t="s">
        <v>1413</v>
      </c>
      <c r="C318" s="312"/>
      <c r="D318" s="312" t="s">
        <v>5214</v>
      </c>
      <c r="E318" s="312"/>
      <c r="F318" s="312"/>
      <c r="G318" s="312" t="s">
        <v>1423</v>
      </c>
      <c r="H318" s="65">
        <v>6247950</v>
      </c>
      <c r="J318" s="313"/>
      <c r="K318" s="313"/>
      <c r="L318" s="316"/>
    </row>
    <row r="319" spans="2:12" ht="30" customHeight="1">
      <c r="B319" s="315" t="s">
        <v>1413</v>
      </c>
      <c r="C319" s="312"/>
      <c r="D319" s="312" t="s">
        <v>5161</v>
      </c>
      <c r="E319" s="312"/>
      <c r="F319" s="312"/>
      <c r="G319" s="312" t="s">
        <v>1423</v>
      </c>
      <c r="H319" s="65">
        <v>6247951</v>
      </c>
      <c r="J319" s="313"/>
      <c r="K319" s="313"/>
      <c r="L319" s="316"/>
    </row>
    <row r="320" spans="2:12" ht="30" customHeight="1">
      <c r="B320" s="315" t="s">
        <v>1413</v>
      </c>
      <c r="C320" s="312"/>
      <c r="D320" s="312" t="s">
        <v>5173</v>
      </c>
      <c r="E320" s="312"/>
      <c r="F320" s="312"/>
      <c r="G320" s="312" t="s">
        <v>4919</v>
      </c>
      <c r="H320" s="65">
        <v>6300389</v>
      </c>
      <c r="J320" s="313"/>
      <c r="K320" s="313"/>
      <c r="L320" s="316"/>
    </row>
    <row r="321" spans="2:12" ht="30" customHeight="1">
      <c r="B321" s="315" t="s">
        <v>1415</v>
      </c>
      <c r="C321" s="312"/>
      <c r="D321" s="312" t="s">
        <v>5185</v>
      </c>
      <c r="E321" s="312"/>
      <c r="F321" s="312"/>
      <c r="G321" s="312" t="s">
        <v>1562</v>
      </c>
      <c r="H321" s="65">
        <v>6302429</v>
      </c>
      <c r="J321" s="313"/>
      <c r="K321" s="313"/>
      <c r="L321" s="316"/>
    </row>
    <row r="322" spans="2:12" ht="30" customHeight="1">
      <c r="B322" s="315" t="s">
        <v>1413</v>
      </c>
      <c r="C322" s="312"/>
      <c r="D322" s="312" t="s">
        <v>5174</v>
      </c>
      <c r="E322" s="312"/>
      <c r="F322" s="312"/>
      <c r="G322" s="312" t="s">
        <v>4932</v>
      </c>
      <c r="H322" s="65">
        <v>6308369</v>
      </c>
      <c r="J322" s="313"/>
      <c r="K322" s="313"/>
      <c r="L322" s="316"/>
    </row>
    <row r="323" spans="2:12" ht="30" customHeight="1">
      <c r="B323" s="315" t="s">
        <v>1413</v>
      </c>
      <c r="C323" s="312"/>
      <c r="D323" s="312" t="s">
        <v>5175</v>
      </c>
      <c r="E323" s="312"/>
      <c r="F323" s="312"/>
      <c r="G323" s="312" t="s">
        <v>1495</v>
      </c>
      <c r="H323" s="65">
        <v>6311092</v>
      </c>
      <c r="J323" s="313"/>
      <c r="K323" s="313"/>
      <c r="L323" s="316"/>
    </row>
    <row r="324" spans="2:12" ht="30" customHeight="1">
      <c r="B324" s="315" t="s">
        <v>1413</v>
      </c>
      <c r="C324" s="312"/>
      <c r="D324" s="312" t="s">
        <v>5165</v>
      </c>
      <c r="E324" s="312"/>
      <c r="F324" s="312"/>
      <c r="G324" s="312" t="s">
        <v>4924</v>
      </c>
      <c r="H324" s="65">
        <v>6311751</v>
      </c>
      <c r="J324" s="313"/>
      <c r="K324" s="313"/>
      <c r="L324" s="316"/>
    </row>
    <row r="325" spans="2:12" ht="30" customHeight="1">
      <c r="B325" s="315" t="s">
        <v>1413</v>
      </c>
      <c r="C325" s="312"/>
      <c r="D325" s="312" t="s">
        <v>5183</v>
      </c>
      <c r="E325" s="312"/>
      <c r="F325" s="312"/>
      <c r="G325" s="312" t="s">
        <v>5184</v>
      </c>
      <c r="H325" s="65">
        <v>6313927</v>
      </c>
      <c r="J325" s="313"/>
      <c r="K325" s="313"/>
      <c r="L325" s="316"/>
    </row>
    <row r="326" spans="2:12" ht="30" customHeight="1">
      <c r="B326" s="315" t="s">
        <v>1413</v>
      </c>
      <c r="C326" s="312"/>
      <c r="D326" s="312" t="s">
        <v>5158</v>
      </c>
      <c r="E326" s="312"/>
      <c r="F326" s="312"/>
      <c r="G326" s="312" t="s">
        <v>4812</v>
      </c>
      <c r="H326" s="65">
        <v>6315410</v>
      </c>
      <c r="J326" s="313"/>
      <c r="K326" s="313"/>
      <c r="L326" s="316"/>
    </row>
    <row r="327" spans="2:12" ht="30" customHeight="1">
      <c r="B327" s="315" t="s">
        <v>1413</v>
      </c>
      <c r="C327" s="312"/>
      <c r="D327" s="312" t="s">
        <v>5153</v>
      </c>
      <c r="E327" s="312"/>
      <c r="F327" s="312"/>
      <c r="G327" s="312" t="s">
        <v>5154</v>
      </c>
      <c r="H327" s="65">
        <v>6315929</v>
      </c>
      <c r="J327" s="313"/>
      <c r="K327" s="313"/>
      <c r="L327" s="316"/>
    </row>
    <row r="328" spans="2:12" ht="30" customHeight="1">
      <c r="B328" s="315" t="s">
        <v>1413</v>
      </c>
      <c r="C328" s="312"/>
      <c r="D328" s="312" t="s">
        <v>5177</v>
      </c>
      <c r="E328" s="312"/>
      <c r="F328" s="312"/>
      <c r="G328" s="312" t="s">
        <v>4932</v>
      </c>
      <c r="H328" s="65">
        <v>6338281</v>
      </c>
      <c r="J328" s="313"/>
      <c r="K328" s="313"/>
      <c r="L328" s="316"/>
    </row>
    <row r="329" spans="2:12" ht="30" customHeight="1">
      <c r="B329" s="315" t="s">
        <v>9006</v>
      </c>
      <c r="C329" s="312"/>
      <c r="D329" s="312" t="s">
        <v>9024</v>
      </c>
      <c r="E329" s="312" t="s">
        <v>9025</v>
      </c>
      <c r="F329" s="312"/>
      <c r="G329" s="312"/>
      <c r="H329" s="65">
        <v>6294524</v>
      </c>
      <c r="J329" s="313"/>
      <c r="K329" s="313"/>
      <c r="L329" s="316"/>
    </row>
    <row r="330" spans="2:12" ht="30" customHeight="1">
      <c r="B330" s="315" t="s">
        <v>9710</v>
      </c>
      <c r="C330" s="312"/>
      <c r="D330" s="312" t="s">
        <v>9746</v>
      </c>
      <c r="E330" s="312" t="s">
        <v>9747</v>
      </c>
      <c r="F330" s="312"/>
      <c r="G330" s="312"/>
      <c r="H330" s="65" t="s">
        <v>9748</v>
      </c>
      <c r="J330" s="313"/>
      <c r="K330" s="313"/>
      <c r="L330" s="316"/>
    </row>
    <row r="331" spans="2:12" ht="30" customHeight="1">
      <c r="B331" s="315"/>
      <c r="C331" s="312"/>
      <c r="D331" s="312" t="s">
        <v>9749</v>
      </c>
      <c r="E331" s="312"/>
      <c r="F331" s="312"/>
      <c r="G331" s="312"/>
      <c r="H331" s="65">
        <v>6298392</v>
      </c>
      <c r="J331" s="313"/>
      <c r="K331" s="313"/>
      <c r="L331" s="316"/>
    </row>
    <row r="332" spans="2:12" ht="30" customHeight="1">
      <c r="B332" s="315" t="s">
        <v>9722</v>
      </c>
      <c r="C332" s="312"/>
      <c r="D332" s="312" t="s">
        <v>9751</v>
      </c>
      <c r="E332" s="312"/>
      <c r="F332" s="312"/>
      <c r="G332" s="312"/>
      <c r="H332" s="65" t="s">
        <v>9750</v>
      </c>
      <c r="J332" s="313"/>
      <c r="K332" s="313"/>
      <c r="L332" s="316"/>
    </row>
    <row r="333" spans="2:12" ht="30" customHeight="1">
      <c r="B333" s="315"/>
      <c r="C333" s="312"/>
      <c r="D333" s="312"/>
      <c r="E333" s="312"/>
      <c r="F333" s="312"/>
      <c r="G333" s="312"/>
      <c r="H333" s="65"/>
      <c r="J333" s="313"/>
      <c r="K333" s="313"/>
      <c r="L333" s="316"/>
    </row>
    <row r="334" spans="2:12" ht="30" customHeight="1">
      <c r="B334" s="315"/>
      <c r="C334" s="312"/>
      <c r="D334" s="312"/>
      <c r="E334" s="312"/>
      <c r="F334" s="312"/>
      <c r="G334" s="312"/>
      <c r="H334" s="65"/>
      <c r="J334" s="313"/>
      <c r="K334" s="313"/>
      <c r="L334" s="316"/>
    </row>
    <row r="335" spans="2:12" ht="30" customHeight="1">
      <c r="B335" s="315"/>
      <c r="C335" s="312"/>
      <c r="D335" s="312"/>
      <c r="E335" s="312"/>
      <c r="F335" s="312"/>
      <c r="G335" s="312"/>
      <c r="H335" s="65"/>
      <c r="J335" s="313"/>
      <c r="K335" s="313"/>
      <c r="L335" s="316"/>
    </row>
  </sheetData>
  <autoFilter ref="B3:L327" xr:uid="{DAAE7B28-B568-46B2-8B83-F3990409C08E}">
    <sortState xmlns:xlrd2="http://schemas.microsoft.com/office/spreadsheetml/2017/richdata2" ref="B4:L329">
      <sortCondition ref="C3:C327"/>
    </sortState>
  </autoFilter>
  <phoneticPr fontId="2" type="noConversion"/>
  <conditionalFormatting sqref="B4:H289">
    <cfRule type="expression" dxfId="304" priority="6" stopIfTrue="1">
      <formula>UPPER($I4)="NONE"</formula>
    </cfRule>
    <cfRule type="expression" dxfId="303" priority="7" stopIfTrue="1">
      <formula>AND($I4&lt;&gt;"", $J4&lt;&gt;"", $I4*1&lt;$J4*1)</formula>
    </cfRule>
  </conditionalFormatting>
  <conditionalFormatting sqref="H1:H3 H290:H1048576">
    <cfRule type="duplicateValues" dxfId="302" priority="5"/>
  </conditionalFormatting>
  <conditionalFormatting sqref="H4:H1048576">
    <cfRule type="expression" dxfId="301" priority="8">
      <formula>COUNTIF($H:$H, $H4)&gt;1</formula>
    </cfRule>
  </conditionalFormatting>
  <conditionalFormatting sqref="I3:I1048576">
    <cfRule type="cellIs" dxfId="300" priority="1" operator="equal">
      <formula>0</formula>
    </cfRule>
    <cfRule type="cellIs" dxfId="299" priority="2" operator="equal">
      <formula>"None"</formula>
    </cfRule>
  </conditionalFormatting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9359-9900-49D7-A876-FFBA2D0AA4B2}">
  <sheetPr codeName="Sheet101"/>
  <dimension ref="B1:L417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8911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 t="s">
        <v>8913</v>
      </c>
      <c r="E4" s="312" t="s">
        <v>8912</v>
      </c>
      <c r="F4" s="312"/>
      <c r="G4" s="312"/>
      <c r="H4" s="65">
        <v>6295118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B108" s="315"/>
      <c r="C108" s="312"/>
      <c r="D108" s="312"/>
      <c r="E108" s="312"/>
      <c r="F108" s="312"/>
      <c r="G108" s="312"/>
      <c r="H108" s="65"/>
      <c r="I108" s="65" t="str">
        <f>IF(H108="","None",_xlfn.XLOOKUP(H108,RawTable[ITEM_NO],RawTable[STOCK],"None"))</f>
        <v>None</v>
      </c>
      <c r="J108" s="313"/>
      <c r="K108" s="313"/>
      <c r="L108" s="316"/>
    </row>
    <row r="109" spans="2:12" ht="30" customHeight="1">
      <c r="B109" s="315"/>
      <c r="C109" s="312"/>
      <c r="D109" s="312"/>
      <c r="E109" s="312"/>
      <c r="F109" s="312"/>
      <c r="G109" s="312"/>
      <c r="H109" s="65"/>
      <c r="I109" s="65" t="str">
        <f>IF(H109="","None",_xlfn.XLOOKUP(H109,RawTable[ITEM_NO],RawTable[STOCK],"None"))</f>
        <v>None</v>
      </c>
      <c r="J109" s="313"/>
      <c r="K109" s="313"/>
      <c r="L109" s="316"/>
    </row>
    <row r="110" spans="2:12" ht="30" customHeight="1">
      <c r="B110" s="315"/>
      <c r="C110" s="312"/>
      <c r="D110" s="312"/>
      <c r="E110" s="312"/>
      <c r="F110" s="312"/>
      <c r="G110" s="312"/>
      <c r="H110" s="65"/>
      <c r="I110" s="65" t="str">
        <f>IF(H110="","None",_xlfn.XLOOKUP(H110,RawTable[ITEM_NO],RawTable[STOCK],"None"))</f>
        <v>None</v>
      </c>
      <c r="J110" s="313"/>
      <c r="K110" s="313"/>
      <c r="L110" s="316"/>
    </row>
    <row r="111" spans="2:12" ht="30" customHeight="1">
      <c r="B111" s="315"/>
      <c r="C111" s="312"/>
      <c r="D111" s="312"/>
      <c r="E111" s="312"/>
      <c r="F111" s="312"/>
      <c r="G111" s="312"/>
      <c r="H111" s="65"/>
      <c r="I111" s="65" t="str">
        <f>IF(H111="","None",_xlfn.XLOOKUP(H111,RawTable[ITEM_NO],RawTable[STOCK],"None"))</f>
        <v>None</v>
      </c>
      <c r="J111" s="313"/>
      <c r="K111" s="313"/>
      <c r="L111" s="316"/>
    </row>
    <row r="112" spans="2:12" ht="30" customHeight="1">
      <c r="B112" s="315"/>
      <c r="C112" s="312"/>
      <c r="D112" s="312"/>
      <c r="E112" s="312"/>
      <c r="F112" s="312"/>
      <c r="G112" s="312"/>
      <c r="H112" s="65"/>
      <c r="I112" s="65" t="str">
        <f>IF(H112="","None",_xlfn.XLOOKUP(H112,RawTable[ITEM_NO],RawTable[STOCK],"None"))</f>
        <v>None</v>
      </c>
      <c r="J112" s="313"/>
      <c r="K112" s="313"/>
      <c r="L112" s="316"/>
    </row>
    <row r="113" spans="2:12" ht="30" customHeight="1">
      <c r="B113" s="315"/>
      <c r="C113" s="312"/>
      <c r="D113" s="312"/>
      <c r="E113" s="312"/>
      <c r="F113" s="312"/>
      <c r="G113" s="312"/>
      <c r="H113" s="65"/>
      <c r="I113" s="65" t="str">
        <f>IF(H113="","None",_xlfn.XLOOKUP(H113,RawTable[ITEM_NO],RawTable[STOCK],"None"))</f>
        <v>None</v>
      </c>
      <c r="J113" s="313"/>
      <c r="K113" s="313"/>
      <c r="L113" s="316"/>
    </row>
    <row r="114" spans="2:12" ht="30" customHeight="1">
      <c r="B114" s="315"/>
      <c r="C114" s="312"/>
      <c r="D114" s="312"/>
      <c r="E114" s="312"/>
      <c r="F114" s="312"/>
      <c r="G114" s="312"/>
      <c r="H114" s="65"/>
      <c r="I114" s="65" t="str">
        <f>IF(H114="","None",_xlfn.XLOOKUP(H114,RawTable[ITEM_NO],RawTable[STOCK],"None"))</f>
        <v>None</v>
      </c>
      <c r="J114" s="313"/>
      <c r="K114" s="313"/>
      <c r="L114" s="316"/>
    </row>
    <row r="115" spans="2:12" ht="30" customHeight="1">
      <c r="B115" s="315"/>
      <c r="C115" s="312"/>
      <c r="D115" s="312"/>
      <c r="E115" s="312"/>
      <c r="F115" s="312"/>
      <c r="G115" s="312"/>
      <c r="H115" s="65"/>
      <c r="I115" s="65" t="str">
        <f>IF(H115="","None",_xlfn.XLOOKUP(H115,RawTable[ITEM_NO],RawTable[STOCK],"None"))</f>
        <v>None</v>
      </c>
      <c r="J115" s="313"/>
      <c r="K115" s="313"/>
      <c r="L115" s="316"/>
    </row>
    <row r="116" spans="2:12" ht="30" customHeight="1">
      <c r="B116" s="315"/>
      <c r="C116" s="312"/>
      <c r="D116" s="312"/>
      <c r="E116" s="312"/>
      <c r="F116" s="312"/>
      <c r="G116" s="312"/>
      <c r="H116" s="65"/>
      <c r="I116" s="65" t="str">
        <f>IF(H116="","None",_xlfn.XLOOKUP(H116,RawTable[ITEM_NO],RawTable[STOCK],"None"))</f>
        <v>None</v>
      </c>
      <c r="J116" s="313"/>
      <c r="K116" s="313"/>
      <c r="L116" s="316"/>
    </row>
    <row r="117" spans="2:12" ht="30" customHeight="1">
      <c r="B117" s="315"/>
      <c r="C117" s="312"/>
      <c r="D117" s="312"/>
      <c r="E117" s="312"/>
      <c r="F117" s="312"/>
      <c r="G117" s="312"/>
      <c r="H117" s="65"/>
      <c r="I117" s="65" t="str">
        <f>IF(H117="","None",_xlfn.XLOOKUP(H117,RawTable[ITEM_NO],RawTable[STOCK],"None"))</f>
        <v>None</v>
      </c>
      <c r="J117" s="313"/>
      <c r="K117" s="313"/>
      <c r="L117" s="316"/>
    </row>
    <row r="118" spans="2:12" ht="30" customHeight="1">
      <c r="B118" s="315"/>
      <c r="C118" s="312"/>
      <c r="D118" s="312"/>
      <c r="E118" s="312"/>
      <c r="F118" s="312"/>
      <c r="G118" s="312"/>
      <c r="H118" s="65"/>
      <c r="I118" s="65" t="str">
        <f>IF(H118="","None",_xlfn.XLOOKUP(H118,RawTable[ITEM_NO],RawTable[STOCK],"None"))</f>
        <v>None</v>
      </c>
      <c r="J118" s="313"/>
      <c r="K118" s="313"/>
      <c r="L118" s="316"/>
    </row>
    <row r="119" spans="2:12" ht="30" customHeight="1">
      <c r="B119" s="315"/>
      <c r="C119" s="312"/>
      <c r="D119" s="312"/>
      <c r="E119" s="312"/>
      <c r="F119" s="312"/>
      <c r="G119" s="312"/>
      <c r="H119" s="65"/>
      <c r="I119" s="65" t="str">
        <f>IF(H119="","None",_xlfn.XLOOKUP(H119,RawTable[ITEM_NO],RawTable[STOCK],"None"))</f>
        <v>None</v>
      </c>
      <c r="J119" s="313"/>
      <c r="K119" s="313"/>
      <c r="L119" s="316"/>
    </row>
    <row r="120" spans="2:12" ht="30" customHeight="1">
      <c r="B120" s="315"/>
      <c r="C120" s="312"/>
      <c r="D120" s="312"/>
      <c r="E120" s="312"/>
      <c r="F120" s="312"/>
      <c r="G120" s="312"/>
      <c r="H120" s="65"/>
      <c r="I120" s="65" t="str">
        <f>IF(H120="","None",_xlfn.XLOOKUP(H120,RawTable[ITEM_NO],RawTable[STOCK],"None"))</f>
        <v>None</v>
      </c>
      <c r="J120" s="313"/>
      <c r="K120" s="313"/>
      <c r="L120" s="316"/>
    </row>
    <row r="121" spans="2:12" ht="30" customHeight="1">
      <c r="B121" s="315"/>
      <c r="C121" s="312"/>
      <c r="D121" s="312"/>
      <c r="E121" s="312"/>
      <c r="F121" s="312"/>
      <c r="G121" s="312"/>
      <c r="H121" s="65"/>
      <c r="I121" s="65" t="str">
        <f>IF(H121="","None",_xlfn.XLOOKUP(H121,RawTable[ITEM_NO],RawTable[STOCK],"None"))</f>
        <v>None</v>
      </c>
      <c r="J121" s="313"/>
      <c r="K121" s="313"/>
      <c r="L121" s="316"/>
    </row>
    <row r="122" spans="2:12" ht="30" customHeight="1">
      <c r="B122" s="315"/>
      <c r="C122" s="312"/>
      <c r="D122" s="312"/>
      <c r="E122" s="312"/>
      <c r="F122" s="312"/>
      <c r="G122" s="312"/>
      <c r="H122" s="65"/>
      <c r="I122" s="65" t="str">
        <f>IF(H122="","None",_xlfn.XLOOKUP(H122,RawTable[ITEM_NO],RawTable[STOCK],"None"))</f>
        <v>None</v>
      </c>
      <c r="J122" s="313"/>
      <c r="K122" s="313"/>
      <c r="L122" s="316"/>
    </row>
    <row r="123" spans="2:12" ht="30" customHeight="1">
      <c r="B123" s="315"/>
      <c r="C123" s="312"/>
      <c r="D123" s="312"/>
      <c r="E123" s="312"/>
      <c r="F123" s="312"/>
      <c r="G123" s="312"/>
      <c r="H123" s="65"/>
      <c r="I123" s="65" t="str">
        <f>IF(H123="","None",_xlfn.XLOOKUP(H123,RawTable[ITEM_NO],RawTable[STOCK],"None"))</f>
        <v>None</v>
      </c>
      <c r="J123" s="313"/>
      <c r="K123" s="313"/>
      <c r="L123" s="316"/>
    </row>
    <row r="124" spans="2:12" ht="30" customHeight="1">
      <c r="B124" s="315"/>
      <c r="C124" s="312"/>
      <c r="D124" s="312"/>
      <c r="E124" s="312"/>
      <c r="F124" s="312"/>
      <c r="G124" s="312"/>
      <c r="H124" s="65"/>
      <c r="I124" s="65" t="str">
        <f>IF(H124="","None",_xlfn.XLOOKUP(H124,RawTable[ITEM_NO],RawTable[STOCK],"None"))</f>
        <v>None</v>
      </c>
      <c r="J124" s="313"/>
      <c r="K124" s="313"/>
      <c r="L124" s="316"/>
    </row>
    <row r="125" spans="2:12" ht="30" customHeight="1">
      <c r="B125" s="315"/>
      <c r="C125" s="312"/>
      <c r="D125" s="312"/>
      <c r="E125" s="312"/>
      <c r="F125" s="312"/>
      <c r="G125" s="312"/>
      <c r="H125" s="65"/>
      <c r="I125" s="65" t="str">
        <f>IF(H125="","None",_xlfn.XLOOKUP(H125,RawTable[ITEM_NO],RawTable[STOCK],"None"))</f>
        <v>None</v>
      </c>
      <c r="J125" s="313"/>
      <c r="K125" s="313"/>
      <c r="L125" s="316"/>
    </row>
    <row r="126" spans="2:12" ht="30" customHeight="1">
      <c r="B126" s="315"/>
      <c r="C126" s="312"/>
      <c r="D126" s="312"/>
      <c r="E126" s="312"/>
      <c r="F126" s="312"/>
      <c r="G126" s="312"/>
      <c r="H126" s="65"/>
      <c r="I126" s="65" t="str">
        <f>IF(H126="","None",_xlfn.XLOOKUP(H126,RawTable[ITEM_NO],RawTable[STOCK],"None"))</f>
        <v>None</v>
      </c>
      <c r="J126" s="313"/>
      <c r="K126" s="313"/>
      <c r="L126" s="316"/>
    </row>
    <row r="127" spans="2:12" ht="30" customHeight="1">
      <c r="B127" s="315"/>
      <c r="C127" s="312"/>
      <c r="D127" s="312"/>
      <c r="E127" s="312"/>
      <c r="F127" s="312"/>
      <c r="G127" s="312"/>
      <c r="H127" s="65"/>
      <c r="I127" s="65" t="str">
        <f>IF(H127="","None",_xlfn.XLOOKUP(H127,RawTable[ITEM_NO],RawTable[STOCK],"None"))</f>
        <v>None</v>
      </c>
      <c r="J127" s="313"/>
      <c r="K127" s="313"/>
      <c r="L127" s="316"/>
    </row>
    <row r="128" spans="2:12" ht="30" customHeight="1">
      <c r="B128" s="315"/>
      <c r="C128" s="312"/>
      <c r="D128" s="312"/>
      <c r="E128" s="312"/>
      <c r="F128" s="312"/>
      <c r="G128" s="312"/>
      <c r="H128" s="65"/>
      <c r="I128" s="65" t="str">
        <f>IF(H128="","None",_xlfn.XLOOKUP(H128,RawTable[ITEM_NO],RawTable[STOCK],"None"))</f>
        <v>None</v>
      </c>
      <c r="J128" s="313"/>
      <c r="K128" s="313"/>
      <c r="L128" s="316"/>
    </row>
    <row r="129" spans="2:12" ht="30" customHeight="1">
      <c r="B129" s="315"/>
      <c r="C129" s="312"/>
      <c r="D129" s="312"/>
      <c r="E129" s="312"/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16"/>
    </row>
    <row r="130" spans="2:12" ht="30" customHeight="1">
      <c r="B130" s="315"/>
      <c r="C130" s="312"/>
      <c r="D130" s="312"/>
      <c r="E130" s="312"/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16"/>
    </row>
    <row r="131" spans="2:12" ht="30" customHeight="1">
      <c r="B131" s="315"/>
      <c r="C131" s="312"/>
      <c r="D131" s="312"/>
      <c r="E131" s="312"/>
      <c r="F131" s="312"/>
      <c r="G131" s="312"/>
      <c r="H131" s="65"/>
      <c r="I131" s="65" t="str">
        <f>IF(H131="","None",_xlfn.XLOOKUP(H131,RawTable[ITEM_NO],RawTable[STOCK],"None"))</f>
        <v>None</v>
      </c>
      <c r="J131" s="313"/>
      <c r="K131" s="313"/>
      <c r="L131" s="316"/>
    </row>
    <row r="132" spans="2:12" ht="30" customHeight="1">
      <c r="B132" s="315"/>
      <c r="C132" s="312"/>
      <c r="D132" s="312"/>
      <c r="E132" s="312"/>
      <c r="F132" s="312"/>
      <c r="G132" s="312"/>
      <c r="H132" s="65"/>
      <c r="I132" s="65" t="str">
        <f>IF(H132="","None",_xlfn.XLOOKUP(H132,RawTable[ITEM_NO],RawTable[STOCK],"None"))</f>
        <v>None</v>
      </c>
      <c r="J132" s="313"/>
      <c r="K132" s="313"/>
      <c r="L132" s="316"/>
    </row>
    <row r="133" spans="2:12" ht="30" customHeight="1">
      <c r="B133" s="315"/>
      <c r="C133" s="312"/>
      <c r="D133" s="312"/>
      <c r="E133" s="312"/>
      <c r="F133" s="312"/>
      <c r="G133" s="312"/>
      <c r="H133" s="65"/>
      <c r="I133" s="65" t="str">
        <f>IF(H133="","None",_xlfn.XLOOKUP(H133,RawTable[ITEM_NO],RawTable[STOCK],"None"))</f>
        <v>None</v>
      </c>
      <c r="J133" s="313"/>
      <c r="K133" s="313"/>
      <c r="L133" s="316"/>
    </row>
    <row r="134" spans="2:12" ht="30" customHeight="1">
      <c r="B134" s="315"/>
      <c r="C134" s="312"/>
      <c r="D134" s="312"/>
      <c r="E134" s="312"/>
      <c r="F134" s="312"/>
      <c r="G134" s="312"/>
      <c r="H134" s="65"/>
      <c r="I134" s="65" t="str">
        <f>IF(H134="","None",_xlfn.XLOOKUP(H134,RawTable[ITEM_NO],RawTable[STOCK],"None"))</f>
        <v>None</v>
      </c>
      <c r="J134" s="313"/>
      <c r="K134" s="313"/>
      <c r="L134" s="316"/>
    </row>
    <row r="135" spans="2:12" ht="30" customHeight="1">
      <c r="B135" s="315"/>
      <c r="C135" s="312"/>
      <c r="D135" s="312"/>
      <c r="E135" s="312"/>
      <c r="F135" s="312"/>
      <c r="G135" s="312"/>
      <c r="H135" s="65"/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/>
      <c r="C136" s="312"/>
      <c r="D136" s="312"/>
      <c r="E136" s="312"/>
      <c r="F136" s="312"/>
      <c r="G136" s="312"/>
      <c r="H136" s="65"/>
      <c r="I136" s="65" t="str">
        <f>IF(H136="","None",_xlfn.XLOOKUP(H136,RawTable[ITEM_NO],RawTable[STOCK],"None"))</f>
        <v>None</v>
      </c>
      <c r="J136" s="313"/>
      <c r="K136" s="313"/>
      <c r="L136" s="316"/>
    </row>
    <row r="137" spans="2:12" ht="30" customHeight="1">
      <c r="B137" s="315"/>
      <c r="C137" s="312"/>
      <c r="D137" s="312"/>
      <c r="E137" s="312"/>
      <c r="F137" s="312"/>
      <c r="G137" s="312"/>
      <c r="H137" s="65"/>
      <c r="I137" s="65" t="str">
        <f>IF(H137="","None",_xlfn.XLOOKUP(H137,RawTable[ITEM_NO],RawTable[STOCK],"None"))</f>
        <v>None</v>
      </c>
      <c r="J137" s="313"/>
      <c r="K137" s="313"/>
      <c r="L137" s="316"/>
    </row>
    <row r="138" spans="2:12" ht="30" customHeight="1">
      <c r="B138" s="315"/>
      <c r="C138" s="312"/>
      <c r="D138" s="312"/>
      <c r="E138" s="312"/>
      <c r="F138" s="312"/>
      <c r="G138" s="312"/>
      <c r="H138" s="65"/>
      <c r="I138" s="65" t="str">
        <f>IF(H138="","None",_xlfn.XLOOKUP(H138,RawTable[ITEM_NO],RawTable[STOCK],"None"))</f>
        <v>None</v>
      </c>
      <c r="J138" s="313"/>
      <c r="K138" s="313"/>
      <c r="L138" s="316"/>
    </row>
    <row r="139" spans="2:12" ht="30" customHeight="1">
      <c r="B139" s="315"/>
      <c r="C139" s="312"/>
      <c r="D139" s="312"/>
      <c r="E139" s="312"/>
      <c r="F139" s="312"/>
      <c r="G139" s="312"/>
      <c r="H139" s="65"/>
      <c r="I139" s="65" t="str">
        <f>IF(H139="","None",_xlfn.XLOOKUP(H139,RawTable[ITEM_NO],RawTable[STOCK],"None"))</f>
        <v>None</v>
      </c>
      <c r="J139" s="313"/>
      <c r="K139" s="313"/>
      <c r="L139" s="316"/>
    </row>
    <row r="140" spans="2:12" ht="30" customHeight="1">
      <c r="B140" s="315"/>
      <c r="C140" s="312"/>
      <c r="D140" s="312"/>
      <c r="E140" s="312"/>
      <c r="F140" s="312"/>
      <c r="G140" s="312"/>
      <c r="H140" s="65"/>
      <c r="I140" s="65" t="str">
        <f>IF(H140="","None",_xlfn.XLOOKUP(H140,RawTable[ITEM_NO],RawTable[STOCK],"None"))</f>
        <v>None</v>
      </c>
      <c r="J140" s="313"/>
      <c r="K140" s="313"/>
      <c r="L140" s="316"/>
    </row>
    <row r="141" spans="2:12" ht="30" customHeight="1">
      <c r="B141" s="315"/>
      <c r="C141" s="312"/>
      <c r="D141" s="312"/>
      <c r="E141" s="312"/>
      <c r="F141" s="312"/>
      <c r="G141" s="312"/>
      <c r="H141" s="65"/>
      <c r="I141" s="65" t="str">
        <f>IF(H141="","None",_xlfn.XLOOKUP(H141,RawTable[ITEM_NO],RawTable[STOCK],"None"))</f>
        <v>None</v>
      </c>
      <c r="J141" s="313"/>
      <c r="K141" s="313"/>
      <c r="L141" s="316"/>
    </row>
    <row r="142" spans="2:12" ht="30" customHeight="1">
      <c r="B142" s="315"/>
      <c r="C142" s="312"/>
      <c r="D142" s="312"/>
      <c r="E142" s="312"/>
      <c r="F142" s="312"/>
      <c r="G142" s="312"/>
      <c r="H142" s="65"/>
      <c r="I142" s="65" t="str">
        <f>IF(H142="","None",_xlfn.XLOOKUP(H142,RawTable[ITEM_NO],RawTable[STOCK],"None"))</f>
        <v>None</v>
      </c>
      <c r="J142" s="313"/>
      <c r="K142" s="313"/>
      <c r="L142" s="316"/>
    </row>
    <row r="143" spans="2:12" ht="30" customHeight="1">
      <c r="B143" s="315"/>
      <c r="C143" s="312"/>
      <c r="D143" s="312"/>
      <c r="E143" s="312"/>
      <c r="F143" s="312"/>
      <c r="G143" s="312"/>
      <c r="H143" s="65"/>
      <c r="I143" s="65" t="str">
        <f>IF(H143="","None",_xlfn.XLOOKUP(H143,RawTable[ITEM_NO],RawTable[STOCK],"None"))</f>
        <v>None</v>
      </c>
      <c r="J143" s="313"/>
      <c r="K143" s="313"/>
      <c r="L143" s="316"/>
    </row>
    <row r="144" spans="2:12" ht="30" customHeight="1">
      <c r="B144" s="315"/>
      <c r="C144" s="312"/>
      <c r="D144" s="312"/>
      <c r="E144" s="312"/>
      <c r="F144" s="312"/>
      <c r="G144" s="312"/>
      <c r="H144" s="65"/>
      <c r="I144" s="65" t="str">
        <f>IF(H144="","None",_xlfn.XLOOKUP(H144,RawTable[ITEM_NO],RawTable[STOCK],"None"))</f>
        <v>None</v>
      </c>
      <c r="J144" s="313"/>
      <c r="K144" s="313"/>
      <c r="L144" s="316"/>
    </row>
    <row r="145" spans="2:12" ht="30" customHeight="1">
      <c r="B145" s="315"/>
      <c r="C145" s="312"/>
      <c r="D145" s="312"/>
      <c r="E145" s="312"/>
      <c r="F145" s="312"/>
      <c r="G145" s="312"/>
      <c r="H145" s="65"/>
      <c r="I145" s="65" t="str">
        <f>IF(H145="","None",_xlfn.XLOOKUP(H145,RawTable[ITEM_NO],RawTable[STOCK],"None"))</f>
        <v>None</v>
      </c>
      <c r="J145" s="313"/>
      <c r="K145" s="313"/>
      <c r="L145" s="316"/>
    </row>
    <row r="146" spans="2:12" ht="30" customHeight="1">
      <c r="B146" s="315"/>
      <c r="C146" s="312"/>
      <c r="D146" s="312"/>
      <c r="E146" s="312"/>
      <c r="F146" s="312"/>
      <c r="G146" s="312"/>
      <c r="H146" s="65"/>
      <c r="I146" s="65" t="str">
        <f>IF(H146="","None",_xlfn.XLOOKUP(H146,RawTable[ITEM_NO],RawTable[STOCK],"None"))</f>
        <v>None</v>
      </c>
      <c r="J146" s="313"/>
      <c r="K146" s="313"/>
      <c r="L146" s="316"/>
    </row>
    <row r="147" spans="2:12" ht="30" customHeight="1">
      <c r="B147" s="315"/>
      <c r="C147" s="312"/>
      <c r="D147" s="312"/>
      <c r="E147" s="312"/>
      <c r="F147" s="312"/>
      <c r="G147" s="312"/>
      <c r="H147" s="65"/>
      <c r="I147" s="65" t="str">
        <f>IF(H147="","None",_xlfn.XLOOKUP(H147,RawTable[ITEM_NO],RawTable[STOCK],"None"))</f>
        <v>None</v>
      </c>
      <c r="J147" s="313"/>
      <c r="K147" s="313"/>
      <c r="L147" s="316"/>
    </row>
    <row r="148" spans="2:12" ht="30" customHeight="1">
      <c r="B148" s="315"/>
      <c r="C148" s="312"/>
      <c r="D148" s="312"/>
      <c r="E148" s="312"/>
      <c r="F148" s="312"/>
      <c r="G148" s="312"/>
      <c r="H148" s="65"/>
      <c r="I148" s="65" t="str">
        <f>IF(H148="","None",_xlfn.XLOOKUP(H148,RawTable[ITEM_NO],RawTable[STOCK],"None"))</f>
        <v>None</v>
      </c>
      <c r="J148" s="313"/>
      <c r="K148" s="313"/>
      <c r="L148" s="316"/>
    </row>
    <row r="149" spans="2:12" ht="30" customHeight="1">
      <c r="B149" s="315"/>
      <c r="C149" s="312"/>
      <c r="D149" s="312"/>
      <c r="E149" s="312"/>
      <c r="F149" s="312"/>
      <c r="G149" s="312"/>
      <c r="H149" s="65"/>
      <c r="I149" s="65" t="str">
        <f>IF(H149="","None",_xlfn.XLOOKUP(H149,RawTable[ITEM_NO],RawTable[STOCK],"None"))</f>
        <v>None</v>
      </c>
      <c r="J149" s="313"/>
      <c r="K149" s="313"/>
      <c r="L149" s="316"/>
    </row>
    <row r="150" spans="2:12" ht="30" customHeight="1">
      <c r="B150" s="315"/>
      <c r="C150" s="312"/>
      <c r="D150" s="312"/>
      <c r="E150" s="312"/>
      <c r="F150" s="312"/>
      <c r="G150" s="312"/>
      <c r="H150" s="65"/>
      <c r="I150" s="65" t="str">
        <f>IF(H150="","None",_xlfn.XLOOKUP(H150,RawTable[ITEM_NO],RawTable[STOCK],"None"))</f>
        <v>None</v>
      </c>
      <c r="J150" s="313"/>
      <c r="K150" s="313"/>
      <c r="L150" s="316"/>
    </row>
    <row r="151" spans="2:12" ht="30" customHeight="1">
      <c r="B151" s="315"/>
      <c r="C151" s="312"/>
      <c r="D151" s="312"/>
      <c r="E151" s="312"/>
      <c r="F151" s="312"/>
      <c r="G151" s="312"/>
      <c r="H151" s="65"/>
      <c r="I151" s="65" t="str">
        <f>IF(H151="","None",_xlfn.XLOOKUP(H151,RawTable[ITEM_NO],RawTable[STOCK],"None"))</f>
        <v>None</v>
      </c>
      <c r="J151" s="313"/>
      <c r="K151" s="313"/>
      <c r="L151" s="316"/>
    </row>
    <row r="152" spans="2:12" ht="30" customHeight="1">
      <c r="B152" s="315"/>
      <c r="C152" s="312"/>
      <c r="D152" s="312"/>
      <c r="E152" s="312"/>
      <c r="F152" s="312"/>
      <c r="G152" s="312"/>
      <c r="H152" s="65"/>
      <c r="I152" s="65" t="str">
        <f>IF(H152="","None",_xlfn.XLOOKUP(H152,RawTable[ITEM_NO],RawTable[STOCK],"None"))</f>
        <v>None</v>
      </c>
      <c r="J152" s="313"/>
      <c r="K152" s="313"/>
      <c r="L152" s="316"/>
    </row>
    <row r="153" spans="2:12" ht="30" customHeight="1">
      <c r="B153" s="315"/>
      <c r="C153" s="312"/>
      <c r="D153" s="312"/>
      <c r="E153" s="312"/>
      <c r="F153" s="312"/>
      <c r="G153" s="312"/>
      <c r="H153" s="65"/>
      <c r="I153" s="65" t="str">
        <f>IF(H153="","None",_xlfn.XLOOKUP(H153,RawTable[ITEM_NO],RawTable[STOCK],"None"))</f>
        <v>None</v>
      </c>
      <c r="J153" s="313"/>
      <c r="K153" s="313"/>
      <c r="L153" s="316"/>
    </row>
    <row r="154" spans="2:12" ht="30" customHeight="1">
      <c r="B154" s="315"/>
      <c r="C154" s="312"/>
      <c r="D154" s="312"/>
      <c r="E154" s="312"/>
      <c r="F154" s="312"/>
      <c r="G154" s="312"/>
      <c r="H154" s="65"/>
      <c r="I154" s="65" t="str">
        <f>IF(H154="","None",_xlfn.XLOOKUP(H154,RawTable[ITEM_NO],RawTable[STOCK],"None"))</f>
        <v>None</v>
      </c>
      <c r="J154" s="313"/>
      <c r="K154" s="313"/>
      <c r="L154" s="316"/>
    </row>
    <row r="155" spans="2:12" ht="30" customHeight="1">
      <c r="B155" s="315"/>
      <c r="C155" s="312"/>
      <c r="D155" s="312"/>
      <c r="E155" s="312"/>
      <c r="F155" s="312"/>
      <c r="G155" s="312"/>
      <c r="H155" s="65"/>
      <c r="I155" s="65" t="str">
        <f>IF(H155="","None",_xlfn.XLOOKUP(H155,RawTable[ITEM_NO],RawTable[STOCK],"None"))</f>
        <v>None</v>
      </c>
      <c r="J155" s="313"/>
      <c r="K155" s="313"/>
      <c r="L155" s="316"/>
    </row>
    <row r="156" spans="2:12" ht="30" customHeight="1">
      <c r="B156" s="315"/>
      <c r="C156" s="312"/>
      <c r="D156" s="312"/>
      <c r="E156" s="312"/>
      <c r="F156" s="312"/>
      <c r="G156" s="312"/>
      <c r="H156" s="65"/>
      <c r="I156" s="65" t="str">
        <f>IF(H156="","None",_xlfn.XLOOKUP(H156,RawTable[ITEM_NO],RawTable[STOCK],"None"))</f>
        <v>None</v>
      </c>
      <c r="J156" s="313"/>
      <c r="K156" s="313"/>
      <c r="L156" s="316"/>
    </row>
    <row r="157" spans="2:12" ht="30" customHeight="1">
      <c r="B157" s="315"/>
      <c r="C157" s="312"/>
      <c r="D157" s="312"/>
      <c r="E157" s="312"/>
      <c r="F157" s="312"/>
      <c r="G157" s="312"/>
      <c r="H157" s="65"/>
      <c r="I157" s="65" t="str">
        <f>IF(H157="","None",_xlfn.XLOOKUP(H157,RawTable[ITEM_NO],RawTable[STOCK],"None"))</f>
        <v>None</v>
      </c>
      <c r="J157" s="313"/>
      <c r="K157" s="313"/>
      <c r="L157" s="316"/>
    </row>
    <row r="158" spans="2:12" ht="30" customHeight="1">
      <c r="B158" s="315"/>
      <c r="C158" s="312"/>
      <c r="D158" s="312"/>
      <c r="E158" s="312"/>
      <c r="F158" s="312"/>
      <c r="G158" s="312"/>
      <c r="H158" s="65"/>
      <c r="I158" s="65" t="str">
        <f>IF(H158="","None",_xlfn.XLOOKUP(H158,RawTable[ITEM_NO],RawTable[STOCK],"None"))</f>
        <v>None</v>
      </c>
      <c r="J158" s="313"/>
      <c r="K158" s="313"/>
      <c r="L158" s="316"/>
    </row>
    <row r="159" spans="2:12" ht="30" customHeight="1">
      <c r="B159" s="315"/>
      <c r="C159" s="312"/>
      <c r="D159" s="312"/>
      <c r="E159" s="312"/>
      <c r="F159" s="312"/>
      <c r="G159" s="312"/>
      <c r="H159" s="65"/>
      <c r="I159" s="65" t="str">
        <f>IF(H159="","None",_xlfn.XLOOKUP(H159,RawTable[ITEM_NO],RawTable[STOCK],"None"))</f>
        <v>None</v>
      </c>
      <c r="J159" s="313"/>
      <c r="K159" s="313"/>
      <c r="L159" s="316"/>
    </row>
    <row r="160" spans="2:12" ht="30" customHeight="1">
      <c r="B160" s="315"/>
      <c r="C160" s="312"/>
      <c r="D160" s="312"/>
      <c r="E160" s="312"/>
      <c r="F160" s="312"/>
      <c r="G160" s="312"/>
      <c r="H160" s="65"/>
      <c r="I160" s="65" t="str">
        <f>IF(H160="","None",_xlfn.XLOOKUP(H160,RawTable[ITEM_NO],RawTable[STOCK],"None"))</f>
        <v>None</v>
      </c>
      <c r="J160" s="313"/>
      <c r="K160" s="313"/>
      <c r="L160" s="316"/>
    </row>
    <row r="161" spans="2:12" ht="30" customHeight="1">
      <c r="B161" s="315"/>
      <c r="C161" s="312"/>
      <c r="D161" s="312"/>
      <c r="E161" s="312"/>
      <c r="F161" s="312"/>
      <c r="G161" s="312"/>
      <c r="H161" s="65"/>
      <c r="I161" s="65" t="str">
        <f>IF(H161="","None",_xlfn.XLOOKUP(H161,RawTable[ITEM_NO],RawTable[STOCK],"None"))</f>
        <v>None</v>
      </c>
      <c r="J161" s="313"/>
      <c r="K161" s="313"/>
      <c r="L161" s="316"/>
    </row>
    <row r="162" spans="2:12" ht="30" customHeight="1">
      <c r="B162" s="315"/>
      <c r="C162" s="312"/>
      <c r="D162" s="312"/>
      <c r="E162" s="312"/>
      <c r="F162" s="312"/>
      <c r="G162" s="312"/>
      <c r="H162" s="65"/>
      <c r="I162" s="65" t="str">
        <f>IF(H162="","None",_xlfn.XLOOKUP(H162,RawTable[ITEM_NO],RawTable[STOCK],"None"))</f>
        <v>None</v>
      </c>
      <c r="J162" s="313"/>
      <c r="K162" s="313"/>
      <c r="L162" s="316"/>
    </row>
    <row r="163" spans="2:12" ht="30" customHeight="1">
      <c r="B163" s="315"/>
      <c r="C163" s="312"/>
      <c r="D163" s="312"/>
      <c r="E163" s="312"/>
      <c r="F163" s="312"/>
      <c r="G163" s="312"/>
      <c r="H163" s="65"/>
      <c r="I163" s="65" t="str">
        <f>IF(H163="","None",_xlfn.XLOOKUP(H163,RawTable[ITEM_NO],RawTable[STOCK],"None"))</f>
        <v>None</v>
      </c>
      <c r="J163" s="313"/>
      <c r="K163" s="313"/>
      <c r="L163" s="316"/>
    </row>
    <row r="164" spans="2:12" ht="30" customHeight="1">
      <c r="B164" s="315"/>
      <c r="C164" s="312"/>
      <c r="D164" s="312"/>
      <c r="E164" s="312"/>
      <c r="F164" s="312"/>
      <c r="G164" s="312"/>
      <c r="H164" s="65"/>
      <c r="I164" s="65" t="str">
        <f>IF(H164="","None",_xlfn.XLOOKUP(H164,RawTable[ITEM_NO],RawTable[STOCK],"None"))</f>
        <v>None</v>
      </c>
      <c r="J164" s="313"/>
      <c r="K164" s="313"/>
      <c r="L164" s="316"/>
    </row>
    <row r="165" spans="2:12" ht="30" customHeight="1">
      <c r="B165" s="315"/>
      <c r="C165" s="312"/>
      <c r="D165" s="312"/>
      <c r="E165" s="312"/>
      <c r="F165" s="312"/>
      <c r="G165" s="312"/>
      <c r="H165" s="65"/>
      <c r="I165" s="65" t="str">
        <f>IF(H165="","None",_xlfn.XLOOKUP(H165,RawTable[ITEM_NO],RawTable[STOCK],"None"))</f>
        <v>None</v>
      </c>
      <c r="J165" s="313"/>
      <c r="K165" s="313"/>
      <c r="L165" s="316"/>
    </row>
    <row r="166" spans="2:12" ht="30" customHeight="1">
      <c r="B166" s="315"/>
      <c r="C166" s="312"/>
      <c r="D166" s="312"/>
      <c r="E166" s="312"/>
      <c r="F166" s="312"/>
      <c r="G166" s="312"/>
      <c r="H166" s="65"/>
      <c r="I166" s="65" t="str">
        <f>IF(H166="","None",_xlfn.XLOOKUP(H166,RawTable[ITEM_NO],RawTable[STOCK],"None"))</f>
        <v>None</v>
      </c>
      <c r="J166" s="313"/>
      <c r="K166" s="313"/>
      <c r="L166" s="316"/>
    </row>
    <row r="167" spans="2:12" ht="30" customHeight="1">
      <c r="B167" s="315"/>
      <c r="C167" s="312"/>
      <c r="D167" s="312"/>
      <c r="E167" s="312"/>
      <c r="F167" s="312"/>
      <c r="G167" s="312"/>
      <c r="H167" s="65"/>
      <c r="I167" s="65" t="str">
        <f>IF(H167="","None",_xlfn.XLOOKUP(H167,RawTable[ITEM_NO],RawTable[STOCK],"None"))</f>
        <v>None</v>
      </c>
      <c r="J167" s="313"/>
      <c r="K167" s="313"/>
      <c r="L167" s="316"/>
    </row>
    <row r="168" spans="2:12" ht="30" customHeight="1">
      <c r="B168" s="315"/>
      <c r="C168" s="312"/>
      <c r="D168" s="312"/>
      <c r="E168" s="312"/>
      <c r="F168" s="312"/>
      <c r="G168" s="312"/>
      <c r="H168" s="65"/>
      <c r="I168" s="65" t="str">
        <f>IF(H168="","None",_xlfn.XLOOKUP(H168,RawTable[ITEM_NO],RawTable[STOCK],"None"))</f>
        <v>None</v>
      </c>
      <c r="J168" s="313"/>
      <c r="K168" s="313"/>
      <c r="L168" s="316"/>
    </row>
    <row r="169" spans="2:12" ht="30" customHeight="1">
      <c r="B169" s="315"/>
      <c r="C169" s="312"/>
      <c r="D169" s="312"/>
      <c r="E169" s="312"/>
      <c r="F169" s="312"/>
      <c r="G169" s="312"/>
      <c r="H169" s="65"/>
      <c r="I169" s="65" t="str">
        <f>IF(H169="","None",_xlfn.XLOOKUP(H169,RawTable[ITEM_NO],RawTable[STOCK],"None"))</f>
        <v>None</v>
      </c>
      <c r="J169" s="313"/>
      <c r="K169" s="313"/>
      <c r="L169" s="316"/>
    </row>
    <row r="170" spans="2:12" ht="30" customHeight="1">
      <c r="B170" s="315"/>
      <c r="C170" s="312"/>
      <c r="D170" s="312"/>
      <c r="E170" s="312"/>
      <c r="F170" s="312"/>
      <c r="G170" s="312"/>
      <c r="H170" s="65"/>
      <c r="I170" s="65" t="str">
        <f>IF(H170="","None",_xlfn.XLOOKUP(H170,RawTable[ITEM_NO],RawTable[STOCK],"None"))</f>
        <v>None</v>
      </c>
      <c r="J170" s="313"/>
      <c r="K170" s="313"/>
      <c r="L170" s="316"/>
    </row>
    <row r="171" spans="2:12" ht="30" customHeight="1">
      <c r="B171" s="315"/>
      <c r="C171" s="312"/>
      <c r="D171" s="312"/>
      <c r="E171" s="312"/>
      <c r="F171" s="312"/>
      <c r="G171" s="312"/>
      <c r="H171" s="65"/>
      <c r="I171" s="65" t="str">
        <f>IF(H171="","None",_xlfn.XLOOKUP(H171,RawTable[ITEM_NO],RawTable[STOCK],"None"))</f>
        <v>None</v>
      </c>
      <c r="J171" s="313"/>
      <c r="K171" s="313"/>
      <c r="L171" s="316"/>
    </row>
    <row r="172" spans="2:12" ht="30" customHeight="1">
      <c r="B172" s="315"/>
      <c r="C172" s="312"/>
      <c r="D172" s="312"/>
      <c r="E172" s="312"/>
      <c r="F172" s="312"/>
      <c r="G172" s="312"/>
      <c r="H172" s="65"/>
      <c r="I172" s="65" t="str">
        <f>IF(H172="","None",_xlfn.XLOOKUP(H172,RawTable[ITEM_NO],RawTable[STOCK],"None"))</f>
        <v>None</v>
      </c>
      <c r="J172" s="313"/>
      <c r="K172" s="313"/>
      <c r="L172" s="316"/>
    </row>
    <row r="173" spans="2:12" ht="30" customHeight="1">
      <c r="B173" s="315"/>
      <c r="C173" s="312"/>
      <c r="D173" s="312"/>
      <c r="E173" s="312"/>
      <c r="F173" s="312"/>
      <c r="G173" s="312"/>
      <c r="H173" s="65"/>
      <c r="I173" s="65" t="str">
        <f>IF(H173="","None",_xlfn.XLOOKUP(H173,RawTable[ITEM_NO],RawTable[STOCK],"None"))</f>
        <v>None</v>
      </c>
      <c r="J173" s="313"/>
      <c r="K173" s="313"/>
      <c r="L173" s="316"/>
    </row>
    <row r="174" spans="2:12" ht="30" customHeight="1">
      <c r="B174" s="315"/>
      <c r="C174" s="312"/>
      <c r="D174" s="312"/>
      <c r="E174" s="312"/>
      <c r="F174" s="312"/>
      <c r="G174" s="312"/>
      <c r="H174" s="65"/>
      <c r="I174" s="65" t="str">
        <f>IF(H174="","None",_xlfn.XLOOKUP(H174,RawTable[ITEM_NO],RawTable[STOCK],"None"))</f>
        <v>None</v>
      </c>
      <c r="J174" s="313"/>
      <c r="K174" s="313"/>
      <c r="L174" s="316"/>
    </row>
    <row r="175" spans="2:12" ht="30" customHeight="1">
      <c r="B175" s="315"/>
      <c r="C175" s="312"/>
      <c r="D175" s="312"/>
      <c r="E175" s="312"/>
      <c r="F175" s="312"/>
      <c r="G175" s="312"/>
      <c r="H175" s="65"/>
      <c r="I175" s="65" t="str">
        <f>IF(H175="","None",_xlfn.XLOOKUP(H175,RawTable[ITEM_NO],RawTable[STOCK],"None"))</f>
        <v>None</v>
      </c>
      <c r="J175" s="313"/>
      <c r="K175" s="313"/>
      <c r="L175" s="316"/>
    </row>
    <row r="176" spans="2:12" ht="30" customHeight="1">
      <c r="B176" s="315"/>
      <c r="C176" s="312"/>
      <c r="D176" s="312"/>
      <c r="E176" s="312"/>
      <c r="F176" s="312"/>
      <c r="G176" s="312"/>
      <c r="H176" s="65"/>
      <c r="I176" s="65" t="str">
        <f>IF(H176="","None",_xlfn.XLOOKUP(H176,RawTable[ITEM_NO],RawTable[STOCK],"None"))</f>
        <v>None</v>
      </c>
      <c r="J176" s="313"/>
      <c r="K176" s="313"/>
      <c r="L176" s="316"/>
    </row>
    <row r="177" spans="2:12" ht="30" customHeight="1">
      <c r="B177" s="315"/>
      <c r="C177" s="312"/>
      <c r="D177" s="312"/>
      <c r="E177" s="312"/>
      <c r="F177" s="312"/>
      <c r="G177" s="312"/>
      <c r="H177" s="65"/>
      <c r="I177" s="65" t="str">
        <f>IF(H177="","None",_xlfn.XLOOKUP(H177,RawTable[ITEM_NO],RawTable[STOCK],"None"))</f>
        <v>None</v>
      </c>
      <c r="J177" s="313"/>
      <c r="K177" s="313"/>
      <c r="L177" s="316"/>
    </row>
    <row r="178" spans="2:12" ht="30" customHeight="1">
      <c r="B178" s="315"/>
      <c r="C178" s="312"/>
      <c r="D178" s="312"/>
      <c r="E178" s="312"/>
      <c r="F178" s="312"/>
      <c r="G178" s="312"/>
      <c r="H178" s="65"/>
      <c r="I178" s="65" t="str">
        <f>IF(H178="","None",_xlfn.XLOOKUP(H178,RawTable[ITEM_NO],RawTable[STOCK],"None"))</f>
        <v>None</v>
      </c>
      <c r="J178" s="313"/>
      <c r="K178" s="313"/>
      <c r="L178" s="316"/>
    </row>
    <row r="179" spans="2:12" ht="30" customHeight="1">
      <c r="B179" s="315"/>
      <c r="C179" s="312"/>
      <c r="D179" s="312"/>
      <c r="E179" s="312"/>
      <c r="F179" s="312"/>
      <c r="G179" s="312"/>
      <c r="H179" s="65"/>
      <c r="I179" s="65" t="str">
        <f>IF(H179="","None",_xlfn.XLOOKUP(H179,RawTable[ITEM_NO],RawTable[STOCK],"None"))</f>
        <v>None</v>
      </c>
      <c r="J179" s="313"/>
      <c r="K179" s="313"/>
      <c r="L179" s="316"/>
    </row>
    <row r="180" spans="2:12" ht="30" customHeight="1">
      <c r="B180" s="315"/>
      <c r="C180" s="312"/>
      <c r="D180" s="312"/>
      <c r="E180" s="312"/>
      <c r="F180" s="312"/>
      <c r="G180" s="312"/>
      <c r="H180" s="65"/>
      <c r="I180" s="65" t="str">
        <f>IF(H180="","None",_xlfn.XLOOKUP(H180,RawTable[ITEM_NO],RawTable[STOCK],"None"))</f>
        <v>None</v>
      </c>
      <c r="J180" s="313"/>
      <c r="K180" s="313"/>
      <c r="L180" s="316"/>
    </row>
    <row r="181" spans="2:12" ht="30" customHeight="1">
      <c r="B181" s="315"/>
      <c r="C181" s="312"/>
      <c r="D181" s="312"/>
      <c r="E181" s="312"/>
      <c r="F181" s="312"/>
      <c r="G181" s="312"/>
      <c r="H181" s="65"/>
      <c r="I181" s="65" t="str">
        <f>IF(H181="","None",_xlfn.XLOOKUP(H181,RawTable[ITEM_NO],RawTable[STOCK],"None"))</f>
        <v>None</v>
      </c>
      <c r="J181" s="313"/>
      <c r="K181" s="313"/>
      <c r="L181" s="316"/>
    </row>
    <row r="182" spans="2:12" ht="30" customHeight="1">
      <c r="B182" s="315"/>
      <c r="C182" s="312"/>
      <c r="D182" s="312"/>
      <c r="E182" s="312"/>
      <c r="F182" s="312"/>
      <c r="G182" s="312"/>
      <c r="H182" s="65"/>
      <c r="I182" s="65" t="str">
        <f>IF(H182="","None",_xlfn.XLOOKUP(H182,RawTable[ITEM_NO],RawTable[STOCK],"None"))</f>
        <v>None</v>
      </c>
      <c r="J182" s="313"/>
      <c r="K182" s="313"/>
      <c r="L182" s="316"/>
    </row>
    <row r="183" spans="2:12" ht="30" customHeight="1">
      <c r="B183" s="315"/>
      <c r="C183" s="312"/>
      <c r="D183" s="312"/>
      <c r="E183" s="312"/>
      <c r="F183" s="312"/>
      <c r="G183" s="312"/>
      <c r="H183" s="65"/>
      <c r="I183" s="65" t="str">
        <f>IF(H183="","None",_xlfn.XLOOKUP(H183,RawTable[ITEM_NO],RawTable[STOCK],"None"))</f>
        <v>None</v>
      </c>
      <c r="J183" s="313"/>
      <c r="K183" s="313"/>
      <c r="L183" s="316"/>
    </row>
    <row r="184" spans="2:12" ht="30" customHeight="1">
      <c r="B184" s="315"/>
      <c r="C184" s="312"/>
      <c r="D184" s="312"/>
      <c r="E184" s="312"/>
      <c r="F184" s="312"/>
      <c r="G184" s="312"/>
      <c r="H184" s="65"/>
      <c r="I184" s="65" t="str">
        <f>IF(H184="","None",_xlfn.XLOOKUP(H184,RawTable[ITEM_NO],RawTable[STOCK],"None"))</f>
        <v>None</v>
      </c>
      <c r="J184" s="313"/>
      <c r="K184" s="313"/>
      <c r="L184" s="316"/>
    </row>
    <row r="185" spans="2:12" ht="30" customHeight="1">
      <c r="B185" s="315"/>
      <c r="C185" s="312"/>
      <c r="D185" s="312"/>
      <c r="E185" s="312"/>
      <c r="F185" s="312"/>
      <c r="G185" s="312"/>
      <c r="H185" s="65"/>
      <c r="I185" s="65" t="str">
        <f>IF(H185="","None",_xlfn.XLOOKUP(H185,RawTable[ITEM_NO],RawTable[STOCK],"None"))</f>
        <v>None</v>
      </c>
      <c r="J185" s="313"/>
      <c r="K185" s="313"/>
      <c r="L185" s="316"/>
    </row>
    <row r="186" spans="2:12" ht="30" customHeight="1">
      <c r="B186" s="315"/>
      <c r="C186" s="312"/>
      <c r="D186" s="312"/>
      <c r="E186" s="312"/>
      <c r="F186" s="312"/>
      <c r="G186" s="312"/>
      <c r="H186" s="65"/>
      <c r="I186" s="65" t="str">
        <f>IF(H186="","None",_xlfn.XLOOKUP(H186,RawTable[ITEM_NO],RawTable[STOCK],"None"))</f>
        <v>None</v>
      </c>
      <c r="J186" s="313"/>
      <c r="K186" s="313"/>
      <c r="L186" s="316"/>
    </row>
    <row r="187" spans="2:12" ht="30" customHeight="1">
      <c r="B187" s="315"/>
      <c r="C187" s="312"/>
      <c r="D187" s="312"/>
      <c r="E187" s="312"/>
      <c r="F187" s="312"/>
      <c r="G187" s="312"/>
      <c r="H187" s="65"/>
      <c r="I187" s="65" t="str">
        <f>IF(H187="","None",_xlfn.XLOOKUP(H187,RawTable[ITEM_NO],RawTable[STOCK],"None"))</f>
        <v>None</v>
      </c>
      <c r="J187" s="313"/>
      <c r="K187" s="313"/>
      <c r="L187" s="316"/>
    </row>
    <row r="188" spans="2:12" ht="30" customHeight="1">
      <c r="B188" s="315"/>
      <c r="C188" s="312"/>
      <c r="D188" s="312"/>
      <c r="E188" s="312"/>
      <c r="F188" s="312"/>
      <c r="G188" s="312"/>
      <c r="H188" s="65"/>
      <c r="I188" s="65" t="str">
        <f>IF(H188="","None",_xlfn.XLOOKUP(H188,RawTable[ITEM_NO],RawTable[STOCK],"None"))</f>
        <v>None</v>
      </c>
      <c r="J188" s="313"/>
      <c r="K188" s="313"/>
      <c r="L188" s="316"/>
    </row>
    <row r="189" spans="2:12" ht="30" customHeight="1">
      <c r="B189" s="315"/>
      <c r="C189" s="312"/>
      <c r="D189" s="312"/>
      <c r="E189" s="312"/>
      <c r="F189" s="312"/>
      <c r="G189" s="312"/>
      <c r="H189" s="65"/>
      <c r="I189" s="65" t="str">
        <f>IF(H189="","None",_xlfn.XLOOKUP(H189,RawTable[ITEM_NO],RawTable[STOCK],"None"))</f>
        <v>None</v>
      </c>
      <c r="J189" s="313"/>
      <c r="K189" s="313"/>
      <c r="L189" s="316"/>
    </row>
    <row r="190" spans="2:12" ht="30" customHeight="1">
      <c r="B190" s="315"/>
      <c r="C190" s="312"/>
      <c r="D190" s="312"/>
      <c r="E190" s="312"/>
      <c r="F190" s="312"/>
      <c r="G190" s="312"/>
      <c r="H190" s="65"/>
      <c r="I190" s="65" t="str">
        <f>IF(H190="","None",_xlfn.XLOOKUP(H190,RawTable[ITEM_NO],RawTable[STOCK],"None"))</f>
        <v>None</v>
      </c>
      <c r="J190" s="313"/>
      <c r="K190" s="313"/>
      <c r="L190" s="316"/>
    </row>
    <row r="191" spans="2:12" ht="30" customHeight="1">
      <c r="B191" s="315"/>
      <c r="C191" s="312"/>
      <c r="D191" s="312"/>
      <c r="E191" s="312"/>
      <c r="F191" s="312"/>
      <c r="G191" s="312"/>
      <c r="H191" s="65"/>
      <c r="I191" s="65" t="str">
        <f>IF(H191="","None",_xlfn.XLOOKUP(H191,RawTable[ITEM_NO],RawTable[STOCK],"None"))</f>
        <v>None</v>
      </c>
      <c r="J191" s="313"/>
      <c r="K191" s="313"/>
      <c r="L191" s="316"/>
    </row>
    <row r="192" spans="2:12" ht="30" customHeight="1">
      <c r="B192" s="315"/>
      <c r="C192" s="312"/>
      <c r="D192" s="312"/>
      <c r="E192" s="312"/>
      <c r="F192" s="312"/>
      <c r="G192" s="312"/>
      <c r="H192" s="65"/>
      <c r="I192" s="65" t="str">
        <f>IF(H192="","None",_xlfn.XLOOKUP(H192,RawTable[ITEM_NO],RawTable[STOCK],"None"))</f>
        <v>None</v>
      </c>
      <c r="J192" s="313"/>
      <c r="K192" s="313"/>
      <c r="L192" s="316"/>
    </row>
    <row r="193" spans="2:12" ht="30" customHeight="1">
      <c r="B193" s="315"/>
      <c r="C193" s="312"/>
      <c r="D193" s="312"/>
      <c r="E193" s="312"/>
      <c r="F193" s="312"/>
      <c r="G193" s="312"/>
      <c r="H193" s="65"/>
      <c r="I193" s="65" t="str">
        <f>IF(H193="","None",_xlfn.XLOOKUP(H193,RawTable[ITEM_NO],RawTable[STOCK],"None"))</f>
        <v>None</v>
      </c>
      <c r="J193" s="313"/>
      <c r="K193" s="313"/>
      <c r="L193" s="316"/>
    </row>
    <row r="194" spans="2:12" ht="30" customHeight="1">
      <c r="B194" s="315"/>
      <c r="C194" s="312"/>
      <c r="D194" s="312"/>
      <c r="E194" s="312"/>
      <c r="F194" s="312"/>
      <c r="G194" s="312"/>
      <c r="H194" s="65"/>
      <c r="I194" s="65" t="str">
        <f>IF(H194="","None",_xlfn.XLOOKUP(H194,RawTable[ITEM_NO],RawTable[STOCK],"None"))</f>
        <v>None</v>
      </c>
      <c r="J194" s="313"/>
      <c r="K194" s="313"/>
      <c r="L194" s="316"/>
    </row>
    <row r="195" spans="2:12" ht="30" customHeight="1">
      <c r="B195" s="315"/>
      <c r="C195" s="312"/>
      <c r="D195" s="312"/>
      <c r="E195" s="312"/>
      <c r="F195" s="312"/>
      <c r="G195" s="312"/>
      <c r="H195" s="65"/>
      <c r="I195" s="65" t="str">
        <f>IF(H195="","None",_xlfn.XLOOKUP(H195,RawTable[ITEM_NO],RawTable[STOCK],"None"))</f>
        <v>None</v>
      </c>
      <c r="J195" s="313"/>
      <c r="K195" s="313"/>
      <c r="L195" s="316"/>
    </row>
    <row r="196" spans="2:12" ht="30" customHeight="1">
      <c r="B196" s="315"/>
      <c r="C196" s="312"/>
      <c r="D196" s="312"/>
      <c r="E196" s="312"/>
      <c r="F196" s="312"/>
      <c r="G196" s="312"/>
      <c r="H196" s="65"/>
      <c r="I196" s="65" t="str">
        <f>IF(H196="","None",_xlfn.XLOOKUP(H196,RawTable[ITEM_NO],RawTable[STOCK],"None"))</f>
        <v>None</v>
      </c>
      <c r="J196" s="313"/>
      <c r="K196" s="313"/>
      <c r="L196" s="316"/>
    </row>
    <row r="197" spans="2:12" ht="30" customHeight="1">
      <c r="B197" s="315"/>
      <c r="C197" s="312"/>
      <c r="D197" s="312"/>
      <c r="E197" s="312"/>
      <c r="F197" s="312"/>
      <c r="G197" s="312"/>
      <c r="H197" s="65"/>
      <c r="I197" s="65" t="str">
        <f>IF(H197="","None",_xlfn.XLOOKUP(H197,RawTable[ITEM_NO],RawTable[STOCK],"None"))</f>
        <v>None</v>
      </c>
      <c r="J197" s="313"/>
      <c r="K197" s="313"/>
      <c r="L197" s="316"/>
    </row>
    <row r="198" spans="2:12" ht="30" customHeight="1">
      <c r="B198" s="315"/>
      <c r="C198" s="312"/>
      <c r="D198" s="312"/>
      <c r="E198" s="312"/>
      <c r="F198" s="312"/>
      <c r="G198" s="312"/>
      <c r="H198" s="65"/>
      <c r="I198" s="65" t="str">
        <f>IF(H198="","None",_xlfn.XLOOKUP(H198,RawTable[ITEM_NO],RawTable[STOCK],"None"))</f>
        <v>None</v>
      </c>
      <c r="J198" s="313"/>
      <c r="K198" s="313"/>
      <c r="L198" s="316"/>
    </row>
    <row r="199" spans="2:12" ht="30" customHeight="1">
      <c r="B199" s="315"/>
      <c r="C199" s="312"/>
      <c r="D199" s="312"/>
      <c r="E199" s="312"/>
      <c r="F199" s="312"/>
      <c r="G199" s="312"/>
      <c r="H199" s="65"/>
      <c r="I199" s="65" t="str">
        <f>IF(H199="","None",_xlfn.XLOOKUP(H199,RawTable[ITEM_NO],RawTable[STOCK],"None"))</f>
        <v>None</v>
      </c>
      <c r="J199" s="313"/>
      <c r="K199" s="313"/>
      <c r="L199" s="316"/>
    </row>
    <row r="200" spans="2:12" ht="30" customHeight="1">
      <c r="B200" s="315"/>
      <c r="C200" s="312"/>
      <c r="D200" s="312"/>
      <c r="E200" s="312"/>
      <c r="F200" s="312"/>
      <c r="G200" s="312"/>
      <c r="H200" s="65"/>
      <c r="I200" s="65" t="str">
        <f>IF(H200="","None",_xlfn.XLOOKUP(H200,RawTable[ITEM_NO],RawTable[STOCK],"None"))</f>
        <v>None</v>
      </c>
      <c r="J200" s="313"/>
      <c r="K200" s="313"/>
      <c r="L200" s="316"/>
    </row>
    <row r="201" spans="2:12" ht="30" customHeight="1">
      <c r="B201" s="315"/>
      <c r="C201" s="312"/>
      <c r="D201" s="312"/>
      <c r="E201" s="312"/>
      <c r="F201" s="312"/>
      <c r="G201" s="312"/>
      <c r="H201" s="65"/>
      <c r="I201" s="65" t="str">
        <f>IF(H201="","None",_xlfn.XLOOKUP(H201,RawTable[ITEM_NO],RawTable[STOCK],"None"))</f>
        <v>None</v>
      </c>
      <c r="J201" s="313"/>
      <c r="K201" s="313"/>
      <c r="L201" s="316"/>
    </row>
    <row r="202" spans="2:12" ht="30" customHeight="1">
      <c r="B202" s="315"/>
      <c r="C202" s="312"/>
      <c r="D202" s="312"/>
      <c r="E202" s="312"/>
      <c r="F202" s="312"/>
      <c r="G202" s="312"/>
      <c r="H202" s="65"/>
      <c r="I202" s="65" t="str">
        <f>IF(H202="","None",_xlfn.XLOOKUP(H202,RawTable[ITEM_NO],RawTable[STOCK],"None"))</f>
        <v>None</v>
      </c>
      <c r="J202" s="313"/>
      <c r="K202" s="313"/>
      <c r="L202" s="316"/>
    </row>
    <row r="203" spans="2:12" ht="30" customHeight="1">
      <c r="B203" s="315"/>
      <c r="C203" s="312"/>
      <c r="D203" s="312"/>
      <c r="E203" s="312"/>
      <c r="F203" s="312"/>
      <c r="G203" s="312"/>
      <c r="H203" s="65"/>
      <c r="I203" s="65" t="str">
        <f>IF(H203="","None",_xlfn.XLOOKUP(H203,RawTable[ITEM_NO],RawTable[STOCK],"None"))</f>
        <v>None</v>
      </c>
      <c r="J203" s="313"/>
      <c r="K203" s="313"/>
      <c r="L203" s="316"/>
    </row>
    <row r="204" spans="2:12" ht="30" customHeight="1">
      <c r="B204" s="315"/>
      <c r="C204" s="312"/>
      <c r="D204" s="312"/>
      <c r="E204" s="312"/>
      <c r="F204" s="312"/>
      <c r="G204" s="312"/>
      <c r="H204" s="65"/>
      <c r="I204" s="65" t="str">
        <f>IF(H204="","None",_xlfn.XLOOKUP(H204,RawTable[ITEM_NO],RawTable[STOCK],"None"))</f>
        <v>None</v>
      </c>
      <c r="J204" s="313"/>
      <c r="K204" s="313"/>
      <c r="L204" s="316"/>
    </row>
    <row r="205" spans="2:12" ht="30" customHeight="1">
      <c r="B205" s="315"/>
      <c r="C205" s="312"/>
      <c r="D205" s="312"/>
      <c r="E205" s="312"/>
      <c r="F205" s="312"/>
      <c r="G205" s="312"/>
      <c r="H205" s="65"/>
      <c r="I205" s="65" t="str">
        <f>IF(H205="","None",_xlfn.XLOOKUP(H205,RawTable[ITEM_NO],RawTable[STOCK],"None"))</f>
        <v>None</v>
      </c>
      <c r="J205" s="313"/>
      <c r="K205" s="313"/>
      <c r="L205" s="316"/>
    </row>
    <row r="206" spans="2:12" ht="30" customHeight="1">
      <c r="B206" s="315"/>
      <c r="C206" s="312"/>
      <c r="D206" s="312"/>
      <c r="E206" s="312"/>
      <c r="F206" s="312"/>
      <c r="G206" s="312"/>
      <c r="H206" s="65"/>
      <c r="I206" s="65" t="str">
        <f>IF(H206="","None",_xlfn.XLOOKUP(H206,RawTable[ITEM_NO],RawTable[STOCK],"None"))</f>
        <v>None</v>
      </c>
      <c r="J206" s="313"/>
      <c r="K206" s="313"/>
      <c r="L206" s="316"/>
    </row>
    <row r="207" spans="2:12" ht="30" customHeight="1">
      <c r="B207" s="315"/>
      <c r="C207" s="312"/>
      <c r="D207" s="312"/>
      <c r="E207" s="312"/>
      <c r="F207" s="312"/>
      <c r="G207" s="312"/>
      <c r="H207" s="65"/>
      <c r="I207" s="65" t="str">
        <f>IF(H207="","None",_xlfn.XLOOKUP(H207,RawTable[ITEM_NO],RawTable[STOCK],"None"))</f>
        <v>None</v>
      </c>
      <c r="J207" s="313"/>
      <c r="K207" s="313"/>
      <c r="L207" s="316"/>
    </row>
    <row r="208" spans="2:12" ht="30" customHeight="1">
      <c r="B208" s="315"/>
      <c r="C208" s="312"/>
      <c r="D208" s="312"/>
      <c r="E208" s="312"/>
      <c r="F208" s="312"/>
      <c r="G208" s="312"/>
      <c r="H208" s="65"/>
      <c r="I208" s="65" t="str">
        <f>IF(H208="","None",_xlfn.XLOOKUP(H208,RawTable[ITEM_NO],RawTable[STOCK],"None"))</f>
        <v>None</v>
      </c>
      <c r="J208" s="313"/>
      <c r="K208" s="313"/>
      <c r="L208" s="316"/>
    </row>
    <row r="209" spans="2:12" ht="30" customHeight="1">
      <c r="B209" s="315"/>
      <c r="C209" s="312"/>
      <c r="D209" s="312"/>
      <c r="E209" s="312"/>
      <c r="F209" s="312"/>
      <c r="G209" s="312"/>
      <c r="H209" s="65"/>
      <c r="I209" s="65" t="str">
        <f>IF(H209="","None",_xlfn.XLOOKUP(H209,RawTable[ITEM_NO],RawTable[STOCK],"None"))</f>
        <v>None</v>
      </c>
      <c r="J209" s="313"/>
      <c r="K209" s="313"/>
      <c r="L209" s="316"/>
    </row>
    <row r="210" spans="2:12" ht="30" customHeight="1">
      <c r="B210" s="315"/>
      <c r="C210" s="312"/>
      <c r="D210" s="312"/>
      <c r="E210" s="312"/>
      <c r="F210" s="312"/>
      <c r="G210" s="312"/>
      <c r="H210" s="65"/>
      <c r="I210" s="65" t="str">
        <f>IF(H210="","None",_xlfn.XLOOKUP(H210,RawTable[ITEM_NO],RawTable[STOCK],"None"))</f>
        <v>None</v>
      </c>
      <c r="J210" s="313"/>
      <c r="K210" s="313"/>
      <c r="L210" s="316"/>
    </row>
    <row r="211" spans="2:12" ht="30" customHeight="1">
      <c r="B211" s="315"/>
      <c r="C211" s="312"/>
      <c r="D211" s="312"/>
      <c r="E211" s="312"/>
      <c r="F211" s="312"/>
      <c r="G211" s="312"/>
      <c r="H211" s="65"/>
      <c r="I211" s="65" t="str">
        <f>IF(H211="","None",_xlfn.XLOOKUP(H211,RawTable[ITEM_NO],RawTable[STOCK],"None"))</f>
        <v>None</v>
      </c>
      <c r="J211" s="313"/>
      <c r="K211" s="313"/>
      <c r="L211" s="316"/>
    </row>
    <row r="212" spans="2:12" ht="30" customHeight="1">
      <c r="B212" s="315"/>
      <c r="C212" s="312"/>
      <c r="D212" s="312"/>
      <c r="E212" s="312"/>
      <c r="F212" s="312"/>
      <c r="G212" s="312"/>
      <c r="H212" s="65"/>
      <c r="I212" s="65" t="str">
        <f>IF(H212="","None",_xlfn.XLOOKUP(H212,RawTable[ITEM_NO],RawTable[STOCK],"None"))</f>
        <v>None</v>
      </c>
      <c r="J212" s="313"/>
      <c r="K212" s="313"/>
      <c r="L212" s="316"/>
    </row>
    <row r="213" spans="2:12" ht="30" customHeight="1">
      <c r="B213" s="315"/>
      <c r="C213" s="312"/>
      <c r="D213" s="312"/>
      <c r="E213" s="312"/>
      <c r="F213" s="312"/>
      <c r="G213" s="312"/>
      <c r="H213" s="65"/>
      <c r="I213" s="65" t="str">
        <f>IF(H213="","None",_xlfn.XLOOKUP(H213,RawTable[ITEM_NO],RawTable[STOCK],"None"))</f>
        <v>None</v>
      </c>
      <c r="J213" s="313"/>
      <c r="K213" s="313"/>
      <c r="L213" s="316"/>
    </row>
    <row r="214" spans="2:12" ht="30" customHeight="1">
      <c r="B214" s="315"/>
      <c r="C214" s="312"/>
      <c r="D214" s="312"/>
      <c r="E214" s="312"/>
      <c r="F214" s="312"/>
      <c r="G214" s="312"/>
      <c r="H214" s="65"/>
      <c r="I214" s="65" t="str">
        <f>IF(H214="","None",_xlfn.XLOOKUP(H214,RawTable[ITEM_NO],RawTable[STOCK],"None"))</f>
        <v>None</v>
      </c>
      <c r="J214" s="313"/>
      <c r="K214" s="313"/>
      <c r="L214" s="316"/>
    </row>
    <row r="215" spans="2:12" ht="30" customHeight="1">
      <c r="B215" s="315"/>
      <c r="C215" s="312"/>
      <c r="D215" s="312"/>
      <c r="E215" s="312"/>
      <c r="F215" s="312"/>
      <c r="G215" s="312"/>
      <c r="H215" s="65"/>
      <c r="I215" s="65" t="str">
        <f>IF(H215="","None",_xlfn.XLOOKUP(H215,RawTable[ITEM_NO],RawTable[STOCK],"None"))</f>
        <v>None</v>
      </c>
      <c r="J215" s="313"/>
      <c r="K215" s="313"/>
      <c r="L215" s="316"/>
    </row>
    <row r="216" spans="2:12" ht="30" customHeight="1">
      <c r="B216" s="315"/>
      <c r="C216" s="312"/>
      <c r="D216" s="312"/>
      <c r="E216" s="312"/>
      <c r="F216" s="312"/>
      <c r="G216" s="312"/>
      <c r="H216" s="65"/>
      <c r="I216" s="65" t="str">
        <f>IF(H216="","None",_xlfn.XLOOKUP(H216,RawTable[ITEM_NO],RawTable[STOCK],"None"))</f>
        <v>None</v>
      </c>
      <c r="J216" s="313"/>
      <c r="K216" s="313"/>
      <c r="L216" s="316"/>
    </row>
    <row r="217" spans="2:12" ht="30" customHeight="1">
      <c r="B217" s="315"/>
      <c r="C217" s="312"/>
      <c r="D217" s="312"/>
      <c r="E217" s="312"/>
      <c r="F217" s="312"/>
      <c r="G217" s="312"/>
      <c r="H217" s="65"/>
      <c r="I217" s="65" t="str">
        <f>IF(H217="","None",_xlfn.XLOOKUP(H217,RawTable[ITEM_NO],RawTable[STOCK],"None"))</f>
        <v>None</v>
      </c>
      <c r="J217" s="313"/>
      <c r="K217" s="313"/>
      <c r="L217" s="316"/>
    </row>
    <row r="218" spans="2:12" ht="30" customHeight="1">
      <c r="B218" s="315"/>
      <c r="C218" s="312"/>
      <c r="D218" s="312"/>
      <c r="E218" s="312"/>
      <c r="F218" s="312"/>
      <c r="G218" s="312"/>
      <c r="H218" s="65"/>
      <c r="I218" s="65" t="str">
        <f>IF(H218="","None",_xlfn.XLOOKUP(H218,RawTable[ITEM_NO],RawTable[STOCK],"None"))</f>
        <v>None</v>
      </c>
      <c r="J218" s="313"/>
      <c r="K218" s="313"/>
      <c r="L218" s="316"/>
    </row>
    <row r="219" spans="2:12" ht="30" customHeight="1">
      <c r="B219" s="315"/>
      <c r="C219" s="312"/>
      <c r="D219" s="312"/>
      <c r="E219" s="312"/>
      <c r="F219" s="312"/>
      <c r="G219" s="312"/>
      <c r="H219" s="65"/>
      <c r="I219" s="65" t="str">
        <f>IF(H219="","None",_xlfn.XLOOKUP(H219,RawTable[ITEM_NO],RawTable[STOCK],"None"))</f>
        <v>None</v>
      </c>
      <c r="J219" s="313"/>
      <c r="K219" s="313"/>
      <c r="L219" s="316"/>
    </row>
    <row r="220" spans="2:12" ht="30" customHeight="1">
      <c r="B220" s="315"/>
      <c r="C220" s="312"/>
      <c r="D220" s="312"/>
      <c r="E220" s="312"/>
      <c r="F220" s="312"/>
      <c r="G220" s="312"/>
      <c r="H220" s="65"/>
      <c r="I220" s="65" t="str">
        <f>IF(H220="","None",_xlfn.XLOOKUP(H220,RawTable[ITEM_NO],RawTable[STOCK],"None"))</f>
        <v>None</v>
      </c>
      <c r="J220" s="313"/>
      <c r="K220" s="313"/>
      <c r="L220" s="316"/>
    </row>
    <row r="221" spans="2:12" ht="30" customHeight="1">
      <c r="B221" s="315"/>
      <c r="C221" s="312"/>
      <c r="D221" s="312"/>
      <c r="E221" s="312"/>
      <c r="F221" s="312"/>
      <c r="G221" s="312"/>
      <c r="H221" s="65"/>
      <c r="J221" s="313"/>
      <c r="K221" s="313"/>
      <c r="L221" s="316"/>
    </row>
    <row r="222" spans="2:12" ht="30" customHeight="1">
      <c r="B222" s="315"/>
      <c r="C222" s="312"/>
      <c r="D222" s="312"/>
      <c r="E222" s="312"/>
      <c r="F222" s="312"/>
      <c r="G222" s="312"/>
      <c r="H222" s="65"/>
      <c r="J222" s="313"/>
      <c r="K222" s="313"/>
      <c r="L222" s="316"/>
    </row>
    <row r="223" spans="2:12" ht="30" customHeight="1">
      <c r="B223" s="315"/>
      <c r="C223" s="312"/>
      <c r="D223" s="312"/>
      <c r="E223" s="312"/>
      <c r="F223" s="312"/>
      <c r="G223" s="312"/>
      <c r="H223" s="65"/>
      <c r="J223" s="313"/>
      <c r="K223" s="313"/>
      <c r="L223" s="316"/>
    </row>
    <row r="224" spans="2:12" ht="30" customHeight="1">
      <c r="B224" s="315"/>
      <c r="C224" s="312"/>
      <c r="D224" s="312"/>
      <c r="E224" s="312"/>
      <c r="F224" s="312"/>
      <c r="G224" s="312"/>
      <c r="H224" s="65"/>
      <c r="J224" s="313"/>
      <c r="K224" s="313"/>
      <c r="L224" s="316"/>
    </row>
    <row r="225" spans="2:12" ht="30" customHeight="1">
      <c r="B225" s="315"/>
      <c r="C225" s="312"/>
      <c r="D225" s="312"/>
      <c r="E225" s="312"/>
      <c r="F225" s="312"/>
      <c r="G225" s="312"/>
      <c r="H225" s="65"/>
      <c r="J225" s="313"/>
      <c r="K225" s="313"/>
      <c r="L225" s="316"/>
    </row>
    <row r="226" spans="2:12" ht="30" customHeight="1">
      <c r="B226" s="315"/>
      <c r="C226" s="312"/>
      <c r="D226" s="312"/>
      <c r="E226" s="312"/>
      <c r="F226" s="312"/>
      <c r="G226" s="312"/>
      <c r="H226" s="65"/>
      <c r="J226" s="313"/>
      <c r="K226" s="313"/>
      <c r="L226" s="316"/>
    </row>
    <row r="227" spans="2:12" ht="30" customHeight="1">
      <c r="B227" s="315"/>
      <c r="C227" s="312"/>
      <c r="D227" s="312"/>
      <c r="E227" s="312"/>
      <c r="F227" s="312"/>
      <c r="G227" s="312"/>
      <c r="H227" s="65"/>
      <c r="J227" s="313"/>
      <c r="K227" s="313"/>
      <c r="L227" s="316"/>
    </row>
    <row r="228" spans="2:12" ht="30" customHeight="1">
      <c r="B228" s="315"/>
      <c r="C228" s="312"/>
      <c r="D228" s="312"/>
      <c r="E228" s="312"/>
      <c r="F228" s="312"/>
      <c r="G228" s="312"/>
      <c r="H228" s="65"/>
      <c r="J228" s="313"/>
      <c r="K228" s="313"/>
      <c r="L228" s="316"/>
    </row>
    <row r="229" spans="2:12" ht="30" customHeight="1">
      <c r="B229" s="315"/>
      <c r="C229" s="312"/>
      <c r="D229" s="312"/>
      <c r="E229" s="312"/>
      <c r="F229" s="312"/>
      <c r="G229" s="312"/>
      <c r="H229" s="65"/>
      <c r="J229" s="313"/>
      <c r="K229" s="313"/>
      <c r="L229" s="316"/>
    </row>
    <row r="230" spans="2:12" ht="30" customHeight="1">
      <c r="B230" s="315"/>
      <c r="C230" s="312"/>
      <c r="D230" s="312"/>
      <c r="E230" s="312"/>
      <c r="F230" s="312"/>
      <c r="G230" s="312"/>
      <c r="H230" s="65"/>
      <c r="J230" s="313"/>
      <c r="K230" s="313"/>
      <c r="L230" s="316"/>
    </row>
    <row r="231" spans="2:12" ht="30" customHeight="1">
      <c r="B231" s="315"/>
      <c r="C231" s="312"/>
      <c r="D231" s="312"/>
      <c r="E231" s="312"/>
      <c r="F231" s="312"/>
      <c r="G231" s="312"/>
      <c r="H231" s="65"/>
      <c r="J231" s="313"/>
      <c r="K231" s="313"/>
      <c r="L231" s="316"/>
    </row>
    <row r="232" spans="2:12" ht="30" customHeight="1">
      <c r="B232" s="315"/>
      <c r="C232" s="312"/>
      <c r="D232" s="312"/>
      <c r="E232" s="312"/>
      <c r="F232" s="312"/>
      <c r="G232" s="312"/>
      <c r="H232" s="65"/>
      <c r="J232" s="313"/>
      <c r="K232" s="313"/>
      <c r="L232" s="316"/>
    </row>
    <row r="233" spans="2:12" ht="30" customHeight="1">
      <c r="B233" s="315"/>
      <c r="C233" s="312"/>
      <c r="D233" s="312"/>
      <c r="E233" s="312"/>
      <c r="F233" s="312"/>
      <c r="G233" s="312"/>
      <c r="H233" s="65"/>
      <c r="J233" s="313"/>
      <c r="K233" s="313"/>
      <c r="L233" s="316"/>
    </row>
    <row r="234" spans="2:12" ht="30" customHeight="1">
      <c r="B234" s="315"/>
      <c r="C234" s="312"/>
      <c r="D234" s="312"/>
      <c r="E234" s="312"/>
      <c r="F234" s="312"/>
      <c r="G234" s="312"/>
      <c r="H234" s="65"/>
      <c r="J234" s="313"/>
      <c r="K234" s="313"/>
      <c r="L234" s="316"/>
    </row>
    <row r="235" spans="2:12" ht="30" customHeight="1">
      <c r="B235" s="315"/>
      <c r="C235" s="312"/>
      <c r="D235" s="312"/>
      <c r="E235" s="312"/>
      <c r="F235" s="312"/>
      <c r="G235" s="312"/>
      <c r="H235" s="65"/>
      <c r="J235" s="313"/>
      <c r="K235" s="313"/>
      <c r="L235" s="316"/>
    </row>
    <row r="236" spans="2:12" ht="30" customHeight="1">
      <c r="B236" s="315"/>
      <c r="C236" s="312"/>
      <c r="D236" s="312"/>
      <c r="E236" s="312"/>
      <c r="F236" s="312"/>
      <c r="G236" s="312"/>
      <c r="H236" s="65"/>
      <c r="J236" s="313"/>
      <c r="K236" s="313"/>
      <c r="L236" s="316"/>
    </row>
    <row r="237" spans="2:12" ht="30" customHeight="1">
      <c r="B237" s="315"/>
      <c r="C237" s="312"/>
      <c r="D237" s="312"/>
      <c r="E237" s="312"/>
      <c r="F237" s="312"/>
      <c r="G237" s="312"/>
      <c r="H237" s="65"/>
      <c r="J237" s="313"/>
      <c r="K237" s="313"/>
      <c r="L237" s="316"/>
    </row>
    <row r="238" spans="2:12" ht="30" customHeight="1">
      <c r="B238" s="315"/>
      <c r="C238" s="312"/>
      <c r="D238" s="312"/>
      <c r="E238" s="312"/>
      <c r="F238" s="312"/>
      <c r="G238" s="312"/>
      <c r="H238" s="65"/>
      <c r="J238" s="313"/>
      <c r="K238" s="313"/>
      <c r="L238" s="316"/>
    </row>
    <row r="239" spans="2:12" ht="30" customHeight="1">
      <c r="B239" s="315"/>
      <c r="C239" s="312"/>
      <c r="D239" s="312"/>
      <c r="E239" s="312"/>
      <c r="F239" s="312"/>
      <c r="G239" s="312"/>
      <c r="H239" s="65"/>
      <c r="J239" s="313"/>
      <c r="K239" s="313"/>
      <c r="L239" s="316"/>
    </row>
    <row r="240" spans="2:12" ht="30" customHeight="1">
      <c r="B240" s="315"/>
      <c r="C240" s="312"/>
      <c r="D240" s="312"/>
      <c r="E240" s="312"/>
      <c r="F240" s="312"/>
      <c r="G240" s="312"/>
      <c r="H240" s="65"/>
      <c r="J240" s="313"/>
      <c r="K240" s="313"/>
      <c r="L240" s="316"/>
    </row>
    <row r="241" spans="2:12" ht="30" customHeight="1">
      <c r="B241" s="315"/>
      <c r="C241" s="312"/>
      <c r="D241" s="312"/>
      <c r="E241" s="312"/>
      <c r="F241" s="312"/>
      <c r="G241" s="312"/>
      <c r="H241" s="65"/>
      <c r="J241" s="313"/>
      <c r="K241" s="313"/>
      <c r="L241" s="316"/>
    </row>
    <row r="242" spans="2:12" ht="30" customHeight="1">
      <c r="B242" s="315"/>
      <c r="C242" s="312"/>
      <c r="D242" s="312"/>
      <c r="E242" s="312"/>
      <c r="F242" s="312"/>
      <c r="G242" s="312"/>
      <c r="H242" s="65"/>
      <c r="J242" s="313"/>
      <c r="K242" s="313"/>
      <c r="L242" s="316"/>
    </row>
    <row r="243" spans="2:12" ht="30" customHeight="1">
      <c r="B243" s="315"/>
      <c r="C243" s="312"/>
      <c r="D243" s="312"/>
      <c r="E243" s="312"/>
      <c r="F243" s="312"/>
      <c r="G243" s="312"/>
      <c r="H243" s="65"/>
      <c r="J243" s="313"/>
      <c r="K243" s="313"/>
      <c r="L243" s="316"/>
    </row>
    <row r="244" spans="2:12" ht="30" customHeight="1">
      <c r="B244" s="315"/>
      <c r="C244" s="312"/>
      <c r="D244" s="312"/>
      <c r="E244" s="312"/>
      <c r="F244" s="312"/>
      <c r="G244" s="312"/>
      <c r="H244" s="65"/>
      <c r="J244" s="313"/>
      <c r="K244" s="313"/>
      <c r="L244" s="316"/>
    </row>
    <row r="245" spans="2:12" ht="30" customHeight="1">
      <c r="B245" s="315"/>
      <c r="C245" s="312"/>
      <c r="D245" s="312"/>
      <c r="E245" s="312"/>
      <c r="F245" s="312"/>
      <c r="G245" s="312"/>
      <c r="H245" s="65"/>
      <c r="J245" s="313"/>
      <c r="K245" s="313"/>
      <c r="L245" s="316"/>
    </row>
    <row r="246" spans="2:12" ht="30" customHeight="1">
      <c r="B246" s="315"/>
      <c r="C246" s="312"/>
      <c r="D246" s="312"/>
      <c r="E246" s="312"/>
      <c r="F246" s="312"/>
      <c r="G246" s="312"/>
      <c r="H246" s="65"/>
      <c r="J246" s="313"/>
      <c r="K246" s="313"/>
      <c r="L246" s="316"/>
    </row>
    <row r="247" spans="2:12" ht="30" customHeight="1">
      <c r="B247" s="315"/>
      <c r="C247" s="312"/>
      <c r="D247" s="312"/>
      <c r="E247" s="312"/>
      <c r="F247" s="312"/>
      <c r="G247" s="312"/>
      <c r="H247" s="65"/>
      <c r="J247" s="313"/>
      <c r="K247" s="313"/>
      <c r="L247" s="316"/>
    </row>
    <row r="248" spans="2:12" ht="30" customHeight="1">
      <c r="B248" s="315"/>
      <c r="C248" s="312"/>
      <c r="D248" s="312"/>
      <c r="E248" s="312"/>
      <c r="F248" s="312"/>
      <c r="G248" s="312"/>
      <c r="H248" s="65"/>
      <c r="J248" s="313"/>
      <c r="K248" s="313"/>
      <c r="L248" s="316"/>
    </row>
    <row r="249" spans="2:12" ht="30" customHeight="1">
      <c r="B249" s="315"/>
      <c r="C249" s="312"/>
      <c r="D249" s="312"/>
      <c r="E249" s="312"/>
      <c r="F249" s="312"/>
      <c r="G249" s="312"/>
      <c r="H249" s="65"/>
      <c r="J249" s="313"/>
      <c r="K249" s="313"/>
      <c r="L249" s="316"/>
    </row>
    <row r="250" spans="2:12" ht="30" customHeight="1">
      <c r="B250" s="315"/>
      <c r="C250" s="312"/>
      <c r="D250" s="312"/>
      <c r="E250" s="312"/>
      <c r="F250" s="312"/>
      <c r="G250" s="312"/>
      <c r="H250" s="65"/>
      <c r="J250" s="313"/>
      <c r="K250" s="313"/>
      <c r="L250" s="316"/>
    </row>
    <row r="251" spans="2:12" ht="30" customHeight="1">
      <c r="B251" s="315"/>
      <c r="C251" s="312"/>
      <c r="D251" s="312"/>
      <c r="E251" s="312"/>
      <c r="F251" s="312"/>
      <c r="G251" s="312"/>
      <c r="H251" s="65"/>
      <c r="J251" s="313"/>
      <c r="K251" s="313"/>
      <c r="L251" s="316"/>
    </row>
    <row r="252" spans="2:12" ht="30" customHeight="1">
      <c r="B252" s="315"/>
      <c r="C252" s="312"/>
      <c r="D252" s="312"/>
      <c r="E252" s="312"/>
      <c r="F252" s="312"/>
      <c r="G252" s="312"/>
      <c r="H252" s="65"/>
      <c r="J252" s="313"/>
      <c r="K252" s="313"/>
      <c r="L252" s="316"/>
    </row>
    <row r="253" spans="2:12" ht="30" customHeight="1">
      <c r="B253" s="315"/>
      <c r="C253" s="312"/>
      <c r="D253" s="312"/>
      <c r="E253" s="312"/>
      <c r="F253" s="312"/>
      <c r="G253" s="312"/>
      <c r="H253" s="65"/>
      <c r="J253" s="313"/>
      <c r="K253" s="313"/>
      <c r="L253" s="316"/>
    </row>
    <row r="254" spans="2:12" ht="30" customHeight="1">
      <c r="B254" s="315"/>
      <c r="C254" s="312"/>
      <c r="D254" s="312"/>
      <c r="E254" s="312"/>
      <c r="F254" s="312"/>
      <c r="G254" s="312"/>
      <c r="H254" s="65"/>
      <c r="J254" s="313"/>
      <c r="K254" s="313"/>
      <c r="L254" s="316"/>
    </row>
    <row r="255" spans="2:12" ht="30" customHeight="1">
      <c r="B255" s="315"/>
      <c r="C255" s="312"/>
      <c r="D255" s="312"/>
      <c r="E255" s="312"/>
      <c r="F255" s="312"/>
      <c r="G255" s="312"/>
      <c r="H255" s="65"/>
      <c r="J255" s="313"/>
      <c r="K255" s="313"/>
      <c r="L255" s="316"/>
    </row>
    <row r="256" spans="2:12" ht="30" customHeight="1">
      <c r="B256" s="315"/>
      <c r="C256" s="312"/>
      <c r="D256" s="312"/>
      <c r="E256" s="312"/>
      <c r="F256" s="312"/>
      <c r="G256" s="312"/>
      <c r="H256" s="65"/>
      <c r="J256" s="313"/>
      <c r="K256" s="313"/>
      <c r="L256" s="316"/>
    </row>
    <row r="257" spans="2:12" ht="30" customHeight="1">
      <c r="B257" s="315"/>
      <c r="C257" s="312"/>
      <c r="D257" s="312"/>
      <c r="E257" s="312"/>
      <c r="F257" s="312"/>
      <c r="G257" s="312"/>
      <c r="H257" s="65"/>
      <c r="J257" s="313"/>
      <c r="K257" s="313"/>
      <c r="L257" s="316"/>
    </row>
    <row r="258" spans="2:12" ht="30" customHeight="1">
      <c r="B258" s="315"/>
      <c r="C258" s="312"/>
      <c r="D258" s="312"/>
      <c r="E258" s="312"/>
      <c r="F258" s="312"/>
      <c r="G258" s="312"/>
      <c r="H258" s="65"/>
      <c r="J258" s="313"/>
      <c r="K258" s="313"/>
      <c r="L258" s="316"/>
    </row>
    <row r="259" spans="2:12" ht="30" customHeight="1">
      <c r="B259" s="315"/>
      <c r="C259" s="312"/>
      <c r="D259" s="312"/>
      <c r="E259" s="312"/>
      <c r="F259" s="312"/>
      <c r="G259" s="312"/>
      <c r="H259" s="65"/>
      <c r="J259" s="313"/>
      <c r="K259" s="313"/>
      <c r="L259" s="316"/>
    </row>
    <row r="260" spans="2:12" ht="30" customHeight="1">
      <c r="B260" s="315"/>
      <c r="C260" s="312"/>
      <c r="D260" s="312"/>
      <c r="E260" s="312"/>
      <c r="F260" s="312"/>
      <c r="G260" s="312"/>
      <c r="H260" s="65"/>
      <c r="J260" s="313"/>
      <c r="K260" s="313"/>
      <c r="L260" s="316"/>
    </row>
    <row r="261" spans="2:12" ht="30" customHeight="1">
      <c r="B261" s="315"/>
      <c r="C261" s="312"/>
      <c r="D261" s="312"/>
      <c r="E261" s="312"/>
      <c r="F261" s="312"/>
      <c r="G261" s="312"/>
      <c r="H261" s="65"/>
      <c r="J261" s="313"/>
      <c r="K261" s="313"/>
      <c r="L261" s="316"/>
    </row>
    <row r="262" spans="2:12" ht="30" customHeight="1">
      <c r="B262" s="315"/>
      <c r="C262" s="312"/>
      <c r="D262" s="312"/>
      <c r="E262" s="312"/>
      <c r="F262" s="312"/>
      <c r="G262" s="312"/>
      <c r="H262" s="65"/>
      <c r="J262" s="313"/>
      <c r="K262" s="313"/>
      <c r="L262" s="316"/>
    </row>
    <row r="263" spans="2:12" ht="30" customHeight="1">
      <c r="B263" s="315"/>
      <c r="C263" s="312"/>
      <c r="D263" s="312"/>
      <c r="E263" s="312"/>
      <c r="F263" s="312"/>
      <c r="G263" s="312"/>
      <c r="H263" s="65"/>
      <c r="J263" s="313"/>
      <c r="K263" s="313"/>
      <c r="L263" s="316"/>
    </row>
    <row r="264" spans="2:12" ht="30" customHeight="1">
      <c r="B264" s="315"/>
      <c r="C264" s="312"/>
      <c r="D264" s="312"/>
      <c r="E264" s="312"/>
      <c r="F264" s="312"/>
      <c r="G264" s="312"/>
      <c r="H264" s="65"/>
      <c r="J264" s="313"/>
      <c r="K264" s="313"/>
      <c r="L264" s="316"/>
    </row>
    <row r="265" spans="2:12" ht="30" customHeight="1">
      <c r="B265" s="315"/>
      <c r="C265" s="312"/>
      <c r="D265" s="312"/>
      <c r="E265" s="312"/>
      <c r="F265" s="312"/>
      <c r="G265" s="312"/>
      <c r="H265" s="65"/>
      <c r="J265" s="313"/>
      <c r="K265" s="313"/>
      <c r="L265" s="316"/>
    </row>
    <row r="266" spans="2:12" ht="30" customHeight="1">
      <c r="B266" s="315"/>
      <c r="C266" s="312"/>
      <c r="D266" s="312"/>
      <c r="E266" s="312"/>
      <c r="F266" s="312"/>
      <c r="G266" s="312"/>
      <c r="H266" s="65"/>
      <c r="J266" s="313"/>
      <c r="K266" s="313"/>
      <c r="L266" s="316"/>
    </row>
    <row r="267" spans="2:12" ht="30" customHeight="1">
      <c r="B267" s="315"/>
      <c r="C267" s="312"/>
      <c r="D267" s="312"/>
      <c r="E267" s="312"/>
      <c r="F267" s="312"/>
      <c r="G267" s="312"/>
      <c r="H267" s="65"/>
      <c r="J267" s="313"/>
      <c r="K267" s="313"/>
      <c r="L267" s="316"/>
    </row>
    <row r="268" spans="2:12" ht="30" customHeight="1">
      <c r="B268" s="315"/>
      <c r="C268" s="312"/>
      <c r="D268" s="312"/>
      <c r="E268" s="312"/>
      <c r="F268" s="312"/>
      <c r="G268" s="312"/>
      <c r="H268" s="65"/>
      <c r="J268" s="313"/>
      <c r="K268" s="313"/>
      <c r="L268" s="316"/>
    </row>
    <row r="269" spans="2:12" ht="30" customHeight="1">
      <c r="B269" s="315"/>
      <c r="C269" s="312"/>
      <c r="D269" s="312"/>
      <c r="E269" s="312"/>
      <c r="F269" s="312"/>
      <c r="G269" s="312"/>
      <c r="H269" s="65"/>
      <c r="J269" s="313"/>
      <c r="K269" s="313"/>
      <c r="L269" s="316"/>
    </row>
    <row r="270" spans="2:12" ht="30" customHeight="1">
      <c r="B270" s="315"/>
      <c r="C270" s="312"/>
      <c r="D270" s="312"/>
      <c r="E270" s="312"/>
      <c r="F270" s="312"/>
      <c r="G270" s="312"/>
      <c r="H270" s="65"/>
      <c r="J270" s="313"/>
      <c r="K270" s="313"/>
      <c r="L270" s="316"/>
    </row>
    <row r="271" spans="2:12" ht="30" customHeight="1">
      <c r="B271" s="315"/>
      <c r="C271" s="312"/>
      <c r="D271" s="312"/>
      <c r="E271" s="312"/>
      <c r="F271" s="312"/>
      <c r="G271" s="312"/>
      <c r="H271" s="65"/>
      <c r="J271" s="313"/>
      <c r="K271" s="313"/>
      <c r="L271" s="316"/>
    </row>
    <row r="272" spans="2:12" ht="30" customHeight="1">
      <c r="B272" s="315"/>
      <c r="C272" s="312"/>
      <c r="D272" s="312"/>
      <c r="E272" s="312"/>
      <c r="F272" s="312"/>
      <c r="G272" s="312"/>
      <c r="H272" s="65"/>
      <c r="J272" s="313"/>
      <c r="K272" s="313"/>
      <c r="L272" s="316"/>
    </row>
    <row r="273" spans="2:12" ht="30" customHeight="1">
      <c r="B273" s="315"/>
      <c r="C273" s="312"/>
      <c r="D273" s="312"/>
      <c r="E273" s="312"/>
      <c r="F273" s="312"/>
      <c r="G273" s="312"/>
      <c r="H273" s="65"/>
      <c r="J273" s="313"/>
      <c r="K273" s="313"/>
      <c r="L273" s="316"/>
    </row>
    <row r="274" spans="2:12" ht="30" customHeight="1">
      <c r="B274" s="315"/>
      <c r="C274" s="312"/>
      <c r="D274" s="312"/>
      <c r="E274" s="312"/>
      <c r="F274" s="312"/>
      <c r="G274" s="312"/>
      <c r="H274" s="65"/>
      <c r="J274" s="313"/>
      <c r="K274" s="313"/>
      <c r="L274" s="316"/>
    </row>
    <row r="275" spans="2:12" ht="30" customHeight="1">
      <c r="B275" s="315"/>
      <c r="C275" s="312"/>
      <c r="D275" s="312"/>
      <c r="E275" s="312"/>
      <c r="F275" s="312"/>
      <c r="G275" s="312"/>
      <c r="H275" s="65"/>
      <c r="J275" s="313"/>
      <c r="K275" s="313"/>
      <c r="L275" s="316"/>
    </row>
    <row r="276" spans="2:12" ht="30" customHeight="1">
      <c r="B276" s="315"/>
      <c r="C276" s="312"/>
      <c r="D276" s="312"/>
      <c r="E276" s="312"/>
      <c r="F276" s="312"/>
      <c r="G276" s="312"/>
      <c r="H276" s="65"/>
      <c r="J276" s="313"/>
      <c r="K276" s="313"/>
      <c r="L276" s="316"/>
    </row>
    <row r="277" spans="2:12" ht="30" customHeight="1">
      <c r="B277" s="315"/>
      <c r="C277" s="312"/>
      <c r="D277" s="312"/>
      <c r="E277" s="312"/>
      <c r="F277" s="312"/>
      <c r="G277" s="312"/>
      <c r="H277" s="65"/>
      <c r="J277" s="313"/>
      <c r="K277" s="313"/>
      <c r="L277" s="316"/>
    </row>
    <row r="278" spans="2:12" ht="30" customHeight="1">
      <c r="B278" s="315"/>
      <c r="C278" s="312"/>
      <c r="D278" s="312"/>
      <c r="E278" s="312"/>
      <c r="F278" s="312"/>
      <c r="G278" s="312"/>
      <c r="H278" s="65"/>
      <c r="J278" s="313"/>
      <c r="K278" s="313"/>
      <c r="L278" s="316"/>
    </row>
    <row r="279" spans="2:12" ht="30" customHeight="1">
      <c r="B279" s="315"/>
      <c r="C279" s="312"/>
      <c r="D279" s="312"/>
      <c r="E279" s="312"/>
      <c r="F279" s="312"/>
      <c r="G279" s="312"/>
      <c r="H279" s="65"/>
      <c r="J279" s="313"/>
      <c r="K279" s="313"/>
      <c r="L279" s="316"/>
    </row>
    <row r="280" spans="2:12" ht="30" customHeight="1">
      <c r="B280" s="315"/>
      <c r="C280" s="312"/>
      <c r="D280" s="312"/>
      <c r="E280" s="312"/>
      <c r="F280" s="312"/>
      <c r="G280" s="312"/>
      <c r="H280" s="65"/>
      <c r="J280" s="313"/>
      <c r="K280" s="313"/>
      <c r="L280" s="316"/>
    </row>
    <row r="281" spans="2:12" ht="30" customHeight="1">
      <c r="B281" s="315"/>
      <c r="C281" s="312"/>
      <c r="D281" s="312"/>
      <c r="E281" s="312"/>
      <c r="F281" s="312"/>
      <c r="G281" s="312"/>
      <c r="H281" s="65"/>
      <c r="J281" s="313"/>
      <c r="K281" s="313"/>
      <c r="L281" s="316"/>
    </row>
    <row r="282" spans="2:12" ht="30" customHeight="1">
      <c r="B282" s="315"/>
      <c r="C282" s="312"/>
      <c r="D282" s="312"/>
      <c r="E282" s="312"/>
      <c r="F282" s="312"/>
      <c r="G282" s="312"/>
      <c r="H282" s="65"/>
      <c r="J282" s="313"/>
      <c r="K282" s="313"/>
      <c r="L282" s="316"/>
    </row>
    <row r="283" spans="2:12" ht="30" customHeight="1">
      <c r="B283" s="315"/>
      <c r="C283" s="312"/>
      <c r="D283" s="312"/>
      <c r="E283" s="312"/>
      <c r="F283" s="312"/>
      <c r="G283" s="312"/>
      <c r="H283" s="65"/>
      <c r="J283" s="313"/>
      <c r="K283" s="313"/>
      <c r="L283" s="316"/>
    </row>
    <row r="284" spans="2:12" ht="30" customHeight="1">
      <c r="B284" s="315"/>
      <c r="C284" s="312"/>
      <c r="D284" s="312"/>
      <c r="E284" s="312"/>
      <c r="F284" s="312"/>
      <c r="G284" s="312"/>
      <c r="H284" s="65"/>
      <c r="J284" s="313"/>
      <c r="K284" s="313"/>
      <c r="L284" s="316"/>
    </row>
    <row r="285" spans="2:12" ht="30" customHeight="1">
      <c r="B285" s="315"/>
      <c r="C285" s="312"/>
      <c r="D285" s="312"/>
      <c r="E285" s="312"/>
      <c r="F285" s="312"/>
      <c r="G285" s="312"/>
      <c r="H285" s="65"/>
      <c r="J285" s="313"/>
      <c r="K285" s="313"/>
      <c r="L285" s="316"/>
    </row>
    <row r="286" spans="2:12" ht="30" customHeight="1">
      <c r="B286" s="315"/>
      <c r="C286" s="312"/>
      <c r="D286" s="312"/>
      <c r="E286" s="312"/>
      <c r="F286" s="312"/>
      <c r="G286" s="312"/>
      <c r="H286" s="65"/>
      <c r="J286" s="313"/>
      <c r="K286" s="313"/>
      <c r="L286" s="316"/>
    </row>
    <row r="287" spans="2:12" ht="30" customHeight="1">
      <c r="B287" s="315"/>
      <c r="C287" s="312"/>
      <c r="D287" s="312"/>
      <c r="E287" s="312"/>
      <c r="F287" s="312"/>
      <c r="G287" s="312"/>
      <c r="H287" s="65"/>
      <c r="J287" s="313"/>
      <c r="K287" s="313"/>
      <c r="L287" s="316"/>
    </row>
    <row r="288" spans="2:12" ht="30" customHeight="1">
      <c r="B288" s="315"/>
      <c r="C288" s="312"/>
      <c r="D288" s="312"/>
      <c r="E288" s="312"/>
      <c r="F288" s="312"/>
      <c r="G288" s="312"/>
      <c r="H288" s="65"/>
      <c r="J288" s="313"/>
      <c r="K288" s="313"/>
      <c r="L288" s="316"/>
    </row>
    <row r="289" spans="2:12" ht="30" customHeight="1">
      <c r="B289" s="315"/>
      <c r="C289" s="312"/>
      <c r="D289" s="312"/>
      <c r="E289" s="312"/>
      <c r="F289" s="312"/>
      <c r="G289" s="312"/>
      <c r="H289" s="65"/>
      <c r="J289" s="313"/>
      <c r="K289" s="313"/>
      <c r="L289" s="316"/>
    </row>
    <row r="290" spans="2:12" ht="30" customHeight="1">
      <c r="B290" s="315"/>
      <c r="C290" s="312"/>
      <c r="D290" s="312"/>
      <c r="E290" s="312"/>
      <c r="F290" s="312"/>
      <c r="G290" s="312"/>
      <c r="H290" s="65"/>
      <c r="J290" s="313"/>
      <c r="K290" s="313"/>
      <c r="L290" s="316"/>
    </row>
    <row r="291" spans="2:12" ht="30" customHeight="1">
      <c r="B291" s="315"/>
      <c r="C291" s="312"/>
      <c r="D291" s="312"/>
      <c r="E291" s="312"/>
      <c r="F291" s="312"/>
      <c r="G291" s="312"/>
      <c r="H291" s="65"/>
      <c r="J291" s="313"/>
      <c r="K291" s="313"/>
      <c r="L291" s="316"/>
    </row>
    <row r="292" spans="2:12" ht="30" customHeight="1">
      <c r="B292" s="315"/>
      <c r="C292" s="312"/>
      <c r="D292" s="312"/>
      <c r="E292" s="312"/>
      <c r="F292" s="312"/>
      <c r="G292" s="312"/>
      <c r="H292" s="65"/>
      <c r="J292" s="313"/>
      <c r="K292" s="313"/>
      <c r="L292" s="316"/>
    </row>
    <row r="293" spans="2:12" ht="30" customHeight="1">
      <c r="B293" s="315"/>
      <c r="C293" s="312"/>
      <c r="D293" s="312"/>
      <c r="E293" s="312"/>
      <c r="F293" s="312"/>
      <c r="G293" s="312"/>
      <c r="H293" s="65"/>
      <c r="J293" s="313"/>
      <c r="K293" s="313"/>
      <c r="L293" s="316"/>
    </row>
    <row r="294" spans="2:12" ht="30" customHeight="1">
      <c r="B294" s="315"/>
      <c r="C294" s="312"/>
      <c r="D294" s="312"/>
      <c r="E294" s="312"/>
      <c r="F294" s="312"/>
      <c r="G294" s="312"/>
      <c r="H294" s="65"/>
      <c r="J294" s="313"/>
      <c r="K294" s="313"/>
      <c r="L294" s="316"/>
    </row>
    <row r="295" spans="2:12" ht="30" customHeight="1">
      <c r="B295" s="315"/>
      <c r="C295" s="312"/>
      <c r="D295" s="312"/>
      <c r="E295" s="312"/>
      <c r="F295" s="312"/>
      <c r="G295" s="312"/>
      <c r="H295" s="65"/>
      <c r="J295" s="313"/>
      <c r="K295" s="313"/>
      <c r="L295" s="316"/>
    </row>
    <row r="296" spans="2:12" ht="30" customHeight="1">
      <c r="B296" s="315"/>
      <c r="C296" s="312"/>
      <c r="D296" s="312"/>
      <c r="E296" s="312"/>
      <c r="F296" s="312"/>
      <c r="G296" s="312"/>
      <c r="H296" s="65"/>
      <c r="J296" s="313"/>
      <c r="K296" s="313"/>
      <c r="L296" s="316"/>
    </row>
    <row r="297" spans="2:12" ht="30" customHeight="1">
      <c r="B297" s="315"/>
      <c r="C297" s="312"/>
      <c r="D297" s="312"/>
      <c r="E297" s="312"/>
      <c r="F297" s="312"/>
      <c r="G297" s="312"/>
      <c r="H297" s="65"/>
      <c r="J297" s="313"/>
      <c r="K297" s="313"/>
      <c r="L297" s="316"/>
    </row>
    <row r="298" spans="2:12" ht="30" customHeight="1">
      <c r="B298" s="315"/>
      <c r="C298" s="312"/>
      <c r="D298" s="312"/>
      <c r="E298" s="312"/>
      <c r="F298" s="312"/>
      <c r="G298" s="312"/>
      <c r="H298" s="65"/>
      <c r="J298" s="313"/>
      <c r="K298" s="313"/>
      <c r="L298" s="316"/>
    </row>
    <row r="299" spans="2:12" ht="30" customHeight="1">
      <c r="B299" s="315"/>
      <c r="C299" s="312"/>
      <c r="D299" s="312"/>
      <c r="E299" s="312"/>
      <c r="F299" s="312"/>
      <c r="G299" s="312"/>
      <c r="H299" s="65"/>
      <c r="J299" s="313"/>
      <c r="K299" s="313"/>
      <c r="L299" s="316"/>
    </row>
    <row r="300" spans="2:12" ht="30" customHeight="1">
      <c r="B300" s="315"/>
      <c r="C300" s="312"/>
      <c r="D300" s="312"/>
      <c r="E300" s="312"/>
      <c r="F300" s="312"/>
      <c r="G300" s="312"/>
      <c r="H300" s="65"/>
      <c r="J300" s="313"/>
      <c r="K300" s="313"/>
      <c r="L300" s="316"/>
    </row>
    <row r="301" spans="2:12" ht="30" customHeight="1">
      <c r="B301" s="315"/>
      <c r="C301" s="312"/>
      <c r="D301" s="312"/>
      <c r="E301" s="312"/>
      <c r="F301" s="312"/>
      <c r="G301" s="312"/>
      <c r="H301" s="65"/>
      <c r="J301" s="313"/>
      <c r="K301" s="313"/>
      <c r="L301" s="316"/>
    </row>
    <row r="302" spans="2:12" ht="30" customHeight="1">
      <c r="B302" s="315"/>
      <c r="C302" s="312"/>
      <c r="D302" s="312"/>
      <c r="E302" s="312"/>
      <c r="F302" s="312"/>
      <c r="G302" s="312"/>
      <c r="H302" s="65"/>
      <c r="J302" s="313"/>
      <c r="K302" s="313"/>
      <c r="L302" s="316"/>
    </row>
    <row r="303" spans="2:12" ht="30" customHeight="1">
      <c r="B303" s="315"/>
      <c r="C303" s="312"/>
      <c r="D303" s="312"/>
      <c r="E303" s="312"/>
      <c r="F303" s="312"/>
      <c r="G303" s="312"/>
      <c r="H303" s="65"/>
      <c r="J303" s="313"/>
      <c r="K303" s="313"/>
      <c r="L303" s="316"/>
    </row>
    <row r="304" spans="2:12" ht="30" customHeight="1">
      <c r="B304" s="315"/>
      <c r="C304" s="312"/>
      <c r="D304" s="312"/>
      <c r="E304" s="312"/>
      <c r="F304" s="312"/>
      <c r="G304" s="312"/>
      <c r="H304" s="65"/>
      <c r="J304" s="313"/>
      <c r="K304" s="313"/>
      <c r="L304" s="316"/>
    </row>
    <row r="305" spans="2:12" ht="30" customHeight="1">
      <c r="B305" s="315"/>
      <c r="C305" s="312"/>
      <c r="D305" s="312"/>
      <c r="E305" s="312"/>
      <c r="F305" s="312"/>
      <c r="G305" s="312"/>
      <c r="H305" s="65"/>
      <c r="J305" s="313"/>
      <c r="K305" s="313"/>
      <c r="L305" s="316"/>
    </row>
    <row r="306" spans="2:12" ht="30" customHeight="1">
      <c r="B306" s="315"/>
      <c r="C306" s="312"/>
      <c r="D306" s="312"/>
      <c r="E306" s="312"/>
      <c r="F306" s="312"/>
      <c r="G306" s="312"/>
      <c r="H306" s="65"/>
      <c r="J306" s="313"/>
      <c r="K306" s="313"/>
      <c r="L306" s="316"/>
    </row>
    <row r="307" spans="2:12" ht="30" customHeight="1">
      <c r="B307" s="315"/>
      <c r="C307" s="312"/>
      <c r="D307" s="312"/>
      <c r="E307" s="312"/>
      <c r="F307" s="312"/>
      <c r="G307" s="312"/>
      <c r="H307" s="65"/>
      <c r="J307" s="313"/>
      <c r="K307" s="313"/>
      <c r="L307" s="316"/>
    </row>
    <row r="308" spans="2:12" ht="30" customHeight="1">
      <c r="B308" s="315"/>
      <c r="C308" s="312"/>
      <c r="D308" s="312"/>
      <c r="E308" s="312"/>
      <c r="F308" s="312"/>
      <c r="G308" s="312"/>
      <c r="H308" s="65"/>
      <c r="J308" s="313"/>
      <c r="K308" s="313"/>
      <c r="L308" s="316"/>
    </row>
    <row r="309" spans="2:12" ht="30" customHeight="1">
      <c r="B309" s="315"/>
      <c r="C309" s="312"/>
      <c r="D309" s="312"/>
      <c r="E309" s="312"/>
      <c r="F309" s="312"/>
      <c r="G309" s="312"/>
      <c r="H309" s="65"/>
      <c r="J309" s="313"/>
      <c r="K309" s="313"/>
      <c r="L309" s="316"/>
    </row>
    <row r="310" spans="2:12" ht="30" customHeight="1">
      <c r="B310" s="315"/>
      <c r="C310" s="312"/>
      <c r="D310" s="312"/>
      <c r="E310" s="312"/>
      <c r="F310" s="312"/>
      <c r="G310" s="312"/>
      <c r="H310" s="65"/>
      <c r="J310" s="313"/>
      <c r="K310" s="313"/>
      <c r="L310" s="316"/>
    </row>
    <row r="311" spans="2:12" ht="30" customHeight="1">
      <c r="B311" s="315"/>
      <c r="C311" s="312"/>
      <c r="D311" s="312"/>
      <c r="E311" s="312"/>
      <c r="F311" s="312"/>
      <c r="G311" s="312"/>
      <c r="H311" s="65"/>
      <c r="J311" s="313"/>
      <c r="K311" s="313"/>
      <c r="L311" s="316"/>
    </row>
    <row r="312" spans="2:12" ht="30" customHeight="1">
      <c r="B312" s="315"/>
      <c r="C312" s="312"/>
      <c r="D312" s="312"/>
      <c r="E312" s="312"/>
      <c r="F312" s="312"/>
      <c r="G312" s="312"/>
      <c r="H312" s="65"/>
      <c r="J312" s="313"/>
      <c r="K312" s="313"/>
      <c r="L312" s="316"/>
    </row>
    <row r="313" spans="2:12" ht="30" customHeight="1">
      <c r="B313" s="315"/>
      <c r="C313" s="312"/>
      <c r="D313" s="312"/>
      <c r="E313" s="312"/>
      <c r="F313" s="312"/>
      <c r="G313" s="312"/>
      <c r="H313" s="65"/>
      <c r="J313" s="313"/>
      <c r="K313" s="313"/>
      <c r="L313" s="316"/>
    </row>
    <row r="314" spans="2:12" ht="30" customHeight="1">
      <c r="B314" s="315"/>
      <c r="C314" s="312"/>
      <c r="D314" s="312"/>
      <c r="E314" s="312"/>
      <c r="F314" s="312"/>
      <c r="G314" s="312"/>
      <c r="H314" s="65"/>
      <c r="J314" s="313"/>
      <c r="K314" s="313"/>
      <c r="L314" s="316"/>
    </row>
    <row r="315" spans="2:12" ht="30" customHeight="1">
      <c r="B315" s="315"/>
      <c r="C315" s="312"/>
      <c r="D315" s="312"/>
      <c r="E315" s="312"/>
      <c r="F315" s="312"/>
      <c r="G315" s="312"/>
      <c r="H315" s="65"/>
      <c r="J315" s="313"/>
      <c r="K315" s="313"/>
      <c r="L315" s="316"/>
    </row>
    <row r="316" spans="2:12" ht="30" customHeight="1">
      <c r="B316" s="315"/>
      <c r="C316" s="312"/>
      <c r="D316" s="312"/>
      <c r="E316" s="312"/>
      <c r="F316" s="312"/>
      <c r="G316" s="312"/>
      <c r="H316" s="65"/>
      <c r="J316" s="313"/>
      <c r="K316" s="313"/>
      <c r="L316" s="316"/>
    </row>
    <row r="317" spans="2:12" ht="30" customHeight="1">
      <c r="B317" s="315"/>
      <c r="C317" s="312"/>
      <c r="D317" s="312"/>
      <c r="E317" s="312"/>
      <c r="F317" s="312"/>
      <c r="G317" s="312"/>
      <c r="H317" s="65"/>
      <c r="J317" s="313"/>
      <c r="K317" s="313"/>
      <c r="L317" s="316"/>
    </row>
    <row r="318" spans="2:12" ht="30" customHeight="1">
      <c r="B318" s="315"/>
      <c r="C318" s="312"/>
      <c r="D318" s="312"/>
      <c r="E318" s="312"/>
      <c r="F318" s="312"/>
      <c r="G318" s="312"/>
      <c r="H318" s="65"/>
      <c r="J318" s="313"/>
      <c r="K318" s="313"/>
      <c r="L318" s="316"/>
    </row>
    <row r="319" spans="2:12" ht="30" customHeight="1">
      <c r="B319" s="315"/>
      <c r="C319" s="312"/>
      <c r="D319" s="312"/>
      <c r="E319" s="312"/>
      <c r="F319" s="312"/>
      <c r="G319" s="312"/>
      <c r="H319" s="65"/>
      <c r="J319" s="313"/>
      <c r="K319" s="313"/>
      <c r="L319" s="316"/>
    </row>
    <row r="320" spans="2:12" ht="30" customHeight="1">
      <c r="B320" s="315"/>
      <c r="C320" s="312"/>
      <c r="D320" s="312"/>
      <c r="E320" s="312"/>
      <c r="F320" s="312"/>
      <c r="G320" s="312"/>
      <c r="H320" s="65"/>
      <c r="J320" s="313"/>
      <c r="K320" s="313"/>
      <c r="L320" s="316"/>
    </row>
    <row r="321" spans="2:12" ht="30" customHeight="1">
      <c r="B321" s="315"/>
      <c r="C321" s="312"/>
      <c r="D321" s="312"/>
      <c r="E321" s="312"/>
      <c r="F321" s="312"/>
      <c r="G321" s="312"/>
      <c r="H321" s="65"/>
      <c r="J321" s="313"/>
      <c r="K321" s="313"/>
      <c r="L321" s="316"/>
    </row>
    <row r="322" spans="2:12" ht="30" customHeight="1">
      <c r="B322" s="315"/>
      <c r="C322" s="312"/>
      <c r="D322" s="312"/>
      <c r="E322" s="312"/>
      <c r="F322" s="312"/>
      <c r="G322" s="312"/>
      <c r="H322" s="65"/>
      <c r="J322" s="313"/>
      <c r="K322" s="313"/>
      <c r="L322" s="316"/>
    </row>
    <row r="323" spans="2:12" ht="30" customHeight="1">
      <c r="B323" s="315"/>
      <c r="C323" s="312"/>
      <c r="D323" s="312"/>
      <c r="E323" s="312"/>
      <c r="F323" s="312"/>
      <c r="G323" s="312"/>
      <c r="H323" s="65"/>
      <c r="J323" s="313"/>
      <c r="K323" s="313"/>
      <c r="L323" s="316"/>
    </row>
    <row r="324" spans="2:12" ht="30" customHeight="1">
      <c r="B324" s="315"/>
      <c r="C324" s="312"/>
      <c r="D324" s="312"/>
      <c r="E324" s="312"/>
      <c r="F324" s="312"/>
      <c r="G324" s="312"/>
      <c r="H324" s="65"/>
      <c r="J324" s="313"/>
      <c r="K324" s="313"/>
      <c r="L324" s="316"/>
    </row>
    <row r="325" spans="2:12" ht="30" customHeight="1">
      <c r="B325" s="315"/>
      <c r="C325" s="312"/>
      <c r="D325" s="312"/>
      <c r="E325" s="312"/>
      <c r="F325" s="312"/>
      <c r="G325" s="312"/>
      <c r="H325" s="65"/>
      <c r="J325" s="313"/>
      <c r="K325" s="313"/>
      <c r="L325" s="316"/>
    </row>
    <row r="326" spans="2:12" ht="30" customHeight="1">
      <c r="B326" s="315"/>
      <c r="C326" s="312"/>
      <c r="D326" s="312"/>
      <c r="E326" s="312"/>
      <c r="F326" s="312"/>
      <c r="G326" s="312"/>
      <c r="H326" s="65"/>
      <c r="J326" s="313"/>
      <c r="K326" s="313"/>
      <c r="L326" s="316"/>
    </row>
    <row r="327" spans="2:12" ht="30" customHeight="1">
      <c r="B327" s="315"/>
      <c r="C327" s="312"/>
      <c r="D327" s="312"/>
      <c r="E327" s="312"/>
      <c r="F327" s="312"/>
      <c r="G327" s="312"/>
      <c r="H327" s="65"/>
      <c r="J327" s="313"/>
      <c r="K327" s="313"/>
      <c r="L327" s="316"/>
    </row>
    <row r="328" spans="2:12" ht="30" customHeight="1">
      <c r="B328" s="315"/>
      <c r="C328" s="312"/>
      <c r="D328" s="312"/>
      <c r="E328" s="312"/>
      <c r="F328" s="312"/>
      <c r="G328" s="312"/>
      <c r="H328" s="65"/>
      <c r="J328" s="313"/>
      <c r="K328" s="313"/>
      <c r="L328" s="316"/>
    </row>
    <row r="329" spans="2:12" ht="30" customHeight="1">
      <c r="B329" s="315"/>
      <c r="C329" s="312"/>
      <c r="D329" s="312"/>
      <c r="E329" s="312"/>
      <c r="F329" s="312"/>
      <c r="G329" s="312"/>
      <c r="H329" s="65"/>
      <c r="J329" s="313"/>
      <c r="K329" s="313"/>
      <c r="L329" s="316"/>
    </row>
    <row r="330" spans="2:12" ht="30" customHeight="1">
      <c r="B330" s="315"/>
      <c r="C330" s="312"/>
      <c r="D330" s="312"/>
      <c r="E330" s="312"/>
      <c r="F330" s="312"/>
      <c r="G330" s="312"/>
      <c r="H330" s="65"/>
      <c r="J330" s="313"/>
      <c r="K330" s="313"/>
      <c r="L330" s="316"/>
    </row>
    <row r="331" spans="2:12" ht="30" customHeight="1">
      <c r="B331" s="315"/>
      <c r="C331" s="312"/>
      <c r="D331" s="312"/>
      <c r="E331" s="312"/>
      <c r="F331" s="312"/>
      <c r="G331" s="312"/>
      <c r="H331" s="65"/>
      <c r="J331" s="313"/>
      <c r="K331" s="313"/>
      <c r="L331" s="316"/>
    </row>
    <row r="332" spans="2:12" ht="30" customHeight="1">
      <c r="B332" s="315"/>
      <c r="C332" s="312"/>
      <c r="D332" s="312"/>
      <c r="E332" s="312"/>
      <c r="F332" s="312"/>
      <c r="G332" s="312"/>
      <c r="H332" s="65"/>
      <c r="J332" s="313"/>
      <c r="K332" s="313"/>
      <c r="L332" s="316"/>
    </row>
    <row r="333" spans="2:12" ht="30" customHeight="1">
      <c r="B333" s="315"/>
      <c r="C333" s="312"/>
      <c r="D333" s="312"/>
      <c r="E333" s="312"/>
      <c r="F333" s="312"/>
      <c r="G333" s="312"/>
      <c r="H333" s="65"/>
      <c r="J333" s="313"/>
      <c r="K333" s="313"/>
      <c r="L333" s="316"/>
    </row>
    <row r="334" spans="2:12" ht="30" customHeight="1">
      <c r="B334" s="315"/>
      <c r="C334" s="312"/>
      <c r="D334" s="312"/>
      <c r="E334" s="312"/>
      <c r="F334" s="312"/>
      <c r="G334" s="312"/>
      <c r="H334" s="65"/>
      <c r="J334" s="313"/>
      <c r="K334" s="313"/>
      <c r="L334" s="316"/>
    </row>
    <row r="335" spans="2:12" ht="30" customHeight="1">
      <c r="B335" s="315"/>
      <c r="C335" s="312"/>
      <c r="D335" s="312"/>
      <c r="E335" s="312"/>
      <c r="F335" s="312"/>
      <c r="G335" s="312"/>
      <c r="H335" s="65"/>
      <c r="J335" s="313"/>
      <c r="K335" s="313"/>
      <c r="L335" s="316"/>
    </row>
    <row r="336" spans="2:12" ht="30" customHeight="1">
      <c r="B336" s="315"/>
      <c r="C336" s="312"/>
      <c r="D336" s="312"/>
      <c r="E336" s="312"/>
      <c r="F336" s="312"/>
      <c r="G336" s="312"/>
      <c r="H336" s="65"/>
      <c r="J336" s="313"/>
      <c r="K336" s="313"/>
      <c r="L336" s="316"/>
    </row>
    <row r="337" spans="2:12" ht="30" customHeight="1">
      <c r="B337" s="315"/>
      <c r="C337" s="312"/>
      <c r="D337" s="312"/>
      <c r="E337" s="312"/>
      <c r="F337" s="312"/>
      <c r="G337" s="312"/>
      <c r="H337" s="65"/>
      <c r="J337" s="313"/>
      <c r="K337" s="313"/>
      <c r="L337" s="316"/>
    </row>
    <row r="338" spans="2:12" ht="30" customHeight="1">
      <c r="B338" s="315"/>
      <c r="C338" s="312"/>
      <c r="D338" s="312"/>
      <c r="E338" s="312"/>
      <c r="F338" s="312"/>
      <c r="G338" s="312"/>
      <c r="H338" s="65"/>
      <c r="J338" s="313"/>
      <c r="K338" s="313"/>
      <c r="L338" s="316"/>
    </row>
    <row r="339" spans="2:12" ht="30" customHeight="1">
      <c r="B339" s="315"/>
      <c r="C339" s="312"/>
      <c r="D339" s="312"/>
      <c r="E339" s="312"/>
      <c r="F339" s="312"/>
      <c r="G339" s="312"/>
      <c r="H339" s="65"/>
      <c r="J339" s="313"/>
      <c r="K339" s="313"/>
      <c r="L339" s="316"/>
    </row>
    <row r="340" spans="2:12" ht="30" customHeight="1">
      <c r="B340" s="315"/>
      <c r="C340" s="312"/>
      <c r="D340" s="312"/>
      <c r="E340" s="312"/>
      <c r="F340" s="312"/>
      <c r="G340" s="312"/>
      <c r="H340" s="65"/>
      <c r="J340" s="313"/>
      <c r="K340" s="313"/>
      <c r="L340" s="316"/>
    </row>
    <row r="341" spans="2:12" ht="30" customHeight="1">
      <c r="B341" s="315"/>
      <c r="C341" s="312"/>
      <c r="D341" s="312"/>
      <c r="E341" s="312"/>
      <c r="F341" s="312"/>
      <c r="G341" s="312"/>
      <c r="H341" s="65"/>
      <c r="J341" s="313"/>
      <c r="K341" s="313"/>
      <c r="L341" s="316"/>
    </row>
    <row r="342" spans="2:12" ht="30" customHeight="1">
      <c r="B342" s="315"/>
      <c r="C342" s="312"/>
      <c r="D342" s="312"/>
      <c r="E342" s="312"/>
      <c r="F342" s="312"/>
      <c r="G342" s="312"/>
      <c r="H342" s="65"/>
      <c r="J342" s="313"/>
      <c r="K342" s="313"/>
      <c r="L342" s="316"/>
    </row>
    <row r="343" spans="2:12" ht="30" customHeight="1">
      <c r="B343" s="315"/>
      <c r="C343" s="312"/>
      <c r="D343" s="312"/>
      <c r="E343" s="312"/>
      <c r="F343" s="312"/>
      <c r="G343" s="312"/>
      <c r="H343" s="65"/>
      <c r="J343" s="313"/>
      <c r="K343" s="313"/>
      <c r="L343" s="316"/>
    </row>
    <row r="344" spans="2:12" ht="30" customHeight="1">
      <c r="B344" s="315"/>
      <c r="C344" s="312"/>
      <c r="D344" s="312"/>
      <c r="E344" s="312"/>
      <c r="F344" s="312"/>
      <c r="G344" s="312"/>
      <c r="H344" s="65"/>
      <c r="J344" s="313"/>
      <c r="K344" s="313"/>
      <c r="L344" s="316"/>
    </row>
    <row r="345" spans="2:12" ht="30" customHeight="1">
      <c r="B345" s="315"/>
      <c r="C345" s="312"/>
      <c r="D345" s="312"/>
      <c r="E345" s="312"/>
      <c r="F345" s="312"/>
      <c r="G345" s="312"/>
      <c r="H345" s="65"/>
      <c r="J345" s="313"/>
      <c r="K345" s="313"/>
      <c r="L345" s="316"/>
    </row>
    <row r="346" spans="2:12" ht="30" customHeight="1">
      <c r="B346" s="315"/>
      <c r="C346" s="312"/>
      <c r="D346" s="312"/>
      <c r="E346" s="312"/>
      <c r="F346" s="312"/>
      <c r="G346" s="312"/>
      <c r="H346" s="65"/>
      <c r="J346" s="313"/>
      <c r="K346" s="313"/>
      <c r="L346" s="316"/>
    </row>
    <row r="347" spans="2:12" ht="30" customHeight="1">
      <c r="B347" s="315"/>
      <c r="C347" s="312"/>
      <c r="D347" s="312"/>
      <c r="E347" s="312"/>
      <c r="F347" s="312"/>
      <c r="G347" s="312"/>
      <c r="H347" s="65"/>
      <c r="J347" s="313"/>
      <c r="K347" s="313"/>
      <c r="L347" s="316"/>
    </row>
    <row r="348" spans="2:12" ht="30" customHeight="1">
      <c r="B348" s="315"/>
      <c r="C348" s="312"/>
      <c r="D348" s="312"/>
      <c r="E348" s="312"/>
      <c r="F348" s="312"/>
      <c r="G348" s="312"/>
      <c r="H348" s="65"/>
      <c r="J348" s="313"/>
      <c r="K348" s="313"/>
      <c r="L348" s="316"/>
    </row>
    <row r="349" spans="2:12" ht="30" customHeight="1">
      <c r="B349" s="315"/>
      <c r="C349" s="312"/>
      <c r="D349" s="312"/>
      <c r="E349" s="312"/>
      <c r="F349" s="312"/>
      <c r="G349" s="312"/>
      <c r="H349" s="65"/>
      <c r="J349" s="313"/>
      <c r="K349" s="313"/>
      <c r="L349" s="316"/>
    </row>
    <row r="350" spans="2:12" ht="30" customHeight="1">
      <c r="B350" s="315"/>
      <c r="C350" s="312"/>
      <c r="D350" s="312"/>
      <c r="E350" s="312"/>
      <c r="F350" s="312"/>
      <c r="G350" s="312"/>
      <c r="H350" s="65"/>
      <c r="J350" s="313"/>
      <c r="K350" s="313"/>
      <c r="L350" s="316"/>
    </row>
    <row r="351" spans="2:12" ht="30" customHeight="1">
      <c r="B351" s="315"/>
      <c r="C351" s="312"/>
      <c r="D351" s="312"/>
      <c r="E351" s="312"/>
      <c r="F351" s="312"/>
      <c r="G351" s="312"/>
      <c r="H351" s="65"/>
      <c r="J351" s="313"/>
      <c r="K351" s="313"/>
      <c r="L351" s="316"/>
    </row>
    <row r="352" spans="2:12" ht="30" customHeight="1">
      <c r="B352" s="315"/>
      <c r="C352" s="312"/>
      <c r="D352" s="312"/>
      <c r="E352" s="312"/>
      <c r="F352" s="312"/>
      <c r="G352" s="312"/>
      <c r="H352" s="65"/>
      <c r="J352" s="313"/>
      <c r="K352" s="313"/>
      <c r="L352" s="316"/>
    </row>
    <row r="353" spans="2:12" ht="30" customHeight="1">
      <c r="B353" s="315"/>
      <c r="C353" s="312"/>
      <c r="D353" s="312"/>
      <c r="E353" s="312"/>
      <c r="F353" s="312"/>
      <c r="G353" s="312"/>
      <c r="H353" s="65"/>
      <c r="J353" s="313"/>
      <c r="K353" s="313"/>
      <c r="L353" s="316"/>
    </row>
    <row r="354" spans="2:12" ht="30" customHeight="1">
      <c r="B354" s="315"/>
      <c r="C354" s="312"/>
      <c r="D354" s="312"/>
      <c r="E354" s="312"/>
      <c r="F354" s="312"/>
      <c r="G354" s="312"/>
      <c r="H354" s="65"/>
      <c r="J354" s="313"/>
      <c r="K354" s="313"/>
      <c r="L354" s="316"/>
    </row>
    <row r="355" spans="2:12" ht="30" customHeight="1">
      <c r="B355" s="315"/>
      <c r="C355" s="312"/>
      <c r="D355" s="312"/>
      <c r="E355" s="312"/>
      <c r="F355" s="312"/>
      <c r="G355" s="312"/>
      <c r="H355" s="65"/>
      <c r="J355" s="313"/>
      <c r="K355" s="313"/>
      <c r="L355" s="316"/>
    </row>
    <row r="356" spans="2:12" ht="30" customHeight="1">
      <c r="B356" s="315"/>
      <c r="C356" s="312"/>
      <c r="D356" s="312"/>
      <c r="E356" s="312"/>
      <c r="F356" s="312"/>
      <c r="G356" s="312"/>
      <c r="H356" s="65"/>
      <c r="J356" s="313"/>
      <c r="K356" s="313"/>
      <c r="L356" s="316"/>
    </row>
    <row r="357" spans="2:12" ht="30" customHeight="1">
      <c r="B357" s="315"/>
      <c r="C357" s="312"/>
      <c r="D357" s="312"/>
      <c r="E357" s="312"/>
      <c r="F357" s="312"/>
      <c r="G357" s="312"/>
      <c r="H357" s="65"/>
      <c r="J357" s="313"/>
      <c r="K357" s="313"/>
      <c r="L357" s="316"/>
    </row>
    <row r="358" spans="2:12" ht="30" customHeight="1">
      <c r="B358" s="315"/>
      <c r="C358" s="312"/>
      <c r="D358" s="312"/>
      <c r="E358" s="312"/>
      <c r="F358" s="312"/>
      <c r="G358" s="312"/>
      <c r="H358" s="65"/>
      <c r="J358" s="313"/>
      <c r="K358" s="313"/>
      <c r="L358" s="316"/>
    </row>
    <row r="359" spans="2:12" ht="30" customHeight="1">
      <c r="B359" s="315"/>
      <c r="C359" s="312"/>
      <c r="D359" s="312"/>
      <c r="E359" s="312"/>
      <c r="F359" s="312"/>
      <c r="G359" s="312"/>
      <c r="H359" s="65"/>
      <c r="J359" s="313"/>
      <c r="K359" s="313"/>
      <c r="L359" s="316"/>
    </row>
    <row r="360" spans="2:12" ht="30" customHeight="1">
      <c r="B360" s="315"/>
      <c r="C360" s="312"/>
      <c r="D360" s="312"/>
      <c r="E360" s="312"/>
      <c r="F360" s="312"/>
      <c r="G360" s="312"/>
      <c r="H360" s="65"/>
      <c r="J360" s="313"/>
      <c r="K360" s="313"/>
      <c r="L360" s="316"/>
    </row>
    <row r="361" spans="2:12" ht="30" customHeight="1">
      <c r="B361" s="315"/>
      <c r="C361" s="312"/>
      <c r="D361" s="312"/>
      <c r="E361" s="312"/>
      <c r="F361" s="312"/>
      <c r="G361" s="312"/>
      <c r="H361" s="65"/>
      <c r="J361" s="313"/>
      <c r="K361" s="313"/>
      <c r="L361" s="316"/>
    </row>
    <row r="362" spans="2:12" ht="30" customHeight="1">
      <c r="B362" s="315"/>
      <c r="C362" s="312"/>
      <c r="D362" s="312"/>
      <c r="E362" s="312"/>
      <c r="F362" s="312"/>
      <c r="G362" s="312"/>
      <c r="H362" s="65"/>
      <c r="J362" s="313"/>
      <c r="K362" s="313"/>
      <c r="L362" s="316"/>
    </row>
    <row r="363" spans="2:12" ht="30" customHeight="1">
      <c r="B363" s="315"/>
      <c r="C363" s="312"/>
      <c r="D363" s="312"/>
      <c r="E363" s="312"/>
      <c r="F363" s="312"/>
      <c r="G363" s="312"/>
      <c r="H363" s="65"/>
      <c r="J363" s="313"/>
      <c r="K363" s="313"/>
      <c r="L363" s="316"/>
    </row>
    <row r="364" spans="2:12" ht="30" customHeight="1">
      <c r="B364" s="315"/>
      <c r="C364" s="312"/>
      <c r="D364" s="312"/>
      <c r="E364" s="312"/>
      <c r="F364" s="312"/>
      <c r="G364" s="312"/>
      <c r="H364" s="65"/>
      <c r="J364" s="313"/>
      <c r="K364" s="313"/>
      <c r="L364" s="316"/>
    </row>
    <row r="365" spans="2:12" ht="30" customHeight="1">
      <c r="B365" s="315"/>
      <c r="C365" s="312"/>
      <c r="D365" s="312"/>
      <c r="E365" s="312"/>
      <c r="F365" s="312"/>
      <c r="G365" s="312"/>
      <c r="H365" s="65"/>
      <c r="J365" s="313"/>
      <c r="K365" s="313"/>
      <c r="L365" s="316"/>
    </row>
    <row r="366" spans="2:12" ht="30" customHeight="1">
      <c r="B366" s="315"/>
      <c r="C366" s="312"/>
      <c r="D366" s="312"/>
      <c r="E366" s="312"/>
      <c r="F366" s="312"/>
      <c r="G366" s="312"/>
      <c r="H366" s="65"/>
      <c r="J366" s="313"/>
      <c r="K366" s="313"/>
      <c r="L366" s="316"/>
    </row>
    <row r="367" spans="2:12" ht="30" customHeight="1">
      <c r="B367" s="315"/>
      <c r="C367" s="312"/>
      <c r="D367" s="312"/>
      <c r="E367" s="312"/>
      <c r="F367" s="312"/>
      <c r="G367" s="312"/>
      <c r="H367" s="65"/>
      <c r="J367" s="313"/>
      <c r="K367" s="313"/>
      <c r="L367" s="316"/>
    </row>
    <row r="368" spans="2:12" ht="30" customHeight="1">
      <c r="B368" s="315"/>
      <c r="C368" s="312"/>
      <c r="D368" s="312"/>
      <c r="E368" s="312"/>
      <c r="F368" s="312"/>
      <c r="G368" s="312"/>
      <c r="H368" s="65"/>
      <c r="J368" s="313"/>
      <c r="K368" s="313"/>
      <c r="L368" s="316"/>
    </row>
    <row r="369" spans="2:12" ht="30" customHeight="1">
      <c r="B369" s="315"/>
      <c r="C369" s="312"/>
      <c r="D369" s="312"/>
      <c r="E369" s="312"/>
      <c r="F369" s="312"/>
      <c r="G369" s="312"/>
      <c r="H369" s="65"/>
      <c r="J369" s="313"/>
      <c r="K369" s="313"/>
      <c r="L369" s="316"/>
    </row>
    <row r="370" spans="2:12" ht="30" customHeight="1">
      <c r="B370" s="315"/>
      <c r="C370" s="312"/>
      <c r="D370" s="312"/>
      <c r="E370" s="312"/>
      <c r="F370" s="312"/>
      <c r="G370" s="312"/>
      <c r="H370" s="65"/>
      <c r="J370" s="313"/>
      <c r="K370" s="313"/>
      <c r="L370" s="316"/>
    </row>
    <row r="371" spans="2:12" ht="30" customHeight="1">
      <c r="B371" s="315"/>
      <c r="C371" s="312"/>
      <c r="D371" s="312"/>
      <c r="E371" s="312"/>
      <c r="F371" s="312"/>
      <c r="G371" s="312"/>
      <c r="H371" s="65"/>
      <c r="J371" s="313"/>
      <c r="K371" s="313"/>
      <c r="L371" s="316"/>
    </row>
    <row r="372" spans="2:12" ht="30" customHeight="1">
      <c r="B372" s="315"/>
      <c r="C372" s="312"/>
      <c r="D372" s="312"/>
      <c r="E372" s="312"/>
      <c r="F372" s="312"/>
      <c r="G372" s="312"/>
      <c r="H372" s="65"/>
      <c r="J372" s="313"/>
      <c r="K372" s="313"/>
      <c r="L372" s="316"/>
    </row>
    <row r="373" spans="2:12" ht="30" customHeight="1">
      <c r="B373" s="315"/>
      <c r="C373" s="312"/>
      <c r="D373" s="312"/>
      <c r="E373" s="312"/>
      <c r="F373" s="312"/>
      <c r="G373" s="312"/>
      <c r="H373" s="65"/>
      <c r="J373" s="313"/>
      <c r="K373" s="313"/>
      <c r="L373" s="316"/>
    </row>
    <row r="374" spans="2:12" ht="30" customHeight="1">
      <c r="B374" s="315"/>
      <c r="C374" s="312"/>
      <c r="D374" s="312"/>
      <c r="E374" s="312"/>
      <c r="F374" s="312"/>
      <c r="G374" s="312"/>
      <c r="H374" s="65"/>
      <c r="J374" s="313"/>
      <c r="K374" s="313"/>
      <c r="L374" s="316"/>
    </row>
    <row r="375" spans="2:12" ht="30" customHeight="1">
      <c r="B375" s="315"/>
      <c r="C375" s="312"/>
      <c r="D375" s="312"/>
      <c r="E375" s="312"/>
      <c r="F375" s="312"/>
      <c r="G375" s="312"/>
      <c r="H375" s="65"/>
      <c r="J375" s="313"/>
      <c r="K375" s="313"/>
      <c r="L375" s="316"/>
    </row>
    <row r="376" spans="2:12" ht="30" customHeight="1">
      <c r="B376" s="315"/>
      <c r="C376" s="312"/>
      <c r="D376" s="312"/>
      <c r="E376" s="312"/>
      <c r="F376" s="312"/>
      <c r="G376" s="312"/>
      <c r="H376" s="65"/>
      <c r="J376" s="313"/>
      <c r="K376" s="313"/>
      <c r="L376" s="316"/>
    </row>
    <row r="377" spans="2:12" ht="30" customHeight="1">
      <c r="B377" s="315"/>
      <c r="C377" s="312"/>
      <c r="D377" s="312"/>
      <c r="E377" s="312"/>
      <c r="F377" s="312"/>
      <c r="G377" s="312"/>
      <c r="H377" s="65"/>
      <c r="J377" s="313"/>
      <c r="K377" s="313"/>
      <c r="L377" s="316"/>
    </row>
    <row r="378" spans="2:12" ht="30" customHeight="1">
      <c r="B378" s="315"/>
      <c r="C378" s="312"/>
      <c r="D378" s="312"/>
      <c r="E378" s="312"/>
      <c r="F378" s="312"/>
      <c r="G378" s="312"/>
      <c r="H378" s="65"/>
      <c r="J378" s="313"/>
      <c r="K378" s="313"/>
      <c r="L378" s="316"/>
    </row>
    <row r="379" spans="2:12" ht="30" customHeight="1">
      <c r="B379" s="315"/>
      <c r="C379" s="312"/>
      <c r="D379" s="312"/>
      <c r="E379" s="312"/>
      <c r="F379" s="312"/>
      <c r="G379" s="312"/>
      <c r="H379" s="65"/>
      <c r="J379" s="313"/>
      <c r="K379" s="313"/>
      <c r="L379" s="316"/>
    </row>
    <row r="380" spans="2:12" ht="30" customHeight="1">
      <c r="B380" s="315"/>
      <c r="C380" s="312"/>
      <c r="D380" s="312"/>
      <c r="E380" s="312"/>
      <c r="F380" s="312"/>
      <c r="G380" s="312"/>
      <c r="H380" s="65"/>
      <c r="J380" s="313"/>
      <c r="K380" s="313"/>
      <c r="L380" s="316"/>
    </row>
    <row r="381" spans="2:12" ht="30" customHeight="1">
      <c r="B381" s="315"/>
      <c r="C381" s="312"/>
      <c r="D381" s="312"/>
      <c r="E381" s="312"/>
      <c r="F381" s="312"/>
      <c r="G381" s="312"/>
      <c r="H381" s="65"/>
      <c r="J381" s="313"/>
      <c r="K381" s="313"/>
      <c r="L381" s="316"/>
    </row>
    <row r="382" spans="2:12" ht="30" customHeight="1">
      <c r="B382" s="315"/>
      <c r="C382" s="312"/>
      <c r="D382" s="312"/>
      <c r="E382" s="312"/>
      <c r="F382" s="312"/>
      <c r="G382" s="312"/>
      <c r="H382" s="65"/>
      <c r="J382" s="313"/>
      <c r="K382" s="313"/>
      <c r="L382" s="316"/>
    </row>
    <row r="383" spans="2:12" ht="30" customHeight="1">
      <c r="B383" s="315"/>
      <c r="C383" s="312"/>
      <c r="D383" s="312"/>
      <c r="E383" s="312"/>
      <c r="F383" s="312"/>
      <c r="G383" s="312"/>
      <c r="H383" s="65"/>
      <c r="J383" s="313"/>
      <c r="K383" s="313"/>
      <c r="L383" s="316"/>
    </row>
    <row r="384" spans="2:12" ht="30" customHeight="1">
      <c r="B384" s="315"/>
      <c r="C384" s="312"/>
      <c r="D384" s="312"/>
      <c r="E384" s="312"/>
      <c r="F384" s="312"/>
      <c r="G384" s="312"/>
      <c r="H384" s="65"/>
      <c r="J384" s="313"/>
      <c r="K384" s="313"/>
      <c r="L384" s="316"/>
    </row>
    <row r="385" spans="2:12" ht="30" customHeight="1">
      <c r="B385" s="315"/>
      <c r="C385" s="312"/>
      <c r="D385" s="312"/>
      <c r="E385" s="312"/>
      <c r="F385" s="312"/>
      <c r="G385" s="312"/>
      <c r="H385" s="65"/>
      <c r="J385" s="313"/>
      <c r="K385" s="313"/>
      <c r="L385" s="316"/>
    </row>
    <row r="386" spans="2:12" ht="30" customHeight="1">
      <c r="B386" s="315"/>
      <c r="C386" s="312"/>
      <c r="D386" s="312"/>
      <c r="E386" s="312"/>
      <c r="F386" s="312"/>
      <c r="G386" s="312"/>
      <c r="H386" s="65"/>
      <c r="J386" s="313"/>
      <c r="K386" s="313"/>
      <c r="L386" s="316"/>
    </row>
    <row r="387" spans="2:12" ht="30" customHeight="1">
      <c r="B387" s="315"/>
      <c r="C387" s="312"/>
      <c r="D387" s="312"/>
      <c r="E387" s="312"/>
      <c r="F387" s="312"/>
      <c r="G387" s="312"/>
      <c r="H387" s="65"/>
      <c r="J387" s="313"/>
      <c r="K387" s="313"/>
      <c r="L387" s="316"/>
    </row>
    <row r="388" spans="2:12" ht="30" customHeight="1">
      <c r="B388" s="315"/>
      <c r="C388" s="312"/>
      <c r="D388" s="312"/>
      <c r="E388" s="312"/>
      <c r="F388" s="312"/>
      <c r="G388" s="312"/>
      <c r="H388" s="65"/>
      <c r="J388" s="313"/>
      <c r="K388" s="313"/>
      <c r="L388" s="316"/>
    </row>
    <row r="389" spans="2:12" ht="30" customHeight="1">
      <c r="B389" s="315"/>
      <c r="C389" s="312"/>
      <c r="D389" s="312"/>
      <c r="E389" s="312"/>
      <c r="F389" s="312"/>
      <c r="G389" s="312"/>
      <c r="H389" s="65"/>
      <c r="J389" s="313"/>
      <c r="K389" s="313"/>
      <c r="L389" s="316"/>
    </row>
    <row r="390" spans="2:12" ht="30" customHeight="1">
      <c r="B390" s="315"/>
      <c r="C390" s="312"/>
      <c r="D390" s="312"/>
      <c r="E390" s="312"/>
      <c r="F390" s="312"/>
      <c r="G390" s="312"/>
      <c r="H390" s="65"/>
      <c r="J390" s="313"/>
      <c r="K390" s="313"/>
      <c r="L390" s="316"/>
    </row>
    <row r="391" spans="2:12" ht="30" customHeight="1">
      <c r="B391" s="315"/>
      <c r="C391" s="312"/>
      <c r="D391" s="312"/>
      <c r="E391" s="312"/>
      <c r="F391" s="312"/>
      <c r="G391" s="312"/>
      <c r="H391" s="65"/>
      <c r="J391" s="313"/>
      <c r="K391" s="313"/>
      <c r="L391" s="316"/>
    </row>
    <row r="392" spans="2:12" ht="30" customHeight="1">
      <c r="B392" s="315"/>
      <c r="C392" s="312"/>
      <c r="D392" s="312"/>
      <c r="E392" s="312"/>
      <c r="F392" s="312"/>
      <c r="G392" s="312"/>
      <c r="H392" s="65"/>
      <c r="J392" s="313"/>
      <c r="K392" s="313"/>
      <c r="L392" s="316"/>
    </row>
    <row r="393" spans="2:12" ht="30" customHeight="1">
      <c r="B393" s="315"/>
      <c r="C393" s="312"/>
      <c r="D393" s="312"/>
      <c r="E393" s="312"/>
      <c r="F393" s="312"/>
      <c r="G393" s="312"/>
      <c r="H393" s="65"/>
      <c r="J393" s="313"/>
      <c r="K393" s="313"/>
      <c r="L393" s="316"/>
    </row>
    <row r="394" spans="2:12" ht="30" customHeight="1">
      <c r="B394" s="315"/>
      <c r="C394" s="312"/>
      <c r="D394" s="312"/>
      <c r="E394" s="312"/>
      <c r="F394" s="312"/>
      <c r="G394" s="312"/>
      <c r="H394" s="65"/>
      <c r="J394" s="313"/>
      <c r="K394" s="313"/>
      <c r="L394" s="316"/>
    </row>
    <row r="395" spans="2:12" ht="30" customHeight="1">
      <c r="B395" s="315"/>
      <c r="C395" s="312"/>
      <c r="D395" s="312"/>
      <c r="E395" s="312"/>
      <c r="F395" s="312"/>
      <c r="G395" s="312"/>
      <c r="H395" s="65"/>
      <c r="J395" s="313"/>
      <c r="K395" s="313"/>
      <c r="L395" s="316"/>
    </row>
    <row r="396" spans="2:12" ht="30" customHeight="1">
      <c r="B396" s="315"/>
      <c r="C396" s="312"/>
      <c r="D396" s="312"/>
      <c r="E396" s="312"/>
      <c r="F396" s="312"/>
      <c r="G396" s="312"/>
      <c r="H396" s="65"/>
      <c r="J396" s="313"/>
      <c r="K396" s="313"/>
      <c r="L396" s="316"/>
    </row>
    <row r="397" spans="2:12" ht="30" customHeight="1">
      <c r="B397" s="315"/>
      <c r="C397" s="312"/>
      <c r="D397" s="312"/>
      <c r="E397" s="312"/>
      <c r="F397" s="312"/>
      <c r="G397" s="312"/>
      <c r="H397" s="65"/>
      <c r="J397" s="313"/>
      <c r="K397" s="313"/>
      <c r="L397" s="316"/>
    </row>
    <row r="398" spans="2:12" ht="30" customHeight="1">
      <c r="B398" s="315"/>
      <c r="C398" s="312"/>
      <c r="D398" s="312"/>
      <c r="E398" s="312"/>
      <c r="F398" s="312"/>
      <c r="G398" s="312"/>
      <c r="H398" s="65"/>
      <c r="J398" s="313"/>
      <c r="K398" s="313"/>
      <c r="L398" s="316"/>
    </row>
    <row r="399" spans="2:12" ht="30" customHeight="1">
      <c r="B399" s="315"/>
      <c r="C399" s="312"/>
      <c r="D399" s="312"/>
      <c r="E399" s="312"/>
      <c r="F399" s="312"/>
      <c r="G399" s="312"/>
      <c r="H399" s="65"/>
      <c r="J399" s="313"/>
      <c r="K399" s="313"/>
      <c r="L399" s="316"/>
    </row>
    <row r="400" spans="2:12" ht="30" customHeight="1">
      <c r="B400" s="315"/>
      <c r="C400" s="312"/>
      <c r="D400" s="312"/>
      <c r="E400" s="312"/>
      <c r="F400" s="312"/>
      <c r="G400" s="312"/>
      <c r="H400" s="65"/>
      <c r="J400" s="313"/>
      <c r="K400" s="313"/>
      <c r="L400" s="316"/>
    </row>
    <row r="401" spans="2:12" ht="30" customHeight="1">
      <c r="B401" s="315"/>
      <c r="C401" s="312"/>
      <c r="D401" s="312"/>
      <c r="E401" s="312"/>
      <c r="F401" s="312"/>
      <c r="G401" s="312"/>
      <c r="H401" s="65"/>
      <c r="J401" s="313"/>
      <c r="K401" s="313"/>
      <c r="L401" s="316"/>
    </row>
    <row r="402" spans="2:12" ht="30" customHeight="1">
      <c r="B402" s="315"/>
      <c r="C402" s="312"/>
      <c r="D402" s="312"/>
      <c r="E402" s="312"/>
      <c r="F402" s="312"/>
      <c r="G402" s="312"/>
      <c r="H402" s="65"/>
      <c r="J402" s="313"/>
      <c r="K402" s="313"/>
      <c r="L402" s="316"/>
    </row>
    <row r="403" spans="2:12" ht="30" customHeight="1">
      <c r="B403" s="315"/>
      <c r="C403" s="312"/>
      <c r="D403" s="312"/>
      <c r="E403" s="312"/>
      <c r="F403" s="312"/>
      <c r="G403" s="312"/>
      <c r="H403" s="65"/>
      <c r="J403" s="313"/>
      <c r="K403" s="313"/>
      <c r="L403" s="316"/>
    </row>
    <row r="404" spans="2:12" ht="30" customHeight="1">
      <c r="B404" s="315"/>
      <c r="C404" s="312"/>
      <c r="D404" s="312"/>
      <c r="E404" s="312"/>
      <c r="F404" s="312"/>
      <c r="G404" s="312"/>
      <c r="H404" s="65"/>
      <c r="J404" s="313"/>
      <c r="K404" s="313"/>
      <c r="L404" s="316"/>
    </row>
    <row r="405" spans="2:12" ht="30" customHeight="1">
      <c r="B405" s="315"/>
      <c r="C405" s="312"/>
      <c r="D405" s="312"/>
      <c r="E405" s="312"/>
      <c r="F405" s="312"/>
      <c r="G405" s="312"/>
      <c r="H405" s="65"/>
      <c r="J405" s="313"/>
      <c r="K405" s="313"/>
      <c r="L405" s="316"/>
    </row>
    <row r="406" spans="2:12" ht="30" customHeight="1">
      <c r="B406" s="315"/>
      <c r="C406" s="312"/>
      <c r="D406" s="312"/>
      <c r="E406" s="312"/>
      <c r="F406" s="312"/>
      <c r="G406" s="312"/>
      <c r="H406" s="65"/>
      <c r="J406" s="313"/>
      <c r="K406" s="313"/>
      <c r="L406" s="316"/>
    </row>
    <row r="407" spans="2:12" ht="30" customHeight="1">
      <c r="B407" s="315"/>
      <c r="C407" s="312"/>
      <c r="D407" s="312"/>
      <c r="E407" s="312"/>
      <c r="F407" s="312"/>
      <c r="G407" s="312"/>
      <c r="H407" s="65"/>
      <c r="J407" s="313"/>
      <c r="K407" s="313"/>
      <c r="L407" s="316"/>
    </row>
    <row r="408" spans="2:12" ht="30" customHeight="1">
      <c r="B408" s="315"/>
      <c r="C408" s="312"/>
      <c r="D408" s="312"/>
      <c r="E408" s="312"/>
      <c r="F408" s="312"/>
      <c r="G408" s="312"/>
      <c r="H408" s="65"/>
      <c r="J408" s="313"/>
      <c r="K408" s="313"/>
      <c r="L408" s="316"/>
    </row>
    <row r="409" spans="2:12" ht="30" customHeight="1">
      <c r="B409" s="315"/>
      <c r="C409" s="312"/>
      <c r="D409" s="312"/>
      <c r="E409" s="312"/>
      <c r="F409" s="312"/>
      <c r="G409" s="312"/>
      <c r="H409" s="65"/>
      <c r="J409" s="313"/>
      <c r="K409" s="313"/>
      <c r="L409" s="316"/>
    </row>
    <row r="410" spans="2:12" ht="30" customHeight="1">
      <c r="B410" s="315"/>
      <c r="C410" s="312"/>
      <c r="D410" s="312"/>
      <c r="E410" s="312"/>
      <c r="F410" s="312"/>
      <c r="G410" s="312"/>
      <c r="H410" s="65"/>
      <c r="J410" s="313"/>
      <c r="K410" s="313"/>
      <c r="L410" s="316"/>
    </row>
    <row r="411" spans="2:12" ht="30" customHeight="1">
      <c r="B411" s="315"/>
      <c r="C411" s="312"/>
      <c r="D411" s="312"/>
      <c r="E411" s="312"/>
      <c r="F411" s="312"/>
      <c r="G411" s="312"/>
      <c r="H411" s="65"/>
      <c r="J411" s="313"/>
      <c r="K411" s="313"/>
      <c r="L411" s="316"/>
    </row>
    <row r="412" spans="2:12" ht="30" customHeight="1">
      <c r="B412" s="315"/>
      <c r="C412" s="312"/>
      <c r="D412" s="312"/>
      <c r="E412" s="312"/>
      <c r="F412" s="312"/>
      <c r="G412" s="312"/>
      <c r="H412" s="65"/>
      <c r="J412" s="313"/>
      <c r="K412" s="313"/>
      <c r="L412" s="316"/>
    </row>
    <row r="413" spans="2:12" ht="30" customHeight="1">
      <c r="B413" s="315"/>
      <c r="C413" s="312"/>
      <c r="D413" s="312"/>
      <c r="E413" s="312"/>
      <c r="F413" s="312"/>
      <c r="G413" s="312"/>
      <c r="H413" s="65"/>
      <c r="J413" s="313"/>
      <c r="K413" s="313"/>
      <c r="L413" s="316"/>
    </row>
    <row r="414" spans="2:12" ht="30" customHeight="1">
      <c r="B414" s="315"/>
      <c r="C414" s="312"/>
      <c r="D414" s="312"/>
      <c r="E414" s="312"/>
      <c r="F414" s="312"/>
      <c r="G414" s="312"/>
      <c r="H414" s="65"/>
      <c r="J414" s="313"/>
      <c r="K414" s="313"/>
      <c r="L414" s="316"/>
    </row>
    <row r="415" spans="2:12" ht="30" customHeight="1">
      <c r="B415" s="315"/>
      <c r="C415" s="312"/>
      <c r="D415" s="312"/>
      <c r="E415" s="312"/>
      <c r="F415" s="312"/>
      <c r="G415" s="312"/>
      <c r="H415" s="65"/>
      <c r="J415" s="313"/>
      <c r="K415" s="313"/>
      <c r="L415" s="316"/>
    </row>
    <row r="416" spans="2:12" ht="30" customHeight="1">
      <c r="B416" s="315"/>
      <c r="C416" s="312"/>
      <c r="D416" s="312"/>
      <c r="E416" s="312"/>
      <c r="F416" s="312"/>
      <c r="G416" s="312"/>
      <c r="H416" s="65"/>
      <c r="J416" s="313"/>
      <c r="K416" s="313"/>
      <c r="L416" s="316"/>
    </row>
    <row r="417" spans="2:12" ht="30" customHeight="1">
      <c r="B417" s="315"/>
      <c r="C417" s="312"/>
      <c r="D417" s="312"/>
      <c r="E417" s="312"/>
      <c r="F417" s="312"/>
      <c r="G417" s="312"/>
      <c r="H417" s="65"/>
      <c r="J417" s="313"/>
      <c r="K417" s="313"/>
      <c r="L417" s="316"/>
    </row>
  </sheetData>
  <autoFilter ref="B3:L415" xr:uid="{DAAE7B28-B568-46B2-8B83-F3990409C08E}">
    <sortState xmlns:xlrd2="http://schemas.microsoft.com/office/spreadsheetml/2017/richdata2" ref="B4:L417">
      <sortCondition ref="H3:H415"/>
    </sortState>
  </autoFilter>
  <phoneticPr fontId="2" type="noConversion"/>
  <conditionalFormatting sqref="B4:H220">
    <cfRule type="expression" dxfId="298" priority="6" stopIfTrue="1">
      <formula>UPPER($I4)="NONE"</formula>
    </cfRule>
    <cfRule type="expression" dxfId="297" priority="7" stopIfTrue="1">
      <formula>AND($I4&lt;&gt;"", $J4&lt;&gt;"", $I4*1&lt;$J4*1)</formula>
    </cfRule>
  </conditionalFormatting>
  <conditionalFormatting sqref="H1:H3 H221:H1048576">
    <cfRule type="duplicateValues" dxfId="296" priority="5"/>
  </conditionalFormatting>
  <conditionalFormatting sqref="H4:H1048576">
    <cfRule type="expression" dxfId="295" priority="8">
      <formula>COUNTIF($H:$H, $H4)&gt;1</formula>
    </cfRule>
  </conditionalFormatting>
  <conditionalFormatting sqref="I3:I1048576">
    <cfRule type="cellIs" dxfId="294" priority="1" operator="equal">
      <formula>0</formula>
    </cfRule>
    <cfRule type="cellIs" dxfId="293" priority="2" operator="equal">
      <formula>"None"</formula>
    </cfRule>
  </conditionalFormatting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FE03-5E13-4CB2-BF75-B4FC1E86EE7E}">
  <sheetPr codeName="Sheet10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4897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1499</v>
      </c>
      <c r="D4" s="312" t="s">
        <v>4893</v>
      </c>
      <c r="E4" s="312"/>
      <c r="F4" s="312"/>
      <c r="G4" s="312" t="s">
        <v>1419</v>
      </c>
      <c r="H4" s="65">
        <v>6215082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1415</v>
      </c>
      <c r="C5" s="312" t="s">
        <v>2170</v>
      </c>
      <c r="D5" s="312" t="s">
        <v>4892</v>
      </c>
      <c r="E5" s="312"/>
      <c r="F5" s="312"/>
      <c r="G5" s="312" t="s">
        <v>1428</v>
      </c>
      <c r="H5" s="65">
        <v>6261010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1839</v>
      </c>
      <c r="D6" s="312" t="s">
        <v>4889</v>
      </c>
      <c r="E6" s="312"/>
      <c r="F6" s="312"/>
      <c r="G6" s="312" t="s">
        <v>1495</v>
      </c>
      <c r="H6" s="65">
        <v>6151911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1839</v>
      </c>
      <c r="D7" s="312" t="s">
        <v>4888</v>
      </c>
      <c r="E7" s="312"/>
      <c r="F7" s="312"/>
      <c r="G7" s="312" t="s">
        <v>4886</v>
      </c>
      <c r="H7" s="65">
        <v>6231269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1424</v>
      </c>
      <c r="D8" s="312" t="s">
        <v>1797</v>
      </c>
      <c r="E8" s="312"/>
      <c r="F8" s="312"/>
      <c r="G8" s="312" t="s">
        <v>1435</v>
      </c>
      <c r="H8" s="65">
        <v>6186549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1424</v>
      </c>
      <c r="D9" s="312" t="s">
        <v>4887</v>
      </c>
      <c r="E9" s="312"/>
      <c r="F9" s="312"/>
      <c r="G9" s="312" t="s">
        <v>1419</v>
      </c>
      <c r="H9" s="65">
        <v>6167110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1424</v>
      </c>
      <c r="D10" s="312" t="s">
        <v>3838</v>
      </c>
      <c r="E10" s="312"/>
      <c r="F10" s="312"/>
      <c r="G10" s="312" t="s">
        <v>1419</v>
      </c>
      <c r="H10" s="65">
        <v>1052830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2301</v>
      </c>
      <c r="D11" s="312" t="s">
        <v>4132</v>
      </c>
      <c r="E11" s="312"/>
      <c r="F11" s="312"/>
      <c r="G11" s="312" t="s">
        <v>1423</v>
      </c>
      <c r="H11" s="65">
        <v>6223048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1417</v>
      </c>
      <c r="D12" s="312" t="s">
        <v>4884</v>
      </c>
      <c r="E12" s="312"/>
      <c r="F12" s="312"/>
      <c r="G12" s="312" t="s">
        <v>1419</v>
      </c>
      <c r="H12" s="65">
        <v>6244584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1417</v>
      </c>
      <c r="D13" s="312" t="s">
        <v>4885</v>
      </c>
      <c r="E13" s="312"/>
      <c r="F13" s="312"/>
      <c r="G13" s="312" t="s">
        <v>4886</v>
      </c>
      <c r="H13" s="65">
        <v>6213200</v>
      </c>
      <c r="I13" s="65">
        <f>IF(H13="","None",_xlfn.XLOOKUP(H13,RawTable[ITEM_NO],RawTable[STOCK],"None"))</f>
        <v>9</v>
      </c>
      <c r="J13" s="313"/>
      <c r="K13" s="313"/>
      <c r="L13" s="316"/>
    </row>
    <row r="14" spans="2:12" ht="30" customHeight="1">
      <c r="B14" s="315" t="s">
        <v>1415</v>
      </c>
      <c r="C14" s="312" t="s">
        <v>1488</v>
      </c>
      <c r="D14" s="312" t="s">
        <v>3841</v>
      </c>
      <c r="E14" s="312"/>
      <c r="F14" s="312"/>
      <c r="G14" s="312" t="s">
        <v>1419</v>
      </c>
      <c r="H14" s="65">
        <v>1051663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4895</v>
      </c>
      <c r="E15" s="312"/>
      <c r="F15" s="312"/>
      <c r="G15" s="312" t="s">
        <v>1610</v>
      </c>
      <c r="H15" s="65">
        <v>6256829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1413</v>
      </c>
      <c r="C16" s="312" t="s">
        <v>1762</v>
      </c>
      <c r="D16" s="312" t="s">
        <v>4894</v>
      </c>
      <c r="E16" s="312"/>
      <c r="F16" s="312"/>
      <c r="G16" s="312" t="s">
        <v>1610</v>
      </c>
      <c r="H16" s="65">
        <v>6256830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1413</v>
      </c>
      <c r="C17" s="312" t="s">
        <v>1665</v>
      </c>
      <c r="D17" s="312" t="s">
        <v>3935</v>
      </c>
      <c r="E17" s="312"/>
      <c r="F17" s="312"/>
      <c r="G17" s="312" t="s">
        <v>3936</v>
      </c>
      <c r="H17" s="65">
        <v>6100649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1665</v>
      </c>
      <c r="D18" s="312" t="s">
        <v>4890</v>
      </c>
      <c r="E18" s="312"/>
      <c r="F18" s="312"/>
      <c r="G18" s="312" t="s">
        <v>1423</v>
      </c>
      <c r="H18" s="65">
        <v>6234342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1665</v>
      </c>
      <c r="D19" s="312" t="s">
        <v>4891</v>
      </c>
      <c r="E19" s="312"/>
      <c r="F19" s="312"/>
      <c r="G19" s="312" t="s">
        <v>1423</v>
      </c>
      <c r="H19" s="65">
        <v>6245538</v>
      </c>
      <c r="I19" s="65">
        <f>IF(H19="","None",_xlfn.XLOOKUP(H19,RawTable[ITEM_NO],RawTable[STOCK],"None"))</f>
        <v>3</v>
      </c>
      <c r="J19" s="313"/>
      <c r="K19" s="313"/>
      <c r="L19" s="316"/>
    </row>
    <row r="20" spans="2:12" ht="30" customHeight="1">
      <c r="B20" s="315" t="s">
        <v>1413</v>
      </c>
      <c r="C20" s="312" t="s">
        <v>1561</v>
      </c>
      <c r="D20" s="312" t="s">
        <v>4883</v>
      </c>
      <c r="E20" s="312"/>
      <c r="F20" s="312"/>
      <c r="G20" s="312" t="s">
        <v>1423</v>
      </c>
      <c r="H20" s="65">
        <v>6231153</v>
      </c>
      <c r="I20" s="65">
        <f>IF(H20="","None",_xlfn.XLOOKUP(H20,RawTable[ITEM_NO],RawTable[STOCK],"None"))</f>
        <v>3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4896</v>
      </c>
      <c r="E21" s="312"/>
      <c r="F21" s="312"/>
      <c r="G21" s="312" t="s">
        <v>3938</v>
      </c>
      <c r="H21" s="65">
        <v>6320286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9086</v>
      </c>
      <c r="C22" s="312" t="s">
        <v>9087</v>
      </c>
      <c r="D22" s="312" t="s">
        <v>9085</v>
      </c>
      <c r="E22" s="312" t="s">
        <v>9088</v>
      </c>
      <c r="F22" s="312"/>
      <c r="G22" s="312"/>
      <c r="H22" s="65">
        <v>6287230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21" xr:uid="{DAAE7B28-B568-46B2-8B83-F3990409C08E}">
    <sortState xmlns:xlrd2="http://schemas.microsoft.com/office/spreadsheetml/2017/richdata2" ref="B4:L21">
      <sortCondition ref="B4:B6"/>
      <sortCondition ref="C4:C6"/>
      <sortCondition ref="D4:D6"/>
    </sortState>
  </autoFilter>
  <phoneticPr fontId="2" type="noConversion"/>
  <conditionalFormatting sqref="B4:H220">
    <cfRule type="expression" dxfId="292" priority="6" stopIfTrue="1">
      <formula>UPPER($I4)="NONE"</formula>
    </cfRule>
    <cfRule type="expression" dxfId="291" priority="7" stopIfTrue="1">
      <formula>AND($I4&lt;&gt;"", $J4&lt;&gt;"", $I4*1&lt;$J4*1)</formula>
    </cfRule>
  </conditionalFormatting>
  <conditionalFormatting sqref="H1:H3 H221:H1048576">
    <cfRule type="duplicateValues" dxfId="290" priority="5"/>
  </conditionalFormatting>
  <conditionalFormatting sqref="H4:H1048576">
    <cfRule type="expression" dxfId="289" priority="8">
      <formula>COUNTIF($H:$H, $H4)&gt;1</formula>
    </cfRule>
  </conditionalFormatting>
  <conditionalFormatting sqref="I3:I1048576">
    <cfRule type="cellIs" dxfId="288" priority="1" operator="equal">
      <formula>0</formula>
    </cfRule>
    <cfRule type="cellIs" dxfId="287" priority="2" operator="equal">
      <formula>"None"</formula>
    </cfRule>
  </conditionalFormatting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EFAF-07BE-48A7-AE6E-EFE5DA096E9D}">
  <sheetPr codeName="Sheet10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4635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8992</v>
      </c>
      <c r="D4" s="312" t="s">
        <v>8988</v>
      </c>
      <c r="E4" s="312" t="s">
        <v>8989</v>
      </c>
      <c r="F4" s="312" t="s">
        <v>8993</v>
      </c>
      <c r="G4" s="312"/>
      <c r="H4" s="65">
        <v>6296380</v>
      </c>
      <c r="I4" s="65">
        <f>IF(H4="","None",_xlfn.XLOOKUP(H4,RawTable[ITEM_NO],RawTable[STOCK],"None"))</f>
        <v>0</v>
      </c>
      <c r="J4" s="313"/>
      <c r="K4" s="313"/>
      <c r="L4" s="316" t="s">
        <v>8994</v>
      </c>
    </row>
    <row r="5" spans="2:12" ht="30" customHeight="1">
      <c r="B5" s="315" t="s">
        <v>1792</v>
      </c>
      <c r="C5" s="312" t="s">
        <v>8992</v>
      </c>
      <c r="D5" s="312" t="s">
        <v>8990</v>
      </c>
      <c r="E5" s="312" t="s">
        <v>8991</v>
      </c>
      <c r="F5" s="312" t="s">
        <v>8995</v>
      </c>
      <c r="G5" s="312"/>
      <c r="H5" s="65">
        <v>6296381</v>
      </c>
      <c r="I5" s="65">
        <f>IF(H5="","None",_xlfn.XLOOKUP(H5,RawTable[ITEM_NO],RawTable[STOCK],"None"))</f>
        <v>2</v>
      </c>
      <c r="J5" s="313"/>
      <c r="K5" s="313"/>
      <c r="L5" s="316" t="s">
        <v>8996</v>
      </c>
    </row>
    <row r="6" spans="2:12" ht="30" customHeight="1">
      <c r="B6" s="315" t="s">
        <v>9006</v>
      </c>
      <c r="C6" s="312" t="s">
        <v>9007</v>
      </c>
      <c r="D6" s="312" t="s">
        <v>9008</v>
      </c>
      <c r="E6" s="312" t="s">
        <v>9009</v>
      </c>
      <c r="F6" s="312"/>
      <c r="G6" s="312"/>
      <c r="H6" s="65">
        <v>6295454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9710</v>
      </c>
      <c r="C7" s="312" t="s">
        <v>9715</v>
      </c>
      <c r="D7" s="312" t="s">
        <v>9714</v>
      </c>
      <c r="E7" s="312"/>
      <c r="F7" s="312"/>
      <c r="G7" s="312"/>
      <c r="H7" s="65">
        <v>6299414</v>
      </c>
      <c r="I7" s="65">
        <f>IF(H7="","None",_xlfn.XLOOKUP(H7,RawTable[ITEM_NO],RawTable[STOCK],"None"))</f>
        <v>5</v>
      </c>
      <c r="J7" s="313"/>
      <c r="K7" s="313"/>
      <c r="L7" s="316"/>
    </row>
    <row r="8" spans="2:12" ht="30" customHeight="1">
      <c r="B8" s="315" t="s">
        <v>9710</v>
      </c>
      <c r="C8" s="312" t="s">
        <v>9719</v>
      </c>
      <c r="D8" s="312" t="s">
        <v>9716</v>
      </c>
      <c r="E8" s="312" t="s">
        <v>9717</v>
      </c>
      <c r="F8" s="312"/>
      <c r="G8" s="312"/>
      <c r="H8" s="65" t="s">
        <v>9718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/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>
        <v>1</v>
      </c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286" priority="9" stopIfTrue="1">
      <formula>UPPER($I4)="NONE"</formula>
    </cfRule>
    <cfRule type="expression" dxfId="285" priority="10" stopIfTrue="1">
      <formula>AND($I4&lt;&gt;"", $J4&lt;&gt;"", $I4*1&lt;$J4*1)</formula>
    </cfRule>
  </conditionalFormatting>
  <conditionalFormatting sqref="H1:H3 H221:H1048576">
    <cfRule type="duplicateValues" dxfId="284" priority="8"/>
  </conditionalFormatting>
  <conditionalFormatting sqref="H4:H1048576">
    <cfRule type="expression" dxfId="283" priority="11">
      <formula>COUNTIF($H:$H, $H4)&gt;1</formula>
    </cfRule>
  </conditionalFormatting>
  <conditionalFormatting sqref="I3:I1048576">
    <cfRule type="cellIs" dxfId="282" priority="1" operator="equal">
      <formula>0</formula>
    </cfRule>
    <cfRule type="cellIs" dxfId="281" priority="2" operator="equal">
      <formula>"None"</formula>
    </cfRule>
  </conditionalFormatting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7660-48CD-4951-9FFF-2AB438FE3C5D}">
  <sheetPr codeName="Sheet10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4634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1499</v>
      </c>
      <c r="D4" s="312" t="s">
        <v>4628</v>
      </c>
      <c r="E4" s="312"/>
      <c r="F4" s="312"/>
      <c r="G4" s="312" t="s">
        <v>1419</v>
      </c>
      <c r="H4" s="65">
        <v>6243621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2006</v>
      </c>
      <c r="E5" s="312"/>
      <c r="F5" s="312"/>
      <c r="G5" s="312" t="s">
        <v>1419</v>
      </c>
      <c r="H5" s="65">
        <v>6326201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1446</v>
      </c>
      <c r="D6" s="312" t="s">
        <v>4627</v>
      </c>
      <c r="E6" s="312"/>
      <c r="F6" s="312"/>
      <c r="G6" s="312" t="s">
        <v>1428</v>
      </c>
      <c r="H6" s="65">
        <v>6324746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1651</v>
      </c>
      <c r="D7" s="312" t="s">
        <v>4622</v>
      </c>
      <c r="E7" s="312"/>
      <c r="F7" s="312"/>
      <c r="G7" s="312" t="s">
        <v>1423</v>
      </c>
      <c r="H7" s="65">
        <v>6250404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1413</v>
      </c>
      <c r="C8" s="312" t="s">
        <v>1651</v>
      </c>
      <c r="D8" s="312" t="s">
        <v>4623</v>
      </c>
      <c r="E8" s="312"/>
      <c r="F8" s="312"/>
      <c r="G8" s="312" t="s">
        <v>1423</v>
      </c>
      <c r="H8" s="65">
        <v>6249939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1651</v>
      </c>
      <c r="D9" s="312" t="s">
        <v>4624</v>
      </c>
      <c r="E9" s="312"/>
      <c r="F9" s="312"/>
      <c r="G9" s="312" t="s">
        <v>1423</v>
      </c>
      <c r="H9" s="65">
        <v>6249035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 t="s">
        <v>1651</v>
      </c>
      <c r="D10" s="312" t="s">
        <v>4006</v>
      </c>
      <c r="E10" s="312"/>
      <c r="F10" s="312"/>
      <c r="G10" s="312" t="s">
        <v>1423</v>
      </c>
      <c r="H10" s="65">
        <v>6199485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1413</v>
      </c>
      <c r="C11" s="312" t="s">
        <v>1651</v>
      </c>
      <c r="D11" s="312" t="s">
        <v>4626</v>
      </c>
      <c r="E11" s="312"/>
      <c r="F11" s="312"/>
      <c r="G11" s="312" t="s">
        <v>1423</v>
      </c>
      <c r="H11" s="65">
        <v>6245520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1413</v>
      </c>
      <c r="C12" s="312" t="s">
        <v>1665</v>
      </c>
      <c r="D12" s="312" t="s">
        <v>4258</v>
      </c>
      <c r="E12" s="312"/>
      <c r="F12" s="312"/>
      <c r="G12" s="312" t="s">
        <v>1423</v>
      </c>
      <c r="H12" s="65">
        <v>6172354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9086</v>
      </c>
      <c r="C13" s="312" t="s">
        <v>9121</v>
      </c>
      <c r="D13" s="312" t="s">
        <v>9122</v>
      </c>
      <c r="E13" s="312"/>
      <c r="F13" s="312"/>
      <c r="G13" s="312"/>
      <c r="H13" s="65">
        <v>6275894</v>
      </c>
      <c r="I13" s="65">
        <f>IF(H13="","None",_xlfn.XLOOKUP(H13,RawTable[ITEM_NO],RawTable[STOCK],"None"))</f>
        <v>3</v>
      </c>
      <c r="J13" s="313"/>
      <c r="K13" s="313"/>
      <c r="L13" s="316"/>
    </row>
    <row r="14" spans="2:12" ht="30" customHeight="1">
      <c r="B14" s="315" t="s">
        <v>8903</v>
      </c>
      <c r="C14" s="312" t="s">
        <v>8904</v>
      </c>
      <c r="D14" s="312" t="s">
        <v>8899</v>
      </c>
      <c r="E14" s="312" t="s">
        <v>8900</v>
      </c>
      <c r="F14" s="312" t="s">
        <v>8905</v>
      </c>
      <c r="G14" s="312"/>
      <c r="H14" s="65">
        <v>6295583</v>
      </c>
      <c r="I14" s="65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8903</v>
      </c>
      <c r="C15" s="312" t="s">
        <v>8904</v>
      </c>
      <c r="D15" s="312" t="s">
        <v>8901</v>
      </c>
      <c r="E15" s="312" t="s">
        <v>8902</v>
      </c>
      <c r="F15" s="312" t="s">
        <v>8905</v>
      </c>
      <c r="G15" s="312"/>
      <c r="H15" s="65">
        <v>6295584</v>
      </c>
      <c r="I15" s="65">
        <f>IF(H15="","None",_xlfn.XLOOKUP(H15,RawTable[ITEM_NO],RawTable[STOCK],"None"))</f>
        <v>4</v>
      </c>
      <c r="J15" s="313"/>
      <c r="K15" s="313"/>
      <c r="L15" s="316"/>
    </row>
    <row r="16" spans="2:12" ht="30" customHeight="1">
      <c r="B16" s="315" t="s">
        <v>1415</v>
      </c>
      <c r="C16" s="312" t="s">
        <v>1839</v>
      </c>
      <c r="D16" s="312" t="s">
        <v>4616</v>
      </c>
      <c r="E16" s="312" t="s">
        <v>4617</v>
      </c>
      <c r="F16" s="312"/>
      <c r="G16" s="312" t="s">
        <v>1419</v>
      </c>
      <c r="H16" s="65">
        <v>6250594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 t="s">
        <v>2301</v>
      </c>
      <c r="D17" s="312" t="s">
        <v>3843</v>
      </c>
      <c r="E17" s="312"/>
      <c r="F17" s="312"/>
      <c r="G17" s="312" t="s">
        <v>1423</v>
      </c>
      <c r="H17" s="65">
        <v>6236246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1415</v>
      </c>
      <c r="C18" s="312" t="s">
        <v>4618</v>
      </c>
      <c r="D18" s="312" t="s">
        <v>4619</v>
      </c>
      <c r="E18" s="312" t="s">
        <v>8542</v>
      </c>
      <c r="F18" s="312" t="s">
        <v>1438</v>
      </c>
      <c r="G18" s="312" t="s">
        <v>1428</v>
      </c>
      <c r="H18" s="65">
        <v>6256433</v>
      </c>
      <c r="I18" s="65">
        <f>IF(H18="","None",_xlfn.XLOOKUP(H18,RawTable[ITEM_NO],RawTable[STOCK],"None"))</f>
        <v>5</v>
      </c>
      <c r="J18" s="313"/>
      <c r="K18" s="313"/>
      <c r="L18" s="316"/>
    </row>
    <row r="19" spans="2:12" ht="30" customHeight="1">
      <c r="B19" s="315" t="s">
        <v>1415</v>
      </c>
      <c r="C19" s="312" t="s">
        <v>1417</v>
      </c>
      <c r="D19" s="312" t="s">
        <v>4376</v>
      </c>
      <c r="E19" s="312"/>
      <c r="F19" s="312"/>
      <c r="G19" s="312" t="s">
        <v>1428</v>
      </c>
      <c r="H19" s="65">
        <v>6168180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1415</v>
      </c>
      <c r="C20" s="312" t="s">
        <v>1417</v>
      </c>
      <c r="D20" s="312" t="s">
        <v>4625</v>
      </c>
      <c r="E20" s="312"/>
      <c r="F20" s="312"/>
      <c r="G20" s="312" t="s">
        <v>1419</v>
      </c>
      <c r="H20" s="65">
        <v>1055251</v>
      </c>
      <c r="I20" s="65">
        <f>IF(H20="","None",_xlfn.XLOOKUP(H20,RawTable[ITEM_NO],RawTable[STOCK],"None"))</f>
        <v>12</v>
      </c>
      <c r="J20" s="313"/>
      <c r="K20" s="313"/>
      <c r="L20" s="316"/>
    </row>
    <row r="21" spans="2:12" ht="30" customHeight="1">
      <c r="B21" s="315" t="s">
        <v>1415</v>
      </c>
      <c r="C21" s="312" t="s">
        <v>1417</v>
      </c>
      <c r="D21" s="312" t="s">
        <v>2206</v>
      </c>
      <c r="E21" s="312"/>
      <c r="F21" s="312"/>
      <c r="G21" s="312" t="s">
        <v>1428</v>
      </c>
      <c r="H21" s="65">
        <v>6137325</v>
      </c>
      <c r="I21" s="65">
        <f>IF(H21="","None",_xlfn.XLOOKUP(H21,RawTable[ITEM_NO],RawTable[STOCK],"None"))</f>
        <v>3</v>
      </c>
      <c r="J21" s="313"/>
      <c r="K21" s="313"/>
      <c r="L21" s="316"/>
    </row>
    <row r="22" spans="2:12" ht="30" customHeight="1">
      <c r="B22" s="315" t="s">
        <v>1415</v>
      </c>
      <c r="C22" s="312" t="s">
        <v>1417</v>
      </c>
      <c r="D22" s="312" t="s">
        <v>4629</v>
      </c>
      <c r="E22" s="312"/>
      <c r="F22" s="312"/>
      <c r="G22" s="312" t="s">
        <v>1419</v>
      </c>
      <c r="H22" s="65">
        <v>6247946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 t="s">
        <v>1415</v>
      </c>
      <c r="C23" s="312" t="s">
        <v>1417</v>
      </c>
      <c r="D23" s="312" t="s">
        <v>4620</v>
      </c>
      <c r="E23" s="312"/>
      <c r="F23" s="312"/>
      <c r="G23" s="312" t="s">
        <v>1428</v>
      </c>
      <c r="H23" s="65">
        <v>6312975</v>
      </c>
      <c r="I23" s="65">
        <f>IF(H23="","None",_xlfn.XLOOKUP(H23,RawTable[ITEM_NO],RawTable[STOCK],"None"))</f>
        <v>3</v>
      </c>
      <c r="J23" s="313"/>
      <c r="K23" s="313"/>
      <c r="L23" s="316"/>
    </row>
    <row r="24" spans="2:12" ht="30" customHeight="1">
      <c r="B24" s="315" t="s">
        <v>1415</v>
      </c>
      <c r="C24" s="312" t="s">
        <v>1417</v>
      </c>
      <c r="D24" s="312" t="s">
        <v>4621</v>
      </c>
      <c r="E24" s="312"/>
      <c r="F24" s="312"/>
      <c r="G24" s="312" t="s">
        <v>1419</v>
      </c>
      <c r="H24" s="65">
        <v>6245936</v>
      </c>
      <c r="I24" s="65">
        <f>IF(H24="","None",_xlfn.XLOOKUP(H24,RawTable[ITEM_NO],RawTable[STOCK],"None"))</f>
        <v>5</v>
      </c>
      <c r="J24" s="313"/>
      <c r="K24" s="313"/>
      <c r="L24" s="316"/>
    </row>
    <row r="25" spans="2:12" ht="30" customHeight="1">
      <c r="B25" s="315" t="s">
        <v>1415</v>
      </c>
      <c r="C25" s="312" t="s">
        <v>1417</v>
      </c>
      <c r="D25" s="312" t="s">
        <v>4630</v>
      </c>
      <c r="E25" s="312"/>
      <c r="F25" s="312"/>
      <c r="G25" s="312" t="s">
        <v>1419</v>
      </c>
      <c r="H25" s="65">
        <v>6245586</v>
      </c>
      <c r="I25" s="65">
        <f>IF(H25="","None",_xlfn.XLOOKUP(H25,RawTable[ITEM_NO],RawTable[STOCK],"None"))</f>
        <v>4</v>
      </c>
      <c r="J25" s="313"/>
      <c r="K25" s="313"/>
      <c r="L25" s="316"/>
    </row>
    <row r="26" spans="2:12" ht="30" customHeight="1">
      <c r="B26" s="315" t="s">
        <v>1792</v>
      </c>
      <c r="C26" s="312" t="s">
        <v>8992</v>
      </c>
      <c r="D26" s="312" t="s">
        <v>8988</v>
      </c>
      <c r="E26" s="312" t="s">
        <v>8989</v>
      </c>
      <c r="F26" s="312" t="s">
        <v>8993</v>
      </c>
      <c r="G26" s="312"/>
      <c r="H26" s="65">
        <v>6296380</v>
      </c>
      <c r="I26" s="65">
        <f>IF(H26="","None",_xlfn.XLOOKUP(H26,RawTable[ITEM_NO],RawTable[STOCK],"None"))</f>
        <v>0</v>
      </c>
      <c r="J26" s="313"/>
      <c r="K26" s="313"/>
      <c r="L26" s="316" t="s">
        <v>8994</v>
      </c>
    </row>
    <row r="27" spans="2:12" ht="30" customHeight="1">
      <c r="B27" s="315" t="s">
        <v>1792</v>
      </c>
      <c r="C27" s="312" t="s">
        <v>8992</v>
      </c>
      <c r="D27" s="312" t="s">
        <v>8990</v>
      </c>
      <c r="E27" s="312" t="s">
        <v>8991</v>
      </c>
      <c r="F27" s="312" t="s">
        <v>8995</v>
      </c>
      <c r="G27" s="312"/>
      <c r="H27" s="65">
        <v>6296381</v>
      </c>
      <c r="I27" s="65">
        <f>IF(H27="","None",_xlfn.XLOOKUP(H27,RawTable[ITEM_NO],RawTable[STOCK],"None"))</f>
        <v>2</v>
      </c>
      <c r="J27" s="313"/>
      <c r="K27" s="313"/>
      <c r="L27" s="316" t="s">
        <v>8996</v>
      </c>
    </row>
    <row r="28" spans="2:12" ht="30" customHeight="1">
      <c r="B28" s="315" t="s">
        <v>1415</v>
      </c>
      <c r="C28" s="312" t="s">
        <v>1834</v>
      </c>
      <c r="D28" s="312" t="s">
        <v>4631</v>
      </c>
      <c r="E28" s="312"/>
      <c r="F28" s="312"/>
      <c r="G28" s="312" t="s">
        <v>1428</v>
      </c>
      <c r="H28" s="65">
        <v>6250954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1415</v>
      </c>
      <c r="C29" s="312" t="s">
        <v>1563</v>
      </c>
      <c r="D29" s="312" t="s">
        <v>3985</v>
      </c>
      <c r="E29" s="312"/>
      <c r="F29" s="312"/>
      <c r="G29" s="312" t="s">
        <v>1680</v>
      </c>
      <c r="H29" s="65">
        <v>6246281</v>
      </c>
      <c r="I29" s="65">
        <f>IF(H29="","None",_xlfn.XLOOKUP(H29,RawTable[ITEM_NO],RawTable[STOCK],"None"))</f>
        <v>4</v>
      </c>
      <c r="J29" s="313"/>
      <c r="K29" s="313"/>
      <c r="L29" s="316"/>
    </row>
    <row r="30" spans="2:12" ht="30" customHeight="1">
      <c r="B30" s="315" t="s">
        <v>1415</v>
      </c>
      <c r="C30" s="312" t="s">
        <v>1488</v>
      </c>
      <c r="D30" s="312" t="s">
        <v>3324</v>
      </c>
      <c r="E30" s="312"/>
      <c r="F30" s="312"/>
      <c r="G30" s="312" t="s">
        <v>1423</v>
      </c>
      <c r="H30" s="65">
        <v>6336724</v>
      </c>
      <c r="I30" s="65">
        <f>IF(H30="","None",_xlfn.XLOOKUP(H30,RawTable[ITEM_NO],RawTable[STOCK],"None"))</f>
        <v>4</v>
      </c>
      <c r="J30" s="313"/>
      <c r="K30" s="313"/>
      <c r="L30" s="316"/>
    </row>
    <row r="31" spans="2:12" ht="30" customHeight="1">
      <c r="B31" s="315" t="s">
        <v>1415</v>
      </c>
      <c r="C31" s="312" t="s">
        <v>2430</v>
      </c>
      <c r="D31" s="312" t="s">
        <v>4632</v>
      </c>
      <c r="E31" s="312"/>
      <c r="F31" s="312"/>
      <c r="G31" s="312" t="s">
        <v>1419</v>
      </c>
      <c r="H31" s="65">
        <v>6221780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2430</v>
      </c>
      <c r="D32" s="312" t="s">
        <v>4633</v>
      </c>
      <c r="E32" s="312"/>
      <c r="F32" s="312"/>
      <c r="G32" s="312" t="s">
        <v>1419</v>
      </c>
      <c r="H32" s="65">
        <v>6221779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/>
      <c r="D33" s="312" t="s">
        <v>2988</v>
      </c>
      <c r="E33" s="312"/>
      <c r="F33" s="312"/>
      <c r="G33" s="312" t="s">
        <v>1495</v>
      </c>
      <c r="H33" s="65">
        <v>1055019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28" xr:uid="{DAAE7B28-B568-46B2-8B83-F3990409C08E}">
    <sortState xmlns:xlrd2="http://schemas.microsoft.com/office/spreadsheetml/2017/richdata2" ref="B4:L220">
      <sortCondition ref="C3:C28"/>
    </sortState>
  </autoFilter>
  <phoneticPr fontId="2" type="noConversion"/>
  <conditionalFormatting sqref="B4:H220">
    <cfRule type="expression" dxfId="280" priority="6" stopIfTrue="1">
      <formula>UPPER($I4)="NONE"</formula>
    </cfRule>
    <cfRule type="expression" dxfId="279" priority="7" stopIfTrue="1">
      <formula>AND($I4&lt;&gt;"", $J4&lt;&gt;"", $I4*1&lt;$J4*1)</formula>
    </cfRule>
  </conditionalFormatting>
  <conditionalFormatting sqref="H1:H3 H221:H1048576">
    <cfRule type="duplicateValues" dxfId="278" priority="5"/>
  </conditionalFormatting>
  <conditionalFormatting sqref="H4:H1048576">
    <cfRule type="expression" dxfId="277" priority="8">
      <formula>COUNTIF($H:$H, $H4)&gt;1</formula>
    </cfRule>
  </conditionalFormatting>
  <conditionalFormatting sqref="I3:I1048576">
    <cfRule type="cellIs" dxfId="276" priority="1" operator="equal">
      <formula>0</formula>
    </cfRule>
    <cfRule type="cellIs" dxfId="275" priority="2" operator="equal">
      <formula>"None"</formula>
    </cfRule>
  </conditionalFormatting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2F2F-03C2-415E-9F26-316596373636}">
  <sheetPr codeName="Sheet10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4372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1760</v>
      </c>
      <c r="D4" s="312" t="s">
        <v>4368</v>
      </c>
      <c r="E4" s="312"/>
      <c r="F4" s="312"/>
      <c r="G4" s="312" t="s">
        <v>2794</v>
      </c>
      <c r="H4" s="65">
        <v>6210557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4320</v>
      </c>
      <c r="E5" s="312"/>
      <c r="F5" s="312"/>
      <c r="G5" s="312" t="s">
        <v>1680</v>
      </c>
      <c r="H5" s="65">
        <v>750745</v>
      </c>
      <c r="I5" s="65">
        <f>IF(H5="","None",_xlfn.XLOOKUP(H5,RawTable[ITEM_NO],RawTable[STOCK],"None"))</f>
        <v>44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2782</v>
      </c>
      <c r="E6" s="312"/>
      <c r="F6" s="312"/>
      <c r="G6" s="312" t="s">
        <v>1610</v>
      </c>
      <c r="H6" s="65">
        <v>6215101</v>
      </c>
      <c r="I6" s="65">
        <f>IF(H6="","None",_xlfn.XLOOKUP(H6,RawTable[ITEM_NO],RawTable[STOCK],"None"))</f>
        <v>15</v>
      </c>
      <c r="J6" s="313"/>
      <c r="K6" s="313"/>
      <c r="L6" s="316"/>
    </row>
    <row r="7" spans="2:12" ht="30" customHeight="1">
      <c r="B7" s="315" t="s">
        <v>1413</v>
      </c>
      <c r="C7" s="312" t="s">
        <v>2102</v>
      </c>
      <c r="D7" s="312" t="s">
        <v>2787</v>
      </c>
      <c r="E7" s="312"/>
      <c r="F7" s="312"/>
      <c r="G7" s="312" t="s">
        <v>2788</v>
      </c>
      <c r="H7" s="65">
        <v>957064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1413</v>
      </c>
      <c r="C8" s="312" t="s">
        <v>4369</v>
      </c>
      <c r="D8" s="312" t="s">
        <v>4370</v>
      </c>
      <c r="E8" s="312"/>
      <c r="F8" s="312"/>
      <c r="G8" s="312" t="s">
        <v>1764</v>
      </c>
      <c r="H8" s="65">
        <v>959832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 t="s">
        <v>1413</v>
      </c>
      <c r="C9" s="312" t="s">
        <v>1607</v>
      </c>
      <c r="D9" s="312" t="s">
        <v>4371</v>
      </c>
      <c r="E9" s="312"/>
      <c r="F9" s="312"/>
      <c r="G9" s="312" t="s">
        <v>2794</v>
      </c>
      <c r="H9" s="65">
        <v>6210558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274" priority="6" stopIfTrue="1">
      <formula>UPPER($I4)="NONE"</formula>
    </cfRule>
    <cfRule type="expression" dxfId="273" priority="7" stopIfTrue="1">
      <formula>AND($I4&lt;&gt;"", $J4&lt;&gt;"", $I4*1&lt;$J4*1)</formula>
    </cfRule>
  </conditionalFormatting>
  <conditionalFormatting sqref="H1:H3 H221:H1048576">
    <cfRule type="duplicateValues" dxfId="272" priority="5"/>
  </conditionalFormatting>
  <conditionalFormatting sqref="H4:H1048576">
    <cfRule type="expression" dxfId="271" priority="8">
      <formula>COUNTIF($H:$H, $H4)&gt;1</formula>
    </cfRule>
  </conditionalFormatting>
  <conditionalFormatting sqref="I3:I1048576">
    <cfRule type="cellIs" dxfId="270" priority="1" operator="equal">
      <formula>0</formula>
    </cfRule>
    <cfRule type="cellIs" dxfId="269" priority="2" operator="equal">
      <formula>"None"</formula>
    </cfRule>
  </conditionalFormatting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321B-5E85-4F06-9C02-E912109530A6}">
  <sheetPr codeName="Sheet106"/>
  <dimension ref="B1:L303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4636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4781</v>
      </c>
      <c r="E4" s="312"/>
      <c r="F4" s="312"/>
      <c r="G4" s="312" t="s">
        <v>3776</v>
      </c>
      <c r="H4" s="65">
        <v>6239110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1439</v>
      </c>
      <c r="D5" s="312" t="s">
        <v>4778</v>
      </c>
      <c r="E5" s="312"/>
      <c r="F5" s="312"/>
      <c r="G5" s="312" t="s">
        <v>1419</v>
      </c>
      <c r="H5" s="65">
        <v>6345366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1448</v>
      </c>
      <c r="D6" s="312" t="s">
        <v>4777</v>
      </c>
      <c r="E6" s="312"/>
      <c r="F6" s="312"/>
      <c r="G6" s="312" t="s">
        <v>1428</v>
      </c>
      <c r="H6" s="65">
        <v>6149342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2173</v>
      </c>
      <c r="D7" s="312" t="s">
        <v>4776</v>
      </c>
      <c r="E7" s="312"/>
      <c r="F7" s="312"/>
      <c r="G7" s="312" t="s">
        <v>3776</v>
      </c>
      <c r="H7" s="65">
        <v>6244740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1458</v>
      </c>
      <c r="D8" s="312" t="s">
        <v>4759</v>
      </c>
      <c r="E8" s="312"/>
      <c r="F8" s="312"/>
      <c r="G8" s="312" t="s">
        <v>1428</v>
      </c>
      <c r="H8" s="65">
        <v>6156580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1458</v>
      </c>
      <c r="D9" s="312" t="s">
        <v>4760</v>
      </c>
      <c r="E9" s="312"/>
      <c r="F9" s="312"/>
      <c r="G9" s="312" t="s">
        <v>3776</v>
      </c>
      <c r="H9" s="65">
        <v>6248243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2196</v>
      </c>
      <c r="D10" s="312" t="s">
        <v>4726</v>
      </c>
      <c r="E10" s="312"/>
      <c r="F10" s="312"/>
      <c r="G10" s="312" t="s">
        <v>1419</v>
      </c>
      <c r="H10" s="65">
        <v>6184770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2196</v>
      </c>
      <c r="D11" s="312" t="s">
        <v>4727</v>
      </c>
      <c r="E11" s="312"/>
      <c r="F11" s="312"/>
      <c r="G11" s="312" t="s">
        <v>1419</v>
      </c>
      <c r="H11" s="65">
        <v>6234168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2196</v>
      </c>
      <c r="D12" s="312" t="s">
        <v>4728</v>
      </c>
      <c r="E12" s="312"/>
      <c r="F12" s="312"/>
      <c r="G12" s="312" t="s">
        <v>1428</v>
      </c>
      <c r="H12" s="65">
        <v>6186129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2196</v>
      </c>
      <c r="D13" s="312" t="s">
        <v>4729</v>
      </c>
      <c r="E13" s="312"/>
      <c r="F13" s="312"/>
      <c r="G13" s="312" t="s">
        <v>1428</v>
      </c>
      <c r="H13" s="65">
        <v>6248426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1415</v>
      </c>
      <c r="C14" s="312" t="s">
        <v>1470</v>
      </c>
      <c r="D14" s="312" t="s">
        <v>4724</v>
      </c>
      <c r="E14" s="312"/>
      <c r="F14" s="312"/>
      <c r="G14" s="312" t="s">
        <v>1428</v>
      </c>
      <c r="H14" s="65">
        <v>6134511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1470</v>
      </c>
      <c r="D15" s="312" t="s">
        <v>4725</v>
      </c>
      <c r="E15" s="312"/>
      <c r="F15" s="312"/>
      <c r="G15" s="312" t="s">
        <v>1428</v>
      </c>
      <c r="H15" s="65">
        <v>6260007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1424</v>
      </c>
      <c r="D16" s="312" t="s">
        <v>4723</v>
      </c>
      <c r="E16" s="312"/>
      <c r="F16" s="312"/>
      <c r="G16" s="312" t="s">
        <v>1423</v>
      </c>
      <c r="H16" s="65">
        <v>6155882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1502</v>
      </c>
      <c r="D17" s="312" t="s">
        <v>4712</v>
      </c>
      <c r="E17" s="312"/>
      <c r="F17" s="312"/>
      <c r="G17" s="312" t="s">
        <v>1419</v>
      </c>
      <c r="H17" s="65">
        <v>6237568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1502</v>
      </c>
      <c r="D18" s="312" t="s">
        <v>4212</v>
      </c>
      <c r="E18" s="312"/>
      <c r="F18" s="312"/>
      <c r="G18" s="312" t="s">
        <v>1419</v>
      </c>
      <c r="H18" s="65">
        <v>6341398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2301</v>
      </c>
      <c r="D19" s="312" t="s">
        <v>4707</v>
      </c>
      <c r="E19" s="312"/>
      <c r="F19" s="312"/>
      <c r="G19" s="312" t="s">
        <v>1423</v>
      </c>
      <c r="H19" s="65">
        <v>965385</v>
      </c>
      <c r="I19" s="65">
        <f>IF(H19="","None",_xlfn.XLOOKUP(H19,RawTable[ITEM_NO],RawTable[STOCK],"None"))</f>
        <v>3</v>
      </c>
      <c r="J19" s="313"/>
      <c r="K19" s="313"/>
      <c r="L19" s="316"/>
    </row>
    <row r="20" spans="2:12" ht="30" customHeight="1">
      <c r="B20" s="315" t="s">
        <v>1415</v>
      </c>
      <c r="C20" s="312" t="s">
        <v>2301</v>
      </c>
      <c r="D20" s="312" t="s">
        <v>4708</v>
      </c>
      <c r="E20" s="312"/>
      <c r="F20" s="312"/>
      <c r="G20" s="312" t="s">
        <v>3776</v>
      </c>
      <c r="H20" s="65">
        <v>6303068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2301</v>
      </c>
      <c r="D21" s="312" t="s">
        <v>4709</v>
      </c>
      <c r="E21" s="312"/>
      <c r="F21" s="312"/>
      <c r="G21" s="312" t="s">
        <v>3776</v>
      </c>
      <c r="H21" s="65">
        <v>6217647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 t="s">
        <v>2301</v>
      </c>
      <c r="D22" s="312" t="s">
        <v>4705</v>
      </c>
      <c r="E22" s="312"/>
      <c r="F22" s="312"/>
      <c r="G22" s="312" t="s">
        <v>3776</v>
      </c>
      <c r="H22" s="65">
        <v>964623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2301</v>
      </c>
      <c r="D23" s="312" t="s">
        <v>4706</v>
      </c>
      <c r="E23" s="312"/>
      <c r="F23" s="312"/>
      <c r="G23" s="312" t="s">
        <v>3776</v>
      </c>
      <c r="H23" s="65">
        <v>6311660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1415</v>
      </c>
      <c r="C24" s="312" t="s">
        <v>2301</v>
      </c>
      <c r="D24" s="312" t="s">
        <v>4710</v>
      </c>
      <c r="E24" s="312"/>
      <c r="F24" s="312"/>
      <c r="G24" s="312" t="s">
        <v>1423</v>
      </c>
      <c r="H24" s="65">
        <v>965320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1415</v>
      </c>
      <c r="C25" s="312" t="s">
        <v>2301</v>
      </c>
      <c r="D25" s="312" t="s">
        <v>4711</v>
      </c>
      <c r="E25" s="312"/>
      <c r="F25" s="312"/>
      <c r="G25" s="312" t="s">
        <v>3776</v>
      </c>
      <c r="H25" s="65">
        <v>964410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1504</v>
      </c>
      <c r="D26" s="312" t="s">
        <v>2156</v>
      </c>
      <c r="E26" s="312"/>
      <c r="F26" s="312"/>
      <c r="G26" s="312" t="s">
        <v>1428</v>
      </c>
      <c r="H26" s="65">
        <v>6210864</v>
      </c>
      <c r="I26" s="65">
        <f>IF(H26="","None",_xlfn.XLOOKUP(H26,RawTable[ITEM_NO],RawTable[STOCK],"None"))</f>
        <v>9</v>
      </c>
      <c r="J26" s="313"/>
      <c r="K26" s="313"/>
      <c r="L26" s="316"/>
    </row>
    <row r="27" spans="2:12" ht="30" customHeight="1">
      <c r="B27" s="315" t="s">
        <v>1415</v>
      </c>
      <c r="C27" s="312" t="s">
        <v>1504</v>
      </c>
      <c r="D27" s="312" t="s">
        <v>1523</v>
      </c>
      <c r="E27" s="312"/>
      <c r="F27" s="312"/>
      <c r="G27" s="312" t="s">
        <v>1419</v>
      </c>
      <c r="H27" s="65">
        <v>6130717</v>
      </c>
      <c r="I27" s="65">
        <f>IF(H27="","None",_xlfn.XLOOKUP(H27,RawTable[ITEM_NO],RawTable[STOCK],"None"))</f>
        <v>11</v>
      </c>
      <c r="J27" s="313"/>
      <c r="K27" s="313"/>
      <c r="L27" s="316"/>
    </row>
    <row r="28" spans="2:12" ht="30" customHeight="1">
      <c r="B28" s="315" t="s">
        <v>1415</v>
      </c>
      <c r="C28" s="312" t="s">
        <v>1417</v>
      </c>
      <c r="D28" s="312" t="s">
        <v>4376</v>
      </c>
      <c r="E28" s="312"/>
      <c r="F28" s="312"/>
      <c r="G28" s="312" t="s">
        <v>1428</v>
      </c>
      <c r="H28" s="65">
        <v>6168180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1415</v>
      </c>
      <c r="C29" s="312" t="s">
        <v>1417</v>
      </c>
      <c r="D29" s="312" t="s">
        <v>4671</v>
      </c>
      <c r="E29" s="312"/>
      <c r="F29" s="312"/>
      <c r="G29" s="312" t="s">
        <v>1423</v>
      </c>
      <c r="H29" s="65">
        <v>6179650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1417</v>
      </c>
      <c r="D30" s="312" t="s">
        <v>4672</v>
      </c>
      <c r="E30" s="312"/>
      <c r="F30" s="312"/>
      <c r="G30" s="312" t="s">
        <v>3776</v>
      </c>
      <c r="H30" s="65">
        <v>964424</v>
      </c>
      <c r="I30" s="65">
        <f>IF(H30="","None",_xlfn.XLOOKUP(H30,RawTable[ITEM_NO],RawTable[STOCK],"None"))</f>
        <v>4</v>
      </c>
      <c r="J30" s="313"/>
      <c r="K30" s="313"/>
      <c r="L30" s="316"/>
    </row>
    <row r="31" spans="2:12" ht="30" customHeight="1">
      <c r="B31" s="315" t="s">
        <v>1415</v>
      </c>
      <c r="C31" s="312" t="s">
        <v>1417</v>
      </c>
      <c r="D31" s="312" t="s">
        <v>4673</v>
      </c>
      <c r="E31" s="312"/>
      <c r="F31" s="312"/>
      <c r="G31" s="312" t="s">
        <v>1428</v>
      </c>
      <c r="H31" s="65">
        <v>6114832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1415</v>
      </c>
      <c r="C32" s="312" t="s">
        <v>1417</v>
      </c>
      <c r="D32" s="312" t="s">
        <v>4674</v>
      </c>
      <c r="E32" s="312"/>
      <c r="F32" s="312"/>
      <c r="G32" s="312" t="s">
        <v>1419</v>
      </c>
      <c r="H32" s="65">
        <v>6258780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1417</v>
      </c>
      <c r="D33" s="312" t="s">
        <v>4620</v>
      </c>
      <c r="E33" s="312"/>
      <c r="F33" s="312"/>
      <c r="G33" s="312" t="s">
        <v>1428</v>
      </c>
      <c r="H33" s="65">
        <v>6312975</v>
      </c>
      <c r="I33" s="65">
        <f>IF(H33="","None",_xlfn.XLOOKUP(H33,RawTable[ITEM_NO],RawTable[STOCK],"None"))</f>
        <v>3</v>
      </c>
      <c r="J33" s="313"/>
      <c r="K33" s="313"/>
      <c r="L33" s="316"/>
    </row>
    <row r="34" spans="2:12" ht="30" customHeight="1">
      <c r="B34" s="315" t="s">
        <v>1415</v>
      </c>
      <c r="C34" s="312" t="s">
        <v>1417</v>
      </c>
      <c r="D34" s="312" t="s">
        <v>4677</v>
      </c>
      <c r="E34" s="312"/>
      <c r="F34" s="312"/>
      <c r="G34" s="312" t="s">
        <v>1419</v>
      </c>
      <c r="H34" s="65">
        <v>6256569</v>
      </c>
      <c r="I34" s="65">
        <f>IF(H34="","None",_xlfn.XLOOKUP(H34,RawTable[ITEM_NO],RawTable[STOCK],"None"))</f>
        <v>5</v>
      </c>
      <c r="J34" s="313"/>
      <c r="K34" s="313"/>
      <c r="L34" s="316"/>
    </row>
    <row r="35" spans="2:12" ht="30" customHeight="1">
      <c r="B35" s="315" t="s">
        <v>1415</v>
      </c>
      <c r="C35" s="312" t="s">
        <v>1417</v>
      </c>
      <c r="D35" s="312" t="s">
        <v>4678</v>
      </c>
      <c r="E35" s="312"/>
      <c r="F35" s="312"/>
      <c r="G35" s="312" t="s">
        <v>1428</v>
      </c>
      <c r="H35" s="65">
        <v>6167421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1417</v>
      </c>
      <c r="D36" s="312" t="s">
        <v>4675</v>
      </c>
      <c r="E36" s="312"/>
      <c r="F36" s="312"/>
      <c r="G36" s="312" t="s">
        <v>1419</v>
      </c>
      <c r="H36" s="65">
        <v>6127922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1415</v>
      </c>
      <c r="C37" s="312" t="s">
        <v>1417</v>
      </c>
      <c r="D37" s="312" t="s">
        <v>4676</v>
      </c>
      <c r="E37" s="312"/>
      <c r="F37" s="312"/>
      <c r="G37" s="312" t="s">
        <v>1419</v>
      </c>
      <c r="H37" s="65">
        <v>6210020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1415</v>
      </c>
      <c r="C38" s="312" t="s">
        <v>1417</v>
      </c>
      <c r="D38" s="312" t="s">
        <v>4679</v>
      </c>
      <c r="E38" s="312"/>
      <c r="F38" s="312"/>
      <c r="G38" s="312" t="s">
        <v>1423</v>
      </c>
      <c r="H38" s="65">
        <v>6319278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1415</v>
      </c>
      <c r="C39" s="312" t="s">
        <v>1417</v>
      </c>
      <c r="D39" s="312" t="s">
        <v>4680</v>
      </c>
      <c r="E39" s="312"/>
      <c r="F39" s="312"/>
      <c r="G39" s="312" t="s">
        <v>1428</v>
      </c>
      <c r="H39" s="65">
        <v>6175403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1415</v>
      </c>
      <c r="C40" s="312" t="s">
        <v>1417</v>
      </c>
      <c r="D40" s="312" t="s">
        <v>4681</v>
      </c>
      <c r="E40" s="312"/>
      <c r="F40" s="312"/>
      <c r="G40" s="312" t="s">
        <v>1419</v>
      </c>
      <c r="H40" s="65">
        <v>6335191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1415</v>
      </c>
      <c r="C41" s="312" t="s">
        <v>1417</v>
      </c>
      <c r="D41" s="312" t="s">
        <v>4682</v>
      </c>
      <c r="E41" s="312"/>
      <c r="F41" s="312"/>
      <c r="G41" s="312" t="s">
        <v>1428</v>
      </c>
      <c r="H41" s="65">
        <v>6223830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 t="s">
        <v>1417</v>
      </c>
      <c r="D42" s="312" t="s">
        <v>4683</v>
      </c>
      <c r="E42" s="312"/>
      <c r="F42" s="312"/>
      <c r="G42" s="312" t="s">
        <v>1428</v>
      </c>
      <c r="H42" s="65">
        <v>6106697</v>
      </c>
      <c r="I42" s="65">
        <f>IF(H42="","None",_xlfn.XLOOKUP(H42,RawTable[ITEM_NO],RawTable[STOCK],"None"))</f>
        <v>5</v>
      </c>
      <c r="J42" s="313"/>
      <c r="K42" s="313"/>
      <c r="L42" s="316"/>
    </row>
    <row r="43" spans="2:12" ht="30" customHeight="1">
      <c r="B43" s="315" t="s">
        <v>1415</v>
      </c>
      <c r="C43" s="312" t="s">
        <v>1417</v>
      </c>
      <c r="D43" s="312" t="s">
        <v>4684</v>
      </c>
      <c r="E43" s="312"/>
      <c r="F43" s="312"/>
      <c r="G43" s="312" t="s">
        <v>1428</v>
      </c>
      <c r="H43" s="65">
        <v>6106696</v>
      </c>
      <c r="I43" s="65">
        <f>IF(H43="","None",_xlfn.XLOOKUP(H43,RawTable[ITEM_NO],RawTable[STOCK],"None"))</f>
        <v>5</v>
      </c>
      <c r="J43" s="313"/>
      <c r="K43" s="313"/>
      <c r="L43" s="316"/>
    </row>
    <row r="44" spans="2:12" ht="30" customHeight="1">
      <c r="B44" s="315" t="s">
        <v>1415</v>
      </c>
      <c r="C44" s="312" t="s">
        <v>1558</v>
      </c>
      <c r="D44" s="312" t="s">
        <v>4670</v>
      </c>
      <c r="E44" s="312"/>
      <c r="F44" s="312"/>
      <c r="G44" s="312" t="s">
        <v>1428</v>
      </c>
      <c r="H44" s="65">
        <v>6338191</v>
      </c>
      <c r="I44" s="65">
        <f>IF(H44="","None",_xlfn.XLOOKUP(H44,RawTable[ITEM_NO],RawTable[STOCK],"None"))</f>
        <v>2</v>
      </c>
      <c r="J44" s="313"/>
      <c r="K44" s="313"/>
      <c r="L44" s="316"/>
    </row>
    <row r="45" spans="2:12" ht="30" customHeight="1">
      <c r="B45" s="315" t="s">
        <v>1415</v>
      </c>
      <c r="C45" s="312" t="s">
        <v>1834</v>
      </c>
      <c r="D45" s="312" t="s">
        <v>4667</v>
      </c>
      <c r="E45" s="312"/>
      <c r="F45" s="312"/>
      <c r="G45" s="312" t="s">
        <v>1428</v>
      </c>
      <c r="H45" s="65">
        <v>6105499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1415</v>
      </c>
      <c r="C46" s="312" t="s">
        <v>1834</v>
      </c>
      <c r="D46" s="312" t="s">
        <v>4668</v>
      </c>
      <c r="E46" s="312"/>
      <c r="F46" s="312"/>
      <c r="G46" s="312" t="s">
        <v>1428</v>
      </c>
      <c r="H46" s="65">
        <v>6105498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1415</v>
      </c>
      <c r="C47" s="312" t="s">
        <v>1834</v>
      </c>
      <c r="D47" s="312" t="s">
        <v>4669</v>
      </c>
      <c r="E47" s="312"/>
      <c r="F47" s="312"/>
      <c r="G47" s="312" t="s">
        <v>3776</v>
      </c>
      <c r="H47" s="65">
        <v>964413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1415</v>
      </c>
      <c r="C48" s="312" t="s">
        <v>1563</v>
      </c>
      <c r="D48" s="312" t="s">
        <v>4657</v>
      </c>
      <c r="E48" s="312"/>
      <c r="F48" s="312"/>
      <c r="G48" s="312" t="s">
        <v>1423</v>
      </c>
      <c r="H48" s="65">
        <v>965279</v>
      </c>
      <c r="I48" s="65">
        <f>IF(H48="","None",_xlfn.XLOOKUP(H48,RawTable[ITEM_NO],RawTable[STOCK],"None"))</f>
        <v>4</v>
      </c>
      <c r="J48" s="313"/>
      <c r="K48" s="313"/>
      <c r="L48" s="316"/>
    </row>
    <row r="49" spans="2:12" ht="30" customHeight="1">
      <c r="B49" s="315" t="s">
        <v>1415</v>
      </c>
      <c r="C49" s="312" t="s">
        <v>1563</v>
      </c>
      <c r="D49" s="312" t="s">
        <v>4658</v>
      </c>
      <c r="E49" s="312"/>
      <c r="F49" s="312"/>
      <c r="G49" s="312" t="s">
        <v>1423</v>
      </c>
      <c r="H49" s="65">
        <v>6103393</v>
      </c>
      <c r="I49" s="65">
        <f>IF(H49="","None",_xlfn.XLOOKUP(H49,RawTable[ITEM_NO],RawTable[STOCK],"None"))</f>
        <v>4</v>
      </c>
      <c r="J49" s="313"/>
      <c r="K49" s="313"/>
      <c r="L49" s="316"/>
    </row>
    <row r="50" spans="2:12" ht="30" customHeight="1">
      <c r="B50" s="315" t="s">
        <v>1415</v>
      </c>
      <c r="C50" s="312" t="s">
        <v>1563</v>
      </c>
      <c r="D50" s="312" t="s">
        <v>4659</v>
      </c>
      <c r="E50" s="312"/>
      <c r="F50" s="312"/>
      <c r="G50" s="312" t="s">
        <v>1423</v>
      </c>
      <c r="H50" s="65">
        <v>6103394</v>
      </c>
      <c r="I50" s="65">
        <f>IF(H50="","None",_xlfn.XLOOKUP(H50,RawTable[ITEM_NO],RawTable[STOCK],"None"))</f>
        <v>4</v>
      </c>
      <c r="J50" s="313"/>
      <c r="K50" s="313"/>
      <c r="L50" s="316"/>
    </row>
    <row r="51" spans="2:12" ht="30" customHeight="1">
      <c r="B51" s="315" t="s">
        <v>1415</v>
      </c>
      <c r="C51" s="312" t="s">
        <v>1488</v>
      </c>
      <c r="D51" s="312" t="s">
        <v>4654</v>
      </c>
      <c r="E51" s="312"/>
      <c r="F51" s="312"/>
      <c r="G51" s="312" t="s">
        <v>1419</v>
      </c>
      <c r="H51" s="65">
        <v>6262841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1415</v>
      </c>
      <c r="C52" s="312" t="s">
        <v>1488</v>
      </c>
      <c r="D52" s="312" t="s">
        <v>4655</v>
      </c>
      <c r="E52" s="312"/>
      <c r="F52" s="312"/>
      <c r="G52" s="312" t="s">
        <v>1419</v>
      </c>
      <c r="H52" s="65">
        <v>6249839</v>
      </c>
      <c r="I52" s="65">
        <f>IF(H52="","None",_xlfn.XLOOKUP(H52,RawTable[ITEM_NO],RawTable[STOCK],"None"))</f>
        <v>2</v>
      </c>
      <c r="J52" s="313"/>
      <c r="K52" s="313"/>
      <c r="L52" s="316"/>
    </row>
    <row r="53" spans="2:12" ht="30" customHeight="1">
      <c r="B53" s="315" t="s">
        <v>1415</v>
      </c>
      <c r="C53" s="312" t="s">
        <v>2292</v>
      </c>
      <c r="D53" s="312" t="s">
        <v>2293</v>
      </c>
      <c r="E53" s="312"/>
      <c r="F53" s="312"/>
      <c r="G53" s="312" t="s">
        <v>1419</v>
      </c>
      <c r="H53" s="65">
        <v>6250210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1415</v>
      </c>
      <c r="C54" s="312" t="s">
        <v>4648</v>
      </c>
      <c r="D54" s="312" t="s">
        <v>4649</v>
      </c>
      <c r="E54" s="312"/>
      <c r="F54" s="312"/>
      <c r="G54" s="312" t="s">
        <v>4650</v>
      </c>
      <c r="H54" s="65">
        <v>6130702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1415</v>
      </c>
      <c r="C55" s="312" t="s">
        <v>4648</v>
      </c>
      <c r="D55" s="312" t="s">
        <v>4651</v>
      </c>
      <c r="E55" s="312"/>
      <c r="F55" s="312"/>
      <c r="G55" s="312" t="s">
        <v>4650</v>
      </c>
      <c r="H55" s="65">
        <v>1053620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1415</v>
      </c>
      <c r="C56" s="312"/>
      <c r="D56" s="312" t="s">
        <v>4880</v>
      </c>
      <c r="E56" s="312"/>
      <c r="F56" s="312"/>
      <c r="G56" s="312" t="s">
        <v>1419</v>
      </c>
      <c r="H56" s="65">
        <v>1052969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1415</v>
      </c>
      <c r="C57" s="312"/>
      <c r="D57" s="312" t="s">
        <v>4833</v>
      </c>
      <c r="E57" s="312"/>
      <c r="F57" s="312"/>
      <c r="G57" s="312" t="s">
        <v>1419</v>
      </c>
      <c r="H57" s="65">
        <v>1051923</v>
      </c>
      <c r="I57" s="65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 t="s">
        <v>1415</v>
      </c>
      <c r="C58" s="312"/>
      <c r="D58" s="312" t="s">
        <v>4848</v>
      </c>
      <c r="E58" s="312"/>
      <c r="F58" s="312"/>
      <c r="G58" s="312" t="s">
        <v>3776</v>
      </c>
      <c r="H58" s="65">
        <v>964412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1415</v>
      </c>
      <c r="C59" s="312"/>
      <c r="D59" s="312" t="s">
        <v>4849</v>
      </c>
      <c r="E59" s="312"/>
      <c r="F59" s="312"/>
      <c r="G59" s="312" t="s">
        <v>3776</v>
      </c>
      <c r="H59" s="65">
        <v>964411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1415</v>
      </c>
      <c r="C60" s="312"/>
      <c r="D60" s="312" t="s">
        <v>4850</v>
      </c>
      <c r="E60" s="312"/>
      <c r="F60" s="312"/>
      <c r="G60" s="312" t="s">
        <v>3776</v>
      </c>
      <c r="H60" s="65">
        <v>964622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/>
      <c r="D61" s="312" t="s">
        <v>4844</v>
      </c>
      <c r="E61" s="312"/>
      <c r="F61" s="312"/>
      <c r="G61" s="312" t="s">
        <v>3776</v>
      </c>
      <c r="H61" s="65">
        <v>963591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1415</v>
      </c>
      <c r="C62" s="312"/>
      <c r="D62" s="312" t="s">
        <v>4845</v>
      </c>
      <c r="E62" s="312"/>
      <c r="F62" s="312"/>
      <c r="G62" s="312" t="s">
        <v>1759</v>
      </c>
      <c r="H62" s="65">
        <v>6107538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1415</v>
      </c>
      <c r="C63" s="312"/>
      <c r="D63" s="312" t="s">
        <v>4846</v>
      </c>
      <c r="E63" s="312"/>
      <c r="F63" s="312"/>
      <c r="G63" s="312" t="s">
        <v>1759</v>
      </c>
      <c r="H63" s="65">
        <v>964649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/>
      <c r="D64" s="312" t="s">
        <v>4847</v>
      </c>
      <c r="E64" s="312"/>
      <c r="F64" s="312"/>
      <c r="G64" s="312" t="s">
        <v>1759</v>
      </c>
      <c r="H64" s="65">
        <v>964650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1413</v>
      </c>
      <c r="C65" s="312" t="s">
        <v>1420</v>
      </c>
      <c r="D65" s="312" t="s">
        <v>4806</v>
      </c>
      <c r="E65" s="312"/>
      <c r="F65" s="312"/>
      <c r="G65" s="312" t="s">
        <v>1419</v>
      </c>
      <c r="H65" s="65">
        <v>6262842</v>
      </c>
      <c r="I65" s="65">
        <f>IF(H65="","None",_xlfn.XLOOKUP(H65,RawTable[ITEM_NO],RawTable[STOCK],"None"))</f>
        <v>2</v>
      </c>
      <c r="J65" s="313"/>
      <c r="K65" s="313"/>
      <c r="L65" s="316"/>
    </row>
    <row r="66" spans="2:12" ht="30" customHeight="1">
      <c r="B66" s="315" t="s">
        <v>1413</v>
      </c>
      <c r="C66" s="312" t="s">
        <v>1760</v>
      </c>
      <c r="D66" s="312" t="s">
        <v>4805</v>
      </c>
      <c r="E66" s="312"/>
      <c r="F66" s="312"/>
      <c r="G66" s="312" t="s">
        <v>2245</v>
      </c>
      <c r="H66" s="65">
        <v>6311664</v>
      </c>
      <c r="I66" s="65">
        <f>IF(H66="","None",_xlfn.XLOOKUP(H66,RawTable[ITEM_NO],RawTable[STOCK],"None"))</f>
        <v>3</v>
      </c>
      <c r="J66" s="313"/>
      <c r="K66" s="313"/>
      <c r="L66" s="316"/>
    </row>
    <row r="67" spans="2:12" ht="30" customHeight="1">
      <c r="B67" s="315" t="s">
        <v>1413</v>
      </c>
      <c r="C67" s="312" t="s">
        <v>1762</v>
      </c>
      <c r="D67" s="312" t="s">
        <v>3006</v>
      </c>
      <c r="E67" s="312"/>
      <c r="F67" s="312"/>
      <c r="G67" s="312" t="s">
        <v>1680</v>
      </c>
      <c r="H67" s="65">
        <v>6219917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1413</v>
      </c>
      <c r="C68" s="312" t="s">
        <v>1762</v>
      </c>
      <c r="D68" s="312" t="s">
        <v>4803</v>
      </c>
      <c r="E68" s="312"/>
      <c r="F68" s="312"/>
      <c r="G68" s="312" t="s">
        <v>1680</v>
      </c>
      <c r="H68" s="65">
        <v>750465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1413</v>
      </c>
      <c r="C69" s="312" t="s">
        <v>1762</v>
      </c>
      <c r="D69" s="312" t="s">
        <v>4804</v>
      </c>
      <c r="E69" s="312"/>
      <c r="F69" s="312"/>
      <c r="G69" s="312" t="s">
        <v>1610</v>
      </c>
      <c r="H69" s="65">
        <v>750110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1413</v>
      </c>
      <c r="C70" s="312" t="s">
        <v>1762</v>
      </c>
      <c r="D70" s="312" t="s">
        <v>3207</v>
      </c>
      <c r="E70" s="312"/>
      <c r="F70" s="312"/>
      <c r="G70" s="312" t="s">
        <v>1680</v>
      </c>
      <c r="H70" s="65">
        <v>6164737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 t="s">
        <v>1762</v>
      </c>
      <c r="D71" s="312" t="s">
        <v>4802</v>
      </c>
      <c r="E71" s="312"/>
      <c r="F71" s="312"/>
      <c r="G71" s="312" t="s">
        <v>1423</v>
      </c>
      <c r="H71" s="65">
        <v>6345383</v>
      </c>
      <c r="I71" s="65">
        <f>IF(H71="","None",_xlfn.XLOOKUP(H71,RawTable[ITEM_NO],RawTable[STOCK],"None"))</f>
        <v>2</v>
      </c>
      <c r="J71" s="313"/>
      <c r="K71" s="313"/>
      <c r="L71" s="316"/>
    </row>
    <row r="72" spans="2:12" ht="30" customHeight="1">
      <c r="B72" s="315" t="s">
        <v>1413</v>
      </c>
      <c r="C72" s="312" t="s">
        <v>1602</v>
      </c>
      <c r="D72" s="312" t="s">
        <v>4800</v>
      </c>
      <c r="E72" s="312"/>
      <c r="F72" s="312"/>
      <c r="G72" s="312" t="s">
        <v>3776</v>
      </c>
      <c r="H72" s="65">
        <v>6312193</v>
      </c>
      <c r="I72" s="65">
        <f>IF(H72="","None",_xlfn.XLOOKUP(H72,RawTable[ITEM_NO],RawTable[STOCK],"None"))</f>
        <v>3</v>
      </c>
      <c r="J72" s="313"/>
      <c r="K72" s="313"/>
      <c r="L72" s="316"/>
    </row>
    <row r="73" spans="2:12" ht="30" customHeight="1">
      <c r="B73" s="315" t="s">
        <v>1413</v>
      </c>
      <c r="C73" s="312" t="s">
        <v>1602</v>
      </c>
      <c r="D73" s="312" t="s">
        <v>4801</v>
      </c>
      <c r="E73" s="312"/>
      <c r="F73" s="312"/>
      <c r="G73" s="312" t="s">
        <v>3776</v>
      </c>
      <c r="H73" s="65">
        <v>6334308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1413</v>
      </c>
      <c r="C74" s="312" t="s">
        <v>2102</v>
      </c>
      <c r="D74" s="312" t="s">
        <v>4790</v>
      </c>
      <c r="E74" s="312"/>
      <c r="F74" s="312"/>
      <c r="G74" s="312" t="s">
        <v>3776</v>
      </c>
      <c r="H74" s="65">
        <v>6195555</v>
      </c>
      <c r="I74" s="65">
        <f>IF(H74="","None",_xlfn.XLOOKUP(H74,RawTable[ITEM_NO],RawTable[STOCK],"None"))</f>
        <v>1</v>
      </c>
      <c r="J74" s="313"/>
      <c r="K74" s="313"/>
      <c r="L74" s="316"/>
    </row>
    <row r="75" spans="2:12" ht="30" customHeight="1">
      <c r="B75" s="315" t="s">
        <v>1413</v>
      </c>
      <c r="C75" s="312" t="s">
        <v>2102</v>
      </c>
      <c r="D75" s="312" t="s">
        <v>4791</v>
      </c>
      <c r="E75" s="312"/>
      <c r="F75" s="312"/>
      <c r="G75" s="312" t="s">
        <v>3776</v>
      </c>
      <c r="H75" s="65">
        <v>6195556</v>
      </c>
      <c r="I75" s="65">
        <f>IF(H75="","None",_xlfn.XLOOKUP(H75,RawTable[ITEM_NO],RawTable[STOCK],"None"))</f>
        <v>1</v>
      </c>
      <c r="J75" s="313"/>
      <c r="K75" s="313"/>
      <c r="L75" s="316"/>
    </row>
    <row r="76" spans="2:12" ht="30" customHeight="1">
      <c r="B76" s="315" t="s">
        <v>1413</v>
      </c>
      <c r="C76" s="312" t="s">
        <v>2102</v>
      </c>
      <c r="D76" s="312" t="s">
        <v>4792</v>
      </c>
      <c r="E76" s="312"/>
      <c r="F76" s="312"/>
      <c r="G76" s="312" t="s">
        <v>3776</v>
      </c>
      <c r="H76" s="65">
        <v>6195557</v>
      </c>
      <c r="I76" s="65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1413</v>
      </c>
      <c r="C77" s="312" t="s">
        <v>2102</v>
      </c>
      <c r="D77" s="312" t="s">
        <v>4793</v>
      </c>
      <c r="E77" s="312"/>
      <c r="F77" s="312"/>
      <c r="G77" s="312" t="s">
        <v>3776</v>
      </c>
      <c r="H77" s="65">
        <v>6195558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2102</v>
      </c>
      <c r="D78" s="312" t="s">
        <v>4794</v>
      </c>
      <c r="E78" s="312"/>
      <c r="F78" s="312"/>
      <c r="G78" s="312" t="s">
        <v>3776</v>
      </c>
      <c r="H78" s="65">
        <v>6334303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 t="s">
        <v>2102</v>
      </c>
      <c r="D79" s="312" t="s">
        <v>4795</v>
      </c>
      <c r="E79" s="312"/>
      <c r="F79" s="312"/>
      <c r="G79" s="312" t="s">
        <v>1759</v>
      </c>
      <c r="H79" s="65">
        <v>6236752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1413</v>
      </c>
      <c r="C80" s="312" t="s">
        <v>2102</v>
      </c>
      <c r="D80" s="312" t="s">
        <v>4796</v>
      </c>
      <c r="E80" s="312"/>
      <c r="F80" s="312"/>
      <c r="G80" s="312" t="s">
        <v>1759</v>
      </c>
      <c r="H80" s="65">
        <v>6236753</v>
      </c>
      <c r="I80" s="65">
        <f>IF(H80="","None",_xlfn.XLOOKUP(H80,RawTable[ITEM_NO],RawTable[STOCK],"None"))</f>
        <v>2</v>
      </c>
      <c r="J80" s="313"/>
      <c r="K80" s="313"/>
      <c r="L80" s="316"/>
    </row>
    <row r="81" spans="2:12" ht="30" customHeight="1">
      <c r="B81" s="315" t="s">
        <v>1413</v>
      </c>
      <c r="C81" s="312" t="s">
        <v>2102</v>
      </c>
      <c r="D81" s="312" t="s">
        <v>4797</v>
      </c>
      <c r="E81" s="312"/>
      <c r="F81" s="312"/>
      <c r="G81" s="312" t="s">
        <v>3776</v>
      </c>
      <c r="H81" s="65">
        <v>6334307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 t="s">
        <v>2102</v>
      </c>
      <c r="D82" s="312" t="s">
        <v>4798</v>
      </c>
      <c r="E82" s="312"/>
      <c r="F82" s="312"/>
      <c r="G82" s="312" t="s">
        <v>1423</v>
      </c>
      <c r="H82" s="65">
        <v>6345816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 t="s">
        <v>2102</v>
      </c>
      <c r="D83" s="312" t="s">
        <v>4799</v>
      </c>
      <c r="E83" s="312"/>
      <c r="F83" s="312"/>
      <c r="G83" s="312" t="s">
        <v>3776</v>
      </c>
      <c r="H83" s="65">
        <v>963593</v>
      </c>
      <c r="I83" s="65">
        <f>IF(H83="","None",_xlfn.XLOOKUP(H83,RawTable[ITEM_NO],RawTable[STOCK],"None"))</f>
        <v>4</v>
      </c>
      <c r="J83" s="313"/>
      <c r="K83" s="313"/>
      <c r="L83" s="316"/>
    </row>
    <row r="84" spans="2:12" ht="30" customHeight="1">
      <c r="B84" s="315" t="s">
        <v>1413</v>
      </c>
      <c r="C84" s="312" t="s">
        <v>4254</v>
      </c>
      <c r="D84" s="312" t="s">
        <v>4788</v>
      </c>
      <c r="E84" s="312"/>
      <c r="F84" s="312"/>
      <c r="G84" s="312" t="s">
        <v>3776</v>
      </c>
      <c r="H84" s="65">
        <v>6239117</v>
      </c>
      <c r="I84" s="65">
        <f>IF(H84="","None",_xlfn.XLOOKUP(H84,RawTable[ITEM_NO],RawTable[STOCK],"None"))</f>
        <v>0</v>
      </c>
      <c r="J84" s="313"/>
      <c r="K84" s="313"/>
      <c r="L84" s="316"/>
    </row>
    <row r="85" spans="2:12" ht="30" customHeight="1">
      <c r="B85" s="315" t="s">
        <v>1413</v>
      </c>
      <c r="C85" s="312" t="s">
        <v>4254</v>
      </c>
      <c r="D85" s="312" t="s">
        <v>4789</v>
      </c>
      <c r="E85" s="312"/>
      <c r="F85" s="312"/>
      <c r="G85" s="312" t="s">
        <v>3776</v>
      </c>
      <c r="H85" s="65">
        <v>6239116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 t="s">
        <v>2791</v>
      </c>
      <c r="D86" s="312" t="s">
        <v>4784</v>
      </c>
      <c r="E86" s="312"/>
      <c r="F86" s="312"/>
      <c r="G86" s="312" t="s">
        <v>3776</v>
      </c>
      <c r="H86" s="65">
        <v>6237672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 t="s">
        <v>2791</v>
      </c>
      <c r="D87" s="312" t="s">
        <v>4785</v>
      </c>
      <c r="E87" s="312"/>
      <c r="F87" s="312"/>
      <c r="G87" s="312" t="s">
        <v>3776</v>
      </c>
      <c r="H87" s="65">
        <v>6237673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1413</v>
      </c>
      <c r="C88" s="312" t="s">
        <v>2791</v>
      </c>
      <c r="D88" s="312" t="s">
        <v>4786</v>
      </c>
      <c r="E88" s="312"/>
      <c r="F88" s="312"/>
      <c r="G88" s="312" t="s">
        <v>3776</v>
      </c>
      <c r="H88" s="65">
        <v>6237667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 t="s">
        <v>2791</v>
      </c>
      <c r="D89" s="312" t="s">
        <v>4787</v>
      </c>
      <c r="E89" s="312"/>
      <c r="F89" s="312"/>
      <c r="G89" s="312" t="s">
        <v>3776</v>
      </c>
      <c r="H89" s="65">
        <v>6237669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 t="s">
        <v>2795</v>
      </c>
      <c r="D90" s="312" t="s">
        <v>4782</v>
      </c>
      <c r="E90" s="312"/>
      <c r="F90" s="312"/>
      <c r="G90" s="312" t="s">
        <v>3776</v>
      </c>
      <c r="H90" s="65">
        <v>6237666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1413</v>
      </c>
      <c r="C91" s="312" t="s">
        <v>2795</v>
      </c>
      <c r="D91" s="312" t="s">
        <v>4783</v>
      </c>
      <c r="E91" s="312"/>
      <c r="F91" s="312"/>
      <c r="G91" s="312" t="s">
        <v>3776</v>
      </c>
      <c r="H91" s="65">
        <v>6312191</v>
      </c>
      <c r="I91" s="65">
        <f>IF(H91="","None",_xlfn.XLOOKUP(H91,RawTable[ITEM_NO],RawTable[STOCK],"None"))</f>
        <v>3</v>
      </c>
      <c r="J91" s="313"/>
      <c r="K91" s="313"/>
      <c r="L91" s="316"/>
    </row>
    <row r="92" spans="2:12" ht="30" customHeight="1">
      <c r="B92" s="315" t="s">
        <v>1413</v>
      </c>
      <c r="C92" s="312" t="s">
        <v>1769</v>
      </c>
      <c r="D92" s="312" t="s">
        <v>4780</v>
      </c>
      <c r="E92" s="312"/>
      <c r="F92" s="312"/>
      <c r="G92" s="312" t="s">
        <v>3776</v>
      </c>
      <c r="H92" s="65">
        <v>6336154</v>
      </c>
      <c r="I92" s="65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 t="s">
        <v>1769</v>
      </c>
      <c r="D93" s="312" t="s">
        <v>4779</v>
      </c>
      <c r="E93" s="312"/>
      <c r="F93" s="312"/>
      <c r="G93" s="312" t="s">
        <v>1423</v>
      </c>
      <c r="H93" s="65">
        <v>6336155</v>
      </c>
      <c r="I93" s="65">
        <f>IF(H93="","None",_xlfn.XLOOKUP(H93,RawTable[ITEM_NO],RawTable[STOCK],"None"))</f>
        <v>0</v>
      </c>
      <c r="J93" s="313"/>
      <c r="K93" s="313"/>
      <c r="L93" s="316"/>
    </row>
    <row r="94" spans="2:12" ht="30" customHeight="1">
      <c r="B94" s="315" t="s">
        <v>1413</v>
      </c>
      <c r="C94" s="312" t="s">
        <v>1651</v>
      </c>
      <c r="D94" s="312" t="s">
        <v>4766</v>
      </c>
      <c r="E94" s="312"/>
      <c r="F94" s="312"/>
      <c r="G94" s="312" t="s">
        <v>1423</v>
      </c>
      <c r="H94" s="65">
        <v>6103396</v>
      </c>
      <c r="I94" s="65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1413</v>
      </c>
      <c r="C95" s="312" t="s">
        <v>1651</v>
      </c>
      <c r="D95" s="312" t="s">
        <v>4767</v>
      </c>
      <c r="E95" s="312"/>
      <c r="F95" s="312"/>
      <c r="G95" s="312" t="s">
        <v>1423</v>
      </c>
      <c r="H95" s="65">
        <v>6166988</v>
      </c>
      <c r="I95" s="65">
        <f>IF(H95="","None",_xlfn.XLOOKUP(H95,RawTable[ITEM_NO],RawTable[STOCK],"None"))</f>
        <v>3</v>
      </c>
      <c r="J95" s="313"/>
      <c r="K95" s="313"/>
      <c r="L95" s="316"/>
    </row>
    <row r="96" spans="2:12" ht="30" customHeight="1">
      <c r="B96" s="315" t="s">
        <v>1413</v>
      </c>
      <c r="C96" s="312" t="s">
        <v>1651</v>
      </c>
      <c r="D96" s="312" t="s">
        <v>4768</v>
      </c>
      <c r="E96" s="312"/>
      <c r="F96" s="312"/>
      <c r="G96" s="312" t="s">
        <v>1423</v>
      </c>
      <c r="H96" s="65">
        <v>6141702</v>
      </c>
      <c r="I96" s="65">
        <f>IF(H96="","None",_xlfn.XLOOKUP(H96,RawTable[ITEM_NO],RawTable[STOCK],"None"))</f>
        <v>2</v>
      </c>
      <c r="J96" s="313"/>
      <c r="K96" s="313"/>
      <c r="L96" s="316"/>
    </row>
    <row r="97" spans="2:12" ht="30" customHeight="1">
      <c r="B97" s="315" t="s">
        <v>1413</v>
      </c>
      <c r="C97" s="312" t="s">
        <v>1651</v>
      </c>
      <c r="D97" s="312" t="s">
        <v>4769</v>
      </c>
      <c r="E97" s="312"/>
      <c r="F97" s="312"/>
      <c r="G97" s="312" t="s">
        <v>1423</v>
      </c>
      <c r="H97" s="65">
        <v>6103395</v>
      </c>
      <c r="I97" s="65">
        <f>IF(H97="","None",_xlfn.XLOOKUP(H97,RawTable[ITEM_NO],RawTable[STOCK],"None"))</f>
        <v>2</v>
      </c>
      <c r="J97" s="313"/>
      <c r="K97" s="313"/>
      <c r="L97" s="316"/>
    </row>
    <row r="98" spans="2:12" ht="30" customHeight="1">
      <c r="B98" s="315" t="s">
        <v>1413</v>
      </c>
      <c r="C98" s="312" t="s">
        <v>1651</v>
      </c>
      <c r="D98" s="312" t="s">
        <v>4770</v>
      </c>
      <c r="E98" s="312"/>
      <c r="F98" s="312"/>
      <c r="G98" s="312" t="s">
        <v>1423</v>
      </c>
      <c r="H98" s="65">
        <v>6131990</v>
      </c>
      <c r="I98" s="65">
        <f>IF(H98="","None",_xlfn.XLOOKUP(H98,RawTable[ITEM_NO],RawTable[STOCK],"None"))</f>
        <v>2</v>
      </c>
      <c r="J98" s="313"/>
      <c r="K98" s="313"/>
      <c r="L98" s="316"/>
    </row>
    <row r="99" spans="2:12" ht="30" customHeight="1">
      <c r="B99" s="315" t="s">
        <v>1413</v>
      </c>
      <c r="C99" s="312" t="s">
        <v>1651</v>
      </c>
      <c r="D99" s="312" t="s">
        <v>4771</v>
      </c>
      <c r="E99" s="312"/>
      <c r="F99" s="312"/>
      <c r="G99" s="312" t="s">
        <v>1423</v>
      </c>
      <c r="H99" s="65">
        <v>6166987</v>
      </c>
      <c r="I99" s="65">
        <f>IF(H99="","None",_xlfn.XLOOKUP(H99,RawTable[ITEM_NO],RawTable[STOCK],"None"))</f>
        <v>1</v>
      </c>
      <c r="J99" s="313"/>
      <c r="K99" s="313"/>
      <c r="L99" s="316"/>
    </row>
    <row r="100" spans="2:12" ht="30" customHeight="1">
      <c r="B100" s="315" t="s">
        <v>1413</v>
      </c>
      <c r="C100" s="312" t="s">
        <v>1651</v>
      </c>
      <c r="D100" s="312" t="s">
        <v>4772</v>
      </c>
      <c r="E100" s="312"/>
      <c r="F100" s="312"/>
      <c r="G100" s="312" t="s">
        <v>1423</v>
      </c>
      <c r="H100" s="65">
        <v>6133695</v>
      </c>
      <c r="I100" s="65">
        <f>IF(H100="","None",_xlfn.XLOOKUP(H100,RawTable[ITEM_NO],RawTable[STOCK],"None"))</f>
        <v>2</v>
      </c>
      <c r="J100" s="313"/>
      <c r="K100" s="313"/>
      <c r="L100" s="316"/>
    </row>
    <row r="101" spans="2:12" ht="30" customHeight="1">
      <c r="B101" s="315" t="s">
        <v>1413</v>
      </c>
      <c r="C101" s="312" t="s">
        <v>1651</v>
      </c>
      <c r="D101" s="312" t="s">
        <v>4773</v>
      </c>
      <c r="E101" s="312"/>
      <c r="F101" s="312"/>
      <c r="G101" s="312" t="s">
        <v>1423</v>
      </c>
      <c r="H101" s="65">
        <v>6152610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1413</v>
      </c>
      <c r="C102" s="312" t="s">
        <v>1651</v>
      </c>
      <c r="D102" s="312" t="s">
        <v>4774</v>
      </c>
      <c r="E102" s="312"/>
      <c r="F102" s="312"/>
      <c r="G102" s="312" t="s">
        <v>1423</v>
      </c>
      <c r="H102" s="65">
        <v>6321933</v>
      </c>
      <c r="I102" s="65">
        <f>IF(H102="","None",_xlfn.XLOOKUP(H102,RawTable[ITEM_NO],RawTable[STOCK],"None"))</f>
        <v>2</v>
      </c>
      <c r="J102" s="313"/>
      <c r="K102" s="313"/>
      <c r="L102" s="316"/>
    </row>
    <row r="103" spans="2:12" ht="30" customHeight="1">
      <c r="B103" s="315" t="s">
        <v>1413</v>
      </c>
      <c r="C103" s="312" t="s">
        <v>1651</v>
      </c>
      <c r="D103" s="312" t="s">
        <v>4775</v>
      </c>
      <c r="E103" s="312"/>
      <c r="F103" s="312"/>
      <c r="G103" s="312" t="s">
        <v>1423</v>
      </c>
      <c r="H103" s="65">
        <v>6251986</v>
      </c>
      <c r="I103" s="65">
        <f>IF(H103="","None",_xlfn.XLOOKUP(H103,RawTable[ITEM_NO],RawTable[STOCK],"None"))</f>
        <v>4</v>
      </c>
      <c r="J103" s="313"/>
      <c r="K103" s="313"/>
      <c r="L103" s="316"/>
    </row>
    <row r="104" spans="2:12" ht="30" customHeight="1">
      <c r="B104" s="315" t="s">
        <v>1413</v>
      </c>
      <c r="C104" s="312" t="s">
        <v>1879</v>
      </c>
      <c r="D104" s="312" t="s">
        <v>4764</v>
      </c>
      <c r="E104" s="312"/>
      <c r="F104" s="312"/>
      <c r="G104" s="312" t="s">
        <v>3776</v>
      </c>
      <c r="H104" s="65">
        <v>6336677</v>
      </c>
      <c r="I104" s="65">
        <f>IF(H104="","None",_xlfn.XLOOKUP(H104,RawTable[ITEM_NO],RawTable[STOCK],"None"))</f>
        <v>2</v>
      </c>
      <c r="J104" s="313"/>
      <c r="K104" s="313"/>
      <c r="L104" s="316"/>
    </row>
    <row r="105" spans="2:12" ht="30" customHeight="1">
      <c r="B105" s="315" t="s">
        <v>1413</v>
      </c>
      <c r="C105" s="312" t="s">
        <v>1879</v>
      </c>
      <c r="D105" s="312" t="s">
        <v>4765</v>
      </c>
      <c r="E105" s="312"/>
      <c r="F105" s="312"/>
      <c r="G105" s="312" t="s">
        <v>3776</v>
      </c>
      <c r="H105" s="65">
        <v>6218856</v>
      </c>
      <c r="I105" s="65">
        <f>IF(H105="","None",_xlfn.XLOOKUP(H105,RawTable[ITEM_NO],RawTable[STOCK],"None"))</f>
        <v>3</v>
      </c>
      <c r="J105" s="313"/>
      <c r="K105" s="313"/>
      <c r="L105" s="316"/>
    </row>
    <row r="106" spans="2:12" ht="30" customHeight="1">
      <c r="B106" s="315" t="s">
        <v>1413</v>
      </c>
      <c r="C106" s="312" t="s">
        <v>1879</v>
      </c>
      <c r="D106" s="312" t="s">
        <v>4762</v>
      </c>
      <c r="E106" s="312"/>
      <c r="F106" s="312"/>
      <c r="G106" s="312" t="s">
        <v>3776</v>
      </c>
      <c r="H106" s="65">
        <v>6237664</v>
      </c>
      <c r="I106" s="65">
        <f>IF(H106="","None",_xlfn.XLOOKUP(H106,RawTable[ITEM_NO],RawTable[STOCK],"None"))</f>
        <v>8</v>
      </c>
      <c r="J106" s="313"/>
      <c r="K106" s="313"/>
      <c r="L106" s="316"/>
    </row>
    <row r="107" spans="2:12" ht="30" customHeight="1">
      <c r="B107" s="315" t="s">
        <v>1413</v>
      </c>
      <c r="C107" s="312" t="s">
        <v>1879</v>
      </c>
      <c r="D107" s="312" t="s">
        <v>4763</v>
      </c>
      <c r="E107" s="312"/>
      <c r="F107" s="312"/>
      <c r="G107" s="312" t="s">
        <v>3776</v>
      </c>
      <c r="H107" s="65">
        <v>6304921</v>
      </c>
      <c r="I107" s="65">
        <f>IF(H107="","None",_xlfn.XLOOKUP(H107,RawTable[ITEM_NO],RawTable[STOCK],"None"))</f>
        <v>2</v>
      </c>
      <c r="J107" s="313"/>
      <c r="K107" s="313"/>
      <c r="L107" s="316"/>
    </row>
    <row r="108" spans="2:12" ht="30" customHeight="1">
      <c r="B108" s="315" t="s">
        <v>1413</v>
      </c>
      <c r="C108" s="312" t="s">
        <v>1879</v>
      </c>
      <c r="D108" s="312" t="s">
        <v>4761</v>
      </c>
      <c r="E108" s="312"/>
      <c r="F108" s="312"/>
      <c r="G108" s="312" t="s">
        <v>3776</v>
      </c>
      <c r="H108" s="65">
        <v>6239112</v>
      </c>
      <c r="I108" s="65">
        <f>IF(H108="","None",_xlfn.XLOOKUP(H108,RawTable[ITEM_NO],RawTable[STOCK],"None"))</f>
        <v>0</v>
      </c>
      <c r="J108" s="313"/>
      <c r="K108" s="313"/>
      <c r="L108" s="316"/>
    </row>
    <row r="109" spans="2:12" ht="30" customHeight="1">
      <c r="B109" s="315" t="s">
        <v>1413</v>
      </c>
      <c r="C109" s="312" t="s">
        <v>1665</v>
      </c>
      <c r="D109" s="312" t="s">
        <v>4750</v>
      </c>
      <c r="E109" s="312"/>
      <c r="F109" s="312"/>
      <c r="G109" s="312" t="s">
        <v>3776</v>
      </c>
      <c r="H109" s="65">
        <v>6231179</v>
      </c>
      <c r="I109" s="65">
        <f>IF(H109="","None",_xlfn.XLOOKUP(H109,RawTable[ITEM_NO],RawTable[STOCK],"None"))</f>
        <v>0</v>
      </c>
      <c r="J109" s="313"/>
      <c r="K109" s="313"/>
      <c r="L109" s="316"/>
    </row>
    <row r="110" spans="2:12" ht="30" customHeight="1">
      <c r="B110" s="315" t="s">
        <v>1413</v>
      </c>
      <c r="C110" s="312" t="s">
        <v>1665</v>
      </c>
      <c r="D110" s="312" t="s">
        <v>4749</v>
      </c>
      <c r="E110" s="312"/>
      <c r="F110" s="312"/>
      <c r="G110" s="312" t="s">
        <v>1423</v>
      </c>
      <c r="H110" s="65">
        <v>953955</v>
      </c>
      <c r="I110" s="65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1413</v>
      </c>
      <c r="C111" s="312" t="s">
        <v>1665</v>
      </c>
      <c r="D111" s="312" t="s">
        <v>4751</v>
      </c>
      <c r="E111" s="312"/>
      <c r="F111" s="312"/>
      <c r="G111" s="312" t="s">
        <v>1423</v>
      </c>
      <c r="H111" s="65">
        <v>955633</v>
      </c>
      <c r="I111" s="65">
        <f>IF(H111="","None",_xlfn.XLOOKUP(H111,RawTable[ITEM_NO],RawTable[STOCK],"None"))</f>
        <v>0</v>
      </c>
      <c r="J111" s="313"/>
      <c r="K111" s="313"/>
      <c r="L111" s="316"/>
    </row>
    <row r="112" spans="2:12" ht="30" customHeight="1">
      <c r="B112" s="315" t="s">
        <v>1413</v>
      </c>
      <c r="C112" s="312" t="s">
        <v>1665</v>
      </c>
      <c r="D112" s="312" t="s">
        <v>4752</v>
      </c>
      <c r="E112" s="312"/>
      <c r="F112" s="312"/>
      <c r="G112" s="312" t="s">
        <v>3776</v>
      </c>
      <c r="H112" s="65">
        <v>6231178</v>
      </c>
      <c r="I112" s="65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1413</v>
      </c>
      <c r="C113" s="312" t="s">
        <v>1665</v>
      </c>
      <c r="D113" s="312" t="s">
        <v>4753</v>
      </c>
      <c r="E113" s="312"/>
      <c r="F113" s="312"/>
      <c r="G113" s="312" t="s">
        <v>3776</v>
      </c>
      <c r="H113" s="65">
        <v>963596</v>
      </c>
      <c r="I113" s="65">
        <f>IF(H113="","None",_xlfn.XLOOKUP(H113,RawTable[ITEM_NO],RawTable[STOCK],"None"))</f>
        <v>7</v>
      </c>
      <c r="J113" s="313"/>
      <c r="K113" s="313"/>
      <c r="L113" s="316"/>
    </row>
    <row r="114" spans="2:12" ht="30" customHeight="1">
      <c r="B114" s="315" t="s">
        <v>1413</v>
      </c>
      <c r="C114" s="312" t="s">
        <v>1665</v>
      </c>
      <c r="D114" s="312" t="s">
        <v>4754</v>
      </c>
      <c r="E114" s="312"/>
      <c r="F114" s="312"/>
      <c r="G114" s="312" t="s">
        <v>1423</v>
      </c>
      <c r="H114" s="65">
        <v>964809</v>
      </c>
      <c r="I114" s="65">
        <f>IF(H114="","None",_xlfn.XLOOKUP(H114,RawTable[ITEM_NO],RawTable[STOCK],"None"))</f>
        <v>0</v>
      </c>
      <c r="J114" s="313"/>
      <c r="K114" s="313"/>
      <c r="L114" s="316"/>
    </row>
    <row r="115" spans="2:12" ht="30" customHeight="1">
      <c r="B115" s="315" t="s">
        <v>1413</v>
      </c>
      <c r="C115" s="312" t="s">
        <v>1665</v>
      </c>
      <c r="D115" s="312" t="s">
        <v>4755</v>
      </c>
      <c r="E115" s="312"/>
      <c r="F115" s="312"/>
      <c r="G115" s="312" t="s">
        <v>1423</v>
      </c>
      <c r="H115" s="65">
        <v>6131258</v>
      </c>
      <c r="I115" s="65">
        <f>IF(H115="","None",_xlfn.XLOOKUP(H115,RawTable[ITEM_NO],RawTable[STOCK],"None"))</f>
        <v>0</v>
      </c>
      <c r="J115" s="313"/>
      <c r="K115" s="313"/>
      <c r="L115" s="316"/>
    </row>
    <row r="116" spans="2:12" ht="30" customHeight="1">
      <c r="B116" s="315" t="s">
        <v>1413</v>
      </c>
      <c r="C116" s="312" t="s">
        <v>1665</v>
      </c>
      <c r="D116" s="312" t="s">
        <v>4756</v>
      </c>
      <c r="E116" s="312"/>
      <c r="F116" s="312"/>
      <c r="G116" s="312" t="s">
        <v>1423</v>
      </c>
      <c r="H116" s="65">
        <v>6131257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1413</v>
      </c>
      <c r="C117" s="312" t="s">
        <v>1665</v>
      </c>
      <c r="D117" s="312" t="s">
        <v>4757</v>
      </c>
      <c r="E117" s="312"/>
      <c r="F117" s="312"/>
      <c r="G117" s="312" t="s">
        <v>1423</v>
      </c>
      <c r="H117" s="65">
        <v>6102931</v>
      </c>
      <c r="I117" s="65">
        <f>IF(H117="","None",_xlfn.XLOOKUP(H117,RawTable[ITEM_NO],RawTable[STOCK],"None"))</f>
        <v>2</v>
      </c>
      <c r="J117" s="313"/>
      <c r="K117" s="313"/>
      <c r="L117" s="316"/>
    </row>
    <row r="118" spans="2:12" ht="30" customHeight="1">
      <c r="B118" s="315" t="s">
        <v>1413</v>
      </c>
      <c r="C118" s="312" t="s">
        <v>1665</v>
      </c>
      <c r="D118" s="312" t="s">
        <v>4758</v>
      </c>
      <c r="E118" s="312"/>
      <c r="F118" s="312"/>
      <c r="G118" s="312" t="s">
        <v>3776</v>
      </c>
      <c r="H118" s="65">
        <v>965389</v>
      </c>
      <c r="I118" s="65">
        <f>IF(H118="","None",_xlfn.XLOOKUP(H118,RawTable[ITEM_NO],RawTable[STOCK],"None"))</f>
        <v>0</v>
      </c>
      <c r="J118" s="313"/>
      <c r="K118" s="313"/>
      <c r="L118" s="316"/>
    </row>
    <row r="119" spans="2:12" ht="30" customHeight="1">
      <c r="B119" s="315" t="s">
        <v>1413</v>
      </c>
      <c r="C119" s="312" t="s">
        <v>4556</v>
      </c>
      <c r="D119" s="312" t="s">
        <v>4746</v>
      </c>
      <c r="E119" s="312"/>
      <c r="F119" s="312"/>
      <c r="G119" s="312" t="s">
        <v>1423</v>
      </c>
      <c r="H119" s="65">
        <v>6324561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1413</v>
      </c>
      <c r="C120" s="312" t="s">
        <v>4556</v>
      </c>
      <c r="D120" s="312" t="s">
        <v>4747</v>
      </c>
      <c r="E120" s="312"/>
      <c r="F120" s="312"/>
      <c r="G120" s="312" t="s">
        <v>1423</v>
      </c>
      <c r="H120" s="65">
        <v>1252432</v>
      </c>
      <c r="I120" s="65">
        <f>IF(H120="","None",_xlfn.XLOOKUP(H120,RawTable[ITEM_NO],RawTable[STOCK],"None"))</f>
        <v>0</v>
      </c>
      <c r="J120" s="313"/>
      <c r="K120" s="313"/>
      <c r="L120" s="316"/>
    </row>
    <row r="121" spans="2:12" ht="30" customHeight="1">
      <c r="B121" s="315" t="s">
        <v>1413</v>
      </c>
      <c r="C121" s="312" t="s">
        <v>4556</v>
      </c>
      <c r="D121" s="312" t="s">
        <v>4748</v>
      </c>
      <c r="E121" s="312"/>
      <c r="F121" s="312"/>
      <c r="G121" s="312" t="s">
        <v>1423</v>
      </c>
      <c r="H121" s="65">
        <v>1252387</v>
      </c>
      <c r="I121" s="65">
        <f>IF(H121="","None",_xlfn.XLOOKUP(H121,RawTable[ITEM_NO],RawTable[STOCK],"None"))</f>
        <v>0</v>
      </c>
      <c r="J121" s="313"/>
      <c r="K121" s="313"/>
      <c r="L121" s="316"/>
    </row>
    <row r="122" spans="2:12" ht="30" customHeight="1">
      <c r="B122" s="315" t="s">
        <v>1413</v>
      </c>
      <c r="C122" s="312" t="s">
        <v>4743</v>
      </c>
      <c r="D122" s="312" t="s">
        <v>4744</v>
      </c>
      <c r="E122" s="312"/>
      <c r="F122" s="312"/>
      <c r="G122" s="312" t="s">
        <v>1759</v>
      </c>
      <c r="H122" s="65">
        <v>6115703</v>
      </c>
      <c r="I122" s="65">
        <f>IF(H122="","None",_xlfn.XLOOKUP(H122,RawTable[ITEM_NO],RawTable[STOCK],"None"))</f>
        <v>0</v>
      </c>
      <c r="J122" s="313"/>
      <c r="K122" s="313"/>
      <c r="L122" s="316"/>
    </row>
    <row r="123" spans="2:12" ht="30" customHeight="1">
      <c r="B123" s="315" t="s">
        <v>1413</v>
      </c>
      <c r="C123" s="312" t="s">
        <v>4743</v>
      </c>
      <c r="D123" s="312" t="s">
        <v>4745</v>
      </c>
      <c r="E123" s="312"/>
      <c r="F123" s="312"/>
      <c r="G123" s="312" t="s">
        <v>3776</v>
      </c>
      <c r="H123" s="65">
        <v>6180411</v>
      </c>
      <c r="I123" s="65">
        <f>IF(H123="","None",_xlfn.XLOOKUP(H123,RawTable[ITEM_NO],RawTable[STOCK],"None"))</f>
        <v>3</v>
      </c>
      <c r="J123" s="313"/>
      <c r="K123" s="313"/>
      <c r="L123" s="316"/>
    </row>
    <row r="124" spans="2:12" ht="30" customHeight="1">
      <c r="B124" s="315" t="s">
        <v>1413</v>
      </c>
      <c r="C124" s="312" t="s">
        <v>2691</v>
      </c>
      <c r="D124" s="312" t="s">
        <v>4741</v>
      </c>
      <c r="E124" s="312"/>
      <c r="F124" s="312"/>
      <c r="G124" s="312" t="s">
        <v>3776</v>
      </c>
      <c r="H124" s="65">
        <v>6195479</v>
      </c>
      <c r="I124" s="65">
        <f>IF(H124="","None",_xlfn.XLOOKUP(H124,RawTable[ITEM_NO],RawTable[STOCK],"None"))</f>
        <v>2</v>
      </c>
      <c r="J124" s="313"/>
      <c r="K124" s="313"/>
      <c r="L124" s="316"/>
    </row>
    <row r="125" spans="2:12" ht="30" customHeight="1">
      <c r="B125" s="315" t="s">
        <v>1413</v>
      </c>
      <c r="C125" s="312" t="s">
        <v>2691</v>
      </c>
      <c r="D125" s="312" t="s">
        <v>4742</v>
      </c>
      <c r="E125" s="312"/>
      <c r="F125" s="312"/>
      <c r="G125" s="312" t="s">
        <v>3776</v>
      </c>
      <c r="H125" s="65">
        <v>6195482</v>
      </c>
      <c r="I125" s="65">
        <f>IF(H125="","None",_xlfn.XLOOKUP(H125,RawTable[ITEM_NO],RawTable[STOCK],"None"))</f>
        <v>2</v>
      </c>
      <c r="J125" s="313"/>
      <c r="K125" s="313"/>
      <c r="L125" s="316"/>
    </row>
    <row r="126" spans="2:12" ht="30" customHeight="1">
      <c r="B126" s="315" t="s">
        <v>1413</v>
      </c>
      <c r="C126" s="312" t="s">
        <v>1883</v>
      </c>
      <c r="D126" s="312" t="s">
        <v>4737</v>
      </c>
      <c r="E126" s="312"/>
      <c r="F126" s="312"/>
      <c r="G126" s="312" t="s">
        <v>3776</v>
      </c>
      <c r="H126" s="65">
        <v>6317870</v>
      </c>
      <c r="I126" s="65">
        <f>IF(H126="","None",_xlfn.XLOOKUP(H126,RawTable[ITEM_NO],RawTable[STOCK],"None"))</f>
        <v>0</v>
      </c>
      <c r="J126" s="313"/>
      <c r="K126" s="313"/>
      <c r="L126" s="316"/>
    </row>
    <row r="127" spans="2:12" ht="30" customHeight="1">
      <c r="B127" s="315" t="s">
        <v>1413</v>
      </c>
      <c r="C127" s="312" t="s">
        <v>1883</v>
      </c>
      <c r="D127" s="312" t="s">
        <v>4738</v>
      </c>
      <c r="E127" s="312"/>
      <c r="F127" s="312"/>
      <c r="G127" s="312" t="s">
        <v>1759</v>
      </c>
      <c r="H127" s="65">
        <v>6345119</v>
      </c>
      <c r="I127" s="65">
        <f>IF(H127="","None",_xlfn.XLOOKUP(H127,RawTable[ITEM_NO],RawTable[STOCK],"None"))</f>
        <v>4</v>
      </c>
      <c r="J127" s="313"/>
      <c r="K127" s="313"/>
      <c r="L127" s="316"/>
    </row>
    <row r="128" spans="2:12" ht="30" customHeight="1">
      <c r="B128" s="315" t="s">
        <v>1413</v>
      </c>
      <c r="C128" s="312" t="s">
        <v>1883</v>
      </c>
      <c r="D128" s="312" t="s">
        <v>4739</v>
      </c>
      <c r="E128" s="312"/>
      <c r="F128" s="312"/>
      <c r="G128" s="312" t="s">
        <v>1759</v>
      </c>
      <c r="H128" s="65">
        <v>6345123</v>
      </c>
      <c r="I128" s="65">
        <f>IF(H128="","None",_xlfn.XLOOKUP(H128,RawTable[ITEM_NO],RawTable[STOCK],"None"))</f>
        <v>4</v>
      </c>
      <c r="J128" s="313"/>
      <c r="K128" s="313"/>
      <c r="L128" s="316"/>
    </row>
    <row r="129" spans="2:12" ht="30" customHeight="1">
      <c r="B129" s="315" t="s">
        <v>1413</v>
      </c>
      <c r="C129" s="312" t="s">
        <v>1883</v>
      </c>
      <c r="D129" s="312" t="s">
        <v>4740</v>
      </c>
      <c r="E129" s="312"/>
      <c r="F129" s="312"/>
      <c r="G129" s="312" t="s">
        <v>3776</v>
      </c>
      <c r="H129" s="65">
        <v>6210450</v>
      </c>
      <c r="I129" s="65">
        <f>IF(H129="","None",_xlfn.XLOOKUP(H129,RawTable[ITEM_NO],RawTable[STOCK],"None"))</f>
        <v>0</v>
      </c>
      <c r="J129" s="313"/>
      <c r="K129" s="313"/>
      <c r="L129" s="316"/>
    </row>
    <row r="130" spans="2:12" ht="30" customHeight="1">
      <c r="B130" s="315" t="s">
        <v>1413</v>
      </c>
      <c r="C130" s="312" t="s">
        <v>2191</v>
      </c>
      <c r="D130" s="312" t="s">
        <v>4732</v>
      </c>
      <c r="E130" s="312"/>
      <c r="F130" s="312"/>
      <c r="G130" s="312" t="s">
        <v>3776</v>
      </c>
      <c r="H130" s="65">
        <v>6219667</v>
      </c>
      <c r="I130" s="65">
        <f>IF(H130="","None",_xlfn.XLOOKUP(H130,RawTable[ITEM_NO],RawTable[STOCK],"None"))</f>
        <v>2</v>
      </c>
      <c r="J130" s="313"/>
      <c r="K130" s="313"/>
      <c r="L130" s="316"/>
    </row>
    <row r="131" spans="2:12" ht="30" customHeight="1">
      <c r="B131" s="315" t="s">
        <v>1413</v>
      </c>
      <c r="C131" s="312" t="s">
        <v>2191</v>
      </c>
      <c r="D131" s="312" t="s">
        <v>4733</v>
      </c>
      <c r="E131" s="312"/>
      <c r="F131" s="312"/>
      <c r="G131" s="312" t="s">
        <v>3776</v>
      </c>
      <c r="H131" s="65">
        <v>6237663</v>
      </c>
      <c r="I131" s="65">
        <f>IF(H131="","None",_xlfn.XLOOKUP(H131,RawTable[ITEM_NO],RawTable[STOCK],"None"))</f>
        <v>10</v>
      </c>
      <c r="J131" s="313"/>
      <c r="K131" s="313"/>
      <c r="L131" s="316"/>
    </row>
    <row r="132" spans="2:12" ht="30" customHeight="1">
      <c r="B132" s="315" t="s">
        <v>1413</v>
      </c>
      <c r="C132" s="312" t="s">
        <v>2191</v>
      </c>
      <c r="D132" s="312" t="s">
        <v>4734</v>
      </c>
      <c r="E132" s="312"/>
      <c r="F132" s="312"/>
      <c r="G132" s="312" t="s">
        <v>1423</v>
      </c>
      <c r="H132" s="65">
        <v>6321450</v>
      </c>
      <c r="I132" s="65">
        <f>IF(H132="","None",_xlfn.XLOOKUP(H132,RawTable[ITEM_NO],RawTable[STOCK],"None"))</f>
        <v>4</v>
      </c>
      <c r="J132" s="313"/>
      <c r="K132" s="313"/>
      <c r="L132" s="316"/>
    </row>
    <row r="133" spans="2:12" ht="30" customHeight="1">
      <c r="B133" s="315" t="s">
        <v>1413</v>
      </c>
      <c r="C133" s="312" t="s">
        <v>2191</v>
      </c>
      <c r="D133" s="312" t="s">
        <v>4735</v>
      </c>
      <c r="E133" s="312"/>
      <c r="F133" s="312"/>
      <c r="G133" s="312" t="s">
        <v>1423</v>
      </c>
      <c r="H133" s="65">
        <v>1252149</v>
      </c>
      <c r="I133" s="65">
        <f>IF(H133="","None",_xlfn.XLOOKUP(H133,RawTable[ITEM_NO],RawTable[STOCK],"None"))</f>
        <v>0</v>
      </c>
      <c r="J133" s="313"/>
      <c r="K133" s="313"/>
      <c r="L133" s="316"/>
    </row>
    <row r="134" spans="2:12" ht="30" customHeight="1">
      <c r="B134" s="315" t="s">
        <v>1413</v>
      </c>
      <c r="C134" s="312" t="s">
        <v>2191</v>
      </c>
      <c r="D134" s="312" t="s">
        <v>4736</v>
      </c>
      <c r="E134" s="312"/>
      <c r="F134" s="312"/>
      <c r="G134" s="312" t="s">
        <v>1423</v>
      </c>
      <c r="H134" s="65">
        <v>1252508</v>
      </c>
      <c r="I134" s="65">
        <f>IF(H134="","None",_xlfn.XLOOKUP(H134,RawTable[ITEM_NO],RawTable[STOCK],"None"))</f>
        <v>0</v>
      </c>
      <c r="J134" s="313"/>
      <c r="K134" s="313"/>
      <c r="L134" s="316"/>
    </row>
    <row r="135" spans="2:12" ht="30" customHeight="1">
      <c r="B135" s="315" t="s">
        <v>1413</v>
      </c>
      <c r="C135" s="312" t="s">
        <v>4730</v>
      </c>
      <c r="D135" s="312" t="s">
        <v>4731</v>
      </c>
      <c r="E135" s="312"/>
      <c r="F135" s="312"/>
      <c r="G135" s="312" t="s">
        <v>3776</v>
      </c>
      <c r="H135" s="65">
        <v>6192953</v>
      </c>
      <c r="I135" s="65">
        <f>IF(H135="","None",_xlfn.XLOOKUP(H135,RawTable[ITEM_NO],RawTable[STOCK],"None"))</f>
        <v>1</v>
      </c>
      <c r="J135" s="313"/>
      <c r="K135" s="313"/>
      <c r="L135" s="316"/>
    </row>
    <row r="136" spans="2:12" ht="30" customHeight="1">
      <c r="B136" s="315" t="s">
        <v>1413</v>
      </c>
      <c r="C136" s="312" t="s">
        <v>4719</v>
      </c>
      <c r="D136" s="312" t="s">
        <v>4720</v>
      </c>
      <c r="E136" s="312"/>
      <c r="F136" s="312"/>
      <c r="G136" s="312" t="s">
        <v>3776</v>
      </c>
      <c r="H136" s="65">
        <v>6336678</v>
      </c>
      <c r="I136" s="65">
        <f>IF(H136="","None",_xlfn.XLOOKUP(H136,RawTable[ITEM_NO],RawTable[STOCK],"None"))</f>
        <v>2</v>
      </c>
      <c r="J136" s="313"/>
      <c r="K136" s="313"/>
      <c r="L136" s="316"/>
    </row>
    <row r="137" spans="2:12" ht="30" customHeight="1">
      <c r="B137" s="315" t="s">
        <v>1413</v>
      </c>
      <c r="C137" s="312" t="s">
        <v>4719</v>
      </c>
      <c r="D137" s="312" t="s">
        <v>4721</v>
      </c>
      <c r="E137" s="312"/>
      <c r="F137" s="312"/>
      <c r="G137" s="312" t="s">
        <v>1764</v>
      </c>
      <c r="H137" s="65">
        <v>1251534</v>
      </c>
      <c r="I137" s="65">
        <f>IF(H137="","None",_xlfn.XLOOKUP(H137,RawTable[ITEM_NO],RawTable[STOCK],"None"))</f>
        <v>0</v>
      </c>
      <c r="J137" s="313"/>
      <c r="K137" s="313"/>
      <c r="L137" s="316"/>
    </row>
    <row r="138" spans="2:12" ht="30" customHeight="1">
      <c r="B138" s="315" t="s">
        <v>1413</v>
      </c>
      <c r="C138" s="312" t="s">
        <v>4719</v>
      </c>
      <c r="D138" s="312" t="s">
        <v>4722</v>
      </c>
      <c r="E138" s="312"/>
      <c r="F138" s="312"/>
      <c r="G138" s="312" t="s">
        <v>1764</v>
      </c>
      <c r="H138" s="65">
        <v>6109994</v>
      </c>
      <c r="I138" s="65">
        <f>IF(H138="","None",_xlfn.XLOOKUP(H138,RawTable[ITEM_NO],RawTable[STOCK],"None"))</f>
        <v>10</v>
      </c>
      <c r="J138" s="313"/>
      <c r="K138" s="313"/>
      <c r="L138" s="316"/>
    </row>
    <row r="139" spans="2:12" ht="30" customHeight="1">
      <c r="B139" s="315" t="s">
        <v>1413</v>
      </c>
      <c r="C139" s="312" t="s">
        <v>2754</v>
      </c>
      <c r="D139" s="312" t="s">
        <v>4716</v>
      </c>
      <c r="E139" s="312"/>
      <c r="F139" s="312"/>
      <c r="G139" s="312" t="s">
        <v>3776</v>
      </c>
      <c r="H139" s="65">
        <v>964633</v>
      </c>
      <c r="I139" s="65">
        <f>IF(H139="","None",_xlfn.XLOOKUP(H139,RawTable[ITEM_NO],RawTable[STOCK],"None"))</f>
        <v>4</v>
      </c>
      <c r="J139" s="313"/>
      <c r="K139" s="313"/>
      <c r="L139" s="316"/>
    </row>
    <row r="140" spans="2:12" ht="30" customHeight="1">
      <c r="B140" s="315" t="s">
        <v>1413</v>
      </c>
      <c r="C140" s="312" t="s">
        <v>2754</v>
      </c>
      <c r="D140" s="312" t="s">
        <v>4717</v>
      </c>
      <c r="E140" s="312"/>
      <c r="F140" s="312"/>
      <c r="G140" s="312" t="s">
        <v>3776</v>
      </c>
      <c r="H140" s="65">
        <v>964630</v>
      </c>
      <c r="I140" s="65">
        <f>IF(H140="","None",_xlfn.XLOOKUP(H140,RawTable[ITEM_NO],RawTable[STOCK],"None"))</f>
        <v>2</v>
      </c>
      <c r="J140" s="313"/>
      <c r="K140" s="313"/>
      <c r="L140" s="316"/>
    </row>
    <row r="141" spans="2:12" ht="30" customHeight="1">
      <c r="B141" s="315" t="s">
        <v>1413</v>
      </c>
      <c r="C141" s="312" t="s">
        <v>2754</v>
      </c>
      <c r="D141" s="312" t="s">
        <v>4718</v>
      </c>
      <c r="E141" s="312"/>
      <c r="F141" s="312"/>
      <c r="G141" s="312" t="s">
        <v>1423</v>
      </c>
      <c r="H141" s="65">
        <v>1252474</v>
      </c>
      <c r="I141" s="65">
        <f>IF(H141="","None",_xlfn.XLOOKUP(H141,RawTable[ITEM_NO],RawTable[STOCK],"None"))</f>
        <v>0</v>
      </c>
      <c r="J141" s="313"/>
      <c r="K141" s="313"/>
      <c r="L141" s="316"/>
    </row>
    <row r="142" spans="2:12" ht="30" customHeight="1">
      <c r="B142" s="315" t="s">
        <v>1413</v>
      </c>
      <c r="C142" s="312" t="s">
        <v>2023</v>
      </c>
      <c r="D142" s="312" t="s">
        <v>4714</v>
      </c>
      <c r="E142" s="312"/>
      <c r="F142" s="312"/>
      <c r="G142" s="312" t="s">
        <v>3776</v>
      </c>
      <c r="H142" s="65">
        <v>6336681</v>
      </c>
      <c r="I142" s="65">
        <f>IF(H142="","None",_xlfn.XLOOKUP(H142,RawTable[ITEM_NO],RawTable[STOCK],"None"))</f>
        <v>2</v>
      </c>
      <c r="J142" s="313"/>
      <c r="K142" s="313"/>
      <c r="L142" s="316"/>
    </row>
    <row r="143" spans="2:12" ht="30" customHeight="1">
      <c r="B143" s="315" t="s">
        <v>1413</v>
      </c>
      <c r="C143" s="312" t="s">
        <v>2023</v>
      </c>
      <c r="D143" s="312" t="s">
        <v>4715</v>
      </c>
      <c r="E143" s="312"/>
      <c r="F143" s="312"/>
      <c r="G143" s="312" t="s">
        <v>3776</v>
      </c>
      <c r="H143" s="65">
        <v>6336676</v>
      </c>
      <c r="I143" s="65">
        <f>IF(H143="","None",_xlfn.XLOOKUP(H143,RawTable[ITEM_NO],RawTable[STOCK],"None"))</f>
        <v>0</v>
      </c>
      <c r="J143" s="313"/>
      <c r="K143" s="313"/>
      <c r="L143" s="316"/>
    </row>
    <row r="144" spans="2:12" ht="30" customHeight="1">
      <c r="B144" s="315" t="s">
        <v>1413</v>
      </c>
      <c r="C144" s="312" t="s">
        <v>3930</v>
      </c>
      <c r="D144" s="312" t="s">
        <v>4713</v>
      </c>
      <c r="E144" s="312"/>
      <c r="F144" s="312"/>
      <c r="G144" s="312" t="s">
        <v>3776</v>
      </c>
      <c r="H144" s="65">
        <v>6239109</v>
      </c>
      <c r="I144" s="65">
        <f>IF(H144="","None",_xlfn.XLOOKUP(H144,RawTable[ITEM_NO],RawTable[STOCK],"None"))</f>
        <v>0</v>
      </c>
      <c r="J144" s="313"/>
      <c r="K144" s="313"/>
      <c r="L144" s="316"/>
    </row>
    <row r="145" spans="2:12" ht="30" customHeight="1">
      <c r="B145" s="315" t="s">
        <v>1413</v>
      </c>
      <c r="C145" s="312" t="s">
        <v>4701</v>
      </c>
      <c r="D145" s="312" t="s">
        <v>4702</v>
      </c>
      <c r="E145" s="312"/>
      <c r="F145" s="312"/>
      <c r="G145" s="312" t="s">
        <v>3776</v>
      </c>
      <c r="H145" s="65">
        <v>6239113</v>
      </c>
      <c r="I145" s="65">
        <f>IF(H145="","None",_xlfn.XLOOKUP(H145,RawTable[ITEM_NO],RawTable[STOCK],"None"))</f>
        <v>0</v>
      </c>
      <c r="J145" s="313"/>
      <c r="K145" s="313"/>
      <c r="L145" s="316"/>
    </row>
    <row r="146" spans="2:12" ht="30" customHeight="1">
      <c r="B146" s="315" t="s">
        <v>1413</v>
      </c>
      <c r="C146" s="312" t="s">
        <v>4701</v>
      </c>
      <c r="D146" s="312" t="s">
        <v>4703</v>
      </c>
      <c r="E146" s="312"/>
      <c r="F146" s="312"/>
      <c r="G146" s="312" t="s">
        <v>3776</v>
      </c>
      <c r="H146" s="65">
        <v>6239114</v>
      </c>
      <c r="I146" s="65">
        <f>IF(H146="","None",_xlfn.XLOOKUP(H146,RawTable[ITEM_NO],RawTable[STOCK],"None"))</f>
        <v>0</v>
      </c>
      <c r="J146" s="313"/>
      <c r="K146" s="313"/>
      <c r="L146" s="316"/>
    </row>
    <row r="147" spans="2:12" ht="30" customHeight="1">
      <c r="B147" s="315" t="s">
        <v>1413</v>
      </c>
      <c r="C147" s="312" t="s">
        <v>4701</v>
      </c>
      <c r="D147" s="312" t="s">
        <v>4704</v>
      </c>
      <c r="E147" s="312"/>
      <c r="F147" s="312"/>
      <c r="G147" s="312" t="s">
        <v>3776</v>
      </c>
      <c r="H147" s="65">
        <v>6239115</v>
      </c>
      <c r="I147" s="65">
        <f>IF(H147="","None",_xlfn.XLOOKUP(H147,RawTable[ITEM_NO],RawTable[STOCK],"None"))</f>
        <v>0</v>
      </c>
      <c r="J147" s="313"/>
      <c r="K147" s="313"/>
      <c r="L147" s="316"/>
    </row>
    <row r="148" spans="2:12" ht="30" customHeight="1">
      <c r="B148" s="315" t="s">
        <v>1413</v>
      </c>
      <c r="C148" s="312" t="s">
        <v>1686</v>
      </c>
      <c r="D148" s="312" t="s">
        <v>4696</v>
      </c>
      <c r="E148" s="312"/>
      <c r="F148" s="312"/>
      <c r="G148" s="312" t="s">
        <v>1423</v>
      </c>
      <c r="H148" s="65">
        <v>6262489</v>
      </c>
      <c r="I148" s="65">
        <f>IF(H148="","None",_xlfn.XLOOKUP(H148,RawTable[ITEM_NO],RawTable[STOCK],"None"))</f>
        <v>2</v>
      </c>
      <c r="J148" s="313"/>
      <c r="K148" s="313"/>
      <c r="L148" s="316"/>
    </row>
    <row r="149" spans="2:12" ht="30" customHeight="1">
      <c r="B149" s="315" t="s">
        <v>1413</v>
      </c>
      <c r="C149" s="312" t="s">
        <v>1686</v>
      </c>
      <c r="D149" s="312" t="s">
        <v>4697</v>
      </c>
      <c r="E149" s="312"/>
      <c r="F149" s="312"/>
      <c r="G149" s="312" t="s">
        <v>1423</v>
      </c>
      <c r="H149" s="65">
        <v>6234511</v>
      </c>
      <c r="I149" s="65">
        <f>IF(H149="","None",_xlfn.XLOOKUP(H149,RawTable[ITEM_NO],RawTable[STOCK],"None"))</f>
        <v>2</v>
      </c>
      <c r="J149" s="313"/>
      <c r="K149" s="313"/>
      <c r="L149" s="316"/>
    </row>
    <row r="150" spans="2:12" ht="30" customHeight="1">
      <c r="B150" s="315" t="s">
        <v>1413</v>
      </c>
      <c r="C150" s="312" t="s">
        <v>1686</v>
      </c>
      <c r="D150" s="312" t="s">
        <v>4698</v>
      </c>
      <c r="E150" s="312"/>
      <c r="F150" s="312"/>
      <c r="G150" s="312" t="s">
        <v>1423</v>
      </c>
      <c r="H150" s="65">
        <v>6241418</v>
      </c>
      <c r="I150" s="65">
        <f>IF(H150="","None",_xlfn.XLOOKUP(H150,RawTable[ITEM_NO],RawTable[STOCK],"None"))</f>
        <v>1</v>
      </c>
      <c r="J150" s="313"/>
      <c r="K150" s="313"/>
      <c r="L150" s="316"/>
    </row>
    <row r="151" spans="2:12" ht="30" customHeight="1">
      <c r="B151" s="315" t="s">
        <v>1413</v>
      </c>
      <c r="C151" s="312" t="s">
        <v>1686</v>
      </c>
      <c r="D151" s="312" t="s">
        <v>4699</v>
      </c>
      <c r="E151" s="312"/>
      <c r="F151" s="312"/>
      <c r="G151" s="312" t="s">
        <v>1423</v>
      </c>
      <c r="H151" s="65">
        <v>6313484</v>
      </c>
      <c r="I151" s="65">
        <f>IF(H151="","None",_xlfn.XLOOKUP(H151,RawTable[ITEM_NO],RawTable[STOCK],"None"))</f>
        <v>2</v>
      </c>
      <c r="J151" s="313"/>
      <c r="K151" s="313"/>
      <c r="L151" s="316"/>
    </row>
    <row r="152" spans="2:12" ht="30" customHeight="1">
      <c r="B152" s="315" t="s">
        <v>1413</v>
      </c>
      <c r="C152" s="312" t="s">
        <v>1686</v>
      </c>
      <c r="D152" s="312" t="s">
        <v>4700</v>
      </c>
      <c r="E152" s="312"/>
      <c r="F152" s="312"/>
      <c r="G152" s="312" t="s">
        <v>1423</v>
      </c>
      <c r="H152" s="65">
        <v>964049</v>
      </c>
      <c r="I152" s="65">
        <f>IF(H152="","None",_xlfn.XLOOKUP(H152,RawTable[ITEM_NO],RawTable[STOCK],"None"))</f>
        <v>6</v>
      </c>
      <c r="J152" s="313"/>
      <c r="K152" s="313"/>
      <c r="L152" s="316"/>
    </row>
    <row r="153" spans="2:12" ht="30" customHeight="1">
      <c r="B153" s="315" t="s">
        <v>1413</v>
      </c>
      <c r="C153" s="312" t="s">
        <v>1613</v>
      </c>
      <c r="D153" s="312" t="s">
        <v>4694</v>
      </c>
      <c r="E153" s="312"/>
      <c r="F153" s="312"/>
      <c r="G153" s="312" t="s">
        <v>1423</v>
      </c>
      <c r="H153" s="65">
        <v>6336245</v>
      </c>
      <c r="I153" s="65">
        <f>IF(H153="","None",_xlfn.XLOOKUP(H153,RawTable[ITEM_NO],RawTable[STOCK],"None"))</f>
        <v>0</v>
      </c>
      <c r="J153" s="313"/>
      <c r="K153" s="313"/>
      <c r="L153" s="316"/>
    </row>
    <row r="154" spans="2:12" ht="30" customHeight="1">
      <c r="B154" s="315" t="s">
        <v>1413</v>
      </c>
      <c r="C154" s="312" t="s">
        <v>1613</v>
      </c>
      <c r="D154" s="312" t="s">
        <v>4695</v>
      </c>
      <c r="E154" s="312"/>
      <c r="F154" s="312"/>
      <c r="G154" s="312" t="s">
        <v>1680</v>
      </c>
      <c r="H154" s="65">
        <v>6221722</v>
      </c>
      <c r="I154" s="65">
        <f>IF(H154="","None",_xlfn.XLOOKUP(H154,RawTable[ITEM_NO],RawTable[STOCK],"None"))</f>
        <v>0</v>
      </c>
      <c r="J154" s="313"/>
      <c r="K154" s="313"/>
      <c r="L154" s="316"/>
    </row>
    <row r="155" spans="2:12" ht="30" customHeight="1">
      <c r="B155" s="315" t="s">
        <v>1413</v>
      </c>
      <c r="C155" s="312" t="s">
        <v>1626</v>
      </c>
      <c r="D155" s="312" t="s">
        <v>4685</v>
      </c>
      <c r="E155" s="312"/>
      <c r="F155" s="312"/>
      <c r="G155" s="312" t="s">
        <v>3776</v>
      </c>
      <c r="H155" s="65">
        <v>6312192</v>
      </c>
      <c r="I155" s="65">
        <f>IF(H155="","None",_xlfn.XLOOKUP(H155,RawTable[ITEM_NO],RawTable[STOCK],"None"))</f>
        <v>3</v>
      </c>
      <c r="J155" s="313"/>
      <c r="K155" s="313"/>
      <c r="L155" s="316"/>
    </row>
    <row r="156" spans="2:12" ht="30" customHeight="1">
      <c r="B156" s="315" t="s">
        <v>1413</v>
      </c>
      <c r="C156" s="312" t="s">
        <v>1626</v>
      </c>
      <c r="D156" s="312" t="s">
        <v>4686</v>
      </c>
      <c r="E156" s="312"/>
      <c r="F156" s="312"/>
      <c r="G156" s="312" t="s">
        <v>3776</v>
      </c>
      <c r="H156" s="65">
        <v>6334309</v>
      </c>
      <c r="I156" s="65">
        <f>IF(H156="","None",_xlfn.XLOOKUP(H156,RawTable[ITEM_NO],RawTable[STOCK],"None"))</f>
        <v>1</v>
      </c>
      <c r="J156" s="313"/>
      <c r="K156" s="313"/>
      <c r="L156" s="316"/>
    </row>
    <row r="157" spans="2:12" ht="30" customHeight="1">
      <c r="B157" s="315" t="s">
        <v>1413</v>
      </c>
      <c r="C157" s="312" t="s">
        <v>1626</v>
      </c>
      <c r="D157" s="312" t="s">
        <v>4687</v>
      </c>
      <c r="E157" s="312"/>
      <c r="F157" s="312"/>
      <c r="G157" s="312" t="s">
        <v>3776</v>
      </c>
      <c r="H157" s="65">
        <v>6192958</v>
      </c>
      <c r="I157" s="65" t="str">
        <f>IF(H157="","None",_xlfn.XLOOKUP(H157,RawTable[ITEM_NO],RawTable[STOCK],"None"))</f>
        <v>None</v>
      </c>
      <c r="J157" s="313"/>
      <c r="K157" s="313"/>
      <c r="L157" s="316"/>
    </row>
    <row r="158" spans="2:12" ht="30" customHeight="1">
      <c r="B158" s="315" t="s">
        <v>1413</v>
      </c>
      <c r="C158" s="312" t="s">
        <v>1626</v>
      </c>
      <c r="D158" s="312" t="s">
        <v>4688</v>
      </c>
      <c r="E158" s="312"/>
      <c r="F158" s="312"/>
      <c r="G158" s="312" t="s">
        <v>3776</v>
      </c>
      <c r="H158" s="65">
        <v>6248049</v>
      </c>
      <c r="I158" s="65">
        <f>IF(H158="","None",_xlfn.XLOOKUP(H158,RawTable[ITEM_NO],RawTable[STOCK],"None"))</f>
        <v>3</v>
      </c>
      <c r="J158" s="313"/>
      <c r="K158" s="313"/>
      <c r="L158" s="316"/>
    </row>
    <row r="159" spans="2:12" ht="30" customHeight="1">
      <c r="B159" s="315" t="s">
        <v>1413</v>
      </c>
      <c r="C159" s="312" t="s">
        <v>1626</v>
      </c>
      <c r="D159" s="312" t="s">
        <v>4689</v>
      </c>
      <c r="E159" s="312"/>
      <c r="F159" s="312"/>
      <c r="G159" s="312" t="s">
        <v>3776</v>
      </c>
      <c r="H159" s="65">
        <v>6311661</v>
      </c>
      <c r="I159" s="65">
        <f>IF(H159="","None",_xlfn.XLOOKUP(H159,RawTable[ITEM_NO],RawTable[STOCK],"None"))</f>
        <v>1</v>
      </c>
      <c r="J159" s="313"/>
      <c r="K159" s="313"/>
      <c r="L159" s="316"/>
    </row>
    <row r="160" spans="2:12" ht="30" customHeight="1">
      <c r="B160" s="315" t="s">
        <v>1413</v>
      </c>
      <c r="C160" s="312" t="s">
        <v>1626</v>
      </c>
      <c r="D160" s="312" t="s">
        <v>4690</v>
      </c>
      <c r="E160" s="312"/>
      <c r="F160" s="312"/>
      <c r="G160" s="312" t="s">
        <v>1423</v>
      </c>
      <c r="H160" s="65">
        <v>6166677</v>
      </c>
      <c r="I160" s="65">
        <f>IF(H160="","None",_xlfn.XLOOKUP(H160,RawTable[ITEM_NO],RawTable[STOCK],"None"))</f>
        <v>5</v>
      </c>
      <c r="J160" s="313"/>
      <c r="K160" s="313"/>
      <c r="L160" s="316"/>
    </row>
    <row r="161" spans="2:12" ht="30" customHeight="1">
      <c r="B161" s="315" t="s">
        <v>1413</v>
      </c>
      <c r="C161" s="312" t="s">
        <v>1626</v>
      </c>
      <c r="D161" s="312" t="s">
        <v>4691</v>
      </c>
      <c r="E161" s="312"/>
      <c r="F161" s="312"/>
      <c r="G161" s="312" t="s">
        <v>1423</v>
      </c>
      <c r="H161" s="65">
        <v>6166680</v>
      </c>
      <c r="I161" s="65">
        <f>IF(H161="","None",_xlfn.XLOOKUP(H161,RawTable[ITEM_NO],RawTable[STOCK],"None"))</f>
        <v>5</v>
      </c>
      <c r="J161" s="313"/>
      <c r="K161" s="313"/>
      <c r="L161" s="316"/>
    </row>
    <row r="162" spans="2:12" ht="30" customHeight="1">
      <c r="B162" s="315" t="s">
        <v>1413</v>
      </c>
      <c r="C162" s="312" t="s">
        <v>1626</v>
      </c>
      <c r="D162" s="312" t="s">
        <v>4692</v>
      </c>
      <c r="E162" s="312"/>
      <c r="F162" s="312"/>
      <c r="G162" s="312" t="s">
        <v>3776</v>
      </c>
      <c r="H162" s="65">
        <v>6192956</v>
      </c>
      <c r="I162" s="65">
        <f>IF(H162="","None",_xlfn.XLOOKUP(H162,RawTable[ITEM_NO],RawTable[STOCK],"None"))</f>
        <v>1</v>
      </c>
      <c r="J162" s="313"/>
      <c r="K162" s="313"/>
      <c r="L162" s="316"/>
    </row>
    <row r="163" spans="2:12" ht="30" customHeight="1">
      <c r="B163" s="315" t="s">
        <v>1413</v>
      </c>
      <c r="C163" s="312" t="s">
        <v>1626</v>
      </c>
      <c r="D163" s="312" t="s">
        <v>4693</v>
      </c>
      <c r="E163" s="312"/>
      <c r="F163" s="312"/>
      <c r="G163" s="312" t="s">
        <v>3776</v>
      </c>
      <c r="H163" s="65">
        <v>6192957</v>
      </c>
      <c r="I163" s="65">
        <f>IF(H163="","None",_xlfn.XLOOKUP(H163,RawTable[ITEM_NO],RawTable[STOCK],"None"))</f>
        <v>1</v>
      </c>
      <c r="J163" s="313"/>
      <c r="K163" s="313"/>
      <c r="L163" s="316"/>
    </row>
    <row r="164" spans="2:12" ht="30" customHeight="1">
      <c r="B164" s="315" t="s">
        <v>1413</v>
      </c>
      <c r="C164" s="312" t="s">
        <v>2092</v>
      </c>
      <c r="D164" s="312" t="s">
        <v>4666</v>
      </c>
      <c r="E164" s="312"/>
      <c r="F164" s="312"/>
      <c r="G164" s="312" t="s">
        <v>3776</v>
      </c>
      <c r="H164" s="65">
        <v>6237068</v>
      </c>
      <c r="I164" s="65">
        <f>IF(H164="","None",_xlfn.XLOOKUP(H164,RawTable[ITEM_NO],RawTable[STOCK],"None"))</f>
        <v>3</v>
      </c>
      <c r="J164" s="313"/>
      <c r="K164" s="313"/>
      <c r="L164" s="316"/>
    </row>
    <row r="165" spans="2:12" ht="30" customHeight="1">
      <c r="B165" s="315" t="s">
        <v>1413</v>
      </c>
      <c r="C165" s="312" t="s">
        <v>2285</v>
      </c>
      <c r="D165" s="312" t="s">
        <v>4661</v>
      </c>
      <c r="E165" s="312"/>
      <c r="F165" s="312"/>
      <c r="G165" s="312" t="s">
        <v>3776</v>
      </c>
      <c r="H165" s="65">
        <v>963592</v>
      </c>
      <c r="I165" s="65">
        <f>IF(H165="","None",_xlfn.XLOOKUP(H165,RawTable[ITEM_NO],RawTable[STOCK],"None"))</f>
        <v>6</v>
      </c>
      <c r="J165" s="313"/>
      <c r="K165" s="313"/>
      <c r="L165" s="316"/>
    </row>
    <row r="166" spans="2:12" ht="30" customHeight="1">
      <c r="B166" s="315" t="s">
        <v>1413</v>
      </c>
      <c r="C166" s="312" t="s">
        <v>2285</v>
      </c>
      <c r="D166" s="312" t="s">
        <v>4662</v>
      </c>
      <c r="E166" s="312"/>
      <c r="F166" s="312"/>
      <c r="G166" s="312" t="s">
        <v>3776</v>
      </c>
      <c r="H166" s="65">
        <v>6218326</v>
      </c>
      <c r="I166" s="65">
        <f>IF(H166="","None",_xlfn.XLOOKUP(H166,RawTable[ITEM_NO],RawTable[STOCK],"None"))</f>
        <v>2</v>
      </c>
      <c r="J166" s="313"/>
      <c r="K166" s="313"/>
      <c r="L166" s="316"/>
    </row>
    <row r="167" spans="2:12" ht="30" customHeight="1">
      <c r="B167" s="315" t="s">
        <v>1413</v>
      </c>
      <c r="C167" s="312" t="s">
        <v>2285</v>
      </c>
      <c r="D167" s="312" t="s">
        <v>4665</v>
      </c>
      <c r="E167" s="312"/>
      <c r="F167" s="312"/>
      <c r="G167" s="312" t="s">
        <v>3776</v>
      </c>
      <c r="H167" s="65">
        <v>964621</v>
      </c>
      <c r="I167" s="65">
        <f>IF(H167="","None",_xlfn.XLOOKUP(H167,RawTable[ITEM_NO],RawTable[STOCK],"None"))</f>
        <v>4</v>
      </c>
      <c r="J167" s="313"/>
      <c r="K167" s="313"/>
      <c r="L167" s="316"/>
    </row>
    <row r="168" spans="2:12" ht="30" customHeight="1">
      <c r="B168" s="315" t="s">
        <v>1413</v>
      </c>
      <c r="C168" s="312" t="s">
        <v>2285</v>
      </c>
      <c r="D168" s="312" t="s">
        <v>4663</v>
      </c>
      <c r="E168" s="312"/>
      <c r="F168" s="312"/>
      <c r="G168" s="312" t="s">
        <v>3776</v>
      </c>
      <c r="H168" s="65">
        <v>6192951</v>
      </c>
      <c r="I168" s="65">
        <f>IF(H168="","None",_xlfn.XLOOKUP(H168,RawTable[ITEM_NO],RawTable[STOCK],"None"))</f>
        <v>1</v>
      </c>
      <c r="J168" s="313"/>
      <c r="K168" s="313"/>
      <c r="L168" s="316"/>
    </row>
    <row r="169" spans="2:12" ht="30" customHeight="1">
      <c r="B169" s="315" t="s">
        <v>1413</v>
      </c>
      <c r="C169" s="312" t="s">
        <v>2285</v>
      </c>
      <c r="D169" s="312" t="s">
        <v>4664</v>
      </c>
      <c r="E169" s="312"/>
      <c r="F169" s="312"/>
      <c r="G169" s="312" t="s">
        <v>3776</v>
      </c>
      <c r="H169" s="65">
        <v>6192955</v>
      </c>
      <c r="I169" s="65">
        <f>IF(H169="","None",_xlfn.XLOOKUP(H169,RawTable[ITEM_NO],RawTable[STOCK],"None"))</f>
        <v>1</v>
      </c>
      <c r="J169" s="313"/>
      <c r="K169" s="313"/>
      <c r="L169" s="316"/>
    </row>
    <row r="170" spans="2:12" ht="30" customHeight="1">
      <c r="B170" s="315" t="s">
        <v>1413</v>
      </c>
      <c r="C170" s="312" t="s">
        <v>3511</v>
      </c>
      <c r="D170" s="312" t="s">
        <v>4660</v>
      </c>
      <c r="E170" s="312"/>
      <c r="F170" s="312"/>
      <c r="G170" s="312" t="s">
        <v>3776</v>
      </c>
      <c r="H170" s="65">
        <v>6336680</v>
      </c>
      <c r="I170" s="65">
        <f>IF(H170="","None",_xlfn.XLOOKUP(H170,RawTable[ITEM_NO],RawTable[STOCK],"None"))</f>
        <v>2</v>
      </c>
      <c r="J170" s="313"/>
      <c r="K170" s="313"/>
      <c r="L170" s="316"/>
    </row>
    <row r="171" spans="2:12" ht="30" customHeight="1">
      <c r="B171" s="315" t="s">
        <v>1413</v>
      </c>
      <c r="C171" s="312" t="s">
        <v>2037</v>
      </c>
      <c r="D171" s="312" t="s">
        <v>4656</v>
      </c>
      <c r="E171" s="312"/>
      <c r="F171" s="312"/>
      <c r="G171" s="312" t="s">
        <v>2245</v>
      </c>
      <c r="H171" s="65">
        <v>6311663</v>
      </c>
      <c r="I171" s="65">
        <f>IF(H171="","None",_xlfn.XLOOKUP(H171,RawTable[ITEM_NO],RawTable[STOCK],"None"))</f>
        <v>3</v>
      </c>
      <c r="J171" s="313"/>
      <c r="K171" s="313"/>
      <c r="L171" s="316"/>
    </row>
    <row r="172" spans="2:12" ht="30" customHeight="1">
      <c r="B172" s="315" t="s">
        <v>1413</v>
      </c>
      <c r="C172" s="312" t="s">
        <v>1488</v>
      </c>
      <c r="D172" s="312" t="s">
        <v>4653</v>
      </c>
      <c r="E172" s="312"/>
      <c r="F172" s="312"/>
      <c r="G172" s="312" t="s">
        <v>1428</v>
      </c>
      <c r="H172" s="65">
        <v>6184419</v>
      </c>
      <c r="I172" s="65">
        <f>IF(H172="","None",_xlfn.XLOOKUP(H172,RawTable[ITEM_NO],RawTable[STOCK],"None"))</f>
        <v>11</v>
      </c>
      <c r="J172" s="313"/>
      <c r="K172" s="313"/>
      <c r="L172" s="316"/>
    </row>
    <row r="173" spans="2:12" ht="30" customHeight="1">
      <c r="B173" s="315" t="s">
        <v>1413</v>
      </c>
      <c r="C173" s="312" t="s">
        <v>3542</v>
      </c>
      <c r="D173" s="312" t="s">
        <v>4652</v>
      </c>
      <c r="E173" s="312"/>
      <c r="F173" s="312"/>
      <c r="G173" s="312" t="s">
        <v>1423</v>
      </c>
      <c r="H173" s="65">
        <v>6169433</v>
      </c>
      <c r="I173" s="65">
        <f>IF(H173="","None",_xlfn.XLOOKUP(H173,RawTable[ITEM_NO],RawTable[STOCK],"None"))</f>
        <v>0</v>
      </c>
      <c r="J173" s="313"/>
      <c r="K173" s="313"/>
      <c r="L173" s="316"/>
    </row>
    <row r="174" spans="2:12" ht="30" customHeight="1">
      <c r="B174" s="315" t="s">
        <v>1413</v>
      </c>
      <c r="C174" s="312" t="s">
        <v>1893</v>
      </c>
      <c r="D174" s="312" t="s">
        <v>4647</v>
      </c>
      <c r="E174" s="312"/>
      <c r="F174" s="312"/>
      <c r="G174" s="312" t="s">
        <v>3776</v>
      </c>
      <c r="H174" s="65">
        <v>964379</v>
      </c>
      <c r="I174" s="65">
        <f>IF(H174="","None",_xlfn.XLOOKUP(H174,RawTable[ITEM_NO],RawTable[STOCK],"None"))</f>
        <v>4</v>
      </c>
      <c r="J174" s="313"/>
      <c r="K174" s="313"/>
      <c r="L174" s="316"/>
    </row>
    <row r="175" spans="2:12" ht="30" customHeight="1">
      <c r="B175" s="315" t="s">
        <v>1413</v>
      </c>
      <c r="C175" s="312" t="s">
        <v>1561</v>
      </c>
      <c r="D175" s="312" t="s">
        <v>4639</v>
      </c>
      <c r="E175" s="312"/>
      <c r="F175" s="312"/>
      <c r="G175" s="312" t="s">
        <v>1764</v>
      </c>
      <c r="H175" s="65">
        <v>6330523</v>
      </c>
      <c r="I175" s="65">
        <f>IF(H175="","None",_xlfn.XLOOKUP(H175,RawTable[ITEM_NO],RawTable[STOCK],"None"))</f>
        <v>0</v>
      </c>
      <c r="J175" s="313"/>
      <c r="K175" s="313"/>
      <c r="L175" s="316"/>
    </row>
    <row r="176" spans="2:12" ht="30" customHeight="1">
      <c r="B176" s="315" t="s">
        <v>1413</v>
      </c>
      <c r="C176" s="312" t="s">
        <v>1561</v>
      </c>
      <c r="D176" s="312" t="s">
        <v>4640</v>
      </c>
      <c r="E176" s="312"/>
      <c r="F176" s="312"/>
      <c r="G176" s="312" t="s">
        <v>1680</v>
      </c>
      <c r="H176" s="65">
        <v>1251768</v>
      </c>
      <c r="I176" s="65">
        <f>IF(H176="","None",_xlfn.XLOOKUP(H176,RawTable[ITEM_NO],RawTable[STOCK],"None"))</f>
        <v>1</v>
      </c>
      <c r="J176" s="313"/>
      <c r="K176" s="313"/>
      <c r="L176" s="316"/>
    </row>
    <row r="177" spans="2:12" ht="30" customHeight="1">
      <c r="B177" s="315" t="s">
        <v>1413</v>
      </c>
      <c r="C177" s="312" t="s">
        <v>1561</v>
      </c>
      <c r="D177" s="312" t="s">
        <v>4641</v>
      </c>
      <c r="E177" s="312"/>
      <c r="F177" s="312"/>
      <c r="G177" s="312" t="s">
        <v>1423</v>
      </c>
      <c r="H177" s="65">
        <v>6147465</v>
      </c>
      <c r="I177" s="65">
        <f>IF(H177="","None",_xlfn.XLOOKUP(H177,RawTable[ITEM_NO],RawTable[STOCK],"None"))</f>
        <v>0</v>
      </c>
      <c r="J177" s="313"/>
      <c r="K177" s="313"/>
      <c r="L177" s="316"/>
    </row>
    <row r="178" spans="2:12" ht="30" customHeight="1">
      <c r="B178" s="315" t="s">
        <v>1413</v>
      </c>
      <c r="C178" s="312" t="s">
        <v>1561</v>
      </c>
      <c r="D178" s="312" t="s">
        <v>4642</v>
      </c>
      <c r="E178" s="312"/>
      <c r="F178" s="312"/>
      <c r="G178" s="312" t="s">
        <v>1423</v>
      </c>
      <c r="H178" s="65">
        <v>1252147</v>
      </c>
      <c r="I178" s="65">
        <f>IF(H178="","None",_xlfn.XLOOKUP(H178,RawTable[ITEM_NO],RawTable[STOCK],"None"))</f>
        <v>0</v>
      </c>
      <c r="J178" s="313"/>
      <c r="K178" s="313"/>
      <c r="L178" s="316"/>
    </row>
    <row r="179" spans="2:12" ht="30" customHeight="1">
      <c r="B179" s="315" t="s">
        <v>1413</v>
      </c>
      <c r="C179" s="312" t="s">
        <v>1561</v>
      </c>
      <c r="D179" s="312" t="s">
        <v>4643</v>
      </c>
      <c r="E179" s="312"/>
      <c r="F179" s="312"/>
      <c r="G179" s="312" t="s">
        <v>1423</v>
      </c>
      <c r="H179" s="65">
        <v>6155216</v>
      </c>
      <c r="I179" s="65">
        <f>IF(H179="","None",_xlfn.XLOOKUP(H179,RawTable[ITEM_NO],RawTable[STOCK],"None"))</f>
        <v>0</v>
      </c>
      <c r="J179" s="313"/>
      <c r="K179" s="313"/>
      <c r="L179" s="316"/>
    </row>
    <row r="180" spans="2:12" ht="30" customHeight="1">
      <c r="B180" s="315" t="s">
        <v>1413</v>
      </c>
      <c r="C180" s="312" t="s">
        <v>1561</v>
      </c>
      <c r="D180" s="312" t="s">
        <v>4645</v>
      </c>
      <c r="E180" s="312"/>
      <c r="F180" s="312"/>
      <c r="G180" s="312" t="s">
        <v>1423</v>
      </c>
      <c r="H180" s="65">
        <v>6102730</v>
      </c>
      <c r="I180" s="65">
        <f>IF(H180="","None",_xlfn.XLOOKUP(H180,RawTable[ITEM_NO],RawTable[STOCK],"None"))</f>
        <v>0</v>
      </c>
      <c r="J180" s="313"/>
      <c r="K180" s="313"/>
      <c r="L180" s="316"/>
    </row>
    <row r="181" spans="2:12" ht="30" customHeight="1">
      <c r="B181" s="315" t="s">
        <v>1413</v>
      </c>
      <c r="C181" s="312" t="s">
        <v>1561</v>
      </c>
      <c r="D181" s="312" t="s">
        <v>4644</v>
      </c>
      <c r="E181" s="312"/>
      <c r="F181" s="312"/>
      <c r="G181" s="312" t="s">
        <v>1423</v>
      </c>
      <c r="H181" s="65">
        <v>6156918</v>
      </c>
      <c r="I181" s="65">
        <f>IF(H181="","None",_xlfn.XLOOKUP(H181,RawTable[ITEM_NO],RawTable[STOCK],"None"))</f>
        <v>4</v>
      </c>
      <c r="J181" s="313"/>
      <c r="K181" s="313"/>
      <c r="L181" s="316"/>
    </row>
    <row r="182" spans="2:12" ht="30" customHeight="1">
      <c r="B182" s="315" t="s">
        <v>1413</v>
      </c>
      <c r="C182" s="312" t="s">
        <v>1561</v>
      </c>
      <c r="D182" s="312" t="s">
        <v>4646</v>
      </c>
      <c r="E182" s="312"/>
      <c r="F182" s="312"/>
      <c r="G182" s="312" t="s">
        <v>1423</v>
      </c>
      <c r="H182" s="65">
        <v>6125536</v>
      </c>
      <c r="I182" s="65">
        <f>IF(H182="","None",_xlfn.XLOOKUP(H182,RawTable[ITEM_NO],RawTable[STOCK],"None"))</f>
        <v>1</v>
      </c>
      <c r="J182" s="313"/>
      <c r="K182" s="313"/>
      <c r="L182" s="316"/>
    </row>
    <row r="183" spans="2:12" ht="30" customHeight="1">
      <c r="B183" s="315" t="s">
        <v>1413</v>
      </c>
      <c r="C183" s="312" t="s">
        <v>2105</v>
      </c>
      <c r="D183" s="312" t="s">
        <v>4637</v>
      </c>
      <c r="E183" s="312"/>
      <c r="F183" s="312"/>
      <c r="G183" s="312" t="s">
        <v>1764</v>
      </c>
      <c r="H183" s="65">
        <v>6107214</v>
      </c>
      <c r="I183" s="65">
        <f>IF(H183="","None",_xlfn.XLOOKUP(H183,RawTable[ITEM_NO],RawTable[STOCK],"None"))</f>
        <v>0</v>
      </c>
      <c r="J183" s="313"/>
      <c r="K183" s="313"/>
      <c r="L183" s="316"/>
    </row>
    <row r="184" spans="2:12" ht="30" customHeight="1">
      <c r="B184" s="315" t="s">
        <v>1413</v>
      </c>
      <c r="C184" s="312" t="s">
        <v>2105</v>
      </c>
      <c r="D184" s="312" t="s">
        <v>4638</v>
      </c>
      <c r="E184" s="312"/>
      <c r="F184" s="312"/>
      <c r="G184" s="312" t="s">
        <v>1423</v>
      </c>
      <c r="H184" s="65">
        <v>6173687</v>
      </c>
      <c r="I184" s="65">
        <f>IF(H184="","None",_xlfn.XLOOKUP(H184,RawTable[ITEM_NO],RawTable[STOCK],"None"))</f>
        <v>0</v>
      </c>
      <c r="J184" s="313"/>
      <c r="K184" s="313"/>
      <c r="L184" s="316"/>
    </row>
    <row r="185" spans="2:12" ht="30" customHeight="1">
      <c r="B185" s="315" t="s">
        <v>1413</v>
      </c>
      <c r="C185" s="312"/>
      <c r="D185" s="312" t="s">
        <v>4879</v>
      </c>
      <c r="E185" s="312"/>
      <c r="F185" s="312"/>
      <c r="G185" s="312" t="s">
        <v>1423</v>
      </c>
      <c r="H185" s="65">
        <v>6147466</v>
      </c>
      <c r="I185" s="65">
        <f>IF(H185="","None",_xlfn.XLOOKUP(H185,RawTable[ITEM_NO],RawTable[STOCK],"None"))</f>
        <v>0</v>
      </c>
      <c r="J185" s="313"/>
      <c r="K185" s="313"/>
      <c r="L185" s="316"/>
    </row>
    <row r="186" spans="2:12" ht="30" customHeight="1">
      <c r="B186" s="315" t="s">
        <v>1413</v>
      </c>
      <c r="C186" s="312"/>
      <c r="D186" s="312" t="s">
        <v>4881</v>
      </c>
      <c r="E186" s="312"/>
      <c r="F186" s="312"/>
      <c r="G186" s="312" t="s">
        <v>3776</v>
      </c>
      <c r="H186" s="65">
        <v>964634</v>
      </c>
      <c r="I186" s="65">
        <f>IF(H186="","None",_xlfn.XLOOKUP(H186,RawTable[ITEM_NO],RawTable[STOCK],"None"))</f>
        <v>4</v>
      </c>
      <c r="J186" s="313"/>
      <c r="K186" s="313"/>
      <c r="L186" s="316"/>
    </row>
    <row r="187" spans="2:12" ht="30" customHeight="1">
      <c r="B187" s="315" t="s">
        <v>1413</v>
      </c>
      <c r="C187" s="312"/>
      <c r="D187" s="312" t="s">
        <v>4882</v>
      </c>
      <c r="E187" s="312"/>
      <c r="F187" s="312"/>
      <c r="G187" s="312" t="s">
        <v>3776</v>
      </c>
      <c r="H187" s="65">
        <v>964631</v>
      </c>
      <c r="I187" s="65">
        <f>IF(H187="","None",_xlfn.XLOOKUP(H187,RawTable[ITEM_NO],RawTable[STOCK],"None"))</f>
        <v>2</v>
      </c>
      <c r="J187" s="313"/>
      <c r="K187" s="313"/>
      <c r="L187" s="316"/>
    </row>
    <row r="188" spans="2:12" ht="30" customHeight="1">
      <c r="B188" s="315" t="s">
        <v>1413</v>
      </c>
      <c r="C188" s="312"/>
      <c r="D188" s="312" t="s">
        <v>4807</v>
      </c>
      <c r="E188" s="312"/>
      <c r="F188" s="312"/>
      <c r="G188" s="312" t="s">
        <v>1423</v>
      </c>
      <c r="H188" s="65">
        <v>6234327</v>
      </c>
      <c r="I188" s="65">
        <f>IF(H188="","None",_xlfn.XLOOKUP(H188,RawTable[ITEM_NO],RawTable[STOCK],"None"))</f>
        <v>3</v>
      </c>
      <c r="J188" s="313"/>
      <c r="K188" s="313"/>
      <c r="L188" s="316"/>
    </row>
    <row r="189" spans="2:12" ht="30" customHeight="1">
      <c r="B189" s="315" t="s">
        <v>1413</v>
      </c>
      <c r="C189" s="312"/>
      <c r="D189" s="312" t="s">
        <v>4808</v>
      </c>
      <c r="E189" s="312"/>
      <c r="F189" s="312"/>
      <c r="G189" s="312" t="s">
        <v>4809</v>
      </c>
      <c r="H189" s="65">
        <v>6336138</v>
      </c>
      <c r="I189" s="65">
        <f>IF(H189="","None",_xlfn.XLOOKUP(H189,RawTable[ITEM_NO],RawTable[STOCK],"None"))</f>
        <v>0</v>
      </c>
      <c r="J189" s="313"/>
      <c r="K189" s="313"/>
      <c r="L189" s="316"/>
    </row>
    <row r="190" spans="2:12" ht="30" customHeight="1">
      <c r="B190" s="315" t="s">
        <v>1413</v>
      </c>
      <c r="C190" s="312"/>
      <c r="D190" s="312" t="s">
        <v>4810</v>
      </c>
      <c r="E190" s="312"/>
      <c r="F190" s="312"/>
      <c r="G190" s="312" t="s">
        <v>4809</v>
      </c>
      <c r="H190" s="65">
        <v>6343590</v>
      </c>
      <c r="I190" s="65">
        <f>IF(H190="","None",_xlfn.XLOOKUP(H190,RawTable[ITEM_NO],RawTable[STOCK],"None"))</f>
        <v>0</v>
      </c>
      <c r="J190" s="313"/>
      <c r="K190" s="313"/>
      <c r="L190" s="316"/>
    </row>
    <row r="191" spans="2:12" ht="30" customHeight="1">
      <c r="B191" s="315" t="s">
        <v>1413</v>
      </c>
      <c r="C191" s="312"/>
      <c r="D191" s="312" t="s">
        <v>4811</v>
      </c>
      <c r="E191" s="312"/>
      <c r="F191" s="312"/>
      <c r="G191" s="312" t="s">
        <v>4812</v>
      </c>
      <c r="H191" s="65">
        <v>6133862</v>
      </c>
      <c r="I191" s="65">
        <f>IF(H191="","None",_xlfn.XLOOKUP(H191,RawTable[ITEM_NO],RawTable[STOCK],"None"))</f>
        <v>3</v>
      </c>
      <c r="J191" s="313"/>
      <c r="K191" s="313"/>
      <c r="L191" s="316"/>
    </row>
    <row r="192" spans="2:12" ht="30" customHeight="1">
      <c r="B192" s="315" t="s">
        <v>1413</v>
      </c>
      <c r="C192" s="312"/>
      <c r="D192" s="312" t="s">
        <v>4813</v>
      </c>
      <c r="E192" s="312"/>
      <c r="F192" s="312"/>
      <c r="G192" s="312" t="s">
        <v>3776</v>
      </c>
      <c r="H192" s="65">
        <v>6311665</v>
      </c>
      <c r="I192" s="65">
        <f>IF(H192="","None",_xlfn.XLOOKUP(H192,RawTable[ITEM_NO],RawTable[STOCK],"None"))</f>
        <v>3</v>
      </c>
      <c r="J192" s="313"/>
      <c r="K192" s="313"/>
      <c r="L192" s="316"/>
    </row>
    <row r="193" spans="2:12" ht="30" customHeight="1">
      <c r="B193" s="315" t="s">
        <v>1413</v>
      </c>
      <c r="C193" s="312"/>
      <c r="D193" s="312" t="s">
        <v>4814</v>
      </c>
      <c r="E193" s="312"/>
      <c r="F193" s="312"/>
      <c r="G193" s="312" t="s">
        <v>3776</v>
      </c>
      <c r="H193" s="65">
        <v>6237665</v>
      </c>
      <c r="I193" s="65">
        <f>IF(H193="","None",_xlfn.XLOOKUP(H193,RawTable[ITEM_NO],RawTable[STOCK],"None"))</f>
        <v>0</v>
      </c>
      <c r="J193" s="313"/>
      <c r="K193" s="313"/>
      <c r="L193" s="316"/>
    </row>
    <row r="194" spans="2:12" ht="30" customHeight="1">
      <c r="B194" s="315" t="s">
        <v>1413</v>
      </c>
      <c r="C194" s="312"/>
      <c r="D194" s="312" t="s">
        <v>4815</v>
      </c>
      <c r="E194" s="312"/>
      <c r="F194" s="312"/>
      <c r="G194" s="312" t="s">
        <v>3776</v>
      </c>
      <c r="H194" s="65">
        <v>6240692</v>
      </c>
      <c r="I194" s="65">
        <f>IF(H194="","None",_xlfn.XLOOKUP(H194,RawTable[ITEM_NO],RawTable[STOCK],"None"))</f>
        <v>1</v>
      </c>
      <c r="J194" s="313"/>
      <c r="K194" s="313"/>
      <c r="L194" s="316"/>
    </row>
    <row r="195" spans="2:12" ht="30" customHeight="1">
      <c r="B195" s="315" t="s">
        <v>1413</v>
      </c>
      <c r="C195" s="312"/>
      <c r="D195" s="312" t="s">
        <v>4816</v>
      </c>
      <c r="E195" s="312"/>
      <c r="F195" s="312"/>
      <c r="G195" s="312" t="s">
        <v>3776</v>
      </c>
      <c r="H195" s="65">
        <v>6240693</v>
      </c>
      <c r="I195" s="65">
        <f>IF(H195="","None",_xlfn.XLOOKUP(H195,RawTable[ITEM_NO],RawTable[STOCK],"None"))</f>
        <v>1</v>
      </c>
      <c r="J195" s="313"/>
      <c r="K195" s="313"/>
      <c r="L195" s="316"/>
    </row>
    <row r="196" spans="2:12" ht="30" customHeight="1">
      <c r="B196" s="315" t="s">
        <v>1413</v>
      </c>
      <c r="C196" s="312"/>
      <c r="D196" s="312" t="s">
        <v>4817</v>
      </c>
      <c r="E196" s="312"/>
      <c r="F196" s="312"/>
      <c r="G196" s="312" t="s">
        <v>3776</v>
      </c>
      <c r="H196" s="65">
        <v>6135567</v>
      </c>
      <c r="I196" s="65">
        <f>IF(H196="","None",_xlfn.XLOOKUP(H196,RawTable[ITEM_NO],RawTable[STOCK],"None"))</f>
        <v>4</v>
      </c>
      <c r="J196" s="313"/>
      <c r="K196" s="313"/>
      <c r="L196" s="316"/>
    </row>
    <row r="197" spans="2:12" ht="30" customHeight="1">
      <c r="B197" s="315" t="s">
        <v>1413</v>
      </c>
      <c r="C197" s="312"/>
      <c r="D197" s="312" t="s">
        <v>4818</v>
      </c>
      <c r="E197" s="312"/>
      <c r="F197" s="312"/>
      <c r="G197" s="312" t="s">
        <v>3776</v>
      </c>
      <c r="H197" s="65">
        <v>6157530</v>
      </c>
      <c r="I197" s="65">
        <f>IF(H197="","None",_xlfn.XLOOKUP(H197,RawTable[ITEM_NO],RawTable[STOCK],"None"))</f>
        <v>6</v>
      </c>
      <c r="J197" s="313"/>
      <c r="K197" s="313"/>
      <c r="L197" s="316"/>
    </row>
    <row r="198" spans="2:12" ht="30" customHeight="1">
      <c r="B198" s="315" t="s">
        <v>1413</v>
      </c>
      <c r="C198" s="312"/>
      <c r="D198" s="312" t="s">
        <v>4819</v>
      </c>
      <c r="E198" s="312"/>
      <c r="F198" s="312"/>
      <c r="G198" s="312" t="s">
        <v>3776</v>
      </c>
      <c r="H198" s="65">
        <v>6221585</v>
      </c>
      <c r="I198" s="65">
        <f>IF(H198="","None",_xlfn.XLOOKUP(H198,RawTable[ITEM_NO],RawTable[STOCK],"None"))</f>
        <v>6</v>
      </c>
      <c r="J198" s="313"/>
      <c r="K198" s="313"/>
      <c r="L198" s="316"/>
    </row>
    <row r="199" spans="2:12" ht="30" customHeight="1">
      <c r="B199" s="315" t="s">
        <v>1413</v>
      </c>
      <c r="C199" s="312"/>
      <c r="D199" s="312" t="s">
        <v>4820</v>
      </c>
      <c r="E199" s="312"/>
      <c r="F199" s="312"/>
      <c r="G199" s="312" t="s">
        <v>3776</v>
      </c>
      <c r="H199" s="65">
        <v>6157531</v>
      </c>
      <c r="I199" s="65">
        <f>IF(H199="","None",_xlfn.XLOOKUP(H199,RawTable[ITEM_NO],RawTable[STOCK],"None"))</f>
        <v>6</v>
      </c>
      <c r="J199" s="313"/>
      <c r="K199" s="313"/>
      <c r="L199" s="316"/>
    </row>
    <row r="200" spans="2:12" ht="30" customHeight="1">
      <c r="B200" s="315" t="s">
        <v>1413</v>
      </c>
      <c r="C200" s="312"/>
      <c r="D200" s="312" t="s">
        <v>4821</v>
      </c>
      <c r="E200" s="312"/>
      <c r="F200" s="312"/>
      <c r="G200" s="312" t="s">
        <v>3776</v>
      </c>
      <c r="H200" s="65">
        <v>6221586</v>
      </c>
      <c r="I200" s="65">
        <f>IF(H200="","None",_xlfn.XLOOKUP(H200,RawTable[ITEM_NO],RawTable[STOCK],"None"))</f>
        <v>4</v>
      </c>
      <c r="J200" s="313"/>
      <c r="K200" s="313"/>
      <c r="L200" s="316"/>
    </row>
    <row r="201" spans="2:12" ht="30" customHeight="1">
      <c r="B201" s="315" t="s">
        <v>1413</v>
      </c>
      <c r="C201" s="312"/>
      <c r="D201" s="312" t="s">
        <v>4822</v>
      </c>
      <c r="E201" s="312"/>
      <c r="F201" s="312"/>
      <c r="G201" s="312" t="s">
        <v>3776</v>
      </c>
      <c r="H201" s="65">
        <v>6345116</v>
      </c>
      <c r="I201" s="65">
        <f>IF(H201="","None",_xlfn.XLOOKUP(H201,RawTable[ITEM_NO],RawTable[STOCK],"None"))</f>
        <v>0</v>
      </c>
      <c r="J201" s="313"/>
      <c r="K201" s="313"/>
      <c r="L201" s="316"/>
    </row>
    <row r="202" spans="2:12" ht="30" customHeight="1">
      <c r="B202" s="315" t="s">
        <v>1413</v>
      </c>
      <c r="C202" s="312"/>
      <c r="D202" s="312" t="s">
        <v>4823</v>
      </c>
      <c r="E202" s="312"/>
      <c r="F202" s="312"/>
      <c r="G202" s="312" t="s">
        <v>3776</v>
      </c>
      <c r="H202" s="65">
        <v>6218097</v>
      </c>
      <c r="I202" s="65">
        <f>IF(H202="","None",_xlfn.XLOOKUP(H202,RawTable[ITEM_NO],RawTable[STOCK],"None"))</f>
        <v>1</v>
      </c>
      <c r="J202" s="313"/>
      <c r="K202" s="313"/>
      <c r="L202" s="316"/>
    </row>
    <row r="203" spans="2:12" ht="30" customHeight="1">
      <c r="B203" s="315" t="s">
        <v>1413</v>
      </c>
      <c r="C203" s="312"/>
      <c r="D203" s="312" t="s">
        <v>4824</v>
      </c>
      <c r="E203" s="312"/>
      <c r="F203" s="312"/>
      <c r="G203" s="312" t="s">
        <v>1428</v>
      </c>
      <c r="H203" s="65">
        <v>6341621</v>
      </c>
      <c r="I203" s="65">
        <f>IF(H203="","None",_xlfn.XLOOKUP(H203,RawTable[ITEM_NO],RawTable[STOCK],"None"))</f>
        <v>4</v>
      </c>
      <c r="J203" s="313"/>
      <c r="K203" s="313"/>
      <c r="L203" s="316"/>
    </row>
    <row r="204" spans="2:12" ht="30" customHeight="1">
      <c r="B204" s="315" t="s">
        <v>1413</v>
      </c>
      <c r="C204" s="312"/>
      <c r="D204" s="312" t="s">
        <v>4825</v>
      </c>
      <c r="E204" s="312"/>
      <c r="F204" s="312"/>
      <c r="G204" s="312" t="s">
        <v>3776</v>
      </c>
      <c r="H204" s="65">
        <v>6311662</v>
      </c>
      <c r="I204" s="65">
        <f>IF(H204="","None",_xlfn.XLOOKUP(H204,RawTable[ITEM_NO],RawTable[STOCK],"None"))</f>
        <v>1</v>
      </c>
      <c r="J204" s="313"/>
      <c r="K204" s="313"/>
      <c r="L204" s="316"/>
    </row>
    <row r="205" spans="2:12" ht="30" customHeight="1">
      <c r="B205" s="315" t="s">
        <v>1413</v>
      </c>
      <c r="C205" s="312"/>
      <c r="D205" s="312" t="s">
        <v>4826</v>
      </c>
      <c r="E205" s="312"/>
      <c r="F205" s="312"/>
      <c r="G205" s="312" t="s">
        <v>3776</v>
      </c>
      <c r="H205" s="65">
        <v>6218098</v>
      </c>
      <c r="I205" s="65">
        <f>IF(H205="","None",_xlfn.XLOOKUP(H205,RawTable[ITEM_NO],RawTable[STOCK],"None"))</f>
        <v>1</v>
      </c>
      <c r="J205" s="313"/>
      <c r="K205" s="313"/>
      <c r="L205" s="316"/>
    </row>
    <row r="206" spans="2:12" ht="30" customHeight="1">
      <c r="B206" s="315" t="s">
        <v>1413</v>
      </c>
      <c r="C206" s="312"/>
      <c r="D206" s="312" t="s">
        <v>4827</v>
      </c>
      <c r="E206" s="312"/>
      <c r="F206" s="312"/>
      <c r="G206" s="312" t="s">
        <v>3776</v>
      </c>
      <c r="H206" s="65">
        <v>964626</v>
      </c>
      <c r="I206" s="65">
        <f>IF(H206="","None",_xlfn.XLOOKUP(H206,RawTable[ITEM_NO],RawTable[STOCK],"None"))</f>
        <v>0</v>
      </c>
      <c r="J206" s="313"/>
      <c r="K206" s="313"/>
      <c r="L206" s="316"/>
    </row>
    <row r="207" spans="2:12" ht="30" customHeight="1">
      <c r="B207" s="315" t="s">
        <v>1413</v>
      </c>
      <c r="C207" s="312"/>
      <c r="D207" s="312" t="s">
        <v>4828</v>
      </c>
      <c r="E207" s="312"/>
      <c r="F207" s="312"/>
      <c r="G207" s="312" t="s">
        <v>3776</v>
      </c>
      <c r="H207" s="65">
        <v>6180413</v>
      </c>
      <c r="I207" s="65">
        <f>IF(H207="","None",_xlfn.XLOOKUP(H207,RawTable[ITEM_NO],RawTable[STOCK],"None"))</f>
        <v>1</v>
      </c>
      <c r="J207" s="313"/>
      <c r="K207" s="313"/>
      <c r="L207" s="316"/>
    </row>
    <row r="208" spans="2:12" ht="30" customHeight="1">
      <c r="B208" s="315" t="s">
        <v>1413</v>
      </c>
      <c r="C208" s="312"/>
      <c r="D208" s="312" t="s">
        <v>4829</v>
      </c>
      <c r="E208" s="312"/>
      <c r="F208" s="312"/>
      <c r="G208" s="312" t="s">
        <v>3776</v>
      </c>
      <c r="H208" s="65">
        <v>6180412</v>
      </c>
      <c r="I208" s="65">
        <f>IF(H208="","None",_xlfn.XLOOKUP(H208,RawTable[ITEM_NO],RawTable[STOCK],"None"))</f>
        <v>0</v>
      </c>
      <c r="J208" s="313"/>
      <c r="K208" s="313"/>
      <c r="L208" s="316"/>
    </row>
    <row r="209" spans="2:12" ht="30" customHeight="1">
      <c r="B209" s="315" t="s">
        <v>1413</v>
      </c>
      <c r="C209" s="312"/>
      <c r="D209" s="312" t="s">
        <v>4830</v>
      </c>
      <c r="E209" s="312"/>
      <c r="F209" s="312"/>
      <c r="G209" s="312" t="s">
        <v>3776</v>
      </c>
      <c r="H209" s="65">
        <v>6231180</v>
      </c>
      <c r="I209" s="65">
        <f>IF(H209="","None",_xlfn.XLOOKUP(H209,RawTable[ITEM_NO],RawTable[STOCK],"None"))</f>
        <v>0</v>
      </c>
      <c r="J209" s="313"/>
      <c r="K209" s="313"/>
      <c r="L209" s="316"/>
    </row>
    <row r="210" spans="2:12" ht="30" customHeight="1">
      <c r="B210" s="315" t="s">
        <v>1413</v>
      </c>
      <c r="C210" s="312"/>
      <c r="D210" s="312" t="s">
        <v>4831</v>
      </c>
      <c r="E210" s="312"/>
      <c r="F210" s="312"/>
      <c r="G210" s="312" t="s">
        <v>1423</v>
      </c>
      <c r="H210" s="65">
        <v>6177724</v>
      </c>
      <c r="I210" s="65">
        <f>IF(H210="","None",_xlfn.XLOOKUP(H210,RawTable[ITEM_NO],RawTable[STOCK],"None"))</f>
        <v>0</v>
      </c>
      <c r="J210" s="313"/>
      <c r="K210" s="313"/>
      <c r="L210" s="316"/>
    </row>
    <row r="211" spans="2:12" ht="30" customHeight="1">
      <c r="B211" s="315" t="s">
        <v>1413</v>
      </c>
      <c r="C211" s="312"/>
      <c r="D211" s="312" t="s">
        <v>4832</v>
      </c>
      <c r="E211" s="312"/>
      <c r="F211" s="312"/>
      <c r="G211" s="312" t="s">
        <v>3776</v>
      </c>
      <c r="H211" s="65">
        <v>6219666</v>
      </c>
      <c r="I211" s="65">
        <f>IF(H211="","None",_xlfn.XLOOKUP(H211,RawTable[ITEM_NO],RawTable[STOCK],"None"))</f>
        <v>2</v>
      </c>
      <c r="J211" s="313"/>
      <c r="K211" s="313"/>
      <c r="L211" s="316"/>
    </row>
    <row r="212" spans="2:12" ht="30" customHeight="1">
      <c r="B212" s="315" t="s">
        <v>1413</v>
      </c>
      <c r="C212" s="312"/>
      <c r="D212" s="312" t="s">
        <v>4834</v>
      </c>
      <c r="E212" s="312"/>
      <c r="F212" s="312"/>
      <c r="G212" s="312" t="s">
        <v>1423</v>
      </c>
      <c r="H212" s="65">
        <v>6102934</v>
      </c>
      <c r="I212" s="65">
        <f>IF(H212="","None",_xlfn.XLOOKUP(H212,RawTable[ITEM_NO],RawTable[STOCK],"None"))</f>
        <v>0</v>
      </c>
      <c r="J212" s="313"/>
      <c r="K212" s="313"/>
      <c r="L212" s="316"/>
    </row>
    <row r="213" spans="2:12" ht="30" customHeight="1">
      <c r="B213" s="315" t="s">
        <v>1413</v>
      </c>
      <c r="C213" s="312"/>
      <c r="D213" s="312" t="s">
        <v>4835</v>
      </c>
      <c r="E213" s="312"/>
      <c r="F213" s="312"/>
      <c r="G213" s="312" t="s">
        <v>3776</v>
      </c>
      <c r="H213" s="65">
        <v>6114769</v>
      </c>
      <c r="I213" s="65">
        <f>IF(H213="","None",_xlfn.XLOOKUP(H213,RawTable[ITEM_NO],RawTable[STOCK],"None"))</f>
        <v>1</v>
      </c>
      <c r="J213" s="313"/>
      <c r="K213" s="313"/>
      <c r="L213" s="316"/>
    </row>
    <row r="214" spans="2:12" ht="30" customHeight="1">
      <c r="B214" s="315" t="s">
        <v>1413</v>
      </c>
      <c r="C214" s="312"/>
      <c r="D214" s="312" t="s">
        <v>4836</v>
      </c>
      <c r="E214" s="312"/>
      <c r="F214" s="312"/>
      <c r="G214" s="312" t="s">
        <v>1764</v>
      </c>
      <c r="H214" s="65">
        <v>6107206</v>
      </c>
      <c r="I214" s="65">
        <f>IF(H214="","None",_xlfn.XLOOKUP(H214,RawTable[ITEM_NO],RawTable[STOCK],"None"))</f>
        <v>0</v>
      </c>
      <c r="J214" s="313"/>
      <c r="K214" s="313"/>
      <c r="L214" s="316"/>
    </row>
    <row r="215" spans="2:12" ht="30" customHeight="1">
      <c r="B215" s="315" t="s">
        <v>1413</v>
      </c>
      <c r="C215" s="312"/>
      <c r="D215" s="312" t="s">
        <v>4837</v>
      </c>
      <c r="E215" s="312"/>
      <c r="F215" s="312"/>
      <c r="G215" s="312" t="s">
        <v>1419</v>
      </c>
      <c r="H215" s="65">
        <v>1054548</v>
      </c>
      <c r="I215" s="65">
        <f>IF(H215="","None",_xlfn.XLOOKUP(H215,RawTable[ITEM_NO],RawTable[STOCK],"None"))</f>
        <v>0</v>
      </c>
      <c r="J215" s="313"/>
      <c r="K215" s="313"/>
      <c r="L215" s="316"/>
    </row>
    <row r="216" spans="2:12" ht="30" customHeight="1">
      <c r="B216" s="315" t="s">
        <v>1413</v>
      </c>
      <c r="C216" s="312"/>
      <c r="D216" s="312" t="s">
        <v>4838</v>
      </c>
      <c r="E216" s="312"/>
      <c r="F216" s="312"/>
      <c r="G216" s="312" t="s">
        <v>3776</v>
      </c>
      <c r="H216" s="65">
        <v>6192952</v>
      </c>
      <c r="I216" s="65">
        <f>IF(H216="","None",_xlfn.XLOOKUP(H216,RawTable[ITEM_NO],RawTable[STOCK],"None"))</f>
        <v>1</v>
      </c>
      <c r="J216" s="313"/>
      <c r="K216" s="313"/>
      <c r="L216" s="316"/>
    </row>
    <row r="217" spans="2:12" ht="30" customHeight="1">
      <c r="B217" s="315" t="s">
        <v>1413</v>
      </c>
      <c r="C217" s="312"/>
      <c r="D217" s="312" t="s">
        <v>4841</v>
      </c>
      <c r="E217" s="312"/>
      <c r="F217" s="312"/>
      <c r="G217" s="312" t="s">
        <v>3776</v>
      </c>
      <c r="H217" s="65">
        <v>6312190</v>
      </c>
      <c r="I217" s="65">
        <f>IF(H217="","None",_xlfn.XLOOKUP(H217,RawTable[ITEM_NO],RawTable[STOCK],"None"))</f>
        <v>3</v>
      </c>
      <c r="J217" s="313"/>
      <c r="K217" s="313"/>
      <c r="L217" s="316"/>
    </row>
    <row r="218" spans="2:12" ht="30" customHeight="1">
      <c r="B218" s="315" t="s">
        <v>1413</v>
      </c>
      <c r="C218" s="312"/>
      <c r="D218" s="312" t="s">
        <v>4842</v>
      </c>
      <c r="E218" s="312"/>
      <c r="F218" s="312"/>
      <c r="G218" s="312" t="s">
        <v>1759</v>
      </c>
      <c r="H218" s="65">
        <v>6218857</v>
      </c>
      <c r="I218" s="65">
        <f>IF(H218="","None",_xlfn.XLOOKUP(H218,RawTable[ITEM_NO],RawTable[STOCK],"None"))</f>
        <v>0</v>
      </c>
      <c r="J218" s="313"/>
      <c r="K218" s="313"/>
      <c r="L218" s="316"/>
    </row>
    <row r="219" spans="2:12" ht="30" customHeight="1">
      <c r="B219" s="315" t="s">
        <v>1413</v>
      </c>
      <c r="C219" s="312"/>
      <c r="D219" s="312" t="s">
        <v>4839</v>
      </c>
      <c r="E219" s="312"/>
      <c r="F219" s="312"/>
      <c r="G219" s="312" t="s">
        <v>3776</v>
      </c>
      <c r="H219" s="65">
        <v>6180410</v>
      </c>
      <c r="I219" s="65">
        <f>IF(H219="","None",_xlfn.XLOOKUP(H219,RawTable[ITEM_NO],RawTable[STOCK],"None"))</f>
        <v>10</v>
      </c>
      <c r="J219" s="313"/>
      <c r="K219" s="313"/>
      <c r="L219" s="316"/>
    </row>
    <row r="220" spans="2:12" ht="30" customHeight="1">
      <c r="B220" s="315" t="s">
        <v>1413</v>
      </c>
      <c r="C220" s="312"/>
      <c r="D220" s="312" t="s">
        <v>4840</v>
      </c>
      <c r="E220" s="312"/>
      <c r="F220" s="312"/>
      <c r="G220" s="312" t="s">
        <v>3776</v>
      </c>
      <c r="H220" s="65">
        <v>6264668</v>
      </c>
      <c r="I220" s="65">
        <f>IF(H220="","None",_xlfn.XLOOKUP(H220,RawTable[ITEM_NO],RawTable[STOCK],"None"))</f>
        <v>1</v>
      </c>
      <c r="J220" s="313"/>
      <c r="K220" s="313"/>
      <c r="L220" s="316"/>
    </row>
    <row r="221" spans="2:12" ht="30" customHeight="1">
      <c r="B221" s="315" t="s">
        <v>1413</v>
      </c>
      <c r="C221" s="312"/>
      <c r="D221" s="312" t="s">
        <v>4843</v>
      </c>
      <c r="E221" s="312"/>
      <c r="F221" s="312"/>
      <c r="G221" s="312" t="s">
        <v>1419</v>
      </c>
      <c r="H221" s="65">
        <v>1054861</v>
      </c>
      <c r="I221" s="65" cm="1">
        <f t="array" ref="I221">IF(COUNTIF(RawData!A:A, H221)=0, "None", MAX(IF(RawData!A:A=H221, RawData!B:B)))</f>
        <v>0</v>
      </c>
      <c r="J221" s="313"/>
      <c r="K221" s="313"/>
      <c r="L221" s="316"/>
    </row>
    <row r="222" spans="2:12" ht="30" customHeight="1">
      <c r="B222" s="315" t="s">
        <v>1413</v>
      </c>
      <c r="C222" s="312"/>
      <c r="D222" s="312" t="s">
        <v>4851</v>
      </c>
      <c r="E222" s="312"/>
      <c r="F222" s="312"/>
      <c r="G222" s="312" t="s">
        <v>1423</v>
      </c>
      <c r="H222" s="65">
        <v>6320645</v>
      </c>
      <c r="I222" s="65" cm="1">
        <f t="array" ref="I222">IF(COUNTIF(RawData!A:A, H222)=0, "None", MAX(IF(RawData!A:A=H222, RawData!B:B)))</f>
        <v>0</v>
      </c>
      <c r="J222" s="313"/>
      <c r="K222" s="313"/>
      <c r="L222" s="316"/>
    </row>
    <row r="223" spans="2:12" ht="30" customHeight="1">
      <c r="B223" s="315" t="s">
        <v>1413</v>
      </c>
      <c r="C223" s="312"/>
      <c r="D223" s="312" t="s">
        <v>4852</v>
      </c>
      <c r="E223" s="312"/>
      <c r="F223" s="312"/>
      <c r="G223" s="312" t="s">
        <v>1423</v>
      </c>
      <c r="H223" s="65">
        <v>6320646</v>
      </c>
      <c r="I223" s="65" cm="1">
        <f t="array" ref="I223">IF(COUNTIF(RawData!A:A, H223)=0, "None", MAX(IF(RawData!A:A=H223, RawData!B:B)))</f>
        <v>0</v>
      </c>
      <c r="J223" s="313"/>
      <c r="K223" s="313"/>
      <c r="L223" s="316"/>
    </row>
    <row r="224" spans="2:12" ht="30" customHeight="1">
      <c r="B224" s="315" t="s">
        <v>1413</v>
      </c>
      <c r="C224" s="312"/>
      <c r="D224" s="312" t="s">
        <v>4853</v>
      </c>
      <c r="E224" s="312"/>
      <c r="F224" s="312"/>
      <c r="G224" s="312" t="s">
        <v>1423</v>
      </c>
      <c r="H224" s="65">
        <v>6320647</v>
      </c>
      <c r="I224" s="65" cm="1">
        <f t="array" ref="I224">IF(COUNTIF(RawData!A:A, H224)=0, "None", MAX(IF(RawData!A:A=H224, RawData!B:B)))</f>
        <v>0</v>
      </c>
      <c r="J224" s="313"/>
      <c r="K224" s="313"/>
      <c r="L224" s="316"/>
    </row>
    <row r="225" spans="2:12" ht="30" customHeight="1">
      <c r="B225" s="315" t="s">
        <v>1413</v>
      </c>
      <c r="C225" s="312"/>
      <c r="D225" s="312" t="s">
        <v>4854</v>
      </c>
      <c r="E225" s="312"/>
      <c r="F225" s="312"/>
      <c r="G225" s="312" t="s">
        <v>3776</v>
      </c>
      <c r="H225" s="65">
        <v>6218855</v>
      </c>
      <c r="I225" s="65" cm="1">
        <f t="array" ref="I225">IF(COUNTIF(RawData!A:A, H225)=0, "None", MAX(IF(RawData!A:A=H225, RawData!B:B)))</f>
        <v>6</v>
      </c>
      <c r="J225" s="313"/>
      <c r="K225" s="313"/>
      <c r="L225" s="316"/>
    </row>
    <row r="226" spans="2:12" ht="30" customHeight="1">
      <c r="B226" s="315" t="s">
        <v>1413</v>
      </c>
      <c r="C226" s="312"/>
      <c r="D226" s="312" t="s">
        <v>4855</v>
      </c>
      <c r="E226" s="312"/>
      <c r="F226" s="312"/>
      <c r="G226" s="312" t="s">
        <v>4856</v>
      </c>
      <c r="H226" s="65">
        <v>957311</v>
      </c>
      <c r="I226" s="65" cm="1">
        <f t="array" ref="I226">IF(COUNTIF(RawData!A:A, H226)=0, "None", MAX(IF(RawData!A:A=H226, RawData!B:B)))</f>
        <v>0</v>
      </c>
      <c r="J226" s="313"/>
      <c r="K226" s="313"/>
      <c r="L226" s="316"/>
    </row>
    <row r="227" spans="2:12" ht="30" customHeight="1">
      <c r="B227" s="315" t="s">
        <v>1413</v>
      </c>
      <c r="C227" s="312"/>
      <c r="D227" s="312" t="s">
        <v>4857</v>
      </c>
      <c r="E227" s="312"/>
      <c r="F227" s="312"/>
      <c r="G227" s="312" t="s">
        <v>1764</v>
      </c>
      <c r="H227" s="65">
        <v>964579</v>
      </c>
      <c r="I227" s="65" cm="1">
        <f t="array" ref="I227">IF(COUNTIF(RawData!A:A, H227)=0, "None", MAX(IF(RawData!A:A=H227, RawData!B:B)))</f>
        <v>0</v>
      </c>
      <c r="J227" s="313"/>
      <c r="K227" s="313"/>
      <c r="L227" s="316"/>
    </row>
    <row r="228" spans="2:12" ht="30" customHeight="1">
      <c r="B228" s="315" t="s">
        <v>1413</v>
      </c>
      <c r="C228" s="312"/>
      <c r="D228" s="312" t="s">
        <v>4858</v>
      </c>
      <c r="E228" s="312"/>
      <c r="F228" s="312"/>
      <c r="G228" s="312" t="s">
        <v>3776</v>
      </c>
      <c r="H228" s="65">
        <v>6144462</v>
      </c>
      <c r="I228" s="65" cm="1">
        <f t="array" ref="I228">IF(COUNTIF(RawData!A:A, H228)=0, "None", MAX(IF(RawData!A:A=H228, RawData!B:B)))</f>
        <v>2</v>
      </c>
      <c r="J228" s="313"/>
      <c r="K228" s="313"/>
      <c r="L228" s="316"/>
    </row>
    <row r="229" spans="2:12" ht="30" customHeight="1">
      <c r="B229" s="315" t="s">
        <v>1413</v>
      </c>
      <c r="C229" s="312"/>
      <c r="D229" s="312" t="s">
        <v>4859</v>
      </c>
      <c r="E229" s="312"/>
      <c r="F229" s="312"/>
      <c r="G229" s="312" t="s">
        <v>3776</v>
      </c>
      <c r="H229" s="65">
        <v>6237671</v>
      </c>
      <c r="I229" s="65" cm="1">
        <f t="array" ref="I229">IF(COUNTIF(RawData!A:A, H229)=0, "None", MAX(IF(RawData!A:A=H229, RawData!B:B)))</f>
        <v>10</v>
      </c>
      <c r="J229" s="313"/>
      <c r="K229" s="313"/>
      <c r="L229" s="316"/>
    </row>
    <row r="230" spans="2:12" ht="30" customHeight="1">
      <c r="B230" s="315" t="s">
        <v>1413</v>
      </c>
      <c r="C230" s="312"/>
      <c r="D230" s="312" t="s">
        <v>4860</v>
      </c>
      <c r="E230" s="312"/>
      <c r="F230" s="312"/>
      <c r="G230" s="312" t="s">
        <v>1423</v>
      </c>
      <c r="H230" s="65">
        <v>6317803</v>
      </c>
      <c r="I230" s="65" cm="1">
        <f t="array" ref="I230">IF(COUNTIF(RawData!A:A, H230)=0, "None", MAX(IF(RawData!A:A=H230, RawData!B:B)))</f>
        <v>6</v>
      </c>
      <c r="J230" s="313"/>
      <c r="K230" s="313"/>
      <c r="L230" s="316"/>
    </row>
    <row r="231" spans="2:12" ht="30" customHeight="1">
      <c r="B231" s="315" t="s">
        <v>1413</v>
      </c>
      <c r="C231" s="312"/>
      <c r="D231" s="312" t="s">
        <v>4861</v>
      </c>
      <c r="E231" s="312"/>
      <c r="F231" s="312"/>
      <c r="G231" s="312" t="s">
        <v>1423</v>
      </c>
      <c r="H231" s="65">
        <v>6317804</v>
      </c>
      <c r="I231" s="65" cm="1">
        <f t="array" ref="I231">IF(COUNTIF(RawData!A:A, H231)=0, "None", MAX(IF(RawData!A:A=H231, RawData!B:B)))</f>
        <v>6</v>
      </c>
      <c r="J231" s="313"/>
      <c r="K231" s="313"/>
      <c r="L231" s="316"/>
    </row>
    <row r="232" spans="2:12" ht="30" customHeight="1">
      <c r="B232" s="315" t="s">
        <v>1413</v>
      </c>
      <c r="C232" s="312"/>
      <c r="D232" s="312" t="s">
        <v>4862</v>
      </c>
      <c r="E232" s="312"/>
      <c r="F232" s="312"/>
      <c r="G232" s="312" t="s">
        <v>1764</v>
      </c>
      <c r="H232" s="65">
        <v>6107459</v>
      </c>
      <c r="I232" s="65" cm="1">
        <f t="array" ref="I232">IF(COUNTIF(RawData!A:A, H232)=0, "None", MAX(IF(RawData!A:A=H232, RawData!B:B)))</f>
        <v>0</v>
      </c>
      <c r="J232" s="313"/>
      <c r="K232" s="313"/>
      <c r="L232" s="316"/>
    </row>
    <row r="233" spans="2:12" ht="30" customHeight="1">
      <c r="B233" s="315" t="s">
        <v>1413</v>
      </c>
      <c r="C233" s="312"/>
      <c r="D233" s="312" t="s">
        <v>4863</v>
      </c>
      <c r="E233" s="312"/>
      <c r="F233" s="312"/>
      <c r="G233" s="312" t="s">
        <v>2759</v>
      </c>
      <c r="H233" s="65">
        <v>6195156</v>
      </c>
      <c r="I233" s="65" t="str" cm="1">
        <f t="array" ref="I233">IF(COUNTIF(RawData!A:A, H233)=0, "None", MAX(IF(RawData!A:A=H233, RawData!B:B)))</f>
        <v>None</v>
      </c>
      <c r="J233" s="313"/>
      <c r="K233" s="313"/>
      <c r="L233" s="316"/>
    </row>
    <row r="234" spans="2:12" ht="30" customHeight="1">
      <c r="B234" s="315" t="s">
        <v>1413</v>
      </c>
      <c r="C234" s="312"/>
      <c r="D234" s="312" t="s">
        <v>4864</v>
      </c>
      <c r="E234" s="312"/>
      <c r="F234" s="312"/>
      <c r="G234" s="312" t="s">
        <v>2759</v>
      </c>
      <c r="H234" s="65">
        <v>6195157</v>
      </c>
      <c r="I234" s="65" t="str" cm="1">
        <f t="array" ref="I234">IF(COUNTIF(RawData!A:A, H234)=0, "None", MAX(IF(RawData!A:A=H234, RawData!B:B)))</f>
        <v>None</v>
      </c>
      <c r="J234" s="313"/>
      <c r="K234" s="313"/>
      <c r="L234" s="316"/>
    </row>
    <row r="235" spans="2:12" ht="30" customHeight="1">
      <c r="B235" s="315" t="s">
        <v>1413</v>
      </c>
      <c r="C235" s="312"/>
      <c r="D235" s="312" t="s">
        <v>4865</v>
      </c>
      <c r="E235" s="312"/>
      <c r="F235" s="312"/>
      <c r="G235" s="312" t="s">
        <v>3776</v>
      </c>
      <c r="H235" s="65">
        <v>6219665</v>
      </c>
      <c r="I235" s="65" cm="1">
        <f t="array" ref="I235">IF(COUNTIF(RawData!A:A, H235)=0, "None", MAX(IF(RawData!A:A=H235, RawData!B:B)))</f>
        <v>2</v>
      </c>
      <c r="J235" s="313"/>
      <c r="K235" s="313"/>
      <c r="L235" s="316"/>
    </row>
    <row r="236" spans="2:12" ht="30" customHeight="1">
      <c r="B236" s="315" t="s">
        <v>1413</v>
      </c>
      <c r="C236" s="312"/>
      <c r="D236" s="312" t="s">
        <v>4866</v>
      </c>
      <c r="E236" s="312"/>
      <c r="F236" s="312"/>
      <c r="G236" s="312" t="s">
        <v>3776</v>
      </c>
      <c r="H236" s="65">
        <v>6239111</v>
      </c>
      <c r="I236" s="65" cm="1">
        <f t="array" ref="I236">IF(COUNTIF(RawData!A:A, H236)=0, "None", MAX(IF(RawData!A:A=H236, RawData!B:B)))</f>
        <v>0</v>
      </c>
      <c r="J236" s="313"/>
      <c r="K236" s="313"/>
      <c r="L236" s="316"/>
    </row>
    <row r="237" spans="2:12" ht="30" customHeight="1">
      <c r="B237" s="315" t="s">
        <v>1413</v>
      </c>
      <c r="C237" s="312"/>
      <c r="D237" s="312" t="s">
        <v>4867</v>
      </c>
      <c r="E237" s="312"/>
      <c r="F237" s="312"/>
      <c r="G237" s="312" t="s">
        <v>3776</v>
      </c>
      <c r="H237" s="65">
        <v>6237662</v>
      </c>
      <c r="I237" s="65" cm="1">
        <f t="array" ref="I237">IF(COUNTIF(RawData!A:A, H237)=0, "None", MAX(IF(RawData!A:A=H237, RawData!B:B)))</f>
        <v>0</v>
      </c>
      <c r="J237" s="313"/>
      <c r="K237" s="313"/>
      <c r="L237" s="316"/>
    </row>
    <row r="238" spans="2:12" ht="30" customHeight="1">
      <c r="B238" s="315" t="s">
        <v>1413</v>
      </c>
      <c r="C238" s="312"/>
      <c r="D238" s="312" t="s">
        <v>4868</v>
      </c>
      <c r="E238" s="312"/>
      <c r="F238" s="312"/>
      <c r="G238" s="312" t="s">
        <v>3776</v>
      </c>
      <c r="H238" s="65">
        <v>6239118</v>
      </c>
      <c r="I238" s="65" cm="1">
        <f t="array" ref="I238">IF(COUNTIF(RawData!A:A, H238)=0, "None", MAX(IF(RawData!A:A=H238, RawData!B:B)))</f>
        <v>0</v>
      </c>
      <c r="J238" s="313"/>
      <c r="K238" s="313"/>
      <c r="L238" s="316"/>
    </row>
    <row r="239" spans="2:12" ht="30" customHeight="1">
      <c r="B239" s="315" t="s">
        <v>1413</v>
      </c>
      <c r="C239" s="312"/>
      <c r="D239" s="312" t="s">
        <v>4869</v>
      </c>
      <c r="E239" s="312"/>
      <c r="F239" s="312"/>
      <c r="G239" s="312" t="s">
        <v>3776</v>
      </c>
      <c r="H239" s="65">
        <v>964419</v>
      </c>
      <c r="I239" s="65" cm="1">
        <f t="array" ref="I239">IF(COUNTIF(RawData!A:A, H239)=0, "None", MAX(IF(RawData!A:A=H239, RawData!B:B)))</f>
        <v>0</v>
      </c>
      <c r="J239" s="313"/>
      <c r="K239" s="313"/>
      <c r="L239" s="316"/>
    </row>
    <row r="240" spans="2:12" ht="30" customHeight="1">
      <c r="B240" s="315" t="s">
        <v>1413</v>
      </c>
      <c r="C240" s="312"/>
      <c r="D240" s="312" t="s">
        <v>4870</v>
      </c>
      <c r="E240" s="312"/>
      <c r="F240" s="312"/>
      <c r="G240" s="312" t="s">
        <v>3776</v>
      </c>
      <c r="H240" s="65">
        <v>6192954</v>
      </c>
      <c r="I240" s="65" cm="1">
        <f t="array" ref="I240">IF(COUNTIF(RawData!A:A, H240)=0, "None", MAX(IF(RawData!A:A=H240, RawData!B:B)))</f>
        <v>2</v>
      </c>
      <c r="J240" s="313"/>
      <c r="K240" s="313"/>
      <c r="L240" s="316"/>
    </row>
    <row r="241" spans="2:12" ht="30" customHeight="1">
      <c r="B241" s="315" t="s">
        <v>1413</v>
      </c>
      <c r="C241" s="312"/>
      <c r="D241" s="312" t="s">
        <v>4871</v>
      </c>
      <c r="E241" s="312"/>
      <c r="F241" s="312"/>
      <c r="G241" s="312" t="s">
        <v>3776</v>
      </c>
      <c r="H241" s="65">
        <v>6110732</v>
      </c>
      <c r="I241" s="65" cm="1">
        <f t="array" ref="I241">IF(COUNTIF(RawData!A:A, H241)=0, "None", MAX(IF(RawData!A:A=H241, RawData!B:B)))</f>
        <v>4</v>
      </c>
      <c r="J241" s="313"/>
      <c r="K241" s="313"/>
      <c r="L241" s="316"/>
    </row>
    <row r="242" spans="2:12" ht="30" customHeight="1">
      <c r="B242" s="315" t="s">
        <v>1413</v>
      </c>
      <c r="C242" s="312"/>
      <c r="D242" s="312" t="s">
        <v>4872</v>
      </c>
      <c r="E242" s="312"/>
      <c r="F242" s="312"/>
      <c r="G242" s="312" t="s">
        <v>3776</v>
      </c>
      <c r="H242" s="65">
        <v>6211410</v>
      </c>
      <c r="I242" s="65" cm="1">
        <f t="array" ref="I242">IF(COUNTIF(RawData!A:A, H242)=0, "None", MAX(IF(RawData!A:A=H242, RawData!B:B)))</f>
        <v>0</v>
      </c>
      <c r="J242" s="313"/>
      <c r="K242" s="313"/>
      <c r="L242" s="316"/>
    </row>
    <row r="243" spans="2:12" ht="30" customHeight="1">
      <c r="B243" s="315" t="s">
        <v>1413</v>
      </c>
      <c r="C243" s="312"/>
      <c r="D243" s="312" t="s">
        <v>4873</v>
      </c>
      <c r="E243" s="312"/>
      <c r="F243" s="312"/>
      <c r="G243" s="312" t="s">
        <v>3776</v>
      </c>
      <c r="H243" s="65">
        <v>6180415</v>
      </c>
      <c r="I243" s="65" cm="1">
        <f t="array" ref="I243">IF(COUNTIF(RawData!A:A, H243)=0, "None", MAX(IF(RawData!A:A=H243, RawData!B:B)))</f>
        <v>3</v>
      </c>
      <c r="J243" s="313"/>
      <c r="K243" s="313"/>
      <c r="L243" s="316"/>
    </row>
    <row r="244" spans="2:12" ht="30" customHeight="1">
      <c r="B244" s="315" t="s">
        <v>1413</v>
      </c>
      <c r="C244" s="312"/>
      <c r="D244" s="312" t="s">
        <v>4874</v>
      </c>
      <c r="E244" s="312"/>
      <c r="F244" s="312"/>
      <c r="G244" s="312" t="s">
        <v>1423</v>
      </c>
      <c r="H244" s="65">
        <v>6117104</v>
      </c>
      <c r="I244" s="65" cm="1">
        <f t="array" ref="I244">IF(COUNTIF(RawData!A:A, H244)=0, "None", MAX(IF(RawData!A:A=H244, RawData!B:B)))</f>
        <v>0</v>
      </c>
      <c r="J244" s="313"/>
      <c r="K244" s="313"/>
      <c r="L244" s="316"/>
    </row>
    <row r="245" spans="2:12" ht="30" customHeight="1">
      <c r="B245" s="315" t="s">
        <v>1413</v>
      </c>
      <c r="C245" s="312"/>
      <c r="D245" s="312" t="s">
        <v>4875</v>
      </c>
      <c r="E245" s="312"/>
      <c r="F245" s="312"/>
      <c r="G245" s="312" t="s">
        <v>3776</v>
      </c>
      <c r="H245" s="65">
        <v>6237674</v>
      </c>
      <c r="I245" s="65" cm="1">
        <f t="array" ref="I245">IF(COUNTIF(RawData!A:A, H245)=0, "None", MAX(IF(RawData!A:A=H245, RawData!B:B)))</f>
        <v>0</v>
      </c>
      <c r="J245" s="313"/>
      <c r="K245" s="313"/>
      <c r="L245" s="316"/>
    </row>
    <row r="246" spans="2:12" ht="30" customHeight="1">
      <c r="B246" s="315" t="s">
        <v>1413</v>
      </c>
      <c r="C246" s="312"/>
      <c r="D246" s="312" t="s">
        <v>4876</v>
      </c>
      <c r="E246" s="312"/>
      <c r="F246" s="312"/>
      <c r="G246" s="312" t="s">
        <v>3776</v>
      </c>
      <c r="H246" s="65">
        <v>6237670</v>
      </c>
      <c r="I246" s="65" cm="1">
        <f t="array" ref="I246">IF(COUNTIF(RawData!A:A, H246)=0, "None", MAX(IF(RawData!A:A=H246, RawData!B:B)))</f>
        <v>0</v>
      </c>
      <c r="J246" s="313"/>
      <c r="K246" s="313"/>
      <c r="L246" s="316"/>
    </row>
    <row r="247" spans="2:12" ht="30" customHeight="1">
      <c r="B247" s="315" t="s">
        <v>1413</v>
      </c>
      <c r="C247" s="312"/>
      <c r="D247" s="312" t="s">
        <v>4877</v>
      </c>
      <c r="E247" s="312"/>
      <c r="F247" s="312"/>
      <c r="G247" s="312" t="s">
        <v>3776</v>
      </c>
      <c r="H247" s="65">
        <v>964632</v>
      </c>
      <c r="I247" s="65" cm="1">
        <f t="array" ref="I247">IF(COUNTIF(RawData!A:A, H247)=0, "None", MAX(IF(RawData!A:A=H247, RawData!B:B)))</f>
        <v>0</v>
      </c>
      <c r="J247" s="313"/>
      <c r="K247" s="313"/>
      <c r="L247" s="316"/>
    </row>
    <row r="248" spans="2:12" ht="30" customHeight="1">
      <c r="B248" s="315" t="s">
        <v>1413</v>
      </c>
      <c r="C248" s="312"/>
      <c r="D248" s="312" t="s">
        <v>4878</v>
      </c>
      <c r="E248" s="312"/>
      <c r="F248" s="312"/>
      <c r="G248" s="312" t="s">
        <v>3776</v>
      </c>
      <c r="H248" s="65">
        <v>964629</v>
      </c>
      <c r="I248" s="65" cm="1">
        <f t="array" ref="I248">IF(COUNTIF(RawData!A:A, H248)=0, "None", MAX(IF(RawData!A:A=H248, RawData!B:B)))</f>
        <v>0</v>
      </c>
      <c r="J248" s="313"/>
      <c r="K248" s="313"/>
      <c r="L248" s="316"/>
    </row>
    <row r="249" spans="2:12" ht="30" customHeight="1">
      <c r="B249" s="315" t="s">
        <v>9010</v>
      </c>
      <c r="C249" s="312" t="s">
        <v>9011</v>
      </c>
      <c r="D249" s="312" t="s">
        <v>9012</v>
      </c>
      <c r="E249" s="312" t="s">
        <v>9013</v>
      </c>
      <c r="F249" s="312"/>
      <c r="G249" s="312"/>
      <c r="H249" s="65">
        <v>6287245</v>
      </c>
      <c r="I249" s="65" cm="1">
        <f t="array" ref="I249">IF(COUNTIF(RawData!A:A, H249)=0, "None", MAX(IF(RawData!A:A=H249, RawData!B:B)))</f>
        <v>2</v>
      </c>
      <c r="J249" s="313"/>
      <c r="K249" s="313"/>
      <c r="L249" s="316"/>
    </row>
    <row r="250" spans="2:12" ht="30" customHeight="1">
      <c r="B250" s="315" t="s">
        <v>9086</v>
      </c>
      <c r="C250" s="312" t="s">
        <v>9114</v>
      </c>
      <c r="D250" s="312" t="s">
        <v>9115</v>
      </c>
      <c r="E250" s="312"/>
      <c r="F250" s="312"/>
      <c r="G250" s="312"/>
      <c r="H250" s="65">
        <v>6286091</v>
      </c>
      <c r="I250" s="65" cm="1">
        <f t="array" ref="I250">IF(COUNTIF(RawData!A:A, H250)=0, "None", MAX(IF(RawData!A:A=H250, RawData!B:B)))</f>
        <v>0</v>
      </c>
      <c r="J250" s="313"/>
      <c r="K250" s="313"/>
      <c r="L250" s="316"/>
    </row>
    <row r="251" spans="2:12" ht="30" customHeight="1">
      <c r="B251" s="315" t="s">
        <v>9710</v>
      </c>
      <c r="C251" s="312"/>
      <c r="D251" s="312" t="s">
        <v>9757</v>
      </c>
      <c r="E251" s="312" t="s">
        <v>9758</v>
      </c>
      <c r="F251" s="312"/>
      <c r="G251" s="312"/>
      <c r="H251" s="65" t="s">
        <v>9759</v>
      </c>
      <c r="I251" s="65"/>
      <c r="J251" s="313"/>
      <c r="K251" s="313"/>
      <c r="L251" s="316"/>
    </row>
    <row r="252" spans="2:12" ht="30" customHeight="1">
      <c r="B252" s="315" t="s">
        <v>9710</v>
      </c>
      <c r="C252" s="312"/>
      <c r="D252" s="312" t="s">
        <v>9760</v>
      </c>
      <c r="E252" s="312" t="s">
        <v>9761</v>
      </c>
      <c r="F252" s="312"/>
      <c r="G252" s="312"/>
      <c r="H252" s="65" t="s">
        <v>9762</v>
      </c>
      <c r="I252" s="65"/>
      <c r="J252" s="313"/>
      <c r="K252" s="313"/>
      <c r="L252" s="316"/>
    </row>
    <row r="253" spans="2:12" ht="30" customHeight="1">
      <c r="B253" s="315"/>
      <c r="C253" s="312"/>
      <c r="D253" s="312" t="s">
        <v>9763</v>
      </c>
      <c r="E253" s="312" t="s">
        <v>9764</v>
      </c>
      <c r="F253" s="312"/>
      <c r="G253" s="312"/>
      <c r="H253" s="65" t="s">
        <v>9765</v>
      </c>
      <c r="I253" s="65"/>
      <c r="J253" s="313"/>
      <c r="K253" s="313"/>
      <c r="L253" s="316"/>
    </row>
    <row r="254" spans="2:12" ht="30" customHeight="1">
      <c r="B254" s="315"/>
      <c r="C254" s="312"/>
      <c r="D254" s="312" t="s">
        <v>9767</v>
      </c>
      <c r="E254" s="312"/>
      <c r="F254" s="312"/>
      <c r="G254" s="312"/>
      <c r="H254" s="65" t="s">
        <v>9766</v>
      </c>
      <c r="I254" s="65"/>
      <c r="J254" s="313"/>
      <c r="K254" s="313"/>
      <c r="L254" s="316"/>
    </row>
    <row r="255" spans="2:12" ht="30" customHeight="1">
      <c r="B255" s="315"/>
      <c r="C255" s="312"/>
      <c r="D255" s="312" t="s">
        <v>9769</v>
      </c>
      <c r="E255" s="312"/>
      <c r="F255" s="312"/>
      <c r="G255" s="312"/>
      <c r="H255" s="65" t="s">
        <v>9768</v>
      </c>
      <c r="I255" s="65"/>
      <c r="J255" s="313"/>
      <c r="K255" s="313"/>
      <c r="L255" s="316"/>
    </row>
    <row r="256" spans="2:12" ht="30" customHeight="1">
      <c r="B256" s="315"/>
      <c r="C256" s="312"/>
      <c r="D256" s="312" t="s">
        <v>9770</v>
      </c>
      <c r="E256" s="312"/>
      <c r="F256" s="312"/>
      <c r="G256" s="312"/>
      <c r="H256" s="65" t="s">
        <v>9771</v>
      </c>
      <c r="I256" s="65"/>
      <c r="J256" s="313"/>
      <c r="K256" s="313"/>
      <c r="L256" s="316"/>
    </row>
    <row r="257" spans="2:12" ht="30" customHeight="1">
      <c r="B257" s="315"/>
      <c r="C257" s="312"/>
      <c r="D257" s="312"/>
      <c r="E257" s="312"/>
      <c r="F257" s="312"/>
      <c r="G257" s="312"/>
      <c r="H257" s="65"/>
      <c r="I257" s="65"/>
      <c r="J257" s="313"/>
      <c r="K257" s="313"/>
      <c r="L257" s="316"/>
    </row>
    <row r="258" spans="2:12" ht="30" customHeight="1">
      <c r="B258" s="315"/>
      <c r="C258" s="312"/>
      <c r="D258" s="312"/>
      <c r="E258" s="312"/>
      <c r="F258" s="312"/>
      <c r="G258" s="312"/>
      <c r="H258" s="65"/>
      <c r="I258" s="65"/>
      <c r="J258" s="313"/>
      <c r="K258" s="313"/>
      <c r="L258" s="316"/>
    </row>
    <row r="259" spans="2:12" ht="30" customHeight="1">
      <c r="B259" s="315"/>
      <c r="C259" s="312"/>
      <c r="D259" s="312"/>
      <c r="E259" s="312"/>
      <c r="F259" s="312"/>
      <c r="G259" s="312"/>
      <c r="H259" s="65"/>
      <c r="I259" s="65"/>
      <c r="J259" s="313"/>
      <c r="K259" s="313"/>
      <c r="L259" s="316"/>
    </row>
    <row r="260" spans="2:12" ht="30" customHeight="1">
      <c r="B260" s="315"/>
      <c r="C260" s="312"/>
      <c r="D260" s="312"/>
      <c r="E260" s="312"/>
      <c r="F260" s="312"/>
      <c r="G260" s="312"/>
      <c r="H260" s="65"/>
      <c r="I260" s="65"/>
      <c r="J260" s="313"/>
      <c r="K260" s="313"/>
      <c r="L260" s="316"/>
    </row>
    <row r="261" spans="2:12" ht="30" customHeight="1">
      <c r="B261" s="315"/>
      <c r="C261" s="312"/>
      <c r="D261" s="312"/>
      <c r="E261" s="312"/>
      <c r="F261" s="312"/>
      <c r="G261" s="312"/>
      <c r="H261" s="65"/>
      <c r="I261" s="65"/>
      <c r="J261" s="313"/>
      <c r="K261" s="313"/>
      <c r="L261" s="316"/>
    </row>
    <row r="262" spans="2:12" ht="30" customHeight="1">
      <c r="B262" s="315"/>
      <c r="C262" s="312"/>
      <c r="D262" s="312"/>
      <c r="E262" s="312"/>
      <c r="F262" s="312"/>
      <c r="G262" s="312"/>
      <c r="H262" s="65"/>
      <c r="I262" s="65"/>
      <c r="J262" s="313"/>
      <c r="K262" s="313"/>
      <c r="L262" s="316"/>
    </row>
    <row r="263" spans="2:12" ht="30" customHeight="1">
      <c r="B263" s="315"/>
      <c r="C263" s="312"/>
      <c r="D263" s="312"/>
      <c r="E263" s="312"/>
      <c r="F263" s="312"/>
      <c r="G263" s="312"/>
      <c r="H263" s="65"/>
      <c r="I263" s="65"/>
      <c r="J263" s="313"/>
      <c r="K263" s="313"/>
      <c r="L263" s="316"/>
    </row>
    <row r="264" spans="2:12" ht="30" customHeight="1">
      <c r="B264" s="315"/>
      <c r="C264" s="312"/>
      <c r="D264" s="312"/>
      <c r="E264" s="312"/>
      <c r="F264" s="312"/>
      <c r="G264" s="312"/>
      <c r="H264" s="65"/>
      <c r="I264" s="65"/>
      <c r="J264" s="313"/>
      <c r="K264" s="313"/>
      <c r="L264" s="316"/>
    </row>
    <row r="265" spans="2:12" ht="30" customHeight="1">
      <c r="B265" s="315"/>
      <c r="C265" s="312"/>
      <c r="D265" s="312"/>
      <c r="E265" s="312"/>
      <c r="F265" s="312"/>
      <c r="G265" s="312"/>
      <c r="H265" s="65"/>
      <c r="I265" s="65"/>
      <c r="J265" s="313"/>
      <c r="K265" s="313"/>
      <c r="L265" s="316"/>
    </row>
    <row r="266" spans="2:12" ht="30" customHeight="1">
      <c r="B266" s="315"/>
      <c r="C266" s="312"/>
      <c r="D266" s="312"/>
      <c r="E266" s="312"/>
      <c r="F266" s="312"/>
      <c r="G266" s="312"/>
      <c r="H266" s="65"/>
      <c r="I266" s="65"/>
      <c r="J266" s="313"/>
      <c r="K266" s="313"/>
      <c r="L266" s="316"/>
    </row>
    <row r="267" spans="2:12" ht="30" customHeight="1">
      <c r="B267" s="315"/>
      <c r="C267" s="312"/>
      <c r="D267" s="312"/>
      <c r="E267" s="312"/>
      <c r="F267" s="312"/>
      <c r="G267" s="312"/>
      <c r="H267" s="65"/>
      <c r="I267" s="65"/>
      <c r="J267" s="313"/>
      <c r="K267" s="313"/>
      <c r="L267" s="316"/>
    </row>
    <row r="268" spans="2:12" ht="30" customHeight="1">
      <c r="B268" s="315"/>
      <c r="C268" s="312"/>
      <c r="D268" s="312"/>
      <c r="E268" s="312"/>
      <c r="F268" s="312"/>
      <c r="G268" s="312"/>
      <c r="H268" s="65"/>
      <c r="I268" s="65"/>
      <c r="J268" s="313"/>
      <c r="K268" s="313"/>
      <c r="L268" s="316"/>
    </row>
    <row r="269" spans="2:12" ht="30" customHeight="1">
      <c r="B269" s="315"/>
      <c r="C269" s="312"/>
      <c r="D269" s="312"/>
      <c r="E269" s="312"/>
      <c r="F269" s="312"/>
      <c r="G269" s="312"/>
      <c r="H269" s="65"/>
      <c r="I269" s="65"/>
      <c r="J269" s="313"/>
      <c r="K269" s="313"/>
      <c r="L269" s="316"/>
    </row>
    <row r="270" spans="2:12" ht="30" customHeight="1">
      <c r="B270" s="315"/>
      <c r="C270" s="312"/>
      <c r="D270" s="312"/>
      <c r="E270" s="312"/>
      <c r="F270" s="312"/>
      <c r="G270" s="312"/>
      <c r="H270" s="65"/>
      <c r="I270" s="65"/>
      <c r="J270" s="313"/>
      <c r="K270" s="313"/>
      <c r="L270" s="316"/>
    </row>
    <row r="271" spans="2:12" ht="30" customHeight="1">
      <c r="B271" s="315"/>
      <c r="C271" s="312"/>
      <c r="D271" s="312"/>
      <c r="E271" s="312"/>
      <c r="F271" s="312"/>
      <c r="G271" s="312"/>
      <c r="H271" s="65"/>
      <c r="I271" s="65"/>
      <c r="J271" s="313"/>
      <c r="K271" s="313"/>
      <c r="L271" s="316"/>
    </row>
    <row r="272" spans="2:12" ht="30" customHeight="1">
      <c r="B272" s="315"/>
      <c r="C272" s="312"/>
      <c r="D272" s="312"/>
      <c r="E272" s="312"/>
      <c r="F272" s="312"/>
      <c r="G272" s="312"/>
      <c r="H272" s="65"/>
      <c r="I272" s="65"/>
      <c r="J272" s="313"/>
      <c r="K272" s="313"/>
      <c r="L272" s="316"/>
    </row>
    <row r="273" spans="2:12" ht="30" customHeight="1">
      <c r="B273" s="315"/>
      <c r="C273" s="312"/>
      <c r="D273" s="312"/>
      <c r="E273" s="312"/>
      <c r="F273" s="312"/>
      <c r="G273" s="312"/>
      <c r="H273" s="65"/>
      <c r="I273" s="65"/>
      <c r="J273" s="313"/>
      <c r="K273" s="313"/>
      <c r="L273" s="316"/>
    </row>
    <row r="274" spans="2:12" ht="30" customHeight="1">
      <c r="B274" s="315"/>
      <c r="C274" s="312"/>
      <c r="D274" s="312"/>
      <c r="E274" s="312"/>
      <c r="F274" s="312"/>
      <c r="G274" s="312"/>
      <c r="H274" s="65"/>
      <c r="I274" s="65"/>
      <c r="J274" s="313"/>
      <c r="K274" s="313"/>
      <c r="L274" s="316"/>
    </row>
    <row r="275" spans="2:12" ht="30" customHeight="1">
      <c r="B275" s="315"/>
      <c r="C275" s="312"/>
      <c r="D275" s="312"/>
      <c r="E275" s="312"/>
      <c r="F275" s="312"/>
      <c r="G275" s="312"/>
      <c r="H275" s="65"/>
      <c r="I275" s="65"/>
      <c r="J275" s="313"/>
      <c r="K275" s="313"/>
      <c r="L275" s="316"/>
    </row>
    <row r="276" spans="2:12" ht="30" customHeight="1">
      <c r="B276" s="315"/>
      <c r="C276" s="312"/>
      <c r="D276" s="312"/>
      <c r="E276" s="312"/>
      <c r="F276" s="312"/>
      <c r="G276" s="312"/>
      <c r="H276" s="65"/>
      <c r="I276" s="65"/>
      <c r="J276" s="313"/>
      <c r="K276" s="313"/>
      <c r="L276" s="316"/>
    </row>
    <row r="277" spans="2:12" ht="30" customHeight="1">
      <c r="B277" s="315"/>
      <c r="C277" s="312"/>
      <c r="D277" s="312"/>
      <c r="E277" s="312"/>
      <c r="F277" s="312"/>
      <c r="G277" s="312"/>
      <c r="H277" s="65"/>
      <c r="I277" s="65"/>
      <c r="J277" s="313"/>
      <c r="K277" s="313"/>
      <c r="L277" s="316"/>
    </row>
    <row r="278" spans="2:12" ht="30" customHeight="1">
      <c r="B278" s="315"/>
      <c r="C278" s="312"/>
      <c r="D278" s="312"/>
      <c r="E278" s="312"/>
      <c r="F278" s="312"/>
      <c r="G278" s="312"/>
      <c r="H278" s="65"/>
      <c r="I278" s="65"/>
      <c r="J278" s="313"/>
      <c r="K278" s="313"/>
      <c r="L278" s="316"/>
    </row>
    <row r="279" spans="2:12" ht="30" customHeight="1">
      <c r="B279" s="315"/>
      <c r="C279" s="312"/>
      <c r="D279" s="312"/>
      <c r="E279" s="312"/>
      <c r="F279" s="312"/>
      <c r="G279" s="312"/>
      <c r="H279" s="65"/>
      <c r="I279" s="65"/>
      <c r="J279" s="313"/>
      <c r="K279" s="313"/>
      <c r="L279" s="316"/>
    </row>
    <row r="280" spans="2:12" ht="30" customHeight="1">
      <c r="B280" s="315"/>
      <c r="C280" s="312"/>
      <c r="D280" s="312"/>
      <c r="E280" s="312"/>
      <c r="F280" s="312"/>
      <c r="G280" s="312"/>
      <c r="H280" s="65"/>
      <c r="I280" s="65"/>
      <c r="J280" s="313"/>
      <c r="K280" s="313"/>
      <c r="L280" s="316"/>
    </row>
    <row r="281" spans="2:12" ht="30" customHeight="1">
      <c r="B281" s="315"/>
      <c r="C281" s="312"/>
      <c r="D281" s="312"/>
      <c r="E281" s="312"/>
      <c r="F281" s="312"/>
      <c r="G281" s="312"/>
      <c r="H281" s="65"/>
      <c r="I281" s="65"/>
      <c r="J281" s="313"/>
      <c r="K281" s="313"/>
      <c r="L281" s="316"/>
    </row>
    <row r="282" spans="2:12" ht="30" customHeight="1">
      <c r="B282" s="315"/>
      <c r="C282" s="312"/>
      <c r="D282" s="312"/>
      <c r="E282" s="312"/>
      <c r="F282" s="312"/>
      <c r="G282" s="312"/>
      <c r="H282" s="65"/>
      <c r="I282" s="65"/>
      <c r="J282" s="313"/>
      <c r="K282" s="313"/>
      <c r="L282" s="316"/>
    </row>
    <row r="283" spans="2:12" ht="30" customHeight="1">
      <c r="B283" s="315"/>
      <c r="C283" s="312"/>
      <c r="D283" s="312"/>
      <c r="E283" s="312"/>
      <c r="F283" s="312"/>
      <c r="G283" s="312"/>
      <c r="H283" s="65"/>
      <c r="I283" s="65"/>
      <c r="J283" s="313"/>
      <c r="K283" s="313"/>
      <c r="L283" s="316"/>
    </row>
    <row r="284" spans="2:12" ht="30" customHeight="1">
      <c r="B284" s="315"/>
      <c r="C284" s="312"/>
      <c r="D284" s="312"/>
      <c r="E284" s="312"/>
      <c r="F284" s="312"/>
      <c r="G284" s="312"/>
      <c r="H284" s="65"/>
      <c r="I284" s="65"/>
      <c r="J284" s="313"/>
      <c r="K284" s="313"/>
      <c r="L284" s="316"/>
    </row>
    <row r="285" spans="2:12" ht="30" customHeight="1">
      <c r="B285" s="315"/>
      <c r="C285" s="312"/>
      <c r="D285" s="312"/>
      <c r="E285" s="312"/>
      <c r="F285" s="312"/>
      <c r="G285" s="312"/>
      <c r="H285" s="65"/>
      <c r="I285" s="65"/>
      <c r="J285" s="313"/>
      <c r="K285" s="313"/>
      <c r="L285" s="316"/>
    </row>
    <row r="286" spans="2:12" ht="30" customHeight="1">
      <c r="B286" s="315"/>
      <c r="C286" s="312"/>
      <c r="D286" s="312"/>
      <c r="E286" s="312"/>
      <c r="F286" s="312"/>
      <c r="G286" s="312"/>
      <c r="H286" s="65"/>
      <c r="I286" s="65"/>
      <c r="J286" s="313"/>
      <c r="K286" s="313"/>
      <c r="L286" s="316"/>
    </row>
    <row r="287" spans="2:12" ht="30" customHeight="1">
      <c r="B287" s="315"/>
      <c r="C287" s="312"/>
      <c r="D287" s="312"/>
      <c r="E287" s="312"/>
      <c r="F287" s="312"/>
      <c r="G287" s="312"/>
      <c r="H287" s="65"/>
      <c r="I287" s="65"/>
      <c r="J287" s="313"/>
      <c r="K287" s="313"/>
      <c r="L287" s="316"/>
    </row>
    <row r="288" spans="2:12" ht="30" customHeight="1">
      <c r="B288" s="315"/>
      <c r="C288" s="312"/>
      <c r="D288" s="312"/>
      <c r="E288" s="312"/>
      <c r="F288" s="312"/>
      <c r="G288" s="312"/>
      <c r="H288" s="65"/>
      <c r="I288" s="65"/>
      <c r="J288" s="313"/>
      <c r="K288" s="313"/>
      <c r="L288" s="316"/>
    </row>
    <row r="289" spans="2:12" ht="30" customHeight="1">
      <c r="B289" s="315"/>
      <c r="C289" s="312"/>
      <c r="D289" s="312"/>
      <c r="E289" s="312"/>
      <c r="F289" s="312"/>
      <c r="G289" s="312"/>
      <c r="H289" s="65"/>
      <c r="I289" s="65"/>
      <c r="J289" s="313"/>
      <c r="K289" s="313"/>
      <c r="L289" s="316"/>
    </row>
    <row r="290" spans="2:12" ht="30" customHeight="1">
      <c r="B290" s="315"/>
      <c r="C290" s="312"/>
      <c r="D290" s="312"/>
      <c r="E290" s="312"/>
      <c r="F290" s="312"/>
      <c r="G290" s="312"/>
      <c r="H290" s="65"/>
      <c r="I290" s="65"/>
      <c r="J290" s="313"/>
      <c r="K290" s="313"/>
      <c r="L290" s="316"/>
    </row>
    <row r="291" spans="2:12" ht="30" customHeight="1">
      <c r="B291" s="315"/>
      <c r="C291" s="312"/>
      <c r="D291" s="312"/>
      <c r="E291" s="312"/>
      <c r="F291" s="312"/>
      <c r="G291" s="312"/>
      <c r="H291" s="65"/>
      <c r="I291" s="65"/>
      <c r="J291" s="313"/>
      <c r="K291" s="313"/>
      <c r="L291" s="316"/>
    </row>
    <row r="292" spans="2:12" ht="30" customHeight="1">
      <c r="B292" s="315"/>
      <c r="C292" s="312"/>
      <c r="D292" s="312"/>
      <c r="E292" s="312"/>
      <c r="F292" s="312"/>
      <c r="G292" s="312"/>
      <c r="H292" s="65"/>
      <c r="I292" s="65"/>
      <c r="J292" s="313"/>
      <c r="K292" s="313"/>
      <c r="L292" s="316"/>
    </row>
    <row r="293" spans="2:12" ht="30" customHeight="1">
      <c r="B293" s="315"/>
      <c r="C293" s="312"/>
      <c r="D293" s="312"/>
      <c r="E293" s="312"/>
      <c r="F293" s="312"/>
      <c r="G293" s="312"/>
      <c r="H293" s="65"/>
      <c r="I293" s="65"/>
      <c r="J293" s="313"/>
      <c r="K293" s="313"/>
      <c r="L293" s="316"/>
    </row>
    <row r="294" spans="2:12" ht="30" customHeight="1">
      <c r="B294" s="315"/>
      <c r="C294" s="312"/>
      <c r="D294" s="312"/>
      <c r="E294" s="312"/>
      <c r="F294" s="312"/>
      <c r="G294" s="312"/>
      <c r="H294" s="65"/>
      <c r="I294" s="65"/>
      <c r="J294" s="313"/>
      <c r="K294" s="313"/>
      <c r="L294" s="316"/>
    </row>
    <row r="295" spans="2:12" ht="30" customHeight="1">
      <c r="B295" s="315"/>
      <c r="C295" s="312"/>
      <c r="D295" s="312"/>
      <c r="E295" s="312"/>
      <c r="F295" s="312"/>
      <c r="G295" s="312"/>
      <c r="H295" s="65"/>
      <c r="I295" s="65"/>
      <c r="J295" s="313"/>
      <c r="K295" s="313"/>
      <c r="L295" s="316"/>
    </row>
    <row r="296" spans="2:12" ht="30" customHeight="1">
      <c r="B296" s="315"/>
      <c r="C296" s="312"/>
      <c r="D296" s="312"/>
      <c r="E296" s="312"/>
      <c r="F296" s="312"/>
      <c r="G296" s="312"/>
      <c r="H296" s="65"/>
      <c r="I296" s="65"/>
      <c r="J296" s="313"/>
      <c r="K296" s="313"/>
      <c r="L296" s="316"/>
    </row>
    <row r="297" spans="2:12" ht="30" customHeight="1">
      <c r="B297" s="315"/>
      <c r="C297" s="312"/>
      <c r="D297" s="312"/>
      <c r="E297" s="312"/>
      <c r="F297" s="312"/>
      <c r="G297" s="312"/>
      <c r="H297" s="65"/>
      <c r="I297" s="65"/>
      <c r="J297" s="313"/>
      <c r="K297" s="313"/>
      <c r="L297" s="316"/>
    </row>
    <row r="298" spans="2:12" ht="30" customHeight="1">
      <c r="B298" s="315"/>
      <c r="C298" s="312"/>
      <c r="D298" s="312"/>
      <c r="E298" s="312"/>
      <c r="F298" s="312"/>
      <c r="G298" s="312"/>
      <c r="H298" s="65"/>
      <c r="I298" s="65"/>
      <c r="J298" s="313"/>
      <c r="K298" s="313"/>
      <c r="L298" s="316"/>
    </row>
    <row r="299" spans="2:12" ht="30" customHeight="1">
      <c r="B299" s="315"/>
      <c r="C299" s="312"/>
      <c r="D299" s="312"/>
      <c r="E299" s="312"/>
      <c r="F299" s="312"/>
      <c r="G299" s="312"/>
      <c r="H299" s="65"/>
      <c r="I299" s="65"/>
      <c r="J299" s="313"/>
      <c r="K299" s="313"/>
      <c r="L299" s="316"/>
    </row>
    <row r="300" spans="2:12" ht="30" customHeight="1">
      <c r="B300" s="315"/>
      <c r="C300" s="312"/>
      <c r="D300" s="312"/>
      <c r="E300" s="312"/>
      <c r="F300" s="312"/>
      <c r="G300" s="312"/>
      <c r="H300" s="65"/>
      <c r="I300" s="65"/>
      <c r="J300" s="313"/>
      <c r="K300" s="313"/>
      <c r="L300" s="316"/>
    </row>
    <row r="301" spans="2:12" ht="30" customHeight="1">
      <c r="B301" s="315"/>
      <c r="C301" s="312"/>
      <c r="D301" s="312"/>
      <c r="E301" s="312"/>
      <c r="F301" s="312"/>
      <c r="G301" s="312"/>
      <c r="H301" s="65"/>
      <c r="I301" s="65"/>
      <c r="J301" s="313"/>
      <c r="K301" s="313"/>
      <c r="L301" s="316"/>
    </row>
    <row r="302" spans="2:12" ht="30" customHeight="1">
      <c r="B302" s="315"/>
      <c r="C302" s="312"/>
      <c r="D302" s="312"/>
      <c r="E302" s="312"/>
      <c r="F302" s="312"/>
      <c r="G302" s="312"/>
      <c r="H302" s="65"/>
      <c r="I302" s="65"/>
      <c r="J302" s="313"/>
      <c r="K302" s="313"/>
      <c r="L302" s="316"/>
    </row>
    <row r="303" spans="2:12" ht="30" customHeight="1">
      <c r="B303" s="315"/>
      <c r="C303" s="312"/>
      <c r="D303" s="312"/>
      <c r="E303" s="312"/>
      <c r="F303" s="312"/>
      <c r="G303" s="312"/>
      <c r="H303" s="65"/>
      <c r="I303" s="65"/>
      <c r="J303" s="313"/>
      <c r="K303" s="313"/>
      <c r="L303" s="316"/>
    </row>
  </sheetData>
  <autoFilter ref="B3:L248" xr:uid="{DAAE7B28-B568-46B2-8B83-F3990409C08E}">
    <sortState xmlns:xlrd2="http://schemas.microsoft.com/office/spreadsheetml/2017/richdata2" ref="B4:L248">
      <sortCondition ref="B4:B5"/>
      <sortCondition ref="C4:C5"/>
      <sortCondition ref="D4:D5"/>
    </sortState>
  </autoFilter>
  <phoneticPr fontId="2" type="noConversion"/>
  <conditionalFormatting sqref="B4:H250">
    <cfRule type="expression" dxfId="268" priority="9" stopIfTrue="1">
      <formula>UPPER($I4)="NONE"</formula>
    </cfRule>
    <cfRule type="expression" dxfId="267" priority="10" stopIfTrue="1">
      <formula>AND($I4&lt;&gt;"", $J4&lt;&gt;"", $I4*1&lt;$J4*1)</formula>
    </cfRule>
  </conditionalFormatting>
  <conditionalFormatting sqref="H1:H3 H251:H1048576">
    <cfRule type="duplicateValues" dxfId="266" priority="8"/>
  </conditionalFormatting>
  <conditionalFormatting sqref="H4:H1048576">
    <cfRule type="expression" dxfId="265" priority="11">
      <formula>COUNTIF($H:$H, $H4)&gt;1</formula>
    </cfRule>
  </conditionalFormatting>
  <conditionalFormatting sqref="I3:I1048576">
    <cfRule type="cellIs" dxfId="264" priority="4" operator="equal">
      <formula>0</formula>
    </cfRule>
    <cfRule type="cellIs" dxfId="263" priority="5" operator="equal">
      <formula>"None"</formula>
    </cfRule>
  </conditionalFormatting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5E60-237E-4198-B6D7-A92C3C2E0EB7}">
  <sheetPr codeName="Sheet10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1586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1499</v>
      </c>
      <c r="D4" s="312" t="s">
        <v>4343</v>
      </c>
      <c r="E4" s="312"/>
      <c r="F4" s="312"/>
      <c r="G4" s="312" t="s">
        <v>1419</v>
      </c>
      <c r="H4" s="65">
        <v>6215294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4328</v>
      </c>
      <c r="E5" s="312"/>
      <c r="F5" s="312"/>
      <c r="G5" s="312" t="s">
        <v>1419</v>
      </c>
      <c r="H5" s="65">
        <v>6319857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4324</v>
      </c>
      <c r="E6" s="312"/>
      <c r="F6" s="312"/>
      <c r="G6" s="312" t="s">
        <v>1428</v>
      </c>
      <c r="H6" s="65">
        <v>1054569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1429</v>
      </c>
      <c r="D7" s="312" t="s">
        <v>4325</v>
      </c>
      <c r="E7" s="312"/>
      <c r="F7" s="312"/>
      <c r="G7" s="312" t="s">
        <v>1419</v>
      </c>
      <c r="H7" s="65">
        <v>6319442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1429</v>
      </c>
      <c r="D8" s="312" t="s">
        <v>4326</v>
      </c>
      <c r="E8" s="312"/>
      <c r="F8" s="312"/>
      <c r="G8" s="312" t="s">
        <v>1419</v>
      </c>
      <c r="H8" s="65">
        <v>6190829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1429</v>
      </c>
      <c r="D9" s="312" t="s">
        <v>4327</v>
      </c>
      <c r="E9" s="312"/>
      <c r="F9" s="312"/>
      <c r="G9" s="312" t="s">
        <v>1428</v>
      </c>
      <c r="H9" s="65">
        <v>6319854</v>
      </c>
      <c r="I9" s="65">
        <f>IF(H9="","None",_xlfn.XLOOKUP(H9,RawTable[ITEM_NO],RawTable[STOCK],"None"))</f>
        <v>100</v>
      </c>
      <c r="J9" s="313"/>
      <c r="K9" s="313"/>
      <c r="L9" s="316"/>
    </row>
    <row r="10" spans="2:12" ht="30" customHeight="1">
      <c r="B10" s="315" t="s">
        <v>1415</v>
      </c>
      <c r="C10" s="312" t="s">
        <v>1439</v>
      </c>
      <c r="D10" s="312" t="s">
        <v>4329</v>
      </c>
      <c r="E10" s="312"/>
      <c r="F10" s="312"/>
      <c r="G10" s="312" t="s">
        <v>1428</v>
      </c>
      <c r="H10" s="65">
        <v>1054674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1470</v>
      </c>
      <c r="D11" s="312" t="s">
        <v>1481</v>
      </c>
      <c r="E11" s="312"/>
      <c r="F11" s="312"/>
      <c r="G11" s="312" t="s">
        <v>1428</v>
      </c>
      <c r="H11" s="65">
        <v>6138164</v>
      </c>
      <c r="I11" s="65">
        <f>IF(H11="","None",_xlfn.XLOOKUP(H11,RawTable[ITEM_NO],RawTable[STOCK],"None"))</f>
        <v>3</v>
      </c>
      <c r="J11" s="313"/>
      <c r="K11" s="313"/>
      <c r="L11" s="316"/>
    </row>
    <row r="12" spans="2:12" ht="30" customHeight="1">
      <c r="B12" s="315" t="s">
        <v>1415</v>
      </c>
      <c r="C12" s="312" t="s">
        <v>1470</v>
      </c>
      <c r="D12" s="312" t="s">
        <v>4340</v>
      </c>
      <c r="E12" s="312"/>
      <c r="F12" s="312"/>
      <c r="G12" s="312" t="s">
        <v>1428</v>
      </c>
      <c r="H12" s="65">
        <v>6143203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1424</v>
      </c>
      <c r="D13" s="312" t="s">
        <v>4342</v>
      </c>
      <c r="E13" s="312"/>
      <c r="F13" s="312"/>
      <c r="G13" s="312" t="s">
        <v>2245</v>
      </c>
      <c r="H13" s="65">
        <v>6186575</v>
      </c>
      <c r="I13" s="65">
        <f>IF(H13="","None",_xlfn.XLOOKUP(H13,RawTable[ITEM_NO],RawTable[STOCK],"None"))</f>
        <v>5</v>
      </c>
      <c r="J13" s="313"/>
      <c r="K13" s="313"/>
      <c r="L13" s="316"/>
    </row>
    <row r="14" spans="2:12" ht="30" customHeight="1">
      <c r="B14" s="315" t="s">
        <v>1415</v>
      </c>
      <c r="C14" s="312" t="s">
        <v>1502</v>
      </c>
      <c r="D14" s="312" t="s">
        <v>3427</v>
      </c>
      <c r="E14" s="312"/>
      <c r="F14" s="312"/>
      <c r="G14" s="312" t="s">
        <v>1428</v>
      </c>
      <c r="H14" s="65">
        <v>6123961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1415</v>
      </c>
      <c r="C15" s="312" t="s">
        <v>1502</v>
      </c>
      <c r="D15" s="312" t="s">
        <v>4362</v>
      </c>
      <c r="E15" s="312" t="s">
        <v>4363</v>
      </c>
      <c r="F15" s="312"/>
      <c r="G15" s="312" t="s">
        <v>1428</v>
      </c>
      <c r="H15" s="65">
        <v>1055061</v>
      </c>
      <c r="I15" s="65">
        <f>IF(H15="","None",_xlfn.XLOOKUP(H15,RawTable[ITEM_NO],RawTable[STOCK],"None"))</f>
        <v>5</v>
      </c>
      <c r="J15" s="313"/>
      <c r="K15" s="313"/>
      <c r="L15" s="316"/>
    </row>
    <row r="16" spans="2:12" ht="30" customHeight="1">
      <c r="B16" s="315" t="s">
        <v>1415</v>
      </c>
      <c r="C16" s="312" t="s">
        <v>1417</v>
      </c>
      <c r="D16" s="312" t="s">
        <v>4346</v>
      </c>
      <c r="E16" s="312"/>
      <c r="F16" s="312"/>
      <c r="G16" s="312" t="s">
        <v>1423</v>
      </c>
      <c r="H16" s="65">
        <v>6317071</v>
      </c>
      <c r="I16" s="65">
        <f>IF(H16="","None",_xlfn.XLOOKUP(H16,RawTable[ITEM_NO],RawTable[STOCK],"None"))</f>
        <v>6</v>
      </c>
      <c r="J16" s="313"/>
      <c r="K16" s="313"/>
      <c r="L16" s="316"/>
    </row>
    <row r="17" spans="2:12" ht="30" customHeight="1">
      <c r="B17" s="315" t="s">
        <v>1415</v>
      </c>
      <c r="C17" s="312" t="s">
        <v>1417</v>
      </c>
      <c r="D17" s="312" t="s">
        <v>4356</v>
      </c>
      <c r="E17" s="312"/>
      <c r="F17" s="312"/>
      <c r="G17" s="312" t="s">
        <v>1419</v>
      </c>
      <c r="H17" s="65">
        <v>6319437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1415</v>
      </c>
      <c r="C18" s="312" t="s">
        <v>1417</v>
      </c>
      <c r="D18" s="312" t="s">
        <v>4106</v>
      </c>
      <c r="E18" s="312"/>
      <c r="F18" s="312"/>
      <c r="G18" s="312" t="s">
        <v>1419</v>
      </c>
      <c r="H18" s="65">
        <v>6164734</v>
      </c>
      <c r="I18" s="65">
        <f>IF(H18="","None",_xlfn.XLOOKUP(H18,RawTable[ITEM_NO],RawTable[STOCK],"None"))</f>
        <v>4</v>
      </c>
      <c r="J18" s="313"/>
      <c r="K18" s="313"/>
      <c r="L18" s="316"/>
    </row>
    <row r="19" spans="2:12" ht="30" customHeight="1">
      <c r="B19" s="315" t="s">
        <v>1415</v>
      </c>
      <c r="C19" s="312" t="s">
        <v>1558</v>
      </c>
      <c r="D19" s="312" t="s">
        <v>4357</v>
      </c>
      <c r="E19" s="312"/>
      <c r="F19" s="312"/>
      <c r="G19" s="312" t="s">
        <v>1419</v>
      </c>
      <c r="H19" s="65">
        <v>6323389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1415</v>
      </c>
      <c r="C20" s="312" t="s">
        <v>1558</v>
      </c>
      <c r="D20" s="312" t="s">
        <v>4358</v>
      </c>
      <c r="E20" s="312"/>
      <c r="F20" s="312"/>
      <c r="G20" s="312" t="s">
        <v>1419</v>
      </c>
      <c r="H20" s="65">
        <v>6156778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1488</v>
      </c>
      <c r="D21" s="312" t="s">
        <v>4361</v>
      </c>
      <c r="E21" s="312"/>
      <c r="F21" s="312"/>
      <c r="G21" s="312" t="s">
        <v>1419</v>
      </c>
      <c r="H21" s="65">
        <v>6102176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/>
      <c r="D22" s="312" t="s">
        <v>4331</v>
      </c>
      <c r="E22" s="312"/>
      <c r="F22" s="312"/>
      <c r="G22" s="312" t="s">
        <v>1419</v>
      </c>
      <c r="H22" s="65">
        <v>6319855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/>
      <c r="D23" s="312" t="s">
        <v>4338</v>
      </c>
      <c r="E23" s="312"/>
      <c r="F23" s="312"/>
      <c r="G23" s="312" t="s">
        <v>4339</v>
      </c>
      <c r="H23" s="65">
        <v>6199645</v>
      </c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 t="s">
        <v>1413</v>
      </c>
      <c r="C24" s="312" t="s">
        <v>1762</v>
      </c>
      <c r="D24" s="312" t="s">
        <v>3205</v>
      </c>
      <c r="E24" s="312"/>
      <c r="F24" s="312"/>
      <c r="G24" s="312" t="s">
        <v>1610</v>
      </c>
      <c r="H24" s="65">
        <v>6320453</v>
      </c>
      <c r="I24" s="65">
        <f>IF(H24="","None",_xlfn.XLOOKUP(H24,RawTable[ITEM_NO],RawTable[STOCK],"None"))</f>
        <v>26</v>
      </c>
      <c r="J24" s="313"/>
      <c r="K24" s="313"/>
      <c r="L24" s="316"/>
    </row>
    <row r="25" spans="2:12" ht="30" customHeight="1">
      <c r="B25" s="315" t="s">
        <v>1413</v>
      </c>
      <c r="C25" s="312" t="s">
        <v>1762</v>
      </c>
      <c r="D25" s="312" t="s">
        <v>2785</v>
      </c>
      <c r="E25" s="312"/>
      <c r="F25" s="312"/>
      <c r="G25" s="312" t="s">
        <v>1764</v>
      </c>
      <c r="H25" s="65">
        <v>750114</v>
      </c>
      <c r="I25" s="65">
        <f>IF(H25="","None",_xlfn.XLOOKUP(H25,RawTable[ITEM_NO],RawTable[STOCK],"None"))</f>
        <v>7</v>
      </c>
      <c r="J25" s="313"/>
      <c r="K25" s="313"/>
      <c r="L25" s="316"/>
    </row>
    <row r="26" spans="2:12" ht="30" customHeight="1">
      <c r="B26" s="315" t="s">
        <v>1413</v>
      </c>
      <c r="C26" s="312" t="s">
        <v>1762</v>
      </c>
      <c r="D26" s="312" t="s">
        <v>4321</v>
      </c>
      <c r="E26" s="312"/>
      <c r="F26" s="312"/>
      <c r="G26" s="312" t="s">
        <v>1610</v>
      </c>
      <c r="H26" s="65">
        <v>6252050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1762</v>
      </c>
      <c r="D27" s="312" t="s">
        <v>4322</v>
      </c>
      <c r="E27" s="312"/>
      <c r="F27" s="312"/>
      <c r="G27" s="312" t="s">
        <v>1610</v>
      </c>
      <c r="H27" s="65">
        <v>6240257</v>
      </c>
      <c r="I27" s="65">
        <f>IF(H27="","None",_xlfn.XLOOKUP(H27,RawTable[ITEM_NO],RawTable[STOCK],"None"))</f>
        <v>4</v>
      </c>
      <c r="J27" s="313"/>
      <c r="K27" s="313"/>
      <c r="L27" s="316"/>
    </row>
    <row r="28" spans="2:12" ht="30" customHeight="1">
      <c r="B28" s="315" t="s">
        <v>1413</v>
      </c>
      <c r="C28" s="312" t="s">
        <v>1762</v>
      </c>
      <c r="D28" s="312" t="s">
        <v>4316</v>
      </c>
      <c r="E28" s="312"/>
      <c r="F28" s="312"/>
      <c r="G28" s="312" t="s">
        <v>1610</v>
      </c>
      <c r="H28" s="65">
        <v>6153395</v>
      </c>
      <c r="I28" s="65">
        <f>IF(H28="","None",_xlfn.XLOOKUP(H28,RawTable[ITEM_NO],RawTable[STOCK],"None"))</f>
        <v>44</v>
      </c>
      <c r="J28" s="313"/>
      <c r="K28" s="313"/>
      <c r="L28" s="316"/>
    </row>
    <row r="29" spans="2:12" ht="30" customHeight="1">
      <c r="B29" s="315" t="s">
        <v>1413</v>
      </c>
      <c r="C29" s="312" t="s">
        <v>1762</v>
      </c>
      <c r="D29" s="312" t="s">
        <v>4317</v>
      </c>
      <c r="E29" s="312"/>
      <c r="F29" s="312"/>
      <c r="G29" s="312" t="s">
        <v>1610</v>
      </c>
      <c r="H29" s="65">
        <v>6252048</v>
      </c>
      <c r="I29" s="65">
        <f>IF(H29="","None",_xlfn.XLOOKUP(H29,RawTable[ITEM_NO],RawTable[STOCK],"None"))</f>
        <v>10</v>
      </c>
      <c r="J29" s="313"/>
      <c r="K29" s="313"/>
      <c r="L29" s="316"/>
    </row>
    <row r="30" spans="2:12" ht="30" customHeight="1">
      <c r="B30" s="315" t="s">
        <v>1413</v>
      </c>
      <c r="C30" s="312" t="s">
        <v>1762</v>
      </c>
      <c r="D30" s="312" t="s">
        <v>4318</v>
      </c>
      <c r="E30" s="312"/>
      <c r="F30" s="312"/>
      <c r="G30" s="312" t="s">
        <v>1610</v>
      </c>
      <c r="H30" s="65">
        <v>6252049</v>
      </c>
      <c r="I30" s="65">
        <f>IF(H30="","None",_xlfn.XLOOKUP(H30,RawTable[ITEM_NO],RawTable[STOCK],"None"))</f>
        <v>10</v>
      </c>
      <c r="J30" s="313"/>
      <c r="K30" s="313"/>
      <c r="L30" s="316"/>
    </row>
    <row r="31" spans="2:12" ht="30" customHeight="1">
      <c r="B31" s="315" t="s">
        <v>1413</v>
      </c>
      <c r="C31" s="312" t="s">
        <v>1762</v>
      </c>
      <c r="D31" s="312" t="s">
        <v>4319</v>
      </c>
      <c r="E31" s="312"/>
      <c r="F31" s="312"/>
      <c r="G31" s="312" t="s">
        <v>1759</v>
      </c>
      <c r="H31" s="65">
        <v>6319443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1762</v>
      </c>
      <c r="D32" s="312" t="s">
        <v>4310</v>
      </c>
      <c r="E32" s="312"/>
      <c r="F32" s="312"/>
      <c r="G32" s="312" t="s">
        <v>1610</v>
      </c>
      <c r="H32" s="65">
        <v>6254010</v>
      </c>
      <c r="I32" s="65">
        <f>IF(H32="","None",_xlfn.XLOOKUP(H32,RawTable[ITEM_NO],RawTable[STOCK],"None"))</f>
        <v>8</v>
      </c>
      <c r="J32" s="313"/>
      <c r="K32" s="313"/>
      <c r="L32" s="316"/>
    </row>
    <row r="33" spans="2:12" ht="30" customHeight="1">
      <c r="B33" s="315" t="s">
        <v>1413</v>
      </c>
      <c r="C33" s="312" t="s">
        <v>1762</v>
      </c>
      <c r="D33" s="312" t="s">
        <v>4320</v>
      </c>
      <c r="E33" s="312"/>
      <c r="F33" s="312"/>
      <c r="G33" s="312" t="s">
        <v>1680</v>
      </c>
      <c r="H33" s="65">
        <v>750745</v>
      </c>
      <c r="I33" s="65">
        <f>IF(H33="","None",_xlfn.XLOOKUP(H33,RawTable[ITEM_NO],RawTable[STOCK],"None"))</f>
        <v>44</v>
      </c>
      <c r="J33" s="313"/>
      <c r="K33" s="313"/>
      <c r="L33" s="316"/>
    </row>
    <row r="34" spans="2:12" ht="30" customHeight="1">
      <c r="B34" s="315" t="s">
        <v>1413</v>
      </c>
      <c r="C34" s="312" t="s">
        <v>1762</v>
      </c>
      <c r="D34" s="312" t="s">
        <v>2781</v>
      </c>
      <c r="E34" s="312"/>
      <c r="F34" s="312"/>
      <c r="G34" s="312" t="s">
        <v>1680</v>
      </c>
      <c r="H34" s="65">
        <v>6324740</v>
      </c>
      <c r="I34" s="65">
        <f>IF(H34="","None",_xlfn.XLOOKUP(H34,RawTable[ITEM_NO],RawTable[STOCK],"None"))</f>
        <v>26</v>
      </c>
      <c r="J34" s="313"/>
      <c r="K34" s="313"/>
      <c r="L34" s="316"/>
    </row>
    <row r="35" spans="2:12" ht="30" customHeight="1">
      <c r="B35" s="315" t="s">
        <v>1413</v>
      </c>
      <c r="C35" s="312" t="s">
        <v>2102</v>
      </c>
      <c r="D35" s="312" t="s">
        <v>2773</v>
      </c>
      <c r="E35" s="312" t="s">
        <v>2774</v>
      </c>
      <c r="F35" s="312"/>
      <c r="G35" s="312" t="s">
        <v>1680</v>
      </c>
      <c r="H35" s="65">
        <v>751213</v>
      </c>
      <c r="I35" s="65">
        <f>IF(H35="","None",_xlfn.XLOOKUP(H35,RawTable[ITEM_NO],RawTable[STOCK],"None"))</f>
        <v>8</v>
      </c>
      <c r="J35" s="313"/>
      <c r="K35" s="313"/>
      <c r="L35" s="316"/>
    </row>
    <row r="36" spans="2:12" ht="30" customHeight="1">
      <c r="B36" s="315" t="s">
        <v>1413</v>
      </c>
      <c r="C36" s="312" t="s">
        <v>2102</v>
      </c>
      <c r="D36" s="312" t="s">
        <v>4364</v>
      </c>
      <c r="E36" s="312"/>
      <c r="F36" s="312"/>
      <c r="G36" s="312" t="s">
        <v>1680</v>
      </c>
      <c r="H36" s="65">
        <v>965062</v>
      </c>
      <c r="I36" s="65">
        <f>IF(H36="","None",_xlfn.XLOOKUP(H36,RawTable[ITEM_NO],RawTable[STOCK],"None"))</f>
        <v>8</v>
      </c>
      <c r="J36" s="313"/>
      <c r="K36" s="313"/>
      <c r="L36" s="316"/>
    </row>
    <row r="37" spans="2:12" ht="30" customHeight="1">
      <c r="B37" s="315" t="s">
        <v>1413</v>
      </c>
      <c r="C37" s="312" t="s">
        <v>2102</v>
      </c>
      <c r="D37" s="312" t="s">
        <v>4365</v>
      </c>
      <c r="E37" s="312"/>
      <c r="F37" s="312"/>
      <c r="G37" s="312" t="s">
        <v>1680</v>
      </c>
      <c r="H37" s="65">
        <v>751259</v>
      </c>
      <c r="I37" s="65">
        <f>IF(H37="","None",_xlfn.XLOOKUP(H37,RawTable[ITEM_NO],RawTable[STOCK],"None"))</f>
        <v>8</v>
      </c>
      <c r="J37" s="313"/>
      <c r="K37" s="313"/>
      <c r="L37" s="316"/>
    </row>
    <row r="38" spans="2:12" ht="30" customHeight="1">
      <c r="B38" s="315" t="s">
        <v>1413</v>
      </c>
      <c r="C38" s="312" t="s">
        <v>2102</v>
      </c>
      <c r="D38" s="312" t="s">
        <v>4366</v>
      </c>
      <c r="E38" s="312"/>
      <c r="F38" s="312"/>
      <c r="G38" s="312" t="s">
        <v>1680</v>
      </c>
      <c r="H38" s="65">
        <v>951106</v>
      </c>
      <c r="I38" s="65">
        <f>IF(H38="","None",_xlfn.XLOOKUP(H38,RawTable[ITEM_NO],RawTable[STOCK],"None"))</f>
        <v>7</v>
      </c>
      <c r="J38" s="313"/>
      <c r="K38" s="313"/>
      <c r="L38" s="316"/>
    </row>
    <row r="39" spans="2:12" ht="30" customHeight="1">
      <c r="B39" s="315" t="s">
        <v>1413</v>
      </c>
      <c r="C39" s="312" t="s">
        <v>4254</v>
      </c>
      <c r="D39" s="312" t="s">
        <v>4323</v>
      </c>
      <c r="E39" s="312"/>
      <c r="F39" s="312"/>
      <c r="G39" s="312" t="s">
        <v>1759</v>
      </c>
      <c r="H39" s="65">
        <v>6110437</v>
      </c>
      <c r="I39" s="65">
        <f>IF(H39="","None",_xlfn.XLOOKUP(H39,RawTable[ITEM_NO],RawTable[STOCK],"None"))</f>
        <v>4</v>
      </c>
      <c r="J39" s="313"/>
      <c r="K39" s="313"/>
      <c r="L39" s="316"/>
    </row>
    <row r="40" spans="2:12" ht="30" customHeight="1">
      <c r="B40" s="315" t="s">
        <v>1413</v>
      </c>
      <c r="C40" s="312" t="s">
        <v>3290</v>
      </c>
      <c r="D40" s="312" t="s">
        <v>4330</v>
      </c>
      <c r="E40" s="312"/>
      <c r="F40" s="312"/>
      <c r="G40" s="312" t="s">
        <v>1759</v>
      </c>
      <c r="H40" s="65">
        <v>6198970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1883</v>
      </c>
      <c r="D41" s="312" t="s">
        <v>4334</v>
      </c>
      <c r="E41" s="312"/>
      <c r="F41" s="312"/>
      <c r="G41" s="312" t="s">
        <v>1759</v>
      </c>
      <c r="H41" s="65">
        <v>6160102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1883</v>
      </c>
      <c r="D42" s="312" t="s">
        <v>4335</v>
      </c>
      <c r="E42" s="312"/>
      <c r="F42" s="312"/>
      <c r="G42" s="312" t="s">
        <v>1759</v>
      </c>
      <c r="H42" s="65">
        <v>6160103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1883</v>
      </c>
      <c r="D43" s="312" t="s">
        <v>4336</v>
      </c>
      <c r="E43" s="312"/>
      <c r="F43" s="312"/>
      <c r="G43" s="312" t="s">
        <v>1759</v>
      </c>
      <c r="H43" s="65">
        <v>6160104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2191</v>
      </c>
      <c r="D44" s="312" t="s">
        <v>2810</v>
      </c>
      <c r="E44" s="312"/>
      <c r="F44" s="312"/>
      <c r="G44" s="312" t="s">
        <v>2811</v>
      </c>
      <c r="H44" s="65">
        <v>965066</v>
      </c>
      <c r="I44" s="65">
        <f>IF(H44="","None",_xlfn.XLOOKUP(H44,RawTable[ITEM_NO],RawTable[STOCK],"None"))</f>
        <v>250</v>
      </c>
      <c r="J44" s="313"/>
      <c r="K44" s="313"/>
      <c r="L44" s="316"/>
    </row>
    <row r="45" spans="2:12" ht="30" customHeight="1">
      <c r="B45" s="315" t="s">
        <v>1413</v>
      </c>
      <c r="C45" s="312" t="s">
        <v>2191</v>
      </c>
      <c r="D45" s="312" t="s">
        <v>2812</v>
      </c>
      <c r="E45" s="312"/>
      <c r="F45" s="312"/>
      <c r="G45" s="312" t="s">
        <v>2811</v>
      </c>
      <c r="H45" s="65">
        <v>965065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1413</v>
      </c>
      <c r="C46" s="312" t="s">
        <v>2191</v>
      </c>
      <c r="D46" s="312" t="s">
        <v>4337</v>
      </c>
      <c r="E46" s="312"/>
      <c r="F46" s="312"/>
      <c r="G46" s="312" t="s">
        <v>1428</v>
      </c>
      <c r="H46" s="65">
        <v>1054728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3930</v>
      </c>
      <c r="D47" s="312" t="s">
        <v>4354</v>
      </c>
      <c r="E47" s="312"/>
      <c r="F47" s="312"/>
      <c r="G47" s="312" t="s">
        <v>1759</v>
      </c>
      <c r="H47" s="65">
        <v>6110438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2708</v>
      </c>
      <c r="D48" s="312" t="s">
        <v>4332</v>
      </c>
      <c r="E48" s="312"/>
      <c r="F48" s="312"/>
      <c r="G48" s="312" t="s">
        <v>1759</v>
      </c>
      <c r="H48" s="65">
        <v>6182174</v>
      </c>
      <c r="I48" s="65">
        <f>IF(H48="","None",_xlfn.XLOOKUP(H48,RawTable[ITEM_NO],RawTable[STOCK],"None"))</f>
        <v>2</v>
      </c>
      <c r="J48" s="313"/>
      <c r="K48" s="313"/>
      <c r="L48" s="316"/>
    </row>
    <row r="49" spans="2:12" ht="30" customHeight="1">
      <c r="B49" s="315" t="s">
        <v>1413</v>
      </c>
      <c r="C49" s="312" t="s">
        <v>2708</v>
      </c>
      <c r="D49" s="312" t="s">
        <v>4347</v>
      </c>
      <c r="E49" s="312"/>
      <c r="F49" s="312"/>
      <c r="G49" s="312" t="s">
        <v>2798</v>
      </c>
      <c r="H49" s="65">
        <v>6313688</v>
      </c>
      <c r="I49" s="65">
        <f>IF(H49="","None",_xlfn.XLOOKUP(H49,RawTable[ITEM_NO],RawTable[STOCK],"None"))</f>
        <v>36</v>
      </c>
      <c r="J49" s="313"/>
      <c r="K49" s="313"/>
      <c r="L49" s="316"/>
    </row>
    <row r="50" spans="2:12" ht="30" customHeight="1">
      <c r="B50" s="315" t="s">
        <v>1413</v>
      </c>
      <c r="C50" s="312" t="s">
        <v>2708</v>
      </c>
      <c r="D50" s="312" t="s">
        <v>4348</v>
      </c>
      <c r="E50" s="312"/>
      <c r="F50" s="312"/>
      <c r="G50" s="312" t="s">
        <v>2798</v>
      </c>
      <c r="H50" s="65">
        <v>6313687</v>
      </c>
      <c r="I50" s="65">
        <f>IF(H50="","None",_xlfn.XLOOKUP(H50,RawTable[ITEM_NO],RawTable[STOCK],"None"))</f>
        <v>15</v>
      </c>
      <c r="J50" s="313"/>
      <c r="K50" s="313"/>
      <c r="L50" s="316"/>
    </row>
    <row r="51" spans="2:12" ht="30" customHeight="1">
      <c r="B51" s="315" t="s">
        <v>1413</v>
      </c>
      <c r="C51" s="312" t="s">
        <v>2708</v>
      </c>
      <c r="D51" s="312" t="s">
        <v>4349</v>
      </c>
      <c r="E51" s="312"/>
      <c r="F51" s="312"/>
      <c r="G51" s="312" t="s">
        <v>2798</v>
      </c>
      <c r="H51" s="65">
        <v>6210676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1413</v>
      </c>
      <c r="C52" s="312" t="s">
        <v>1686</v>
      </c>
      <c r="D52" s="312" t="s">
        <v>4313</v>
      </c>
      <c r="E52" s="312"/>
      <c r="F52" s="312"/>
      <c r="G52" s="312" t="s">
        <v>1423</v>
      </c>
      <c r="H52" s="65">
        <v>6210407</v>
      </c>
      <c r="I52" s="65">
        <f>IF(H52="","None",_xlfn.XLOOKUP(H52,RawTable[ITEM_NO],RawTable[STOCK],"None"))</f>
        <v>2</v>
      </c>
      <c r="J52" s="313"/>
      <c r="K52" s="313"/>
      <c r="L52" s="316"/>
    </row>
    <row r="53" spans="2:12" ht="30" customHeight="1">
      <c r="B53" s="315" t="s">
        <v>1413</v>
      </c>
      <c r="C53" s="312" t="s">
        <v>1686</v>
      </c>
      <c r="D53" s="312" t="s">
        <v>4350</v>
      </c>
      <c r="E53" s="312"/>
      <c r="F53" s="312"/>
      <c r="G53" s="312" t="s">
        <v>1423</v>
      </c>
      <c r="H53" s="65">
        <v>6300085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2835</v>
      </c>
      <c r="D54" s="312" t="s">
        <v>4351</v>
      </c>
      <c r="E54" s="312"/>
      <c r="F54" s="312"/>
      <c r="G54" s="312" t="s">
        <v>1759</v>
      </c>
      <c r="H54" s="65">
        <v>6199745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2835</v>
      </c>
      <c r="D55" s="312" t="s">
        <v>4355</v>
      </c>
      <c r="E55" s="312"/>
      <c r="F55" s="312"/>
      <c r="G55" s="312" t="s">
        <v>1759</v>
      </c>
      <c r="H55" s="65">
        <v>6144995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1626</v>
      </c>
      <c r="D56" s="312" t="s">
        <v>4344</v>
      </c>
      <c r="E56" s="312"/>
      <c r="F56" s="312"/>
      <c r="G56" s="312" t="s">
        <v>1680</v>
      </c>
      <c r="H56" s="65">
        <v>6320454</v>
      </c>
      <c r="I56" s="65">
        <f>IF(H56="","None",_xlfn.XLOOKUP(H56,RawTable[ITEM_NO],RawTable[STOCK],"None"))</f>
        <v>15</v>
      </c>
      <c r="J56" s="313"/>
      <c r="K56" s="313"/>
      <c r="L56" s="316"/>
    </row>
    <row r="57" spans="2:12" ht="30" customHeight="1">
      <c r="B57" s="315" t="s">
        <v>1413</v>
      </c>
      <c r="C57" s="312" t="s">
        <v>1626</v>
      </c>
      <c r="D57" s="312" t="s">
        <v>4345</v>
      </c>
      <c r="E57" s="312"/>
      <c r="F57" s="312"/>
      <c r="G57" s="312" t="s">
        <v>1680</v>
      </c>
      <c r="H57" s="65">
        <v>6320455</v>
      </c>
      <c r="I57" s="65">
        <f>IF(H57="","None",_xlfn.XLOOKUP(H57,RawTable[ITEM_NO],RawTable[STOCK],"None"))</f>
        <v>15</v>
      </c>
      <c r="J57" s="313"/>
      <c r="K57" s="313"/>
      <c r="L57" s="316"/>
    </row>
    <row r="58" spans="2:12" ht="30" customHeight="1">
      <c r="B58" s="315" t="s">
        <v>1413</v>
      </c>
      <c r="C58" s="312" t="s">
        <v>2092</v>
      </c>
      <c r="D58" s="312" t="s">
        <v>4359</v>
      </c>
      <c r="E58" s="312"/>
      <c r="F58" s="312"/>
      <c r="G58" s="312" t="s">
        <v>1759</v>
      </c>
      <c r="H58" s="65">
        <v>6198973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1413</v>
      </c>
      <c r="C59" s="312" t="s">
        <v>2092</v>
      </c>
      <c r="D59" s="312" t="s">
        <v>4360</v>
      </c>
      <c r="E59" s="312"/>
      <c r="F59" s="312"/>
      <c r="G59" s="312" t="s">
        <v>1759</v>
      </c>
      <c r="H59" s="65">
        <v>6198974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 t="s">
        <v>1561</v>
      </c>
      <c r="D60" s="312" t="s">
        <v>4315</v>
      </c>
      <c r="E60" s="312"/>
      <c r="F60" s="312"/>
      <c r="G60" s="312" t="s">
        <v>1423</v>
      </c>
      <c r="H60" s="65">
        <v>6335293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1413</v>
      </c>
      <c r="C61" s="312" t="s">
        <v>1561</v>
      </c>
      <c r="D61" s="312" t="s">
        <v>4367</v>
      </c>
      <c r="E61" s="312"/>
      <c r="F61" s="312"/>
      <c r="G61" s="312" t="s">
        <v>1423</v>
      </c>
      <c r="H61" s="65">
        <v>6132295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4311</v>
      </c>
      <c r="E62" s="312"/>
      <c r="F62" s="312"/>
      <c r="G62" s="312" t="s">
        <v>1759</v>
      </c>
      <c r="H62" s="65">
        <v>6198972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4312</v>
      </c>
      <c r="E63" s="312"/>
      <c r="F63" s="312"/>
      <c r="G63" s="312" t="s">
        <v>1759</v>
      </c>
      <c r="H63" s="65">
        <v>6198971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/>
      <c r="D64" s="312" t="s">
        <v>4314</v>
      </c>
      <c r="E64" s="312"/>
      <c r="F64" s="312"/>
      <c r="G64" s="312" t="s">
        <v>2811</v>
      </c>
      <c r="H64" s="65">
        <v>6300615</v>
      </c>
      <c r="I64" s="65">
        <f>IF(H64="","None",_xlfn.XLOOKUP(H64,RawTable[ITEM_NO],RawTable[STOCK],"None"))</f>
        <v>8</v>
      </c>
      <c r="J64" s="313"/>
      <c r="K64" s="313"/>
      <c r="L64" s="316"/>
    </row>
    <row r="65" spans="2:12" ht="30" customHeight="1">
      <c r="B65" s="315" t="s">
        <v>1413</v>
      </c>
      <c r="C65" s="312"/>
      <c r="D65" s="312" t="s">
        <v>4333</v>
      </c>
      <c r="E65" s="312"/>
      <c r="F65" s="312"/>
      <c r="G65" s="312" t="s">
        <v>1419</v>
      </c>
      <c r="H65" s="65">
        <v>6319856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/>
      <c r="D66" s="312" t="s">
        <v>4341</v>
      </c>
      <c r="E66" s="312"/>
      <c r="F66" s="312"/>
      <c r="G66" s="312" t="s">
        <v>2811</v>
      </c>
      <c r="H66" s="65">
        <v>6303100</v>
      </c>
      <c r="I66" s="65">
        <f>IF(H66="","None",_xlfn.XLOOKUP(H66,RawTable[ITEM_NO],RawTable[STOCK],"None"))</f>
        <v>12</v>
      </c>
      <c r="J66" s="313"/>
      <c r="K66" s="313"/>
      <c r="L66" s="316"/>
    </row>
    <row r="67" spans="2:12" ht="30" customHeight="1">
      <c r="B67" s="315" t="s">
        <v>1413</v>
      </c>
      <c r="C67" s="312"/>
      <c r="D67" s="312" t="s">
        <v>4352</v>
      </c>
      <c r="E67" s="312"/>
      <c r="F67" s="312"/>
      <c r="G67" s="312" t="s">
        <v>2811</v>
      </c>
      <c r="H67" s="65">
        <v>6102043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1413</v>
      </c>
      <c r="C68" s="312"/>
      <c r="D68" s="312" t="s">
        <v>4353</v>
      </c>
      <c r="E68" s="312"/>
      <c r="F68" s="312"/>
      <c r="G68" s="312" t="s">
        <v>2811</v>
      </c>
      <c r="H68" s="65">
        <v>6102044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68" xr:uid="{DAAE7B28-B568-46B2-8B83-F3990409C08E}">
    <sortState xmlns:xlrd2="http://schemas.microsoft.com/office/spreadsheetml/2017/richdata2" ref="B4:L68">
      <sortCondition ref="B4:B6"/>
      <sortCondition ref="C4:C6"/>
      <sortCondition ref="D4:D6"/>
    </sortState>
  </autoFilter>
  <phoneticPr fontId="2" type="noConversion"/>
  <conditionalFormatting sqref="B4:H220">
    <cfRule type="expression" dxfId="262" priority="6" stopIfTrue="1">
      <formula>UPPER($I4)="NONE"</formula>
    </cfRule>
    <cfRule type="expression" dxfId="261" priority="7" stopIfTrue="1">
      <formula>AND($I4&lt;&gt;"", $J4&lt;&gt;"", $I4*1&lt;$J4*1)</formula>
    </cfRule>
  </conditionalFormatting>
  <conditionalFormatting sqref="H1:H3 H221:H1048576">
    <cfRule type="duplicateValues" dxfId="260" priority="5"/>
  </conditionalFormatting>
  <conditionalFormatting sqref="H4:H1048576">
    <cfRule type="expression" dxfId="259" priority="8">
      <formula>COUNTIF($H:$H, $H4)&gt;1</formula>
    </cfRule>
  </conditionalFormatting>
  <conditionalFormatting sqref="I3:I1048576">
    <cfRule type="cellIs" dxfId="258" priority="1" operator="equal">
      <formula>0</formula>
    </cfRule>
    <cfRule type="cellIs" dxfId="257" priority="2" operator="equal">
      <formula>"None"</formula>
    </cfRule>
  </conditionalFormatting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8F98-FEEA-4C9F-A7B0-7016DB7C1AB7}">
  <sheetPr codeName="Sheet10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4309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12" t="s">
        <v>4236</v>
      </c>
      <c r="E4" s="312"/>
      <c r="F4" s="312"/>
      <c r="G4" s="312" t="s">
        <v>1610</v>
      </c>
      <c r="H4" s="65">
        <v>750135</v>
      </c>
      <c r="I4" s="65">
        <f>IF(H4="","None",_xlfn.XLOOKUP(H4,RawTable[ITEM_NO],RawTable[STOCK],"None"))</f>
        <v>12</v>
      </c>
      <c r="J4" s="313"/>
      <c r="K4" s="313"/>
      <c r="L4" s="316"/>
    </row>
    <row r="5" spans="2:12" ht="30" customHeight="1">
      <c r="B5" s="315" t="s">
        <v>1413</v>
      </c>
      <c r="C5" s="312" t="s">
        <v>1665</v>
      </c>
      <c r="D5" s="312" t="s">
        <v>4261</v>
      </c>
      <c r="E5" s="312"/>
      <c r="F5" s="312"/>
      <c r="G5" s="312" t="s">
        <v>1423</v>
      </c>
      <c r="H5" s="65">
        <v>955931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1651</v>
      </c>
      <c r="D6" s="312" t="s">
        <v>4251</v>
      </c>
      <c r="E6" s="312"/>
      <c r="F6" s="312"/>
      <c r="G6" s="312" t="s">
        <v>1423</v>
      </c>
      <c r="H6" s="65">
        <v>959831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1413</v>
      </c>
      <c r="C7" s="312" t="s">
        <v>1665</v>
      </c>
      <c r="D7" s="312" t="s">
        <v>4259</v>
      </c>
      <c r="E7" s="312"/>
      <c r="F7" s="312"/>
      <c r="G7" s="312" t="s">
        <v>1423</v>
      </c>
      <c r="H7" s="65">
        <v>964269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1665</v>
      </c>
      <c r="D8" s="312" t="s">
        <v>4260</v>
      </c>
      <c r="E8" s="312"/>
      <c r="F8" s="312"/>
      <c r="G8" s="312" t="s">
        <v>1423</v>
      </c>
      <c r="H8" s="65">
        <v>964644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/>
      <c r="D9" s="312" t="s">
        <v>4235</v>
      </c>
      <c r="E9" s="312"/>
      <c r="F9" s="312"/>
      <c r="G9" s="312" t="s">
        <v>1759</v>
      </c>
      <c r="H9" s="65">
        <v>964686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1417</v>
      </c>
      <c r="D10" s="312" t="s">
        <v>4290</v>
      </c>
      <c r="E10" s="312"/>
      <c r="F10" s="312"/>
      <c r="G10" s="312" t="s">
        <v>1419</v>
      </c>
      <c r="H10" s="65">
        <v>1053140</v>
      </c>
      <c r="I10" s="65">
        <f>IF(H10="","None",_xlfn.XLOOKUP(H10,RawTable[ITEM_NO],RawTable[STOCK],"None"))</f>
        <v>3</v>
      </c>
      <c r="J10" s="313"/>
      <c r="K10" s="313"/>
      <c r="L10" s="316"/>
    </row>
    <row r="11" spans="2:12" ht="30" customHeight="1">
      <c r="B11" s="315" t="s">
        <v>1415</v>
      </c>
      <c r="C11" s="312" t="s">
        <v>1446</v>
      </c>
      <c r="D11" s="312" t="s">
        <v>3270</v>
      </c>
      <c r="E11" s="312" t="s">
        <v>3271</v>
      </c>
      <c r="F11" s="312"/>
      <c r="G11" s="312" t="s">
        <v>1419</v>
      </c>
      <c r="H11" s="65">
        <v>1053770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1413</v>
      </c>
      <c r="C12" s="312" t="s">
        <v>2314</v>
      </c>
      <c r="D12" s="312" t="s">
        <v>4271</v>
      </c>
      <c r="E12" s="312"/>
      <c r="F12" s="312"/>
      <c r="G12" s="312" t="s">
        <v>3284</v>
      </c>
      <c r="H12" s="65">
        <v>1053861</v>
      </c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 t="s">
        <v>1413</v>
      </c>
      <c r="C13" s="312" t="s">
        <v>4279</v>
      </c>
      <c r="D13" s="312" t="s">
        <v>4280</v>
      </c>
      <c r="E13" s="312"/>
      <c r="F13" s="312"/>
      <c r="G13" s="312" t="s">
        <v>3926</v>
      </c>
      <c r="H13" s="65">
        <v>1054759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1415</v>
      </c>
      <c r="C14" s="312" t="s">
        <v>1488</v>
      </c>
      <c r="D14" s="312" t="s">
        <v>4184</v>
      </c>
      <c r="E14" s="312"/>
      <c r="F14" s="312"/>
      <c r="G14" s="312" t="s">
        <v>1419</v>
      </c>
      <c r="H14" s="65">
        <v>1054822</v>
      </c>
      <c r="I14" s="65">
        <f>IF(H14="","None",_xlfn.XLOOKUP(H14,RawTable[ITEM_NO],RawTable[STOCK],"None"))</f>
        <v>5</v>
      </c>
      <c r="J14" s="313"/>
      <c r="K14" s="313"/>
      <c r="L14" s="316"/>
    </row>
    <row r="15" spans="2:12" ht="30" customHeight="1">
      <c r="B15" s="315" t="s">
        <v>1415</v>
      </c>
      <c r="C15" s="312"/>
      <c r="D15" s="312" t="s">
        <v>4307</v>
      </c>
      <c r="E15" s="312"/>
      <c r="F15" s="312"/>
      <c r="G15" s="312" t="s">
        <v>1419</v>
      </c>
      <c r="H15" s="65">
        <v>1055008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/>
      <c r="D16" s="312" t="s">
        <v>4308</v>
      </c>
      <c r="E16" s="312"/>
      <c r="F16" s="312"/>
      <c r="G16" s="312" t="s">
        <v>1419</v>
      </c>
      <c r="H16" s="65">
        <v>1055009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1415</v>
      </c>
      <c r="C17" s="312" t="s">
        <v>1488</v>
      </c>
      <c r="D17" s="312" t="s">
        <v>4298</v>
      </c>
      <c r="E17" s="312"/>
      <c r="F17" s="312"/>
      <c r="G17" s="312" t="s">
        <v>1428</v>
      </c>
      <c r="H17" s="65">
        <v>1055116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1415</v>
      </c>
      <c r="C18" s="312" t="s">
        <v>2301</v>
      </c>
      <c r="D18" s="312" t="s">
        <v>4303</v>
      </c>
      <c r="E18" s="312"/>
      <c r="F18" s="312"/>
      <c r="G18" s="312" t="s">
        <v>1554</v>
      </c>
      <c r="H18" s="65">
        <v>1251821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1413</v>
      </c>
      <c r="C19" s="312" t="s">
        <v>1561</v>
      </c>
      <c r="D19" s="312" t="s">
        <v>4287</v>
      </c>
      <c r="E19" s="312"/>
      <c r="F19" s="312"/>
      <c r="G19" s="312" t="s">
        <v>3926</v>
      </c>
      <c r="H19" s="65">
        <v>1252275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 t="s">
        <v>1626</v>
      </c>
      <c r="D20" s="312" t="s">
        <v>4275</v>
      </c>
      <c r="E20" s="312"/>
      <c r="F20" s="312"/>
      <c r="G20" s="312" t="s">
        <v>3926</v>
      </c>
      <c r="H20" s="65">
        <v>1252339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 t="s">
        <v>1626</v>
      </c>
      <c r="D21" s="312" t="s">
        <v>4285</v>
      </c>
      <c r="E21" s="312"/>
      <c r="F21" s="312"/>
      <c r="G21" s="312" t="s">
        <v>3926</v>
      </c>
      <c r="H21" s="65">
        <v>1252341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1413</v>
      </c>
      <c r="C22" s="312" t="s">
        <v>1755</v>
      </c>
      <c r="D22" s="312" t="s">
        <v>4230</v>
      </c>
      <c r="E22" s="312"/>
      <c r="F22" s="312"/>
      <c r="G22" s="312" t="s">
        <v>3926</v>
      </c>
      <c r="H22" s="65">
        <v>1252343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1415</v>
      </c>
      <c r="C23" s="312" t="s">
        <v>1488</v>
      </c>
      <c r="D23" s="312" t="s">
        <v>4299</v>
      </c>
      <c r="E23" s="312"/>
      <c r="F23" s="312"/>
      <c r="G23" s="312" t="s">
        <v>3926</v>
      </c>
      <c r="H23" s="65">
        <v>1252433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1415</v>
      </c>
      <c r="C24" s="312" t="s">
        <v>1424</v>
      </c>
      <c r="D24" s="312" t="s">
        <v>4265</v>
      </c>
      <c r="E24" s="312"/>
      <c r="F24" s="312"/>
      <c r="G24" s="312" t="s">
        <v>3926</v>
      </c>
      <c r="H24" s="65">
        <v>1252480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1415</v>
      </c>
      <c r="C25" s="312" t="s">
        <v>1563</v>
      </c>
      <c r="D25" s="312" t="s">
        <v>4222</v>
      </c>
      <c r="E25" s="312"/>
      <c r="F25" s="312"/>
      <c r="G25" s="312" t="s">
        <v>4223</v>
      </c>
      <c r="H25" s="65">
        <v>6103990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1563</v>
      </c>
      <c r="D26" s="312" t="s">
        <v>4296</v>
      </c>
      <c r="E26" s="312"/>
      <c r="F26" s="312"/>
      <c r="G26" s="312" t="s">
        <v>1423</v>
      </c>
      <c r="H26" s="65">
        <v>6103991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8793</v>
      </c>
      <c r="E27" s="312"/>
      <c r="F27" s="312"/>
      <c r="G27" s="312"/>
      <c r="H27" s="65">
        <v>6103994</v>
      </c>
      <c r="I27" s="65">
        <f>IF(H27="","None",_xlfn.XLOOKUP(H27,RawTable[ITEM_NO],RawTable[STOCK],"None"))</f>
        <v>8</v>
      </c>
      <c r="J27" s="313"/>
      <c r="K27" s="313"/>
      <c r="L27" s="316"/>
    </row>
    <row r="28" spans="2:12" ht="30" customHeight="1">
      <c r="B28" s="315" t="s">
        <v>1413</v>
      </c>
      <c r="C28" s="312"/>
      <c r="D28" s="312" t="s">
        <v>4294</v>
      </c>
      <c r="E28" s="312"/>
      <c r="F28" s="312"/>
      <c r="G28" s="312" t="s">
        <v>4248</v>
      </c>
      <c r="H28" s="65">
        <v>6116288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 t="s">
        <v>1665</v>
      </c>
      <c r="D29" s="312" t="s">
        <v>4241</v>
      </c>
      <c r="E29" s="312"/>
      <c r="F29" s="312"/>
      <c r="G29" s="312" t="s">
        <v>3926</v>
      </c>
      <c r="H29" s="65">
        <v>6124019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2301</v>
      </c>
      <c r="D30" s="312" t="s">
        <v>4244</v>
      </c>
      <c r="E30" s="312"/>
      <c r="F30" s="312"/>
      <c r="G30" s="312" t="s">
        <v>3926</v>
      </c>
      <c r="H30" s="65">
        <v>6124124</v>
      </c>
      <c r="I30" s="65">
        <f>IF(H30="","None",_xlfn.XLOOKUP(H30,RawTable[ITEM_NO],RawTable[STOCK],"None"))</f>
        <v>2</v>
      </c>
      <c r="J30" s="313"/>
      <c r="K30" s="313"/>
      <c r="L30" s="316"/>
    </row>
    <row r="31" spans="2:12" ht="30" customHeight="1">
      <c r="B31" s="315" t="s">
        <v>1413</v>
      </c>
      <c r="C31" s="312" t="s">
        <v>1762</v>
      </c>
      <c r="D31" s="312" t="s">
        <v>4237</v>
      </c>
      <c r="E31" s="312"/>
      <c r="F31" s="312"/>
      <c r="G31" s="312" t="s">
        <v>4238</v>
      </c>
      <c r="H31" s="65">
        <v>6129376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1762</v>
      </c>
      <c r="D32" s="312" t="s">
        <v>4239</v>
      </c>
      <c r="E32" s="312"/>
      <c r="F32" s="312"/>
      <c r="G32" s="312" t="s">
        <v>4238</v>
      </c>
      <c r="H32" s="65">
        <v>6129381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1626</v>
      </c>
      <c r="D33" s="312" t="s">
        <v>4278</v>
      </c>
      <c r="E33" s="312"/>
      <c r="F33" s="312"/>
      <c r="G33" s="312" t="s">
        <v>4238</v>
      </c>
      <c r="H33" s="65">
        <v>6130132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1413</v>
      </c>
      <c r="C34" s="312" t="s">
        <v>2691</v>
      </c>
      <c r="D34" s="312" t="s">
        <v>4272</v>
      </c>
      <c r="E34" s="312"/>
      <c r="F34" s="312"/>
      <c r="G34" s="312" t="s">
        <v>4238</v>
      </c>
      <c r="H34" s="65">
        <v>6130133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1665</v>
      </c>
      <c r="D35" s="312" t="s">
        <v>4257</v>
      </c>
      <c r="E35" s="312"/>
      <c r="F35" s="312"/>
      <c r="G35" s="312" t="s">
        <v>3926</v>
      </c>
      <c r="H35" s="65">
        <v>6145935</v>
      </c>
      <c r="I35" s="65">
        <f>IF(H35="","None",_xlfn.XLOOKUP(H35,RawTable[ITEM_NO],RawTable[STOCK],"None"))</f>
        <v>18</v>
      </c>
      <c r="J35" s="313"/>
      <c r="K35" s="313"/>
      <c r="L35" s="316"/>
    </row>
    <row r="36" spans="2:12" ht="30" customHeight="1">
      <c r="B36" s="315" t="s">
        <v>1413</v>
      </c>
      <c r="C36" s="312" t="s">
        <v>1626</v>
      </c>
      <c r="D36" s="312" t="s">
        <v>4263</v>
      </c>
      <c r="E36" s="312"/>
      <c r="F36" s="312"/>
      <c r="G36" s="312" t="s">
        <v>3926</v>
      </c>
      <c r="H36" s="65">
        <v>6145936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4254</v>
      </c>
      <c r="D37" s="312" t="s">
        <v>4255</v>
      </c>
      <c r="E37" s="312"/>
      <c r="F37" s="312"/>
      <c r="G37" s="312" t="s">
        <v>3926</v>
      </c>
      <c r="H37" s="65">
        <v>6148965</v>
      </c>
      <c r="I37" s="65">
        <f>IF(H37="","None",_xlfn.XLOOKUP(H37,RawTable[ITEM_NO],RawTable[STOCK],"None"))</f>
        <v>6</v>
      </c>
      <c r="J37" s="313"/>
      <c r="K37" s="313"/>
      <c r="L37" s="316"/>
    </row>
    <row r="38" spans="2:12" ht="30" customHeight="1">
      <c r="B38" s="315" t="s">
        <v>1413</v>
      </c>
      <c r="C38" s="312" t="s">
        <v>2037</v>
      </c>
      <c r="D38" s="312" t="s">
        <v>4297</v>
      </c>
      <c r="E38" s="312"/>
      <c r="F38" s="312"/>
      <c r="G38" s="312" t="s">
        <v>3926</v>
      </c>
      <c r="H38" s="65">
        <v>6148966</v>
      </c>
      <c r="I38" s="65">
        <f>IF(H38="","None",_xlfn.XLOOKUP(H38,RawTable[ITEM_NO],RawTable[STOCK],"None"))</f>
        <v>4</v>
      </c>
      <c r="J38" s="313"/>
      <c r="K38" s="313"/>
      <c r="L38" s="316"/>
    </row>
    <row r="39" spans="2:12" ht="30" customHeight="1">
      <c r="B39" s="315" t="s">
        <v>1413</v>
      </c>
      <c r="C39" s="312" t="s">
        <v>4254</v>
      </c>
      <c r="D39" s="312" t="s">
        <v>4256</v>
      </c>
      <c r="E39" s="312"/>
      <c r="F39" s="312"/>
      <c r="G39" s="312" t="s">
        <v>3926</v>
      </c>
      <c r="H39" s="65">
        <v>6148971</v>
      </c>
      <c r="I39" s="65">
        <f>IF(H39="","None",_xlfn.XLOOKUP(H39,RawTable[ITEM_NO],RawTable[STOCK],"None"))</f>
        <v>6</v>
      </c>
      <c r="J39" s="313"/>
      <c r="K39" s="313"/>
      <c r="L39" s="316"/>
    </row>
    <row r="40" spans="2:12" ht="30" customHeight="1">
      <c r="B40" s="315" t="s">
        <v>1413</v>
      </c>
      <c r="C40" s="312" t="s">
        <v>1694</v>
      </c>
      <c r="D40" s="312" t="s">
        <v>4268</v>
      </c>
      <c r="E40" s="312"/>
      <c r="F40" s="312"/>
      <c r="G40" s="312" t="s">
        <v>1554</v>
      </c>
      <c r="H40" s="65">
        <v>6149231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1651</v>
      </c>
      <c r="D41" s="312" t="s">
        <v>4231</v>
      </c>
      <c r="E41" s="312"/>
      <c r="F41" s="312"/>
      <c r="G41" s="312" t="s">
        <v>1423</v>
      </c>
      <c r="H41" s="65">
        <v>6166770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1665</v>
      </c>
      <c r="D42" s="312" t="s">
        <v>4258</v>
      </c>
      <c r="E42" s="312"/>
      <c r="F42" s="312"/>
      <c r="G42" s="312" t="s">
        <v>1423</v>
      </c>
      <c r="H42" s="65">
        <v>6172354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1413</v>
      </c>
      <c r="C43" s="312"/>
      <c r="D43" s="312" t="s">
        <v>4245</v>
      </c>
      <c r="E43" s="312"/>
      <c r="F43" s="312"/>
      <c r="G43" s="312" t="s">
        <v>1428</v>
      </c>
      <c r="H43" s="65">
        <v>6175938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2799</v>
      </c>
      <c r="D44" s="312" t="s">
        <v>4247</v>
      </c>
      <c r="E44" s="312"/>
      <c r="F44" s="312"/>
      <c r="G44" s="312" t="s">
        <v>4248</v>
      </c>
      <c r="H44" s="65">
        <v>6177532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 t="s">
        <v>1415</v>
      </c>
      <c r="C45" s="312" t="s">
        <v>2301</v>
      </c>
      <c r="D45" s="312" t="s">
        <v>4282</v>
      </c>
      <c r="E45" s="312"/>
      <c r="F45" s="312"/>
      <c r="G45" s="312" t="s">
        <v>4283</v>
      </c>
      <c r="H45" s="65">
        <v>6177927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1415</v>
      </c>
      <c r="C46" s="312" t="s">
        <v>1488</v>
      </c>
      <c r="D46" s="312" t="s">
        <v>4305</v>
      </c>
      <c r="E46" s="312"/>
      <c r="F46" s="312"/>
      <c r="G46" s="312" t="s">
        <v>1554</v>
      </c>
      <c r="H46" s="65">
        <v>6179057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1413</v>
      </c>
      <c r="C47" s="312"/>
      <c r="D47" s="312" t="s">
        <v>4286</v>
      </c>
      <c r="E47" s="312"/>
      <c r="F47" s="312"/>
      <c r="G47" s="312" t="s">
        <v>1428</v>
      </c>
      <c r="H47" s="65">
        <v>6191154</v>
      </c>
      <c r="I47" s="65">
        <f>IF(H47="","None",_xlfn.XLOOKUP(H47,RawTable[ITEM_NO],RawTable[STOCK],"None"))</f>
        <v>3</v>
      </c>
      <c r="J47" s="313"/>
      <c r="K47" s="313"/>
      <c r="L47" s="316"/>
    </row>
    <row r="48" spans="2:12" ht="30" customHeight="1">
      <c r="B48" s="315" t="s">
        <v>1413</v>
      </c>
      <c r="C48" s="312"/>
      <c r="D48" s="312" t="s">
        <v>4302</v>
      </c>
      <c r="E48" s="312"/>
      <c r="F48" s="312"/>
      <c r="G48" s="312" t="s">
        <v>1423</v>
      </c>
      <c r="H48" s="65">
        <v>6192969</v>
      </c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 t="s">
        <v>1415</v>
      </c>
      <c r="C49" s="312" t="s">
        <v>2196</v>
      </c>
      <c r="D49" s="312" t="s">
        <v>4273</v>
      </c>
      <c r="E49" s="312"/>
      <c r="F49" s="312"/>
      <c r="G49" s="312" t="s">
        <v>1428</v>
      </c>
      <c r="H49" s="65">
        <v>6193362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4253</v>
      </c>
      <c r="E50" s="312"/>
      <c r="F50" s="312"/>
      <c r="G50" s="312" t="s">
        <v>1759</v>
      </c>
      <c r="H50" s="65">
        <v>6217188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2307</v>
      </c>
      <c r="D51" s="312" t="s">
        <v>4240</v>
      </c>
      <c r="E51" s="312"/>
      <c r="F51" s="312"/>
      <c r="G51" s="312" t="s">
        <v>1680</v>
      </c>
      <c r="H51" s="65">
        <v>6217865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1415</v>
      </c>
      <c r="C52" s="312" t="s">
        <v>4266</v>
      </c>
      <c r="D52" s="312" t="s">
        <v>4267</v>
      </c>
      <c r="E52" s="312"/>
      <c r="F52" s="312"/>
      <c r="G52" s="312" t="s">
        <v>1554</v>
      </c>
      <c r="H52" s="65">
        <v>6218869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/>
      <c r="D53" s="312" t="s">
        <v>4232</v>
      </c>
      <c r="E53" s="312"/>
      <c r="F53" s="312"/>
      <c r="G53" s="312" t="s">
        <v>1419</v>
      </c>
      <c r="H53" s="65">
        <v>6220121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1415</v>
      </c>
      <c r="C54" s="312" t="s">
        <v>1417</v>
      </c>
      <c r="D54" s="312" t="s">
        <v>4281</v>
      </c>
      <c r="E54" s="312"/>
      <c r="F54" s="312"/>
      <c r="G54" s="312" t="s">
        <v>3926</v>
      </c>
      <c r="H54" s="65">
        <v>6240354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1415</v>
      </c>
      <c r="C55" s="312" t="s">
        <v>1439</v>
      </c>
      <c r="D55" s="312" t="s">
        <v>4246</v>
      </c>
      <c r="E55" s="312"/>
      <c r="F55" s="312"/>
      <c r="G55" s="312" t="s">
        <v>3926</v>
      </c>
      <c r="H55" s="65">
        <v>6240355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1413</v>
      </c>
      <c r="C56" s="312" t="s">
        <v>1626</v>
      </c>
      <c r="D56" s="312" t="s">
        <v>4274</v>
      </c>
      <c r="E56" s="312"/>
      <c r="F56" s="312"/>
      <c r="G56" s="312" t="s">
        <v>1423</v>
      </c>
      <c r="H56" s="65">
        <v>6240439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4291</v>
      </c>
      <c r="E57" s="312"/>
      <c r="F57" s="312"/>
      <c r="G57" s="312" t="s">
        <v>3926</v>
      </c>
      <c r="H57" s="65">
        <v>6242961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1413</v>
      </c>
      <c r="C58" s="312"/>
      <c r="D58" s="312" t="s">
        <v>4252</v>
      </c>
      <c r="E58" s="312"/>
      <c r="F58" s="312"/>
      <c r="G58" s="312" t="s">
        <v>3926</v>
      </c>
      <c r="H58" s="65">
        <v>6243208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 t="s">
        <v>1762</v>
      </c>
      <c r="D59" s="312" t="s">
        <v>4233</v>
      </c>
      <c r="E59" s="312"/>
      <c r="F59" s="312"/>
      <c r="G59" s="312" t="s">
        <v>3926</v>
      </c>
      <c r="H59" s="65">
        <v>6243209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1413</v>
      </c>
      <c r="C60" s="312"/>
      <c r="D60" s="312" t="s">
        <v>4293</v>
      </c>
      <c r="E60" s="312"/>
      <c r="F60" s="312"/>
      <c r="G60" s="312" t="s">
        <v>3926</v>
      </c>
      <c r="H60" s="65">
        <v>6243210</v>
      </c>
      <c r="I60" s="65">
        <f>IF(H60="","None",_xlfn.XLOOKUP(H60,RawTable[ITEM_NO],RawTable[STOCK],"None"))</f>
        <v>1</v>
      </c>
      <c r="J60" s="313"/>
      <c r="K60" s="313"/>
      <c r="L60" s="316"/>
    </row>
    <row r="61" spans="2:12" ht="30" customHeight="1">
      <c r="B61" s="315" t="s">
        <v>1415</v>
      </c>
      <c r="C61" s="312" t="s">
        <v>1563</v>
      </c>
      <c r="D61" s="312" t="s">
        <v>4295</v>
      </c>
      <c r="E61" s="312"/>
      <c r="F61" s="312"/>
      <c r="G61" s="312" t="s">
        <v>1423</v>
      </c>
      <c r="H61" s="65">
        <v>6245414</v>
      </c>
      <c r="I61" s="65">
        <f>IF(H61="","None",_xlfn.XLOOKUP(H61,RawTable[ITEM_NO],RawTable[STOCK],"None"))</f>
        <v>4</v>
      </c>
      <c r="J61" s="313"/>
      <c r="K61" s="313"/>
      <c r="L61" s="316"/>
    </row>
    <row r="62" spans="2:12" ht="30" customHeight="1">
      <c r="B62" s="315" t="s">
        <v>1413</v>
      </c>
      <c r="C62" s="312" t="s">
        <v>1561</v>
      </c>
      <c r="D62" s="312" t="s">
        <v>4306</v>
      </c>
      <c r="E62" s="312"/>
      <c r="F62" s="312"/>
      <c r="G62" s="312" t="s">
        <v>1423</v>
      </c>
      <c r="H62" s="65">
        <v>6245532</v>
      </c>
      <c r="I62" s="65">
        <f>IF(H62="","None",_xlfn.XLOOKUP(H62,RawTable[ITEM_NO],RawTable[STOCK],"None"))</f>
        <v>4</v>
      </c>
      <c r="J62" s="313"/>
      <c r="K62" s="313"/>
      <c r="L62" s="316"/>
    </row>
    <row r="63" spans="2:12" ht="30" customHeight="1">
      <c r="B63" s="315" t="s">
        <v>1415</v>
      </c>
      <c r="C63" s="312" t="s">
        <v>2301</v>
      </c>
      <c r="D63" s="312" t="s">
        <v>4304</v>
      </c>
      <c r="E63" s="312"/>
      <c r="F63" s="312"/>
      <c r="G63" s="312" t="s">
        <v>4238</v>
      </c>
      <c r="H63" s="65">
        <v>6247071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1651</v>
      </c>
      <c r="D64" s="312" t="s">
        <v>4224</v>
      </c>
      <c r="E64" s="312"/>
      <c r="F64" s="312"/>
      <c r="G64" s="312" t="s">
        <v>1423</v>
      </c>
      <c r="H64" s="65">
        <v>6248637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1413</v>
      </c>
      <c r="C65" s="312" t="s">
        <v>1651</v>
      </c>
      <c r="D65" s="312" t="s">
        <v>4250</v>
      </c>
      <c r="E65" s="312"/>
      <c r="F65" s="312"/>
      <c r="G65" s="312" t="s">
        <v>3926</v>
      </c>
      <c r="H65" s="65">
        <v>6251506</v>
      </c>
      <c r="I65" s="65">
        <f>IF(H65="","None",_xlfn.XLOOKUP(H65,RawTable[ITEM_NO],RawTable[STOCK],"None"))</f>
        <v>1</v>
      </c>
      <c r="J65" s="313"/>
      <c r="K65" s="313"/>
      <c r="L65" s="316"/>
    </row>
    <row r="66" spans="2:12" ht="30" customHeight="1">
      <c r="B66" s="315" t="s">
        <v>1413</v>
      </c>
      <c r="C66" s="312" t="s">
        <v>1626</v>
      </c>
      <c r="D66" s="312" t="s">
        <v>4262</v>
      </c>
      <c r="E66" s="312"/>
      <c r="F66" s="312"/>
      <c r="G66" s="312" t="s">
        <v>3926</v>
      </c>
      <c r="H66" s="65">
        <v>6252191</v>
      </c>
      <c r="I66" s="65">
        <f>IF(H66="","None",_xlfn.XLOOKUP(H66,RawTable[ITEM_NO],RawTable[STOCK],"None"))</f>
        <v>3</v>
      </c>
      <c r="J66" s="313"/>
      <c r="K66" s="313"/>
      <c r="L66" s="316"/>
    </row>
    <row r="67" spans="2:12" ht="30" customHeight="1">
      <c r="B67" s="315" t="s">
        <v>1413</v>
      </c>
      <c r="C67" s="312" t="s">
        <v>2417</v>
      </c>
      <c r="D67" s="312" t="s">
        <v>4292</v>
      </c>
      <c r="E67" s="312"/>
      <c r="F67" s="312"/>
      <c r="G67" s="312" t="s">
        <v>3926</v>
      </c>
      <c r="H67" s="65">
        <v>6252192</v>
      </c>
      <c r="I67" s="65">
        <f>IF(H67="","None",_xlfn.XLOOKUP(H67,RawTable[ITEM_NO],RawTable[STOCK],"None"))</f>
        <v>3</v>
      </c>
      <c r="J67" s="313"/>
      <c r="K67" s="313"/>
      <c r="L67" s="316"/>
    </row>
    <row r="68" spans="2:12" ht="30" customHeight="1">
      <c r="B68" s="315" t="s">
        <v>1413</v>
      </c>
      <c r="C68" s="312" t="s">
        <v>1626</v>
      </c>
      <c r="D68" s="312" t="s">
        <v>4277</v>
      </c>
      <c r="E68" s="312"/>
      <c r="F68" s="312"/>
      <c r="G68" s="312" t="s">
        <v>3926</v>
      </c>
      <c r="H68" s="65">
        <v>6252193</v>
      </c>
      <c r="I68" s="65">
        <f>IF(H68="","None",_xlfn.XLOOKUP(H68,RawTable[ITEM_NO],RawTable[STOCK],"None"))</f>
        <v>3</v>
      </c>
      <c r="J68" s="313"/>
      <c r="K68" s="313"/>
      <c r="L68" s="316"/>
    </row>
    <row r="69" spans="2:12" ht="30" customHeight="1">
      <c r="B69" s="315" t="s">
        <v>1413</v>
      </c>
      <c r="C69" s="312" t="s">
        <v>1561</v>
      </c>
      <c r="D69" s="312" t="s">
        <v>4289</v>
      </c>
      <c r="E69" s="312"/>
      <c r="F69" s="312"/>
      <c r="G69" s="312" t="s">
        <v>3926</v>
      </c>
      <c r="H69" s="65">
        <v>6253602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1415</v>
      </c>
      <c r="C70" s="312" t="s">
        <v>1446</v>
      </c>
      <c r="D70" s="312" t="s">
        <v>4225</v>
      </c>
      <c r="E70" s="312"/>
      <c r="F70" s="312"/>
      <c r="G70" s="312" t="s">
        <v>1428</v>
      </c>
      <c r="H70" s="65">
        <v>6256757</v>
      </c>
      <c r="I70" s="65">
        <f>IF(H70="","None",_xlfn.XLOOKUP(H70,RawTable[ITEM_NO],RawTable[STOCK],"None"))</f>
        <v>1</v>
      </c>
      <c r="J70" s="313"/>
      <c r="K70" s="313"/>
      <c r="L70" s="316"/>
    </row>
    <row r="71" spans="2:12" ht="30" customHeight="1">
      <c r="B71" s="315" t="s">
        <v>1413</v>
      </c>
      <c r="C71" s="312"/>
      <c r="D71" s="312" t="s">
        <v>4226</v>
      </c>
      <c r="E71" s="312"/>
      <c r="F71" s="312"/>
      <c r="G71" s="312" t="s">
        <v>1428</v>
      </c>
      <c r="H71" s="65">
        <v>6256758</v>
      </c>
      <c r="I71" s="65">
        <f>IF(H71="","None",_xlfn.XLOOKUP(H71,RawTable[ITEM_NO],RawTable[STOCK],"None"))</f>
        <v>3</v>
      </c>
      <c r="J71" s="313"/>
      <c r="K71" s="313"/>
      <c r="L71" s="316"/>
    </row>
    <row r="72" spans="2:12" ht="30" customHeight="1">
      <c r="B72" s="315" t="s">
        <v>1413</v>
      </c>
      <c r="C72" s="312" t="s">
        <v>2184</v>
      </c>
      <c r="D72" s="312" t="s">
        <v>4264</v>
      </c>
      <c r="E72" s="312"/>
      <c r="F72" s="312"/>
      <c r="G72" s="312" t="s">
        <v>1423</v>
      </c>
      <c r="H72" s="65">
        <v>6260537</v>
      </c>
      <c r="I72" s="65">
        <f>IF(H72="","None",_xlfn.XLOOKUP(H72,RawTable[ITEM_NO],RawTable[STOCK],"None"))</f>
        <v>3</v>
      </c>
      <c r="J72" s="313"/>
      <c r="K72" s="313"/>
      <c r="L72" s="316"/>
    </row>
    <row r="73" spans="2:12" ht="30" customHeight="1">
      <c r="B73" s="315" t="s">
        <v>1415</v>
      </c>
      <c r="C73" s="312" t="s">
        <v>1448</v>
      </c>
      <c r="D73" s="312" t="s">
        <v>4227</v>
      </c>
      <c r="E73" s="312" t="s">
        <v>4228</v>
      </c>
      <c r="F73" s="312"/>
      <c r="G73" s="312" t="s">
        <v>1419</v>
      </c>
      <c r="H73" s="65">
        <v>6264976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1415</v>
      </c>
      <c r="C74" s="312" t="s">
        <v>2301</v>
      </c>
      <c r="D74" s="312" t="s">
        <v>4284</v>
      </c>
      <c r="E74" s="312"/>
      <c r="F74" s="312"/>
      <c r="G74" s="312" t="s">
        <v>1423</v>
      </c>
      <c r="H74" s="65">
        <v>6302539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2340</v>
      </c>
      <c r="D75" s="312" t="s">
        <v>4242</v>
      </c>
      <c r="E75" s="312"/>
      <c r="F75" s="312"/>
      <c r="G75" s="312" t="s">
        <v>4243</v>
      </c>
      <c r="H75" s="65">
        <v>6304580</v>
      </c>
      <c r="I75" s="65">
        <f>IF(H75="","None",_xlfn.XLOOKUP(H75,RawTable[ITEM_NO],RawTable[STOCK],"None"))</f>
        <v>4</v>
      </c>
      <c r="J75" s="313"/>
      <c r="K75" s="313"/>
      <c r="L75" s="316"/>
    </row>
    <row r="76" spans="2:12" ht="30" customHeight="1">
      <c r="B76" s="315" t="s">
        <v>1415</v>
      </c>
      <c r="C76" s="312" t="s">
        <v>1446</v>
      </c>
      <c r="D76" s="312" t="s">
        <v>4300</v>
      </c>
      <c r="E76" s="312"/>
      <c r="F76" s="312"/>
      <c r="G76" s="312" t="s">
        <v>1428</v>
      </c>
      <c r="H76" s="65">
        <v>6310132</v>
      </c>
      <c r="I76" s="65">
        <f>IF(H76="","None",_xlfn.XLOOKUP(H76,RawTable[ITEM_NO],RawTable[STOCK],"None"))</f>
        <v>6</v>
      </c>
      <c r="J76" s="313"/>
      <c r="K76" s="313"/>
      <c r="L76" s="316"/>
    </row>
    <row r="77" spans="2:12" ht="30" customHeight="1">
      <c r="B77" s="315" t="s">
        <v>1413</v>
      </c>
      <c r="C77" s="312" t="s">
        <v>1420</v>
      </c>
      <c r="D77" s="312" t="s">
        <v>4229</v>
      </c>
      <c r="E77" s="312"/>
      <c r="F77" s="312"/>
      <c r="G77" s="312" t="s">
        <v>3926</v>
      </c>
      <c r="H77" s="65">
        <v>6314511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1561</v>
      </c>
      <c r="D78" s="312" t="s">
        <v>4234</v>
      </c>
      <c r="E78" s="312"/>
      <c r="F78" s="312"/>
      <c r="G78" s="312" t="s">
        <v>3926</v>
      </c>
      <c r="H78" s="65">
        <v>6314512</v>
      </c>
      <c r="I78" s="65">
        <f>IF(H78="","None",_xlfn.XLOOKUP(H78,RawTable[ITEM_NO],RawTable[STOCK],"None"))</f>
        <v>4</v>
      </c>
      <c r="J78" s="313"/>
      <c r="K78" s="313"/>
      <c r="L78" s="316"/>
    </row>
    <row r="79" spans="2:12" ht="30" customHeight="1">
      <c r="B79" s="315" t="s">
        <v>1413</v>
      </c>
      <c r="C79" s="312" t="s">
        <v>1626</v>
      </c>
      <c r="D79" s="312" t="s">
        <v>4288</v>
      </c>
      <c r="E79" s="312"/>
      <c r="F79" s="312"/>
      <c r="G79" s="312" t="s">
        <v>3926</v>
      </c>
      <c r="H79" s="65">
        <v>6314513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1413</v>
      </c>
      <c r="C80" s="312" t="s">
        <v>2314</v>
      </c>
      <c r="D80" s="312" t="s">
        <v>4270</v>
      </c>
      <c r="E80" s="312"/>
      <c r="F80" s="312"/>
      <c r="G80" s="312" t="s">
        <v>3926</v>
      </c>
      <c r="H80" s="65">
        <v>6327156</v>
      </c>
      <c r="I80" s="65">
        <f>IF(H80="","None",_xlfn.XLOOKUP(H80,RawTable[ITEM_NO],RawTable[STOCK],"None"))</f>
        <v>5</v>
      </c>
      <c r="J80" s="313"/>
      <c r="K80" s="313"/>
      <c r="L80" s="316"/>
    </row>
    <row r="81" spans="2:12" ht="30" customHeight="1">
      <c r="B81" s="315" t="s">
        <v>1413</v>
      </c>
      <c r="C81" s="312" t="s">
        <v>1626</v>
      </c>
      <c r="D81" s="312" t="s">
        <v>4276</v>
      </c>
      <c r="E81" s="312"/>
      <c r="F81" s="312"/>
      <c r="G81" s="312" t="s">
        <v>3926</v>
      </c>
      <c r="H81" s="65">
        <v>6327157</v>
      </c>
      <c r="I81" s="65">
        <f>IF(H81="","None",_xlfn.XLOOKUP(H81,RawTable[ITEM_NO],RawTable[STOCK],"None"))</f>
        <v>19</v>
      </c>
      <c r="J81" s="313"/>
      <c r="K81" s="313"/>
      <c r="L81" s="316"/>
    </row>
    <row r="82" spans="2:12" ht="30" customHeight="1">
      <c r="B82" s="315" t="s">
        <v>1415</v>
      </c>
      <c r="C82" s="312"/>
      <c r="D82" s="312" t="s">
        <v>4301</v>
      </c>
      <c r="E82" s="312"/>
      <c r="F82" s="312"/>
      <c r="G82" s="312" t="s">
        <v>3926</v>
      </c>
      <c r="H82" s="65">
        <v>6330265</v>
      </c>
      <c r="I82" s="65">
        <f>IF(H82="","None",_xlfn.XLOOKUP(H82,RawTable[ITEM_NO],RawTable[STOCK],"None"))</f>
        <v>3</v>
      </c>
      <c r="J82" s="313"/>
      <c r="K82" s="313"/>
      <c r="L82" s="316"/>
    </row>
    <row r="83" spans="2:12" ht="30" customHeight="1">
      <c r="B83" s="315" t="s">
        <v>1413</v>
      </c>
      <c r="C83" s="312" t="s">
        <v>1651</v>
      </c>
      <c r="D83" s="312" t="s">
        <v>4249</v>
      </c>
      <c r="E83" s="312"/>
      <c r="F83" s="312"/>
      <c r="G83" s="312" t="s">
        <v>1423</v>
      </c>
      <c r="H83" s="65">
        <v>6338851</v>
      </c>
      <c r="I83" s="65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1415</v>
      </c>
      <c r="C84" s="312" t="s">
        <v>1417</v>
      </c>
      <c r="D84" s="312" t="s">
        <v>2861</v>
      </c>
      <c r="E84" s="312"/>
      <c r="F84" s="312"/>
      <c r="G84" s="312" t="s">
        <v>1419</v>
      </c>
      <c r="H84" s="65">
        <v>6341619</v>
      </c>
      <c r="I84" s="65">
        <f>IF(H84="","None",_xlfn.XLOOKUP(H84,RawTable[ITEM_NO],RawTable[STOCK],"None"))</f>
        <v>2</v>
      </c>
      <c r="J84" s="313"/>
      <c r="K84" s="313"/>
      <c r="L84" s="316"/>
    </row>
    <row r="85" spans="2:12" ht="30" customHeight="1">
      <c r="B85" s="315" t="s">
        <v>1413</v>
      </c>
      <c r="C85" s="312" t="s">
        <v>1694</v>
      </c>
      <c r="D85" s="312" t="s">
        <v>4269</v>
      </c>
      <c r="E85" s="312"/>
      <c r="F85" s="312"/>
      <c r="G85" s="312" t="s">
        <v>1554</v>
      </c>
      <c r="H85" s="65">
        <v>6343049</v>
      </c>
      <c r="I85" s="65">
        <f>IF(H85="","None",_xlfn.XLOOKUP(H85,RawTable[ITEM_NO],RawTable[STOCK],"None"))</f>
        <v>1</v>
      </c>
      <c r="J85" s="313"/>
      <c r="K85" s="313"/>
      <c r="L85" s="316"/>
    </row>
    <row r="86" spans="2:12" ht="30" customHeight="1">
      <c r="B86" s="315" t="s">
        <v>9512</v>
      </c>
      <c r="C86" s="312"/>
      <c r="D86" s="312" t="s">
        <v>9520</v>
      </c>
      <c r="E86" s="312" t="s">
        <v>9521</v>
      </c>
      <c r="F86" s="312"/>
      <c r="G86" s="312"/>
      <c r="H86" s="65">
        <v>6299080</v>
      </c>
      <c r="I86" s="65">
        <f>IF(H86="","None",_xlfn.XLOOKUP(H86,RawTable[ITEM_NO],RawTable[STOCK],"None"))</f>
        <v>1</v>
      </c>
      <c r="J86" s="313"/>
      <c r="K86" s="313"/>
      <c r="L86" s="316"/>
    </row>
    <row r="87" spans="2:12" ht="30" customHeight="1">
      <c r="B87" s="315" t="s">
        <v>9527</v>
      </c>
      <c r="C87" s="312"/>
      <c r="D87" s="312" t="s">
        <v>9534</v>
      </c>
      <c r="E87" s="312" t="s">
        <v>9535</v>
      </c>
      <c r="F87" s="312"/>
      <c r="G87" s="312"/>
      <c r="H87" s="65" t="s">
        <v>9536</v>
      </c>
      <c r="I87" s="65"/>
      <c r="J87" s="313"/>
      <c r="K87" s="313"/>
      <c r="L87" s="316"/>
    </row>
    <row r="88" spans="2:12" ht="30" customHeight="1">
      <c r="B88" s="315"/>
      <c r="C88" s="312"/>
      <c r="D88" s="312" t="s">
        <v>9537</v>
      </c>
      <c r="E88" s="312" t="s">
        <v>9538</v>
      </c>
      <c r="F88" s="312"/>
      <c r="G88" s="312"/>
      <c r="H88" s="65" t="s">
        <v>9539</v>
      </c>
      <c r="I88" s="65">
        <f>IF(H88="","None",_xlfn.XLOOKUP(H88,RawTable[ITEM_NO],RawTable[STOCK],"None"))</f>
        <v>1</v>
      </c>
      <c r="J88" s="313"/>
      <c r="K88" s="313"/>
      <c r="L88" s="316"/>
    </row>
    <row r="89" spans="2:12" ht="30" customHeight="1">
      <c r="B89" s="315" t="s">
        <v>9710</v>
      </c>
      <c r="C89" s="312"/>
      <c r="D89" s="312" t="s">
        <v>9709</v>
      </c>
      <c r="E89" s="312"/>
      <c r="F89" s="312"/>
      <c r="G89" s="312"/>
      <c r="H89" s="65" t="s">
        <v>9711</v>
      </c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 t="s">
        <v>9712</v>
      </c>
      <c r="E90" s="312"/>
      <c r="F90" s="312"/>
      <c r="G90" s="312"/>
      <c r="H90" s="65" t="s">
        <v>9713</v>
      </c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4" xr:uid="{DAAE7B28-B568-46B2-8B83-F3990409C08E}">
    <sortState xmlns:xlrd2="http://schemas.microsoft.com/office/spreadsheetml/2017/richdata2" ref="B4:L218">
      <sortCondition ref="H3:H84"/>
    </sortState>
  </autoFilter>
  <phoneticPr fontId="2" type="noConversion"/>
  <conditionalFormatting sqref="B4:H220">
    <cfRule type="expression" dxfId="256" priority="6" stopIfTrue="1">
      <formula>UPPER($I4)="NONE"</formula>
    </cfRule>
    <cfRule type="expression" dxfId="255" priority="7" stopIfTrue="1">
      <formula>AND($I4&lt;&gt;"", $J4&lt;&gt;"", $I4*1&lt;$J4*1)</formula>
    </cfRule>
  </conditionalFormatting>
  <conditionalFormatting sqref="H1:H3 H221:H1048576">
    <cfRule type="duplicateValues" dxfId="254" priority="5"/>
  </conditionalFormatting>
  <conditionalFormatting sqref="H4:H1048576">
    <cfRule type="expression" dxfId="253" priority="8">
      <formula>COUNTIF($H:$H, $H4)&gt;1</formula>
    </cfRule>
  </conditionalFormatting>
  <conditionalFormatting sqref="I3:I1048576">
    <cfRule type="cellIs" dxfId="252" priority="1" operator="equal">
      <formula>0</formula>
    </cfRule>
    <cfRule type="cellIs" dxfId="251" priority="2" operator="equal">
      <formula>"None"</formula>
    </cfRule>
  </conditionalFormatting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16A9-9BFD-469A-B87B-176782911904}">
  <sheetPr codeName="Sheet10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4192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1448</v>
      </c>
      <c r="D4" s="312" t="s">
        <v>4201</v>
      </c>
      <c r="E4" s="312"/>
      <c r="F4" s="312"/>
      <c r="G4" s="312" t="s">
        <v>4131</v>
      </c>
      <c r="H4" s="65">
        <v>6238707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1448</v>
      </c>
      <c r="D5" s="312" t="s">
        <v>4200</v>
      </c>
      <c r="E5" s="312"/>
      <c r="F5" s="312"/>
      <c r="G5" s="312" t="s">
        <v>1419</v>
      </c>
      <c r="H5" s="65">
        <v>6319518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2196</v>
      </c>
      <c r="D6" s="312" t="s">
        <v>4208</v>
      </c>
      <c r="E6" s="312"/>
      <c r="F6" s="312"/>
      <c r="G6" s="312" t="s">
        <v>1419</v>
      </c>
      <c r="H6" s="65">
        <v>6223813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1502</v>
      </c>
      <c r="D7" s="312" t="s">
        <v>4195</v>
      </c>
      <c r="E7" s="312"/>
      <c r="F7" s="312"/>
      <c r="G7" s="312" t="s">
        <v>1428</v>
      </c>
      <c r="H7" s="65">
        <v>1055252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1502</v>
      </c>
      <c r="D8" s="312" t="s">
        <v>4212</v>
      </c>
      <c r="E8" s="312"/>
      <c r="F8" s="312"/>
      <c r="G8" s="312" t="s">
        <v>1419</v>
      </c>
      <c r="H8" s="65">
        <v>6341398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2301</v>
      </c>
      <c r="D9" s="312" t="s">
        <v>3843</v>
      </c>
      <c r="E9" s="312"/>
      <c r="F9" s="312"/>
      <c r="G9" s="312" t="s">
        <v>1423</v>
      </c>
      <c r="H9" s="65">
        <v>6236246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2301</v>
      </c>
      <c r="D10" s="312" t="s">
        <v>3432</v>
      </c>
      <c r="E10" s="312"/>
      <c r="F10" s="312"/>
      <c r="G10" s="312" t="s">
        <v>1423</v>
      </c>
      <c r="H10" s="65">
        <v>6111888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1504</v>
      </c>
      <c r="D11" s="312" t="s">
        <v>2045</v>
      </c>
      <c r="E11" s="312"/>
      <c r="F11" s="312"/>
      <c r="G11" s="312" t="s">
        <v>1419</v>
      </c>
      <c r="H11" s="65">
        <v>1054862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1417</v>
      </c>
      <c r="D12" s="312" t="s">
        <v>4205</v>
      </c>
      <c r="E12" s="312"/>
      <c r="F12" s="312"/>
      <c r="G12" s="312" t="s">
        <v>1819</v>
      </c>
      <c r="H12" s="65">
        <v>6126173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1563</v>
      </c>
      <c r="D13" s="312" t="s">
        <v>4216</v>
      </c>
      <c r="E13" s="312"/>
      <c r="F13" s="312"/>
      <c r="G13" s="312" t="s">
        <v>1423</v>
      </c>
      <c r="H13" s="65">
        <v>6321743</v>
      </c>
      <c r="I13" s="65">
        <f>IF(H13="","None",_xlfn.XLOOKUP(H13,RawTable[ITEM_NO],RawTable[STOCK],"None"))</f>
        <v>4</v>
      </c>
      <c r="J13" s="313"/>
      <c r="K13" s="313"/>
      <c r="L13" s="316"/>
    </row>
    <row r="14" spans="2:12" ht="30" customHeight="1">
      <c r="B14" s="315" t="s">
        <v>1415</v>
      </c>
      <c r="C14" s="312" t="s">
        <v>1563</v>
      </c>
      <c r="D14" s="312" t="s">
        <v>4217</v>
      </c>
      <c r="E14" s="312"/>
      <c r="F14" s="312"/>
      <c r="G14" s="312" t="s">
        <v>1423</v>
      </c>
      <c r="H14" s="65">
        <v>6232103</v>
      </c>
      <c r="I14" s="65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1415</v>
      </c>
      <c r="C15" s="312" t="s">
        <v>1563</v>
      </c>
      <c r="D15" s="312" t="s">
        <v>4221</v>
      </c>
      <c r="E15" s="312"/>
      <c r="F15" s="312"/>
      <c r="G15" s="312" t="s">
        <v>1423</v>
      </c>
      <c r="H15" s="65">
        <v>6147167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1415</v>
      </c>
      <c r="C16" s="312"/>
      <c r="D16" s="312" t="s">
        <v>4219</v>
      </c>
      <c r="E16" s="312"/>
      <c r="F16" s="312"/>
      <c r="G16" s="312" t="s">
        <v>1419</v>
      </c>
      <c r="H16" s="65">
        <v>6248427</v>
      </c>
      <c r="I16" s="65">
        <f>IF(H16="","None",_xlfn.XLOOKUP(H16,RawTable[ITEM_NO],RawTable[STOCK],"None"))</f>
        <v>5</v>
      </c>
      <c r="J16" s="313"/>
      <c r="K16" s="313"/>
      <c r="L16" s="316"/>
    </row>
    <row r="17" spans="2:12" ht="30" customHeight="1">
      <c r="B17" s="315" t="s">
        <v>1413</v>
      </c>
      <c r="C17" s="312" t="s">
        <v>2795</v>
      </c>
      <c r="D17" s="312" t="s">
        <v>4199</v>
      </c>
      <c r="E17" s="312"/>
      <c r="F17" s="312"/>
      <c r="G17" s="312" t="s">
        <v>4198</v>
      </c>
      <c r="H17" s="65">
        <v>6168328</v>
      </c>
      <c r="I17" s="65">
        <f>IF(H17="","None",_xlfn.XLOOKUP(H17,RawTable[ITEM_NO],RawTable[STOCK],"None"))</f>
        <v>34</v>
      </c>
      <c r="J17" s="313"/>
      <c r="K17" s="313"/>
      <c r="L17" s="316"/>
    </row>
    <row r="18" spans="2:12" ht="30" customHeight="1">
      <c r="B18" s="315" t="s">
        <v>1413</v>
      </c>
      <c r="C18" s="312" t="s">
        <v>1651</v>
      </c>
      <c r="D18" s="312" t="s">
        <v>4202</v>
      </c>
      <c r="E18" s="312"/>
      <c r="F18" s="312"/>
      <c r="G18" s="312" t="s">
        <v>1423</v>
      </c>
      <c r="H18" s="65">
        <v>6191579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1651</v>
      </c>
      <c r="D19" s="312" t="s">
        <v>4203</v>
      </c>
      <c r="E19" s="312"/>
      <c r="F19" s="312"/>
      <c r="G19" s="312" t="s">
        <v>1423</v>
      </c>
      <c r="H19" s="65">
        <v>6334535</v>
      </c>
      <c r="I19" s="65">
        <f>IF(H19="","None",_xlfn.XLOOKUP(H19,RawTable[ITEM_NO],RawTable[STOCK],"None"))</f>
        <v>3</v>
      </c>
      <c r="J19" s="313"/>
      <c r="K19" s="313"/>
      <c r="L19" s="316"/>
    </row>
    <row r="20" spans="2:12" ht="30" customHeight="1">
      <c r="B20" s="315" t="s">
        <v>1413</v>
      </c>
      <c r="C20" s="312" t="s">
        <v>1651</v>
      </c>
      <c r="D20" s="312" t="s">
        <v>4204</v>
      </c>
      <c r="E20" s="312"/>
      <c r="F20" s="312"/>
      <c r="G20" s="312" t="s">
        <v>1423</v>
      </c>
      <c r="H20" s="65">
        <v>6334534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1413</v>
      </c>
      <c r="C21" s="312" t="s">
        <v>2691</v>
      </c>
      <c r="D21" s="312" t="s">
        <v>4193</v>
      </c>
      <c r="E21" s="312"/>
      <c r="F21" s="312"/>
      <c r="G21" s="312" t="s">
        <v>4131</v>
      </c>
      <c r="H21" s="65">
        <v>6225004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1413</v>
      </c>
      <c r="C22" s="312" t="s">
        <v>2691</v>
      </c>
      <c r="D22" s="312" t="s">
        <v>4194</v>
      </c>
      <c r="E22" s="312"/>
      <c r="F22" s="312"/>
      <c r="G22" s="312" t="s">
        <v>4131</v>
      </c>
      <c r="H22" s="65">
        <v>6225003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1413</v>
      </c>
      <c r="C23" s="312" t="s">
        <v>1883</v>
      </c>
      <c r="D23" s="312" t="s">
        <v>4206</v>
      </c>
      <c r="E23" s="312"/>
      <c r="F23" s="312"/>
      <c r="G23" s="312" t="s">
        <v>1423</v>
      </c>
      <c r="H23" s="65">
        <v>6340589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 t="s">
        <v>1883</v>
      </c>
      <c r="D24" s="312" t="s">
        <v>4207</v>
      </c>
      <c r="E24" s="312"/>
      <c r="F24" s="312"/>
      <c r="G24" s="312" t="s">
        <v>1423</v>
      </c>
      <c r="H24" s="65">
        <v>6191303</v>
      </c>
      <c r="I24" s="65">
        <f>IF(H24="","None",_xlfn.XLOOKUP(H24,RawTable[ITEM_NO],RawTable[STOCK],"None"))</f>
        <v>6</v>
      </c>
      <c r="J24" s="313"/>
      <c r="K24" s="313"/>
      <c r="L24" s="316"/>
    </row>
    <row r="25" spans="2:12" ht="30" customHeight="1">
      <c r="B25" s="315" t="s">
        <v>1413</v>
      </c>
      <c r="C25" s="312" t="s">
        <v>1607</v>
      </c>
      <c r="D25" s="312" t="s">
        <v>4210</v>
      </c>
      <c r="E25" s="312"/>
      <c r="F25" s="312"/>
      <c r="G25" s="312" t="s">
        <v>1423</v>
      </c>
      <c r="H25" s="65">
        <v>6229796</v>
      </c>
      <c r="I25" s="65">
        <f>IF(H25="","None",_xlfn.XLOOKUP(H25,RawTable[ITEM_NO],RawTable[STOCK],"None"))</f>
        <v>2</v>
      </c>
      <c r="J25" s="313"/>
      <c r="K25" s="313"/>
      <c r="L25" s="316"/>
    </row>
    <row r="26" spans="2:12" ht="30" customHeight="1">
      <c r="B26" s="315" t="s">
        <v>1413</v>
      </c>
      <c r="C26" s="312" t="s">
        <v>1839</v>
      </c>
      <c r="D26" s="312" t="s">
        <v>4211</v>
      </c>
      <c r="E26" s="312"/>
      <c r="F26" s="312"/>
      <c r="G26" s="312" t="s">
        <v>4131</v>
      </c>
      <c r="H26" s="65">
        <v>6339528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1413</v>
      </c>
      <c r="C27" s="312" t="s">
        <v>1686</v>
      </c>
      <c r="D27" s="312" t="s">
        <v>4214</v>
      </c>
      <c r="E27" s="312"/>
      <c r="F27" s="312"/>
      <c r="G27" s="312" t="s">
        <v>1419</v>
      </c>
      <c r="H27" s="65">
        <v>6220760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2762</v>
      </c>
      <c r="D28" s="312" t="s">
        <v>4215</v>
      </c>
      <c r="E28" s="312"/>
      <c r="F28" s="312"/>
      <c r="G28" s="312" t="s">
        <v>1423</v>
      </c>
      <c r="H28" s="65">
        <v>6221720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1561</v>
      </c>
      <c r="D29" s="312" t="s">
        <v>4220</v>
      </c>
      <c r="E29" s="312"/>
      <c r="F29" s="312"/>
      <c r="G29" s="312" t="s">
        <v>1419</v>
      </c>
      <c r="H29" s="65">
        <v>6220759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4196</v>
      </c>
      <c r="E30" s="312"/>
      <c r="F30" s="312"/>
      <c r="G30" s="312" t="s">
        <v>3871</v>
      </c>
      <c r="H30" s="65">
        <v>6147617</v>
      </c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 t="s">
        <v>1413</v>
      </c>
      <c r="C31" s="312"/>
      <c r="D31" s="312" t="s">
        <v>4197</v>
      </c>
      <c r="E31" s="312"/>
      <c r="F31" s="312"/>
      <c r="G31" s="312" t="s">
        <v>4198</v>
      </c>
      <c r="H31" s="65">
        <v>6147904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/>
      <c r="D32" s="312" t="s">
        <v>4209</v>
      </c>
      <c r="E32" s="312"/>
      <c r="F32" s="312"/>
      <c r="G32" s="312" t="s">
        <v>4198</v>
      </c>
      <c r="H32" s="65">
        <v>6168327</v>
      </c>
      <c r="I32" s="65">
        <f>IF(H32="","None",_xlfn.XLOOKUP(H32,RawTable[ITEM_NO],RawTable[STOCK],"None"))</f>
        <v>16</v>
      </c>
      <c r="J32" s="313"/>
      <c r="K32" s="313"/>
      <c r="L32" s="316"/>
    </row>
    <row r="33" spans="2:12" ht="30" customHeight="1">
      <c r="B33" s="315" t="s">
        <v>1413</v>
      </c>
      <c r="C33" s="312"/>
      <c r="D33" s="312" t="s">
        <v>4213</v>
      </c>
      <c r="E33" s="312"/>
      <c r="F33" s="312"/>
      <c r="G33" s="312" t="s">
        <v>1419</v>
      </c>
      <c r="H33" s="65">
        <v>6220761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1413</v>
      </c>
      <c r="C34" s="312"/>
      <c r="D34" s="312" t="s">
        <v>4218</v>
      </c>
      <c r="E34" s="312"/>
      <c r="F34" s="312"/>
      <c r="G34" s="312" t="s">
        <v>4198</v>
      </c>
      <c r="H34" s="65">
        <v>6339431</v>
      </c>
      <c r="I34" s="65">
        <f>IF(H34="","None",_xlfn.XLOOKUP(H34,RawTable[ITEM_NO],RawTable[STOCK],"None"))</f>
        <v>18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4" xr:uid="{DAAE7B28-B568-46B2-8B83-F3990409C08E}">
    <sortState xmlns:xlrd2="http://schemas.microsoft.com/office/spreadsheetml/2017/richdata2" ref="B4:L34">
      <sortCondition ref="B4:B6"/>
      <sortCondition ref="C4:C6"/>
      <sortCondition ref="D4:D6"/>
    </sortState>
  </autoFilter>
  <phoneticPr fontId="2" type="noConversion"/>
  <conditionalFormatting sqref="B4:H220">
    <cfRule type="expression" dxfId="250" priority="6" stopIfTrue="1">
      <formula>UPPER($I4)="NONE"</formula>
    </cfRule>
    <cfRule type="expression" dxfId="249" priority="7" stopIfTrue="1">
      <formula>AND($I4&lt;&gt;"", $J4&lt;&gt;"", $I4*1&lt;$J4*1)</formula>
    </cfRule>
  </conditionalFormatting>
  <conditionalFormatting sqref="H1:H3 H221:H1048576">
    <cfRule type="duplicateValues" dxfId="248" priority="5"/>
  </conditionalFormatting>
  <conditionalFormatting sqref="H4:H1048576">
    <cfRule type="expression" dxfId="247" priority="8">
      <formula>COUNTIF($H:$H, $H4)&gt;1</formula>
    </cfRule>
  </conditionalFormatting>
  <conditionalFormatting sqref="I3:I1048576">
    <cfRule type="cellIs" dxfId="246" priority="1" operator="equal">
      <formula>0</formula>
    </cfRule>
    <cfRule type="cellIs" dxfId="245" priority="2" operator="equal">
      <formula>"None"</formula>
    </cfRule>
  </conditionalFormatting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6189-4CE2-4701-A18D-555AF3B0F02B}">
  <sheetPr codeName="Sheet11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4191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3195</v>
      </c>
      <c r="E4" s="312"/>
      <c r="F4" s="312"/>
      <c r="G4" s="312" t="s">
        <v>1428</v>
      </c>
      <c r="H4" s="65">
        <v>6172098</v>
      </c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4139</v>
      </c>
      <c r="E5" s="312"/>
      <c r="F5" s="312"/>
      <c r="G5" s="312" t="s">
        <v>1610</v>
      </c>
      <c r="H5" s="65">
        <v>6244344</v>
      </c>
      <c r="I5" s="65">
        <f>IF(H5="","None",_xlfn.XLOOKUP(H5,RawTable[ITEM_NO],RawTable[STOCK],"None"))</f>
        <v>6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4138</v>
      </c>
      <c r="E6" s="312"/>
      <c r="F6" s="312"/>
      <c r="G6" s="312" t="s">
        <v>1610</v>
      </c>
      <c r="H6" s="65">
        <v>6244345</v>
      </c>
      <c r="I6" s="65">
        <f>IF(H6="","None",_xlfn.XLOOKUP(H6,RawTable[ITEM_NO],RawTable[STOCK],"None"))</f>
        <v>6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4141</v>
      </c>
      <c r="E7" s="312"/>
      <c r="F7" s="312"/>
      <c r="G7" s="312" t="s">
        <v>1610</v>
      </c>
      <c r="H7" s="65">
        <v>6246384</v>
      </c>
      <c r="I7" s="65">
        <f>IF(H7="","None",_xlfn.XLOOKUP(H7,RawTable[ITEM_NO],RawTable[STOCK],"None"))</f>
        <v>12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4140</v>
      </c>
      <c r="E8" s="312"/>
      <c r="F8" s="312"/>
      <c r="G8" s="312" t="s">
        <v>1610</v>
      </c>
      <c r="H8" s="65">
        <v>6246385</v>
      </c>
      <c r="I8" s="65">
        <f>IF(H8="","None",_xlfn.XLOOKUP(H8,RawTable[ITEM_NO],RawTable[STOCK],"None"))</f>
        <v>12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4142</v>
      </c>
      <c r="E9" s="312"/>
      <c r="F9" s="312"/>
      <c r="G9" s="312" t="s">
        <v>1680</v>
      </c>
      <c r="H9" s="65">
        <v>6319373</v>
      </c>
      <c r="I9" s="65">
        <f>IF(H9="","None",_xlfn.XLOOKUP(H9,RawTable[ITEM_NO],RawTable[STOCK],"None"))</f>
        <v>5</v>
      </c>
      <c r="J9" s="313"/>
      <c r="K9" s="313"/>
      <c r="L9" s="316"/>
    </row>
    <row r="10" spans="2:12" ht="30" customHeight="1">
      <c r="B10" s="315" t="s">
        <v>1413</v>
      </c>
      <c r="C10" s="312" t="s">
        <v>2102</v>
      </c>
      <c r="D10" s="312" t="s">
        <v>4143</v>
      </c>
      <c r="E10" s="312"/>
      <c r="F10" s="312"/>
      <c r="G10" s="312" t="s">
        <v>1680</v>
      </c>
      <c r="H10" s="65">
        <v>6247077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1792</v>
      </c>
      <c r="C11" s="312" t="s">
        <v>2157</v>
      </c>
      <c r="D11" s="312" t="s">
        <v>3579</v>
      </c>
      <c r="E11" s="312" t="s">
        <v>4188</v>
      </c>
      <c r="F11" s="312" t="s">
        <v>4189</v>
      </c>
      <c r="G11" s="312" t="s">
        <v>3074</v>
      </c>
      <c r="H11" s="65">
        <v>6310262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2307</v>
      </c>
      <c r="D12" s="312" t="s">
        <v>4145</v>
      </c>
      <c r="E12" s="312"/>
      <c r="F12" s="312"/>
      <c r="G12" s="312" t="s">
        <v>1610</v>
      </c>
      <c r="H12" s="65">
        <v>6251663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1415</v>
      </c>
      <c r="C13" s="312" t="s">
        <v>2170</v>
      </c>
      <c r="D13" s="312" t="s">
        <v>4147</v>
      </c>
      <c r="E13" s="312"/>
      <c r="F13" s="312"/>
      <c r="G13" s="312" t="s">
        <v>1419</v>
      </c>
      <c r="H13" s="65">
        <v>6265339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1415</v>
      </c>
      <c r="C14" s="312" t="s">
        <v>2170</v>
      </c>
      <c r="D14" s="312" t="s">
        <v>4146</v>
      </c>
      <c r="E14" s="312"/>
      <c r="F14" s="312"/>
      <c r="G14" s="312" t="s">
        <v>1419</v>
      </c>
      <c r="H14" s="65">
        <v>6265340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1439</v>
      </c>
      <c r="D15" s="312" t="s">
        <v>4123</v>
      </c>
      <c r="E15" s="312" t="s">
        <v>4124</v>
      </c>
      <c r="F15" s="312"/>
      <c r="G15" s="312" t="s">
        <v>1419</v>
      </c>
      <c r="H15" s="65">
        <v>6172571</v>
      </c>
      <c r="I15" s="65">
        <f>IF(H15="","None",_xlfn.XLOOKUP(H15,RawTable[ITEM_NO],RawTable[STOCK],"None"))</f>
        <v>18</v>
      </c>
      <c r="J15" s="313"/>
      <c r="K15" s="313"/>
      <c r="L15" s="316"/>
    </row>
    <row r="16" spans="2:12" ht="30" customHeight="1">
      <c r="B16" s="315" t="s">
        <v>1415</v>
      </c>
      <c r="C16" s="312" t="s">
        <v>1439</v>
      </c>
      <c r="D16" s="312" t="s">
        <v>4148</v>
      </c>
      <c r="E16" s="312"/>
      <c r="F16" s="312"/>
      <c r="G16" s="312" t="s">
        <v>1428</v>
      </c>
      <c r="H16" s="65">
        <v>6223499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1446</v>
      </c>
      <c r="D17" s="312" t="s">
        <v>4126</v>
      </c>
      <c r="E17" s="312"/>
      <c r="F17" s="312"/>
      <c r="G17" s="312" t="s">
        <v>1419</v>
      </c>
      <c r="H17" s="65">
        <v>6107896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1413</v>
      </c>
      <c r="C18" s="312" t="s">
        <v>1651</v>
      </c>
      <c r="D18" s="312" t="s">
        <v>4130</v>
      </c>
      <c r="E18" s="312"/>
      <c r="F18" s="312"/>
      <c r="G18" s="312" t="s">
        <v>4131</v>
      </c>
      <c r="H18" s="65">
        <v>6107904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1651</v>
      </c>
      <c r="D19" s="312" t="s">
        <v>4170</v>
      </c>
      <c r="E19" s="312"/>
      <c r="F19" s="312"/>
      <c r="G19" s="312" t="s">
        <v>1554</v>
      </c>
      <c r="H19" s="65">
        <v>6107911</v>
      </c>
      <c r="I19" s="65">
        <f>IF(H19="","None",_xlfn.XLOOKUP(H19,RawTable[ITEM_NO],RawTable[STOCK],"None"))</f>
        <v>4</v>
      </c>
      <c r="J19" s="313"/>
      <c r="K19" s="313"/>
      <c r="L19" s="316"/>
    </row>
    <row r="20" spans="2:12" ht="30" customHeight="1">
      <c r="B20" s="315" t="s">
        <v>1413</v>
      </c>
      <c r="C20" s="312" t="s">
        <v>1651</v>
      </c>
      <c r="D20" s="312" t="s">
        <v>4136</v>
      </c>
      <c r="E20" s="312"/>
      <c r="F20" s="312"/>
      <c r="G20" s="312" t="s">
        <v>1423</v>
      </c>
      <c r="H20" s="65">
        <v>6164744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 t="s">
        <v>1651</v>
      </c>
      <c r="D21" s="312" t="s">
        <v>4135</v>
      </c>
      <c r="E21" s="312"/>
      <c r="F21" s="312"/>
      <c r="G21" s="312" t="s">
        <v>1423</v>
      </c>
      <c r="H21" s="65">
        <v>6164745</v>
      </c>
      <c r="I21" s="65">
        <f>IF(H21="","None",_xlfn.XLOOKUP(H21,RawTable[ITEM_NO],RawTable[STOCK],"None"))</f>
        <v>2</v>
      </c>
      <c r="J21" s="313"/>
      <c r="K21" s="313"/>
      <c r="L21" s="316"/>
    </row>
    <row r="22" spans="2:12" ht="30" customHeight="1">
      <c r="B22" s="315" t="s">
        <v>1413</v>
      </c>
      <c r="C22" s="312" t="s">
        <v>1651</v>
      </c>
      <c r="D22" s="312" t="s">
        <v>4154</v>
      </c>
      <c r="E22" s="312"/>
      <c r="F22" s="312"/>
      <c r="G22" s="312" t="s">
        <v>4131</v>
      </c>
      <c r="H22" s="65">
        <v>6220237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1651</v>
      </c>
      <c r="D23" s="312" t="s">
        <v>4152</v>
      </c>
      <c r="E23" s="312"/>
      <c r="F23" s="312"/>
      <c r="G23" s="312" t="s">
        <v>1423</v>
      </c>
      <c r="H23" s="65">
        <v>6241686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1413</v>
      </c>
      <c r="C24" s="312" t="s">
        <v>1651</v>
      </c>
      <c r="D24" s="312" t="s">
        <v>4161</v>
      </c>
      <c r="E24" s="312"/>
      <c r="F24" s="312"/>
      <c r="G24" s="312" t="s">
        <v>1423</v>
      </c>
      <c r="H24" s="65">
        <v>6247895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1413</v>
      </c>
      <c r="C25" s="312" t="s">
        <v>1651</v>
      </c>
      <c r="D25" s="312" t="s">
        <v>4153</v>
      </c>
      <c r="E25" s="312"/>
      <c r="F25" s="312"/>
      <c r="G25" s="312" t="s">
        <v>1423</v>
      </c>
      <c r="H25" s="65">
        <v>6249564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8997</v>
      </c>
      <c r="C26" s="312" t="s">
        <v>9004</v>
      </c>
      <c r="D26" s="312" t="s">
        <v>9000</v>
      </c>
      <c r="E26" s="312" t="s">
        <v>9001</v>
      </c>
      <c r="F26" s="312"/>
      <c r="G26" s="312"/>
      <c r="H26" s="65">
        <v>6165845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9051</v>
      </c>
      <c r="C27" s="312" t="s">
        <v>9052</v>
      </c>
      <c r="D27" s="312" t="s">
        <v>9050</v>
      </c>
      <c r="E27" s="312"/>
      <c r="F27" s="312"/>
      <c r="G27" s="312"/>
      <c r="H27" s="65">
        <v>6275314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1413</v>
      </c>
      <c r="C28" s="312" t="s">
        <v>1758</v>
      </c>
      <c r="D28" s="312" t="s">
        <v>4160</v>
      </c>
      <c r="E28" s="312"/>
      <c r="F28" s="312"/>
      <c r="G28" s="312" t="s">
        <v>1441</v>
      </c>
      <c r="H28" s="65">
        <v>6234528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1758</v>
      </c>
      <c r="D29" s="312" t="s">
        <v>4159</v>
      </c>
      <c r="E29" s="312"/>
      <c r="F29" s="312"/>
      <c r="G29" s="312" t="s">
        <v>1441</v>
      </c>
      <c r="H29" s="65">
        <v>6303712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2191</v>
      </c>
      <c r="D30" s="312" t="s">
        <v>4156</v>
      </c>
      <c r="E30" s="312"/>
      <c r="F30" s="312"/>
      <c r="G30" s="312" t="s">
        <v>1428</v>
      </c>
      <c r="H30" s="65">
        <v>6223498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8894</v>
      </c>
      <c r="D31" s="312" t="s">
        <v>8891</v>
      </c>
      <c r="E31" s="312" t="s">
        <v>8893</v>
      </c>
      <c r="F31" s="312"/>
      <c r="G31" s="312"/>
      <c r="H31" s="65">
        <v>6292781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 t="s">
        <v>8894</v>
      </c>
      <c r="D32" s="312" t="s">
        <v>8892</v>
      </c>
      <c r="E32" s="312" t="s">
        <v>8893</v>
      </c>
      <c r="F32" s="312"/>
      <c r="G32" s="312"/>
      <c r="H32" s="65">
        <v>6292782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2196</v>
      </c>
      <c r="D33" s="312" t="s">
        <v>4164</v>
      </c>
      <c r="E33" s="312"/>
      <c r="F33" s="312"/>
      <c r="G33" s="312" t="s">
        <v>1419</v>
      </c>
      <c r="H33" s="65">
        <v>6249563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8985</v>
      </c>
      <c r="C34" s="312" t="s">
        <v>8987</v>
      </c>
      <c r="D34" s="312" t="s">
        <v>8982</v>
      </c>
      <c r="E34" s="312"/>
      <c r="F34" s="312" t="s">
        <v>8986</v>
      </c>
      <c r="G34" s="312"/>
      <c r="H34" s="65">
        <v>6235519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8985</v>
      </c>
      <c r="C35" s="312" t="s">
        <v>8987</v>
      </c>
      <c r="D35" s="312" t="s">
        <v>8983</v>
      </c>
      <c r="E35" s="312"/>
      <c r="F35" s="312" t="s">
        <v>8986</v>
      </c>
      <c r="G35" s="312"/>
      <c r="H35" s="65">
        <v>6235518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8985</v>
      </c>
      <c r="C36" s="312" t="s">
        <v>8987</v>
      </c>
      <c r="D36" s="312" t="s">
        <v>8984</v>
      </c>
      <c r="E36" s="312"/>
      <c r="F36" s="312" t="s">
        <v>8986</v>
      </c>
      <c r="G36" s="312"/>
      <c r="H36" s="65">
        <v>6234726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8985</v>
      </c>
      <c r="C37" s="312" t="s">
        <v>8987</v>
      </c>
      <c r="D37" s="312" t="s">
        <v>4174</v>
      </c>
      <c r="E37" s="312"/>
      <c r="F37" s="312" t="s">
        <v>8986</v>
      </c>
      <c r="G37" s="312"/>
      <c r="H37" s="65">
        <v>6234725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 t="s">
        <v>1839</v>
      </c>
      <c r="D38" s="312" t="s">
        <v>4166</v>
      </c>
      <c r="E38" s="312"/>
      <c r="F38" s="312"/>
      <c r="G38" s="312" t="s">
        <v>4131</v>
      </c>
      <c r="H38" s="65">
        <v>6249494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4125</v>
      </c>
      <c r="D39" s="312" t="s">
        <v>1436</v>
      </c>
      <c r="E39" s="312"/>
      <c r="F39" s="312"/>
      <c r="G39" s="312" t="s">
        <v>1423</v>
      </c>
      <c r="H39" s="65">
        <v>6339541</v>
      </c>
      <c r="I39" s="65">
        <f>IF(H39="","None",_xlfn.XLOOKUP(H39,RawTable[ITEM_NO],RawTable[STOCK],"None"))</f>
        <v>4</v>
      </c>
      <c r="J39" s="313"/>
      <c r="K39" s="313"/>
      <c r="L39" s="316"/>
    </row>
    <row r="40" spans="2:12" ht="30" customHeight="1">
      <c r="B40" s="315" t="s">
        <v>1792</v>
      </c>
      <c r="C40" s="312" t="s">
        <v>1424</v>
      </c>
      <c r="D40" s="312" t="s">
        <v>3593</v>
      </c>
      <c r="E40" s="312"/>
      <c r="F40" s="312"/>
      <c r="G40" s="312" t="s">
        <v>3581</v>
      </c>
      <c r="H40" s="65">
        <v>1054274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1792</v>
      </c>
      <c r="C41" s="312" t="s">
        <v>1424</v>
      </c>
      <c r="D41" s="312" t="s">
        <v>3584</v>
      </c>
      <c r="E41" s="312"/>
      <c r="F41" s="312"/>
      <c r="G41" s="312" t="s">
        <v>1585</v>
      </c>
      <c r="H41" s="65">
        <v>6156758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1415</v>
      </c>
      <c r="C42" s="312" t="s">
        <v>1424</v>
      </c>
      <c r="D42" s="312" t="s">
        <v>3838</v>
      </c>
      <c r="E42" s="312"/>
      <c r="F42" s="312"/>
      <c r="G42" s="312" t="s">
        <v>1419</v>
      </c>
      <c r="H42" s="65">
        <v>1052830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1415</v>
      </c>
      <c r="C43" s="312" t="s">
        <v>1424</v>
      </c>
      <c r="D43" s="312" t="s">
        <v>2701</v>
      </c>
      <c r="E43" s="312"/>
      <c r="F43" s="312"/>
      <c r="G43" s="312" t="s">
        <v>1495</v>
      </c>
      <c r="H43" s="65">
        <v>6323390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1413</v>
      </c>
      <c r="C44" s="312" t="s">
        <v>3930</v>
      </c>
      <c r="D44" s="312" t="s">
        <v>4169</v>
      </c>
      <c r="E44" s="312"/>
      <c r="F44" s="312"/>
      <c r="G44" s="312" t="s">
        <v>1759</v>
      </c>
      <c r="H44" s="65">
        <v>6246456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1415</v>
      </c>
      <c r="C45" s="312" t="s">
        <v>1502</v>
      </c>
      <c r="D45" s="312" t="s">
        <v>4171</v>
      </c>
      <c r="E45" s="312"/>
      <c r="F45" s="312"/>
      <c r="G45" s="312" t="s">
        <v>1419</v>
      </c>
      <c r="H45" s="65">
        <v>6266904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1413</v>
      </c>
      <c r="C46" s="312" t="s">
        <v>2391</v>
      </c>
      <c r="D46" s="312" t="s">
        <v>4172</v>
      </c>
      <c r="E46" s="312"/>
      <c r="F46" s="312"/>
      <c r="G46" s="312" t="s">
        <v>1423</v>
      </c>
      <c r="H46" s="65">
        <v>6213307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1415</v>
      </c>
      <c r="C47" s="312" t="s">
        <v>2301</v>
      </c>
      <c r="D47" s="312" t="s">
        <v>4132</v>
      </c>
      <c r="E47" s="312"/>
      <c r="F47" s="312"/>
      <c r="G47" s="312" t="s">
        <v>1423</v>
      </c>
      <c r="H47" s="65">
        <v>6223048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1415</v>
      </c>
      <c r="C48" s="312" t="s">
        <v>1504</v>
      </c>
      <c r="D48" s="312" t="s">
        <v>1524</v>
      </c>
      <c r="E48" s="312"/>
      <c r="F48" s="312"/>
      <c r="G48" s="312" t="s">
        <v>1419</v>
      </c>
      <c r="H48" s="65">
        <v>6250656</v>
      </c>
      <c r="I48" s="65">
        <f>IF(H48="","None",_xlfn.XLOOKUP(H48,RawTable[ITEM_NO],RawTable[STOCK],"None"))</f>
        <v>19</v>
      </c>
      <c r="J48" s="313"/>
      <c r="K48" s="313"/>
      <c r="L48" s="316"/>
    </row>
    <row r="49" spans="2:12" ht="30" customHeight="1">
      <c r="B49" s="315" t="s">
        <v>1415</v>
      </c>
      <c r="C49" s="312" t="s">
        <v>1504</v>
      </c>
      <c r="D49" s="312" t="s">
        <v>1525</v>
      </c>
      <c r="E49" s="312"/>
      <c r="F49" s="312"/>
      <c r="G49" s="312" t="s">
        <v>1419</v>
      </c>
      <c r="H49" s="65">
        <v>6250657</v>
      </c>
      <c r="I49" s="65">
        <f>IF(H49="","None",_xlfn.XLOOKUP(H49,RawTable[ITEM_NO],RawTable[STOCK],"None"))</f>
        <v>20</v>
      </c>
      <c r="J49" s="313"/>
      <c r="K49" s="313"/>
      <c r="L49" s="316"/>
    </row>
    <row r="50" spans="2:12" ht="30" customHeight="1">
      <c r="B50" s="315" t="s">
        <v>1415</v>
      </c>
      <c r="C50" s="312" t="s">
        <v>1417</v>
      </c>
      <c r="D50" s="312" t="s">
        <v>4158</v>
      </c>
      <c r="E50" s="312"/>
      <c r="F50" s="312"/>
      <c r="G50" s="312" t="s">
        <v>1819</v>
      </c>
      <c r="H50" s="65">
        <v>6142108</v>
      </c>
      <c r="I50" s="65">
        <f>IF(H50="","None",_xlfn.XLOOKUP(H50,RawTable[ITEM_NO],RawTable[STOCK],"None"))</f>
        <v>2</v>
      </c>
      <c r="J50" s="313"/>
      <c r="K50" s="313"/>
      <c r="L50" s="316"/>
    </row>
    <row r="51" spans="2:12" ht="30" customHeight="1">
      <c r="B51" s="315" t="s">
        <v>1415</v>
      </c>
      <c r="C51" s="312" t="s">
        <v>1417</v>
      </c>
      <c r="D51" s="312" t="s">
        <v>1543</v>
      </c>
      <c r="E51" s="312"/>
      <c r="F51" s="312"/>
      <c r="G51" s="312" t="s">
        <v>1428</v>
      </c>
      <c r="H51" s="65">
        <v>6151604</v>
      </c>
      <c r="I51" s="65">
        <f>IF(H51="","None",_xlfn.XLOOKUP(H51,RawTable[ITEM_NO],RawTable[STOCK],"None"))</f>
        <v>4</v>
      </c>
      <c r="J51" s="313"/>
      <c r="K51" s="313"/>
      <c r="L51" s="316"/>
    </row>
    <row r="52" spans="2:12" ht="30" customHeight="1">
      <c r="B52" s="315" t="s">
        <v>1415</v>
      </c>
      <c r="C52" s="312" t="s">
        <v>1417</v>
      </c>
      <c r="D52" s="312" t="s">
        <v>4179</v>
      </c>
      <c r="E52" s="312"/>
      <c r="F52" s="312"/>
      <c r="G52" s="312" t="s">
        <v>1419</v>
      </c>
      <c r="H52" s="65">
        <v>6165844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 t="s">
        <v>1417</v>
      </c>
      <c r="D53" s="312" t="s">
        <v>1551</v>
      </c>
      <c r="E53" s="312"/>
      <c r="F53" s="312"/>
      <c r="G53" s="312" t="s">
        <v>1423</v>
      </c>
      <c r="H53" s="65">
        <v>6171137</v>
      </c>
      <c r="I53" s="65">
        <f>IF(H53="","None",_xlfn.XLOOKUP(H53,RawTable[ITEM_NO],RawTable[STOCK],"None"))</f>
        <v>3</v>
      </c>
      <c r="J53" s="313"/>
      <c r="K53" s="313"/>
      <c r="L53" s="316"/>
    </row>
    <row r="54" spans="2:12" ht="30" customHeight="1">
      <c r="B54" s="315" t="s">
        <v>1415</v>
      </c>
      <c r="C54" s="312" t="s">
        <v>1417</v>
      </c>
      <c r="D54" s="312" t="s">
        <v>2210</v>
      </c>
      <c r="E54" s="312"/>
      <c r="F54" s="312"/>
      <c r="G54" s="312" t="s">
        <v>1423</v>
      </c>
      <c r="H54" s="65">
        <v>6171140</v>
      </c>
      <c r="I54" s="65">
        <f>IF(H54="","None",_xlfn.XLOOKUP(H54,RawTable[ITEM_NO],RawTable[STOCK],"None"))</f>
        <v>4</v>
      </c>
      <c r="J54" s="313"/>
      <c r="K54" s="313"/>
      <c r="L54" s="316"/>
    </row>
    <row r="55" spans="2:12" ht="30" customHeight="1">
      <c r="B55" s="315" t="s">
        <v>1415</v>
      </c>
      <c r="C55" s="312" t="s">
        <v>1417</v>
      </c>
      <c r="D55" s="312" t="s">
        <v>1550</v>
      </c>
      <c r="E55" s="312"/>
      <c r="F55" s="312"/>
      <c r="G55" s="312" t="s">
        <v>1428</v>
      </c>
      <c r="H55" s="65">
        <v>6192378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1415</v>
      </c>
      <c r="C56" s="312" t="s">
        <v>1417</v>
      </c>
      <c r="D56" s="312" t="s">
        <v>4181</v>
      </c>
      <c r="E56" s="312"/>
      <c r="F56" s="312"/>
      <c r="G56" s="312" t="s">
        <v>1419</v>
      </c>
      <c r="H56" s="65">
        <v>6192393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1415</v>
      </c>
      <c r="C57" s="312" t="s">
        <v>1417</v>
      </c>
      <c r="D57" s="312" t="s">
        <v>4133</v>
      </c>
      <c r="E57" s="312"/>
      <c r="F57" s="312"/>
      <c r="G57" s="312" t="s">
        <v>1419</v>
      </c>
      <c r="H57" s="65">
        <v>6229395</v>
      </c>
      <c r="I57" s="65">
        <f>IF(H57="","None",_xlfn.XLOOKUP(H57,RawTable[ITEM_NO],RawTable[STOCK],"None"))</f>
        <v>3</v>
      </c>
      <c r="J57" s="313"/>
      <c r="K57" s="313"/>
      <c r="L57" s="316"/>
    </row>
    <row r="58" spans="2:12" ht="30" customHeight="1">
      <c r="B58" s="315" t="s">
        <v>1415</v>
      </c>
      <c r="C58" s="312" t="s">
        <v>1417</v>
      </c>
      <c r="D58" s="312" t="s">
        <v>4129</v>
      </c>
      <c r="E58" s="312" t="s">
        <v>4134</v>
      </c>
      <c r="F58" s="312"/>
      <c r="G58" s="312" t="s">
        <v>1428</v>
      </c>
      <c r="H58" s="65">
        <v>6245385</v>
      </c>
      <c r="I58" s="65">
        <f>IF(H58="","None",_xlfn.XLOOKUP(H58,RawTable[ITEM_NO],RawTable[STOCK],"None"))</f>
        <v>6</v>
      </c>
      <c r="J58" s="313"/>
      <c r="K58" s="313"/>
      <c r="L58" s="316"/>
    </row>
    <row r="59" spans="2:12" ht="30" customHeight="1">
      <c r="B59" s="315" t="s">
        <v>1415</v>
      </c>
      <c r="C59" s="312" t="s">
        <v>1417</v>
      </c>
      <c r="D59" s="312" t="s">
        <v>3983</v>
      </c>
      <c r="E59" s="312"/>
      <c r="F59" s="312"/>
      <c r="G59" s="312" t="s">
        <v>1419</v>
      </c>
      <c r="H59" s="65">
        <v>6253604</v>
      </c>
      <c r="I59" s="65">
        <f>IF(H59="","None",_xlfn.XLOOKUP(H59,RawTable[ITEM_NO],RawTable[STOCK],"None"))</f>
        <v>6</v>
      </c>
      <c r="J59" s="313"/>
      <c r="K59" s="313"/>
      <c r="L59" s="316"/>
    </row>
    <row r="60" spans="2:12" ht="30" customHeight="1">
      <c r="B60" s="315" t="s">
        <v>1415</v>
      </c>
      <c r="C60" s="312" t="s">
        <v>1417</v>
      </c>
      <c r="D60" s="312" t="s">
        <v>2207</v>
      </c>
      <c r="E60" s="312"/>
      <c r="F60" s="312"/>
      <c r="G60" s="312" t="s">
        <v>1419</v>
      </c>
      <c r="H60" s="65">
        <v>6320850</v>
      </c>
      <c r="I60" s="65">
        <f>IF(H60="","None",_xlfn.XLOOKUP(H60,RawTable[ITEM_NO],RawTable[STOCK],"None"))</f>
        <v>4</v>
      </c>
      <c r="J60" s="313"/>
      <c r="K60" s="313"/>
      <c r="L60" s="316"/>
    </row>
    <row r="61" spans="2:12" ht="30" customHeight="1">
      <c r="B61" s="315" t="s">
        <v>1415</v>
      </c>
      <c r="C61" s="312" t="s">
        <v>1417</v>
      </c>
      <c r="D61" s="312" t="s">
        <v>4180</v>
      </c>
      <c r="E61" s="312"/>
      <c r="F61" s="312"/>
      <c r="G61" s="312" t="s">
        <v>1419</v>
      </c>
      <c r="H61" s="65">
        <v>6330519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9030</v>
      </c>
      <c r="C62" s="312" t="s">
        <v>9031</v>
      </c>
      <c r="D62" s="312" t="s">
        <v>9032</v>
      </c>
      <c r="E62" s="312" t="s">
        <v>9033</v>
      </c>
      <c r="F62" s="312"/>
      <c r="G62" s="312"/>
      <c r="H62" s="65">
        <v>6243237</v>
      </c>
      <c r="I62" s="65">
        <f>IF(H62="","None",_xlfn.XLOOKUP(H62,RawTable[ITEM_NO],RawTable[STOCK],"None"))</f>
        <v>4</v>
      </c>
      <c r="J62" s="313"/>
      <c r="K62" s="313"/>
      <c r="L62" s="316"/>
    </row>
    <row r="63" spans="2:12" ht="30" customHeight="1">
      <c r="B63" s="315" t="s">
        <v>1413</v>
      </c>
      <c r="C63" s="312" t="s">
        <v>3511</v>
      </c>
      <c r="D63" s="312" t="s">
        <v>2611</v>
      </c>
      <c r="E63" s="312"/>
      <c r="F63" s="312"/>
      <c r="G63" s="312" t="s">
        <v>1428</v>
      </c>
      <c r="H63" s="65">
        <v>6220654</v>
      </c>
      <c r="I63" s="65">
        <f>IF(H63="","None",_xlfn.XLOOKUP(H63,RawTable[ITEM_NO],RawTable[STOCK],"None"))</f>
        <v>20</v>
      </c>
      <c r="J63" s="313"/>
      <c r="K63" s="313"/>
      <c r="L63" s="316"/>
    </row>
    <row r="64" spans="2:12" ht="30" customHeight="1">
      <c r="B64" s="315" t="s">
        <v>1413</v>
      </c>
      <c r="C64" s="312" t="s">
        <v>3511</v>
      </c>
      <c r="D64" s="312" t="s">
        <v>4182</v>
      </c>
      <c r="E64" s="312"/>
      <c r="F64" s="312"/>
      <c r="G64" s="312" t="s">
        <v>1610</v>
      </c>
      <c r="H64" s="65">
        <v>6246387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1415</v>
      </c>
      <c r="C65" s="312" t="s">
        <v>1563</v>
      </c>
      <c r="D65" s="312" t="s">
        <v>4187</v>
      </c>
      <c r="E65" s="312"/>
      <c r="F65" s="312"/>
      <c r="G65" s="312" t="s">
        <v>1423</v>
      </c>
      <c r="H65" s="65">
        <v>6146005</v>
      </c>
      <c r="I65" s="65">
        <f>IF(H65="","None",_xlfn.XLOOKUP(H65,RawTable[ITEM_NO],RawTable[STOCK],"None"))</f>
        <v>3</v>
      </c>
      <c r="J65" s="313"/>
      <c r="K65" s="313"/>
      <c r="L65" s="316"/>
    </row>
    <row r="66" spans="2:12" ht="30" customHeight="1">
      <c r="B66" s="315" t="s">
        <v>1415</v>
      </c>
      <c r="C66" s="312" t="s">
        <v>1563</v>
      </c>
      <c r="D66" s="312" t="s">
        <v>3985</v>
      </c>
      <c r="E66" s="312"/>
      <c r="F66" s="312"/>
      <c r="G66" s="312" t="s">
        <v>1680</v>
      </c>
      <c r="H66" s="65">
        <v>6246281</v>
      </c>
      <c r="I66" s="65">
        <f>IF(H66="","None",_xlfn.XLOOKUP(H66,RawTable[ITEM_NO],RawTable[STOCK],"None"))</f>
        <v>4</v>
      </c>
      <c r="J66" s="313"/>
      <c r="K66" s="313"/>
      <c r="L66" s="316"/>
    </row>
    <row r="67" spans="2:12" ht="30" customHeight="1">
      <c r="B67" s="315" t="s">
        <v>1415</v>
      </c>
      <c r="C67" s="312" t="s">
        <v>1488</v>
      </c>
      <c r="D67" s="312" t="s">
        <v>3841</v>
      </c>
      <c r="E67" s="312"/>
      <c r="F67" s="312"/>
      <c r="G67" s="312" t="s">
        <v>1419</v>
      </c>
      <c r="H67" s="65">
        <v>1051663</v>
      </c>
      <c r="I67" s="65">
        <f>IF(H67="","None",_xlfn.XLOOKUP(H67,RawTable[ITEM_NO],RawTable[STOCK],"None"))</f>
        <v>1</v>
      </c>
      <c r="J67" s="313"/>
      <c r="K67" s="313"/>
      <c r="L67" s="316"/>
    </row>
    <row r="68" spans="2:12" ht="30" customHeight="1">
      <c r="B68" s="315" t="s">
        <v>1415</v>
      </c>
      <c r="C68" s="312" t="s">
        <v>1488</v>
      </c>
      <c r="D68" s="312" t="s">
        <v>4184</v>
      </c>
      <c r="E68" s="312"/>
      <c r="F68" s="312"/>
      <c r="G68" s="312" t="s">
        <v>1419</v>
      </c>
      <c r="H68" s="65">
        <v>1054822</v>
      </c>
      <c r="I68" s="65">
        <f>IF(H68="","None",_xlfn.XLOOKUP(H68,RawTable[ITEM_NO],RawTable[STOCK],"None"))</f>
        <v>5</v>
      </c>
      <c r="J68" s="313"/>
      <c r="K68" s="313"/>
      <c r="L68" s="316"/>
    </row>
    <row r="69" spans="2:12" ht="30" customHeight="1">
      <c r="B69" s="315" t="s">
        <v>1415</v>
      </c>
      <c r="C69" s="312" t="s">
        <v>1488</v>
      </c>
      <c r="D69" s="312" t="s">
        <v>4173</v>
      </c>
      <c r="E69" s="312"/>
      <c r="F69" s="312"/>
      <c r="G69" s="312" t="s">
        <v>1419</v>
      </c>
      <c r="H69" s="65">
        <v>6107910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1413</v>
      </c>
      <c r="C70" s="312" t="s">
        <v>3542</v>
      </c>
      <c r="D70" s="312" t="s">
        <v>3544</v>
      </c>
      <c r="E70" s="312"/>
      <c r="F70" s="312"/>
      <c r="G70" s="312" t="s">
        <v>1680</v>
      </c>
      <c r="H70" s="65">
        <v>6335179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 t="s">
        <v>3542</v>
      </c>
      <c r="D71" s="312" t="s">
        <v>3545</v>
      </c>
      <c r="E71" s="312"/>
      <c r="F71" s="312"/>
      <c r="G71" s="312" t="s">
        <v>1680</v>
      </c>
      <c r="H71" s="65">
        <v>6335180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1413</v>
      </c>
      <c r="C72" s="312" t="s">
        <v>3542</v>
      </c>
      <c r="D72" s="312" t="s">
        <v>3543</v>
      </c>
      <c r="E72" s="312"/>
      <c r="F72" s="312"/>
      <c r="G72" s="312" t="s">
        <v>1680</v>
      </c>
      <c r="H72" s="65">
        <v>6335181</v>
      </c>
      <c r="I72" s="65">
        <f>IF(H72="","None",_xlfn.XLOOKUP(H72,RawTable[ITEM_NO],RawTable[STOCK],"None"))</f>
        <v>1</v>
      </c>
      <c r="J72" s="313"/>
      <c r="K72" s="313"/>
      <c r="L72" s="316"/>
    </row>
    <row r="73" spans="2:12" ht="30" customHeight="1">
      <c r="B73" s="315" t="s">
        <v>1413</v>
      </c>
      <c r="C73" s="312" t="s">
        <v>3542</v>
      </c>
      <c r="D73" s="312" t="s">
        <v>3757</v>
      </c>
      <c r="E73" s="312"/>
      <c r="F73" s="312"/>
      <c r="G73" s="312" t="s">
        <v>1680</v>
      </c>
      <c r="H73" s="65">
        <v>6335182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1413</v>
      </c>
      <c r="C74" s="312" t="s">
        <v>3542</v>
      </c>
      <c r="D74" s="312" t="s">
        <v>3546</v>
      </c>
      <c r="E74" s="312"/>
      <c r="F74" s="312"/>
      <c r="G74" s="312" t="s">
        <v>1680</v>
      </c>
      <c r="H74" s="65">
        <v>6335218</v>
      </c>
      <c r="I74" s="65">
        <f>IF(H74="","None",_xlfn.XLOOKUP(H74,RawTable[ITEM_NO],RawTable[STOCK],"None"))</f>
        <v>3</v>
      </c>
      <c r="J74" s="313"/>
      <c r="K74" s="313"/>
      <c r="L74" s="316"/>
    </row>
    <row r="75" spans="2:12" ht="30" customHeight="1">
      <c r="B75" s="315" t="s">
        <v>1413</v>
      </c>
      <c r="C75" s="312" t="s">
        <v>1561</v>
      </c>
      <c r="D75" s="312" t="s">
        <v>4149</v>
      </c>
      <c r="E75" s="312" t="s">
        <v>4150</v>
      </c>
      <c r="F75" s="312" t="s">
        <v>4151</v>
      </c>
      <c r="G75" s="312" t="s">
        <v>1423</v>
      </c>
      <c r="H75" s="65">
        <v>6275482</v>
      </c>
      <c r="I75" s="65">
        <f>IF(H75="","None",_xlfn.XLOOKUP(H75,RawTable[ITEM_NO],RawTable[STOCK],"None"))</f>
        <v>2</v>
      </c>
      <c r="J75" s="313"/>
      <c r="K75" s="313"/>
      <c r="L75" s="316"/>
    </row>
    <row r="76" spans="2:12" ht="30" customHeight="1">
      <c r="B76" s="315" t="s">
        <v>1413</v>
      </c>
      <c r="C76" s="312" t="s">
        <v>1561</v>
      </c>
      <c r="D76" s="312" t="s">
        <v>4186</v>
      </c>
      <c r="E76" s="312"/>
      <c r="F76" s="312"/>
      <c r="G76" s="312" t="s">
        <v>1423</v>
      </c>
      <c r="H76" s="65">
        <v>6326200</v>
      </c>
      <c r="I76" s="65">
        <f>IF(H76="","None",_xlfn.XLOOKUP(H76,RawTable[ITEM_NO],RawTable[STOCK],"None"))</f>
        <v>7</v>
      </c>
      <c r="J76" s="313"/>
      <c r="K76" s="313"/>
      <c r="L76" s="316"/>
    </row>
    <row r="77" spans="2:12" ht="30" customHeight="1">
      <c r="B77" s="315" t="s">
        <v>1413</v>
      </c>
      <c r="C77" s="312" t="s">
        <v>1561</v>
      </c>
      <c r="D77" s="312" t="s">
        <v>4185</v>
      </c>
      <c r="E77" s="312"/>
      <c r="F77" s="312"/>
      <c r="G77" s="312" t="s">
        <v>1423</v>
      </c>
      <c r="H77" s="65">
        <v>6327204</v>
      </c>
      <c r="I77" s="65">
        <f>IF(H77="","None",_xlfn.XLOOKUP(H77,RawTable[ITEM_NO],RawTable[STOCK],"None"))</f>
        <v>6</v>
      </c>
      <c r="J77" s="313"/>
      <c r="K77" s="313"/>
      <c r="L77" s="316"/>
    </row>
    <row r="78" spans="2:12" ht="30" customHeight="1">
      <c r="B78" s="315" t="s">
        <v>1792</v>
      </c>
      <c r="C78" s="312"/>
      <c r="D78" s="312" t="s">
        <v>3582</v>
      </c>
      <c r="E78" s="312"/>
      <c r="F78" s="312"/>
      <c r="G78" s="312" t="s">
        <v>1585</v>
      </c>
      <c r="H78" s="65">
        <v>6111585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1415</v>
      </c>
      <c r="C79" s="312"/>
      <c r="D79" s="312" t="s">
        <v>4155</v>
      </c>
      <c r="E79" s="312"/>
      <c r="F79" s="312"/>
      <c r="G79" s="312" t="s">
        <v>1423</v>
      </c>
      <c r="H79" s="65">
        <v>6217877</v>
      </c>
      <c r="I79" s="65">
        <f>IF(H79="","None",_xlfn.XLOOKUP(H79,RawTable[ITEM_NO],RawTable[STOCK],"None"))</f>
        <v>1</v>
      </c>
      <c r="J79" s="313"/>
      <c r="K79" s="313"/>
      <c r="L79" s="316"/>
    </row>
    <row r="80" spans="2:12" ht="30" customHeight="1">
      <c r="B80" s="315" t="s">
        <v>1415</v>
      </c>
      <c r="C80" s="312"/>
      <c r="D80" s="312" t="s">
        <v>4190</v>
      </c>
      <c r="E80" s="312"/>
      <c r="F80" s="312"/>
      <c r="G80" s="312" t="s">
        <v>1806</v>
      </c>
      <c r="H80" s="65">
        <v>6263422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1415</v>
      </c>
      <c r="C81" s="312"/>
      <c r="D81" s="312" t="s">
        <v>4144</v>
      </c>
      <c r="E81" s="312"/>
      <c r="F81" s="312"/>
      <c r="G81" s="312" t="s">
        <v>1423</v>
      </c>
      <c r="H81" s="65">
        <v>6264258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/>
      <c r="D82" s="312" t="s">
        <v>3182</v>
      </c>
      <c r="E82" s="312"/>
      <c r="F82" s="312"/>
      <c r="G82" s="312" t="s">
        <v>1585</v>
      </c>
      <c r="H82" s="65">
        <v>959730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/>
      <c r="D83" s="312" t="s">
        <v>4162</v>
      </c>
      <c r="E83" s="312"/>
      <c r="F83" s="312"/>
      <c r="G83" s="312" t="s">
        <v>4131</v>
      </c>
      <c r="H83" s="65">
        <v>6104953</v>
      </c>
      <c r="I83" s="65">
        <f>IF(H83="","None",_xlfn.XLOOKUP(H83,RawTable[ITEM_NO],RawTable[STOCK],"None"))</f>
        <v>2</v>
      </c>
      <c r="J83" s="313"/>
      <c r="K83" s="313"/>
      <c r="L83" s="316"/>
    </row>
    <row r="84" spans="2:12" ht="30" customHeight="1">
      <c r="B84" s="315" t="s">
        <v>1413</v>
      </c>
      <c r="C84" s="312"/>
      <c r="D84" s="312" t="s">
        <v>4165</v>
      </c>
      <c r="E84" s="312"/>
      <c r="F84" s="312"/>
      <c r="G84" s="312" t="s">
        <v>1423</v>
      </c>
      <c r="H84" s="65">
        <v>6122552</v>
      </c>
      <c r="I84" s="65">
        <f>IF(H84="","None",_xlfn.XLOOKUP(H84,RawTable[ITEM_NO],RawTable[STOCK],"None"))</f>
        <v>1</v>
      </c>
      <c r="J84" s="313"/>
      <c r="K84" s="313"/>
      <c r="L84" s="316"/>
    </row>
    <row r="85" spans="2:12" ht="30" customHeight="1">
      <c r="B85" s="315" t="s">
        <v>1413</v>
      </c>
      <c r="C85" s="312"/>
      <c r="D85" s="312" t="s">
        <v>4168</v>
      </c>
      <c r="E85" s="312"/>
      <c r="F85" s="312"/>
      <c r="G85" s="312" t="s">
        <v>4131</v>
      </c>
      <c r="H85" s="65">
        <v>6220235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/>
      <c r="D86" s="312" t="s">
        <v>4167</v>
      </c>
      <c r="E86" s="312"/>
      <c r="F86" s="312"/>
      <c r="G86" s="312" t="s">
        <v>4131</v>
      </c>
      <c r="H86" s="65">
        <v>6220238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/>
      <c r="D87" s="312" t="s">
        <v>4137</v>
      </c>
      <c r="E87" s="312"/>
      <c r="F87" s="312"/>
      <c r="G87" s="312" t="s">
        <v>1610</v>
      </c>
      <c r="H87" s="65">
        <v>6246386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1413</v>
      </c>
      <c r="C88" s="312"/>
      <c r="D88" s="312" t="s">
        <v>4175</v>
      </c>
      <c r="E88" s="312"/>
      <c r="F88" s="312"/>
      <c r="G88" s="312" t="s">
        <v>1759</v>
      </c>
      <c r="H88" s="65">
        <v>6246457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/>
      <c r="D89" s="312" t="s">
        <v>4176</v>
      </c>
      <c r="E89" s="312"/>
      <c r="F89" s="312"/>
      <c r="G89" s="312" t="s">
        <v>1759</v>
      </c>
      <c r="H89" s="65">
        <v>6246459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4183</v>
      </c>
      <c r="E90" s="312"/>
      <c r="F90" s="312"/>
      <c r="G90" s="312" t="s">
        <v>1759</v>
      </c>
      <c r="H90" s="65">
        <v>6246460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1413</v>
      </c>
      <c r="C91" s="312"/>
      <c r="D91" s="312" t="s">
        <v>4178</v>
      </c>
      <c r="E91" s="312"/>
      <c r="F91" s="312"/>
      <c r="G91" s="312" t="s">
        <v>1441</v>
      </c>
      <c r="H91" s="65">
        <v>6246461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4177</v>
      </c>
      <c r="E92" s="312"/>
      <c r="F92" s="312"/>
      <c r="G92" s="312" t="s">
        <v>1759</v>
      </c>
      <c r="H92" s="65">
        <v>6247489</v>
      </c>
      <c r="I92" s="65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4163</v>
      </c>
      <c r="E93" s="312"/>
      <c r="F93" s="312"/>
      <c r="G93" s="312" t="s">
        <v>4131</v>
      </c>
      <c r="H93" s="65">
        <v>6263196</v>
      </c>
      <c r="I93" s="65">
        <f>IF(H93="","None",_xlfn.XLOOKUP(H93,RawTable[ITEM_NO],RawTable[STOCK],"None"))</f>
        <v>1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4127</v>
      </c>
      <c r="E94" s="312" t="s">
        <v>4128</v>
      </c>
      <c r="F94" s="312"/>
      <c r="G94" s="312" t="s">
        <v>1441</v>
      </c>
      <c r="H94" s="65">
        <v>6275271</v>
      </c>
      <c r="I94" s="65">
        <f>IF(H94="","None",_xlfn.XLOOKUP(H94,RawTable[ITEM_NO],RawTable[STOCK],"None"))</f>
        <v>0</v>
      </c>
      <c r="J94" s="313"/>
      <c r="K94" s="313"/>
      <c r="L94" s="316"/>
    </row>
    <row r="95" spans="2:12" ht="30" customHeight="1">
      <c r="B95" s="315" t="s">
        <v>9722</v>
      </c>
      <c r="C95" s="312"/>
      <c r="D95" s="312" t="s">
        <v>9720</v>
      </c>
      <c r="E95" s="312"/>
      <c r="F95" s="312"/>
      <c r="G95" s="312"/>
      <c r="H95" s="65" t="s">
        <v>9721</v>
      </c>
      <c r="I95" s="65">
        <f>IF(H95="","None",_xlfn.XLOOKUP(H95,RawTable[ITEM_NO],RawTable[STOCK],"None"))</f>
        <v>5</v>
      </c>
      <c r="J95" s="313"/>
      <c r="K95" s="313"/>
      <c r="L95" s="316"/>
    </row>
    <row r="96" spans="2:12" ht="30" customHeight="1">
      <c r="B96" s="315" t="s">
        <v>9710</v>
      </c>
      <c r="C96" s="312"/>
      <c r="D96" s="312" t="s">
        <v>9724</v>
      </c>
      <c r="E96" s="312" t="s">
        <v>9725</v>
      </c>
      <c r="F96" s="312"/>
      <c r="G96" s="312"/>
      <c r="H96" s="65" t="s">
        <v>9726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/>
      <c r="C97" s="312"/>
      <c r="D97" s="312" t="s">
        <v>9727</v>
      </c>
      <c r="E97" s="312" t="s">
        <v>9728</v>
      </c>
      <c r="F97" s="312"/>
      <c r="G97" s="312"/>
      <c r="H97" s="65" t="s">
        <v>9729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/>
      <c r="C98" s="312"/>
      <c r="D98" s="312" t="s">
        <v>9731</v>
      </c>
      <c r="E98" s="312" t="s">
        <v>9732</v>
      </c>
      <c r="F98" s="312"/>
      <c r="G98" s="312"/>
      <c r="H98" s="65" t="s">
        <v>9730</v>
      </c>
      <c r="I98" s="65">
        <f>IF(H98="","None",_xlfn.XLOOKUP(H98,RawTable[ITEM_NO],RawTable[STOCK],"None"))</f>
        <v>6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5" xr:uid="{DAAE7B28-B568-46B2-8B83-F3990409C08E}">
    <sortState xmlns:xlrd2="http://schemas.microsoft.com/office/spreadsheetml/2017/richdata2" ref="B4:L216">
      <sortCondition ref="C3:C85"/>
    </sortState>
  </autoFilter>
  <phoneticPr fontId="2" type="noConversion"/>
  <conditionalFormatting sqref="B4:H220">
    <cfRule type="expression" dxfId="244" priority="6" stopIfTrue="1">
      <formula>UPPER($I4)="NONE"</formula>
    </cfRule>
    <cfRule type="expression" dxfId="243" priority="7" stopIfTrue="1">
      <formula>AND($I4&lt;&gt;"", $J4&lt;&gt;"", $I4*1&lt;$J4*1)</formula>
    </cfRule>
  </conditionalFormatting>
  <conditionalFormatting sqref="H1:H3 H221:H1048576">
    <cfRule type="duplicateValues" dxfId="242" priority="5"/>
  </conditionalFormatting>
  <conditionalFormatting sqref="H4:H1048576">
    <cfRule type="expression" dxfId="241" priority="8">
      <formula>COUNTIF($H:$H, $H4)&gt;1</formula>
    </cfRule>
  </conditionalFormatting>
  <conditionalFormatting sqref="I3:I1048576">
    <cfRule type="cellIs" dxfId="240" priority="1" operator="equal">
      <formula>0</formula>
    </cfRule>
    <cfRule type="cellIs" dxfId="239" priority="2" operator="equal">
      <formula>"None"</formula>
    </cfRule>
  </conditionalFormatting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3A96-37D4-4240-B763-BCE2C58B47DE}">
  <sheetPr codeName="Sheet11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8545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/>
      <c r="D4" s="312" t="s">
        <v>3182</v>
      </c>
      <c r="E4" s="312"/>
      <c r="F4" s="312"/>
      <c r="G4" s="312" t="s">
        <v>1585</v>
      </c>
      <c r="H4" s="65">
        <v>959730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1488</v>
      </c>
      <c r="D5" s="312" t="s">
        <v>3841</v>
      </c>
      <c r="E5" s="312"/>
      <c r="F5" s="312"/>
      <c r="G5" s="312" t="s">
        <v>1419</v>
      </c>
      <c r="H5" s="65">
        <v>1051663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1424</v>
      </c>
      <c r="D6" s="312" t="s">
        <v>3838</v>
      </c>
      <c r="E6" s="312"/>
      <c r="F6" s="312"/>
      <c r="G6" s="312" t="s">
        <v>1419</v>
      </c>
      <c r="H6" s="65">
        <v>1052830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1488</v>
      </c>
      <c r="D7" s="312" t="s">
        <v>4184</v>
      </c>
      <c r="E7" s="312"/>
      <c r="F7" s="312"/>
      <c r="G7" s="312" t="s">
        <v>1419</v>
      </c>
      <c r="H7" s="65">
        <v>1054822</v>
      </c>
      <c r="I7" s="65">
        <f>IF(H7="","None",_xlfn.XLOOKUP(H7,RawTable[ITEM_NO],RawTable[STOCK],"None"))</f>
        <v>5</v>
      </c>
      <c r="J7" s="313"/>
      <c r="K7" s="313"/>
      <c r="L7" s="316"/>
    </row>
    <row r="8" spans="2:12" ht="30" customHeight="1">
      <c r="B8" s="315" t="s">
        <v>1413</v>
      </c>
      <c r="C8" s="312"/>
      <c r="D8" s="312" t="s">
        <v>4162</v>
      </c>
      <c r="E8" s="312"/>
      <c r="F8" s="312"/>
      <c r="G8" s="312" t="s">
        <v>4131</v>
      </c>
      <c r="H8" s="65">
        <v>6104953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1446</v>
      </c>
      <c r="D9" s="312" t="s">
        <v>4126</v>
      </c>
      <c r="E9" s="312"/>
      <c r="F9" s="312"/>
      <c r="G9" s="312" t="s">
        <v>1419</v>
      </c>
      <c r="H9" s="65">
        <v>6107896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 t="s">
        <v>1651</v>
      </c>
      <c r="D10" s="312" t="s">
        <v>4130</v>
      </c>
      <c r="E10" s="312"/>
      <c r="F10" s="312"/>
      <c r="G10" s="312" t="s">
        <v>4131</v>
      </c>
      <c r="H10" s="65">
        <v>6107904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1488</v>
      </c>
      <c r="D11" s="312" t="s">
        <v>4173</v>
      </c>
      <c r="E11" s="312"/>
      <c r="F11" s="312"/>
      <c r="G11" s="312" t="s">
        <v>1419</v>
      </c>
      <c r="H11" s="65">
        <v>6107910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1413</v>
      </c>
      <c r="C12" s="312" t="s">
        <v>1651</v>
      </c>
      <c r="D12" s="312" t="s">
        <v>4170</v>
      </c>
      <c r="E12" s="312"/>
      <c r="F12" s="312"/>
      <c r="G12" s="312" t="s">
        <v>1554</v>
      </c>
      <c r="H12" s="65">
        <v>6107911</v>
      </c>
      <c r="I12" s="65">
        <f>IF(H12="","None",_xlfn.XLOOKUP(H12,RawTable[ITEM_NO],RawTable[STOCK],"None"))</f>
        <v>4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4165</v>
      </c>
      <c r="E13" s="312"/>
      <c r="F13" s="312"/>
      <c r="G13" s="312" t="s">
        <v>1423</v>
      </c>
      <c r="H13" s="65">
        <v>6122552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1417</v>
      </c>
      <c r="D14" s="312" t="s">
        <v>4158</v>
      </c>
      <c r="E14" s="312"/>
      <c r="F14" s="312"/>
      <c r="G14" s="312" t="s">
        <v>1819</v>
      </c>
      <c r="H14" s="65">
        <v>6142108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1415</v>
      </c>
      <c r="C15" s="312" t="s">
        <v>1563</v>
      </c>
      <c r="D15" s="312" t="s">
        <v>4187</v>
      </c>
      <c r="E15" s="312"/>
      <c r="F15" s="312"/>
      <c r="G15" s="312" t="s">
        <v>1423</v>
      </c>
      <c r="H15" s="65">
        <v>6146005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1415</v>
      </c>
      <c r="C16" s="312" t="s">
        <v>1417</v>
      </c>
      <c r="D16" s="312" t="s">
        <v>1543</v>
      </c>
      <c r="E16" s="312"/>
      <c r="F16" s="312"/>
      <c r="G16" s="312" t="s">
        <v>1428</v>
      </c>
      <c r="H16" s="65">
        <v>6151604</v>
      </c>
      <c r="I16" s="65">
        <f>IF(H16="","None",_xlfn.XLOOKUP(H16,RawTable[ITEM_NO],RawTable[STOCK],"None"))</f>
        <v>4</v>
      </c>
      <c r="J16" s="313"/>
      <c r="K16" s="313"/>
      <c r="L16" s="316"/>
    </row>
    <row r="17" spans="2:12" ht="30" customHeight="1">
      <c r="B17" s="315" t="s">
        <v>1413</v>
      </c>
      <c r="C17" s="312" t="s">
        <v>1651</v>
      </c>
      <c r="D17" s="312" t="s">
        <v>4136</v>
      </c>
      <c r="E17" s="312"/>
      <c r="F17" s="312"/>
      <c r="G17" s="312" t="s">
        <v>1423</v>
      </c>
      <c r="H17" s="65">
        <v>6164744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1413</v>
      </c>
      <c r="C18" s="312" t="s">
        <v>1651</v>
      </c>
      <c r="D18" s="312" t="s">
        <v>4135</v>
      </c>
      <c r="E18" s="312"/>
      <c r="F18" s="312"/>
      <c r="G18" s="312" t="s">
        <v>1423</v>
      </c>
      <c r="H18" s="65">
        <v>6164745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1415</v>
      </c>
      <c r="C19" s="312" t="s">
        <v>1417</v>
      </c>
      <c r="D19" s="312" t="s">
        <v>4179</v>
      </c>
      <c r="E19" s="312"/>
      <c r="F19" s="312"/>
      <c r="G19" s="312" t="s">
        <v>1419</v>
      </c>
      <c r="H19" s="65">
        <v>6165844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1415</v>
      </c>
      <c r="C20" s="312" t="s">
        <v>1417</v>
      </c>
      <c r="D20" s="312" t="s">
        <v>1551</v>
      </c>
      <c r="E20" s="312"/>
      <c r="F20" s="312"/>
      <c r="G20" s="312" t="s">
        <v>1423</v>
      </c>
      <c r="H20" s="65">
        <v>6171137</v>
      </c>
      <c r="I20" s="65">
        <f>IF(H20="","None",_xlfn.XLOOKUP(H20,RawTable[ITEM_NO],RawTable[STOCK],"None"))</f>
        <v>3</v>
      </c>
      <c r="J20" s="313"/>
      <c r="K20" s="313"/>
      <c r="L20" s="316"/>
    </row>
    <row r="21" spans="2:12" ht="30" customHeight="1">
      <c r="B21" s="315" t="s">
        <v>1415</v>
      </c>
      <c r="C21" s="312" t="s">
        <v>1417</v>
      </c>
      <c r="D21" s="312" t="s">
        <v>2210</v>
      </c>
      <c r="E21" s="312"/>
      <c r="F21" s="312"/>
      <c r="G21" s="312" t="s">
        <v>1423</v>
      </c>
      <c r="H21" s="65">
        <v>6171140</v>
      </c>
      <c r="I21" s="65">
        <f>IF(H21="","None",_xlfn.XLOOKUP(H21,RawTable[ITEM_NO],RawTable[STOCK],"None"))</f>
        <v>4</v>
      </c>
      <c r="J21" s="313"/>
      <c r="K21" s="313"/>
      <c r="L21" s="316"/>
    </row>
    <row r="22" spans="2:12" ht="30" customHeight="1">
      <c r="B22" s="315" t="s">
        <v>1415</v>
      </c>
      <c r="C22" s="312" t="s">
        <v>1426</v>
      </c>
      <c r="D22" s="312" t="s">
        <v>3195</v>
      </c>
      <c r="E22" s="312"/>
      <c r="F22" s="312"/>
      <c r="G22" s="312" t="s">
        <v>1428</v>
      </c>
      <c r="H22" s="65">
        <v>6172098</v>
      </c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 t="s">
        <v>1415</v>
      </c>
      <c r="C23" s="312" t="s">
        <v>1439</v>
      </c>
      <c r="D23" s="312" t="s">
        <v>4123</v>
      </c>
      <c r="E23" s="312" t="s">
        <v>4124</v>
      </c>
      <c r="F23" s="312"/>
      <c r="G23" s="312" t="s">
        <v>1419</v>
      </c>
      <c r="H23" s="65">
        <v>6172571</v>
      </c>
      <c r="I23" s="65">
        <f>IF(H23="","None",_xlfn.XLOOKUP(H23,RawTable[ITEM_NO],RawTable[STOCK],"None"))</f>
        <v>18</v>
      </c>
      <c r="J23" s="313"/>
      <c r="K23" s="313"/>
      <c r="L23" s="316"/>
    </row>
    <row r="24" spans="2:12" ht="30" customHeight="1">
      <c r="B24" s="315" t="s">
        <v>1415</v>
      </c>
      <c r="C24" s="312" t="s">
        <v>1417</v>
      </c>
      <c r="D24" s="312" t="s">
        <v>1550</v>
      </c>
      <c r="E24" s="312"/>
      <c r="F24" s="312"/>
      <c r="G24" s="312" t="s">
        <v>1428</v>
      </c>
      <c r="H24" s="65">
        <v>6192378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1417</v>
      </c>
      <c r="D25" s="312" t="s">
        <v>4181</v>
      </c>
      <c r="E25" s="312"/>
      <c r="F25" s="312"/>
      <c r="G25" s="312" t="s">
        <v>1419</v>
      </c>
      <c r="H25" s="65">
        <v>6192393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2391</v>
      </c>
      <c r="D26" s="312" t="s">
        <v>4172</v>
      </c>
      <c r="E26" s="312"/>
      <c r="F26" s="312"/>
      <c r="G26" s="312" t="s">
        <v>1423</v>
      </c>
      <c r="H26" s="65">
        <v>6213307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1415</v>
      </c>
      <c r="C27" s="312"/>
      <c r="D27" s="312" t="s">
        <v>4155</v>
      </c>
      <c r="E27" s="312"/>
      <c r="F27" s="312"/>
      <c r="G27" s="312" t="s">
        <v>1423</v>
      </c>
      <c r="H27" s="65">
        <v>6217877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1413</v>
      </c>
      <c r="C28" s="312"/>
      <c r="D28" s="312" t="s">
        <v>4168</v>
      </c>
      <c r="E28" s="312"/>
      <c r="F28" s="312"/>
      <c r="G28" s="312" t="s">
        <v>4131</v>
      </c>
      <c r="H28" s="65">
        <v>6220235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1651</v>
      </c>
      <c r="D29" s="312" t="s">
        <v>4154</v>
      </c>
      <c r="E29" s="312"/>
      <c r="F29" s="312"/>
      <c r="G29" s="312" t="s">
        <v>4131</v>
      </c>
      <c r="H29" s="65">
        <v>6220237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4167</v>
      </c>
      <c r="E30" s="312"/>
      <c r="F30" s="312"/>
      <c r="G30" s="312" t="s">
        <v>4131</v>
      </c>
      <c r="H30" s="65">
        <v>6220238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3511</v>
      </c>
      <c r="D31" s="312" t="s">
        <v>2611</v>
      </c>
      <c r="E31" s="312"/>
      <c r="F31" s="312"/>
      <c r="G31" s="312" t="s">
        <v>1428</v>
      </c>
      <c r="H31" s="65">
        <v>6220654</v>
      </c>
      <c r="I31" s="65">
        <f>IF(H31="","None",_xlfn.XLOOKUP(H31,RawTable[ITEM_NO],RawTable[STOCK],"None"))</f>
        <v>20</v>
      </c>
      <c r="J31" s="313"/>
      <c r="K31" s="313"/>
      <c r="L31" s="316"/>
    </row>
    <row r="32" spans="2:12" ht="30" customHeight="1">
      <c r="B32" s="315" t="s">
        <v>1415</v>
      </c>
      <c r="C32" s="312" t="s">
        <v>2301</v>
      </c>
      <c r="D32" s="312" t="s">
        <v>4132</v>
      </c>
      <c r="E32" s="312"/>
      <c r="F32" s="312"/>
      <c r="G32" s="312" t="s">
        <v>1423</v>
      </c>
      <c r="H32" s="65">
        <v>6223048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2191</v>
      </c>
      <c r="D33" s="312" t="s">
        <v>4156</v>
      </c>
      <c r="E33" s="312"/>
      <c r="F33" s="312"/>
      <c r="G33" s="312" t="s">
        <v>1428</v>
      </c>
      <c r="H33" s="65">
        <v>6223498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1439</v>
      </c>
      <c r="D34" s="312" t="s">
        <v>4148</v>
      </c>
      <c r="E34" s="312"/>
      <c r="F34" s="312"/>
      <c r="G34" s="312" t="s">
        <v>1428</v>
      </c>
      <c r="H34" s="65">
        <v>6223499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1417</v>
      </c>
      <c r="D35" s="312" t="s">
        <v>4133</v>
      </c>
      <c r="E35" s="312"/>
      <c r="F35" s="312"/>
      <c r="G35" s="312" t="s">
        <v>1419</v>
      </c>
      <c r="H35" s="65">
        <v>6229395</v>
      </c>
      <c r="I35" s="65">
        <f>IF(H35="","None",_xlfn.XLOOKUP(H35,RawTable[ITEM_NO],RawTable[STOCK],"None"))</f>
        <v>3</v>
      </c>
      <c r="J35" s="313"/>
      <c r="K35" s="313"/>
      <c r="L35" s="316"/>
    </row>
    <row r="36" spans="2:12" ht="30" customHeight="1">
      <c r="B36" s="315" t="s">
        <v>1413</v>
      </c>
      <c r="C36" s="312" t="s">
        <v>1758</v>
      </c>
      <c r="D36" s="312" t="s">
        <v>4160</v>
      </c>
      <c r="E36" s="312"/>
      <c r="F36" s="312"/>
      <c r="G36" s="312" t="s">
        <v>1441</v>
      </c>
      <c r="H36" s="65">
        <v>6234528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/>
      <c r="D37" s="312" t="s">
        <v>4174</v>
      </c>
      <c r="E37" s="312"/>
      <c r="F37" s="312"/>
      <c r="G37" s="312" t="s">
        <v>1423</v>
      </c>
      <c r="H37" s="65">
        <v>6234725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/>
      <c r="D38" s="312" t="s">
        <v>4157</v>
      </c>
      <c r="E38" s="312"/>
      <c r="F38" s="312"/>
      <c r="G38" s="312" t="s">
        <v>1423</v>
      </c>
      <c r="H38" s="65">
        <v>6234726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1651</v>
      </c>
      <c r="D39" s="312" t="s">
        <v>4152</v>
      </c>
      <c r="E39" s="312"/>
      <c r="F39" s="312"/>
      <c r="G39" s="312" t="s">
        <v>1423</v>
      </c>
      <c r="H39" s="65">
        <v>6241686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1762</v>
      </c>
      <c r="D40" s="312" t="s">
        <v>4139</v>
      </c>
      <c r="E40" s="312"/>
      <c r="F40" s="312"/>
      <c r="G40" s="312" t="s">
        <v>1610</v>
      </c>
      <c r="H40" s="65">
        <v>6244344</v>
      </c>
      <c r="I40" s="65">
        <f>IF(H40="","None",_xlfn.XLOOKUP(H40,RawTable[ITEM_NO],RawTable[STOCK],"None"))</f>
        <v>6</v>
      </c>
      <c r="J40" s="313"/>
      <c r="K40" s="313"/>
      <c r="L40" s="316"/>
    </row>
    <row r="41" spans="2:12" ht="30" customHeight="1">
      <c r="B41" s="315" t="s">
        <v>1413</v>
      </c>
      <c r="C41" s="312" t="s">
        <v>1762</v>
      </c>
      <c r="D41" s="312" t="s">
        <v>4138</v>
      </c>
      <c r="E41" s="312"/>
      <c r="F41" s="312"/>
      <c r="G41" s="312" t="s">
        <v>1610</v>
      </c>
      <c r="H41" s="65">
        <v>6244345</v>
      </c>
      <c r="I41" s="65">
        <f>IF(H41="","None",_xlfn.XLOOKUP(H41,RawTable[ITEM_NO],RawTable[STOCK],"None"))</f>
        <v>6</v>
      </c>
      <c r="J41" s="313"/>
      <c r="K41" s="313"/>
      <c r="L41" s="316"/>
    </row>
    <row r="42" spans="2:12" ht="30" customHeight="1">
      <c r="B42" s="315" t="s">
        <v>1415</v>
      </c>
      <c r="C42" s="312" t="s">
        <v>1417</v>
      </c>
      <c r="D42" s="312" t="s">
        <v>4129</v>
      </c>
      <c r="E42" s="312" t="s">
        <v>4134</v>
      </c>
      <c r="F42" s="312"/>
      <c r="G42" s="312" t="s">
        <v>1428</v>
      </c>
      <c r="H42" s="65">
        <v>6245385</v>
      </c>
      <c r="I42" s="65">
        <f>IF(H42="","None",_xlfn.XLOOKUP(H42,RawTable[ITEM_NO],RawTable[STOCK],"None"))</f>
        <v>6</v>
      </c>
      <c r="J42" s="313"/>
      <c r="K42" s="313"/>
      <c r="L42" s="316"/>
    </row>
    <row r="43" spans="2:12" ht="30" customHeight="1">
      <c r="B43" s="315" t="s">
        <v>1415</v>
      </c>
      <c r="C43" s="312" t="s">
        <v>1563</v>
      </c>
      <c r="D43" s="312" t="s">
        <v>3985</v>
      </c>
      <c r="E43" s="312"/>
      <c r="F43" s="312"/>
      <c r="G43" s="312" t="s">
        <v>1680</v>
      </c>
      <c r="H43" s="65">
        <v>6246281</v>
      </c>
      <c r="I43" s="65">
        <f>IF(H43="","None",_xlfn.XLOOKUP(H43,RawTable[ITEM_NO],RawTable[STOCK],"None"))</f>
        <v>4</v>
      </c>
      <c r="J43" s="313"/>
      <c r="K43" s="313"/>
      <c r="L43" s="316"/>
    </row>
    <row r="44" spans="2:12" ht="30" customHeight="1">
      <c r="B44" s="315" t="s">
        <v>1413</v>
      </c>
      <c r="C44" s="312" t="s">
        <v>1762</v>
      </c>
      <c r="D44" s="312" t="s">
        <v>4141</v>
      </c>
      <c r="E44" s="312"/>
      <c r="F44" s="312"/>
      <c r="G44" s="312" t="s">
        <v>1610</v>
      </c>
      <c r="H44" s="65">
        <v>6246384</v>
      </c>
      <c r="I44" s="65">
        <f>IF(H44="","None",_xlfn.XLOOKUP(H44,RawTable[ITEM_NO],RawTable[STOCK],"None"))</f>
        <v>12</v>
      </c>
      <c r="J44" s="313"/>
      <c r="K44" s="313"/>
      <c r="L44" s="316"/>
    </row>
    <row r="45" spans="2:12" ht="30" customHeight="1">
      <c r="B45" s="315" t="s">
        <v>1413</v>
      </c>
      <c r="C45" s="312" t="s">
        <v>1762</v>
      </c>
      <c r="D45" s="312" t="s">
        <v>4140</v>
      </c>
      <c r="E45" s="312"/>
      <c r="F45" s="312"/>
      <c r="G45" s="312" t="s">
        <v>1610</v>
      </c>
      <c r="H45" s="65">
        <v>6246385</v>
      </c>
      <c r="I45" s="65">
        <f>IF(H45="","None",_xlfn.XLOOKUP(H45,RawTable[ITEM_NO],RawTable[STOCK],"None"))</f>
        <v>12</v>
      </c>
      <c r="J45" s="313"/>
      <c r="K45" s="313"/>
      <c r="L45" s="316"/>
    </row>
    <row r="46" spans="2:12" ht="30" customHeight="1">
      <c r="B46" s="315" t="s">
        <v>1413</v>
      </c>
      <c r="C46" s="312"/>
      <c r="D46" s="312" t="s">
        <v>4137</v>
      </c>
      <c r="E46" s="312"/>
      <c r="F46" s="312"/>
      <c r="G46" s="312" t="s">
        <v>1610</v>
      </c>
      <c r="H46" s="65">
        <v>6246386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3511</v>
      </c>
      <c r="D47" s="312" t="s">
        <v>4182</v>
      </c>
      <c r="E47" s="312"/>
      <c r="F47" s="312"/>
      <c r="G47" s="312" t="s">
        <v>1610</v>
      </c>
      <c r="H47" s="65">
        <v>6246387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3930</v>
      </c>
      <c r="D48" s="312" t="s">
        <v>4169</v>
      </c>
      <c r="E48" s="312"/>
      <c r="F48" s="312"/>
      <c r="G48" s="312" t="s">
        <v>1759</v>
      </c>
      <c r="H48" s="65">
        <v>6246456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/>
      <c r="D49" s="312" t="s">
        <v>4175</v>
      </c>
      <c r="E49" s="312"/>
      <c r="F49" s="312"/>
      <c r="G49" s="312" t="s">
        <v>1759</v>
      </c>
      <c r="H49" s="65">
        <v>6246457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4176</v>
      </c>
      <c r="E50" s="312"/>
      <c r="F50" s="312"/>
      <c r="G50" s="312" t="s">
        <v>1759</v>
      </c>
      <c r="H50" s="65">
        <v>6246459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4183</v>
      </c>
      <c r="E51" s="312"/>
      <c r="F51" s="312"/>
      <c r="G51" s="312" t="s">
        <v>1759</v>
      </c>
      <c r="H51" s="65">
        <v>6246460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4178</v>
      </c>
      <c r="E52" s="312"/>
      <c r="F52" s="312"/>
      <c r="G52" s="312" t="s">
        <v>1441</v>
      </c>
      <c r="H52" s="65">
        <v>6246461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 t="s">
        <v>2102</v>
      </c>
      <c r="D53" s="312" t="s">
        <v>4143</v>
      </c>
      <c r="E53" s="312"/>
      <c r="F53" s="312"/>
      <c r="G53" s="312" t="s">
        <v>1680</v>
      </c>
      <c r="H53" s="65">
        <v>6247077</v>
      </c>
      <c r="I53" s="65">
        <f>IF(H53="","None",_xlfn.XLOOKUP(H53,RawTable[ITEM_NO],RawTable[STOCK],"None"))</f>
        <v>4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4177</v>
      </c>
      <c r="E54" s="312"/>
      <c r="F54" s="312"/>
      <c r="G54" s="312" t="s">
        <v>1759</v>
      </c>
      <c r="H54" s="65">
        <v>6247489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1651</v>
      </c>
      <c r="D55" s="312" t="s">
        <v>4161</v>
      </c>
      <c r="E55" s="312"/>
      <c r="F55" s="312"/>
      <c r="G55" s="312" t="s">
        <v>1423</v>
      </c>
      <c r="H55" s="65">
        <v>6247895</v>
      </c>
      <c r="I55" s="65">
        <f>IF(H55="","None",_xlfn.XLOOKUP(H55,RawTable[ITEM_NO],RawTable[STOCK],"None"))</f>
        <v>2</v>
      </c>
      <c r="J55" s="313"/>
      <c r="K55" s="313"/>
      <c r="L55" s="316"/>
    </row>
    <row r="56" spans="2:12" ht="30" customHeight="1">
      <c r="B56" s="315" t="s">
        <v>1413</v>
      </c>
      <c r="C56" s="312" t="s">
        <v>1839</v>
      </c>
      <c r="D56" s="312" t="s">
        <v>4166</v>
      </c>
      <c r="E56" s="312"/>
      <c r="F56" s="312"/>
      <c r="G56" s="312" t="s">
        <v>4131</v>
      </c>
      <c r="H56" s="65">
        <v>6249494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1415</v>
      </c>
      <c r="C57" s="312" t="s">
        <v>2196</v>
      </c>
      <c r="D57" s="312" t="s">
        <v>4164</v>
      </c>
      <c r="E57" s="312"/>
      <c r="F57" s="312"/>
      <c r="G57" s="312" t="s">
        <v>1419</v>
      </c>
      <c r="H57" s="65">
        <v>6249563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 t="s">
        <v>1651</v>
      </c>
      <c r="D58" s="312" t="s">
        <v>4153</v>
      </c>
      <c r="E58" s="312"/>
      <c r="F58" s="312"/>
      <c r="G58" s="312" t="s">
        <v>1423</v>
      </c>
      <c r="H58" s="65">
        <v>6249564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1415</v>
      </c>
      <c r="C59" s="312" t="s">
        <v>1504</v>
      </c>
      <c r="D59" s="312" t="s">
        <v>1524</v>
      </c>
      <c r="E59" s="312"/>
      <c r="F59" s="312"/>
      <c r="G59" s="312" t="s">
        <v>1419</v>
      </c>
      <c r="H59" s="65">
        <v>6250656</v>
      </c>
      <c r="I59" s="65">
        <f>IF(H59="","None",_xlfn.XLOOKUP(H59,RawTable[ITEM_NO],RawTable[STOCK],"None"))</f>
        <v>19</v>
      </c>
      <c r="J59" s="313"/>
      <c r="K59" s="313"/>
      <c r="L59" s="316"/>
    </row>
    <row r="60" spans="2:12" ht="30" customHeight="1">
      <c r="B60" s="315" t="s">
        <v>1415</v>
      </c>
      <c r="C60" s="312" t="s">
        <v>1504</v>
      </c>
      <c r="D60" s="312" t="s">
        <v>1525</v>
      </c>
      <c r="E60" s="312"/>
      <c r="F60" s="312"/>
      <c r="G60" s="312" t="s">
        <v>1419</v>
      </c>
      <c r="H60" s="65">
        <v>6250657</v>
      </c>
      <c r="I60" s="65">
        <f>IF(H60="","None",_xlfn.XLOOKUP(H60,RawTable[ITEM_NO],RawTable[STOCK],"None"))</f>
        <v>20</v>
      </c>
      <c r="J60" s="313"/>
      <c r="K60" s="313"/>
      <c r="L60" s="316"/>
    </row>
    <row r="61" spans="2:12" ht="30" customHeight="1">
      <c r="B61" s="315" t="s">
        <v>1413</v>
      </c>
      <c r="C61" s="312" t="s">
        <v>2307</v>
      </c>
      <c r="D61" s="312" t="s">
        <v>4145</v>
      </c>
      <c r="E61" s="312"/>
      <c r="F61" s="312"/>
      <c r="G61" s="312" t="s">
        <v>1610</v>
      </c>
      <c r="H61" s="65">
        <v>6251663</v>
      </c>
      <c r="I61" s="65">
        <f>IF(H61="","None",_xlfn.XLOOKUP(H61,RawTable[ITEM_NO],RawTable[STOCK],"None"))</f>
        <v>2</v>
      </c>
      <c r="J61" s="313"/>
      <c r="K61" s="313"/>
      <c r="L61" s="316"/>
    </row>
    <row r="62" spans="2:12" ht="30" customHeight="1">
      <c r="B62" s="315" t="s">
        <v>1415</v>
      </c>
      <c r="C62" s="312" t="s">
        <v>1417</v>
      </c>
      <c r="D62" s="312" t="s">
        <v>3983</v>
      </c>
      <c r="E62" s="312"/>
      <c r="F62" s="312"/>
      <c r="G62" s="312" t="s">
        <v>1419</v>
      </c>
      <c r="H62" s="65">
        <v>6253604</v>
      </c>
      <c r="I62" s="65">
        <f>IF(H62="","None",_xlfn.XLOOKUP(H62,RawTable[ITEM_NO],RawTable[STOCK],"None"))</f>
        <v>6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4163</v>
      </c>
      <c r="E63" s="312"/>
      <c r="F63" s="312"/>
      <c r="G63" s="312" t="s">
        <v>4131</v>
      </c>
      <c r="H63" s="65">
        <v>6263196</v>
      </c>
      <c r="I63" s="65">
        <f>IF(H63="","None",_xlfn.XLOOKUP(H63,RawTable[ITEM_NO],RawTable[STOCK],"None"))</f>
        <v>1</v>
      </c>
      <c r="J63" s="313"/>
      <c r="K63" s="313"/>
      <c r="L63" s="316"/>
    </row>
    <row r="64" spans="2:12" ht="30" customHeight="1">
      <c r="B64" s="315" t="s">
        <v>1415</v>
      </c>
      <c r="C64" s="312"/>
      <c r="D64" s="312" t="s">
        <v>4190</v>
      </c>
      <c r="E64" s="312"/>
      <c r="F64" s="312"/>
      <c r="G64" s="312" t="s">
        <v>1806</v>
      </c>
      <c r="H64" s="65">
        <v>6263422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1415</v>
      </c>
      <c r="C65" s="312"/>
      <c r="D65" s="312" t="s">
        <v>4144</v>
      </c>
      <c r="E65" s="312"/>
      <c r="F65" s="312"/>
      <c r="G65" s="312" t="s">
        <v>1423</v>
      </c>
      <c r="H65" s="65">
        <v>6264258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1415</v>
      </c>
      <c r="C66" s="312" t="s">
        <v>2170</v>
      </c>
      <c r="D66" s="312" t="s">
        <v>4147</v>
      </c>
      <c r="E66" s="312"/>
      <c r="F66" s="312"/>
      <c r="G66" s="312" t="s">
        <v>1419</v>
      </c>
      <c r="H66" s="65">
        <v>6265339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1415</v>
      </c>
      <c r="C67" s="312" t="s">
        <v>2170</v>
      </c>
      <c r="D67" s="312" t="s">
        <v>4146</v>
      </c>
      <c r="E67" s="312"/>
      <c r="F67" s="312"/>
      <c r="G67" s="312" t="s">
        <v>1419</v>
      </c>
      <c r="H67" s="65">
        <v>6265340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1415</v>
      </c>
      <c r="C68" s="312" t="s">
        <v>1502</v>
      </c>
      <c r="D68" s="312" t="s">
        <v>4171</v>
      </c>
      <c r="E68" s="312"/>
      <c r="F68" s="312"/>
      <c r="G68" s="312" t="s">
        <v>1419</v>
      </c>
      <c r="H68" s="65">
        <v>6266904</v>
      </c>
      <c r="I68" s="65">
        <f>IF(H68="","None",_xlfn.XLOOKUP(H68,RawTable[ITEM_NO],RawTable[STOCK],"None"))</f>
        <v>1</v>
      </c>
      <c r="J68" s="313"/>
      <c r="K68" s="313"/>
      <c r="L68" s="316"/>
    </row>
    <row r="69" spans="2:12" ht="30" customHeight="1">
      <c r="B69" s="315" t="s">
        <v>1413</v>
      </c>
      <c r="C69" s="312"/>
      <c r="D69" s="312" t="s">
        <v>4127</v>
      </c>
      <c r="E69" s="312" t="s">
        <v>4128</v>
      </c>
      <c r="F69" s="312"/>
      <c r="G69" s="312" t="s">
        <v>1441</v>
      </c>
      <c r="H69" s="65">
        <v>6275271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1413</v>
      </c>
      <c r="C70" s="312" t="s">
        <v>1561</v>
      </c>
      <c r="D70" s="312" t="s">
        <v>4149</v>
      </c>
      <c r="E70" s="312" t="s">
        <v>4150</v>
      </c>
      <c r="F70" s="312" t="s">
        <v>4151</v>
      </c>
      <c r="G70" s="312" t="s">
        <v>1423</v>
      </c>
      <c r="H70" s="65">
        <v>6275482</v>
      </c>
      <c r="I70" s="65">
        <f>IF(H70="","None",_xlfn.XLOOKUP(H70,RawTable[ITEM_NO],RawTable[STOCK],"None"))</f>
        <v>2</v>
      </c>
      <c r="J70" s="313"/>
      <c r="K70" s="313"/>
      <c r="L70" s="316"/>
    </row>
    <row r="71" spans="2:12" ht="30" customHeight="1">
      <c r="B71" s="315" t="s">
        <v>1413</v>
      </c>
      <c r="C71" s="312" t="s">
        <v>1758</v>
      </c>
      <c r="D71" s="312" t="s">
        <v>4159</v>
      </c>
      <c r="E71" s="312"/>
      <c r="F71" s="312"/>
      <c r="G71" s="312" t="s">
        <v>1441</v>
      </c>
      <c r="H71" s="65">
        <v>6303712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1413</v>
      </c>
      <c r="C72" s="312" t="s">
        <v>1762</v>
      </c>
      <c r="D72" s="312" t="s">
        <v>4142</v>
      </c>
      <c r="E72" s="312"/>
      <c r="F72" s="312"/>
      <c r="G72" s="312" t="s">
        <v>1680</v>
      </c>
      <c r="H72" s="65">
        <v>6319373</v>
      </c>
      <c r="I72" s="65">
        <f>IF(H72="","None",_xlfn.XLOOKUP(H72,RawTable[ITEM_NO],RawTable[STOCK],"None"))</f>
        <v>5</v>
      </c>
      <c r="J72" s="313"/>
      <c r="K72" s="313"/>
      <c r="L72" s="316"/>
    </row>
    <row r="73" spans="2:12" ht="30" customHeight="1">
      <c r="B73" s="315" t="s">
        <v>1415</v>
      </c>
      <c r="C73" s="312" t="s">
        <v>1417</v>
      </c>
      <c r="D73" s="312" t="s">
        <v>2207</v>
      </c>
      <c r="E73" s="312"/>
      <c r="F73" s="312"/>
      <c r="G73" s="312" t="s">
        <v>1419</v>
      </c>
      <c r="H73" s="65">
        <v>6320850</v>
      </c>
      <c r="I73" s="65">
        <f>IF(H73="","None",_xlfn.XLOOKUP(H73,RawTable[ITEM_NO],RawTable[STOCK],"None"))</f>
        <v>4</v>
      </c>
      <c r="J73" s="313"/>
      <c r="K73" s="313"/>
      <c r="L73" s="316"/>
    </row>
    <row r="74" spans="2:12" ht="30" customHeight="1">
      <c r="B74" s="315" t="s">
        <v>1415</v>
      </c>
      <c r="C74" s="312" t="s">
        <v>1424</v>
      </c>
      <c r="D74" s="312" t="s">
        <v>2701</v>
      </c>
      <c r="E74" s="312"/>
      <c r="F74" s="312"/>
      <c r="G74" s="312" t="s">
        <v>1495</v>
      </c>
      <c r="H74" s="65">
        <v>6323390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1413</v>
      </c>
      <c r="C75" s="312" t="s">
        <v>1561</v>
      </c>
      <c r="D75" s="312" t="s">
        <v>4186</v>
      </c>
      <c r="E75" s="312"/>
      <c r="F75" s="312"/>
      <c r="G75" s="312" t="s">
        <v>1423</v>
      </c>
      <c r="H75" s="65">
        <v>6326200</v>
      </c>
      <c r="I75" s="65">
        <f>IF(H75="","None",_xlfn.XLOOKUP(H75,RawTable[ITEM_NO],RawTable[STOCK],"None"))</f>
        <v>7</v>
      </c>
      <c r="J75" s="313"/>
      <c r="K75" s="313"/>
      <c r="L75" s="316"/>
    </row>
    <row r="76" spans="2:12" ht="30" customHeight="1">
      <c r="B76" s="315" t="s">
        <v>1413</v>
      </c>
      <c r="C76" s="312" t="s">
        <v>1561</v>
      </c>
      <c r="D76" s="312" t="s">
        <v>4185</v>
      </c>
      <c r="E76" s="312"/>
      <c r="F76" s="312"/>
      <c r="G76" s="312" t="s">
        <v>1423</v>
      </c>
      <c r="H76" s="65">
        <v>6327204</v>
      </c>
      <c r="I76" s="65">
        <f>IF(H76="","None",_xlfn.XLOOKUP(H76,RawTable[ITEM_NO],RawTable[STOCK],"None"))</f>
        <v>6</v>
      </c>
      <c r="J76" s="313"/>
      <c r="K76" s="313"/>
      <c r="L76" s="316"/>
    </row>
    <row r="77" spans="2:12" ht="30" customHeight="1">
      <c r="B77" s="315" t="s">
        <v>1415</v>
      </c>
      <c r="C77" s="312" t="s">
        <v>1417</v>
      </c>
      <c r="D77" s="312" t="s">
        <v>4180</v>
      </c>
      <c r="E77" s="312"/>
      <c r="F77" s="312"/>
      <c r="G77" s="312" t="s">
        <v>1419</v>
      </c>
      <c r="H77" s="65">
        <v>6330519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3542</v>
      </c>
      <c r="D78" s="312" t="s">
        <v>3544</v>
      </c>
      <c r="E78" s="312"/>
      <c r="F78" s="312"/>
      <c r="G78" s="312" t="s">
        <v>1680</v>
      </c>
      <c r="H78" s="65">
        <v>6335179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 t="s">
        <v>3542</v>
      </c>
      <c r="D79" s="312" t="s">
        <v>3545</v>
      </c>
      <c r="E79" s="312"/>
      <c r="F79" s="312"/>
      <c r="G79" s="312" t="s">
        <v>1680</v>
      </c>
      <c r="H79" s="65">
        <v>6335180</v>
      </c>
      <c r="I79" s="65">
        <f>IF(H79="","None",_xlfn.XLOOKUP(H79,RawTable[ITEM_NO],RawTable[STOCK],"None"))</f>
        <v>0</v>
      </c>
      <c r="J79" s="313"/>
      <c r="K79" s="313"/>
      <c r="L79" s="316"/>
    </row>
    <row r="80" spans="2:12" ht="30" customHeight="1">
      <c r="B80" s="315" t="s">
        <v>1413</v>
      </c>
      <c r="C80" s="312" t="s">
        <v>3542</v>
      </c>
      <c r="D80" s="312" t="s">
        <v>3543</v>
      </c>
      <c r="E80" s="312"/>
      <c r="F80" s="312"/>
      <c r="G80" s="312" t="s">
        <v>1680</v>
      </c>
      <c r="H80" s="65">
        <v>6335181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1413</v>
      </c>
      <c r="C81" s="312" t="s">
        <v>3542</v>
      </c>
      <c r="D81" s="312" t="s">
        <v>3757</v>
      </c>
      <c r="E81" s="312"/>
      <c r="F81" s="312"/>
      <c r="G81" s="312" t="s">
        <v>1680</v>
      </c>
      <c r="H81" s="65">
        <v>6335182</v>
      </c>
      <c r="I81" s="65">
        <f>IF(H81="","None",_xlfn.XLOOKUP(H81,RawTable[ITEM_NO],RawTable[STOCK],"None"))</f>
        <v>2</v>
      </c>
      <c r="J81" s="313"/>
      <c r="K81" s="313"/>
      <c r="L81" s="316"/>
    </row>
    <row r="82" spans="2:12" ht="30" customHeight="1">
      <c r="B82" s="315" t="s">
        <v>1413</v>
      </c>
      <c r="C82" s="312" t="s">
        <v>3542</v>
      </c>
      <c r="D82" s="312" t="s">
        <v>3546</v>
      </c>
      <c r="E82" s="312"/>
      <c r="F82" s="312"/>
      <c r="G82" s="312" t="s">
        <v>1680</v>
      </c>
      <c r="H82" s="65">
        <v>6335218</v>
      </c>
      <c r="I82" s="65">
        <f>IF(H82="","None",_xlfn.XLOOKUP(H82,RawTable[ITEM_NO],RawTable[STOCK],"None"))</f>
        <v>3</v>
      </c>
      <c r="J82" s="313"/>
      <c r="K82" s="313"/>
      <c r="L82" s="316"/>
    </row>
    <row r="83" spans="2:12" ht="30" customHeight="1">
      <c r="B83" s="315" t="s">
        <v>1415</v>
      </c>
      <c r="C83" s="312" t="s">
        <v>4125</v>
      </c>
      <c r="D83" s="312" t="s">
        <v>1436</v>
      </c>
      <c r="E83" s="312"/>
      <c r="F83" s="312"/>
      <c r="G83" s="312" t="s">
        <v>1423</v>
      </c>
      <c r="H83" s="65">
        <v>6339541</v>
      </c>
      <c r="I83" s="65">
        <f>IF(H83="","None",_xlfn.XLOOKUP(H83,RawTable[ITEM_NO],RawTable[STOCK],"None"))</f>
        <v>4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I100" s="65" t="str">
        <f>IF(H100="","None",_xlfn.XLOOKUP(H100,RawTable[ITEM_NO],RawTable[STOCK],"None"))</f>
        <v>None</v>
      </c>
    </row>
    <row r="101" spans="2:12" ht="30" customHeight="1">
      <c r="I101" s="65" t="str">
        <f>IF(H101="","None",_xlfn.XLOOKUP(H101,RawTable[ITEM_NO],RawTable[STOCK],"None"))</f>
        <v>None</v>
      </c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3" xr:uid="{DAAE7B28-B568-46B2-8B83-F3990409C08E}">
    <sortState xmlns:xlrd2="http://schemas.microsoft.com/office/spreadsheetml/2017/richdata2" ref="B4:L219">
      <sortCondition ref="H3:H83"/>
    </sortState>
  </autoFilter>
  <phoneticPr fontId="2" type="noConversion"/>
  <conditionalFormatting sqref="B4:H220">
    <cfRule type="expression" dxfId="238" priority="6" stopIfTrue="1">
      <formula>UPPER($I4)="NONE"</formula>
    </cfRule>
    <cfRule type="expression" dxfId="237" priority="7" stopIfTrue="1">
      <formula>AND($I4&lt;&gt;"", $J4&lt;&gt;"", $I4*1&lt;$J4*1)</formula>
    </cfRule>
  </conditionalFormatting>
  <conditionalFormatting sqref="H1:H3 H221:H1048576">
    <cfRule type="duplicateValues" dxfId="236" priority="5"/>
  </conditionalFormatting>
  <conditionalFormatting sqref="H4:H1048576">
    <cfRule type="expression" dxfId="235" priority="8">
      <formula>COUNTIF($H:$H, $H4)&gt;1</formula>
    </cfRule>
  </conditionalFormatting>
  <conditionalFormatting sqref="I3:I1048576">
    <cfRule type="cellIs" dxfId="234" priority="1" operator="equal">
      <formula>0</formula>
    </cfRule>
    <cfRule type="cellIs" dxfId="233" priority="2" operator="equal">
      <formula>"None"</formula>
    </cfRule>
  </conditionalFormatting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BB8F-AB0B-4AC9-A014-C76B292C580B}">
  <sheetPr codeName="Sheet11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8546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2157</v>
      </c>
      <c r="D4" s="312" t="s">
        <v>3579</v>
      </c>
      <c r="E4" s="312" t="s">
        <v>4188</v>
      </c>
      <c r="F4" s="312" t="s">
        <v>4189</v>
      </c>
      <c r="G4" s="312" t="s">
        <v>3074</v>
      </c>
      <c r="H4" s="65">
        <v>6310262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1792</v>
      </c>
      <c r="C5" s="312" t="s">
        <v>1424</v>
      </c>
      <c r="D5" s="312" t="s">
        <v>3584</v>
      </c>
      <c r="E5" s="312"/>
      <c r="F5" s="312"/>
      <c r="G5" s="312" t="s">
        <v>1585</v>
      </c>
      <c r="H5" s="65">
        <v>6156758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1792</v>
      </c>
      <c r="C6" s="312" t="s">
        <v>1424</v>
      </c>
      <c r="D6" s="312" t="s">
        <v>3593</v>
      </c>
      <c r="E6" s="312"/>
      <c r="F6" s="312"/>
      <c r="G6" s="312" t="s">
        <v>3581</v>
      </c>
      <c r="H6" s="65">
        <v>1054274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1792</v>
      </c>
      <c r="C7" s="312"/>
      <c r="D7" s="312" t="s">
        <v>3582</v>
      </c>
      <c r="E7" s="312"/>
      <c r="F7" s="312"/>
      <c r="G7" s="312" t="s">
        <v>1585</v>
      </c>
      <c r="H7" s="65">
        <v>6111585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1792</v>
      </c>
      <c r="C8" s="312" t="s">
        <v>987</v>
      </c>
      <c r="D8" s="312" t="s">
        <v>8548</v>
      </c>
      <c r="E8" s="312"/>
      <c r="F8" s="312" t="s">
        <v>8547</v>
      </c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 t="s">
        <v>8680</v>
      </c>
    </row>
    <row r="9" spans="2:12" ht="30" customHeight="1">
      <c r="B9" s="315" t="s">
        <v>1792</v>
      </c>
      <c r="C9" s="312" t="s">
        <v>987</v>
      </c>
      <c r="D9" s="312" t="s">
        <v>8550</v>
      </c>
      <c r="E9" s="312"/>
      <c r="F9" s="312" t="s">
        <v>8549</v>
      </c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 t="s">
        <v>8680</v>
      </c>
    </row>
    <row r="10" spans="2:12" ht="30" customHeight="1">
      <c r="B10" s="315" t="s">
        <v>1792</v>
      </c>
      <c r="C10" s="312" t="s">
        <v>987</v>
      </c>
      <c r="D10" s="312" t="s">
        <v>8552</v>
      </c>
      <c r="E10" s="312"/>
      <c r="F10" s="312" t="s">
        <v>8551</v>
      </c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 t="s">
        <v>8680</v>
      </c>
    </row>
    <row r="11" spans="2:12" ht="30" customHeight="1">
      <c r="B11" s="315" t="s">
        <v>1792</v>
      </c>
      <c r="C11" s="312" t="s">
        <v>987</v>
      </c>
      <c r="D11" s="312" t="s">
        <v>8554</v>
      </c>
      <c r="E11" s="312"/>
      <c r="F11" s="312" t="s">
        <v>8553</v>
      </c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 t="s">
        <v>8680</v>
      </c>
    </row>
    <row r="12" spans="2:12" ht="30" customHeight="1">
      <c r="B12" s="315" t="s">
        <v>1792</v>
      </c>
      <c r="C12" s="312" t="s">
        <v>987</v>
      </c>
      <c r="D12" s="312" t="s">
        <v>8556</v>
      </c>
      <c r="E12" s="312"/>
      <c r="F12" s="312" t="s">
        <v>8555</v>
      </c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 t="s">
        <v>8680</v>
      </c>
    </row>
    <row r="13" spans="2:12" ht="30" customHeight="1">
      <c r="B13" s="315" t="s">
        <v>1792</v>
      </c>
      <c r="C13" s="312" t="s">
        <v>987</v>
      </c>
      <c r="D13" s="312" t="s">
        <v>8558</v>
      </c>
      <c r="E13" s="312"/>
      <c r="F13" s="312" t="s">
        <v>8557</v>
      </c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 t="s">
        <v>8680</v>
      </c>
    </row>
    <row r="14" spans="2:12" ht="30" customHeight="1">
      <c r="B14" s="315" t="s">
        <v>1792</v>
      </c>
      <c r="C14" s="312" t="s">
        <v>987</v>
      </c>
      <c r="D14" s="312" t="s">
        <v>8560</v>
      </c>
      <c r="E14" s="312"/>
      <c r="F14" s="312" t="s">
        <v>8559</v>
      </c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 t="s">
        <v>8680</v>
      </c>
    </row>
    <row r="15" spans="2:12" ht="30" customHeight="1">
      <c r="B15" s="315" t="s">
        <v>1792</v>
      </c>
      <c r="C15" s="312" t="s">
        <v>987</v>
      </c>
      <c r="D15" s="312" t="s">
        <v>8562</v>
      </c>
      <c r="E15" s="312"/>
      <c r="F15" s="312" t="s">
        <v>8561</v>
      </c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 t="s">
        <v>8680</v>
      </c>
    </row>
    <row r="16" spans="2:12" ht="30" customHeight="1">
      <c r="B16" s="315" t="s">
        <v>1792</v>
      </c>
      <c r="C16" s="312" t="s">
        <v>987</v>
      </c>
      <c r="D16" s="312" t="s">
        <v>8564</v>
      </c>
      <c r="E16" s="312"/>
      <c r="F16" s="312" t="s">
        <v>8563</v>
      </c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 t="s">
        <v>8680</v>
      </c>
    </row>
    <row r="17" spans="2:12" ht="30" customHeight="1">
      <c r="B17" s="315" t="s">
        <v>1792</v>
      </c>
      <c r="C17" s="312" t="s">
        <v>987</v>
      </c>
      <c r="D17" s="312" t="s">
        <v>8566</v>
      </c>
      <c r="E17" s="312"/>
      <c r="F17" s="312" t="s">
        <v>8565</v>
      </c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 t="s">
        <v>8680</v>
      </c>
    </row>
    <row r="18" spans="2:12" ht="30" customHeight="1">
      <c r="B18" s="315" t="s">
        <v>1792</v>
      </c>
      <c r="C18" s="312" t="s">
        <v>987</v>
      </c>
      <c r="D18" s="312" t="s">
        <v>8568</v>
      </c>
      <c r="E18" s="312"/>
      <c r="F18" s="312" t="s">
        <v>8567</v>
      </c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 t="s">
        <v>8680</v>
      </c>
    </row>
    <row r="19" spans="2:12" ht="30" customHeight="1">
      <c r="B19" s="315" t="s">
        <v>1792</v>
      </c>
      <c r="C19" s="312" t="s">
        <v>987</v>
      </c>
      <c r="D19" s="312" t="s">
        <v>8570</v>
      </c>
      <c r="E19" s="312"/>
      <c r="F19" s="312" t="s">
        <v>8569</v>
      </c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 t="s">
        <v>8680</v>
      </c>
    </row>
    <row r="20" spans="2:12" ht="30" customHeight="1">
      <c r="B20" s="315" t="s">
        <v>1792</v>
      </c>
      <c r="C20" s="312" t="s">
        <v>987</v>
      </c>
      <c r="D20" s="312" t="s">
        <v>8572</v>
      </c>
      <c r="E20" s="312"/>
      <c r="F20" s="312" t="s">
        <v>8571</v>
      </c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 t="s">
        <v>8680</v>
      </c>
    </row>
    <row r="21" spans="2:12" ht="30" customHeight="1">
      <c r="B21" s="315" t="s">
        <v>1792</v>
      </c>
      <c r="C21" s="312" t="s">
        <v>987</v>
      </c>
      <c r="D21" s="312" t="s">
        <v>8574</v>
      </c>
      <c r="E21" s="312"/>
      <c r="F21" s="312" t="s">
        <v>8573</v>
      </c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 t="s">
        <v>8680</v>
      </c>
    </row>
    <row r="22" spans="2:12" ht="30" customHeight="1">
      <c r="B22" s="315" t="s">
        <v>1792</v>
      </c>
      <c r="C22" s="312" t="s">
        <v>7995</v>
      </c>
      <c r="D22" s="312" t="s">
        <v>8576</v>
      </c>
      <c r="E22" s="312"/>
      <c r="F22" s="312" t="s">
        <v>8575</v>
      </c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 t="s">
        <v>8680</v>
      </c>
    </row>
    <row r="23" spans="2:12" ht="30" customHeight="1">
      <c r="B23" s="315" t="s">
        <v>1792</v>
      </c>
      <c r="C23" s="312" t="s">
        <v>7995</v>
      </c>
      <c r="D23" s="312" t="s">
        <v>8578</v>
      </c>
      <c r="E23" s="312"/>
      <c r="F23" s="312" t="s">
        <v>8577</v>
      </c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 t="s">
        <v>8680</v>
      </c>
    </row>
    <row r="24" spans="2:12" ht="30" customHeight="1">
      <c r="B24" s="315" t="s">
        <v>1792</v>
      </c>
      <c r="C24" s="312" t="s">
        <v>7995</v>
      </c>
      <c r="D24" s="312" t="s">
        <v>7560</v>
      </c>
      <c r="E24" s="312"/>
      <c r="F24" s="312" t="s">
        <v>8579</v>
      </c>
      <c r="G24" s="312"/>
      <c r="H24" s="65">
        <v>6218103</v>
      </c>
      <c r="I24" s="65">
        <f>IF(H24="","None",_xlfn.XLOOKUP(H24,RawTable[ITEM_NO],RawTable[STOCK],"None"))</f>
        <v>4</v>
      </c>
      <c r="J24" s="313"/>
      <c r="K24" s="313"/>
      <c r="L24" s="316" t="s">
        <v>8680</v>
      </c>
    </row>
    <row r="25" spans="2:12" ht="30" customHeight="1">
      <c r="B25" s="315" t="s">
        <v>1792</v>
      </c>
      <c r="C25" s="312" t="s">
        <v>7995</v>
      </c>
      <c r="D25" s="312" t="s">
        <v>7558</v>
      </c>
      <c r="E25" s="312"/>
      <c r="F25" s="312" t="s">
        <v>8580</v>
      </c>
      <c r="G25" s="312"/>
      <c r="H25" s="65">
        <v>6218104</v>
      </c>
      <c r="I25" s="65">
        <f>IF(H25="","None",_xlfn.XLOOKUP(H25,RawTable[ITEM_NO],RawTable[STOCK],"None"))</f>
        <v>2</v>
      </c>
      <c r="J25" s="313"/>
      <c r="K25" s="313"/>
      <c r="L25" s="316" t="s">
        <v>8680</v>
      </c>
    </row>
    <row r="26" spans="2:12" ht="30" customHeight="1">
      <c r="B26" s="315" t="s">
        <v>1792</v>
      </c>
      <c r="C26" s="312" t="s">
        <v>7995</v>
      </c>
      <c r="D26" s="312" t="s">
        <v>7556</v>
      </c>
      <c r="E26" s="312"/>
      <c r="F26" s="312" t="s">
        <v>8581</v>
      </c>
      <c r="G26" s="312"/>
      <c r="H26" s="65">
        <v>6339592</v>
      </c>
      <c r="I26" s="65">
        <f>IF(H26="","None",_xlfn.XLOOKUP(H26,RawTable[ITEM_NO],RawTable[STOCK],"None"))</f>
        <v>1</v>
      </c>
      <c r="J26" s="313"/>
      <c r="K26" s="313"/>
      <c r="L26" s="316" t="s">
        <v>8680</v>
      </c>
    </row>
    <row r="27" spans="2:12" ht="30" customHeight="1">
      <c r="B27" s="315" t="s">
        <v>1792</v>
      </c>
      <c r="C27" s="312" t="s">
        <v>7995</v>
      </c>
      <c r="D27" s="312" t="s">
        <v>7554</v>
      </c>
      <c r="E27" s="312"/>
      <c r="F27" s="312" t="s">
        <v>8582</v>
      </c>
      <c r="G27" s="312"/>
      <c r="H27" s="65">
        <v>6218107</v>
      </c>
      <c r="I27" s="65">
        <f>IF(H27="","None",_xlfn.XLOOKUP(H27,RawTable[ITEM_NO],RawTable[STOCK],"None"))</f>
        <v>2</v>
      </c>
      <c r="J27" s="313"/>
      <c r="K27" s="313"/>
      <c r="L27" s="316" t="s">
        <v>8680</v>
      </c>
    </row>
    <row r="28" spans="2:12" ht="30" customHeight="1">
      <c r="B28" s="315" t="s">
        <v>1792</v>
      </c>
      <c r="C28" s="312" t="s">
        <v>7995</v>
      </c>
      <c r="D28" s="312" t="s">
        <v>8584</v>
      </c>
      <c r="E28" s="312"/>
      <c r="F28" s="312" t="s">
        <v>8583</v>
      </c>
      <c r="G28" s="312"/>
      <c r="H28" s="65">
        <v>6270454</v>
      </c>
      <c r="I28" s="65">
        <f>IF(H28="","None",_xlfn.XLOOKUP(H28,RawTable[ITEM_NO],RawTable[STOCK],"None"))</f>
        <v>1</v>
      </c>
      <c r="J28" s="313"/>
      <c r="K28" s="313"/>
      <c r="L28" s="316" t="s">
        <v>8680</v>
      </c>
    </row>
    <row r="29" spans="2:12" ht="30" customHeight="1">
      <c r="B29" s="315" t="s">
        <v>1792</v>
      </c>
      <c r="C29" s="312" t="s">
        <v>7995</v>
      </c>
      <c r="D29" s="312" t="s">
        <v>7552</v>
      </c>
      <c r="E29" s="312"/>
      <c r="F29" s="312" t="s">
        <v>8585</v>
      </c>
      <c r="G29" s="312"/>
      <c r="H29" s="65">
        <v>6218105</v>
      </c>
      <c r="I29" s="65">
        <f>IF(H29="","None",_xlfn.XLOOKUP(H29,RawTable[ITEM_NO],RawTable[STOCK],"None"))</f>
        <v>1</v>
      </c>
      <c r="J29" s="313"/>
      <c r="K29" s="313"/>
      <c r="L29" s="316" t="s">
        <v>8680</v>
      </c>
    </row>
    <row r="30" spans="2:12" ht="30" customHeight="1">
      <c r="B30" s="315" t="s">
        <v>1792</v>
      </c>
      <c r="C30" s="312" t="s">
        <v>7995</v>
      </c>
      <c r="D30" s="312" t="s">
        <v>8587</v>
      </c>
      <c r="E30" s="312"/>
      <c r="F30" s="312" t="s">
        <v>8586</v>
      </c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 t="s">
        <v>8680</v>
      </c>
    </row>
    <row r="31" spans="2:12" ht="30" customHeight="1">
      <c r="B31" s="315" t="s">
        <v>1792</v>
      </c>
      <c r="C31" s="312" t="s">
        <v>7995</v>
      </c>
      <c r="D31" s="312" t="s">
        <v>8589</v>
      </c>
      <c r="E31" s="312"/>
      <c r="F31" s="312" t="s">
        <v>8588</v>
      </c>
      <c r="G31" s="312"/>
      <c r="H31" s="65">
        <v>6282033</v>
      </c>
      <c r="I31" s="65">
        <f>IF(H31="","None",_xlfn.XLOOKUP(H31,RawTable[ITEM_NO],RawTable[STOCK],"None"))</f>
        <v>1</v>
      </c>
      <c r="J31" s="313"/>
      <c r="K31" s="313"/>
      <c r="L31" s="316" t="s">
        <v>8680</v>
      </c>
    </row>
    <row r="32" spans="2:12" ht="30" customHeight="1">
      <c r="B32" s="315" t="s">
        <v>1792</v>
      </c>
      <c r="C32" s="312" t="s">
        <v>7995</v>
      </c>
      <c r="D32" s="312" t="s">
        <v>8591</v>
      </c>
      <c r="E32" s="312"/>
      <c r="F32" s="312" t="s">
        <v>8590</v>
      </c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 t="s">
        <v>8680</v>
      </c>
    </row>
    <row r="33" spans="2:12" ht="30" customHeight="1">
      <c r="B33" s="315" t="s">
        <v>1792</v>
      </c>
      <c r="C33" s="312" t="s">
        <v>7995</v>
      </c>
      <c r="D33" s="312" t="s">
        <v>8593</v>
      </c>
      <c r="E33" s="312"/>
      <c r="F33" s="312" t="s">
        <v>8592</v>
      </c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 t="s">
        <v>8680</v>
      </c>
    </row>
    <row r="34" spans="2:12" ht="30" customHeight="1">
      <c r="B34" s="315" t="s">
        <v>1792</v>
      </c>
      <c r="C34" s="312" t="s">
        <v>7995</v>
      </c>
      <c r="D34" s="312" t="s">
        <v>8595</v>
      </c>
      <c r="E34" s="312"/>
      <c r="F34" s="312" t="s">
        <v>8594</v>
      </c>
      <c r="G34" s="312"/>
      <c r="H34" s="65">
        <v>6263422</v>
      </c>
      <c r="I34" s="65">
        <f>IF(H34="","None",_xlfn.XLOOKUP(H34,RawTable[ITEM_NO],RawTable[STOCK],"None"))</f>
        <v>1</v>
      </c>
      <c r="J34" s="313"/>
      <c r="K34" s="313"/>
      <c r="L34" s="316" t="s">
        <v>8680</v>
      </c>
    </row>
    <row r="35" spans="2:12" ht="30" customHeight="1">
      <c r="B35" s="315" t="s">
        <v>1792</v>
      </c>
      <c r="C35" s="312" t="s">
        <v>7995</v>
      </c>
      <c r="D35" s="312" t="s">
        <v>8597</v>
      </c>
      <c r="E35" s="312"/>
      <c r="F35" s="312" t="s">
        <v>8596</v>
      </c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 t="s">
        <v>8680</v>
      </c>
    </row>
    <row r="36" spans="2:12" ht="30" customHeight="1">
      <c r="B36" s="315" t="s">
        <v>1792</v>
      </c>
      <c r="C36" s="312" t="s">
        <v>7995</v>
      </c>
      <c r="D36" s="312" t="s">
        <v>8599</v>
      </c>
      <c r="E36" s="312"/>
      <c r="F36" s="312" t="s">
        <v>8598</v>
      </c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 t="s">
        <v>8680</v>
      </c>
    </row>
    <row r="37" spans="2:12" ht="30" customHeight="1">
      <c r="B37" s="315" t="s">
        <v>1792</v>
      </c>
      <c r="C37" s="312" t="s">
        <v>7995</v>
      </c>
      <c r="D37" s="312" t="s">
        <v>8601</v>
      </c>
      <c r="E37" s="312"/>
      <c r="F37" s="312" t="s">
        <v>8600</v>
      </c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 t="s">
        <v>8680</v>
      </c>
    </row>
    <row r="38" spans="2:12" ht="30" customHeight="1">
      <c r="B38" s="315" t="s">
        <v>1792</v>
      </c>
      <c r="C38" s="312" t="s">
        <v>7995</v>
      </c>
      <c r="D38" s="312" t="s">
        <v>8603</v>
      </c>
      <c r="E38" s="312"/>
      <c r="F38" s="312" t="s">
        <v>8602</v>
      </c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 t="s">
        <v>8680</v>
      </c>
    </row>
    <row r="39" spans="2:12" ht="30" customHeight="1">
      <c r="B39" s="315" t="s">
        <v>1792</v>
      </c>
      <c r="C39" s="312" t="s">
        <v>7995</v>
      </c>
      <c r="D39" s="312" t="s">
        <v>8605</v>
      </c>
      <c r="E39" s="312"/>
      <c r="F39" s="312" t="s">
        <v>8604</v>
      </c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 t="s">
        <v>8680</v>
      </c>
    </row>
    <row r="40" spans="2:12" ht="30" customHeight="1">
      <c r="B40" s="315" t="s">
        <v>1792</v>
      </c>
      <c r="C40" s="312" t="s">
        <v>7995</v>
      </c>
      <c r="D40" s="312" t="s">
        <v>8607</v>
      </c>
      <c r="E40" s="312"/>
      <c r="F40" s="312" t="s">
        <v>8606</v>
      </c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 t="s">
        <v>8680</v>
      </c>
    </row>
    <row r="41" spans="2:12" ht="30" customHeight="1">
      <c r="B41" s="315" t="s">
        <v>1792</v>
      </c>
      <c r="C41" s="312" t="s">
        <v>8679</v>
      </c>
      <c r="D41" s="312" t="s">
        <v>8609</v>
      </c>
      <c r="E41" s="312"/>
      <c r="F41" s="312" t="s">
        <v>8608</v>
      </c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 t="s">
        <v>8680</v>
      </c>
    </row>
    <row r="42" spans="2:12" ht="30" customHeight="1">
      <c r="B42" s="315" t="s">
        <v>1792</v>
      </c>
      <c r="C42" s="312" t="s">
        <v>8679</v>
      </c>
      <c r="D42" s="312">
        <v>1080321</v>
      </c>
      <c r="E42" s="312"/>
      <c r="F42" s="312" t="s">
        <v>8610</v>
      </c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 t="s">
        <v>8680</v>
      </c>
    </row>
    <row r="43" spans="2:12" ht="30" customHeight="1">
      <c r="B43" s="315" t="s">
        <v>1792</v>
      </c>
      <c r="C43" s="312" t="s">
        <v>8253</v>
      </c>
      <c r="D43" s="312" t="s">
        <v>7716</v>
      </c>
      <c r="E43" s="312"/>
      <c r="F43" s="312" t="s">
        <v>8611</v>
      </c>
      <c r="G43" s="312"/>
      <c r="H43" s="65">
        <v>6165844</v>
      </c>
      <c r="I43" s="65">
        <f>IF(H43="","None",_xlfn.XLOOKUP(H43,RawTable[ITEM_NO],RawTable[STOCK],"None"))</f>
        <v>0</v>
      </c>
      <c r="J43" s="313"/>
      <c r="K43" s="313"/>
      <c r="L43" s="316" t="s">
        <v>8680</v>
      </c>
    </row>
    <row r="44" spans="2:12" ht="30" customHeight="1">
      <c r="B44" s="315" t="s">
        <v>1792</v>
      </c>
      <c r="C44" s="312" t="s">
        <v>8253</v>
      </c>
      <c r="D44" s="312" t="s">
        <v>8613</v>
      </c>
      <c r="E44" s="312"/>
      <c r="F44" s="312" t="s">
        <v>8612</v>
      </c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 t="s">
        <v>8680</v>
      </c>
    </row>
    <row r="45" spans="2:12" ht="30" customHeight="1">
      <c r="B45" s="315" t="s">
        <v>1792</v>
      </c>
      <c r="C45" s="312" t="s">
        <v>8253</v>
      </c>
      <c r="D45" s="312" t="s">
        <v>8615</v>
      </c>
      <c r="E45" s="312"/>
      <c r="F45" s="312" t="s">
        <v>8614</v>
      </c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 t="s">
        <v>8680</v>
      </c>
    </row>
    <row r="46" spans="2:12" ht="30" customHeight="1">
      <c r="B46" s="315" t="s">
        <v>1792</v>
      </c>
      <c r="C46" s="312" t="s">
        <v>8253</v>
      </c>
      <c r="D46" s="312" t="s">
        <v>8617</v>
      </c>
      <c r="E46" s="312"/>
      <c r="F46" s="312" t="s">
        <v>8616</v>
      </c>
      <c r="G46" s="312"/>
      <c r="H46" s="65">
        <v>6286832</v>
      </c>
      <c r="I46" s="65">
        <f>IF(H46="","None",_xlfn.XLOOKUP(H46,RawTable[ITEM_NO],RawTable[STOCK],"None"))</f>
        <v>2</v>
      </c>
      <c r="J46" s="313"/>
      <c r="K46" s="313"/>
      <c r="L46" s="316" t="s">
        <v>8680</v>
      </c>
    </row>
    <row r="47" spans="2:12" ht="30" customHeight="1">
      <c r="B47" s="315" t="s">
        <v>1792</v>
      </c>
      <c r="C47" s="312" t="s">
        <v>8253</v>
      </c>
      <c r="D47" s="312" t="s">
        <v>8619</v>
      </c>
      <c r="E47" s="312"/>
      <c r="F47" s="312" t="s">
        <v>8618</v>
      </c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 t="s">
        <v>8680</v>
      </c>
    </row>
    <row r="48" spans="2:12" ht="30" customHeight="1">
      <c r="B48" s="315" t="s">
        <v>1792</v>
      </c>
      <c r="C48" s="312" t="s">
        <v>8253</v>
      </c>
      <c r="D48" s="312" t="s">
        <v>8621</v>
      </c>
      <c r="E48" s="312"/>
      <c r="F48" s="312" t="s">
        <v>8620</v>
      </c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 t="s">
        <v>8680</v>
      </c>
    </row>
    <row r="49" spans="2:12" ht="30" customHeight="1">
      <c r="B49" s="315" t="s">
        <v>1792</v>
      </c>
      <c r="C49" s="312" t="s">
        <v>8253</v>
      </c>
      <c r="D49" s="312" t="s">
        <v>8623</v>
      </c>
      <c r="E49" s="312"/>
      <c r="F49" s="312" t="s">
        <v>8622</v>
      </c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 t="s">
        <v>8680</v>
      </c>
    </row>
    <row r="50" spans="2:12" ht="30" customHeight="1">
      <c r="B50" s="315" t="s">
        <v>1792</v>
      </c>
      <c r="C50" s="312" t="s">
        <v>8253</v>
      </c>
      <c r="D50" s="312" t="s">
        <v>8625</v>
      </c>
      <c r="E50" s="312"/>
      <c r="F50" s="312" t="s">
        <v>8624</v>
      </c>
      <c r="G50" s="312"/>
      <c r="H50" s="65">
        <v>6151604</v>
      </c>
      <c r="I50" s="65">
        <f>IF(H50="","None",_xlfn.XLOOKUP(H50,RawTable[ITEM_NO],RawTable[STOCK],"None"))</f>
        <v>4</v>
      </c>
      <c r="J50" s="313"/>
      <c r="K50" s="313"/>
      <c r="L50" s="316" t="s">
        <v>8680</v>
      </c>
    </row>
    <row r="51" spans="2:12" ht="30" customHeight="1">
      <c r="B51" s="315" t="s">
        <v>1792</v>
      </c>
      <c r="C51" s="312" t="s">
        <v>8253</v>
      </c>
      <c r="D51" s="312" t="s">
        <v>8627</v>
      </c>
      <c r="E51" s="312"/>
      <c r="F51" s="312" t="s">
        <v>8626</v>
      </c>
      <c r="G51" s="312"/>
      <c r="H51" s="65">
        <v>6229395</v>
      </c>
      <c r="I51" s="65">
        <f>IF(H51="","None",_xlfn.XLOOKUP(H51,RawTable[ITEM_NO],RawTable[STOCK],"None"))</f>
        <v>3</v>
      </c>
      <c r="J51" s="313"/>
      <c r="K51" s="313"/>
      <c r="L51" s="316" t="s">
        <v>8680</v>
      </c>
    </row>
    <row r="52" spans="2:12" ht="30" customHeight="1">
      <c r="B52" s="315" t="s">
        <v>1792</v>
      </c>
      <c r="C52" s="312" t="s">
        <v>8253</v>
      </c>
      <c r="D52" s="312" t="s">
        <v>8629</v>
      </c>
      <c r="E52" s="312"/>
      <c r="F52" s="312" t="s">
        <v>8628</v>
      </c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 t="s">
        <v>8680</v>
      </c>
    </row>
    <row r="53" spans="2:12" ht="30" customHeight="1">
      <c r="B53" s="315" t="s">
        <v>1792</v>
      </c>
      <c r="C53" s="312" t="s">
        <v>8253</v>
      </c>
      <c r="D53" s="312" t="s">
        <v>8631</v>
      </c>
      <c r="E53" s="312"/>
      <c r="F53" s="312" t="s">
        <v>8630</v>
      </c>
      <c r="G53" s="312"/>
      <c r="H53" s="65">
        <v>6300457</v>
      </c>
      <c r="I53" s="65">
        <f>IF(H53="","None",_xlfn.XLOOKUP(H53,RawTable[ITEM_NO],RawTable[STOCK],"None"))</f>
        <v>2</v>
      </c>
      <c r="J53" s="313"/>
      <c r="K53" s="313"/>
      <c r="L53" s="316" t="s">
        <v>8680</v>
      </c>
    </row>
    <row r="54" spans="2:12" ht="30" customHeight="1">
      <c r="B54" s="315" t="s">
        <v>1792</v>
      </c>
      <c r="C54" s="312" t="s">
        <v>8253</v>
      </c>
      <c r="D54" s="312" t="s">
        <v>8633</v>
      </c>
      <c r="E54" s="312"/>
      <c r="F54" s="312" t="s">
        <v>8632</v>
      </c>
      <c r="G54" s="312"/>
      <c r="H54" s="65">
        <v>6171140</v>
      </c>
      <c r="I54" s="65">
        <f>IF(H54="","None",_xlfn.XLOOKUP(H54,RawTable[ITEM_NO],RawTable[STOCK],"None"))</f>
        <v>4</v>
      </c>
      <c r="J54" s="313"/>
      <c r="K54" s="313"/>
      <c r="L54" s="316" t="s">
        <v>8680</v>
      </c>
    </row>
    <row r="55" spans="2:12" ht="30" customHeight="1">
      <c r="B55" s="315" t="s">
        <v>1792</v>
      </c>
      <c r="C55" s="312" t="s">
        <v>8253</v>
      </c>
      <c r="D55" s="312" t="s">
        <v>8635</v>
      </c>
      <c r="E55" s="312"/>
      <c r="F55" s="312" t="s">
        <v>8634</v>
      </c>
      <c r="G55" s="312"/>
      <c r="H55" s="65">
        <v>6342933</v>
      </c>
      <c r="I55" s="65">
        <f>IF(H55="","None",_xlfn.XLOOKUP(H55,RawTable[ITEM_NO],RawTable[STOCK],"None"))</f>
        <v>8</v>
      </c>
      <c r="J55" s="313"/>
      <c r="K55" s="313"/>
      <c r="L55" s="316" t="s">
        <v>8680</v>
      </c>
    </row>
    <row r="56" spans="2:12" ht="30" customHeight="1">
      <c r="B56" s="315" t="s">
        <v>1792</v>
      </c>
      <c r="C56" s="312" t="s">
        <v>8677</v>
      </c>
      <c r="D56" s="312" t="s">
        <v>8637</v>
      </c>
      <c r="E56" s="312"/>
      <c r="F56" s="312" t="s">
        <v>8636</v>
      </c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 t="s">
        <v>8680</v>
      </c>
    </row>
    <row r="57" spans="2:12" ht="30" customHeight="1">
      <c r="B57" s="315" t="s">
        <v>1792</v>
      </c>
      <c r="C57" s="312" t="s">
        <v>8677</v>
      </c>
      <c r="D57" s="312" t="s">
        <v>8638</v>
      </c>
      <c r="E57" s="312"/>
      <c r="F57" s="312" t="s">
        <v>1651</v>
      </c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 t="s">
        <v>8680</v>
      </c>
    </row>
    <row r="58" spans="2:12" ht="30" customHeight="1">
      <c r="B58" s="315" t="s">
        <v>1792</v>
      </c>
      <c r="C58" s="312" t="s">
        <v>8677</v>
      </c>
      <c r="D58" s="312" t="s">
        <v>8639</v>
      </c>
      <c r="E58" s="312"/>
      <c r="F58" s="312" t="s">
        <v>1651</v>
      </c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 t="s">
        <v>8680</v>
      </c>
    </row>
    <row r="59" spans="2:12" ht="30" customHeight="1">
      <c r="B59" s="315" t="s">
        <v>1792</v>
      </c>
      <c r="C59" s="312" t="s">
        <v>8677</v>
      </c>
      <c r="D59" s="312" t="s">
        <v>8641</v>
      </c>
      <c r="E59" s="312"/>
      <c r="F59" s="312" t="s">
        <v>8640</v>
      </c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 t="s">
        <v>8680</v>
      </c>
    </row>
    <row r="60" spans="2:12" ht="30" customHeight="1">
      <c r="B60" s="315" t="s">
        <v>1792</v>
      </c>
      <c r="C60" s="312" t="s">
        <v>8677</v>
      </c>
      <c r="D60" s="312" t="s">
        <v>8642</v>
      </c>
      <c r="E60" s="312"/>
      <c r="F60" s="312">
        <v>532448</v>
      </c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 t="s">
        <v>8680</v>
      </c>
    </row>
    <row r="61" spans="2:12" ht="30" customHeight="1">
      <c r="B61" s="315" t="s">
        <v>1792</v>
      </c>
      <c r="C61" s="312" t="s">
        <v>8677</v>
      </c>
      <c r="D61" s="312" t="s">
        <v>8643</v>
      </c>
      <c r="E61" s="312"/>
      <c r="F61" s="312">
        <v>544043</v>
      </c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 t="s">
        <v>8680</v>
      </c>
    </row>
    <row r="62" spans="2:12" ht="30" customHeight="1">
      <c r="B62" s="315" t="s">
        <v>1792</v>
      </c>
      <c r="C62" s="312" t="s">
        <v>8677</v>
      </c>
      <c r="D62" s="312" t="s">
        <v>8644</v>
      </c>
      <c r="E62" s="312"/>
      <c r="F62" s="312">
        <v>543955</v>
      </c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 t="s">
        <v>8680</v>
      </c>
    </row>
    <row r="63" spans="2:12" ht="30" customHeight="1">
      <c r="B63" s="315" t="s">
        <v>1792</v>
      </c>
      <c r="C63" s="312" t="s">
        <v>8677</v>
      </c>
      <c r="D63" s="312" t="s">
        <v>8645</v>
      </c>
      <c r="E63" s="312"/>
      <c r="F63" s="312">
        <v>1376430</v>
      </c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 t="s">
        <v>8680</v>
      </c>
    </row>
    <row r="64" spans="2:12" ht="30" customHeight="1">
      <c r="B64" s="315" t="s">
        <v>1792</v>
      </c>
      <c r="C64" s="312" t="s">
        <v>8677</v>
      </c>
      <c r="D64" s="312" t="s">
        <v>8647</v>
      </c>
      <c r="E64" s="312"/>
      <c r="F64" s="312" t="s">
        <v>8646</v>
      </c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 t="s">
        <v>8680</v>
      </c>
    </row>
    <row r="65" spans="2:12" ht="30" customHeight="1">
      <c r="B65" s="315" t="s">
        <v>1792</v>
      </c>
      <c r="C65" s="312" t="s">
        <v>8677</v>
      </c>
      <c r="D65" s="312" t="s">
        <v>8648</v>
      </c>
      <c r="E65" s="312"/>
      <c r="F65" s="312" t="s">
        <v>8646</v>
      </c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 t="s">
        <v>8680</v>
      </c>
    </row>
    <row r="66" spans="2:12" ht="30" customHeight="1">
      <c r="B66" s="315" t="s">
        <v>1792</v>
      </c>
      <c r="C66" s="312" t="s">
        <v>8677</v>
      </c>
      <c r="D66" s="312" t="s">
        <v>8650</v>
      </c>
      <c r="E66" s="312"/>
      <c r="F66" s="312" t="s">
        <v>8649</v>
      </c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 t="s">
        <v>8680</v>
      </c>
    </row>
    <row r="67" spans="2:12" ht="30" customHeight="1">
      <c r="B67" s="315" t="s">
        <v>1792</v>
      </c>
      <c r="C67" s="312" t="s">
        <v>8677</v>
      </c>
      <c r="D67" s="312" t="s">
        <v>8651</v>
      </c>
      <c r="E67" s="312"/>
      <c r="F67" s="312" t="s">
        <v>1605</v>
      </c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 t="s">
        <v>8680</v>
      </c>
    </row>
    <row r="68" spans="2:12" ht="30" customHeight="1">
      <c r="B68" s="315" t="s">
        <v>1792</v>
      </c>
      <c r="C68" s="312" t="s">
        <v>8677</v>
      </c>
      <c r="D68" s="312" t="s">
        <v>8653</v>
      </c>
      <c r="E68" s="312"/>
      <c r="F68" s="312" t="s">
        <v>8652</v>
      </c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 t="s">
        <v>8680</v>
      </c>
    </row>
    <row r="69" spans="2:12" ht="30" customHeight="1">
      <c r="B69" s="315" t="s">
        <v>1792</v>
      </c>
      <c r="C69" s="312" t="s">
        <v>8677</v>
      </c>
      <c r="D69" s="312" t="s">
        <v>8654</v>
      </c>
      <c r="E69" s="312"/>
      <c r="F69" s="312" t="s">
        <v>1651</v>
      </c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 t="s">
        <v>8680</v>
      </c>
    </row>
    <row r="70" spans="2:12" ht="30" customHeight="1">
      <c r="B70" s="315" t="s">
        <v>1792</v>
      </c>
      <c r="C70" s="312" t="s">
        <v>8677</v>
      </c>
      <c r="D70" s="312" t="s">
        <v>8655</v>
      </c>
      <c r="E70" s="312"/>
      <c r="F70" s="312" t="s">
        <v>8646</v>
      </c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 t="s">
        <v>8680</v>
      </c>
    </row>
    <row r="71" spans="2:12" ht="30" customHeight="1">
      <c r="B71" s="315" t="s">
        <v>1792</v>
      </c>
      <c r="C71" s="312" t="s">
        <v>8677</v>
      </c>
      <c r="D71" s="312" t="s">
        <v>8657</v>
      </c>
      <c r="E71" s="312"/>
      <c r="F71" s="312" t="s">
        <v>8656</v>
      </c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 t="s">
        <v>8680</v>
      </c>
    </row>
    <row r="72" spans="2:12" ht="30" customHeight="1">
      <c r="B72" s="315" t="s">
        <v>1792</v>
      </c>
      <c r="C72" s="312" t="s">
        <v>8677</v>
      </c>
      <c r="D72" s="312" t="s">
        <v>8659</v>
      </c>
      <c r="E72" s="312"/>
      <c r="F72" s="312" t="s">
        <v>8658</v>
      </c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 t="s">
        <v>8680</v>
      </c>
    </row>
    <row r="73" spans="2:12" ht="30" customHeight="1">
      <c r="B73" s="315" t="s">
        <v>1792</v>
      </c>
      <c r="C73" s="312" t="s">
        <v>8677</v>
      </c>
      <c r="D73" s="312" t="s">
        <v>8661</v>
      </c>
      <c r="E73" s="312"/>
      <c r="F73" s="312" t="s">
        <v>8660</v>
      </c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 t="s">
        <v>8680</v>
      </c>
    </row>
    <row r="74" spans="2:12" ht="30" customHeight="1">
      <c r="B74" s="315" t="s">
        <v>1792</v>
      </c>
      <c r="C74" s="312" t="s">
        <v>8677</v>
      </c>
      <c r="D74" s="312" t="s">
        <v>8663</v>
      </c>
      <c r="E74" s="312"/>
      <c r="F74" s="312" t="s">
        <v>8662</v>
      </c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 t="s">
        <v>8680</v>
      </c>
    </row>
    <row r="75" spans="2:12" ht="30" customHeight="1">
      <c r="B75" s="315" t="s">
        <v>1792</v>
      </c>
      <c r="C75" s="312" t="s">
        <v>8678</v>
      </c>
      <c r="D75" s="312" t="s">
        <v>8665</v>
      </c>
      <c r="E75" s="312"/>
      <c r="F75" s="312" t="s">
        <v>8664</v>
      </c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 t="s">
        <v>8680</v>
      </c>
    </row>
    <row r="76" spans="2:12" ht="30" customHeight="1">
      <c r="B76" s="315" t="s">
        <v>1792</v>
      </c>
      <c r="C76" s="312" t="s">
        <v>8678</v>
      </c>
      <c r="D76" s="312" t="s">
        <v>8667</v>
      </c>
      <c r="E76" s="312"/>
      <c r="F76" s="312" t="s">
        <v>8666</v>
      </c>
      <c r="G76" s="312"/>
      <c r="H76" s="65">
        <v>6292782</v>
      </c>
      <c r="I76" s="65">
        <f>IF(H76="","None",_xlfn.XLOOKUP(H76,RawTable[ITEM_NO],RawTable[STOCK],"None"))</f>
        <v>1</v>
      </c>
      <c r="J76" s="313"/>
      <c r="K76" s="313"/>
      <c r="L76" s="316" t="s">
        <v>8680</v>
      </c>
    </row>
    <row r="77" spans="2:12" ht="30" customHeight="1">
      <c r="B77" s="315" t="s">
        <v>1792</v>
      </c>
      <c r="C77" s="312" t="s">
        <v>8678</v>
      </c>
      <c r="D77" s="312" t="s">
        <v>8669</v>
      </c>
      <c r="E77" s="312"/>
      <c r="F77" s="312" t="s">
        <v>8668</v>
      </c>
      <c r="G77" s="312"/>
      <c r="H77" s="65">
        <v>6292781</v>
      </c>
      <c r="I77" s="65">
        <f>IF(H77="","None",_xlfn.XLOOKUP(H77,RawTable[ITEM_NO],RawTable[STOCK],"None"))</f>
        <v>1</v>
      </c>
      <c r="J77" s="313"/>
      <c r="K77" s="313"/>
      <c r="L77" s="316" t="s">
        <v>8680</v>
      </c>
    </row>
    <row r="78" spans="2:12" ht="30" customHeight="1">
      <c r="B78" s="315" t="s">
        <v>1792</v>
      </c>
      <c r="C78" s="312" t="s">
        <v>8678</v>
      </c>
      <c r="D78" s="312" t="s">
        <v>8670</v>
      </c>
      <c r="E78" s="312"/>
      <c r="F78" s="312" t="s">
        <v>8668</v>
      </c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 t="s">
        <v>8680</v>
      </c>
    </row>
    <row r="79" spans="2:12" ht="30" customHeight="1">
      <c r="B79" s="315" t="s">
        <v>1792</v>
      </c>
      <c r="C79" s="312" t="s">
        <v>8678</v>
      </c>
      <c r="D79" s="312" t="s">
        <v>8672</v>
      </c>
      <c r="E79" s="312"/>
      <c r="F79" s="312" t="s">
        <v>8671</v>
      </c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 t="s">
        <v>8680</v>
      </c>
    </row>
    <row r="80" spans="2:12" ht="30" customHeight="1">
      <c r="B80" s="315" t="s">
        <v>1792</v>
      </c>
      <c r="C80" s="312" t="s">
        <v>8678</v>
      </c>
      <c r="D80" s="312" t="s">
        <v>8674</v>
      </c>
      <c r="E80" s="312"/>
      <c r="F80" s="312" t="s">
        <v>8673</v>
      </c>
      <c r="G80" s="312"/>
      <c r="H80" s="65">
        <v>6290255</v>
      </c>
      <c r="I80" s="65">
        <f>IF(H80="","None",_xlfn.XLOOKUP(H80,RawTable[ITEM_NO],RawTable[STOCK],"None"))</f>
        <v>1</v>
      </c>
      <c r="J80" s="313"/>
      <c r="K80" s="313"/>
      <c r="L80" s="316" t="s">
        <v>8680</v>
      </c>
    </row>
    <row r="81" spans="2:12" ht="30" customHeight="1">
      <c r="B81" s="315" t="s">
        <v>1792</v>
      </c>
      <c r="C81" s="312" t="s">
        <v>8678</v>
      </c>
      <c r="D81" s="312" t="s">
        <v>8676</v>
      </c>
      <c r="E81" s="312"/>
      <c r="F81" s="312" t="s">
        <v>8675</v>
      </c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 t="s">
        <v>8680</v>
      </c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I99" s="65" t="str">
        <f>IF(H99="","None",_xlfn.XLOOKUP(H99,RawTable[ITEM_NO],RawTable[STOCK],"None"))</f>
        <v>None</v>
      </c>
    </row>
    <row r="100" spans="2:12" ht="30" customHeight="1">
      <c r="I100" s="65" t="str">
        <f>IF(H100="","None",_xlfn.XLOOKUP(H100,RawTable[ITEM_NO],RawTable[STOCK],"None"))</f>
        <v>None</v>
      </c>
    </row>
    <row r="101" spans="2:12" ht="30" customHeight="1">
      <c r="I101" s="65" t="str">
        <f>IF(H101="","None",_xlfn.XLOOKUP(H101,RawTable[ITEM_NO],RawTable[STOCK],"None"))</f>
        <v>None</v>
      </c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2" xr:uid="{DAAE7B28-B568-46B2-8B83-F3990409C08E}">
    <sortState xmlns:xlrd2="http://schemas.microsoft.com/office/spreadsheetml/2017/richdata2" ref="B4:L82">
      <sortCondition ref="B4:B5"/>
      <sortCondition ref="C4:C5"/>
      <sortCondition ref="D4:D5"/>
    </sortState>
  </autoFilter>
  <phoneticPr fontId="2" type="noConversion"/>
  <conditionalFormatting sqref="B4:H220">
    <cfRule type="expression" dxfId="232" priority="6" stopIfTrue="1">
      <formula>UPPER($I4)="NONE"</formula>
    </cfRule>
    <cfRule type="expression" dxfId="231" priority="7" stopIfTrue="1">
      <formula>AND($I4&lt;&gt;"", $J4&lt;&gt;"", $I4*1&lt;$J4*1)</formula>
    </cfRule>
  </conditionalFormatting>
  <conditionalFormatting sqref="H1:H3 H221:H1048576">
    <cfRule type="duplicateValues" dxfId="230" priority="5"/>
  </conditionalFormatting>
  <conditionalFormatting sqref="H4:H1048576">
    <cfRule type="expression" dxfId="229" priority="8">
      <formula>COUNTIF($H:$H, $H4)&gt;1</formula>
    </cfRule>
  </conditionalFormatting>
  <conditionalFormatting sqref="I3:I1048576">
    <cfRule type="cellIs" dxfId="228" priority="1" operator="equal">
      <formula>0</formula>
    </cfRule>
    <cfRule type="cellIs" dxfId="227" priority="2" operator="equal">
      <formula>"None"</formula>
    </cfRule>
  </conditionalFormatting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B335-F5BD-4D41-91D5-479D32BFB496}">
  <sheetPr codeName="Sheet11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4122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12" t="s">
        <v>1763</v>
      </c>
      <c r="E4" s="312"/>
      <c r="F4" s="312"/>
      <c r="G4" s="312" t="s">
        <v>1764</v>
      </c>
      <c r="H4" s="65">
        <v>751198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 t="s">
        <v>1665</v>
      </c>
      <c r="D5" s="312" t="s">
        <v>4055</v>
      </c>
      <c r="E5" s="312"/>
      <c r="F5" s="312"/>
      <c r="G5" s="312" t="s">
        <v>4056</v>
      </c>
      <c r="H5" s="65">
        <v>961628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1426</v>
      </c>
      <c r="D6" s="312" t="s">
        <v>3797</v>
      </c>
      <c r="E6" s="312"/>
      <c r="F6" s="312"/>
      <c r="G6" s="312" t="s">
        <v>1419</v>
      </c>
      <c r="H6" s="65">
        <v>1054446</v>
      </c>
      <c r="I6" s="65">
        <f>IF(H6="","None",_xlfn.XLOOKUP(H6,RawTable[ITEM_NO],RawTable[STOCK],"None"))</f>
        <v>7</v>
      </c>
      <c r="J6" s="313"/>
      <c r="K6" s="313"/>
      <c r="L6" s="316"/>
    </row>
    <row r="7" spans="2:12" ht="30" customHeight="1">
      <c r="B7" s="315" t="s">
        <v>1415</v>
      </c>
      <c r="C7" s="312" t="s">
        <v>3423</v>
      </c>
      <c r="D7" s="312" t="s">
        <v>4090</v>
      </c>
      <c r="E7" s="312"/>
      <c r="F7" s="312"/>
      <c r="G7" s="312" t="s">
        <v>1428</v>
      </c>
      <c r="H7" s="65">
        <v>1054514</v>
      </c>
      <c r="I7" s="65">
        <f>IF(H7="","None",_xlfn.XLOOKUP(H7,RawTable[ITEM_NO],RawTable[STOCK],"None"))</f>
        <v>5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2203</v>
      </c>
      <c r="E8" s="312"/>
      <c r="F8" s="312"/>
      <c r="G8" s="312" t="s">
        <v>1419</v>
      </c>
      <c r="H8" s="65">
        <v>1055180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1561</v>
      </c>
      <c r="D9" s="312" t="s">
        <v>4120</v>
      </c>
      <c r="E9" s="312"/>
      <c r="F9" s="312"/>
      <c r="G9" s="312" t="s">
        <v>1423</v>
      </c>
      <c r="H9" s="65">
        <v>6101730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4032</v>
      </c>
      <c r="E10" s="312"/>
      <c r="F10" s="312"/>
      <c r="G10" s="312" t="s">
        <v>2245</v>
      </c>
      <c r="H10" s="65">
        <v>6103322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/>
      <c r="D11" s="312" t="s">
        <v>4084</v>
      </c>
      <c r="E11" s="312" t="s">
        <v>4085</v>
      </c>
      <c r="F11" s="312"/>
      <c r="G11" s="312" t="s">
        <v>4012</v>
      </c>
      <c r="H11" s="65">
        <v>6106904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4076</v>
      </c>
      <c r="E12" s="312" t="s">
        <v>4077</v>
      </c>
      <c r="F12" s="312"/>
      <c r="G12" s="312" t="s">
        <v>4012</v>
      </c>
      <c r="H12" s="65">
        <v>6106906</v>
      </c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4080</v>
      </c>
      <c r="E13" s="312" t="s">
        <v>4081</v>
      </c>
      <c r="F13" s="312"/>
      <c r="G13" s="312" t="s">
        <v>4012</v>
      </c>
      <c r="H13" s="65">
        <v>6106907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/>
      <c r="D14" s="312" t="s">
        <v>4086</v>
      </c>
      <c r="E14" s="312" t="s">
        <v>4087</v>
      </c>
      <c r="F14" s="312"/>
      <c r="G14" s="312" t="s">
        <v>4012</v>
      </c>
      <c r="H14" s="65">
        <v>6106908</v>
      </c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 t="s">
        <v>1413</v>
      </c>
      <c r="C15" s="312"/>
      <c r="D15" s="312" t="s">
        <v>4092</v>
      </c>
      <c r="E15" s="312"/>
      <c r="F15" s="312"/>
      <c r="G15" s="312" t="s">
        <v>4012</v>
      </c>
      <c r="H15" s="65">
        <v>6106909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/>
      <c r="D16" s="312" t="s">
        <v>4082</v>
      </c>
      <c r="E16" s="312" t="s">
        <v>4083</v>
      </c>
      <c r="F16" s="312"/>
      <c r="G16" s="312" t="s">
        <v>4012</v>
      </c>
      <c r="H16" s="65">
        <v>6106910</v>
      </c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 t="s">
        <v>1413</v>
      </c>
      <c r="C17" s="312" t="s">
        <v>1769</v>
      </c>
      <c r="D17" s="312" t="s">
        <v>4029</v>
      </c>
      <c r="E17" s="312"/>
      <c r="F17" s="312"/>
      <c r="G17" s="312" t="s">
        <v>4012</v>
      </c>
      <c r="H17" s="65">
        <v>6106918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/>
      <c r="D18" s="312" t="s">
        <v>4050</v>
      </c>
      <c r="E18" s="312"/>
      <c r="F18" s="312"/>
      <c r="G18" s="312" t="s">
        <v>4012</v>
      </c>
      <c r="H18" s="65">
        <v>6106922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1769</v>
      </c>
      <c r="D19" s="312" t="s">
        <v>4030</v>
      </c>
      <c r="E19" s="312"/>
      <c r="F19" s="312"/>
      <c r="G19" s="312" t="s">
        <v>4012</v>
      </c>
      <c r="H19" s="65">
        <v>6106924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1415</v>
      </c>
      <c r="C20" s="312" t="s">
        <v>1417</v>
      </c>
      <c r="D20" s="312" t="s">
        <v>4078</v>
      </c>
      <c r="E20" s="312" t="s">
        <v>4079</v>
      </c>
      <c r="F20" s="312"/>
      <c r="G20" s="312" t="s">
        <v>4012</v>
      </c>
      <c r="H20" s="65">
        <v>6106937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4049</v>
      </c>
      <c r="E21" s="312"/>
      <c r="F21" s="312"/>
      <c r="G21" s="312" t="s">
        <v>4012</v>
      </c>
      <c r="H21" s="65">
        <v>6106943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/>
      <c r="D22" s="312" t="s">
        <v>4031</v>
      </c>
      <c r="E22" s="312"/>
      <c r="F22" s="312"/>
      <c r="G22" s="312" t="s">
        <v>2245</v>
      </c>
      <c r="H22" s="65">
        <v>6108162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2301</v>
      </c>
      <c r="D23" s="312" t="s">
        <v>4010</v>
      </c>
      <c r="E23" s="312" t="s">
        <v>4011</v>
      </c>
      <c r="F23" s="312"/>
      <c r="G23" s="312" t="s">
        <v>4012</v>
      </c>
      <c r="H23" s="65">
        <v>6116566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1413</v>
      </c>
      <c r="C24" s="312"/>
      <c r="D24" s="312" t="s">
        <v>4088</v>
      </c>
      <c r="E24" s="312" t="s">
        <v>4089</v>
      </c>
      <c r="F24" s="312"/>
      <c r="G24" s="312" t="s">
        <v>4012</v>
      </c>
      <c r="H24" s="65">
        <v>6116571</v>
      </c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 t="s">
        <v>1413</v>
      </c>
      <c r="C25" s="312" t="s">
        <v>2835</v>
      </c>
      <c r="D25" s="312" t="s">
        <v>4093</v>
      </c>
      <c r="E25" s="312"/>
      <c r="F25" s="312"/>
      <c r="G25" s="312" t="s">
        <v>1423</v>
      </c>
      <c r="H25" s="65">
        <v>6135230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1417</v>
      </c>
      <c r="D26" s="312" t="s">
        <v>4111</v>
      </c>
      <c r="E26" s="312"/>
      <c r="F26" s="312"/>
      <c r="G26" s="312" t="s">
        <v>1428</v>
      </c>
      <c r="H26" s="65">
        <v>6137320</v>
      </c>
      <c r="I26" s="65">
        <f>IF(H26="","None",_xlfn.XLOOKUP(H26,RawTable[ITEM_NO],RawTable[STOCK],"None"))</f>
        <v>4</v>
      </c>
      <c r="J26" s="313"/>
      <c r="K26" s="313"/>
      <c r="L26" s="316"/>
    </row>
    <row r="27" spans="2:12" ht="30" customHeight="1">
      <c r="B27" s="315" t="s">
        <v>1415</v>
      </c>
      <c r="C27" s="312" t="s">
        <v>1417</v>
      </c>
      <c r="D27" s="312" t="s">
        <v>4103</v>
      </c>
      <c r="E27" s="312"/>
      <c r="F27" s="312"/>
      <c r="G27" s="312" t="s">
        <v>1428</v>
      </c>
      <c r="H27" s="65">
        <v>6137322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 t="s">
        <v>1417</v>
      </c>
      <c r="D28" s="312" t="s">
        <v>4014</v>
      </c>
      <c r="E28" s="312"/>
      <c r="F28" s="312"/>
      <c r="G28" s="312" t="s">
        <v>1428</v>
      </c>
      <c r="H28" s="65">
        <v>6137326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1415</v>
      </c>
      <c r="C29" s="312" t="s">
        <v>1417</v>
      </c>
      <c r="D29" s="312" t="s">
        <v>4112</v>
      </c>
      <c r="E29" s="312"/>
      <c r="F29" s="312"/>
      <c r="G29" s="312" t="s">
        <v>1428</v>
      </c>
      <c r="H29" s="65">
        <v>6137333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1415</v>
      </c>
      <c r="C30" s="312" t="s">
        <v>1417</v>
      </c>
      <c r="D30" s="312" t="s">
        <v>4099</v>
      </c>
      <c r="E30" s="312"/>
      <c r="F30" s="312"/>
      <c r="G30" s="312" t="s">
        <v>1428</v>
      </c>
      <c r="H30" s="65">
        <v>6137334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1417</v>
      </c>
      <c r="D31" s="312" t="s">
        <v>4102</v>
      </c>
      <c r="E31" s="312"/>
      <c r="F31" s="312"/>
      <c r="G31" s="312" t="s">
        <v>1428</v>
      </c>
      <c r="H31" s="65">
        <v>6137338</v>
      </c>
      <c r="I31" s="65">
        <f>IF(H31="","None",_xlfn.XLOOKUP(H31,RawTable[ITEM_NO],RawTable[STOCK],"None"))</f>
        <v>3</v>
      </c>
      <c r="J31" s="313"/>
      <c r="K31" s="313"/>
      <c r="L31" s="316"/>
    </row>
    <row r="32" spans="2:12" ht="30" customHeight="1">
      <c r="B32" s="315" t="s">
        <v>1415</v>
      </c>
      <c r="C32" s="312" t="s">
        <v>1417</v>
      </c>
      <c r="D32" s="312" t="s">
        <v>4100</v>
      </c>
      <c r="E32" s="312"/>
      <c r="F32" s="312"/>
      <c r="G32" s="312" t="s">
        <v>1428</v>
      </c>
      <c r="H32" s="65">
        <v>6137340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1415</v>
      </c>
      <c r="C33" s="312" t="s">
        <v>1417</v>
      </c>
      <c r="D33" s="312" t="s">
        <v>4105</v>
      </c>
      <c r="E33" s="312"/>
      <c r="F33" s="312"/>
      <c r="G33" s="312" t="s">
        <v>1428</v>
      </c>
      <c r="H33" s="65">
        <v>6146844</v>
      </c>
      <c r="I33" s="65">
        <f>IF(H33="","None",_xlfn.XLOOKUP(H33,RawTable[ITEM_NO],RawTable[STOCK],"None"))</f>
        <v>4</v>
      </c>
      <c r="J33" s="313"/>
      <c r="K33" s="313"/>
      <c r="L33" s="316"/>
    </row>
    <row r="34" spans="2:12" ht="30" customHeight="1">
      <c r="B34" s="315" t="s">
        <v>1415</v>
      </c>
      <c r="C34" s="312" t="s">
        <v>1417</v>
      </c>
      <c r="D34" s="312" t="s">
        <v>4108</v>
      </c>
      <c r="E34" s="312"/>
      <c r="F34" s="312"/>
      <c r="G34" s="312" t="s">
        <v>1428</v>
      </c>
      <c r="H34" s="65">
        <v>6146846</v>
      </c>
      <c r="I34" s="65">
        <f>IF(H34="","None",_xlfn.XLOOKUP(H34,RawTable[ITEM_NO],RawTable[STOCK],"None"))</f>
        <v>4</v>
      </c>
      <c r="J34" s="313"/>
      <c r="K34" s="313"/>
      <c r="L34" s="316"/>
    </row>
    <row r="35" spans="2:12" ht="30" customHeight="1">
      <c r="B35" s="315" t="s">
        <v>1415</v>
      </c>
      <c r="C35" s="312" t="s">
        <v>1417</v>
      </c>
      <c r="D35" s="312" t="s">
        <v>4109</v>
      </c>
      <c r="E35" s="312"/>
      <c r="F35" s="312"/>
      <c r="G35" s="312" t="s">
        <v>1428</v>
      </c>
      <c r="H35" s="65">
        <v>6146861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1417</v>
      </c>
      <c r="D36" s="312" t="s">
        <v>4101</v>
      </c>
      <c r="E36" s="312"/>
      <c r="F36" s="312"/>
      <c r="G36" s="312" t="s">
        <v>1428</v>
      </c>
      <c r="H36" s="65">
        <v>6146865</v>
      </c>
      <c r="I36" s="65">
        <f>IF(H36="","None",_xlfn.XLOOKUP(H36,RawTable[ITEM_NO],RawTable[STOCK],"None"))</f>
        <v>8</v>
      </c>
      <c r="J36" s="313"/>
      <c r="K36" s="313"/>
      <c r="L36" s="316"/>
    </row>
    <row r="37" spans="2:12" ht="30" customHeight="1">
      <c r="B37" s="315" t="s">
        <v>1415</v>
      </c>
      <c r="C37" s="312" t="s">
        <v>1417</v>
      </c>
      <c r="D37" s="312" t="s">
        <v>2761</v>
      </c>
      <c r="E37" s="312"/>
      <c r="F37" s="312"/>
      <c r="G37" s="312" t="s">
        <v>1428</v>
      </c>
      <c r="H37" s="65">
        <v>6146914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1415</v>
      </c>
      <c r="C38" s="312" t="s">
        <v>1417</v>
      </c>
      <c r="D38" s="312" t="s">
        <v>4107</v>
      </c>
      <c r="E38" s="312"/>
      <c r="F38" s="312"/>
      <c r="G38" s="312" t="s">
        <v>1428</v>
      </c>
      <c r="H38" s="65">
        <v>6146919</v>
      </c>
      <c r="I38" s="65">
        <f>IF(H38="","None",_xlfn.XLOOKUP(H38,RawTable[ITEM_NO],RawTable[STOCK],"None"))</f>
        <v>4</v>
      </c>
      <c r="J38" s="313"/>
      <c r="K38" s="313"/>
      <c r="L38" s="316"/>
    </row>
    <row r="39" spans="2:12" ht="30" customHeight="1">
      <c r="B39" s="315" t="s">
        <v>1415</v>
      </c>
      <c r="C39" s="312" t="s">
        <v>1417</v>
      </c>
      <c r="D39" s="312" t="s">
        <v>4098</v>
      </c>
      <c r="E39" s="312"/>
      <c r="F39" s="312"/>
      <c r="G39" s="312" t="s">
        <v>1428</v>
      </c>
      <c r="H39" s="65">
        <v>6147157</v>
      </c>
      <c r="I39" s="65">
        <f>IF(H39="","None",_xlfn.XLOOKUP(H39,RawTable[ITEM_NO],RawTable[STOCK],"None"))</f>
        <v>4</v>
      </c>
      <c r="J39" s="313"/>
      <c r="K39" s="313"/>
      <c r="L39" s="316"/>
    </row>
    <row r="40" spans="2:12" ht="30" customHeight="1">
      <c r="B40" s="315" t="s">
        <v>8327</v>
      </c>
      <c r="C40" s="312" t="s">
        <v>8328</v>
      </c>
      <c r="D40" s="312" t="s">
        <v>8521</v>
      </c>
      <c r="E40" s="312" t="s">
        <v>8522</v>
      </c>
      <c r="F40" s="312"/>
      <c r="G40" s="312"/>
      <c r="H40" s="65">
        <v>6147158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1415</v>
      </c>
      <c r="C41" s="312" t="s">
        <v>1417</v>
      </c>
      <c r="D41" s="312" t="s">
        <v>4110</v>
      </c>
      <c r="E41" s="312"/>
      <c r="F41" s="312"/>
      <c r="G41" s="312" t="s">
        <v>1428</v>
      </c>
      <c r="H41" s="65">
        <v>6147159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1607</v>
      </c>
      <c r="D42" s="312" t="s">
        <v>4073</v>
      </c>
      <c r="E42" s="312"/>
      <c r="F42" s="312"/>
      <c r="G42" s="312" t="s">
        <v>1680</v>
      </c>
      <c r="H42" s="65">
        <v>6150262</v>
      </c>
      <c r="I42" s="65">
        <f>IF(H42="","None",_xlfn.XLOOKUP(H42,RawTable[ITEM_NO],RawTable[STOCK],"None"))</f>
        <v>10</v>
      </c>
      <c r="J42" s="313"/>
      <c r="K42" s="313"/>
      <c r="L42" s="316"/>
    </row>
    <row r="43" spans="2:12" ht="30" customHeight="1">
      <c r="B43" s="315" t="s">
        <v>1413</v>
      </c>
      <c r="C43" s="312" t="s">
        <v>1651</v>
      </c>
      <c r="D43" s="312" t="s">
        <v>3280</v>
      </c>
      <c r="E43" s="312"/>
      <c r="F43" s="312"/>
      <c r="G43" s="312" t="s">
        <v>1423</v>
      </c>
      <c r="H43" s="65">
        <v>6150396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1413</v>
      </c>
      <c r="C44" s="312" t="s">
        <v>2900</v>
      </c>
      <c r="D44" s="312" t="s">
        <v>4016</v>
      </c>
      <c r="E44" s="312"/>
      <c r="F44" s="312"/>
      <c r="G44" s="312" t="s">
        <v>1423</v>
      </c>
      <c r="H44" s="65">
        <v>6158503</v>
      </c>
      <c r="I44" s="65">
        <f>IF(H44="","None",_xlfn.XLOOKUP(H44,RawTable[ITEM_NO],RawTable[STOCK],"None"))</f>
        <v>12</v>
      </c>
      <c r="J44" s="313"/>
      <c r="K44" s="313"/>
      <c r="L44" s="316"/>
    </row>
    <row r="45" spans="2:12" ht="30" customHeight="1">
      <c r="B45" s="315" t="s">
        <v>1413</v>
      </c>
      <c r="C45" s="312" t="s">
        <v>2900</v>
      </c>
      <c r="D45" s="312" t="s">
        <v>4017</v>
      </c>
      <c r="E45" s="312"/>
      <c r="F45" s="312"/>
      <c r="G45" s="312" t="s">
        <v>1423</v>
      </c>
      <c r="H45" s="65">
        <v>6158504</v>
      </c>
      <c r="I45" s="65">
        <f>IF(H45="","None",_xlfn.XLOOKUP(H45,RawTable[ITEM_NO],RawTable[STOCK],"None"))</f>
        <v>6</v>
      </c>
      <c r="J45" s="313"/>
      <c r="K45" s="313"/>
      <c r="L45" s="316"/>
    </row>
    <row r="46" spans="2:12" ht="30" customHeight="1">
      <c r="B46" s="315" t="s">
        <v>1413</v>
      </c>
      <c r="C46" s="312"/>
      <c r="D46" s="312" t="s">
        <v>4119</v>
      </c>
      <c r="E46" s="312"/>
      <c r="F46" s="312"/>
      <c r="G46" s="312" t="s">
        <v>4008</v>
      </c>
      <c r="H46" s="65">
        <v>6159085</v>
      </c>
      <c r="I46" s="65">
        <f>IF(H46="","None",_xlfn.XLOOKUP(H46,RawTable[ITEM_NO],RawTable[STOCK],"None"))</f>
        <v>5</v>
      </c>
      <c r="J46" s="313"/>
      <c r="K46" s="313"/>
      <c r="L46" s="316"/>
    </row>
    <row r="47" spans="2:12" ht="30" customHeight="1">
      <c r="B47" s="315" t="s">
        <v>1413</v>
      </c>
      <c r="C47" s="312" t="s">
        <v>2102</v>
      </c>
      <c r="D47" s="312" t="s">
        <v>4064</v>
      </c>
      <c r="E47" s="312"/>
      <c r="F47" s="312"/>
      <c r="G47" s="312" t="s">
        <v>1680</v>
      </c>
      <c r="H47" s="65">
        <v>6161373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2102</v>
      </c>
      <c r="D48" s="312" t="s">
        <v>4060</v>
      </c>
      <c r="E48" s="312"/>
      <c r="F48" s="312"/>
      <c r="G48" s="312" t="s">
        <v>1680</v>
      </c>
      <c r="H48" s="65">
        <v>6161374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1413</v>
      </c>
      <c r="C49" s="312" t="s">
        <v>2102</v>
      </c>
      <c r="D49" s="312" t="s">
        <v>4061</v>
      </c>
      <c r="E49" s="312"/>
      <c r="F49" s="312"/>
      <c r="G49" s="312" t="s">
        <v>1680</v>
      </c>
      <c r="H49" s="65">
        <v>6161375</v>
      </c>
      <c r="I49" s="65">
        <f>IF(H49="","None",_xlfn.XLOOKUP(H49,RawTable[ITEM_NO],RawTable[STOCK],"None"))</f>
        <v>9</v>
      </c>
      <c r="J49" s="313"/>
      <c r="K49" s="313"/>
      <c r="L49" s="316"/>
    </row>
    <row r="50" spans="2:12" ht="30" customHeight="1">
      <c r="B50" s="315" t="s">
        <v>1413</v>
      </c>
      <c r="C50" s="312" t="s">
        <v>2102</v>
      </c>
      <c r="D50" s="312" t="s">
        <v>4059</v>
      </c>
      <c r="E50" s="312"/>
      <c r="F50" s="312"/>
      <c r="G50" s="312" t="s">
        <v>1680</v>
      </c>
      <c r="H50" s="65">
        <v>6161376</v>
      </c>
      <c r="I50" s="65">
        <f>IF(H50="","None",_xlfn.XLOOKUP(H50,RawTable[ITEM_NO],RawTable[STOCK],"None"))</f>
        <v>3</v>
      </c>
      <c r="J50" s="313"/>
      <c r="K50" s="313"/>
      <c r="L50" s="316"/>
    </row>
    <row r="51" spans="2:12" ht="30" customHeight="1">
      <c r="B51" s="315" t="s">
        <v>1415</v>
      </c>
      <c r="C51" s="312" t="s">
        <v>1417</v>
      </c>
      <c r="D51" s="312" t="s">
        <v>4106</v>
      </c>
      <c r="E51" s="312"/>
      <c r="F51" s="312"/>
      <c r="G51" s="312" t="s">
        <v>1419</v>
      </c>
      <c r="H51" s="65">
        <v>6164734</v>
      </c>
      <c r="I51" s="65">
        <f>IF(H51="","None",_xlfn.XLOOKUP(H51,RawTable[ITEM_NO],RawTable[STOCK],"None"))</f>
        <v>4</v>
      </c>
      <c r="J51" s="313"/>
      <c r="K51" s="313"/>
      <c r="L51" s="316"/>
    </row>
    <row r="52" spans="2:12" ht="30" customHeight="1">
      <c r="B52" s="315" t="s">
        <v>1415</v>
      </c>
      <c r="C52" s="312" t="s">
        <v>1424</v>
      </c>
      <c r="D52" s="312" t="s">
        <v>4075</v>
      </c>
      <c r="E52" s="312"/>
      <c r="F52" s="312"/>
      <c r="G52" s="312" t="s">
        <v>1419</v>
      </c>
      <c r="H52" s="65">
        <v>6166177</v>
      </c>
      <c r="I52" s="65">
        <f>IF(H52="","None",_xlfn.XLOOKUP(H52,RawTable[ITEM_NO],RawTable[STOCK],"None"))</f>
        <v>2</v>
      </c>
      <c r="J52" s="313"/>
      <c r="K52" s="313"/>
      <c r="L52" s="316"/>
    </row>
    <row r="53" spans="2:12" ht="30" customHeight="1">
      <c r="B53" s="315" t="s">
        <v>1415</v>
      </c>
      <c r="C53" s="312" t="s">
        <v>1429</v>
      </c>
      <c r="D53" s="312" t="s">
        <v>4047</v>
      </c>
      <c r="E53" s="312"/>
      <c r="F53" s="312"/>
      <c r="G53" s="312" t="s">
        <v>1428</v>
      </c>
      <c r="H53" s="65">
        <v>6173581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8369</v>
      </c>
      <c r="C54" s="312" t="s">
        <v>8290</v>
      </c>
      <c r="D54" s="312" t="s">
        <v>4038</v>
      </c>
      <c r="E54" s="312" t="s">
        <v>8523</v>
      </c>
      <c r="F54" s="312"/>
      <c r="G54" s="312"/>
      <c r="H54" s="65">
        <v>6193368</v>
      </c>
      <c r="I54" s="65">
        <f>IF(H54="","None",_xlfn.XLOOKUP(H54,RawTable[ITEM_NO],RawTable[STOCK],"None"))</f>
        <v>4</v>
      </c>
      <c r="J54" s="313"/>
      <c r="K54" s="313"/>
      <c r="L54" s="316"/>
    </row>
    <row r="55" spans="2:12" ht="30" customHeight="1">
      <c r="B55" s="315" t="s">
        <v>1413</v>
      </c>
      <c r="C55" s="312" t="s">
        <v>2102</v>
      </c>
      <c r="D55" s="312" t="s">
        <v>4019</v>
      </c>
      <c r="E55" s="312"/>
      <c r="F55" s="312"/>
      <c r="G55" s="312" t="s">
        <v>4020</v>
      </c>
      <c r="H55" s="65">
        <v>6194066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1415</v>
      </c>
      <c r="C56" s="312" t="s">
        <v>2199</v>
      </c>
      <c r="D56" s="312" t="s">
        <v>4074</v>
      </c>
      <c r="E56" s="312"/>
      <c r="F56" s="312"/>
      <c r="G56" s="312" t="s">
        <v>2245</v>
      </c>
      <c r="H56" s="65">
        <v>6196033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1413</v>
      </c>
      <c r="C57" s="312" t="s">
        <v>1651</v>
      </c>
      <c r="D57" s="312" t="s">
        <v>4006</v>
      </c>
      <c r="E57" s="312"/>
      <c r="F57" s="312"/>
      <c r="G57" s="312" t="s">
        <v>1423</v>
      </c>
      <c r="H57" s="65">
        <v>6199485</v>
      </c>
      <c r="I57" s="65">
        <f>IF(H57="","None",_xlfn.XLOOKUP(H57,RawTable[ITEM_NO],RawTable[STOCK],"None"))</f>
        <v>4</v>
      </c>
      <c r="J57" s="313"/>
      <c r="K57" s="313"/>
      <c r="L57" s="316"/>
    </row>
    <row r="58" spans="2:12" ht="30" customHeight="1">
      <c r="B58" s="315" t="s">
        <v>1413</v>
      </c>
      <c r="C58" s="312" t="s">
        <v>1651</v>
      </c>
      <c r="D58" s="312" t="s">
        <v>4041</v>
      </c>
      <c r="E58" s="312"/>
      <c r="F58" s="312"/>
      <c r="G58" s="312" t="s">
        <v>1423</v>
      </c>
      <c r="H58" s="65">
        <v>6210108</v>
      </c>
      <c r="I58" s="65">
        <f>IF(H58="","None",_xlfn.XLOOKUP(H58,RawTable[ITEM_NO],RawTable[STOCK],"None"))</f>
        <v>4</v>
      </c>
      <c r="J58" s="313"/>
      <c r="K58" s="313"/>
      <c r="L58" s="316"/>
    </row>
    <row r="59" spans="2:12" ht="30" customHeight="1">
      <c r="B59" s="315" t="s">
        <v>1413</v>
      </c>
      <c r="C59" s="312" t="s">
        <v>1651</v>
      </c>
      <c r="D59" s="312" t="s">
        <v>4007</v>
      </c>
      <c r="E59" s="312"/>
      <c r="F59" s="312"/>
      <c r="G59" s="312" t="s">
        <v>4008</v>
      </c>
      <c r="H59" s="65">
        <v>6216896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1413</v>
      </c>
      <c r="C60" s="312" t="s">
        <v>1762</v>
      </c>
      <c r="D60" s="312" t="s">
        <v>4023</v>
      </c>
      <c r="E60" s="312"/>
      <c r="F60" s="312"/>
      <c r="G60" s="312" t="s">
        <v>1680</v>
      </c>
      <c r="H60" s="65">
        <v>6219889</v>
      </c>
      <c r="I60" s="65">
        <f>IF(H60="","None",_xlfn.XLOOKUP(H60,RawTable[ITEM_NO],RawTable[STOCK],"None"))</f>
        <v>22</v>
      </c>
      <c r="J60" s="313"/>
      <c r="K60" s="313"/>
      <c r="L60" s="316"/>
    </row>
    <row r="61" spans="2:12" ht="30" customHeight="1">
      <c r="B61" s="315" t="s">
        <v>1413</v>
      </c>
      <c r="C61" s="312" t="s">
        <v>1651</v>
      </c>
      <c r="D61" s="312" t="s">
        <v>4037</v>
      </c>
      <c r="E61" s="312"/>
      <c r="F61" s="312"/>
      <c r="G61" s="312" t="s">
        <v>1423</v>
      </c>
      <c r="H61" s="65">
        <v>6229360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1415</v>
      </c>
      <c r="C62" s="312" t="s">
        <v>1563</v>
      </c>
      <c r="D62" s="312" t="s">
        <v>4115</v>
      </c>
      <c r="E62" s="312"/>
      <c r="F62" s="312"/>
      <c r="G62" s="312" t="s">
        <v>1423</v>
      </c>
      <c r="H62" s="65">
        <v>6231673</v>
      </c>
      <c r="I62" s="65">
        <f>IF(H62="","None",_xlfn.XLOOKUP(H62,RawTable[ITEM_NO],RawTable[STOCK],"None"))</f>
        <v>10</v>
      </c>
      <c r="J62" s="313"/>
      <c r="K62" s="313"/>
      <c r="L62" s="316"/>
    </row>
    <row r="63" spans="2:12" ht="30" customHeight="1">
      <c r="B63" s="315" t="s">
        <v>1413</v>
      </c>
      <c r="C63" s="312" t="s">
        <v>1883</v>
      </c>
      <c r="D63" s="312" t="s">
        <v>4009</v>
      </c>
      <c r="E63" s="312"/>
      <c r="F63" s="312"/>
      <c r="G63" s="312" t="s">
        <v>4008</v>
      </c>
      <c r="H63" s="65">
        <v>6234686</v>
      </c>
      <c r="I63" s="65">
        <f>IF(H63="","None",_xlfn.XLOOKUP(H63,RawTable[ITEM_NO],RawTable[STOCK],"None"))</f>
        <v>2</v>
      </c>
      <c r="J63" s="313"/>
      <c r="K63" s="313"/>
      <c r="L63" s="316"/>
    </row>
    <row r="64" spans="2:12" ht="30" customHeight="1">
      <c r="B64" s="315" t="s">
        <v>1415</v>
      </c>
      <c r="C64" s="312" t="s">
        <v>1563</v>
      </c>
      <c r="D64" s="312" t="s">
        <v>4116</v>
      </c>
      <c r="E64" s="312"/>
      <c r="F64" s="312"/>
      <c r="G64" s="312" t="s">
        <v>1423</v>
      </c>
      <c r="H64" s="65">
        <v>6239406</v>
      </c>
      <c r="I64" s="65">
        <f>IF(H64="","None",_xlfn.XLOOKUP(H64,RawTable[ITEM_NO],RawTable[STOCK],"None"))</f>
        <v>2</v>
      </c>
      <c r="J64" s="313"/>
      <c r="K64" s="313"/>
      <c r="L64" s="316"/>
    </row>
    <row r="65" spans="2:12" ht="30" customHeight="1">
      <c r="B65" s="315" t="s">
        <v>1413</v>
      </c>
      <c r="C65" s="312" t="s">
        <v>1607</v>
      </c>
      <c r="D65" s="312" t="s">
        <v>4072</v>
      </c>
      <c r="E65" s="312"/>
      <c r="F65" s="312"/>
      <c r="G65" s="312" t="s">
        <v>1423</v>
      </c>
      <c r="H65" s="65">
        <v>6240902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 t="s">
        <v>1762</v>
      </c>
      <c r="D66" s="312" t="s">
        <v>4021</v>
      </c>
      <c r="E66" s="312"/>
      <c r="F66" s="312"/>
      <c r="G66" s="312" t="s">
        <v>1610</v>
      </c>
      <c r="H66" s="65">
        <v>6241631</v>
      </c>
      <c r="I66" s="65">
        <f>IF(H66="","None",_xlfn.XLOOKUP(H66,RawTable[ITEM_NO],RawTable[STOCK],"None"))</f>
        <v>6</v>
      </c>
      <c r="J66" s="313"/>
      <c r="K66" s="313"/>
      <c r="L66" s="316"/>
    </row>
    <row r="67" spans="2:12" ht="30" customHeight="1">
      <c r="B67" s="315" t="s">
        <v>1413</v>
      </c>
      <c r="C67" s="312" t="s">
        <v>1762</v>
      </c>
      <c r="D67" s="312" t="s">
        <v>4024</v>
      </c>
      <c r="E67" s="312"/>
      <c r="F67" s="312"/>
      <c r="G67" s="312" t="s">
        <v>1610</v>
      </c>
      <c r="H67" s="65">
        <v>6244330</v>
      </c>
      <c r="I67" s="65">
        <f>IF(H67="","None",_xlfn.XLOOKUP(H67,RawTable[ITEM_NO],RawTable[STOCK],"None"))</f>
        <v>5</v>
      </c>
      <c r="J67" s="313"/>
      <c r="K67" s="313"/>
      <c r="L67" s="316"/>
    </row>
    <row r="68" spans="2:12" ht="30" customHeight="1">
      <c r="B68" s="315" t="s">
        <v>1415</v>
      </c>
      <c r="C68" s="312" t="s">
        <v>1470</v>
      </c>
      <c r="D68" s="312" t="s">
        <v>4068</v>
      </c>
      <c r="E68" s="312"/>
      <c r="F68" s="312"/>
      <c r="G68" s="312" t="s">
        <v>1419</v>
      </c>
      <c r="H68" s="65">
        <v>6247607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1413</v>
      </c>
      <c r="C69" s="312" t="s">
        <v>1424</v>
      </c>
      <c r="D69" s="312" t="s">
        <v>4071</v>
      </c>
      <c r="E69" s="312"/>
      <c r="F69" s="312"/>
      <c r="G69" s="312" t="s">
        <v>1423</v>
      </c>
      <c r="H69" s="65">
        <v>6247734</v>
      </c>
      <c r="I69" s="65">
        <f>IF(H69="","None",_xlfn.XLOOKUP(H69,RawTable[ITEM_NO],RawTable[STOCK],"None"))</f>
        <v>1</v>
      </c>
      <c r="J69" s="313"/>
      <c r="K69" s="313"/>
      <c r="L69" s="316"/>
    </row>
    <row r="70" spans="2:12" ht="30" customHeight="1">
      <c r="B70" s="315" t="s">
        <v>1415</v>
      </c>
      <c r="C70" s="312"/>
      <c r="D70" s="312" t="s">
        <v>4025</v>
      </c>
      <c r="E70" s="312"/>
      <c r="F70" s="312"/>
      <c r="G70" s="312" t="s">
        <v>2227</v>
      </c>
      <c r="H70" s="65">
        <v>6247980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1415</v>
      </c>
      <c r="C71" s="312" t="s">
        <v>1439</v>
      </c>
      <c r="D71" s="312" t="s">
        <v>4033</v>
      </c>
      <c r="E71" s="312"/>
      <c r="F71" s="312"/>
      <c r="G71" s="312" t="s">
        <v>1419</v>
      </c>
      <c r="H71" s="65">
        <v>6248734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1415</v>
      </c>
      <c r="C72" s="312" t="s">
        <v>1439</v>
      </c>
      <c r="D72" s="312" t="s">
        <v>4034</v>
      </c>
      <c r="E72" s="312"/>
      <c r="F72" s="312"/>
      <c r="G72" s="312" t="s">
        <v>1419</v>
      </c>
      <c r="H72" s="65">
        <v>6248735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1415</v>
      </c>
      <c r="C73" s="312" t="s">
        <v>1439</v>
      </c>
      <c r="D73" s="312" t="s">
        <v>4035</v>
      </c>
      <c r="E73" s="312"/>
      <c r="F73" s="312"/>
      <c r="G73" s="312" t="s">
        <v>1419</v>
      </c>
      <c r="H73" s="65">
        <v>6248736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1415</v>
      </c>
      <c r="C74" s="312" t="s">
        <v>1439</v>
      </c>
      <c r="D74" s="312" t="s">
        <v>4036</v>
      </c>
      <c r="E74" s="312"/>
      <c r="F74" s="312"/>
      <c r="G74" s="312" t="s">
        <v>1419</v>
      </c>
      <c r="H74" s="65">
        <v>6248737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1415</v>
      </c>
      <c r="C75" s="312" t="s">
        <v>1470</v>
      </c>
      <c r="D75" s="312" t="s">
        <v>4069</v>
      </c>
      <c r="E75" s="312"/>
      <c r="F75" s="312"/>
      <c r="G75" s="312" t="s">
        <v>1419</v>
      </c>
      <c r="H75" s="65">
        <v>6248738</v>
      </c>
      <c r="I75" s="65">
        <f>IF(H75="","None",_xlfn.XLOOKUP(H75,RawTable[ITEM_NO],RawTable[STOCK],"None"))</f>
        <v>2</v>
      </c>
      <c r="J75" s="313"/>
      <c r="K75" s="313"/>
      <c r="L75" s="316"/>
    </row>
    <row r="76" spans="2:12" ht="30" customHeight="1">
      <c r="B76" s="315" t="s">
        <v>1413</v>
      </c>
      <c r="C76" s="312" t="s">
        <v>1651</v>
      </c>
      <c r="D76" s="312" t="s">
        <v>4018</v>
      </c>
      <c r="E76" s="312"/>
      <c r="F76" s="312"/>
      <c r="G76" s="312" t="s">
        <v>2245</v>
      </c>
      <c r="H76" s="65">
        <v>6249697</v>
      </c>
      <c r="I76" s="65">
        <f>IF(H76="","None",_xlfn.XLOOKUP(H76,RawTable[ITEM_NO],RawTable[STOCK],"None"))</f>
        <v>4</v>
      </c>
      <c r="J76" s="313"/>
      <c r="K76" s="313"/>
      <c r="L76" s="316"/>
    </row>
    <row r="77" spans="2:12" ht="30" customHeight="1">
      <c r="B77" s="315" t="s">
        <v>1413</v>
      </c>
      <c r="C77" s="312" t="s">
        <v>1651</v>
      </c>
      <c r="D77" s="312" t="s">
        <v>4043</v>
      </c>
      <c r="E77" s="312"/>
      <c r="F77" s="312"/>
      <c r="G77" s="312" t="s">
        <v>1423</v>
      </c>
      <c r="H77" s="65">
        <v>6249757</v>
      </c>
      <c r="I77" s="65">
        <f>IF(H77="","None",_xlfn.XLOOKUP(H77,RawTable[ITEM_NO],RawTable[STOCK],"None"))</f>
        <v>0</v>
      </c>
      <c r="J77" s="313"/>
      <c r="K77" s="313"/>
      <c r="L77" s="316"/>
    </row>
    <row r="78" spans="2:12" ht="30" customHeight="1">
      <c r="B78" s="315" t="s">
        <v>1413</v>
      </c>
      <c r="C78" s="312" t="s">
        <v>1767</v>
      </c>
      <c r="D78" s="312" t="s">
        <v>4028</v>
      </c>
      <c r="E78" s="312"/>
      <c r="F78" s="312"/>
      <c r="G78" s="312" t="s">
        <v>4008</v>
      </c>
      <c r="H78" s="65">
        <v>6250995</v>
      </c>
      <c r="I78" s="65">
        <f>IF(H78="","None",_xlfn.XLOOKUP(H78,RawTable[ITEM_NO],RawTable[STOCK],"None"))</f>
        <v>4</v>
      </c>
      <c r="J78" s="313"/>
      <c r="K78" s="313"/>
      <c r="L78" s="316"/>
    </row>
    <row r="79" spans="2:12" ht="30" customHeight="1">
      <c r="B79" s="315" t="s">
        <v>1413</v>
      </c>
      <c r="C79" s="312"/>
      <c r="D79" s="312" t="s">
        <v>4048</v>
      </c>
      <c r="E79" s="312"/>
      <c r="F79" s="312"/>
      <c r="G79" s="312" t="s">
        <v>4008</v>
      </c>
      <c r="H79" s="65">
        <v>6253364</v>
      </c>
      <c r="I79" s="65">
        <f>IF(H79="","None",_xlfn.XLOOKUP(H79,RawTable[ITEM_NO],RawTable[STOCK],"None"))</f>
        <v>1</v>
      </c>
      <c r="J79" s="313"/>
      <c r="K79" s="313"/>
      <c r="L79" s="316"/>
    </row>
    <row r="80" spans="2:12" ht="30" customHeight="1">
      <c r="B80" s="315" t="s">
        <v>1413</v>
      </c>
      <c r="C80" s="312" t="s">
        <v>3930</v>
      </c>
      <c r="D80" s="312" t="s">
        <v>4013</v>
      </c>
      <c r="E80" s="312"/>
      <c r="F80" s="312"/>
      <c r="G80" s="312" t="s">
        <v>4008</v>
      </c>
      <c r="H80" s="65">
        <v>6254232</v>
      </c>
      <c r="I80" s="65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1415</v>
      </c>
      <c r="C81" s="312" t="s">
        <v>1429</v>
      </c>
      <c r="D81" s="312" t="s">
        <v>4004</v>
      </c>
      <c r="E81" s="312"/>
      <c r="F81" s="312"/>
      <c r="G81" s="312" t="s">
        <v>1419</v>
      </c>
      <c r="H81" s="65">
        <v>6255464</v>
      </c>
      <c r="I81" s="65">
        <f>IF(H81="","None",_xlfn.XLOOKUP(H81,RawTable[ITEM_NO],RawTable[STOCK],"None"))</f>
        <v>3</v>
      </c>
      <c r="J81" s="313"/>
      <c r="K81" s="313"/>
      <c r="L81" s="316"/>
    </row>
    <row r="82" spans="2:12" ht="30" customHeight="1">
      <c r="B82" s="315" t="s">
        <v>1414</v>
      </c>
      <c r="C82" s="312" t="s">
        <v>8961</v>
      </c>
      <c r="D82" s="312" t="s">
        <v>8962</v>
      </c>
      <c r="E82" s="312">
        <v>4889129</v>
      </c>
      <c r="F82" s="312"/>
      <c r="G82" s="312"/>
      <c r="H82" s="65">
        <v>6260097</v>
      </c>
      <c r="I82" s="65">
        <f>IF(H82="","None",_xlfn.XLOOKUP(H82,RawTable[ITEM_NO],RawTable[STOCK],"None"))</f>
        <v>4</v>
      </c>
      <c r="J82" s="313"/>
      <c r="K82" s="313"/>
      <c r="L82" s="316" t="s">
        <v>8976</v>
      </c>
    </row>
    <row r="83" spans="2:12" ht="30" customHeight="1">
      <c r="B83" s="315" t="s">
        <v>1414</v>
      </c>
      <c r="C83" s="312" t="s">
        <v>8961</v>
      </c>
      <c r="D83" s="312" t="s">
        <v>8963</v>
      </c>
      <c r="E83" s="312">
        <v>4889128</v>
      </c>
      <c r="F83" s="312"/>
      <c r="G83" s="312"/>
      <c r="H83" s="65">
        <v>6260098</v>
      </c>
      <c r="I83" s="65">
        <f>IF(H83="","None",_xlfn.XLOOKUP(H83,RawTable[ITEM_NO],RawTable[STOCK],"None"))</f>
        <v>4</v>
      </c>
      <c r="J83" s="313"/>
      <c r="K83" s="313"/>
      <c r="L83" s="316" t="s">
        <v>8976</v>
      </c>
    </row>
    <row r="84" spans="2:12" ht="30" customHeight="1">
      <c r="B84" s="315" t="s">
        <v>1414</v>
      </c>
      <c r="C84" s="312" t="s">
        <v>8961</v>
      </c>
      <c r="D84" s="312" t="s">
        <v>8964</v>
      </c>
      <c r="E84" s="312">
        <v>4889130</v>
      </c>
      <c r="F84" s="312"/>
      <c r="G84" s="312"/>
      <c r="H84" s="65">
        <v>6260099</v>
      </c>
      <c r="I84" s="65">
        <f>IF(H84="","None",_xlfn.XLOOKUP(H84,RawTable[ITEM_NO],RawTable[STOCK],"None"))</f>
        <v>4</v>
      </c>
      <c r="J84" s="313"/>
      <c r="K84" s="313"/>
      <c r="L84" s="316" t="s">
        <v>8976</v>
      </c>
    </row>
    <row r="85" spans="2:12" ht="30" customHeight="1">
      <c r="B85" s="315" t="s">
        <v>1414</v>
      </c>
      <c r="C85" s="312" t="s">
        <v>8961</v>
      </c>
      <c r="D85" s="312" t="s">
        <v>8965</v>
      </c>
      <c r="E85" s="312">
        <v>4889132</v>
      </c>
      <c r="F85" s="312"/>
      <c r="G85" s="312"/>
      <c r="H85" s="65">
        <v>6260100</v>
      </c>
      <c r="I85" s="65">
        <f>IF(H85="","None",_xlfn.XLOOKUP(H85,RawTable[ITEM_NO],RawTable[STOCK],"None"))</f>
        <v>4</v>
      </c>
      <c r="J85" s="313"/>
      <c r="K85" s="313"/>
      <c r="L85" s="316" t="s">
        <v>8976</v>
      </c>
    </row>
    <row r="86" spans="2:12" ht="30" customHeight="1">
      <c r="B86" s="315" t="s">
        <v>1414</v>
      </c>
      <c r="C86" s="312" t="s">
        <v>8961</v>
      </c>
      <c r="D86" s="312" t="s">
        <v>8966</v>
      </c>
      <c r="E86" s="312">
        <v>4889134</v>
      </c>
      <c r="F86" s="312"/>
      <c r="G86" s="312"/>
      <c r="H86" s="65">
        <v>6260101</v>
      </c>
      <c r="I86" s="65">
        <f>IF(H86="","None",_xlfn.XLOOKUP(H86,RawTable[ITEM_NO],RawTable[STOCK],"None"))</f>
        <v>4</v>
      </c>
      <c r="J86" s="313"/>
      <c r="K86" s="313"/>
      <c r="L86" s="316" t="s">
        <v>8976</v>
      </c>
    </row>
    <row r="87" spans="2:12" ht="30" customHeight="1">
      <c r="B87" s="315" t="s">
        <v>1414</v>
      </c>
      <c r="C87" s="312" t="s">
        <v>8961</v>
      </c>
      <c r="D87" s="312" t="s">
        <v>8967</v>
      </c>
      <c r="E87" s="312">
        <v>4889133</v>
      </c>
      <c r="F87" s="312"/>
      <c r="G87" s="312"/>
      <c r="H87" s="65">
        <v>6260102</v>
      </c>
      <c r="I87" s="65">
        <f>IF(H87="","None",_xlfn.XLOOKUP(H87,RawTable[ITEM_NO],RawTable[STOCK],"None"))</f>
        <v>4</v>
      </c>
      <c r="J87" s="313"/>
      <c r="K87" s="313"/>
      <c r="L87" s="316" t="s">
        <v>8976</v>
      </c>
    </row>
    <row r="88" spans="2:12" ht="30" customHeight="1">
      <c r="B88" s="315" t="s">
        <v>1414</v>
      </c>
      <c r="C88" s="312" t="s">
        <v>8961</v>
      </c>
      <c r="D88" s="312" t="s">
        <v>8968</v>
      </c>
      <c r="E88" s="312">
        <v>4889131</v>
      </c>
      <c r="F88" s="312"/>
      <c r="G88" s="312"/>
      <c r="H88" s="65">
        <v>6260103</v>
      </c>
      <c r="I88" s="65">
        <f>IF(H88="","None",_xlfn.XLOOKUP(H88,RawTable[ITEM_NO],RawTable[STOCK],"None"))</f>
        <v>14</v>
      </c>
      <c r="J88" s="313"/>
      <c r="K88" s="313"/>
      <c r="L88" s="316" t="s">
        <v>8976</v>
      </c>
    </row>
    <row r="89" spans="2:12" ht="30" customHeight="1">
      <c r="B89" s="315" t="s">
        <v>1414</v>
      </c>
      <c r="C89" s="312" t="s">
        <v>8961</v>
      </c>
      <c r="D89" s="312" t="s">
        <v>8969</v>
      </c>
      <c r="E89" s="312" t="s">
        <v>8970</v>
      </c>
      <c r="F89" s="312"/>
      <c r="G89" s="312"/>
      <c r="H89" s="65">
        <v>6260104</v>
      </c>
      <c r="I89" s="65">
        <f>IF(H89="","None",_xlfn.XLOOKUP(H89,RawTable[ITEM_NO],RawTable[STOCK],"None"))</f>
        <v>6</v>
      </c>
      <c r="J89" s="313"/>
      <c r="K89" s="313"/>
      <c r="L89" s="316" t="s">
        <v>8976</v>
      </c>
    </row>
    <row r="90" spans="2:12" ht="30" customHeight="1">
      <c r="B90" s="315" t="s">
        <v>1414</v>
      </c>
      <c r="C90" s="312" t="s">
        <v>8961</v>
      </c>
      <c r="D90" s="312" t="s">
        <v>8971</v>
      </c>
      <c r="E90" s="312">
        <v>3428716</v>
      </c>
      <c r="F90" s="312"/>
      <c r="G90" s="312"/>
      <c r="H90" s="65">
        <v>6260105</v>
      </c>
      <c r="I90" s="65">
        <f>IF(H90="","None",_xlfn.XLOOKUP(H90,RawTable[ITEM_NO],RawTable[STOCK],"None"))</f>
        <v>2</v>
      </c>
      <c r="J90" s="313"/>
      <c r="K90" s="313"/>
      <c r="L90" s="316" t="s">
        <v>8976</v>
      </c>
    </row>
    <row r="91" spans="2:12" ht="30" customHeight="1">
      <c r="B91" s="315" t="s">
        <v>1414</v>
      </c>
      <c r="C91" s="312" t="s">
        <v>8961</v>
      </c>
      <c r="D91" s="312" t="s">
        <v>8972</v>
      </c>
      <c r="E91" s="312">
        <v>3428717</v>
      </c>
      <c r="F91" s="312"/>
      <c r="G91" s="312"/>
      <c r="H91" s="65">
        <v>6260106</v>
      </c>
      <c r="I91" s="65">
        <f>IF(H91="","None",_xlfn.XLOOKUP(H91,RawTable[ITEM_NO],RawTable[STOCK],"None"))</f>
        <v>2</v>
      </c>
      <c r="J91" s="313"/>
      <c r="K91" s="313"/>
      <c r="L91" s="316" t="s">
        <v>8976</v>
      </c>
    </row>
    <row r="92" spans="2:12" ht="30" customHeight="1">
      <c r="B92" s="315" t="s">
        <v>1414</v>
      </c>
      <c r="C92" s="312" t="s">
        <v>8961</v>
      </c>
      <c r="D92" s="312" t="s">
        <v>8973</v>
      </c>
      <c r="E92" s="312">
        <v>3428718</v>
      </c>
      <c r="F92" s="312"/>
      <c r="G92" s="312"/>
      <c r="H92" s="65">
        <v>6260107</v>
      </c>
      <c r="I92" s="65">
        <f>IF(H92="","None",_xlfn.XLOOKUP(H92,RawTable[ITEM_NO],RawTable[STOCK],"None"))</f>
        <v>3</v>
      </c>
      <c r="J92" s="313"/>
      <c r="K92" s="313"/>
      <c r="L92" s="316" t="s">
        <v>8976</v>
      </c>
    </row>
    <row r="93" spans="2:12" ht="30" customHeight="1">
      <c r="B93" s="315" t="s">
        <v>1414</v>
      </c>
      <c r="C93" s="312" t="s">
        <v>8961</v>
      </c>
      <c r="D93" s="312" t="s">
        <v>8974</v>
      </c>
      <c r="E93" s="312">
        <v>3428719</v>
      </c>
      <c r="F93" s="312"/>
      <c r="G93" s="312"/>
      <c r="H93" s="65">
        <v>6260108</v>
      </c>
      <c r="I93" s="65">
        <f>IF(H93="","None",_xlfn.XLOOKUP(H93,RawTable[ITEM_NO],RawTable[STOCK],"None"))</f>
        <v>2</v>
      </c>
      <c r="J93" s="313"/>
      <c r="K93" s="313"/>
      <c r="L93" s="316" t="s">
        <v>8976</v>
      </c>
    </row>
    <row r="94" spans="2:12" ht="30" customHeight="1">
      <c r="B94" s="315" t="s">
        <v>1414</v>
      </c>
      <c r="C94" s="312" t="s">
        <v>8961</v>
      </c>
      <c r="D94" s="312" t="s">
        <v>8975</v>
      </c>
      <c r="E94" s="312">
        <v>3428720</v>
      </c>
      <c r="F94" s="312"/>
      <c r="G94" s="312"/>
      <c r="H94" s="65">
        <v>6260109</v>
      </c>
      <c r="I94" s="65">
        <f>IF(H94="","None",_xlfn.XLOOKUP(H94,RawTable[ITEM_NO],RawTable[STOCK],"None"))</f>
        <v>6</v>
      </c>
      <c r="J94" s="313"/>
      <c r="K94" s="313"/>
      <c r="L94" s="316" t="s">
        <v>8976</v>
      </c>
    </row>
    <row r="95" spans="2:12" ht="30" customHeight="1">
      <c r="B95" s="315" t="s">
        <v>1415</v>
      </c>
      <c r="C95" s="312" t="s">
        <v>4117</v>
      </c>
      <c r="D95" s="312" t="s">
        <v>4118</v>
      </c>
      <c r="E95" s="312"/>
      <c r="F95" s="312"/>
      <c r="G95" s="312" t="s">
        <v>1419</v>
      </c>
      <c r="H95" s="65">
        <v>6263539</v>
      </c>
      <c r="I95" s="65">
        <f>IF(H95="","None",_xlfn.XLOOKUP(H95,RawTable[ITEM_NO],RawTable[STOCK],"None"))</f>
        <v>1</v>
      </c>
      <c r="J95" s="313"/>
      <c r="K95" s="313"/>
      <c r="L95" s="316"/>
    </row>
    <row r="96" spans="2:12" ht="30" customHeight="1">
      <c r="B96" s="315" t="s">
        <v>1415</v>
      </c>
      <c r="C96" s="312" t="s">
        <v>1558</v>
      </c>
      <c r="D96" s="312" t="s">
        <v>4113</v>
      </c>
      <c r="E96" s="312"/>
      <c r="F96" s="312"/>
      <c r="G96" s="312" t="s">
        <v>1428</v>
      </c>
      <c r="H96" s="65">
        <v>6266689</v>
      </c>
      <c r="I96" s="65">
        <f>IF(H96="","None",_xlfn.XLOOKUP(H96,RawTable[ITEM_NO],RawTable[STOCK],"None"))</f>
        <v>2</v>
      </c>
      <c r="J96" s="313"/>
      <c r="K96" s="313"/>
      <c r="L96" s="316"/>
    </row>
    <row r="97" spans="2:12" ht="30" customHeight="1">
      <c r="B97" s="315" t="s">
        <v>1415</v>
      </c>
      <c r="C97" s="312" t="s">
        <v>1429</v>
      </c>
      <c r="D97" s="312" t="s">
        <v>3999</v>
      </c>
      <c r="E97" s="312" t="s">
        <v>4000</v>
      </c>
      <c r="F97" s="312" t="s">
        <v>4001</v>
      </c>
      <c r="G97" s="312" t="s">
        <v>1419</v>
      </c>
      <c r="H97" s="65">
        <v>6269299</v>
      </c>
      <c r="I97" s="65">
        <f>IF(H97="","None",_xlfn.XLOOKUP(H97,RawTable[ITEM_NO],RawTable[STOCK],"None"))</f>
        <v>2</v>
      </c>
      <c r="J97" s="313"/>
      <c r="K97" s="313"/>
      <c r="L97" s="316"/>
    </row>
    <row r="98" spans="2:12" ht="30" customHeight="1">
      <c r="B98" s="315" t="s">
        <v>1413</v>
      </c>
      <c r="C98" s="312" t="s">
        <v>1762</v>
      </c>
      <c r="D98" s="312" t="s">
        <v>4002</v>
      </c>
      <c r="E98" s="312" t="s">
        <v>4003</v>
      </c>
      <c r="F98" s="312"/>
      <c r="G98" s="312" t="s">
        <v>1610</v>
      </c>
      <c r="H98" s="65">
        <v>6274697</v>
      </c>
      <c r="I98" s="65">
        <f>IF(H98="","None",_xlfn.XLOOKUP(H98,RawTable[ITEM_NO],RawTable[STOCK],"None"))</f>
        <v>10</v>
      </c>
      <c r="J98" s="313"/>
      <c r="K98" s="313"/>
      <c r="L98" s="316"/>
    </row>
    <row r="99" spans="2:12" ht="30" customHeight="1">
      <c r="B99" s="315" t="s">
        <v>1413</v>
      </c>
      <c r="C99" s="312"/>
      <c r="D99" s="312" t="s">
        <v>4065</v>
      </c>
      <c r="E99" s="312" t="s">
        <v>4066</v>
      </c>
      <c r="F99" s="312" t="s">
        <v>4067</v>
      </c>
      <c r="G99" s="312" t="s">
        <v>1680</v>
      </c>
      <c r="H99" s="65">
        <v>6280362</v>
      </c>
      <c r="I99" s="65">
        <f>IF(H99="","None",_xlfn.XLOOKUP(H99,RawTable[ITEM_NO],RawTable[STOCK],"None"))</f>
        <v>3</v>
      </c>
      <c r="J99" s="313"/>
      <c r="K99" s="313"/>
      <c r="L99" s="316"/>
    </row>
    <row r="100" spans="2:12" ht="30" customHeight="1">
      <c r="B100" s="315" t="s">
        <v>1415</v>
      </c>
      <c r="C100" s="312" t="s">
        <v>1563</v>
      </c>
      <c r="D100" s="312" t="s">
        <v>4114</v>
      </c>
      <c r="E100" s="312"/>
      <c r="F100" s="312"/>
      <c r="G100" s="312" t="s">
        <v>1423</v>
      </c>
      <c r="H100" s="65">
        <v>6302370</v>
      </c>
      <c r="I100" s="65">
        <f>IF(H100="","None",_xlfn.XLOOKUP(H100,RawTable[ITEM_NO],RawTable[STOCK],"None"))</f>
        <v>3</v>
      </c>
      <c r="J100" s="313"/>
      <c r="K100" s="313"/>
      <c r="L100" s="316"/>
    </row>
    <row r="101" spans="2:12" ht="30" customHeight="1">
      <c r="B101" s="315" t="s">
        <v>1413</v>
      </c>
      <c r="C101" s="312" t="s">
        <v>2102</v>
      </c>
      <c r="D101" s="312" t="s">
        <v>4063</v>
      </c>
      <c r="E101" s="312"/>
      <c r="F101" s="312"/>
      <c r="G101" s="312" t="s">
        <v>2245</v>
      </c>
      <c r="H101" s="65">
        <v>6302417</v>
      </c>
      <c r="I101" s="65">
        <f>IF(H101="","None",_xlfn.XLOOKUP(H101,RawTable[ITEM_NO],RawTable[STOCK],"None"))</f>
        <v>3</v>
      </c>
      <c r="J101" s="313"/>
      <c r="K101" s="313"/>
      <c r="L101" s="316"/>
    </row>
    <row r="102" spans="2:12" ht="30" customHeight="1">
      <c r="B102" s="315" t="s">
        <v>1413</v>
      </c>
      <c r="C102" s="312" t="s">
        <v>2102</v>
      </c>
      <c r="D102" s="312" t="s">
        <v>4062</v>
      </c>
      <c r="E102" s="312"/>
      <c r="F102" s="312"/>
      <c r="G102" s="312" t="s">
        <v>2245</v>
      </c>
      <c r="H102" s="65">
        <v>6302418</v>
      </c>
      <c r="I102" s="65">
        <f>IF(H102="","None",_xlfn.XLOOKUP(H102,RawTable[ITEM_NO],RawTable[STOCK],"None"))</f>
        <v>5</v>
      </c>
      <c r="J102" s="313"/>
      <c r="K102" s="313"/>
      <c r="L102" s="316"/>
    </row>
    <row r="103" spans="2:12" ht="30" customHeight="1">
      <c r="B103" s="315" t="s">
        <v>1413</v>
      </c>
      <c r="C103" s="312" t="s">
        <v>1651</v>
      </c>
      <c r="D103" s="312" t="s">
        <v>4005</v>
      </c>
      <c r="E103" s="312"/>
      <c r="F103" s="312"/>
      <c r="G103" s="312" t="s">
        <v>1423</v>
      </c>
      <c r="H103" s="65">
        <v>6303570</v>
      </c>
      <c r="I103" s="65">
        <f>IF(H103="","None",_xlfn.XLOOKUP(H103,RawTable[ITEM_NO],RawTable[STOCK],"None"))</f>
        <v>2</v>
      </c>
      <c r="J103" s="313"/>
      <c r="K103" s="313"/>
      <c r="L103" s="316"/>
    </row>
    <row r="104" spans="2:12" ht="30" customHeight="1">
      <c r="B104" s="315" t="s">
        <v>1415</v>
      </c>
      <c r="C104" s="312" t="s">
        <v>4026</v>
      </c>
      <c r="D104" s="312" t="s">
        <v>4027</v>
      </c>
      <c r="E104" s="312"/>
      <c r="F104" s="312"/>
      <c r="G104" s="312" t="s">
        <v>1423</v>
      </c>
      <c r="H104" s="65">
        <v>6313721</v>
      </c>
      <c r="I104" s="65">
        <f>IF(H104="","None",_xlfn.XLOOKUP(H104,RawTable[ITEM_NO],RawTable[STOCK],"None"))</f>
        <v>2</v>
      </c>
      <c r="J104" s="313"/>
      <c r="K104" s="313"/>
      <c r="L104" s="316"/>
    </row>
    <row r="105" spans="2:12" ht="30" customHeight="1">
      <c r="B105" s="315" t="s">
        <v>1413</v>
      </c>
      <c r="C105" s="312" t="s">
        <v>1607</v>
      </c>
      <c r="D105" s="312" t="s">
        <v>4070</v>
      </c>
      <c r="E105" s="312"/>
      <c r="F105" s="312"/>
      <c r="G105" s="312" t="s">
        <v>4008</v>
      </c>
      <c r="H105" s="65">
        <v>6313722</v>
      </c>
      <c r="I105" s="65">
        <f>IF(H105="","None",_xlfn.XLOOKUP(H105,RawTable[ITEM_NO],RawTable[STOCK],"None"))</f>
        <v>3</v>
      </c>
      <c r="J105" s="313"/>
      <c r="K105" s="313"/>
      <c r="L105" s="316"/>
    </row>
    <row r="106" spans="2:12" ht="30" customHeight="1">
      <c r="B106" s="315" t="s">
        <v>1413</v>
      </c>
      <c r="C106" s="312" t="s">
        <v>1651</v>
      </c>
      <c r="D106" s="312" t="s">
        <v>4039</v>
      </c>
      <c r="E106" s="312"/>
      <c r="F106" s="312"/>
      <c r="G106" s="312" t="s">
        <v>1423</v>
      </c>
      <c r="H106" s="65">
        <v>6313933</v>
      </c>
      <c r="I106" s="65">
        <f>IF(H106="","None",_xlfn.XLOOKUP(H106,RawTable[ITEM_NO],RawTable[STOCK],"None"))</f>
        <v>1</v>
      </c>
      <c r="J106" s="313"/>
      <c r="K106" s="313"/>
      <c r="L106" s="316"/>
    </row>
    <row r="107" spans="2:12" ht="30" customHeight="1">
      <c r="B107" s="315" t="s">
        <v>1413</v>
      </c>
      <c r="C107" s="312" t="s">
        <v>1651</v>
      </c>
      <c r="D107" s="312" t="s">
        <v>4040</v>
      </c>
      <c r="E107" s="312"/>
      <c r="F107" s="312"/>
      <c r="G107" s="312" t="s">
        <v>1423</v>
      </c>
      <c r="H107" s="65">
        <v>6313934</v>
      </c>
      <c r="I107" s="65">
        <f>IF(H107="","None",_xlfn.XLOOKUP(H107,RawTable[ITEM_NO],RawTable[STOCK],"None"))</f>
        <v>1</v>
      </c>
      <c r="J107" s="313"/>
      <c r="K107" s="313"/>
      <c r="L107" s="316"/>
    </row>
    <row r="108" spans="2:12" ht="30" customHeight="1">
      <c r="B108" s="315" t="s">
        <v>1413</v>
      </c>
      <c r="C108" s="312" t="s">
        <v>1651</v>
      </c>
      <c r="D108" s="312" t="s">
        <v>4045</v>
      </c>
      <c r="E108" s="312"/>
      <c r="F108" s="312"/>
      <c r="G108" s="312" t="s">
        <v>1423</v>
      </c>
      <c r="H108" s="65">
        <v>6317269</v>
      </c>
      <c r="I108" s="65">
        <f>IF(H108="","None",_xlfn.XLOOKUP(H108,RawTable[ITEM_NO],RawTable[STOCK],"None"))</f>
        <v>1</v>
      </c>
      <c r="J108" s="313"/>
      <c r="K108" s="313"/>
      <c r="L108" s="316"/>
    </row>
    <row r="109" spans="2:12" ht="30" customHeight="1">
      <c r="B109" s="315" t="s">
        <v>1415</v>
      </c>
      <c r="C109" s="312" t="s">
        <v>1417</v>
      </c>
      <c r="D109" s="312" t="s">
        <v>4104</v>
      </c>
      <c r="E109" s="312"/>
      <c r="F109" s="312"/>
      <c r="G109" s="312" t="s">
        <v>1419</v>
      </c>
      <c r="H109" s="65">
        <v>6319438</v>
      </c>
      <c r="I109" s="65">
        <f>IF(H109="","None",_xlfn.XLOOKUP(H109,RawTable[ITEM_NO],RawTable[STOCK],"None"))</f>
        <v>0</v>
      </c>
      <c r="J109" s="313"/>
      <c r="K109" s="313"/>
      <c r="L109" s="316"/>
    </row>
    <row r="110" spans="2:12" ht="30" customHeight="1">
      <c r="B110" s="315" t="s">
        <v>1413</v>
      </c>
      <c r="C110" s="312" t="s">
        <v>1651</v>
      </c>
      <c r="D110" s="312" t="s">
        <v>4042</v>
      </c>
      <c r="E110" s="312"/>
      <c r="F110" s="312"/>
      <c r="G110" s="312" t="s">
        <v>1423</v>
      </c>
      <c r="H110" s="65">
        <v>6321164</v>
      </c>
      <c r="I110" s="65">
        <f>IF(H110="","None",_xlfn.XLOOKUP(H110,RawTable[ITEM_NO],RawTable[STOCK],"None"))</f>
        <v>2</v>
      </c>
      <c r="J110" s="313"/>
      <c r="K110" s="313"/>
      <c r="L110" s="316"/>
    </row>
    <row r="111" spans="2:12" ht="30" customHeight="1">
      <c r="B111" s="315" t="s">
        <v>1413</v>
      </c>
      <c r="C111" s="312" t="s">
        <v>1651</v>
      </c>
      <c r="D111" s="312" t="s">
        <v>4044</v>
      </c>
      <c r="E111" s="312"/>
      <c r="F111" s="312"/>
      <c r="G111" s="312" t="s">
        <v>1423</v>
      </c>
      <c r="H111" s="65">
        <v>6321167</v>
      </c>
      <c r="I111" s="65">
        <f>IF(H111="","None",_xlfn.XLOOKUP(H111,RawTable[ITEM_NO],RawTable[STOCK],"None"))</f>
        <v>1</v>
      </c>
      <c r="J111" s="313"/>
      <c r="K111" s="313"/>
      <c r="L111" s="316"/>
    </row>
    <row r="112" spans="2:12" ht="30" customHeight="1">
      <c r="B112" s="315" t="s">
        <v>1413</v>
      </c>
      <c r="C112" s="312" t="s">
        <v>1651</v>
      </c>
      <c r="D112" s="312" t="s">
        <v>4046</v>
      </c>
      <c r="E112" s="312"/>
      <c r="F112" s="312"/>
      <c r="G112" s="312" t="s">
        <v>1423</v>
      </c>
      <c r="H112" s="65">
        <v>6321168</v>
      </c>
      <c r="I112" s="65">
        <f>IF(H112="","None",_xlfn.XLOOKUP(H112,RawTable[ITEM_NO],RawTable[STOCK],"None"))</f>
        <v>1</v>
      </c>
      <c r="J112" s="313"/>
      <c r="K112" s="313"/>
      <c r="L112" s="316"/>
    </row>
    <row r="113" spans="2:12" ht="30" customHeight="1">
      <c r="B113" s="315" t="s">
        <v>1413</v>
      </c>
      <c r="C113" s="312" t="s">
        <v>2835</v>
      </c>
      <c r="D113" s="312" t="s">
        <v>4094</v>
      </c>
      <c r="E113" s="312"/>
      <c r="F113" s="312"/>
      <c r="G113" s="312" t="s">
        <v>4008</v>
      </c>
      <c r="H113" s="65">
        <v>6334306</v>
      </c>
      <c r="I113" s="65">
        <f>IF(H113="","None",_xlfn.XLOOKUP(H113,RawTable[ITEM_NO],RawTable[STOCK],"None"))</f>
        <v>0</v>
      </c>
      <c r="J113" s="313"/>
      <c r="K113" s="313"/>
      <c r="L113" s="316"/>
    </row>
    <row r="114" spans="2:12" ht="30" customHeight="1">
      <c r="B114" s="315" t="s">
        <v>1413</v>
      </c>
      <c r="C114" s="312" t="s">
        <v>2835</v>
      </c>
      <c r="D114" s="312" t="s">
        <v>4097</v>
      </c>
      <c r="E114" s="312"/>
      <c r="F114" s="312"/>
      <c r="G114" s="312" t="s">
        <v>4008</v>
      </c>
      <c r="H114" s="65">
        <v>6334310</v>
      </c>
      <c r="I114" s="65">
        <f>IF(H114="","None",_xlfn.XLOOKUP(H114,RawTable[ITEM_NO],RawTable[STOCK],"None"))</f>
        <v>0</v>
      </c>
      <c r="J114" s="313"/>
      <c r="K114" s="313"/>
      <c r="L114" s="316"/>
    </row>
    <row r="115" spans="2:12" ht="30" customHeight="1">
      <c r="B115" s="315" t="s">
        <v>1413</v>
      </c>
      <c r="C115" s="312" t="s">
        <v>1762</v>
      </c>
      <c r="D115" s="312" t="s">
        <v>4022</v>
      </c>
      <c r="E115" s="312"/>
      <c r="F115" s="312"/>
      <c r="G115" s="312" t="s">
        <v>4008</v>
      </c>
      <c r="H115" s="65">
        <v>6334311</v>
      </c>
      <c r="I115" s="65">
        <f>IF(H115="","None",_xlfn.XLOOKUP(H115,RawTable[ITEM_NO],RawTable[STOCK],"None"))</f>
        <v>0</v>
      </c>
      <c r="J115" s="313"/>
      <c r="K115" s="313"/>
      <c r="L115" s="316"/>
    </row>
    <row r="116" spans="2:12" ht="30" customHeight="1">
      <c r="B116" s="315" t="s">
        <v>1413</v>
      </c>
      <c r="C116" s="312" t="s">
        <v>2105</v>
      </c>
      <c r="D116" s="312" t="s">
        <v>4121</v>
      </c>
      <c r="E116" s="312"/>
      <c r="F116" s="312"/>
      <c r="G116" s="312" t="s">
        <v>4008</v>
      </c>
      <c r="H116" s="65">
        <v>6334312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1413</v>
      </c>
      <c r="C117" s="312"/>
      <c r="D117" s="312" t="s">
        <v>4053</v>
      </c>
      <c r="E117" s="312"/>
      <c r="F117" s="312"/>
      <c r="G117" s="312" t="s">
        <v>4054</v>
      </c>
      <c r="H117" s="65">
        <v>6335808</v>
      </c>
      <c r="I117" s="65" t="str">
        <f>IF(H117="","None",_xlfn.XLOOKUP(H117,RawTable[ITEM_NO],RawTable[STOCK],"None"))</f>
        <v>None</v>
      </c>
      <c r="J117" s="313"/>
      <c r="K117" s="313"/>
      <c r="L117" s="316"/>
    </row>
    <row r="118" spans="2:12" ht="30" customHeight="1">
      <c r="B118" s="315" t="s">
        <v>1413</v>
      </c>
      <c r="C118" s="312" t="s">
        <v>2102</v>
      </c>
      <c r="D118" s="312" t="s">
        <v>4057</v>
      </c>
      <c r="E118" s="312"/>
      <c r="F118" s="312"/>
      <c r="G118" s="312" t="s">
        <v>1680</v>
      </c>
      <c r="H118" s="65">
        <v>6335897</v>
      </c>
      <c r="I118" s="65">
        <f>IF(H118="","None",_xlfn.XLOOKUP(H118,RawTable[ITEM_NO],RawTable[STOCK],"None"))</f>
        <v>0</v>
      </c>
      <c r="J118" s="313"/>
      <c r="K118" s="313"/>
      <c r="L118" s="316"/>
    </row>
    <row r="119" spans="2:12" ht="30" customHeight="1">
      <c r="B119" s="315" t="s">
        <v>1413</v>
      </c>
      <c r="C119" s="312" t="s">
        <v>2102</v>
      </c>
      <c r="D119" s="312" t="s">
        <v>4058</v>
      </c>
      <c r="E119" s="312"/>
      <c r="F119" s="312"/>
      <c r="G119" s="312" t="s">
        <v>1680</v>
      </c>
      <c r="H119" s="65">
        <v>6335898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1413</v>
      </c>
      <c r="C120" s="312" t="s">
        <v>2835</v>
      </c>
      <c r="D120" s="312" t="s">
        <v>4095</v>
      </c>
      <c r="E120" s="312"/>
      <c r="F120" s="312"/>
      <c r="G120" s="312" t="s">
        <v>4008</v>
      </c>
      <c r="H120" s="65">
        <v>6336116</v>
      </c>
      <c r="I120" s="65">
        <f>IF(H120="","None",_xlfn.XLOOKUP(H120,RawTable[ITEM_NO],RawTable[STOCK],"None"))</f>
        <v>9</v>
      </c>
      <c r="J120" s="313"/>
      <c r="K120" s="313"/>
      <c r="L120" s="316"/>
    </row>
    <row r="121" spans="2:12" ht="30" customHeight="1">
      <c r="B121" s="315" t="s">
        <v>1413</v>
      </c>
      <c r="C121" s="312" t="s">
        <v>2835</v>
      </c>
      <c r="D121" s="312" t="s">
        <v>4096</v>
      </c>
      <c r="E121" s="312"/>
      <c r="F121" s="312"/>
      <c r="G121" s="312" t="s">
        <v>4008</v>
      </c>
      <c r="H121" s="65">
        <v>6336117</v>
      </c>
      <c r="I121" s="65">
        <f>IF(H121="","None",_xlfn.XLOOKUP(H121,RawTable[ITEM_NO],RawTable[STOCK],"None"))</f>
        <v>10</v>
      </c>
      <c r="J121" s="313"/>
      <c r="K121" s="313"/>
      <c r="L121" s="316"/>
    </row>
    <row r="122" spans="2:12" ht="30" customHeight="1">
      <c r="B122" s="315" t="s">
        <v>1415</v>
      </c>
      <c r="C122" s="312"/>
      <c r="D122" s="312" t="s">
        <v>4051</v>
      </c>
      <c r="E122" s="312"/>
      <c r="F122" s="312"/>
      <c r="G122" s="312" t="s">
        <v>4052</v>
      </c>
      <c r="H122" s="65">
        <v>6343200</v>
      </c>
      <c r="I122" s="65">
        <f>IF(H122="","None",_xlfn.XLOOKUP(H122,RawTable[ITEM_NO],RawTable[STOCK],"None"))</f>
        <v>0</v>
      </c>
      <c r="J122" s="313"/>
      <c r="K122" s="313"/>
      <c r="L122" s="316"/>
    </row>
    <row r="123" spans="2:12" ht="30" customHeight="1">
      <c r="B123" s="315" t="s">
        <v>1415</v>
      </c>
      <c r="C123" s="312" t="s">
        <v>1502</v>
      </c>
      <c r="D123" s="312" t="s">
        <v>4091</v>
      </c>
      <c r="E123" s="312"/>
      <c r="F123" s="312"/>
      <c r="G123" s="312" t="s">
        <v>4052</v>
      </c>
      <c r="H123" s="65">
        <v>6343201</v>
      </c>
      <c r="I123" s="65">
        <f>IF(H123="","None",_xlfn.XLOOKUP(H123,RawTable[ITEM_NO],RawTable[STOCK],"None"))</f>
        <v>0</v>
      </c>
      <c r="J123" s="313"/>
      <c r="K123" s="313"/>
      <c r="L123" s="316"/>
    </row>
    <row r="124" spans="2:12" ht="30" customHeight="1">
      <c r="B124" s="315" t="s">
        <v>1416</v>
      </c>
      <c r="C124" s="312" t="s">
        <v>7972</v>
      </c>
      <c r="D124" s="312" t="s">
        <v>8865</v>
      </c>
      <c r="E124" s="312" t="s">
        <v>8866</v>
      </c>
      <c r="F124" s="312" t="s">
        <v>8868</v>
      </c>
      <c r="G124" s="312"/>
      <c r="H124" s="65" t="s">
        <v>8867</v>
      </c>
      <c r="I124" s="65" t="str">
        <f>IF(H124="","None",_xlfn.XLOOKUP(H124,RawTable[ITEM_NO],RawTable[STOCK],"None"))</f>
        <v>None</v>
      </c>
      <c r="J124" s="313"/>
      <c r="K124" s="313"/>
      <c r="L124" s="316" t="s">
        <v>8869</v>
      </c>
    </row>
    <row r="125" spans="2:12" ht="30" customHeight="1">
      <c r="B125" s="315" t="s">
        <v>9111</v>
      </c>
      <c r="C125" s="312" t="s">
        <v>9112</v>
      </c>
      <c r="D125" s="312" t="s">
        <v>9110</v>
      </c>
      <c r="E125" s="312" t="s">
        <v>9113</v>
      </c>
      <c r="F125" s="312"/>
      <c r="G125" s="312"/>
      <c r="H125" s="65">
        <v>6258345</v>
      </c>
      <c r="I125" s="65">
        <f>IF(H125="","None",_xlfn.XLOOKUP(H125,RawTable[ITEM_NO],RawTable[STOCK],"None"))</f>
        <v>5</v>
      </c>
      <c r="J125" s="313"/>
      <c r="K125" s="313"/>
      <c r="L125" s="316"/>
    </row>
    <row r="126" spans="2:12" ht="30" customHeight="1">
      <c r="B126" s="315" t="s">
        <v>9456</v>
      </c>
      <c r="C126" s="312" t="s">
        <v>9458</v>
      </c>
      <c r="D126" s="312" t="s">
        <v>9457</v>
      </c>
      <c r="E126" s="312"/>
      <c r="F126" s="312"/>
      <c r="G126" s="312"/>
      <c r="H126" s="65">
        <v>6220632</v>
      </c>
      <c r="I126" s="65" t="str">
        <f>IF(H126="","None",_xlfn.XLOOKUP(H126,RawTable[ITEM_NO],RawTable[STOCK],"None"))</f>
        <v>None</v>
      </c>
      <c r="J126" s="313"/>
      <c r="K126" s="313"/>
      <c r="L126" s="316"/>
    </row>
    <row r="127" spans="2:12" ht="30" customHeight="1">
      <c r="B127" s="315"/>
      <c r="C127" s="312"/>
      <c r="D127" s="312"/>
      <c r="E127" s="312"/>
      <c r="F127" s="312"/>
      <c r="G127" s="312"/>
      <c r="H127" s="65"/>
      <c r="I127" s="65" t="str">
        <f>IF(H127="","None",_xlfn.XLOOKUP(H127,RawTable[ITEM_NO],RawTable[STOCK],"None"))</f>
        <v>None</v>
      </c>
      <c r="J127" s="313"/>
      <c r="K127" s="313"/>
      <c r="L127" s="316"/>
    </row>
    <row r="128" spans="2:12" ht="30" customHeight="1">
      <c r="B128" s="315"/>
      <c r="C128" s="312"/>
      <c r="D128" s="312"/>
      <c r="E128" s="312"/>
      <c r="F128" s="312"/>
      <c r="G128" s="312"/>
      <c r="H128" s="65"/>
      <c r="I128" s="65" t="str">
        <f>IF(H128="","None",_xlfn.XLOOKUP(H128,RawTable[ITEM_NO],RawTable[STOCK],"None"))</f>
        <v>None</v>
      </c>
      <c r="J128" s="313"/>
      <c r="K128" s="313"/>
      <c r="L128" s="316"/>
    </row>
    <row r="129" spans="2:12" ht="30" customHeight="1">
      <c r="B129" s="315"/>
      <c r="C129" s="312"/>
      <c r="D129" s="312"/>
      <c r="E129" s="312"/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16"/>
    </row>
    <row r="130" spans="2:12" ht="30" customHeight="1">
      <c r="B130" s="315"/>
      <c r="C130" s="312"/>
      <c r="D130" s="312"/>
      <c r="E130" s="312"/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16"/>
    </row>
    <row r="131" spans="2:12" ht="30" customHeight="1">
      <c r="B131" s="315"/>
      <c r="C131" s="312"/>
      <c r="D131" s="312"/>
      <c r="E131" s="312"/>
      <c r="F131" s="312"/>
      <c r="G131" s="312"/>
      <c r="H131" s="65"/>
      <c r="I131" s="65" t="str">
        <f>IF(H131="","None",_xlfn.XLOOKUP(H131,RawTable[ITEM_NO],RawTable[STOCK],"None"))</f>
        <v>None</v>
      </c>
      <c r="J131" s="313"/>
      <c r="K131" s="313"/>
      <c r="L131" s="316"/>
    </row>
    <row r="132" spans="2:12" ht="30" customHeight="1">
      <c r="B132" s="315"/>
      <c r="C132" s="312"/>
      <c r="D132" s="312"/>
      <c r="E132" s="312"/>
      <c r="F132" s="312"/>
      <c r="G132" s="312"/>
      <c r="H132" s="65"/>
      <c r="I132" s="65" t="str">
        <f>IF(H132="","None",_xlfn.XLOOKUP(H132,RawTable[ITEM_NO],RawTable[STOCK],"None"))</f>
        <v>None</v>
      </c>
      <c r="J132" s="313"/>
      <c r="K132" s="313"/>
      <c r="L132" s="316"/>
    </row>
    <row r="133" spans="2:12" ht="30" customHeight="1">
      <c r="B133" s="315"/>
      <c r="C133" s="312"/>
      <c r="D133" s="312"/>
      <c r="E133" s="312"/>
      <c r="F133" s="312"/>
      <c r="G133" s="312"/>
      <c r="H133" s="65"/>
      <c r="I133" s="65" t="str">
        <f>IF(H133="","None",_xlfn.XLOOKUP(H133,RawTable[ITEM_NO],RawTable[STOCK],"None"))</f>
        <v>None</v>
      </c>
      <c r="J133" s="313"/>
      <c r="K133" s="313"/>
      <c r="L133" s="316"/>
    </row>
    <row r="134" spans="2:12" ht="30" customHeight="1">
      <c r="B134" s="315"/>
      <c r="C134" s="312"/>
      <c r="D134" s="312"/>
      <c r="E134" s="312"/>
      <c r="F134" s="312"/>
      <c r="G134" s="312"/>
      <c r="H134" s="65"/>
      <c r="I134" s="65" t="str">
        <f>IF(H134="","None",_xlfn.XLOOKUP(H134,RawTable[ITEM_NO],RawTable[STOCK],"None"))</f>
        <v>None</v>
      </c>
      <c r="J134" s="313"/>
      <c r="K134" s="313"/>
      <c r="L134" s="316"/>
    </row>
    <row r="135" spans="2:12" ht="30" customHeight="1">
      <c r="B135" s="315"/>
      <c r="C135" s="312"/>
      <c r="D135" s="312"/>
      <c r="E135" s="312"/>
      <c r="F135" s="312"/>
      <c r="G135" s="312"/>
      <c r="H135" s="65"/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/>
      <c r="C136" s="312"/>
      <c r="D136" s="312"/>
      <c r="E136" s="312"/>
      <c r="F136" s="312"/>
      <c r="G136" s="312"/>
      <c r="H136" s="65"/>
      <c r="I136" s="65" t="str">
        <f>IF(H136="","None",_xlfn.XLOOKUP(H136,RawTable[ITEM_NO],RawTable[STOCK],"None"))</f>
        <v>None</v>
      </c>
      <c r="J136" s="313"/>
      <c r="K136" s="313"/>
      <c r="L136" s="316"/>
    </row>
    <row r="137" spans="2:12" ht="30" customHeight="1">
      <c r="B137" s="315"/>
      <c r="C137" s="312"/>
      <c r="D137" s="312"/>
      <c r="E137" s="312"/>
      <c r="F137" s="312"/>
      <c r="G137" s="312"/>
      <c r="H137" s="65"/>
      <c r="I137" s="65" t="str">
        <f>IF(H137="","None",_xlfn.XLOOKUP(H137,RawTable[ITEM_NO],RawTable[STOCK],"None"))</f>
        <v>None</v>
      </c>
      <c r="J137" s="313"/>
      <c r="K137" s="313"/>
      <c r="L137" s="316"/>
    </row>
    <row r="138" spans="2:12" ht="30" customHeight="1">
      <c r="B138" s="315"/>
      <c r="C138" s="312"/>
      <c r="D138" s="312"/>
      <c r="E138" s="312"/>
      <c r="F138" s="312"/>
      <c r="G138" s="312"/>
      <c r="H138" s="65"/>
      <c r="I138" s="65" t="str">
        <f>IF(H138="","None",_xlfn.XLOOKUP(H138,RawTable[ITEM_NO],RawTable[STOCK],"None"))</f>
        <v>None</v>
      </c>
      <c r="J138" s="313"/>
      <c r="K138" s="313"/>
      <c r="L138" s="316"/>
    </row>
    <row r="139" spans="2:12" ht="30" customHeight="1">
      <c r="B139" s="315"/>
      <c r="C139" s="312"/>
      <c r="D139" s="312"/>
      <c r="E139" s="312"/>
      <c r="F139" s="312"/>
      <c r="G139" s="312"/>
      <c r="H139" s="65"/>
      <c r="I139" s="65" t="str">
        <f>IF(H139="","None",_xlfn.XLOOKUP(H139,RawTable[ITEM_NO],RawTable[STOCK],"None"))</f>
        <v>None</v>
      </c>
      <c r="J139" s="313"/>
      <c r="K139" s="313"/>
      <c r="L139" s="316"/>
    </row>
    <row r="140" spans="2:12" ht="30" customHeight="1">
      <c r="B140" s="315"/>
      <c r="C140" s="312"/>
      <c r="D140" s="312"/>
      <c r="E140" s="312"/>
      <c r="F140" s="312"/>
      <c r="G140" s="312"/>
      <c r="H140" s="65"/>
      <c r="I140" s="65" t="str">
        <f>IF(H140="","None",_xlfn.XLOOKUP(H140,RawTable[ITEM_NO],RawTable[STOCK],"None"))</f>
        <v>None</v>
      </c>
      <c r="J140" s="313"/>
      <c r="K140" s="313"/>
      <c r="L140" s="316"/>
    </row>
    <row r="141" spans="2:12" ht="30" customHeight="1">
      <c r="B141" s="315"/>
      <c r="C141" s="312"/>
      <c r="D141" s="312"/>
      <c r="E141" s="312"/>
      <c r="F141" s="312"/>
      <c r="G141" s="312"/>
      <c r="H141" s="65"/>
      <c r="I141" s="65" t="str">
        <f>IF(H141="","None",_xlfn.XLOOKUP(H141,RawTable[ITEM_NO],RawTable[STOCK],"None"))</f>
        <v>None</v>
      </c>
      <c r="J141" s="313"/>
      <c r="K141" s="313"/>
      <c r="L141" s="316"/>
    </row>
    <row r="142" spans="2:12" ht="30" customHeight="1">
      <c r="B142" s="315"/>
      <c r="C142" s="312"/>
      <c r="D142" s="312"/>
      <c r="E142" s="312"/>
      <c r="F142" s="312"/>
      <c r="G142" s="312"/>
      <c r="H142" s="65"/>
      <c r="I142" s="65" t="str">
        <f>IF(H142="","None",_xlfn.XLOOKUP(H142,RawTable[ITEM_NO],RawTable[STOCK],"None"))</f>
        <v>None</v>
      </c>
      <c r="J142" s="313"/>
      <c r="K142" s="313"/>
      <c r="L142" s="316"/>
    </row>
    <row r="143" spans="2:12" ht="30" customHeight="1">
      <c r="B143" s="315"/>
      <c r="C143" s="312"/>
      <c r="D143" s="312"/>
      <c r="E143" s="312"/>
      <c r="F143" s="312"/>
      <c r="G143" s="312"/>
      <c r="H143" s="65"/>
      <c r="I143" s="65" t="str">
        <f>IF(H143="","None",_xlfn.XLOOKUP(H143,RawTable[ITEM_NO],RawTable[STOCK],"None"))</f>
        <v>None</v>
      </c>
      <c r="J143" s="313"/>
      <c r="K143" s="313"/>
      <c r="L143" s="316"/>
    </row>
    <row r="144" spans="2:12" ht="30" customHeight="1">
      <c r="B144" s="315"/>
      <c r="C144" s="312"/>
      <c r="D144" s="312"/>
      <c r="E144" s="312"/>
      <c r="F144" s="312"/>
      <c r="G144" s="312"/>
      <c r="H144" s="65"/>
      <c r="I144" s="65" t="str">
        <f>IF(H144="","None",_xlfn.XLOOKUP(H144,RawTable[ITEM_NO],RawTable[STOCK],"None"))</f>
        <v>None</v>
      </c>
      <c r="J144" s="313"/>
      <c r="K144" s="313"/>
      <c r="L144" s="316"/>
    </row>
    <row r="145" spans="2:12" ht="30" customHeight="1">
      <c r="B145" s="315"/>
      <c r="C145" s="312"/>
      <c r="D145" s="312"/>
      <c r="E145" s="312"/>
      <c r="F145" s="312"/>
      <c r="G145" s="312"/>
      <c r="H145" s="65"/>
      <c r="I145" s="65" t="str">
        <f>IF(H145="","None",_xlfn.XLOOKUP(H145,RawTable[ITEM_NO],RawTable[STOCK],"None"))</f>
        <v>None</v>
      </c>
      <c r="J145" s="313"/>
      <c r="K145" s="313"/>
      <c r="L145" s="316"/>
    </row>
    <row r="146" spans="2:12" ht="30" customHeight="1">
      <c r="B146" s="315"/>
      <c r="C146" s="312"/>
      <c r="D146" s="312"/>
      <c r="E146" s="312"/>
      <c r="F146" s="312"/>
      <c r="G146" s="312"/>
      <c r="H146" s="65"/>
      <c r="I146" s="65" t="str">
        <f>IF(H146="","None",_xlfn.XLOOKUP(H146,RawTable[ITEM_NO],RawTable[STOCK],"None"))</f>
        <v>None</v>
      </c>
      <c r="J146" s="313"/>
      <c r="K146" s="313"/>
      <c r="L146" s="316"/>
    </row>
    <row r="147" spans="2:12" ht="30" customHeight="1">
      <c r="B147" s="315"/>
      <c r="C147" s="312"/>
      <c r="D147" s="312"/>
      <c r="E147" s="312"/>
      <c r="F147" s="312"/>
      <c r="G147" s="312"/>
      <c r="H147" s="65"/>
      <c r="I147" s="65" t="str">
        <f>IF(H147="","None",_xlfn.XLOOKUP(H147,RawTable[ITEM_NO],RawTable[STOCK],"None"))</f>
        <v>None</v>
      </c>
      <c r="J147" s="313"/>
      <c r="K147" s="313"/>
      <c r="L147" s="316"/>
    </row>
    <row r="148" spans="2:12" ht="30" customHeight="1">
      <c r="B148" s="315"/>
      <c r="C148" s="312"/>
      <c r="D148" s="312"/>
      <c r="E148" s="312"/>
      <c r="F148" s="312"/>
      <c r="G148" s="312"/>
      <c r="H148" s="65"/>
      <c r="I148" s="65" t="str">
        <f>IF(H148="","None",_xlfn.XLOOKUP(H148,RawTable[ITEM_NO],RawTable[STOCK],"None"))</f>
        <v>None</v>
      </c>
      <c r="J148" s="313"/>
      <c r="K148" s="313"/>
      <c r="L148" s="316"/>
    </row>
    <row r="149" spans="2:12" ht="30" customHeight="1">
      <c r="B149" s="315"/>
      <c r="C149" s="312"/>
      <c r="D149" s="312"/>
      <c r="E149" s="312"/>
      <c r="F149" s="312"/>
      <c r="G149" s="312"/>
      <c r="H149" s="65"/>
      <c r="I149" s="65" t="str">
        <f>IF(H149="","None",_xlfn.XLOOKUP(H149,RawTable[ITEM_NO],RawTable[STOCK],"None"))</f>
        <v>None</v>
      </c>
      <c r="J149" s="313"/>
      <c r="K149" s="313"/>
      <c r="L149" s="316"/>
    </row>
    <row r="150" spans="2:12" ht="30" customHeight="1">
      <c r="B150" s="315"/>
      <c r="C150" s="312"/>
      <c r="D150" s="312"/>
      <c r="E150" s="312"/>
      <c r="F150" s="312"/>
      <c r="G150" s="312"/>
      <c r="H150" s="65"/>
      <c r="I150" s="65" t="str">
        <f>IF(H150="","None",_xlfn.XLOOKUP(H150,RawTable[ITEM_NO],RawTable[STOCK],"None"))</f>
        <v>None</v>
      </c>
      <c r="J150" s="313"/>
      <c r="K150" s="313"/>
      <c r="L150" s="316"/>
    </row>
    <row r="151" spans="2:12" ht="30" customHeight="1">
      <c r="B151" s="315"/>
      <c r="C151" s="312"/>
      <c r="D151" s="312"/>
      <c r="E151" s="312"/>
      <c r="F151" s="312"/>
      <c r="G151" s="312"/>
      <c r="H151" s="65"/>
      <c r="I151" s="65" t="str">
        <f>IF(H151="","None",_xlfn.XLOOKUP(H151,RawTable[ITEM_NO],RawTable[STOCK],"None"))</f>
        <v>None</v>
      </c>
      <c r="J151" s="313"/>
      <c r="K151" s="313"/>
      <c r="L151" s="316"/>
    </row>
    <row r="152" spans="2:12" ht="30" customHeight="1">
      <c r="B152" s="315"/>
      <c r="C152" s="312"/>
      <c r="D152" s="312"/>
      <c r="E152" s="312"/>
      <c r="F152" s="312"/>
      <c r="G152" s="312"/>
      <c r="H152" s="65"/>
      <c r="I152" s="65" t="str">
        <f>IF(H152="","None",_xlfn.XLOOKUP(H152,RawTable[ITEM_NO],RawTable[STOCK],"None"))</f>
        <v>None</v>
      </c>
      <c r="J152" s="313"/>
      <c r="K152" s="313"/>
      <c r="L152" s="316"/>
    </row>
    <row r="153" spans="2:12" ht="30" customHeight="1">
      <c r="B153" s="315"/>
      <c r="C153" s="312"/>
      <c r="D153" s="312"/>
      <c r="E153" s="312"/>
      <c r="F153" s="312"/>
      <c r="G153" s="312"/>
      <c r="H153" s="65"/>
      <c r="I153" s="65" t="str">
        <f>IF(H153="","None",_xlfn.XLOOKUP(H153,RawTable[ITEM_NO],RawTable[STOCK],"None"))</f>
        <v>None</v>
      </c>
      <c r="J153" s="313"/>
      <c r="K153" s="313"/>
      <c r="L153" s="316"/>
    </row>
    <row r="154" spans="2:12" ht="30" customHeight="1">
      <c r="B154" s="315"/>
      <c r="C154" s="312"/>
      <c r="D154" s="312"/>
      <c r="E154" s="312"/>
      <c r="F154" s="312"/>
      <c r="G154" s="312"/>
      <c r="H154" s="65"/>
      <c r="I154" s="65" t="str">
        <f>IF(H154="","None",_xlfn.XLOOKUP(H154,RawTable[ITEM_NO],RawTable[STOCK],"None"))</f>
        <v>None</v>
      </c>
      <c r="J154" s="313"/>
      <c r="K154" s="313"/>
      <c r="L154" s="316"/>
    </row>
    <row r="155" spans="2:12" ht="30" customHeight="1">
      <c r="B155" s="315"/>
      <c r="C155" s="312"/>
      <c r="D155" s="312"/>
      <c r="E155" s="312"/>
      <c r="F155" s="312"/>
      <c r="G155" s="312"/>
      <c r="H155" s="65"/>
      <c r="I155" s="65" t="str">
        <f>IF(H155="","None",_xlfn.XLOOKUP(H155,RawTable[ITEM_NO],RawTable[STOCK],"None"))</f>
        <v>None</v>
      </c>
      <c r="J155" s="313"/>
      <c r="K155" s="313"/>
      <c r="L155" s="316"/>
    </row>
    <row r="156" spans="2:12" ht="30" customHeight="1">
      <c r="B156" s="315"/>
      <c r="C156" s="312"/>
      <c r="D156" s="312"/>
      <c r="E156" s="312"/>
      <c r="F156" s="312"/>
      <c r="G156" s="312"/>
      <c r="H156" s="65"/>
      <c r="I156" s="65" t="str">
        <f>IF(H156="","None",_xlfn.XLOOKUP(H156,RawTable[ITEM_NO],RawTable[STOCK],"None"))</f>
        <v>None</v>
      </c>
      <c r="J156" s="313"/>
      <c r="K156" s="313"/>
      <c r="L156" s="316"/>
    </row>
    <row r="157" spans="2:12" ht="30" customHeight="1">
      <c r="B157" s="315"/>
      <c r="C157" s="312"/>
      <c r="D157" s="312"/>
      <c r="E157" s="312"/>
      <c r="F157" s="312"/>
      <c r="G157" s="312"/>
      <c r="H157" s="65"/>
      <c r="I157" s="65" t="str">
        <f>IF(H157="","None",_xlfn.XLOOKUP(H157,RawTable[ITEM_NO],RawTable[STOCK],"None"))</f>
        <v>None</v>
      </c>
      <c r="J157" s="313"/>
      <c r="K157" s="313"/>
      <c r="L157" s="316"/>
    </row>
    <row r="158" spans="2:12" ht="30" customHeight="1">
      <c r="B158" s="315"/>
      <c r="C158" s="312"/>
      <c r="D158" s="312"/>
      <c r="E158" s="312"/>
      <c r="F158" s="312"/>
      <c r="G158" s="312"/>
      <c r="H158" s="65"/>
      <c r="I158" s="65" t="str">
        <f>IF(H158="","None",_xlfn.XLOOKUP(H158,RawTable[ITEM_NO],RawTable[STOCK],"None"))</f>
        <v>None</v>
      </c>
      <c r="J158" s="313"/>
      <c r="K158" s="313"/>
      <c r="L158" s="316"/>
    </row>
    <row r="159" spans="2:12" ht="30" customHeight="1">
      <c r="B159" s="315"/>
      <c r="C159" s="312"/>
      <c r="D159" s="312"/>
      <c r="E159" s="312"/>
      <c r="F159" s="312"/>
      <c r="G159" s="312"/>
      <c r="H159" s="65"/>
      <c r="I159" s="65" t="str">
        <f>IF(H159="","None",_xlfn.XLOOKUP(H159,RawTable[ITEM_NO],RawTable[STOCK],"None"))</f>
        <v>None</v>
      </c>
      <c r="J159" s="313"/>
      <c r="K159" s="313"/>
      <c r="L159" s="316"/>
    </row>
    <row r="160" spans="2:12" ht="30" customHeight="1">
      <c r="B160" s="315"/>
      <c r="C160" s="312"/>
      <c r="D160" s="312"/>
      <c r="E160" s="312"/>
      <c r="F160" s="312"/>
      <c r="G160" s="312"/>
      <c r="H160" s="65"/>
      <c r="I160" s="65" t="str">
        <f>IF(H160="","None",_xlfn.XLOOKUP(H160,RawTable[ITEM_NO],RawTable[STOCK],"None"))</f>
        <v>None</v>
      </c>
      <c r="J160" s="313"/>
      <c r="K160" s="313"/>
      <c r="L160" s="316"/>
    </row>
    <row r="161" spans="2:12" ht="30" customHeight="1">
      <c r="B161" s="315"/>
      <c r="C161" s="312"/>
      <c r="D161" s="312"/>
      <c r="E161" s="312"/>
      <c r="F161" s="312"/>
      <c r="G161" s="312"/>
      <c r="H161" s="65"/>
      <c r="I161" s="65" t="str">
        <f>IF(H161="","None",_xlfn.XLOOKUP(H161,RawTable[ITEM_NO],RawTable[STOCK],"None"))</f>
        <v>None</v>
      </c>
      <c r="J161" s="313"/>
      <c r="K161" s="313"/>
      <c r="L161" s="316"/>
    </row>
    <row r="162" spans="2:12" ht="30" customHeight="1">
      <c r="B162" s="315"/>
      <c r="C162" s="312"/>
      <c r="D162" s="312"/>
      <c r="E162" s="312"/>
      <c r="F162" s="312"/>
      <c r="G162" s="312"/>
      <c r="H162" s="65"/>
      <c r="I162" s="65" t="str">
        <f>IF(H162="","None",_xlfn.XLOOKUP(H162,RawTable[ITEM_NO],RawTable[STOCK],"None"))</f>
        <v>None</v>
      </c>
      <c r="J162" s="313"/>
      <c r="K162" s="313"/>
      <c r="L162" s="316"/>
    </row>
    <row r="163" spans="2:12" ht="30" customHeight="1">
      <c r="B163" s="315"/>
      <c r="C163" s="312"/>
      <c r="D163" s="312"/>
      <c r="E163" s="312"/>
      <c r="F163" s="312"/>
      <c r="G163" s="312"/>
      <c r="H163" s="65"/>
      <c r="I163" s="65" t="str">
        <f>IF(H163="","None",_xlfn.XLOOKUP(H163,RawTable[ITEM_NO],RawTable[STOCK],"None"))</f>
        <v>None</v>
      </c>
      <c r="J163" s="313"/>
      <c r="K163" s="313"/>
      <c r="L163" s="316"/>
    </row>
    <row r="164" spans="2:12" ht="30" customHeight="1">
      <c r="B164" s="315"/>
      <c r="C164" s="312"/>
      <c r="D164" s="312"/>
      <c r="E164" s="312"/>
      <c r="F164" s="312"/>
      <c r="G164" s="312"/>
      <c r="H164" s="65"/>
      <c r="I164" s="65" t="str">
        <f>IF(H164="","None",_xlfn.XLOOKUP(H164,RawTable[ITEM_NO],RawTable[STOCK],"None"))</f>
        <v>None</v>
      </c>
      <c r="J164" s="313"/>
      <c r="K164" s="313"/>
      <c r="L164" s="316"/>
    </row>
    <row r="165" spans="2:12" ht="30" customHeight="1">
      <c r="B165" s="315"/>
      <c r="C165" s="312"/>
      <c r="D165" s="312"/>
      <c r="E165" s="312"/>
      <c r="F165" s="312"/>
      <c r="G165" s="312"/>
      <c r="H165" s="65"/>
      <c r="I165" s="65" t="str">
        <f>IF(H165="","None",_xlfn.XLOOKUP(H165,RawTable[ITEM_NO],RawTable[STOCK],"None"))</f>
        <v>None</v>
      </c>
      <c r="J165" s="313"/>
      <c r="K165" s="313"/>
      <c r="L165" s="316"/>
    </row>
    <row r="166" spans="2:12" ht="30" customHeight="1">
      <c r="B166" s="315"/>
      <c r="C166" s="312"/>
      <c r="D166" s="312"/>
      <c r="E166" s="312"/>
      <c r="F166" s="312"/>
      <c r="G166" s="312"/>
      <c r="H166" s="65"/>
      <c r="I166" s="65" t="str">
        <f>IF(H166="","None",_xlfn.XLOOKUP(H166,RawTable[ITEM_NO],RawTable[STOCK],"None"))</f>
        <v>None</v>
      </c>
      <c r="J166" s="313"/>
      <c r="K166" s="313"/>
      <c r="L166" s="316"/>
    </row>
    <row r="167" spans="2:12" ht="30" customHeight="1">
      <c r="B167" s="315"/>
      <c r="C167" s="312"/>
      <c r="D167" s="312"/>
      <c r="E167" s="312"/>
      <c r="F167" s="312"/>
      <c r="G167" s="312"/>
      <c r="H167" s="65"/>
      <c r="I167" s="65" t="str">
        <f>IF(H167="","None",_xlfn.XLOOKUP(H167,RawTable[ITEM_NO],RawTable[STOCK],"None"))</f>
        <v>None</v>
      </c>
      <c r="J167" s="313"/>
      <c r="K167" s="313"/>
      <c r="L167" s="316"/>
    </row>
    <row r="168" spans="2:12" ht="30" customHeight="1">
      <c r="B168" s="315"/>
      <c r="C168" s="312"/>
      <c r="D168" s="312"/>
      <c r="E168" s="312"/>
      <c r="F168" s="312"/>
      <c r="G168" s="312"/>
      <c r="H168" s="65"/>
      <c r="I168" s="65" t="str">
        <f>IF(H168="","None",_xlfn.XLOOKUP(H168,RawTable[ITEM_NO],RawTable[STOCK],"None"))</f>
        <v>None</v>
      </c>
      <c r="J168" s="313"/>
      <c r="K168" s="313"/>
      <c r="L168" s="316"/>
    </row>
    <row r="169" spans="2:12" ht="30" customHeight="1">
      <c r="B169" s="315"/>
      <c r="C169" s="312"/>
      <c r="D169" s="312"/>
      <c r="E169" s="312"/>
      <c r="F169" s="312"/>
      <c r="G169" s="312"/>
      <c r="H169" s="65"/>
      <c r="I169" s="65" t="str">
        <f>IF(H169="","None",_xlfn.XLOOKUP(H169,RawTable[ITEM_NO],RawTable[STOCK],"None"))</f>
        <v>None</v>
      </c>
      <c r="J169" s="313"/>
      <c r="K169" s="313"/>
      <c r="L169" s="316"/>
    </row>
    <row r="170" spans="2:12" ht="30" customHeight="1">
      <c r="B170" s="315"/>
      <c r="C170" s="312"/>
      <c r="D170" s="312"/>
      <c r="E170" s="312"/>
      <c r="F170" s="312"/>
      <c r="G170" s="312"/>
      <c r="H170" s="65"/>
      <c r="I170" s="65" t="str">
        <f>IF(H170="","None",_xlfn.XLOOKUP(H170,RawTable[ITEM_NO],RawTable[STOCK],"None"))</f>
        <v>None</v>
      </c>
      <c r="J170" s="313"/>
      <c r="K170" s="313"/>
      <c r="L170" s="316"/>
    </row>
    <row r="171" spans="2:12" ht="30" customHeight="1">
      <c r="B171" s="315"/>
      <c r="C171" s="312"/>
      <c r="D171" s="312"/>
      <c r="E171" s="312"/>
      <c r="F171" s="312"/>
      <c r="G171" s="312"/>
      <c r="H171" s="65"/>
      <c r="I171" s="65" t="str">
        <f>IF(H171="","None",_xlfn.XLOOKUP(H171,RawTable[ITEM_NO],RawTable[STOCK],"None"))</f>
        <v>None</v>
      </c>
      <c r="J171" s="313"/>
      <c r="K171" s="313"/>
      <c r="L171" s="316"/>
    </row>
    <row r="172" spans="2:12" ht="30" customHeight="1">
      <c r="B172" s="315"/>
      <c r="C172" s="312"/>
      <c r="D172" s="312"/>
      <c r="E172" s="312"/>
      <c r="F172" s="312"/>
      <c r="G172" s="312"/>
      <c r="H172" s="65"/>
      <c r="I172" s="65" t="str">
        <f>IF(H172="","None",_xlfn.XLOOKUP(H172,RawTable[ITEM_NO],RawTable[STOCK],"None"))</f>
        <v>None</v>
      </c>
      <c r="J172" s="313"/>
      <c r="K172" s="313"/>
      <c r="L172" s="316"/>
    </row>
    <row r="173" spans="2:12" ht="30" customHeight="1">
      <c r="I173" s="65" t="str">
        <f>IF(H173="","None",_xlfn.XLOOKUP(H173,RawTable[ITEM_NO],RawTable[STOCK],"None"))</f>
        <v>None</v>
      </c>
    </row>
    <row r="174" spans="2:12" ht="30" customHeight="1">
      <c r="I174" s="65" t="str">
        <f>IF(H174="","None",_xlfn.XLOOKUP(H174,RawTable[ITEM_NO],RawTable[STOCK],"None"))</f>
        <v>None</v>
      </c>
    </row>
    <row r="175" spans="2:12" ht="30" customHeight="1">
      <c r="I175" s="65" t="str">
        <f>IF(H175="","None",_xlfn.XLOOKUP(H175,RawTable[ITEM_NO],RawTable[STOCK],"None"))</f>
        <v>None</v>
      </c>
    </row>
    <row r="176" spans="2:12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08" xr:uid="{DAAE7B28-B568-46B2-8B83-F3990409C08E}">
    <sortState xmlns:xlrd2="http://schemas.microsoft.com/office/spreadsheetml/2017/richdata2" ref="B4:L203">
      <sortCondition ref="H3:H108"/>
    </sortState>
  </autoFilter>
  <phoneticPr fontId="2" type="noConversion"/>
  <conditionalFormatting sqref="B4:H220">
    <cfRule type="expression" dxfId="226" priority="6" stopIfTrue="1">
      <formula>UPPER($I4)="NONE"</formula>
    </cfRule>
    <cfRule type="expression" dxfId="225" priority="7" stopIfTrue="1">
      <formula>AND($I4&lt;&gt;"", $J4&lt;&gt;"", $I4*1&lt;$J4*1)</formula>
    </cfRule>
  </conditionalFormatting>
  <conditionalFormatting sqref="H1:H3 H221:H1048576">
    <cfRule type="duplicateValues" dxfId="224" priority="5"/>
  </conditionalFormatting>
  <conditionalFormatting sqref="H4:H1048576">
    <cfRule type="expression" dxfId="223" priority="8">
      <formula>COUNTIF($H:$H, $H4)&gt;1</formula>
    </cfRule>
  </conditionalFormatting>
  <conditionalFormatting sqref="I3:I1048576">
    <cfRule type="cellIs" dxfId="222" priority="1" operator="equal">
      <formula>0</formula>
    </cfRule>
    <cfRule type="cellIs" dxfId="221" priority="2" operator="equal">
      <formula>"None"</formula>
    </cfRule>
  </conditionalFormatting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4DE-6283-4E35-B1FB-D0D9A4DBE841}">
  <sheetPr codeName="Sheet11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8206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1630</v>
      </c>
      <c r="D4" s="312" t="s">
        <v>3934</v>
      </c>
      <c r="E4" s="312"/>
      <c r="F4" s="312"/>
      <c r="G4" s="312" t="s">
        <v>3074</v>
      </c>
      <c r="H4" s="65">
        <v>962530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 t="s">
        <v>1630</v>
      </c>
      <c r="D5" s="312" t="s">
        <v>3156</v>
      </c>
      <c r="E5" s="312"/>
      <c r="F5" s="312"/>
      <c r="G5" s="312" t="s">
        <v>3074</v>
      </c>
      <c r="H5" s="65">
        <v>962531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 t="s">
        <v>1792</v>
      </c>
      <c r="C6" s="312" t="s">
        <v>3578</v>
      </c>
      <c r="D6" s="312" t="s">
        <v>3579</v>
      </c>
      <c r="E6" s="312"/>
      <c r="F6" s="312"/>
      <c r="G6" s="312" t="s">
        <v>3074</v>
      </c>
      <c r="H6" s="65">
        <v>6310262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1415</v>
      </c>
      <c r="C7" s="312" t="s">
        <v>1426</v>
      </c>
      <c r="D7" s="312" t="s">
        <v>3577</v>
      </c>
      <c r="E7" s="312"/>
      <c r="F7" s="312"/>
      <c r="G7" s="312" t="s">
        <v>1528</v>
      </c>
      <c r="H7" s="65">
        <v>6119797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3172</v>
      </c>
      <c r="E8" s="312"/>
      <c r="F8" s="312"/>
      <c r="G8" s="312" t="s">
        <v>3074</v>
      </c>
      <c r="H8" s="65">
        <v>750827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3939</v>
      </c>
      <c r="E9" s="312"/>
      <c r="F9" s="312"/>
      <c r="G9" s="312" t="s">
        <v>1610</v>
      </c>
      <c r="H9" s="65">
        <v>751150</v>
      </c>
      <c r="I9" s="65">
        <f>IF(H9="","None",_xlfn.XLOOKUP(H9,RawTable[ITEM_NO],RawTable[STOCK],"None"))</f>
        <v>3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3940</v>
      </c>
      <c r="E10" s="312"/>
      <c r="F10" s="312"/>
      <c r="G10" s="312" t="s">
        <v>1680</v>
      </c>
      <c r="H10" s="65">
        <v>6320648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2102</v>
      </c>
      <c r="D11" s="312" t="s">
        <v>3941</v>
      </c>
      <c r="E11" s="312"/>
      <c r="F11" s="312"/>
      <c r="G11" s="312" t="s">
        <v>1680</v>
      </c>
      <c r="H11" s="65">
        <v>953703</v>
      </c>
      <c r="I11" s="65">
        <f>IF(H11="","None",_xlfn.XLOOKUP(H11,RawTable[ITEM_NO],RawTable[STOCK],"None"))</f>
        <v>3</v>
      </c>
      <c r="J11" s="313"/>
      <c r="K11" s="313"/>
      <c r="L11" s="316"/>
    </row>
    <row r="12" spans="2:12" ht="30" customHeight="1">
      <c r="B12" s="315" t="s">
        <v>1413</v>
      </c>
      <c r="C12" s="312" t="s">
        <v>2102</v>
      </c>
      <c r="D12" s="312" t="s">
        <v>3528</v>
      </c>
      <c r="E12" s="312"/>
      <c r="F12" s="312"/>
      <c r="G12" s="312" t="s">
        <v>1680</v>
      </c>
      <c r="H12" s="65">
        <v>958593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1413</v>
      </c>
      <c r="C13" s="312" t="s">
        <v>2102</v>
      </c>
      <c r="D13" s="312" t="s">
        <v>3987</v>
      </c>
      <c r="E13" s="312"/>
      <c r="F13" s="312"/>
      <c r="G13" s="312" t="s">
        <v>1680</v>
      </c>
      <c r="H13" s="65">
        <v>6218759</v>
      </c>
      <c r="I13" s="65">
        <f>IF(H13="","None",_xlfn.XLOOKUP(H13,RawTable[ITEM_NO],RawTable[STOCK],"None"))</f>
        <v>3</v>
      </c>
      <c r="J13" s="313"/>
      <c r="K13" s="313"/>
      <c r="L13" s="316"/>
    </row>
    <row r="14" spans="2:12" ht="30" customHeight="1">
      <c r="B14" s="315" t="s">
        <v>1413</v>
      </c>
      <c r="C14" s="312" t="s">
        <v>2102</v>
      </c>
      <c r="D14" s="312" t="s">
        <v>3988</v>
      </c>
      <c r="E14" s="312"/>
      <c r="F14" s="312"/>
      <c r="G14" s="312" t="s">
        <v>3074</v>
      </c>
      <c r="H14" s="65">
        <v>6314312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2102</v>
      </c>
      <c r="D15" s="312" t="s">
        <v>3942</v>
      </c>
      <c r="E15" s="312"/>
      <c r="F15" s="312"/>
      <c r="G15" s="312" t="s">
        <v>1680</v>
      </c>
      <c r="H15" s="65">
        <v>6320649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1415</v>
      </c>
      <c r="C16" s="312" t="s">
        <v>1499</v>
      </c>
      <c r="D16" s="312" t="s">
        <v>3917</v>
      </c>
      <c r="E16" s="312"/>
      <c r="F16" s="312"/>
      <c r="G16" s="312" t="s">
        <v>1528</v>
      </c>
      <c r="H16" s="65">
        <v>6256366</v>
      </c>
      <c r="I16" s="65">
        <f>IF(H16="","None",_xlfn.XLOOKUP(H16,RawTable[ITEM_NO],RawTable[STOCK],"None"))</f>
        <v>8</v>
      </c>
      <c r="J16" s="313"/>
      <c r="K16" s="313"/>
      <c r="L16" s="316"/>
    </row>
    <row r="17" spans="2:12" ht="30" customHeight="1">
      <c r="B17" s="315" t="s">
        <v>1415</v>
      </c>
      <c r="C17" s="312" t="s">
        <v>1429</v>
      </c>
      <c r="D17" s="312" t="s">
        <v>3240</v>
      </c>
      <c r="E17" s="312" t="s">
        <v>8778</v>
      </c>
      <c r="F17" s="312"/>
      <c r="G17" s="312" t="s">
        <v>3074</v>
      </c>
      <c r="H17" s="65">
        <v>958241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1415</v>
      </c>
      <c r="C18" s="312" t="s">
        <v>1429</v>
      </c>
      <c r="D18" s="312" t="s">
        <v>3303</v>
      </c>
      <c r="E18" s="312" t="s">
        <v>3952</v>
      </c>
      <c r="F18" s="312" t="s">
        <v>3953</v>
      </c>
      <c r="G18" s="312" t="s">
        <v>1562</v>
      </c>
      <c r="H18" s="65">
        <v>963439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1429</v>
      </c>
      <c r="D19" s="312" t="s">
        <v>3913</v>
      </c>
      <c r="E19" s="312"/>
      <c r="F19" s="312"/>
      <c r="G19" s="312" t="s">
        <v>3074</v>
      </c>
      <c r="H19" s="65">
        <v>963761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1792</v>
      </c>
      <c r="C20" s="312" t="s">
        <v>1429</v>
      </c>
      <c r="D20" s="312" t="s">
        <v>1788</v>
      </c>
      <c r="E20" s="312"/>
      <c r="F20" s="312"/>
      <c r="G20" s="312" t="s">
        <v>1419</v>
      </c>
      <c r="H20" s="65">
        <v>1054819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1415</v>
      </c>
      <c r="C21" s="312" t="s">
        <v>1429</v>
      </c>
      <c r="D21" s="312" t="s">
        <v>9029</v>
      </c>
      <c r="E21" s="312" t="s">
        <v>9028</v>
      </c>
      <c r="F21" s="312"/>
      <c r="G21" s="312" t="s">
        <v>3906</v>
      </c>
      <c r="H21" s="65">
        <v>6256912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1429</v>
      </c>
      <c r="D22" s="312" t="s">
        <v>3920</v>
      </c>
      <c r="E22" s="312" t="s">
        <v>3168</v>
      </c>
      <c r="F22" s="312">
        <v>1350869071</v>
      </c>
      <c r="G22" s="312" t="s">
        <v>3074</v>
      </c>
      <c r="H22" s="65">
        <v>6257984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1429</v>
      </c>
      <c r="D23" s="312" t="s">
        <v>3907</v>
      </c>
      <c r="E23" s="312"/>
      <c r="F23" s="312"/>
      <c r="G23" s="312" t="s">
        <v>1528</v>
      </c>
      <c r="H23" s="65">
        <v>6274858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1415</v>
      </c>
      <c r="C24" s="312" t="s">
        <v>1429</v>
      </c>
      <c r="D24" s="312" t="s">
        <v>3943</v>
      </c>
      <c r="E24" s="312"/>
      <c r="F24" s="312"/>
      <c r="G24" s="312" t="s">
        <v>1528</v>
      </c>
      <c r="H24" s="65">
        <v>6274860</v>
      </c>
      <c r="I24" s="65">
        <f>IF(H24="","None",_xlfn.XLOOKUP(H24,RawTable[ITEM_NO],RawTable[STOCK],"None"))</f>
        <v>5</v>
      </c>
      <c r="J24" s="313"/>
      <c r="K24" s="313"/>
      <c r="L24" s="316"/>
    </row>
    <row r="25" spans="2:12" ht="30" customHeight="1">
      <c r="B25" s="315" t="s">
        <v>1413</v>
      </c>
      <c r="C25" s="312" t="s">
        <v>2340</v>
      </c>
      <c r="D25" s="312" t="s">
        <v>3944</v>
      </c>
      <c r="E25" s="312"/>
      <c r="F25" s="312"/>
      <c r="G25" s="312" t="s">
        <v>3074</v>
      </c>
      <c r="H25" s="65">
        <v>962794</v>
      </c>
      <c r="I25" s="65">
        <f>IF(H25="","None",_xlfn.XLOOKUP(H25,RawTable[ITEM_NO],RawTable[STOCK],"None"))</f>
        <v>8</v>
      </c>
      <c r="J25" s="313"/>
      <c r="K25" s="313"/>
      <c r="L25" s="316"/>
    </row>
    <row r="26" spans="2:12" ht="30" customHeight="1">
      <c r="B26" s="315" t="s">
        <v>1413</v>
      </c>
      <c r="C26" s="312" t="s">
        <v>1769</v>
      </c>
      <c r="D26" s="312" t="s">
        <v>3945</v>
      </c>
      <c r="E26" s="312"/>
      <c r="F26" s="312"/>
      <c r="G26" s="312" t="s">
        <v>3074</v>
      </c>
      <c r="H26" s="65">
        <v>960364</v>
      </c>
      <c r="I26" s="65">
        <f>IF(H26="","None",_xlfn.XLOOKUP(H26,RawTable[ITEM_NO],RawTable[STOCK],"None"))</f>
        <v>6</v>
      </c>
      <c r="J26" s="313"/>
      <c r="K26" s="313"/>
      <c r="L26" s="316"/>
    </row>
    <row r="27" spans="2:12" ht="30" customHeight="1">
      <c r="B27" s="315" t="s">
        <v>1415</v>
      </c>
      <c r="C27" s="312" t="s">
        <v>1446</v>
      </c>
      <c r="D27" s="312" t="s">
        <v>3270</v>
      </c>
      <c r="E27" s="312" t="s">
        <v>3271</v>
      </c>
      <c r="F27" s="312"/>
      <c r="G27" s="312" t="s">
        <v>1419</v>
      </c>
      <c r="H27" s="65">
        <v>1053770</v>
      </c>
      <c r="I27" s="65">
        <f>IF(H27="","None",_xlfn.XLOOKUP(H27,RawTable[ITEM_NO],RawTable[STOCK],"None"))</f>
        <v>4</v>
      </c>
      <c r="J27" s="313"/>
      <c r="K27" s="313"/>
      <c r="L27" s="316"/>
    </row>
    <row r="28" spans="2:12" ht="30" customHeight="1">
      <c r="B28" s="315" t="s">
        <v>1415</v>
      </c>
      <c r="C28" s="312" t="s">
        <v>1448</v>
      </c>
      <c r="D28" s="312" t="s">
        <v>3914</v>
      </c>
      <c r="E28" s="312" t="s">
        <v>3915</v>
      </c>
      <c r="F28" s="312" t="s">
        <v>3916</v>
      </c>
      <c r="G28" s="312" t="s">
        <v>1528</v>
      </c>
      <c r="H28" s="65">
        <v>6237782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1651</v>
      </c>
      <c r="D29" s="312" t="s">
        <v>3947</v>
      </c>
      <c r="E29" s="312"/>
      <c r="F29" s="312"/>
      <c r="G29" s="312" t="s">
        <v>1423</v>
      </c>
      <c r="H29" s="65">
        <v>963675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1413</v>
      </c>
      <c r="C30" s="312" t="s">
        <v>1651</v>
      </c>
      <c r="D30" s="312" t="s">
        <v>3950</v>
      </c>
      <c r="E30" s="312"/>
      <c r="F30" s="312"/>
      <c r="G30" s="312" t="s">
        <v>1554</v>
      </c>
      <c r="H30" s="65">
        <v>6189248</v>
      </c>
      <c r="I30" s="65">
        <f>IF(H30="","None",_xlfn.XLOOKUP(H30,RawTable[ITEM_NO],RawTable[STOCK],"None"))</f>
        <v>6</v>
      </c>
      <c r="J30" s="313"/>
      <c r="K30" s="313"/>
      <c r="L30" s="316"/>
    </row>
    <row r="31" spans="2:12" ht="30" customHeight="1">
      <c r="B31" s="315" t="s">
        <v>1413</v>
      </c>
      <c r="C31" s="312" t="s">
        <v>1651</v>
      </c>
      <c r="D31" s="312" t="s">
        <v>3949</v>
      </c>
      <c r="E31" s="312"/>
      <c r="F31" s="312"/>
      <c r="G31" s="312" t="s">
        <v>1554</v>
      </c>
      <c r="H31" s="65">
        <v>6196139</v>
      </c>
      <c r="I31" s="65">
        <f>IF(H31="","None",_xlfn.XLOOKUP(H31,RawTable[ITEM_NO],RawTable[STOCK],"None"))</f>
        <v>5</v>
      </c>
      <c r="J31" s="313"/>
      <c r="K31" s="313"/>
      <c r="L31" s="316"/>
    </row>
    <row r="32" spans="2:12" ht="30" customHeight="1">
      <c r="B32" s="315" t="s">
        <v>1413</v>
      </c>
      <c r="C32" s="312" t="s">
        <v>1651</v>
      </c>
      <c r="D32" s="312" t="s">
        <v>2888</v>
      </c>
      <c r="E32" s="312"/>
      <c r="F32" s="312"/>
      <c r="G32" s="312" t="s">
        <v>1423</v>
      </c>
      <c r="H32" s="65">
        <v>6247888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1651</v>
      </c>
      <c r="D33" s="312" t="s">
        <v>3948</v>
      </c>
      <c r="E33" s="312"/>
      <c r="F33" s="312"/>
      <c r="G33" s="312" t="s">
        <v>3074</v>
      </c>
      <c r="H33" s="65">
        <v>6330247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1413</v>
      </c>
      <c r="C34" s="312" t="s">
        <v>1651</v>
      </c>
      <c r="D34" s="312" t="s">
        <v>3946</v>
      </c>
      <c r="E34" s="312"/>
      <c r="F34" s="312"/>
      <c r="G34" s="312" t="s">
        <v>1423</v>
      </c>
      <c r="H34" s="65">
        <v>6330618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1413</v>
      </c>
      <c r="C35" s="312" t="s">
        <v>1651</v>
      </c>
      <c r="D35" s="312" t="s">
        <v>3951</v>
      </c>
      <c r="E35" s="312"/>
      <c r="F35" s="312"/>
      <c r="G35" s="312" t="s">
        <v>1423</v>
      </c>
      <c r="H35" s="65">
        <v>6345581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1415</v>
      </c>
      <c r="C36" s="312" t="s">
        <v>1815</v>
      </c>
      <c r="D36" s="312" t="s">
        <v>3954</v>
      </c>
      <c r="E36" s="312"/>
      <c r="F36" s="312"/>
      <c r="G36" s="312" t="s">
        <v>1819</v>
      </c>
      <c r="H36" s="65">
        <v>1053332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1415</v>
      </c>
      <c r="C37" s="312" t="s">
        <v>1458</v>
      </c>
      <c r="D37" s="312" t="s">
        <v>3918</v>
      </c>
      <c r="E37" s="312" t="s">
        <v>3919</v>
      </c>
      <c r="F37" s="312"/>
      <c r="G37" s="312" t="s">
        <v>1419</v>
      </c>
      <c r="H37" s="65">
        <v>6272729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1413</v>
      </c>
      <c r="C38" s="312" t="s">
        <v>1665</v>
      </c>
      <c r="D38" s="312" t="s">
        <v>3935</v>
      </c>
      <c r="E38" s="312"/>
      <c r="F38" s="312"/>
      <c r="G38" s="312" t="s">
        <v>3936</v>
      </c>
      <c r="H38" s="65">
        <v>6100649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1665</v>
      </c>
      <c r="D39" s="312" t="s">
        <v>3909</v>
      </c>
      <c r="E39" s="312" t="s">
        <v>3910</v>
      </c>
      <c r="F39" s="312" t="s">
        <v>3911</v>
      </c>
      <c r="G39" s="312" t="s">
        <v>3912</v>
      </c>
      <c r="H39" s="65">
        <v>6105226</v>
      </c>
      <c r="I39" s="65">
        <f>IF(H39="","None",_xlfn.XLOOKUP(H39,RawTable[ITEM_NO],RawTable[STOCK],"None"))</f>
        <v>1</v>
      </c>
      <c r="J39" s="313"/>
      <c r="K39" s="313"/>
      <c r="L39" s="316"/>
    </row>
    <row r="40" spans="2:12" ht="30" customHeight="1">
      <c r="B40" s="315" t="s">
        <v>1413</v>
      </c>
      <c r="C40" s="312" t="s">
        <v>1665</v>
      </c>
      <c r="D40" s="312" t="s">
        <v>3955</v>
      </c>
      <c r="E40" s="312"/>
      <c r="F40" s="312"/>
      <c r="G40" s="312" t="s">
        <v>1423</v>
      </c>
      <c r="H40" s="65">
        <v>6119190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1415</v>
      </c>
      <c r="C41" s="312" t="s">
        <v>1571</v>
      </c>
      <c r="D41" s="312" t="s">
        <v>1575</v>
      </c>
      <c r="E41" s="312"/>
      <c r="F41" s="312"/>
      <c r="G41" s="312" t="s">
        <v>1419</v>
      </c>
      <c r="H41" s="65">
        <v>6341428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1415</v>
      </c>
      <c r="C42" s="312" t="s">
        <v>1467</v>
      </c>
      <c r="D42" s="312" t="s">
        <v>1468</v>
      </c>
      <c r="E42" s="312"/>
      <c r="F42" s="312"/>
      <c r="G42" s="312" t="s">
        <v>1419</v>
      </c>
      <c r="H42" s="65">
        <v>1053677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2191</v>
      </c>
      <c r="D43" s="312" t="s">
        <v>3956</v>
      </c>
      <c r="E43" s="312"/>
      <c r="F43" s="312"/>
      <c r="G43" s="312" t="s">
        <v>3074</v>
      </c>
      <c r="H43" s="65">
        <v>6343348</v>
      </c>
      <c r="I43" s="65">
        <f>IF(H43="","None",_xlfn.XLOOKUP(H43,RawTable[ITEM_NO],RawTable[STOCK],"None"))</f>
        <v>5</v>
      </c>
      <c r="J43" s="313"/>
      <c r="K43" s="313"/>
      <c r="L43" s="316"/>
    </row>
    <row r="44" spans="2:12" ht="30" customHeight="1">
      <c r="B44" s="315" t="s">
        <v>1415</v>
      </c>
      <c r="C44" s="312" t="s">
        <v>1470</v>
      </c>
      <c r="D44" s="312" t="s">
        <v>2815</v>
      </c>
      <c r="E44" s="312"/>
      <c r="F44" s="312"/>
      <c r="G44" s="312" t="s">
        <v>1428</v>
      </c>
      <c r="H44" s="65">
        <v>6178862</v>
      </c>
      <c r="I44" s="65">
        <f>IF(H44="","None",_xlfn.XLOOKUP(H44,RawTable[ITEM_NO],RawTable[STOCK],"None"))</f>
        <v>2</v>
      </c>
      <c r="J44" s="313"/>
      <c r="K44" s="313"/>
      <c r="L44" s="316"/>
    </row>
    <row r="45" spans="2:12" ht="30" customHeight="1">
      <c r="B45" s="315" t="s">
        <v>1415</v>
      </c>
      <c r="C45" s="312" t="s">
        <v>1470</v>
      </c>
      <c r="D45" s="312" t="s">
        <v>3960</v>
      </c>
      <c r="E45" s="312"/>
      <c r="F45" s="312"/>
      <c r="G45" s="312" t="s">
        <v>1419</v>
      </c>
      <c r="H45" s="65">
        <v>6233616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1415</v>
      </c>
      <c r="C46" s="312" t="s">
        <v>1470</v>
      </c>
      <c r="D46" s="312" t="s">
        <v>3961</v>
      </c>
      <c r="E46" s="312"/>
      <c r="F46" s="312"/>
      <c r="G46" s="312" t="s">
        <v>1419</v>
      </c>
      <c r="H46" s="65">
        <v>6307606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1792</v>
      </c>
      <c r="C47" s="312" t="s">
        <v>1424</v>
      </c>
      <c r="D47" s="312" t="s">
        <v>3594</v>
      </c>
      <c r="E47" s="312"/>
      <c r="F47" s="312"/>
      <c r="G47" s="312" t="s">
        <v>1495</v>
      </c>
      <c r="H47" s="65">
        <v>1054275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1792</v>
      </c>
      <c r="C48" s="312" t="s">
        <v>1424</v>
      </c>
      <c r="D48" s="312" t="s">
        <v>3583</v>
      </c>
      <c r="E48" s="312"/>
      <c r="F48" s="312"/>
      <c r="G48" s="312" t="s">
        <v>1585</v>
      </c>
      <c r="H48" s="65">
        <v>6156757</v>
      </c>
      <c r="I48" s="65">
        <f>IF(H48="","None",_xlfn.XLOOKUP(H48,RawTable[ITEM_NO],RawTable[STOCK],"None"))</f>
        <v>2</v>
      </c>
      <c r="J48" s="313"/>
      <c r="K48" s="313"/>
      <c r="L48" s="316"/>
    </row>
    <row r="49" spans="2:12" ht="30" customHeight="1">
      <c r="B49" s="315" t="s">
        <v>1415</v>
      </c>
      <c r="C49" s="312" t="s">
        <v>1424</v>
      </c>
      <c r="D49" s="312" t="s">
        <v>3964</v>
      </c>
      <c r="E49" s="312"/>
      <c r="F49" s="312"/>
      <c r="G49" s="312" t="s">
        <v>3074</v>
      </c>
      <c r="H49" s="65">
        <v>6315228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 t="s">
        <v>3930</v>
      </c>
      <c r="D50" s="312" t="s">
        <v>3991</v>
      </c>
      <c r="E50" s="312"/>
      <c r="F50" s="312"/>
      <c r="G50" s="312" t="s">
        <v>3074</v>
      </c>
      <c r="H50" s="65">
        <v>956968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 t="s">
        <v>3930</v>
      </c>
      <c r="D51" s="312" t="s">
        <v>3992</v>
      </c>
      <c r="E51" s="312"/>
      <c r="F51" s="312"/>
      <c r="G51" s="312" t="s">
        <v>3074</v>
      </c>
      <c r="H51" s="65">
        <v>956970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 t="s">
        <v>3930</v>
      </c>
      <c r="D52" s="312" t="s">
        <v>3931</v>
      </c>
      <c r="E52" s="312"/>
      <c r="F52" s="312"/>
      <c r="G52" s="312" t="s">
        <v>3074</v>
      </c>
      <c r="H52" s="65">
        <v>958851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 t="s">
        <v>1496</v>
      </c>
      <c r="D53" s="312" t="s">
        <v>3966</v>
      </c>
      <c r="E53" s="312" t="s">
        <v>3967</v>
      </c>
      <c r="F53" s="312" t="s">
        <v>3968</v>
      </c>
      <c r="G53" s="312" t="s">
        <v>1419</v>
      </c>
      <c r="H53" s="65">
        <v>6275475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1415</v>
      </c>
      <c r="C54" s="312" t="s">
        <v>1502</v>
      </c>
      <c r="D54" s="312" t="s">
        <v>3932</v>
      </c>
      <c r="E54" s="312" t="s">
        <v>3933</v>
      </c>
      <c r="F54" s="312"/>
      <c r="G54" s="312" t="s">
        <v>1528</v>
      </c>
      <c r="H54" s="65">
        <v>6237796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1413</v>
      </c>
      <c r="C55" s="312" t="s">
        <v>2708</v>
      </c>
      <c r="D55" s="312" t="s">
        <v>3963</v>
      </c>
      <c r="E55" s="312"/>
      <c r="F55" s="312"/>
      <c r="G55" s="312" t="s">
        <v>3074</v>
      </c>
      <c r="H55" s="65">
        <v>6314311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1415</v>
      </c>
      <c r="C56" s="312" t="s">
        <v>2301</v>
      </c>
      <c r="D56" s="312" t="s">
        <v>3970</v>
      </c>
      <c r="E56" s="312"/>
      <c r="F56" s="312"/>
      <c r="G56" s="312" t="s">
        <v>1423</v>
      </c>
      <c r="H56" s="65">
        <v>958685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1415</v>
      </c>
      <c r="C57" s="312" t="s">
        <v>2301</v>
      </c>
      <c r="D57" s="312" t="s">
        <v>3958</v>
      </c>
      <c r="E57" s="312"/>
      <c r="F57" s="312"/>
      <c r="G57" s="312" t="s">
        <v>1554</v>
      </c>
      <c r="H57" s="65">
        <v>959311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 t="s">
        <v>1686</v>
      </c>
      <c r="D58" s="312" t="s">
        <v>3435</v>
      </c>
      <c r="E58" s="312"/>
      <c r="F58" s="312"/>
      <c r="G58" s="312" t="s">
        <v>1423</v>
      </c>
      <c r="H58" s="65">
        <v>6319302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1413</v>
      </c>
      <c r="C59" s="312" t="s">
        <v>1686</v>
      </c>
      <c r="D59" s="312" t="s">
        <v>3976</v>
      </c>
      <c r="E59" s="312"/>
      <c r="F59" s="312"/>
      <c r="G59" s="312" t="s">
        <v>1423</v>
      </c>
      <c r="H59" s="65">
        <v>6320284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 t="s">
        <v>1686</v>
      </c>
      <c r="D60" s="312" t="s">
        <v>3975</v>
      </c>
      <c r="E60" s="312"/>
      <c r="F60" s="312"/>
      <c r="G60" s="312" t="s">
        <v>1423</v>
      </c>
      <c r="H60" s="65">
        <v>6335156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 t="s">
        <v>1504</v>
      </c>
      <c r="D61" s="312" t="s">
        <v>3977</v>
      </c>
      <c r="E61" s="312"/>
      <c r="F61" s="312"/>
      <c r="G61" s="312" t="s">
        <v>1419</v>
      </c>
      <c r="H61" s="65">
        <v>6220487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1415</v>
      </c>
      <c r="C62" s="312" t="s">
        <v>1504</v>
      </c>
      <c r="D62" s="312" t="s">
        <v>3439</v>
      </c>
      <c r="E62" s="312"/>
      <c r="F62" s="312"/>
      <c r="G62" s="312" t="s">
        <v>1419</v>
      </c>
      <c r="H62" s="65">
        <v>6324543</v>
      </c>
      <c r="I62" s="65">
        <f>IF(H62="","None",_xlfn.XLOOKUP(H62,RawTable[ITEM_NO],RawTable[STOCK],"None"))</f>
        <v>2</v>
      </c>
      <c r="J62" s="313"/>
      <c r="K62" s="313"/>
      <c r="L62" s="316"/>
    </row>
    <row r="63" spans="2:12" ht="30" customHeight="1">
      <c r="B63" s="315" t="s">
        <v>1413</v>
      </c>
      <c r="C63" s="312" t="s">
        <v>3470</v>
      </c>
      <c r="D63" s="312" t="s">
        <v>3978</v>
      </c>
      <c r="E63" s="312"/>
      <c r="F63" s="312"/>
      <c r="G63" s="312" t="s">
        <v>3074</v>
      </c>
      <c r="H63" s="65">
        <v>6240352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1613</v>
      </c>
      <c r="D64" s="312" t="s">
        <v>3962</v>
      </c>
      <c r="E64" s="312"/>
      <c r="F64" s="312"/>
      <c r="G64" s="312" t="s">
        <v>1764</v>
      </c>
      <c r="H64" s="65">
        <v>6310200</v>
      </c>
      <c r="I64" s="65">
        <f>IF(H64="","None",_xlfn.XLOOKUP(H64,RawTable[ITEM_NO],RawTable[STOCK],"None"))</f>
        <v>2</v>
      </c>
      <c r="J64" s="313"/>
      <c r="K64" s="313"/>
      <c r="L64" s="316"/>
    </row>
    <row r="65" spans="2:12" ht="30" customHeight="1">
      <c r="B65" s="315" t="s">
        <v>1413</v>
      </c>
      <c r="C65" s="312" t="s">
        <v>1626</v>
      </c>
      <c r="D65" s="312" t="s">
        <v>3989</v>
      </c>
      <c r="E65" s="312"/>
      <c r="F65" s="312"/>
      <c r="G65" s="312" t="s">
        <v>1629</v>
      </c>
      <c r="H65" s="65">
        <v>6158646</v>
      </c>
      <c r="I65" s="65">
        <f>IF(H65="","None",_xlfn.XLOOKUP(H65,RawTable[ITEM_NO],RawTable[STOCK],"None"))</f>
        <v>1</v>
      </c>
      <c r="J65" s="313"/>
      <c r="K65" s="313"/>
      <c r="L65" s="316"/>
    </row>
    <row r="66" spans="2:12" ht="30" customHeight="1">
      <c r="B66" s="315" t="s">
        <v>1415</v>
      </c>
      <c r="C66" s="312" t="s">
        <v>1417</v>
      </c>
      <c r="D66" s="312" t="s">
        <v>3984</v>
      </c>
      <c r="E66" s="312"/>
      <c r="F66" s="312"/>
      <c r="G66" s="312" t="s">
        <v>1419</v>
      </c>
      <c r="H66" s="65">
        <v>1053213</v>
      </c>
      <c r="I66" s="65">
        <f>IF(H66="","None",_xlfn.XLOOKUP(H66,RawTable[ITEM_NO],RawTable[STOCK],"None"))</f>
        <v>4</v>
      </c>
      <c r="J66" s="313"/>
      <c r="K66" s="313"/>
      <c r="L66" s="316"/>
    </row>
    <row r="67" spans="2:12" ht="30" customHeight="1">
      <c r="B67" s="315" t="s">
        <v>1415</v>
      </c>
      <c r="C67" s="312" t="s">
        <v>1417</v>
      </c>
      <c r="D67" s="312" t="s">
        <v>3498</v>
      </c>
      <c r="E67" s="312"/>
      <c r="F67" s="312"/>
      <c r="G67" s="312" t="s">
        <v>1419</v>
      </c>
      <c r="H67" s="65">
        <v>1053487</v>
      </c>
      <c r="I67" s="65">
        <f>IF(H67="","None",_xlfn.XLOOKUP(H67,RawTable[ITEM_NO],RawTable[STOCK],"None"))</f>
        <v>4</v>
      </c>
      <c r="J67" s="313"/>
      <c r="K67" s="313"/>
      <c r="L67" s="316"/>
    </row>
    <row r="68" spans="2:12" ht="30" customHeight="1">
      <c r="B68" s="315" t="s">
        <v>1415</v>
      </c>
      <c r="C68" s="312" t="s">
        <v>1417</v>
      </c>
      <c r="D68" s="312" t="s">
        <v>3982</v>
      </c>
      <c r="E68" s="312"/>
      <c r="F68" s="312"/>
      <c r="G68" s="312" t="s">
        <v>1428</v>
      </c>
      <c r="H68" s="65">
        <v>1054156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1415</v>
      </c>
      <c r="C69" s="312" t="s">
        <v>1417</v>
      </c>
      <c r="D69" s="312" t="s">
        <v>3983</v>
      </c>
      <c r="E69" s="312"/>
      <c r="F69" s="312"/>
      <c r="G69" s="312" t="s">
        <v>1419</v>
      </c>
      <c r="H69" s="65">
        <v>6253604</v>
      </c>
      <c r="I69" s="65">
        <f>IF(H69="","None",_xlfn.XLOOKUP(H69,RawTable[ITEM_NO],RawTable[STOCK],"None"))</f>
        <v>6</v>
      </c>
      <c r="J69" s="313"/>
      <c r="K69" s="313"/>
      <c r="L69" s="316"/>
    </row>
    <row r="70" spans="2:12" ht="30" customHeight="1">
      <c r="B70" s="315" t="s">
        <v>1415</v>
      </c>
      <c r="C70" s="312" t="s">
        <v>1417</v>
      </c>
      <c r="D70" s="312" t="s">
        <v>3969</v>
      </c>
      <c r="E70" s="312"/>
      <c r="F70" s="312"/>
      <c r="G70" s="312" t="s">
        <v>1419</v>
      </c>
      <c r="H70" s="65">
        <v>6327246</v>
      </c>
      <c r="I70" s="65">
        <f>IF(H70="","None",_xlfn.XLOOKUP(H70,RawTable[ITEM_NO],RawTable[STOCK],"None"))</f>
        <v>5</v>
      </c>
      <c r="J70" s="313"/>
      <c r="K70" s="313"/>
      <c r="L70" s="316"/>
    </row>
    <row r="71" spans="2:12" ht="30" customHeight="1">
      <c r="B71" s="315" t="s">
        <v>1415</v>
      </c>
      <c r="C71" s="312" t="s">
        <v>1558</v>
      </c>
      <c r="D71" s="312" t="s">
        <v>3996</v>
      </c>
      <c r="E71" s="312" t="s">
        <v>3994</v>
      </c>
      <c r="F71" s="312" t="s">
        <v>3997</v>
      </c>
      <c r="G71" s="312" t="s">
        <v>3906</v>
      </c>
      <c r="H71" s="65">
        <v>1054543</v>
      </c>
      <c r="I71" s="65">
        <f>IF(H71="","None",_xlfn.XLOOKUP(H71,RawTable[ITEM_NO],RawTable[STOCK],"None"))</f>
        <v>1</v>
      </c>
      <c r="J71" s="313"/>
      <c r="K71" s="313"/>
      <c r="L71" s="316"/>
    </row>
    <row r="72" spans="2:12" ht="30" customHeight="1">
      <c r="B72" s="315" t="s">
        <v>1415</v>
      </c>
      <c r="C72" s="312" t="s">
        <v>1558</v>
      </c>
      <c r="D72" s="312" t="s">
        <v>3928</v>
      </c>
      <c r="E72" s="312" t="s">
        <v>3927</v>
      </c>
      <c r="F72" s="312" t="s">
        <v>3929</v>
      </c>
      <c r="G72" s="312" t="s">
        <v>1528</v>
      </c>
      <c r="H72" s="65">
        <v>6256737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1415</v>
      </c>
      <c r="C73" s="312" t="s">
        <v>1558</v>
      </c>
      <c r="D73" s="312" t="s">
        <v>3980</v>
      </c>
      <c r="E73" s="312" t="s">
        <v>3979</v>
      </c>
      <c r="F73" s="312" t="s">
        <v>3981</v>
      </c>
      <c r="G73" s="312" t="s">
        <v>1528</v>
      </c>
      <c r="H73" s="65">
        <v>6270078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1415</v>
      </c>
      <c r="C74" s="312" t="s">
        <v>1558</v>
      </c>
      <c r="D74" s="312" t="s">
        <v>3922</v>
      </c>
      <c r="E74" s="312"/>
      <c r="F74" s="312" t="s">
        <v>3921</v>
      </c>
      <c r="G74" s="312" t="s">
        <v>3284</v>
      </c>
      <c r="H74" s="65">
        <v>6279946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1415</v>
      </c>
      <c r="C75" s="312" t="s">
        <v>1558</v>
      </c>
      <c r="D75" s="312" t="s">
        <v>3993</v>
      </c>
      <c r="E75" s="312" t="s">
        <v>3994</v>
      </c>
      <c r="F75" s="312" t="s">
        <v>3995</v>
      </c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 t="s">
        <v>1415</v>
      </c>
      <c r="C76" s="312" t="s">
        <v>1563</v>
      </c>
      <c r="D76" s="312" t="s">
        <v>3513</v>
      </c>
      <c r="E76" s="312"/>
      <c r="F76" s="312"/>
      <c r="G76" s="312" t="s">
        <v>1423</v>
      </c>
      <c r="H76" s="65">
        <v>960733</v>
      </c>
      <c r="I76" s="65">
        <f>IF(H76="","None",_xlfn.XLOOKUP(H76,RawTable[ITEM_NO],RawTable[STOCK],"None"))</f>
        <v>4</v>
      </c>
      <c r="J76" s="313"/>
      <c r="K76" s="313"/>
      <c r="L76" s="316"/>
    </row>
    <row r="77" spans="2:12" ht="30" customHeight="1">
      <c r="B77" s="315" t="s">
        <v>1415</v>
      </c>
      <c r="C77" s="312" t="s">
        <v>1563</v>
      </c>
      <c r="D77" s="312" t="s">
        <v>3527</v>
      </c>
      <c r="E77" s="312"/>
      <c r="F77" s="312"/>
      <c r="G77" s="312" t="s">
        <v>1423</v>
      </c>
      <c r="H77" s="65">
        <v>1251598</v>
      </c>
      <c r="I77" s="65">
        <f>IF(H77="","None",_xlfn.XLOOKUP(H77,RawTable[ITEM_NO],RawTable[STOCK],"None"))</f>
        <v>23</v>
      </c>
      <c r="J77" s="313"/>
      <c r="K77" s="313"/>
      <c r="L77" s="316"/>
    </row>
    <row r="78" spans="2:12" ht="30" customHeight="1">
      <c r="B78" s="315" t="s">
        <v>1415</v>
      </c>
      <c r="C78" s="312" t="s">
        <v>1563</v>
      </c>
      <c r="D78" s="312" t="s">
        <v>3558</v>
      </c>
      <c r="E78" s="312"/>
      <c r="F78" s="312"/>
      <c r="G78" s="312" t="s">
        <v>3074</v>
      </c>
      <c r="H78" s="65">
        <v>1252287</v>
      </c>
      <c r="I78" s="65">
        <f>IF(H78="","None",_xlfn.XLOOKUP(H78,RawTable[ITEM_NO],RawTable[STOCK],"None"))</f>
        <v>1</v>
      </c>
      <c r="J78" s="313"/>
      <c r="K78" s="313"/>
      <c r="L78" s="316"/>
    </row>
    <row r="79" spans="2:12" ht="30" customHeight="1">
      <c r="B79" s="315" t="s">
        <v>1415</v>
      </c>
      <c r="C79" s="312" t="s">
        <v>1563</v>
      </c>
      <c r="D79" s="312" t="s">
        <v>3985</v>
      </c>
      <c r="E79" s="312"/>
      <c r="F79" s="312"/>
      <c r="G79" s="312" t="s">
        <v>1680</v>
      </c>
      <c r="H79" s="65">
        <v>6246281</v>
      </c>
      <c r="I79" s="65">
        <f>IF(H79="","None",_xlfn.XLOOKUP(H79,RawTable[ITEM_NO],RawTable[STOCK],"None"))</f>
        <v>4</v>
      </c>
      <c r="J79" s="313"/>
      <c r="K79" s="313"/>
      <c r="L79" s="316"/>
    </row>
    <row r="80" spans="2:12" ht="30" customHeight="1">
      <c r="B80" s="315" t="s">
        <v>1415</v>
      </c>
      <c r="C80" s="312" t="s">
        <v>1563</v>
      </c>
      <c r="D80" s="312" t="s">
        <v>3925</v>
      </c>
      <c r="E80" s="312"/>
      <c r="F80" s="312"/>
      <c r="G80" s="312" t="s">
        <v>3926</v>
      </c>
      <c r="H80" s="65">
        <v>6258787</v>
      </c>
      <c r="I80" s="65">
        <f>IF(H80="","None",_xlfn.XLOOKUP(H80,RawTable[ITEM_NO],RawTable[STOCK],"None"))</f>
        <v>2</v>
      </c>
      <c r="J80" s="313"/>
      <c r="K80" s="313"/>
      <c r="L80" s="316"/>
    </row>
    <row r="81" spans="2:12" ht="30" customHeight="1">
      <c r="B81" s="315" t="s">
        <v>1415</v>
      </c>
      <c r="C81" s="312" t="s">
        <v>1563</v>
      </c>
      <c r="D81" s="312" t="s">
        <v>3923</v>
      </c>
      <c r="E81" s="312" t="s">
        <v>3924</v>
      </c>
      <c r="F81" s="312"/>
      <c r="G81" s="312" t="s">
        <v>1423</v>
      </c>
      <c r="H81" s="65">
        <v>6262076</v>
      </c>
      <c r="I81" s="65">
        <f>IF(H81="","None",_xlfn.XLOOKUP(H81,RawTable[ITEM_NO],RawTable[STOCK],"None"))</f>
        <v>3</v>
      </c>
      <c r="J81" s="313"/>
      <c r="K81" s="313"/>
      <c r="L81" s="316"/>
    </row>
    <row r="82" spans="2:12" ht="30" customHeight="1">
      <c r="B82" s="315" t="s">
        <v>1413</v>
      </c>
      <c r="C82" s="312" t="s">
        <v>3542</v>
      </c>
      <c r="D82" s="312" t="s">
        <v>3546</v>
      </c>
      <c r="E82" s="312"/>
      <c r="F82" s="312"/>
      <c r="G82" s="312" t="s">
        <v>1680</v>
      </c>
      <c r="H82" s="65">
        <v>6335218</v>
      </c>
      <c r="I82" s="65">
        <f>IF(H82="","None",_xlfn.XLOOKUP(H82,RawTable[ITEM_NO],RawTable[STOCK],"None"))</f>
        <v>3</v>
      </c>
      <c r="J82" s="313"/>
      <c r="K82" s="313"/>
      <c r="L82" s="316"/>
    </row>
    <row r="83" spans="2:12" ht="30" customHeight="1">
      <c r="B83" s="315" t="s">
        <v>1413</v>
      </c>
      <c r="C83" s="312" t="s">
        <v>1561</v>
      </c>
      <c r="D83" s="312" t="s">
        <v>3574</v>
      </c>
      <c r="E83" s="312"/>
      <c r="F83" s="312"/>
      <c r="G83" s="312" t="s">
        <v>3074</v>
      </c>
      <c r="H83" s="65">
        <v>6148862</v>
      </c>
      <c r="I83" s="65">
        <f>IF(H83="","None",_xlfn.XLOOKUP(H83,RawTable[ITEM_NO],RawTable[STOCK],"None"))</f>
        <v>3</v>
      </c>
      <c r="J83" s="313"/>
      <c r="K83" s="313"/>
      <c r="L83" s="316"/>
    </row>
    <row r="84" spans="2:12" ht="30" customHeight="1">
      <c r="B84" s="315" t="s">
        <v>1413</v>
      </c>
      <c r="C84" s="312" t="s">
        <v>1561</v>
      </c>
      <c r="D84" s="312" t="s">
        <v>3990</v>
      </c>
      <c r="E84" s="312"/>
      <c r="F84" s="312"/>
      <c r="G84" s="312" t="s">
        <v>3074</v>
      </c>
      <c r="H84" s="65">
        <v>6184180</v>
      </c>
      <c r="I84" s="65">
        <f>IF(H84="","None",_xlfn.XLOOKUP(H84,RawTable[ITEM_NO],RawTable[STOCK],"None"))</f>
        <v>3</v>
      </c>
      <c r="J84" s="313"/>
      <c r="K84" s="313"/>
      <c r="L84" s="316"/>
    </row>
    <row r="85" spans="2:12" ht="30" customHeight="1">
      <c r="B85" s="315" t="s">
        <v>1413</v>
      </c>
      <c r="C85" s="312"/>
      <c r="D85" s="312" t="s">
        <v>3362</v>
      </c>
      <c r="E85" s="312"/>
      <c r="F85" s="312"/>
      <c r="G85" s="312" t="s">
        <v>1540</v>
      </c>
      <c r="H85" s="65">
        <v>957299</v>
      </c>
      <c r="I85" s="65">
        <f>IF(H85="","None",_xlfn.XLOOKUP(H85,RawTable[ITEM_NO],RawTable[STOCK],"None"))</f>
        <v>3</v>
      </c>
      <c r="J85" s="313"/>
      <c r="K85" s="313"/>
      <c r="L85" s="316"/>
    </row>
    <row r="86" spans="2:12" ht="30" customHeight="1">
      <c r="B86" s="315" t="s">
        <v>1415</v>
      </c>
      <c r="C86" s="312"/>
      <c r="D86" s="312" t="s">
        <v>3256</v>
      </c>
      <c r="E86" s="312"/>
      <c r="F86" s="312"/>
      <c r="G86" s="312" t="s">
        <v>3074</v>
      </c>
      <c r="H86" s="65">
        <v>958578</v>
      </c>
      <c r="I86" s="65">
        <f>IF(H86="","None",_xlfn.XLOOKUP(H86,RawTable[ITEM_NO],RawTable[STOCK],"None"))</f>
        <v>3</v>
      </c>
      <c r="J86" s="313"/>
      <c r="K86" s="313"/>
      <c r="L86" s="316"/>
    </row>
    <row r="87" spans="2:12" ht="30" customHeight="1">
      <c r="B87" s="315" t="s">
        <v>1413</v>
      </c>
      <c r="C87" s="312"/>
      <c r="D87" s="312" t="s">
        <v>3974</v>
      </c>
      <c r="E87" s="312"/>
      <c r="F87" s="312"/>
      <c r="G87" s="312" t="s">
        <v>3074</v>
      </c>
      <c r="H87" s="65">
        <v>962340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1413</v>
      </c>
      <c r="C88" s="312"/>
      <c r="D88" s="312" t="s">
        <v>2988</v>
      </c>
      <c r="E88" s="312"/>
      <c r="F88" s="312"/>
      <c r="G88" s="312" t="s">
        <v>1495</v>
      </c>
      <c r="H88" s="65">
        <v>1055019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/>
      <c r="D89" s="312" t="s">
        <v>3965</v>
      </c>
      <c r="E89" s="312"/>
      <c r="F89" s="312"/>
      <c r="G89" s="312" t="s">
        <v>1759</v>
      </c>
      <c r="H89" s="65">
        <v>6108484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3937</v>
      </c>
      <c r="E90" s="312"/>
      <c r="F90" s="312"/>
      <c r="G90" s="312" t="s">
        <v>3938</v>
      </c>
      <c r="H90" s="65">
        <v>6132371</v>
      </c>
      <c r="I90" s="65">
        <f>IF(H90="","None",_xlfn.XLOOKUP(H90,RawTable[ITEM_NO],RawTable[STOCK],"None"))</f>
        <v>2</v>
      </c>
      <c r="J90" s="313"/>
      <c r="K90" s="313"/>
      <c r="L90" s="316"/>
    </row>
    <row r="91" spans="2:12" ht="30" customHeight="1">
      <c r="B91" s="315" t="s">
        <v>1413</v>
      </c>
      <c r="C91" s="312"/>
      <c r="D91" s="312" t="s">
        <v>3159</v>
      </c>
      <c r="E91" s="312"/>
      <c r="F91" s="312"/>
      <c r="G91" s="312" t="s">
        <v>1423</v>
      </c>
      <c r="H91" s="65">
        <v>6157928</v>
      </c>
      <c r="I91" s="65">
        <f>IF(H91="","None",_xlfn.XLOOKUP(H91,RawTable[ITEM_NO],RawTable[STOCK],"None"))</f>
        <v>2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3959</v>
      </c>
      <c r="E92" s="312"/>
      <c r="F92" s="312"/>
      <c r="G92" s="312" t="s">
        <v>1423</v>
      </c>
      <c r="H92" s="65">
        <v>6198286</v>
      </c>
      <c r="I92" s="65">
        <f>IF(H92="","None",_xlfn.XLOOKUP(H92,RawTable[ITEM_NO],RawTable[STOCK],"None"))</f>
        <v>2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3986</v>
      </c>
      <c r="E93" s="312"/>
      <c r="F93" s="312"/>
      <c r="G93" s="312" t="s">
        <v>1764</v>
      </c>
      <c r="H93" s="65">
        <v>6310201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3971</v>
      </c>
      <c r="E94" s="312"/>
      <c r="F94" s="312"/>
      <c r="G94" s="312" t="s">
        <v>3074</v>
      </c>
      <c r="H94" s="65">
        <v>6315229</v>
      </c>
      <c r="I94" s="65">
        <f>IF(H94="","None",_xlfn.XLOOKUP(H94,RawTable[ITEM_NO],RawTable[STOCK],"None"))</f>
        <v>20</v>
      </c>
      <c r="J94" s="313"/>
      <c r="K94" s="313"/>
      <c r="L94" s="316"/>
    </row>
    <row r="95" spans="2:12" ht="30" customHeight="1">
      <c r="B95" s="315" t="s">
        <v>1413</v>
      </c>
      <c r="C95" s="312"/>
      <c r="D95" s="312" t="s">
        <v>3972</v>
      </c>
      <c r="E95" s="312"/>
      <c r="F95" s="312"/>
      <c r="G95" s="312" t="s">
        <v>3074</v>
      </c>
      <c r="H95" s="65">
        <v>6315230</v>
      </c>
      <c r="I95" s="65">
        <f>IF(H95="","None",_xlfn.XLOOKUP(H95,RawTable[ITEM_NO],RawTable[STOCK],"None"))</f>
        <v>18</v>
      </c>
      <c r="J95" s="313"/>
      <c r="K95" s="313"/>
      <c r="L95" s="316"/>
    </row>
    <row r="96" spans="2:12" ht="30" customHeight="1">
      <c r="B96" s="315" t="s">
        <v>1413</v>
      </c>
      <c r="C96" s="312"/>
      <c r="D96" s="312" t="s">
        <v>3973</v>
      </c>
      <c r="E96" s="312"/>
      <c r="F96" s="312"/>
      <c r="G96" s="312" t="s">
        <v>2759</v>
      </c>
      <c r="H96" s="65">
        <v>6315328</v>
      </c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 t="s">
        <v>1413</v>
      </c>
      <c r="C97" s="312"/>
      <c r="D97" s="312" t="s">
        <v>3957</v>
      </c>
      <c r="E97" s="312"/>
      <c r="F97" s="312"/>
      <c r="G97" s="312" t="s">
        <v>3074</v>
      </c>
      <c r="H97" s="65">
        <v>6343347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741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98" xr:uid="{DAAE7B28-B568-46B2-8B83-F3990409C08E}">
    <sortState xmlns:xlrd2="http://schemas.microsoft.com/office/spreadsheetml/2017/richdata2" ref="B4:L216">
      <sortCondition ref="C3:C98"/>
    </sortState>
  </autoFilter>
  <phoneticPr fontId="2" type="noConversion"/>
  <conditionalFormatting sqref="B4:H220">
    <cfRule type="expression" dxfId="220" priority="6" stopIfTrue="1">
      <formula>UPPER($I4)="NONE"</formula>
    </cfRule>
    <cfRule type="expression" dxfId="219" priority="7" stopIfTrue="1">
      <formula>AND($I4&lt;&gt;"", $J4&lt;&gt;"", $I4*1&lt;$J4*1)</formula>
    </cfRule>
  </conditionalFormatting>
  <conditionalFormatting sqref="H1:H3 H221:H1048576">
    <cfRule type="duplicateValues" dxfId="218" priority="5"/>
  </conditionalFormatting>
  <conditionalFormatting sqref="H4:H1048576">
    <cfRule type="expression" dxfId="217" priority="8">
      <formula>COUNTIF($H:$H, $H4)&gt;1</formula>
    </cfRule>
  </conditionalFormatting>
  <conditionalFormatting sqref="I3:I1048576">
    <cfRule type="cellIs" dxfId="216" priority="1" operator="equal">
      <formula>0</formula>
    </cfRule>
    <cfRule type="cellIs" dxfId="215" priority="2" operator="equal">
      <formula>"None"</formula>
    </cfRule>
  </conditionalFormatting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98D2-6F31-4E9C-8668-32CCDD6E7631}">
  <sheetPr codeName="Sheet11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3902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12" t="s">
        <v>3818</v>
      </c>
      <c r="E4" s="312"/>
      <c r="F4" s="312"/>
      <c r="G4" s="312" t="s">
        <v>1764</v>
      </c>
      <c r="H4" s="65">
        <v>750327</v>
      </c>
      <c r="I4" s="65">
        <f>IF(H4="","None",_xlfn.XLOOKUP(H4,RawTable[ITEM_NO],RawTable[STOCK],"None"))</f>
        <v>4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3009</v>
      </c>
      <c r="E5" s="312"/>
      <c r="F5" s="312"/>
      <c r="G5" s="312" t="s">
        <v>1764</v>
      </c>
      <c r="H5" s="65">
        <v>750540</v>
      </c>
      <c r="I5" s="65">
        <f>IF(H5="","None",_xlfn.XLOOKUP(H5,RawTable[ITEM_NO],RawTable[STOCK],"None"))</f>
        <v>6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3817</v>
      </c>
      <c r="E6" s="312"/>
      <c r="F6" s="312"/>
      <c r="G6" s="312" t="s">
        <v>1764</v>
      </c>
      <c r="H6" s="65">
        <v>751199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1413</v>
      </c>
      <c r="C7" s="312"/>
      <c r="D7" s="312" t="s">
        <v>3839</v>
      </c>
      <c r="E7" s="312"/>
      <c r="F7" s="312"/>
      <c r="G7" s="312" t="s">
        <v>3829</v>
      </c>
      <c r="H7" s="65">
        <v>964309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1488</v>
      </c>
      <c r="D8" s="312" t="s">
        <v>3841</v>
      </c>
      <c r="E8" s="312"/>
      <c r="F8" s="312"/>
      <c r="G8" s="312" t="s">
        <v>1419</v>
      </c>
      <c r="H8" s="65">
        <v>1051663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1415</v>
      </c>
      <c r="C9" s="312" t="s">
        <v>1424</v>
      </c>
      <c r="D9" s="312" t="s">
        <v>3838</v>
      </c>
      <c r="E9" s="312"/>
      <c r="F9" s="312"/>
      <c r="G9" s="312" t="s">
        <v>1419</v>
      </c>
      <c r="H9" s="65">
        <v>1052830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1467</v>
      </c>
      <c r="D10" s="312" t="s">
        <v>1468</v>
      </c>
      <c r="E10" s="312"/>
      <c r="F10" s="312"/>
      <c r="G10" s="312" t="s">
        <v>1419</v>
      </c>
      <c r="H10" s="65">
        <v>1053677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1426</v>
      </c>
      <c r="D11" s="312" t="s">
        <v>3797</v>
      </c>
      <c r="E11" s="312"/>
      <c r="F11" s="312"/>
      <c r="G11" s="312" t="s">
        <v>1419</v>
      </c>
      <c r="H11" s="65">
        <v>1054446</v>
      </c>
      <c r="I11" s="65">
        <f>IF(H11="","None",_xlfn.XLOOKUP(H11,RawTable[ITEM_NO],RawTable[STOCK],"None"))</f>
        <v>7</v>
      </c>
      <c r="J11" s="313"/>
      <c r="K11" s="313"/>
      <c r="L11" s="316"/>
    </row>
    <row r="12" spans="2:12" ht="30" customHeight="1">
      <c r="B12" s="315" t="s">
        <v>1413</v>
      </c>
      <c r="C12" s="312" t="s">
        <v>1561</v>
      </c>
      <c r="D12" s="312" t="s">
        <v>3850</v>
      </c>
      <c r="E12" s="312"/>
      <c r="F12" s="312"/>
      <c r="G12" s="312" t="s">
        <v>1423</v>
      </c>
      <c r="H12" s="65">
        <v>1252220</v>
      </c>
      <c r="I12" s="65">
        <f>IF(H12="","None",_xlfn.XLOOKUP(H12,RawTable[ITEM_NO],RawTable[STOCK],"None"))</f>
        <v>5</v>
      </c>
      <c r="J12" s="313"/>
      <c r="K12" s="313"/>
      <c r="L12" s="316"/>
    </row>
    <row r="13" spans="2:12" ht="30" customHeight="1">
      <c r="B13" s="315" t="s">
        <v>1413</v>
      </c>
      <c r="C13" s="312" t="s">
        <v>1651</v>
      </c>
      <c r="D13" s="312" t="s">
        <v>3823</v>
      </c>
      <c r="E13" s="312"/>
      <c r="F13" s="312"/>
      <c r="G13" s="312" t="s">
        <v>1423</v>
      </c>
      <c r="H13" s="65">
        <v>6105630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1413</v>
      </c>
      <c r="C14" s="312"/>
      <c r="D14" s="312" t="s">
        <v>3819</v>
      </c>
      <c r="E14" s="312"/>
      <c r="F14" s="312"/>
      <c r="G14" s="312" t="s">
        <v>1764</v>
      </c>
      <c r="H14" s="65">
        <v>6106401</v>
      </c>
      <c r="I14" s="65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3798</v>
      </c>
      <c r="E15" s="312"/>
      <c r="F15" s="312"/>
      <c r="G15" s="312" t="s">
        <v>1610</v>
      </c>
      <c r="H15" s="65">
        <v>6106404</v>
      </c>
      <c r="I15" s="65">
        <f>IF(H15="","None",_xlfn.XLOOKUP(H15,RawTable[ITEM_NO],RawTable[STOCK],"None"))</f>
        <v>18</v>
      </c>
      <c r="J15" s="313"/>
      <c r="K15" s="313"/>
      <c r="L15" s="316"/>
    </row>
    <row r="16" spans="2:12" ht="30" customHeight="1">
      <c r="B16" s="315" t="s">
        <v>1413</v>
      </c>
      <c r="C16" s="312" t="s">
        <v>1762</v>
      </c>
      <c r="D16" s="312" t="s">
        <v>3816</v>
      </c>
      <c r="E16" s="312"/>
      <c r="F16" s="312"/>
      <c r="G16" s="312" t="s">
        <v>1610</v>
      </c>
      <c r="H16" s="65">
        <v>6106407</v>
      </c>
      <c r="I16" s="65">
        <f>IF(H16="","None",_xlfn.XLOOKUP(H16,RawTable[ITEM_NO],RawTable[STOCK],"None"))</f>
        <v>3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3849</v>
      </c>
      <c r="E17" s="312"/>
      <c r="F17" s="312"/>
      <c r="G17" s="312" t="s">
        <v>3588</v>
      </c>
      <c r="H17" s="65">
        <v>6110744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1413</v>
      </c>
      <c r="C18" s="312" t="s">
        <v>1665</v>
      </c>
      <c r="D18" s="312" t="s">
        <v>3830</v>
      </c>
      <c r="E18" s="312"/>
      <c r="F18" s="312"/>
      <c r="G18" s="312" t="s">
        <v>2245</v>
      </c>
      <c r="H18" s="65">
        <v>6110982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/>
      <c r="D19" s="312" t="s">
        <v>3848</v>
      </c>
      <c r="E19" s="312"/>
      <c r="F19" s="312"/>
      <c r="G19" s="312" t="s">
        <v>2245</v>
      </c>
      <c r="H19" s="65">
        <v>6110983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 t="s">
        <v>1665</v>
      </c>
      <c r="D20" s="312" t="s">
        <v>3813</v>
      </c>
      <c r="E20" s="312"/>
      <c r="F20" s="312"/>
      <c r="G20" s="312" t="s">
        <v>2245</v>
      </c>
      <c r="H20" s="65">
        <v>6110984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1448</v>
      </c>
      <c r="D21" s="312" t="s">
        <v>3834</v>
      </c>
      <c r="E21" s="312" t="s">
        <v>3835</v>
      </c>
      <c r="F21" s="312" t="s">
        <v>3836</v>
      </c>
      <c r="G21" s="312" t="s">
        <v>1419</v>
      </c>
      <c r="H21" s="65">
        <v>6128249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1413</v>
      </c>
      <c r="C22" s="312" t="s">
        <v>1760</v>
      </c>
      <c r="D22" s="312" t="s">
        <v>3807</v>
      </c>
      <c r="E22" s="312" t="s">
        <v>3796</v>
      </c>
      <c r="F22" s="312"/>
      <c r="G22" s="312" t="s">
        <v>3588</v>
      </c>
      <c r="H22" s="65">
        <v>6133723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1762</v>
      </c>
      <c r="D23" s="312" t="s">
        <v>3799</v>
      </c>
      <c r="E23" s="312"/>
      <c r="F23" s="312"/>
      <c r="G23" s="312" t="s">
        <v>1610</v>
      </c>
      <c r="H23" s="65">
        <v>6133724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1415</v>
      </c>
      <c r="C24" s="312" t="s">
        <v>1426</v>
      </c>
      <c r="D24" s="312" t="s">
        <v>3815</v>
      </c>
      <c r="E24" s="312"/>
      <c r="F24" s="312"/>
      <c r="G24" s="312" t="s">
        <v>1428</v>
      </c>
      <c r="H24" s="65">
        <v>6151653</v>
      </c>
      <c r="I24" s="65">
        <f>IF(H24="","None",_xlfn.XLOOKUP(H24,RawTable[ITEM_NO],RawTable[STOCK],"None"))</f>
        <v>12</v>
      </c>
      <c r="J24" s="313"/>
      <c r="K24" s="313"/>
      <c r="L24" s="316"/>
    </row>
    <row r="25" spans="2:12" ht="30" customHeight="1">
      <c r="B25" s="315" t="s">
        <v>1415</v>
      </c>
      <c r="C25" s="312"/>
      <c r="D25" s="312" t="s">
        <v>3820</v>
      </c>
      <c r="E25" s="312"/>
      <c r="F25" s="312"/>
      <c r="G25" s="312" t="s">
        <v>1423</v>
      </c>
      <c r="H25" s="65">
        <v>6156026</v>
      </c>
      <c r="I25" s="65">
        <f>IF(H25="","None",_xlfn.XLOOKUP(H25,RawTable[ITEM_NO],RawTable[STOCK],"None"))</f>
        <v>5</v>
      </c>
      <c r="J25" s="313"/>
      <c r="K25" s="313"/>
      <c r="L25" s="316"/>
    </row>
    <row r="26" spans="2:12" ht="30" customHeight="1">
      <c r="B26" s="315" t="s">
        <v>1415</v>
      </c>
      <c r="C26" s="312" t="s">
        <v>1458</v>
      </c>
      <c r="D26" s="312" t="s">
        <v>3025</v>
      </c>
      <c r="E26" s="312"/>
      <c r="F26" s="312"/>
      <c r="G26" s="312" t="s">
        <v>1428</v>
      </c>
      <c r="H26" s="65">
        <v>6156351</v>
      </c>
      <c r="I26" s="65">
        <f>IF(H26="","None",_xlfn.XLOOKUP(H26,RawTable[ITEM_NO],RawTable[STOCK],"None"))</f>
        <v>8</v>
      </c>
      <c r="J26" s="313"/>
      <c r="K26" s="313"/>
      <c r="L26" s="316"/>
    </row>
    <row r="27" spans="2:12" ht="30" customHeight="1">
      <c r="B27" s="315" t="s">
        <v>1415</v>
      </c>
      <c r="C27" s="312" t="s">
        <v>1563</v>
      </c>
      <c r="D27" s="312" t="s">
        <v>3852</v>
      </c>
      <c r="E27" s="312"/>
      <c r="F27" s="312"/>
      <c r="G27" s="312" t="s">
        <v>1423</v>
      </c>
      <c r="H27" s="65">
        <v>6156574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1563</v>
      </c>
      <c r="D28" s="312" t="s">
        <v>3853</v>
      </c>
      <c r="E28" s="312"/>
      <c r="F28" s="312"/>
      <c r="G28" s="312" t="s">
        <v>1423</v>
      </c>
      <c r="H28" s="65">
        <v>6156575</v>
      </c>
      <c r="I28" s="65">
        <f>IF(H28="","None",_xlfn.XLOOKUP(H28,RawTable[ITEM_NO],RawTable[STOCK],"None"))</f>
        <v>14</v>
      </c>
      <c r="J28" s="313"/>
      <c r="K28" s="313"/>
      <c r="L28" s="316"/>
    </row>
    <row r="29" spans="2:12" ht="30" customHeight="1">
      <c r="B29" s="315" t="s">
        <v>1413</v>
      </c>
      <c r="C29" s="312" t="s">
        <v>2184</v>
      </c>
      <c r="D29" s="312" t="s">
        <v>3840</v>
      </c>
      <c r="E29" s="312"/>
      <c r="F29" s="312"/>
      <c r="G29" s="312" t="s">
        <v>1423</v>
      </c>
      <c r="H29" s="65">
        <v>6166595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3470</v>
      </c>
      <c r="D30" s="312" t="s">
        <v>3847</v>
      </c>
      <c r="E30" s="312"/>
      <c r="F30" s="312"/>
      <c r="G30" s="312" t="s">
        <v>1423</v>
      </c>
      <c r="H30" s="65">
        <v>6168897</v>
      </c>
      <c r="I30" s="65">
        <f>IF(H30="","None",_xlfn.XLOOKUP(H30,RawTable[ITEM_NO],RawTable[STOCK],"None"))</f>
        <v>3</v>
      </c>
      <c r="J30" s="313"/>
      <c r="K30" s="313"/>
      <c r="L30" s="316"/>
    </row>
    <row r="31" spans="2:12" ht="30" customHeight="1">
      <c r="B31" s="315" t="s">
        <v>1413</v>
      </c>
      <c r="C31" s="312" t="s">
        <v>1651</v>
      </c>
      <c r="D31" s="312" t="s">
        <v>4375</v>
      </c>
      <c r="E31" s="312" t="s">
        <v>8770</v>
      </c>
      <c r="F31" s="312"/>
      <c r="G31" s="312"/>
      <c r="H31" s="65">
        <v>6173043</v>
      </c>
      <c r="I31" s="65">
        <f>IF(H31="","None",_xlfn.XLOOKUP(H31,RawTable[ITEM_NO],RawTable[STOCK],"None"))</f>
        <v>2</v>
      </c>
      <c r="J31" s="313"/>
      <c r="K31" s="313"/>
      <c r="L31" s="316"/>
    </row>
    <row r="32" spans="2:12" ht="30" customHeight="1">
      <c r="B32" s="315" t="s">
        <v>1413</v>
      </c>
      <c r="C32" s="312" t="s">
        <v>1420</v>
      </c>
      <c r="D32" s="312" t="s">
        <v>3809</v>
      </c>
      <c r="E32" s="312"/>
      <c r="F32" s="312"/>
      <c r="G32" s="312" t="s">
        <v>3810</v>
      </c>
      <c r="H32" s="65">
        <v>6175046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1420</v>
      </c>
      <c r="D33" s="312" t="s">
        <v>3811</v>
      </c>
      <c r="E33" s="312"/>
      <c r="F33" s="312"/>
      <c r="G33" s="312" t="s">
        <v>3810</v>
      </c>
      <c r="H33" s="65">
        <v>6179881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1413</v>
      </c>
      <c r="C34" s="312" t="s">
        <v>1651</v>
      </c>
      <c r="D34" s="312" t="s">
        <v>3805</v>
      </c>
      <c r="E34" s="312"/>
      <c r="F34" s="312"/>
      <c r="G34" s="312" t="s">
        <v>1423</v>
      </c>
      <c r="H34" s="65">
        <v>6182249</v>
      </c>
      <c r="I34" s="65">
        <f>IF(H34="","None",_xlfn.XLOOKUP(H34,RawTable[ITEM_NO],RawTable[STOCK],"None"))</f>
        <v>4</v>
      </c>
      <c r="J34" s="313"/>
      <c r="K34" s="313"/>
      <c r="L34" s="316"/>
    </row>
    <row r="35" spans="2:12" ht="30" customHeight="1">
      <c r="B35" s="315" t="s">
        <v>1415</v>
      </c>
      <c r="C35" s="312" t="s">
        <v>1488</v>
      </c>
      <c r="D35" s="312" t="s">
        <v>3803</v>
      </c>
      <c r="E35" s="312"/>
      <c r="F35" s="312"/>
      <c r="G35" s="312" t="s">
        <v>1419</v>
      </c>
      <c r="H35" s="65">
        <v>6183023</v>
      </c>
      <c r="I35" s="65">
        <f>IF(H35="","None",_xlfn.XLOOKUP(H35,RawTable[ITEM_NO],RawTable[STOCK],"None"))</f>
        <v>3</v>
      </c>
      <c r="J35" s="313"/>
      <c r="K35" s="313"/>
      <c r="L35" s="316"/>
    </row>
    <row r="36" spans="2:12" ht="30" customHeight="1">
      <c r="B36" s="315" t="s">
        <v>1413</v>
      </c>
      <c r="C36" s="312" t="s">
        <v>1561</v>
      </c>
      <c r="D36" s="312" t="s">
        <v>3851</v>
      </c>
      <c r="E36" s="312"/>
      <c r="F36" s="312"/>
      <c r="G36" s="312" t="s">
        <v>1423</v>
      </c>
      <c r="H36" s="65">
        <v>6183037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1413</v>
      </c>
      <c r="C37" s="312" t="s">
        <v>1651</v>
      </c>
      <c r="D37" s="312" t="s">
        <v>3824</v>
      </c>
      <c r="E37" s="312"/>
      <c r="F37" s="312"/>
      <c r="G37" s="312" t="s">
        <v>1423</v>
      </c>
      <c r="H37" s="65">
        <v>6185769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1413</v>
      </c>
      <c r="C38" s="312" t="s">
        <v>1651</v>
      </c>
      <c r="D38" s="312" t="s">
        <v>3814</v>
      </c>
      <c r="E38" s="312"/>
      <c r="F38" s="312"/>
      <c r="G38" s="312" t="s">
        <v>1423</v>
      </c>
      <c r="H38" s="65">
        <v>6190135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1651</v>
      </c>
      <c r="D39" s="312" t="s">
        <v>3821</v>
      </c>
      <c r="E39" s="312"/>
      <c r="F39" s="312"/>
      <c r="G39" s="312" t="s">
        <v>1423</v>
      </c>
      <c r="H39" s="65">
        <v>6197457</v>
      </c>
      <c r="I39" s="65">
        <f>IF(H39="","None",_xlfn.XLOOKUP(H39,RawTable[ITEM_NO],RawTable[STOCK],"None"))</f>
        <v>3</v>
      </c>
      <c r="J39" s="313"/>
      <c r="K39" s="313"/>
      <c r="L39" s="316"/>
    </row>
    <row r="40" spans="2:12" ht="30" customHeight="1">
      <c r="B40" s="315" t="s">
        <v>1413</v>
      </c>
      <c r="C40" s="312" t="s">
        <v>8772</v>
      </c>
      <c r="D40" s="312" t="s">
        <v>8769</v>
      </c>
      <c r="E40" s="312" t="s">
        <v>8769</v>
      </c>
      <c r="F40" s="312"/>
      <c r="G40" s="312"/>
      <c r="H40" s="65">
        <v>6214102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1413</v>
      </c>
      <c r="C41" s="312" t="s">
        <v>1651</v>
      </c>
      <c r="D41" s="312" t="s">
        <v>3822</v>
      </c>
      <c r="E41" s="312"/>
      <c r="F41" s="312"/>
      <c r="G41" s="312" t="s">
        <v>1423</v>
      </c>
      <c r="H41" s="65">
        <v>6216246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8760</v>
      </c>
      <c r="C42" s="312" t="s">
        <v>8771</v>
      </c>
      <c r="D42" s="312" t="s">
        <v>4385</v>
      </c>
      <c r="E42" s="312" t="s">
        <v>1839</v>
      </c>
      <c r="F42" s="312"/>
      <c r="G42" s="312"/>
      <c r="H42" s="65">
        <v>6217112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1415</v>
      </c>
      <c r="C43" s="312" t="s">
        <v>1504</v>
      </c>
      <c r="D43" s="312" t="s">
        <v>3846</v>
      </c>
      <c r="E43" s="312"/>
      <c r="F43" s="312"/>
      <c r="G43" s="312" t="s">
        <v>1419</v>
      </c>
      <c r="H43" s="65">
        <v>6218134</v>
      </c>
      <c r="I43" s="65">
        <f>IF(H43="","None",_xlfn.XLOOKUP(H43,RawTable[ITEM_NO],RawTable[STOCK],"None"))</f>
        <v>10</v>
      </c>
      <c r="J43" s="313"/>
      <c r="K43" s="313"/>
      <c r="L43" s="316"/>
    </row>
    <row r="44" spans="2:12" ht="30" customHeight="1">
      <c r="B44" s="315" t="s">
        <v>1415</v>
      </c>
      <c r="C44" s="312" t="s">
        <v>1458</v>
      </c>
      <c r="D44" s="312" t="s">
        <v>3801</v>
      </c>
      <c r="E44" s="312"/>
      <c r="F44" s="312"/>
      <c r="G44" s="312" t="s">
        <v>1419</v>
      </c>
      <c r="H44" s="65">
        <v>6221551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1415</v>
      </c>
      <c r="C45" s="312" t="s">
        <v>1502</v>
      </c>
      <c r="D45" s="312" t="s">
        <v>3804</v>
      </c>
      <c r="E45" s="312"/>
      <c r="F45" s="312"/>
      <c r="G45" s="312" t="s">
        <v>1528</v>
      </c>
      <c r="H45" s="65">
        <v>6226103</v>
      </c>
      <c r="I45" s="65">
        <f>IF(H45="","None",_xlfn.XLOOKUP(H45,RawTable[ITEM_NO],RawTable[STOCK],"None"))</f>
        <v>12</v>
      </c>
      <c r="J45" s="313"/>
      <c r="K45" s="313"/>
      <c r="L45" s="316"/>
    </row>
    <row r="46" spans="2:12" ht="30" customHeight="1">
      <c r="B46" s="315" t="s">
        <v>1792</v>
      </c>
      <c r="C46" s="312" t="s">
        <v>1789</v>
      </c>
      <c r="D46" s="312" t="s">
        <v>3905</v>
      </c>
      <c r="E46" s="312"/>
      <c r="F46" s="312"/>
      <c r="G46" s="312" t="s">
        <v>3904</v>
      </c>
      <c r="H46" s="65">
        <v>6229788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1792</v>
      </c>
      <c r="C47" s="312" t="s">
        <v>3585</v>
      </c>
      <c r="D47" s="312" t="s">
        <v>3903</v>
      </c>
      <c r="E47" s="312"/>
      <c r="F47" s="312"/>
      <c r="G47" s="312" t="s">
        <v>3904</v>
      </c>
      <c r="H47" s="65">
        <v>6229789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1415</v>
      </c>
      <c r="C48" s="312" t="s">
        <v>2301</v>
      </c>
      <c r="D48" s="312" t="s">
        <v>3843</v>
      </c>
      <c r="E48" s="312"/>
      <c r="F48" s="312"/>
      <c r="G48" s="312" t="s">
        <v>1423</v>
      </c>
      <c r="H48" s="65">
        <v>6236246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1415</v>
      </c>
      <c r="C49" s="312" t="s">
        <v>2196</v>
      </c>
      <c r="D49" s="312" t="s">
        <v>3802</v>
      </c>
      <c r="E49" s="312"/>
      <c r="F49" s="312"/>
      <c r="G49" s="312" t="s">
        <v>1419</v>
      </c>
      <c r="H49" s="65">
        <v>6240786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3806</v>
      </c>
      <c r="E50" s="312"/>
      <c r="F50" s="312"/>
      <c r="G50" s="312" t="s">
        <v>1423</v>
      </c>
      <c r="H50" s="65">
        <v>6257528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3812</v>
      </c>
      <c r="E51" s="312"/>
      <c r="F51" s="312"/>
      <c r="G51" s="312" t="s">
        <v>3588</v>
      </c>
      <c r="H51" s="65">
        <v>6259739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1415</v>
      </c>
      <c r="C52" s="312" t="s">
        <v>1458</v>
      </c>
      <c r="D52" s="312" t="s">
        <v>3827</v>
      </c>
      <c r="E52" s="312"/>
      <c r="F52" s="312"/>
      <c r="G52" s="312" t="s">
        <v>1419</v>
      </c>
      <c r="H52" s="65">
        <v>6262081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 t="s">
        <v>8767</v>
      </c>
      <c r="D53" s="312" t="s">
        <v>8766</v>
      </c>
      <c r="E53" s="312" t="s">
        <v>8768</v>
      </c>
      <c r="F53" s="312"/>
      <c r="G53" s="312"/>
      <c r="H53" s="65">
        <v>6302378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3833</v>
      </c>
      <c r="E54" s="312"/>
      <c r="F54" s="312"/>
      <c r="G54" s="312" t="s">
        <v>2245</v>
      </c>
      <c r="H54" s="65">
        <v>6306528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1413</v>
      </c>
      <c r="C55" s="312" t="s">
        <v>1665</v>
      </c>
      <c r="D55" s="312" t="s">
        <v>3828</v>
      </c>
      <c r="E55" s="312"/>
      <c r="F55" s="312"/>
      <c r="G55" s="312" t="s">
        <v>3829</v>
      </c>
      <c r="H55" s="65">
        <v>6310131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2184</v>
      </c>
      <c r="D56" s="312" t="s">
        <v>3831</v>
      </c>
      <c r="E56" s="312"/>
      <c r="F56" s="312"/>
      <c r="G56" s="312" t="s">
        <v>3832</v>
      </c>
      <c r="H56" s="65">
        <v>6323754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1413</v>
      </c>
      <c r="C57" s="312" t="s">
        <v>1651</v>
      </c>
      <c r="D57" s="312" t="s">
        <v>3825</v>
      </c>
      <c r="E57" s="312"/>
      <c r="F57" s="312"/>
      <c r="G57" s="312" t="s">
        <v>1423</v>
      </c>
      <c r="H57" s="65">
        <v>6326471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1413</v>
      </c>
      <c r="C58" s="312" t="s">
        <v>1651</v>
      </c>
      <c r="D58" s="312" t="s">
        <v>3800</v>
      </c>
      <c r="E58" s="312"/>
      <c r="F58" s="312"/>
      <c r="G58" s="312" t="s">
        <v>1423</v>
      </c>
      <c r="H58" s="65">
        <v>6326484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 t="s">
        <v>1420</v>
      </c>
      <c r="D59" s="312" t="s">
        <v>3808</v>
      </c>
      <c r="E59" s="312"/>
      <c r="F59" s="312"/>
      <c r="G59" s="312" t="s">
        <v>1423</v>
      </c>
      <c r="H59" s="65">
        <v>6326549</v>
      </c>
      <c r="I59" s="65">
        <f>IF(H59="","None",_xlfn.XLOOKUP(H59,RawTable[ITEM_NO],RawTable[STOCK],"None"))</f>
        <v>2</v>
      </c>
      <c r="J59" s="313"/>
      <c r="K59" s="313"/>
      <c r="L59" s="316"/>
    </row>
    <row r="60" spans="2:12" ht="30" customHeight="1">
      <c r="B60" s="315" t="s">
        <v>1413</v>
      </c>
      <c r="C60" s="312" t="s">
        <v>3844</v>
      </c>
      <c r="D60" s="312" t="s">
        <v>3845</v>
      </c>
      <c r="E60" s="312"/>
      <c r="F60" s="312"/>
      <c r="G60" s="312" t="s">
        <v>3588</v>
      </c>
      <c r="H60" s="65">
        <v>6326665</v>
      </c>
      <c r="I60" s="65">
        <f>IF(H60="","None",_xlfn.XLOOKUP(H60,RawTable[ITEM_NO],RawTable[STOCK],"None"))</f>
        <v>2</v>
      </c>
      <c r="J60" s="313"/>
      <c r="K60" s="313"/>
      <c r="L60" s="316"/>
    </row>
    <row r="61" spans="2:12" ht="30" customHeight="1">
      <c r="B61" s="315" t="s">
        <v>1415</v>
      </c>
      <c r="C61" s="312" t="s">
        <v>1424</v>
      </c>
      <c r="D61" s="312" t="s">
        <v>3837</v>
      </c>
      <c r="E61" s="312"/>
      <c r="F61" s="312"/>
      <c r="G61" s="312" t="s">
        <v>1435</v>
      </c>
      <c r="H61" s="65">
        <v>6336745</v>
      </c>
      <c r="I61" s="65">
        <f>IF(H61="","None",_xlfn.XLOOKUP(H61,RawTable[ITEM_NO],RawTable[STOCK],"None"))</f>
        <v>1</v>
      </c>
      <c r="J61" s="313"/>
      <c r="K61" s="313"/>
      <c r="L61" s="316"/>
    </row>
    <row r="62" spans="2:12" ht="30" customHeight="1">
      <c r="B62" s="315" t="s">
        <v>1415</v>
      </c>
      <c r="C62" s="312" t="s">
        <v>1417</v>
      </c>
      <c r="D62" s="312" t="s">
        <v>3842</v>
      </c>
      <c r="E62" s="312"/>
      <c r="F62" s="312"/>
      <c r="G62" s="312" t="s">
        <v>1419</v>
      </c>
      <c r="H62" s="65">
        <v>6340944</v>
      </c>
      <c r="I62" s="65">
        <f>IF(H62="","None",_xlfn.XLOOKUP(H62,RawTable[ITEM_NO],RawTable[STOCK],"None"))</f>
        <v>4</v>
      </c>
      <c r="J62" s="313"/>
      <c r="K62" s="313"/>
      <c r="L62" s="316"/>
    </row>
    <row r="63" spans="2:12" ht="30" customHeight="1">
      <c r="B63" s="315" t="s">
        <v>1415</v>
      </c>
      <c r="C63" s="312" t="s">
        <v>1571</v>
      </c>
      <c r="D63" s="312" t="s">
        <v>1575</v>
      </c>
      <c r="E63" s="312"/>
      <c r="F63" s="312"/>
      <c r="G63" s="312" t="s">
        <v>1419</v>
      </c>
      <c r="H63" s="65">
        <v>6341428</v>
      </c>
      <c r="I63" s="65">
        <f>IF(H63="","None",_xlfn.XLOOKUP(H63,RawTable[ITEM_NO],RawTable[STOCK],"None"))</f>
        <v>2</v>
      </c>
      <c r="J63" s="313"/>
      <c r="K63" s="313"/>
      <c r="L63" s="316"/>
    </row>
    <row r="64" spans="2:12" ht="30" customHeight="1">
      <c r="B64" s="315" t="s">
        <v>8760</v>
      </c>
      <c r="C64" s="312" t="s">
        <v>8776</v>
      </c>
      <c r="D64" s="312" t="s">
        <v>8774</v>
      </c>
      <c r="E64" s="312" t="s">
        <v>3896</v>
      </c>
      <c r="F64" s="312"/>
      <c r="G64" s="312"/>
      <c r="H64" s="65" t="s">
        <v>8773</v>
      </c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 t="s">
        <v>9722</v>
      </c>
      <c r="C65" s="312" t="s">
        <v>9723</v>
      </c>
      <c r="D65" s="312" t="s">
        <v>9736</v>
      </c>
      <c r="E65" s="312" t="s">
        <v>9735</v>
      </c>
      <c r="F65" s="312"/>
      <c r="G65" s="312"/>
      <c r="H65" s="65">
        <v>6299602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9710</v>
      </c>
      <c r="C66" s="312"/>
      <c r="D66" s="312" t="s">
        <v>9737</v>
      </c>
      <c r="E66" s="312" t="s">
        <v>9739</v>
      </c>
      <c r="F66" s="312"/>
      <c r="G66" s="312"/>
      <c r="H66" s="65" t="s">
        <v>9738</v>
      </c>
      <c r="I66" s="65">
        <f>IF(H66="","None",_xlfn.XLOOKUP(H66,RawTable[ITEM_NO],RawTable[STOCK],"None"))</f>
        <v>1</v>
      </c>
      <c r="J66" s="313"/>
      <c r="K66" s="313"/>
      <c r="L66" s="316"/>
    </row>
    <row r="67" spans="2:12" ht="30" customHeight="1">
      <c r="B67" s="315"/>
      <c r="C67" s="312"/>
      <c r="D67" s="312" t="s">
        <v>9741</v>
      </c>
      <c r="E67" s="312" t="s">
        <v>9742</v>
      </c>
      <c r="F67" s="312"/>
      <c r="G67" s="312"/>
      <c r="H67" s="65" t="s">
        <v>9740</v>
      </c>
      <c r="I67" s="65">
        <f>IF(H67="","None",_xlfn.XLOOKUP(H67,RawTable[ITEM_NO],RawTable[STOCK],"None"))</f>
        <v>1</v>
      </c>
      <c r="J67" s="313"/>
      <c r="K67" s="313"/>
      <c r="L67" s="316"/>
    </row>
    <row r="68" spans="2:12" ht="30" customHeight="1">
      <c r="B68" s="315" t="s">
        <v>9710</v>
      </c>
      <c r="C68" s="312"/>
      <c r="D68" s="312" t="s">
        <v>9744</v>
      </c>
      <c r="E68" s="312" t="s">
        <v>9745</v>
      </c>
      <c r="F68" s="312"/>
      <c r="G68" s="312"/>
      <c r="H68" s="65" t="s">
        <v>9743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9" xr:uid="{DAAE7B28-B568-46B2-8B83-F3990409C08E}">
    <sortState xmlns:xlrd2="http://schemas.microsoft.com/office/spreadsheetml/2017/richdata2" ref="B4:L219">
      <sortCondition ref="H3:H59"/>
    </sortState>
  </autoFilter>
  <phoneticPr fontId="2" type="noConversion"/>
  <conditionalFormatting sqref="B4:H220">
    <cfRule type="expression" dxfId="214" priority="6" stopIfTrue="1">
      <formula>UPPER($I4)="NONE"</formula>
    </cfRule>
    <cfRule type="expression" dxfId="213" priority="7" stopIfTrue="1">
      <formula>AND($I4&lt;&gt;"", $J4&lt;&gt;"", $I4*1&lt;$J4*1)</formula>
    </cfRule>
  </conditionalFormatting>
  <conditionalFormatting sqref="H1:H3 H221:H1048576">
    <cfRule type="duplicateValues" dxfId="212" priority="5"/>
  </conditionalFormatting>
  <conditionalFormatting sqref="H4:H1048576">
    <cfRule type="expression" dxfId="211" priority="8">
      <formula>COUNTIF($H:$H, $H4)&gt;1</formula>
    </cfRule>
  </conditionalFormatting>
  <conditionalFormatting sqref="I3:I1048576">
    <cfRule type="cellIs" dxfId="210" priority="1" operator="equal">
      <formula>0</formula>
    </cfRule>
    <cfRule type="cellIs" dxfId="209" priority="2" operator="equal">
      <formula>"None"</formula>
    </cfRule>
  </conditionalFormatting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44A0-89B0-4518-8826-18C2D11A90EE}">
  <sheetPr codeName="Sheet11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4420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1758</v>
      </c>
      <c r="D4" s="312" t="s">
        <v>4404</v>
      </c>
      <c r="E4" s="312"/>
      <c r="F4" s="312"/>
      <c r="G4" s="312" t="s">
        <v>1423</v>
      </c>
      <c r="H4" s="65">
        <v>958309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1415</v>
      </c>
      <c r="C5" s="312" t="s">
        <v>1417</v>
      </c>
      <c r="D5" s="312" t="s">
        <v>3982</v>
      </c>
      <c r="E5" s="312"/>
      <c r="F5" s="312"/>
      <c r="G5" s="312" t="s">
        <v>1428</v>
      </c>
      <c r="H5" s="65">
        <v>1054156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1758</v>
      </c>
      <c r="D6" s="312" t="s">
        <v>4403</v>
      </c>
      <c r="E6" s="312"/>
      <c r="F6" s="312"/>
      <c r="G6" s="312" t="s">
        <v>2245</v>
      </c>
      <c r="H6" s="65">
        <v>6103323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3816</v>
      </c>
      <c r="E7" s="312"/>
      <c r="F7" s="312"/>
      <c r="G7" s="312" t="s">
        <v>1610</v>
      </c>
      <c r="H7" s="65">
        <v>6106407</v>
      </c>
      <c r="I7" s="65">
        <f>IF(H7="","None",_xlfn.XLOOKUP(H7,RawTable[ITEM_NO],RawTable[STOCK],"None"))</f>
        <v>3</v>
      </c>
      <c r="J7" s="313"/>
      <c r="K7" s="313"/>
      <c r="L7" s="316"/>
    </row>
    <row r="8" spans="2:12" ht="30" customHeight="1">
      <c r="B8" s="315" t="s">
        <v>1415</v>
      </c>
      <c r="C8" s="312" t="s">
        <v>1458</v>
      </c>
      <c r="D8" s="312" t="s">
        <v>4400</v>
      </c>
      <c r="E8" s="312"/>
      <c r="F8" s="312"/>
      <c r="G8" s="312" t="s">
        <v>1428</v>
      </c>
      <c r="H8" s="65">
        <v>6123150</v>
      </c>
      <c r="I8" s="65">
        <f>IF(H8="","None",_xlfn.XLOOKUP(H8,RawTable[ITEM_NO],RawTable[STOCK],"None"))</f>
        <v>10</v>
      </c>
      <c r="J8" s="313"/>
      <c r="K8" s="313"/>
      <c r="L8" s="316"/>
    </row>
    <row r="9" spans="2:12" ht="30" customHeight="1">
      <c r="B9" s="315" t="s">
        <v>1413</v>
      </c>
      <c r="C9" s="312" t="s">
        <v>1760</v>
      </c>
      <c r="D9" s="312" t="s">
        <v>3796</v>
      </c>
      <c r="E9" s="312"/>
      <c r="F9" s="312"/>
      <c r="G9" s="312" t="s">
        <v>3588</v>
      </c>
      <c r="H9" s="65">
        <v>6133723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3799</v>
      </c>
      <c r="E10" s="312"/>
      <c r="F10" s="312"/>
      <c r="G10" s="312" t="s">
        <v>1610</v>
      </c>
      <c r="H10" s="65">
        <v>6133724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1458</v>
      </c>
      <c r="D11" s="312" t="s">
        <v>3023</v>
      </c>
      <c r="E11" s="312"/>
      <c r="F11" s="312"/>
      <c r="G11" s="312" t="s">
        <v>1428</v>
      </c>
      <c r="H11" s="65">
        <v>6137317</v>
      </c>
      <c r="I11" s="65">
        <f>IF(H11="","None",_xlfn.XLOOKUP(H11,RawTable[ITEM_NO],RawTable[STOCK],"None"))</f>
        <v>14</v>
      </c>
      <c r="J11" s="313"/>
      <c r="K11" s="313"/>
      <c r="L11" s="316"/>
    </row>
    <row r="12" spans="2:12" ht="30" customHeight="1">
      <c r="B12" s="315" t="s">
        <v>1415</v>
      </c>
      <c r="C12" s="312" t="s">
        <v>1470</v>
      </c>
      <c r="D12" s="312" t="s">
        <v>1481</v>
      </c>
      <c r="E12" s="312"/>
      <c r="F12" s="312"/>
      <c r="G12" s="312" t="s">
        <v>1428</v>
      </c>
      <c r="H12" s="65">
        <v>6138164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1413</v>
      </c>
      <c r="C13" s="312" t="s">
        <v>1665</v>
      </c>
      <c r="D13" s="312" t="s">
        <v>4401</v>
      </c>
      <c r="E13" s="312"/>
      <c r="F13" s="312"/>
      <c r="G13" s="312" t="s">
        <v>2245</v>
      </c>
      <c r="H13" s="65">
        <v>6148532</v>
      </c>
      <c r="I13" s="65">
        <f>IF(H13="","None",_xlfn.XLOOKUP(H13,RawTable[ITEM_NO],RawTable[STOCK],"None"))</f>
        <v>0</v>
      </c>
      <c r="J13" s="313">
        <v>3</v>
      </c>
      <c r="K13" s="313"/>
      <c r="L13" s="316"/>
    </row>
    <row r="14" spans="2:12" ht="30" customHeight="1">
      <c r="B14" s="315" t="s">
        <v>1415</v>
      </c>
      <c r="C14" s="312" t="s">
        <v>1563</v>
      </c>
      <c r="D14" s="312" t="s">
        <v>4390</v>
      </c>
      <c r="E14" s="312" t="s">
        <v>4389</v>
      </c>
      <c r="F14" s="312"/>
      <c r="G14" s="312" t="s">
        <v>1423</v>
      </c>
      <c r="H14" s="65">
        <v>6149188</v>
      </c>
      <c r="I14" s="65">
        <f>IF(H14="","None",_xlfn.XLOOKUP(H14,RawTable[ITEM_NO],RawTable[STOCK],"None"))</f>
        <v>4</v>
      </c>
      <c r="J14" s="313">
        <v>6</v>
      </c>
      <c r="K14" s="313"/>
      <c r="L14" s="316"/>
    </row>
    <row r="15" spans="2:12" ht="30" customHeight="1">
      <c r="B15" s="315" t="s">
        <v>1415</v>
      </c>
      <c r="C15" s="312" t="s">
        <v>1417</v>
      </c>
      <c r="D15" s="312" t="s">
        <v>4384</v>
      </c>
      <c r="E15" s="312"/>
      <c r="F15" s="312"/>
      <c r="G15" s="312" t="s">
        <v>1428</v>
      </c>
      <c r="H15" s="65">
        <v>6150841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1415</v>
      </c>
      <c r="C16" s="312"/>
      <c r="D16" s="312" t="s">
        <v>4406</v>
      </c>
      <c r="E16" s="312"/>
      <c r="F16" s="312"/>
      <c r="G16" s="312" t="s">
        <v>4407</v>
      </c>
      <c r="H16" s="65">
        <v>6156031</v>
      </c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 t="s">
        <v>1415</v>
      </c>
      <c r="C17" s="312" t="s">
        <v>1458</v>
      </c>
      <c r="D17" s="312" t="s">
        <v>4399</v>
      </c>
      <c r="E17" s="312"/>
      <c r="F17" s="312"/>
      <c r="G17" s="312" t="s">
        <v>1428</v>
      </c>
      <c r="H17" s="65">
        <v>6156032</v>
      </c>
      <c r="I17" s="65">
        <f>IF(H17="","None",_xlfn.XLOOKUP(H17,RawTable[ITEM_NO],RawTable[STOCK],"None"))</f>
        <v>10</v>
      </c>
      <c r="J17" s="313"/>
      <c r="K17" s="313"/>
      <c r="L17" s="316"/>
    </row>
    <row r="18" spans="2:12" ht="30" customHeight="1">
      <c r="B18" s="315" t="s">
        <v>1415</v>
      </c>
      <c r="C18" s="312" t="s">
        <v>1504</v>
      </c>
      <c r="D18" s="312" t="s">
        <v>4413</v>
      </c>
      <c r="E18" s="312"/>
      <c r="F18" s="312"/>
      <c r="G18" s="312" t="s">
        <v>1428</v>
      </c>
      <c r="H18" s="65">
        <v>6161030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1417</v>
      </c>
      <c r="D19" s="312" t="s">
        <v>4376</v>
      </c>
      <c r="E19" s="312"/>
      <c r="F19" s="312"/>
      <c r="G19" s="312" t="s">
        <v>1428</v>
      </c>
      <c r="H19" s="65">
        <v>6168180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/>
      <c r="D20" s="312" t="s">
        <v>4375</v>
      </c>
      <c r="E20" s="312" t="s">
        <v>8762</v>
      </c>
      <c r="F20" s="312"/>
      <c r="G20" s="312" t="s">
        <v>1423</v>
      </c>
      <c r="H20" s="65">
        <v>6173043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4391</v>
      </c>
      <c r="E21" s="312"/>
      <c r="F21" s="312"/>
      <c r="G21" s="312" t="s">
        <v>1423</v>
      </c>
      <c r="H21" s="65">
        <v>6173044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1413</v>
      </c>
      <c r="C22" s="312" t="s">
        <v>1762</v>
      </c>
      <c r="D22" s="312" t="s">
        <v>4394</v>
      </c>
      <c r="E22" s="312"/>
      <c r="F22" s="312"/>
      <c r="G22" s="312" t="s">
        <v>1610</v>
      </c>
      <c r="H22" s="65">
        <v>6173210</v>
      </c>
      <c r="I22" s="65">
        <f>IF(H22="","None",_xlfn.XLOOKUP(H22,RawTable[ITEM_NO],RawTable[STOCK],"None"))</f>
        <v>9</v>
      </c>
      <c r="J22" s="313"/>
      <c r="K22" s="313"/>
      <c r="L22" s="316"/>
    </row>
    <row r="23" spans="2:12" ht="30" customHeight="1">
      <c r="B23" s="315" t="s">
        <v>1413</v>
      </c>
      <c r="C23" s="312" t="s">
        <v>1760</v>
      </c>
      <c r="D23" s="312" t="s">
        <v>4392</v>
      </c>
      <c r="E23" s="312"/>
      <c r="F23" s="312"/>
      <c r="G23" s="312" t="s">
        <v>3588</v>
      </c>
      <c r="H23" s="65">
        <v>6198496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1413</v>
      </c>
      <c r="C24" s="312" t="s">
        <v>4418</v>
      </c>
      <c r="D24" s="312" t="s">
        <v>4419</v>
      </c>
      <c r="E24" s="312"/>
      <c r="F24" s="312"/>
      <c r="G24" s="312" t="s">
        <v>3588</v>
      </c>
      <c r="H24" s="65">
        <v>6214103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1415</v>
      </c>
      <c r="C25" s="312" t="s">
        <v>1417</v>
      </c>
      <c r="D25" s="312" t="s">
        <v>4385</v>
      </c>
      <c r="E25" s="312"/>
      <c r="F25" s="312"/>
      <c r="G25" s="312" t="s">
        <v>1428</v>
      </c>
      <c r="H25" s="65">
        <v>6217112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1504</v>
      </c>
      <c r="D26" s="312" t="s">
        <v>3846</v>
      </c>
      <c r="E26" s="312"/>
      <c r="F26" s="312"/>
      <c r="G26" s="312" t="s">
        <v>1419</v>
      </c>
      <c r="H26" s="65">
        <v>6218134</v>
      </c>
      <c r="I26" s="65">
        <f>IF(H26="","None",_xlfn.XLOOKUP(H26,RawTable[ITEM_NO],RawTable[STOCK],"None"))</f>
        <v>10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4412</v>
      </c>
      <c r="E27" s="312"/>
      <c r="F27" s="312"/>
      <c r="G27" s="312" t="s">
        <v>3588</v>
      </c>
      <c r="H27" s="65">
        <v>6219776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1415</v>
      </c>
      <c r="C28" s="312" t="s">
        <v>1424</v>
      </c>
      <c r="D28" s="312" t="s">
        <v>4380</v>
      </c>
      <c r="E28" s="312" t="s">
        <v>4382</v>
      </c>
      <c r="F28" s="312" t="s">
        <v>4381</v>
      </c>
      <c r="G28" s="312" t="s">
        <v>2245</v>
      </c>
      <c r="H28" s="65">
        <v>6220252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1415</v>
      </c>
      <c r="C29" s="312"/>
      <c r="D29" s="312" t="s">
        <v>4373</v>
      </c>
      <c r="E29" s="312" t="s">
        <v>4374</v>
      </c>
      <c r="F29" s="312"/>
      <c r="G29" s="312" t="s">
        <v>1419</v>
      </c>
      <c r="H29" s="65">
        <v>6243064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 t="s">
        <v>3998</v>
      </c>
      <c r="D30" s="312" t="s">
        <v>4405</v>
      </c>
      <c r="E30" s="312"/>
      <c r="F30" s="312"/>
      <c r="G30" s="312" t="s">
        <v>3588</v>
      </c>
      <c r="H30" s="65">
        <v>6243216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2954</v>
      </c>
      <c r="D31" s="312" t="s">
        <v>4402</v>
      </c>
      <c r="E31" s="312"/>
      <c r="F31" s="312"/>
      <c r="G31" s="312" t="s">
        <v>3588</v>
      </c>
      <c r="H31" s="65">
        <v>6245290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1563</v>
      </c>
      <c r="D32" s="312" t="s">
        <v>3985</v>
      </c>
      <c r="E32" s="312"/>
      <c r="F32" s="312"/>
      <c r="G32" s="312" t="s">
        <v>1680</v>
      </c>
      <c r="H32" s="65">
        <v>6246281</v>
      </c>
      <c r="I32" s="65">
        <f>IF(H32="","None",_xlfn.XLOOKUP(H32,RawTable[ITEM_NO],RawTable[STOCK],"None"))</f>
        <v>4</v>
      </c>
      <c r="J32" s="313"/>
      <c r="K32" s="313"/>
      <c r="L32" s="316"/>
    </row>
    <row r="33" spans="2:12" ht="30" customHeight="1">
      <c r="B33" s="315" t="s">
        <v>1415</v>
      </c>
      <c r="C33" s="312" t="s">
        <v>1424</v>
      </c>
      <c r="D33" s="312" t="s">
        <v>4379</v>
      </c>
      <c r="E33" s="312"/>
      <c r="F33" s="312"/>
      <c r="G33" s="312" t="s">
        <v>3904</v>
      </c>
      <c r="H33" s="65">
        <v>6249592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1415</v>
      </c>
      <c r="C34" s="312" t="s">
        <v>1504</v>
      </c>
      <c r="D34" s="312" t="s">
        <v>1524</v>
      </c>
      <c r="E34" s="312"/>
      <c r="F34" s="312"/>
      <c r="G34" s="312" t="s">
        <v>1419</v>
      </c>
      <c r="H34" s="65">
        <v>6250656</v>
      </c>
      <c r="I34" s="65">
        <f>IF(H34="","None",_xlfn.XLOOKUP(H34,RawTable[ITEM_NO],RawTable[STOCK],"None"))</f>
        <v>19</v>
      </c>
      <c r="J34" s="313"/>
      <c r="K34" s="313"/>
      <c r="L34" s="316"/>
    </row>
    <row r="35" spans="2:12" ht="30" customHeight="1">
      <c r="B35" s="315" t="s">
        <v>1415</v>
      </c>
      <c r="C35" s="312" t="s">
        <v>1504</v>
      </c>
      <c r="D35" s="312" t="s">
        <v>1525</v>
      </c>
      <c r="E35" s="312"/>
      <c r="F35" s="312"/>
      <c r="G35" s="312" t="s">
        <v>1419</v>
      </c>
      <c r="H35" s="65">
        <v>6250657</v>
      </c>
      <c r="I35" s="65">
        <f>IF(H35="","None",_xlfn.XLOOKUP(H35,RawTable[ITEM_NO],RawTable[STOCK],"None"))</f>
        <v>20</v>
      </c>
      <c r="J35" s="313"/>
      <c r="K35" s="313"/>
      <c r="L35" s="316"/>
    </row>
    <row r="36" spans="2:12" ht="30" customHeight="1">
      <c r="B36" s="315" t="s">
        <v>1415</v>
      </c>
      <c r="C36" s="312" t="s">
        <v>1429</v>
      </c>
      <c r="D36" s="312" t="s">
        <v>4377</v>
      </c>
      <c r="E36" s="312"/>
      <c r="F36" s="312"/>
      <c r="G36" s="312" t="s">
        <v>1428</v>
      </c>
      <c r="H36" s="65">
        <v>6255575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2184</v>
      </c>
      <c r="D37" s="312" t="s">
        <v>4378</v>
      </c>
      <c r="E37" s="312"/>
      <c r="F37" s="312"/>
      <c r="G37" s="312" t="s">
        <v>3588</v>
      </c>
      <c r="H37" s="65">
        <v>6301263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1415</v>
      </c>
      <c r="C38" s="312" t="s">
        <v>1448</v>
      </c>
      <c r="D38" s="312" t="s">
        <v>4396</v>
      </c>
      <c r="E38" s="312"/>
      <c r="F38" s="312"/>
      <c r="G38" s="312" t="s">
        <v>1428</v>
      </c>
      <c r="H38" s="65">
        <v>6302305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1563</v>
      </c>
      <c r="D39" s="312" t="s">
        <v>4114</v>
      </c>
      <c r="E39" s="312"/>
      <c r="F39" s="312"/>
      <c r="G39" s="312" t="s">
        <v>1423</v>
      </c>
      <c r="H39" s="65">
        <v>6302370</v>
      </c>
      <c r="I39" s="65">
        <f>IF(H39="","None",_xlfn.XLOOKUP(H39,RawTable[ITEM_NO],RawTable[STOCK],"None"))</f>
        <v>3</v>
      </c>
      <c r="J39" s="313"/>
      <c r="K39" s="313"/>
      <c r="L39" s="316"/>
    </row>
    <row r="40" spans="2:12" ht="30" customHeight="1">
      <c r="B40" s="315" t="s">
        <v>1415</v>
      </c>
      <c r="C40" s="312" t="s">
        <v>1563</v>
      </c>
      <c r="D40" s="312" t="s">
        <v>4415</v>
      </c>
      <c r="E40" s="312"/>
      <c r="F40" s="312"/>
      <c r="G40" s="312" t="s">
        <v>1423</v>
      </c>
      <c r="H40" s="65">
        <v>6302371</v>
      </c>
      <c r="I40" s="65">
        <f>IF(H40="","None",_xlfn.XLOOKUP(H40,RawTable[ITEM_NO],RawTable[STOCK],"None"))</f>
        <v>3</v>
      </c>
      <c r="J40" s="313"/>
      <c r="K40" s="313"/>
      <c r="L40" s="316"/>
    </row>
    <row r="41" spans="2:12" ht="30" customHeight="1">
      <c r="B41" s="315" t="s">
        <v>1415</v>
      </c>
      <c r="C41" s="312" t="s">
        <v>1563</v>
      </c>
      <c r="D41" s="312" t="s">
        <v>4416</v>
      </c>
      <c r="E41" s="312"/>
      <c r="F41" s="312"/>
      <c r="G41" s="312" t="s">
        <v>1423</v>
      </c>
      <c r="H41" s="65">
        <v>6302372</v>
      </c>
      <c r="I41" s="65">
        <f>IF(H41="","None",_xlfn.XLOOKUP(H41,RawTable[ITEM_NO],RawTable[STOCK],"None"))</f>
        <v>9</v>
      </c>
      <c r="J41" s="313"/>
      <c r="K41" s="313"/>
      <c r="L41" s="316"/>
    </row>
    <row r="42" spans="2:12" ht="30" customHeight="1">
      <c r="B42" s="315" t="s">
        <v>1415</v>
      </c>
      <c r="C42" s="312" t="s">
        <v>1563</v>
      </c>
      <c r="D42" s="312" t="s">
        <v>4414</v>
      </c>
      <c r="E42" s="312"/>
      <c r="F42" s="312"/>
      <c r="G42" s="312" t="s">
        <v>1423</v>
      </c>
      <c r="H42" s="65">
        <v>6302376</v>
      </c>
      <c r="I42" s="65">
        <f>IF(H42="","None",_xlfn.XLOOKUP(H42,RawTable[ITEM_NO],RawTable[STOCK],"None"))</f>
        <v>6</v>
      </c>
      <c r="J42" s="313"/>
      <c r="K42" s="313"/>
      <c r="L42" s="316"/>
    </row>
    <row r="43" spans="2:12" ht="30" customHeight="1">
      <c r="B43" s="315" t="s">
        <v>1415</v>
      </c>
      <c r="C43" s="312" t="s">
        <v>1563</v>
      </c>
      <c r="D43" s="312" t="s">
        <v>4417</v>
      </c>
      <c r="E43" s="312"/>
      <c r="F43" s="312"/>
      <c r="G43" s="312" t="s">
        <v>1423</v>
      </c>
      <c r="H43" s="65">
        <v>6302377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1415</v>
      </c>
      <c r="C44" s="312" t="s">
        <v>1426</v>
      </c>
      <c r="D44" s="312" t="s">
        <v>4393</v>
      </c>
      <c r="E44" s="312"/>
      <c r="F44" s="312"/>
      <c r="G44" s="312" t="s">
        <v>1428</v>
      </c>
      <c r="H44" s="65">
        <v>6304519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1651</v>
      </c>
      <c r="D45" s="312" t="s">
        <v>4397</v>
      </c>
      <c r="E45" s="312"/>
      <c r="F45" s="312"/>
      <c r="G45" s="312" t="s">
        <v>1423</v>
      </c>
      <c r="H45" s="65">
        <v>6305890</v>
      </c>
      <c r="I45" s="65">
        <f>IF(H45="","None",_xlfn.XLOOKUP(H45,RawTable[ITEM_NO],RawTable[STOCK],"None"))</f>
        <v>8</v>
      </c>
      <c r="J45" s="313"/>
      <c r="K45" s="313"/>
      <c r="L45" s="316"/>
    </row>
    <row r="46" spans="2:12" ht="30" customHeight="1">
      <c r="B46" s="315" t="s">
        <v>1415</v>
      </c>
      <c r="C46" s="312" t="s">
        <v>1839</v>
      </c>
      <c r="D46" s="312" t="s">
        <v>4386</v>
      </c>
      <c r="E46" s="312" t="s">
        <v>4387</v>
      </c>
      <c r="F46" s="312" t="s">
        <v>4388</v>
      </c>
      <c r="G46" s="312" t="s">
        <v>3588</v>
      </c>
      <c r="H46" s="65">
        <v>6306705</v>
      </c>
      <c r="I46" s="65">
        <f>IF(H46="","None",_xlfn.XLOOKUP(H46,RawTable[ITEM_NO],RawTable[STOCK],"None"))</f>
        <v>3</v>
      </c>
      <c r="J46" s="313"/>
      <c r="K46" s="313"/>
      <c r="L46" s="316"/>
    </row>
    <row r="47" spans="2:12" ht="30" customHeight="1">
      <c r="B47" s="315" t="s">
        <v>1413</v>
      </c>
      <c r="C47" s="312" t="s">
        <v>1626</v>
      </c>
      <c r="D47" s="312" t="s">
        <v>4409</v>
      </c>
      <c r="E47" s="312"/>
      <c r="F47" s="312"/>
      <c r="G47" s="312" t="s">
        <v>1680</v>
      </c>
      <c r="H47" s="65">
        <v>6307099</v>
      </c>
      <c r="I47" s="65">
        <f>IF(H47="","None",_xlfn.XLOOKUP(H47,RawTable[ITEM_NO],RawTable[STOCK],"None"))</f>
        <v>6</v>
      </c>
      <c r="J47" s="313"/>
      <c r="K47" s="313"/>
      <c r="L47" s="316"/>
    </row>
    <row r="48" spans="2:12" ht="30" customHeight="1">
      <c r="B48" s="315" t="s">
        <v>1413</v>
      </c>
      <c r="C48" s="312" t="s">
        <v>1626</v>
      </c>
      <c r="D48" s="312" t="s">
        <v>4410</v>
      </c>
      <c r="E48" s="312"/>
      <c r="F48" s="312"/>
      <c r="G48" s="312" t="s">
        <v>1680</v>
      </c>
      <c r="H48" s="65">
        <v>6307100</v>
      </c>
      <c r="I48" s="65">
        <f>IF(H48="","None",_xlfn.XLOOKUP(H48,RawTable[ITEM_NO],RawTable[STOCK],"None"))</f>
        <v>6</v>
      </c>
      <c r="J48" s="313"/>
      <c r="K48" s="313"/>
      <c r="L48" s="316"/>
    </row>
    <row r="49" spans="2:12" ht="30" customHeight="1">
      <c r="B49" s="315" t="s">
        <v>1413</v>
      </c>
      <c r="C49" s="312" t="s">
        <v>1626</v>
      </c>
      <c r="D49" s="312" t="s">
        <v>4411</v>
      </c>
      <c r="E49" s="312"/>
      <c r="F49" s="312"/>
      <c r="G49" s="312" t="s">
        <v>1680</v>
      </c>
      <c r="H49" s="65">
        <v>6307101</v>
      </c>
      <c r="I49" s="65">
        <f>IF(H49="","None",_xlfn.XLOOKUP(H49,RawTable[ITEM_NO],RawTable[STOCK],"None"))</f>
        <v>9</v>
      </c>
      <c r="J49" s="313"/>
      <c r="K49" s="313"/>
      <c r="L49" s="316"/>
    </row>
    <row r="50" spans="2:12" ht="30" customHeight="1">
      <c r="B50" s="315" t="s">
        <v>1415</v>
      </c>
      <c r="C50" s="312" t="s">
        <v>1458</v>
      </c>
      <c r="D50" s="312" t="s">
        <v>4398</v>
      </c>
      <c r="E50" s="312"/>
      <c r="F50" s="312"/>
      <c r="G50" s="312" t="s">
        <v>1428</v>
      </c>
      <c r="H50" s="65">
        <v>6321160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1415</v>
      </c>
      <c r="C51" s="312" t="s">
        <v>1429</v>
      </c>
      <c r="D51" s="312" t="s">
        <v>2006</v>
      </c>
      <c r="E51" s="312"/>
      <c r="F51" s="312"/>
      <c r="G51" s="312" t="s">
        <v>1419</v>
      </c>
      <c r="H51" s="65">
        <v>6326201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1415</v>
      </c>
      <c r="C52" s="312" t="s">
        <v>2170</v>
      </c>
      <c r="D52" s="312" t="s">
        <v>4395</v>
      </c>
      <c r="E52" s="312"/>
      <c r="F52" s="312"/>
      <c r="G52" s="312" t="s">
        <v>1419</v>
      </c>
      <c r="H52" s="65">
        <v>6334952</v>
      </c>
      <c r="I52" s="65">
        <f>IF(H52="","None",_xlfn.XLOOKUP(H52,RawTable[ITEM_NO],RawTable[STOCK],"None"))</f>
        <v>1</v>
      </c>
      <c r="J52" s="313"/>
      <c r="K52" s="313"/>
      <c r="L52" s="316"/>
    </row>
    <row r="53" spans="2:12" ht="30" customHeight="1">
      <c r="B53" s="315" t="s">
        <v>1415</v>
      </c>
      <c r="C53" s="312" t="s">
        <v>1502</v>
      </c>
      <c r="D53" s="312" t="s">
        <v>4383</v>
      </c>
      <c r="E53" s="312"/>
      <c r="F53" s="312"/>
      <c r="G53" s="312" t="s">
        <v>1419</v>
      </c>
      <c r="H53" s="65">
        <v>6335506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1415</v>
      </c>
      <c r="C54" s="312" t="s">
        <v>1470</v>
      </c>
      <c r="D54" s="312" t="s">
        <v>4408</v>
      </c>
      <c r="E54" s="312"/>
      <c r="F54" s="312"/>
      <c r="G54" s="312" t="s">
        <v>1428</v>
      </c>
      <c r="H54" s="65">
        <v>6342203</v>
      </c>
      <c r="I54" s="65">
        <f>IF(H54="","None",_xlfn.XLOOKUP(H54,RawTable[ITEM_NO],RawTable[STOCK],"None"))</f>
        <v>5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379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I100" s="65" t="str">
        <f>IF(H100="","None",_xlfn.XLOOKUP(H100,RawTable[ITEM_NO],RawTable[STOCK],"None"))</f>
        <v>None</v>
      </c>
    </row>
    <row r="101" spans="2:12" ht="30" customHeight="1">
      <c r="I101" s="65" t="str">
        <f>IF(H101="","None",_xlfn.XLOOKUP(H101,RawTable[ITEM_NO],RawTable[STOCK],"None"))</f>
        <v>None</v>
      </c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4" xr:uid="{DAAE7B28-B568-46B2-8B83-F3990409C08E}">
    <sortState xmlns:xlrd2="http://schemas.microsoft.com/office/spreadsheetml/2017/richdata2" ref="B4:L217">
      <sortCondition ref="H3:H54"/>
    </sortState>
  </autoFilter>
  <phoneticPr fontId="2" type="noConversion"/>
  <conditionalFormatting sqref="B4:H220">
    <cfRule type="expression" dxfId="208" priority="6" stopIfTrue="1">
      <formula>UPPER($I4)="NONE"</formula>
    </cfRule>
    <cfRule type="expression" dxfId="207" priority="7" stopIfTrue="1">
      <formula>AND($I4&lt;&gt;"", $J4&lt;&gt;"", $I4*1&lt;$J4*1)</formula>
    </cfRule>
  </conditionalFormatting>
  <conditionalFormatting sqref="H1:H3 H221:H1048576">
    <cfRule type="duplicateValues" dxfId="206" priority="5"/>
  </conditionalFormatting>
  <conditionalFormatting sqref="H4:H1048576">
    <cfRule type="expression" dxfId="205" priority="8">
      <formula>COUNTIF($H:$H, $H4)&gt;1</formula>
    </cfRule>
  </conditionalFormatting>
  <conditionalFormatting sqref="I3:I1048576">
    <cfRule type="cellIs" dxfId="204" priority="1" operator="equal">
      <formula>0</formula>
    </cfRule>
    <cfRule type="cellIs" dxfId="203" priority="2" operator="equal">
      <formula>"None"</formula>
    </cfRule>
  </conditionalFormatting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F1C2-9922-459F-B808-B4F59360E26A}">
  <sheetPr codeName="Sheet11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7944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8760</v>
      </c>
      <c r="C4" s="312" t="s">
        <v>8775</v>
      </c>
      <c r="D4" s="312" t="s">
        <v>8774</v>
      </c>
      <c r="E4" s="312" t="s">
        <v>8777</v>
      </c>
      <c r="F4" s="312"/>
      <c r="G4" s="312"/>
      <c r="H4" s="381" t="s">
        <v>8773</v>
      </c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7" xr:uid="{DAAE7B28-B568-46B2-8B83-F3990409C08E}">
    <sortState xmlns:xlrd2="http://schemas.microsoft.com/office/spreadsheetml/2017/richdata2" ref="B4:L57">
      <sortCondition ref="B4:B5"/>
      <sortCondition ref="C4:C5"/>
      <sortCondition ref="D4:D5"/>
    </sortState>
  </autoFilter>
  <phoneticPr fontId="2" type="noConversion"/>
  <conditionalFormatting sqref="B4:H220">
    <cfRule type="expression" dxfId="202" priority="6" stopIfTrue="1">
      <formula>UPPER($I4)="NONE"</formula>
    </cfRule>
    <cfRule type="expression" dxfId="201" priority="7" stopIfTrue="1">
      <formula>AND($I4&lt;&gt;"", $J4&lt;&gt;"", $I4*1&lt;$J4*1)</formula>
    </cfRule>
  </conditionalFormatting>
  <conditionalFormatting sqref="H1:H3 H221:H1048576">
    <cfRule type="duplicateValues" dxfId="200" priority="5"/>
  </conditionalFormatting>
  <conditionalFormatting sqref="H4:H1048576">
    <cfRule type="expression" dxfId="199" priority="8">
      <formula>COUNTIF($H:$H, $H4)&gt;1</formula>
    </cfRule>
  </conditionalFormatting>
  <conditionalFormatting sqref="I3:I1048576">
    <cfRule type="cellIs" dxfId="198" priority="1" operator="equal">
      <formula>0</formula>
    </cfRule>
    <cfRule type="cellIs" dxfId="197" priority="2" operator="equal">
      <formula>"None"</formula>
    </cfRule>
  </conditionalFormatting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FDEF-D730-44AF-9DCD-1A1B51B31663}">
  <sheetPr codeName="Sheet11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4421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1760</v>
      </c>
      <c r="D4" s="312" t="s">
        <v>4486</v>
      </c>
      <c r="E4" s="312" t="s">
        <v>4563</v>
      </c>
      <c r="F4" s="312" t="s">
        <v>4465</v>
      </c>
      <c r="G4" s="312" t="s">
        <v>3588</v>
      </c>
      <c r="H4" s="65">
        <v>6236996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1413</v>
      </c>
      <c r="C5" s="312" t="s">
        <v>1760</v>
      </c>
      <c r="D5" s="312" t="s">
        <v>3796</v>
      </c>
      <c r="E5" s="312" t="s">
        <v>3807</v>
      </c>
      <c r="F5" s="312" t="s">
        <v>4427</v>
      </c>
      <c r="G5" s="312" t="s">
        <v>3588</v>
      </c>
      <c r="H5" s="65">
        <v>6133723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1426</v>
      </c>
      <c r="D6" s="312" t="s">
        <v>3868</v>
      </c>
      <c r="E6" s="312" t="s">
        <v>4491</v>
      </c>
      <c r="F6" s="312" t="s">
        <v>4427</v>
      </c>
      <c r="G6" s="312" t="s">
        <v>1428</v>
      </c>
      <c r="H6" s="65">
        <v>6338874</v>
      </c>
      <c r="I6" s="65">
        <f>IF(H6="","None",_xlfn.XLOOKUP(H6,RawTable[ITEM_NO],RawTable[STOCK],"None"))</f>
        <v>18</v>
      </c>
      <c r="J6" s="313"/>
      <c r="K6" s="313"/>
      <c r="L6" s="316"/>
    </row>
    <row r="7" spans="2:12" ht="30" customHeight="1">
      <c r="B7" s="315" t="s">
        <v>1415</v>
      </c>
      <c r="C7" s="312" t="s">
        <v>8889</v>
      </c>
      <c r="D7" s="312" t="s">
        <v>2243</v>
      </c>
      <c r="E7" s="312"/>
      <c r="F7" s="312"/>
      <c r="G7" s="312" t="s">
        <v>1428</v>
      </c>
      <c r="H7" s="65">
        <v>1053002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3797</v>
      </c>
      <c r="E8" s="312"/>
      <c r="F8" s="312"/>
      <c r="G8" s="312" t="s">
        <v>1419</v>
      </c>
      <c r="H8" s="65">
        <v>1054446</v>
      </c>
      <c r="I8" s="65">
        <f>IF(H8="","None",_xlfn.XLOOKUP(H8,RawTable[ITEM_NO],RawTable[STOCK],"None"))</f>
        <v>7</v>
      </c>
      <c r="J8" s="313"/>
      <c r="K8" s="313"/>
      <c r="L8" s="316"/>
    </row>
    <row r="9" spans="2:12" ht="30" customHeight="1">
      <c r="B9" s="315" t="s">
        <v>1415</v>
      </c>
      <c r="C9" s="312" t="s">
        <v>1426</v>
      </c>
      <c r="D9" s="312" t="s">
        <v>3815</v>
      </c>
      <c r="E9" s="312"/>
      <c r="F9" s="312"/>
      <c r="G9" s="312" t="s">
        <v>1428</v>
      </c>
      <c r="H9" s="65">
        <v>6151653</v>
      </c>
      <c r="I9" s="65">
        <f>IF(H9="","None",_xlfn.XLOOKUP(H9,RawTable[ITEM_NO],RawTable[STOCK],"None"))</f>
        <v>12</v>
      </c>
      <c r="J9" s="313"/>
      <c r="K9" s="313"/>
      <c r="L9" s="316"/>
    </row>
    <row r="10" spans="2:12" ht="30" customHeight="1">
      <c r="B10" s="315" t="s">
        <v>1415</v>
      </c>
      <c r="C10" s="312" t="s">
        <v>1426</v>
      </c>
      <c r="D10" s="312" t="s">
        <v>3192</v>
      </c>
      <c r="E10" s="312"/>
      <c r="F10" s="312"/>
      <c r="G10" s="312" t="s">
        <v>1428</v>
      </c>
      <c r="H10" s="65">
        <v>6160452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3799</v>
      </c>
      <c r="E11" s="312" t="s">
        <v>4432</v>
      </c>
      <c r="F11" s="312" t="s">
        <v>4430</v>
      </c>
      <c r="G11" s="312" t="s">
        <v>1610</v>
      </c>
      <c r="H11" s="65">
        <v>6133724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1413</v>
      </c>
      <c r="C12" s="312" t="s">
        <v>1762</v>
      </c>
      <c r="D12" s="312" t="s">
        <v>4496</v>
      </c>
      <c r="E12" s="312" t="s">
        <v>4497</v>
      </c>
      <c r="F12" s="312" t="s">
        <v>4430</v>
      </c>
      <c r="G12" s="312" t="s">
        <v>1610</v>
      </c>
      <c r="H12" s="65">
        <v>750780</v>
      </c>
      <c r="I12" s="65">
        <f>IF(H12="","None",_xlfn.XLOOKUP(H12,RawTable[ITEM_NO],RawTable[STOCK],"None"))</f>
        <v>4</v>
      </c>
      <c r="J12" s="313"/>
      <c r="K12" s="313"/>
      <c r="L12" s="316"/>
    </row>
    <row r="13" spans="2:12" ht="30" customHeight="1">
      <c r="B13" s="315" t="s">
        <v>1413</v>
      </c>
      <c r="C13" s="312" t="s">
        <v>1762</v>
      </c>
      <c r="D13" s="312" t="s">
        <v>4498</v>
      </c>
      <c r="E13" s="312" t="s">
        <v>4499</v>
      </c>
      <c r="F13" s="312" t="s">
        <v>4430</v>
      </c>
      <c r="G13" s="312" t="s">
        <v>3588</v>
      </c>
      <c r="H13" s="65">
        <v>6302073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1762</v>
      </c>
      <c r="D14" s="312" t="s">
        <v>4428</v>
      </c>
      <c r="E14" s="312" t="s">
        <v>4429</v>
      </c>
      <c r="F14" s="312" t="s">
        <v>4430</v>
      </c>
      <c r="G14" s="312" t="s">
        <v>1610</v>
      </c>
      <c r="H14" s="65">
        <v>751265</v>
      </c>
      <c r="I14" s="65">
        <f>IF(H14="","None",_xlfn.XLOOKUP(H14,RawTable[ITEM_NO],RawTable[STOCK],"None"))</f>
        <v>17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3798</v>
      </c>
      <c r="E15" s="312" t="s">
        <v>4431</v>
      </c>
      <c r="F15" s="312" t="s">
        <v>4430</v>
      </c>
      <c r="G15" s="312" t="s">
        <v>1610</v>
      </c>
      <c r="H15" s="65">
        <v>6106404</v>
      </c>
      <c r="I15" s="65">
        <f>IF(H15="","None",_xlfn.XLOOKUP(H15,RawTable[ITEM_NO],RawTable[STOCK],"None"))</f>
        <v>18</v>
      </c>
      <c r="J15" s="313"/>
      <c r="K15" s="313"/>
      <c r="L15" s="316"/>
    </row>
    <row r="16" spans="2:12" ht="30" customHeight="1">
      <c r="B16" s="315" t="s">
        <v>1413</v>
      </c>
      <c r="C16" s="312" t="s">
        <v>1762</v>
      </c>
      <c r="D16" s="312" t="s">
        <v>4493</v>
      </c>
      <c r="E16" s="312" t="s">
        <v>4431</v>
      </c>
      <c r="F16" s="312" t="s">
        <v>4430</v>
      </c>
      <c r="G16" s="312" t="s">
        <v>1610</v>
      </c>
      <c r="H16" s="65">
        <v>6237438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1413</v>
      </c>
      <c r="C17" s="312" t="s">
        <v>1762</v>
      </c>
      <c r="D17" s="312" t="s">
        <v>3816</v>
      </c>
      <c r="E17" s="312" t="s">
        <v>4495</v>
      </c>
      <c r="F17" s="312" t="s">
        <v>4430</v>
      </c>
      <c r="G17" s="312" t="s">
        <v>1610</v>
      </c>
      <c r="H17" s="65">
        <v>6106407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1413</v>
      </c>
      <c r="C18" s="312" t="s">
        <v>1762</v>
      </c>
      <c r="D18" s="312" t="s">
        <v>4494</v>
      </c>
      <c r="E18" s="312"/>
      <c r="F18" s="312"/>
      <c r="G18" s="312" t="s">
        <v>1764</v>
      </c>
      <c r="H18" s="65">
        <v>6134149</v>
      </c>
      <c r="I18" s="65">
        <f>IF(H18="","None",_xlfn.XLOOKUP(H18,RawTable[ITEM_NO],RawTable[STOCK],"None"))</f>
        <v>0</v>
      </c>
      <c r="J18" s="313">
        <v>1</v>
      </c>
      <c r="K18" s="313"/>
      <c r="L18" s="316"/>
    </row>
    <row r="19" spans="2:12" ht="30" customHeight="1">
      <c r="B19" s="315" t="s">
        <v>1413</v>
      </c>
      <c r="C19" s="312" t="s">
        <v>1762</v>
      </c>
      <c r="D19" s="312" t="s">
        <v>4492</v>
      </c>
      <c r="E19" s="312"/>
      <c r="F19" s="312"/>
      <c r="G19" s="312" t="s">
        <v>1680</v>
      </c>
      <c r="H19" s="65">
        <v>6182085</v>
      </c>
      <c r="I19" s="65">
        <f>IF(H19="","None",_xlfn.XLOOKUP(H19,RawTable[ITEM_NO],RawTable[STOCK],"None"))</f>
        <v>5</v>
      </c>
      <c r="J19" s="313">
        <v>6</v>
      </c>
      <c r="K19" s="313"/>
      <c r="L19" s="316"/>
    </row>
    <row r="20" spans="2:12" ht="30" customHeight="1">
      <c r="B20" s="315" t="s">
        <v>1413</v>
      </c>
      <c r="C20" s="312" t="s">
        <v>1602</v>
      </c>
      <c r="D20" s="312" t="s">
        <v>4500</v>
      </c>
      <c r="E20" s="312" t="s">
        <v>4501</v>
      </c>
      <c r="F20" s="312" t="s">
        <v>4430</v>
      </c>
      <c r="G20" s="312" t="s">
        <v>1629</v>
      </c>
      <c r="H20" s="65">
        <v>6261429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1602</v>
      </c>
      <c r="D21" s="312" t="s">
        <v>4502</v>
      </c>
      <c r="E21" s="312" t="s">
        <v>4503</v>
      </c>
      <c r="F21" s="312" t="s">
        <v>4430</v>
      </c>
      <c r="G21" s="312" t="s">
        <v>1629</v>
      </c>
      <c r="H21" s="65">
        <v>6261430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 t="s">
        <v>1602</v>
      </c>
      <c r="D22" s="312" t="s">
        <v>4433</v>
      </c>
      <c r="E22" s="312" t="s">
        <v>4434</v>
      </c>
      <c r="F22" s="312" t="s">
        <v>4430</v>
      </c>
      <c r="G22" s="312" t="s">
        <v>3810</v>
      </c>
      <c r="H22" s="65">
        <v>6255465</v>
      </c>
      <c r="I22" s="65">
        <f>IF(H22="","None",_xlfn.XLOOKUP(H22,RawTable[ITEM_NO],RawTable[STOCK],"None"))</f>
        <v>4</v>
      </c>
      <c r="J22" s="313"/>
      <c r="K22" s="313"/>
      <c r="L22" s="316"/>
    </row>
    <row r="23" spans="2:12" ht="30" customHeight="1">
      <c r="B23" s="315" t="s">
        <v>1415</v>
      </c>
      <c r="C23" s="312" t="s">
        <v>1429</v>
      </c>
      <c r="D23" s="312" t="s">
        <v>4504</v>
      </c>
      <c r="E23" s="312" t="s">
        <v>4505</v>
      </c>
      <c r="F23" s="312" t="s">
        <v>4430</v>
      </c>
      <c r="G23" s="312" t="s">
        <v>3588</v>
      </c>
      <c r="H23" s="65">
        <v>6170962</v>
      </c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 t="s">
        <v>1415</v>
      </c>
      <c r="C24" s="312" t="s">
        <v>1429</v>
      </c>
      <c r="D24" s="312" t="s">
        <v>4506</v>
      </c>
      <c r="E24" s="312" t="s">
        <v>4507</v>
      </c>
      <c r="F24" s="312" t="s">
        <v>4430</v>
      </c>
      <c r="G24" s="312" t="s">
        <v>1428</v>
      </c>
      <c r="H24" s="65">
        <v>6340934</v>
      </c>
      <c r="I24" s="65">
        <f>IF(H24="","None",_xlfn.XLOOKUP(H24,RawTable[ITEM_NO],RawTable[STOCK],"None"))</f>
        <v>6</v>
      </c>
      <c r="J24" s="313"/>
      <c r="K24" s="313"/>
      <c r="L24" s="316"/>
    </row>
    <row r="25" spans="2:12" ht="30" customHeight="1">
      <c r="B25" s="315" t="s">
        <v>1415</v>
      </c>
      <c r="C25" s="312" t="s">
        <v>1429</v>
      </c>
      <c r="D25" s="312" t="s">
        <v>4513</v>
      </c>
      <c r="E25" s="312"/>
      <c r="F25" s="312"/>
      <c r="G25" s="312" t="s">
        <v>1419</v>
      </c>
      <c r="H25" s="65">
        <v>6224778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1429</v>
      </c>
      <c r="D26" s="312" t="s">
        <v>4436</v>
      </c>
      <c r="E26" s="312"/>
      <c r="F26" s="312"/>
      <c r="G26" s="312" t="s">
        <v>1419</v>
      </c>
      <c r="H26" s="65">
        <v>6245958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1429</v>
      </c>
      <c r="D27" s="312" t="s">
        <v>3872</v>
      </c>
      <c r="E27" s="312"/>
      <c r="F27" s="312"/>
      <c r="G27" s="312" t="s">
        <v>1419</v>
      </c>
      <c r="H27" s="65">
        <v>6320130</v>
      </c>
      <c r="I27" s="65">
        <f>IF(H27="","None",_xlfn.XLOOKUP(H27,RawTable[ITEM_NO],RawTable[STOCK],"None"))</f>
        <v>6</v>
      </c>
      <c r="J27" s="313"/>
      <c r="K27" s="313"/>
      <c r="L27" s="316"/>
    </row>
    <row r="28" spans="2:12" ht="30" customHeight="1">
      <c r="B28" s="315" t="s">
        <v>1415</v>
      </c>
      <c r="C28" s="312" t="s">
        <v>1429</v>
      </c>
      <c r="D28" s="312" t="s">
        <v>2006</v>
      </c>
      <c r="E28" s="312"/>
      <c r="F28" s="312"/>
      <c r="G28" s="312" t="s">
        <v>1419</v>
      </c>
      <c r="H28" s="65">
        <v>6326201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1415</v>
      </c>
      <c r="C29" s="312" t="s">
        <v>1429</v>
      </c>
      <c r="D29" s="312" t="s">
        <v>3874</v>
      </c>
      <c r="E29" s="312"/>
      <c r="F29" s="312"/>
      <c r="G29" s="312" t="s">
        <v>1419</v>
      </c>
      <c r="H29" s="65">
        <v>6330653</v>
      </c>
      <c r="I29" s="65">
        <f>IF(H29="","None",_xlfn.XLOOKUP(H29,RawTable[ITEM_NO],RawTable[STOCK],"None"))</f>
        <v>9</v>
      </c>
      <c r="J29" s="313"/>
      <c r="K29" s="313"/>
      <c r="L29" s="316"/>
    </row>
    <row r="30" spans="2:12" ht="30" customHeight="1">
      <c r="B30" s="315" t="s">
        <v>1415</v>
      </c>
      <c r="C30" s="312" t="s">
        <v>1429</v>
      </c>
      <c r="D30" s="312" t="s">
        <v>3873</v>
      </c>
      <c r="E30" s="312"/>
      <c r="F30" s="312"/>
      <c r="G30" s="312" t="s">
        <v>1419</v>
      </c>
      <c r="H30" s="65">
        <v>6330662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1415</v>
      </c>
      <c r="C31" s="312" t="s">
        <v>1439</v>
      </c>
      <c r="D31" s="312" t="s">
        <v>4509</v>
      </c>
      <c r="E31" s="312" t="s">
        <v>4438</v>
      </c>
      <c r="F31" s="312" t="s">
        <v>4439</v>
      </c>
      <c r="G31" s="312" t="s">
        <v>3588</v>
      </c>
      <c r="H31" s="65">
        <v>6170963</v>
      </c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 t="s">
        <v>1415</v>
      </c>
      <c r="C32" s="312" t="s">
        <v>1446</v>
      </c>
      <c r="D32" s="312" t="s">
        <v>4586</v>
      </c>
      <c r="E32" s="312"/>
      <c r="F32" s="312"/>
      <c r="G32" s="312" t="s">
        <v>1419</v>
      </c>
      <c r="H32" s="65">
        <v>6234412</v>
      </c>
      <c r="I32" s="65">
        <f>IF(H32="","None",_xlfn.XLOOKUP(H32,RawTable[ITEM_NO],RawTable[STOCK],"None"))</f>
        <v>30</v>
      </c>
      <c r="J32" s="313"/>
      <c r="K32" s="313"/>
      <c r="L32" s="316"/>
    </row>
    <row r="33" spans="2:12" ht="30" customHeight="1">
      <c r="B33" s="315" t="s">
        <v>1415</v>
      </c>
      <c r="C33" s="312" t="s">
        <v>1446</v>
      </c>
      <c r="D33" s="312" t="s">
        <v>2272</v>
      </c>
      <c r="E33" s="312"/>
      <c r="F33" s="312"/>
      <c r="G33" s="312" t="s">
        <v>1428</v>
      </c>
      <c r="H33" s="65">
        <v>6345153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1415</v>
      </c>
      <c r="C34" s="312" t="s">
        <v>1448</v>
      </c>
      <c r="D34" s="312" t="s">
        <v>4479</v>
      </c>
      <c r="E34" s="312" t="s">
        <v>4480</v>
      </c>
      <c r="F34" s="312"/>
      <c r="G34" s="312" t="s">
        <v>1419</v>
      </c>
      <c r="H34" s="65">
        <v>6111602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1448</v>
      </c>
      <c r="D35" s="312" t="s">
        <v>4508</v>
      </c>
      <c r="E35" s="735" t="s">
        <v>8208</v>
      </c>
      <c r="F35" s="312" t="s">
        <v>4439</v>
      </c>
      <c r="G35" s="312" t="s">
        <v>1428</v>
      </c>
      <c r="H35" s="65">
        <v>6119469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1448</v>
      </c>
      <c r="D36" s="312" t="s">
        <v>3834</v>
      </c>
      <c r="E36" s="312" t="s">
        <v>3835</v>
      </c>
      <c r="F36" s="312" t="s">
        <v>3836</v>
      </c>
      <c r="G36" s="312" t="s">
        <v>1419</v>
      </c>
      <c r="H36" s="65">
        <v>6128249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1415</v>
      </c>
      <c r="C37" s="312" t="s">
        <v>1448</v>
      </c>
      <c r="D37" s="312" t="s">
        <v>4531</v>
      </c>
      <c r="E37" s="312"/>
      <c r="F37" s="312"/>
      <c r="G37" s="312" t="s">
        <v>1419</v>
      </c>
      <c r="H37" s="65">
        <v>1054871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1415</v>
      </c>
      <c r="C38" s="312" t="s">
        <v>1448</v>
      </c>
      <c r="D38" s="312" t="s">
        <v>4481</v>
      </c>
      <c r="E38" s="312"/>
      <c r="F38" s="312" t="s">
        <v>4482</v>
      </c>
      <c r="G38" s="312" t="s">
        <v>1528</v>
      </c>
      <c r="H38" s="65">
        <v>6164495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1448</v>
      </c>
      <c r="D39" s="312" t="s">
        <v>4552</v>
      </c>
      <c r="E39" s="312"/>
      <c r="F39" s="312"/>
      <c r="G39" s="312" t="s">
        <v>1423</v>
      </c>
      <c r="H39" s="65">
        <v>6168575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1415</v>
      </c>
      <c r="C40" s="312" t="s">
        <v>1448</v>
      </c>
      <c r="D40" s="312" t="s">
        <v>4585</v>
      </c>
      <c r="E40" s="312"/>
      <c r="F40" s="312"/>
      <c r="G40" s="312" t="s">
        <v>1428</v>
      </c>
      <c r="H40" s="65">
        <v>6345154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1792</v>
      </c>
      <c r="C41" s="312" t="s">
        <v>3585</v>
      </c>
      <c r="D41" s="312" t="s">
        <v>4608</v>
      </c>
      <c r="E41" s="735" t="s">
        <v>4609</v>
      </c>
      <c r="F41" s="312"/>
      <c r="G41" s="312" t="s">
        <v>3810</v>
      </c>
      <c r="H41" s="65">
        <v>6304629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1792</v>
      </c>
      <c r="C42" s="312" t="s">
        <v>3585</v>
      </c>
      <c r="D42" s="312" t="s">
        <v>4600</v>
      </c>
      <c r="E42" s="735" t="s">
        <v>4601</v>
      </c>
      <c r="F42" s="312"/>
      <c r="G42" s="312" t="s">
        <v>3810</v>
      </c>
      <c r="H42" s="65">
        <v>6336731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1792</v>
      </c>
      <c r="C43" s="312" t="s">
        <v>3585</v>
      </c>
      <c r="D43" s="312" t="s">
        <v>4598</v>
      </c>
      <c r="E43" s="735" t="s">
        <v>4599</v>
      </c>
      <c r="F43" s="312"/>
      <c r="G43" s="312" t="s">
        <v>3810</v>
      </c>
      <c r="H43" s="65">
        <v>6304630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1792</v>
      </c>
      <c r="C44" s="312" t="s">
        <v>3585</v>
      </c>
      <c r="D44" s="312" t="s">
        <v>4610</v>
      </c>
      <c r="E44" s="312" t="s">
        <v>4611</v>
      </c>
      <c r="F44" s="312"/>
      <c r="G44" s="312" t="s">
        <v>3810</v>
      </c>
      <c r="H44" s="65">
        <v>6237461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1792</v>
      </c>
      <c r="C45" s="312" t="s">
        <v>3585</v>
      </c>
      <c r="D45" s="312" t="s">
        <v>4596</v>
      </c>
      <c r="E45" s="312" t="s">
        <v>4597</v>
      </c>
      <c r="F45" s="312"/>
      <c r="G45" s="312" t="s">
        <v>3810</v>
      </c>
      <c r="H45" s="65">
        <v>6246249</v>
      </c>
      <c r="I45" s="65">
        <f>IF(H45="","None",_xlfn.XLOOKUP(H45,RawTable[ITEM_NO],RawTable[STOCK],"None"))</f>
        <v>2</v>
      </c>
      <c r="J45" s="313"/>
      <c r="K45" s="313"/>
      <c r="L45" s="316"/>
    </row>
    <row r="46" spans="2:12" ht="30" customHeight="1">
      <c r="B46" s="315" t="s">
        <v>1792</v>
      </c>
      <c r="C46" s="312" t="s">
        <v>3585</v>
      </c>
      <c r="D46" s="312" t="s">
        <v>4602</v>
      </c>
      <c r="E46" s="312"/>
      <c r="F46" s="312"/>
      <c r="G46" s="312" t="s">
        <v>3810</v>
      </c>
      <c r="H46" s="65">
        <v>6246248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1792</v>
      </c>
      <c r="C47" s="312" t="s">
        <v>3585</v>
      </c>
      <c r="D47" s="312" t="s">
        <v>4604</v>
      </c>
      <c r="E47" s="312"/>
      <c r="F47" s="312"/>
      <c r="G47" s="312" t="s">
        <v>3810</v>
      </c>
      <c r="H47" s="65">
        <v>6246252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1792</v>
      </c>
      <c r="C48" s="312" t="s">
        <v>3585</v>
      </c>
      <c r="D48" s="312" t="s">
        <v>4603</v>
      </c>
      <c r="E48" s="312"/>
      <c r="F48" s="312"/>
      <c r="G48" s="312" t="s">
        <v>3810</v>
      </c>
      <c r="H48" s="65">
        <v>6246253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1792</v>
      </c>
      <c r="C49" s="312" t="s">
        <v>3585</v>
      </c>
      <c r="D49" s="312" t="s">
        <v>4605</v>
      </c>
      <c r="E49" s="312"/>
      <c r="F49" s="312"/>
      <c r="G49" s="312" t="s">
        <v>3810</v>
      </c>
      <c r="H49" s="65">
        <v>6246254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 t="s">
        <v>2799</v>
      </c>
      <c r="D50" s="312" t="s">
        <v>4440</v>
      </c>
      <c r="E50" s="312" t="s">
        <v>4441</v>
      </c>
      <c r="F50" s="312" t="s">
        <v>4442</v>
      </c>
      <c r="G50" s="312" t="s">
        <v>1423</v>
      </c>
      <c r="H50" s="65">
        <v>6198285</v>
      </c>
      <c r="I50" s="65">
        <f>IF(H50="","None",_xlfn.XLOOKUP(H50,RawTable[ITEM_NO],RawTable[STOCK],"None"))</f>
        <v>1</v>
      </c>
      <c r="J50" s="313"/>
      <c r="K50" s="313"/>
      <c r="L50" s="316"/>
    </row>
    <row r="51" spans="2:12" ht="30" customHeight="1">
      <c r="B51" s="315" t="s">
        <v>1413</v>
      </c>
      <c r="C51" s="312" t="s">
        <v>2799</v>
      </c>
      <c r="D51" s="312" t="s">
        <v>4515</v>
      </c>
      <c r="E51" s="312" t="s">
        <v>4441</v>
      </c>
      <c r="F51" s="312" t="s">
        <v>4512</v>
      </c>
      <c r="G51" s="312" t="s">
        <v>3588</v>
      </c>
      <c r="H51" s="65">
        <v>6302072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 t="s">
        <v>2799</v>
      </c>
      <c r="D52" s="312" t="s">
        <v>4514</v>
      </c>
      <c r="E52" s="312" t="s">
        <v>4511</v>
      </c>
      <c r="F52" s="312" t="s">
        <v>4512</v>
      </c>
      <c r="G52" s="312" t="s">
        <v>2245</v>
      </c>
      <c r="H52" s="65">
        <v>6191056</v>
      </c>
      <c r="I52" s="65">
        <f>IF(H52="","None",_xlfn.XLOOKUP(H52,RawTable[ITEM_NO],RawTable[STOCK],"None"))</f>
        <v>4</v>
      </c>
      <c r="J52" s="313"/>
      <c r="K52" s="313"/>
      <c r="L52" s="316"/>
    </row>
    <row r="53" spans="2:12" ht="30" customHeight="1">
      <c r="B53" s="315" t="s">
        <v>1413</v>
      </c>
      <c r="C53" s="312" t="s">
        <v>1651</v>
      </c>
      <c r="D53" s="312" t="s">
        <v>3823</v>
      </c>
      <c r="E53" s="312" t="s">
        <v>4519</v>
      </c>
      <c r="F53" s="312" t="s">
        <v>4520</v>
      </c>
      <c r="G53" s="312" t="s">
        <v>1423</v>
      </c>
      <c r="H53" s="65">
        <v>6105630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1413</v>
      </c>
      <c r="C54" s="312" t="s">
        <v>1651</v>
      </c>
      <c r="D54" s="312" t="s">
        <v>4522</v>
      </c>
      <c r="E54" s="312" t="s">
        <v>4523</v>
      </c>
      <c r="F54" s="312" t="s">
        <v>4520</v>
      </c>
      <c r="G54" s="312" t="s">
        <v>1423</v>
      </c>
      <c r="H54" s="65">
        <v>6236344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1413</v>
      </c>
      <c r="C55" s="312" t="s">
        <v>1651</v>
      </c>
      <c r="D55" s="312" t="s">
        <v>3805</v>
      </c>
      <c r="E55" s="312" t="s">
        <v>4466</v>
      </c>
      <c r="F55" s="312"/>
      <c r="G55" s="312" t="s">
        <v>1423</v>
      </c>
      <c r="H55" s="65">
        <v>6182249</v>
      </c>
      <c r="I55" s="65">
        <f>IF(H55="","None",_xlfn.XLOOKUP(H55,RawTable[ITEM_NO],RawTable[STOCK],"None"))</f>
        <v>4</v>
      </c>
      <c r="J55" s="313"/>
      <c r="K55" s="313"/>
      <c r="L55" s="316"/>
    </row>
    <row r="56" spans="2:12" ht="30" customHeight="1">
      <c r="B56" s="315" t="s">
        <v>1413</v>
      </c>
      <c r="C56" s="312" t="s">
        <v>1651</v>
      </c>
      <c r="D56" s="312" t="s">
        <v>4518</v>
      </c>
      <c r="E56" s="312"/>
      <c r="F56" s="312"/>
      <c r="G56" s="312" t="s">
        <v>1423</v>
      </c>
      <c r="H56" s="65">
        <v>6149190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1413</v>
      </c>
      <c r="C57" s="312" t="s">
        <v>1651</v>
      </c>
      <c r="D57" s="312" t="s">
        <v>4521</v>
      </c>
      <c r="E57" s="312"/>
      <c r="F57" s="312"/>
      <c r="G57" s="312" t="s">
        <v>1423</v>
      </c>
      <c r="H57" s="65">
        <v>6149192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 t="s">
        <v>1651</v>
      </c>
      <c r="D58" s="312" t="s">
        <v>4397</v>
      </c>
      <c r="E58" s="312"/>
      <c r="F58" s="312"/>
      <c r="G58" s="312" t="s">
        <v>1423</v>
      </c>
      <c r="H58" s="65">
        <v>6305890</v>
      </c>
      <c r="I58" s="65">
        <f>IF(H58="","None",_xlfn.XLOOKUP(H58,RawTable[ITEM_NO],RawTable[STOCK],"None"))</f>
        <v>8</v>
      </c>
      <c r="J58" s="313"/>
      <c r="K58" s="313"/>
      <c r="L58" s="316"/>
    </row>
    <row r="59" spans="2:12" ht="30" customHeight="1">
      <c r="B59" s="315" t="s">
        <v>1415</v>
      </c>
      <c r="C59" s="312" t="s">
        <v>1815</v>
      </c>
      <c r="D59" s="312" t="s">
        <v>4453</v>
      </c>
      <c r="E59" s="312" t="s">
        <v>4607</v>
      </c>
      <c r="F59" s="312" t="s">
        <v>4546</v>
      </c>
      <c r="G59" s="312" t="s">
        <v>3588</v>
      </c>
      <c r="H59" s="65">
        <v>6237838</v>
      </c>
      <c r="I59" s="65">
        <f>IF(H59="","None",_xlfn.XLOOKUP(H59,RawTable[ITEM_NO],RawTable[STOCK],"None"))</f>
        <v>4</v>
      </c>
      <c r="J59" s="313"/>
      <c r="K59" s="313"/>
      <c r="L59" s="316"/>
    </row>
    <row r="60" spans="2:12" ht="30" customHeight="1">
      <c r="B60" s="315" t="s">
        <v>9669</v>
      </c>
      <c r="C60" s="312" t="s">
        <v>9668</v>
      </c>
      <c r="D60" s="312" t="s">
        <v>9666</v>
      </c>
      <c r="E60" s="312" t="s">
        <v>9667</v>
      </c>
      <c r="F60" s="736" t="s">
        <v>9670</v>
      </c>
      <c r="G60" s="312"/>
      <c r="H60" s="65" t="s">
        <v>9665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9669</v>
      </c>
      <c r="C61" s="312" t="s">
        <v>9668</v>
      </c>
      <c r="D61" s="312" t="s">
        <v>9671</v>
      </c>
      <c r="E61" s="312" t="s">
        <v>9672</v>
      </c>
      <c r="F61" s="736" t="s">
        <v>9673</v>
      </c>
      <c r="G61" s="312"/>
      <c r="H61" s="65">
        <v>6287038</v>
      </c>
      <c r="I61" s="65">
        <f>IF(H61="","None",_xlfn.XLOOKUP(H61,RawTable[ITEM_NO],RawTable[STOCK],"None"))</f>
        <v>7</v>
      </c>
      <c r="J61" s="313"/>
      <c r="K61" s="313"/>
      <c r="L61" s="316" t="s">
        <v>9674</v>
      </c>
    </row>
    <row r="62" spans="2:12" ht="30" customHeight="1">
      <c r="B62" s="315" t="s">
        <v>1415</v>
      </c>
      <c r="C62" s="312" t="s">
        <v>1458</v>
      </c>
      <c r="D62" s="312" t="s">
        <v>3025</v>
      </c>
      <c r="E62" s="312" t="s">
        <v>4422</v>
      </c>
      <c r="F62" s="736" t="s">
        <v>4529</v>
      </c>
      <c r="G62" s="312" t="s">
        <v>1428</v>
      </c>
      <c r="H62" s="65">
        <v>6156351</v>
      </c>
      <c r="I62" s="65">
        <f>IF(H62="","None",_xlfn.XLOOKUP(H62,RawTable[ITEM_NO],RawTable[STOCK],"None"))</f>
        <v>8</v>
      </c>
      <c r="J62" s="313"/>
      <c r="K62" s="313"/>
      <c r="L62" s="316"/>
    </row>
    <row r="63" spans="2:12" ht="30" customHeight="1">
      <c r="B63" s="315" t="s">
        <v>1415</v>
      </c>
      <c r="C63" s="312" t="s">
        <v>1458</v>
      </c>
      <c r="D63" s="312" t="s">
        <v>4424</v>
      </c>
      <c r="E63" s="312" t="s">
        <v>4422</v>
      </c>
      <c r="F63" s="312" t="s">
        <v>4423</v>
      </c>
      <c r="G63" s="312" t="s">
        <v>3810</v>
      </c>
      <c r="H63" s="65">
        <v>6251550</v>
      </c>
      <c r="I63" s="65">
        <f>IF(H63="","None",_xlfn.XLOOKUP(H63,RawTable[ITEM_NO],RawTable[STOCK],"None"))</f>
        <v>9</v>
      </c>
      <c r="J63" s="313"/>
      <c r="K63" s="313"/>
      <c r="L63" s="316"/>
    </row>
    <row r="64" spans="2:12" ht="30" customHeight="1">
      <c r="B64" s="315" t="s">
        <v>1415</v>
      </c>
      <c r="C64" s="312" t="s">
        <v>1458</v>
      </c>
      <c r="D64" s="312" t="s">
        <v>4400</v>
      </c>
      <c r="E64" s="312" t="s">
        <v>4530</v>
      </c>
      <c r="F64" s="312" t="s">
        <v>4423</v>
      </c>
      <c r="G64" s="312" t="s">
        <v>1428</v>
      </c>
      <c r="H64" s="65">
        <v>6123150</v>
      </c>
      <c r="I64" s="65">
        <f>IF(H64="","None",_xlfn.XLOOKUP(H64,RawTable[ITEM_NO],RawTable[STOCK],"None"))</f>
        <v>10</v>
      </c>
      <c r="J64" s="313"/>
      <c r="K64" s="313"/>
      <c r="L64" s="316"/>
    </row>
    <row r="65" spans="2:12" ht="30" customHeight="1">
      <c r="B65" s="315" t="s">
        <v>1415</v>
      </c>
      <c r="C65" s="312" t="s">
        <v>1458</v>
      </c>
      <c r="D65" s="312" t="s">
        <v>4588</v>
      </c>
      <c r="E65" s="312"/>
      <c r="F65" s="312"/>
      <c r="G65" s="312" t="s">
        <v>3284</v>
      </c>
      <c r="H65" s="65">
        <v>1053826</v>
      </c>
      <c r="I65" s="65">
        <f>IF(H65="","None",_xlfn.XLOOKUP(H65,RawTable[ITEM_NO],RawTable[STOCK],"None"))</f>
        <v>5</v>
      </c>
      <c r="J65" s="313"/>
      <c r="K65" s="313"/>
      <c r="L65" s="316"/>
    </row>
    <row r="66" spans="2:12" ht="30" customHeight="1">
      <c r="B66" s="315" t="s">
        <v>1415</v>
      </c>
      <c r="C66" s="312" t="s">
        <v>1458</v>
      </c>
      <c r="D66" s="312" t="s">
        <v>4399</v>
      </c>
      <c r="E66" s="312"/>
      <c r="F66" s="312"/>
      <c r="G66" s="312" t="s">
        <v>1428</v>
      </c>
      <c r="H66" s="65">
        <v>6156032</v>
      </c>
      <c r="I66" s="65">
        <f>IF(H66="","None",_xlfn.XLOOKUP(H66,RawTable[ITEM_NO],RawTable[STOCK],"None"))</f>
        <v>10</v>
      </c>
      <c r="J66" s="313"/>
      <c r="K66" s="313"/>
      <c r="L66" s="316"/>
    </row>
    <row r="67" spans="2:12" ht="30" customHeight="1">
      <c r="B67" s="315" t="s">
        <v>1415</v>
      </c>
      <c r="C67" s="312" t="s">
        <v>1458</v>
      </c>
      <c r="D67" s="312" t="s">
        <v>2310</v>
      </c>
      <c r="E67" s="312"/>
      <c r="F67" s="312"/>
      <c r="G67" s="312" t="s">
        <v>1428</v>
      </c>
      <c r="H67" s="65">
        <v>6183041</v>
      </c>
      <c r="I67" s="65">
        <f>IF(H67="","None",_xlfn.XLOOKUP(H67,RawTable[ITEM_NO],RawTable[STOCK],"None"))</f>
        <v>3</v>
      </c>
      <c r="J67" s="313"/>
      <c r="K67" s="313"/>
      <c r="L67" s="316"/>
    </row>
    <row r="68" spans="2:12" ht="30" customHeight="1">
      <c r="B68" s="315" t="s">
        <v>1415</v>
      </c>
      <c r="C68" s="312" t="s">
        <v>1458</v>
      </c>
      <c r="D68" s="312" t="s">
        <v>4398</v>
      </c>
      <c r="E68" s="312"/>
      <c r="F68" s="312"/>
      <c r="G68" s="312" t="s">
        <v>1428</v>
      </c>
      <c r="H68" s="65">
        <v>6321160</v>
      </c>
      <c r="I68" s="65">
        <f>IF(H68="","None",_xlfn.XLOOKUP(H68,RawTable[ITEM_NO],RawTable[STOCK],"None"))</f>
        <v>1</v>
      </c>
      <c r="J68" s="313"/>
      <c r="K68" s="313"/>
      <c r="L68" s="316"/>
    </row>
    <row r="69" spans="2:12" ht="30" customHeight="1">
      <c r="B69" s="315" t="s">
        <v>1413</v>
      </c>
      <c r="C69" s="312" t="s">
        <v>1665</v>
      </c>
      <c r="D69" s="312" t="s">
        <v>4535</v>
      </c>
      <c r="E69" s="312"/>
      <c r="F69" s="312"/>
      <c r="G69" s="312" t="s">
        <v>1423</v>
      </c>
      <c r="H69" s="65">
        <v>965270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1413</v>
      </c>
      <c r="C70" s="312" t="s">
        <v>1665</v>
      </c>
      <c r="D70" s="312" t="s">
        <v>4562</v>
      </c>
      <c r="E70" s="312"/>
      <c r="F70" s="312"/>
      <c r="G70" s="312" t="s">
        <v>2245</v>
      </c>
      <c r="H70" s="65">
        <v>6109220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 t="s">
        <v>1665</v>
      </c>
      <c r="D71" s="312" t="s">
        <v>4540</v>
      </c>
      <c r="E71" s="312"/>
      <c r="F71" s="312"/>
      <c r="G71" s="312" t="s">
        <v>2245</v>
      </c>
      <c r="H71" s="65">
        <v>6176455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1413</v>
      </c>
      <c r="C72" s="312" t="s">
        <v>1665</v>
      </c>
      <c r="D72" s="312" t="s">
        <v>4483</v>
      </c>
      <c r="E72" s="312"/>
      <c r="F72" s="312"/>
      <c r="G72" s="312" t="s">
        <v>2245</v>
      </c>
      <c r="H72" s="65">
        <v>6176456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1413</v>
      </c>
      <c r="C73" s="312" t="s">
        <v>1665</v>
      </c>
      <c r="D73" s="312" t="s">
        <v>4484</v>
      </c>
      <c r="E73" s="312"/>
      <c r="F73" s="312"/>
      <c r="G73" s="312" t="s">
        <v>1423</v>
      </c>
      <c r="H73" s="65">
        <v>6241605</v>
      </c>
      <c r="I73" s="65">
        <f>IF(H73="","None",_xlfn.XLOOKUP(H73,RawTable[ITEM_NO],RawTable[STOCK],"None"))</f>
        <v>5</v>
      </c>
      <c r="J73" s="313"/>
      <c r="K73" s="313"/>
      <c r="L73" s="316"/>
    </row>
    <row r="74" spans="2:12" ht="30" customHeight="1">
      <c r="B74" s="315" t="s">
        <v>1413</v>
      </c>
      <c r="C74" s="312" t="s">
        <v>4516</v>
      </c>
      <c r="D74" s="312" t="s">
        <v>4525</v>
      </c>
      <c r="E74" s="312" t="s">
        <v>4526</v>
      </c>
      <c r="F74" s="312"/>
      <c r="G74" s="312" t="s">
        <v>2245</v>
      </c>
      <c r="H74" s="65">
        <v>6236314</v>
      </c>
      <c r="I74" s="65">
        <f>IF(H74="","None",_xlfn.XLOOKUP(H74,RawTable[ITEM_NO],RawTable[STOCK],"None"))</f>
        <v>4</v>
      </c>
      <c r="J74" s="313"/>
      <c r="K74" s="313"/>
      <c r="L74" s="316"/>
    </row>
    <row r="75" spans="2:12" ht="30" customHeight="1">
      <c r="B75" s="315" t="s">
        <v>1415</v>
      </c>
      <c r="C75" s="312" t="s">
        <v>4516</v>
      </c>
      <c r="D75" s="312" t="s">
        <v>4517</v>
      </c>
      <c r="E75" s="312"/>
      <c r="F75" s="312"/>
      <c r="G75" s="312" t="s">
        <v>1495</v>
      </c>
      <c r="H75" s="65">
        <v>1055066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1413</v>
      </c>
      <c r="C76" s="312" t="s">
        <v>4556</v>
      </c>
      <c r="D76" s="312" t="s">
        <v>4557</v>
      </c>
      <c r="E76" s="312" t="s">
        <v>4558</v>
      </c>
      <c r="F76" s="312" t="s">
        <v>4559</v>
      </c>
      <c r="G76" s="312" t="s">
        <v>1423</v>
      </c>
      <c r="H76" s="65">
        <v>6130723</v>
      </c>
      <c r="I76" s="65">
        <f>IF(H76="","None",_xlfn.XLOOKUP(H76,RawTable[ITEM_NO],RawTable[STOCK],"None"))</f>
        <v>20</v>
      </c>
      <c r="J76" s="313"/>
      <c r="K76" s="313"/>
      <c r="L76" s="316"/>
    </row>
    <row r="77" spans="2:12" ht="30" customHeight="1">
      <c r="B77" s="315" t="s">
        <v>1415</v>
      </c>
      <c r="C77" s="312" t="s">
        <v>4533</v>
      </c>
      <c r="D77" s="312" t="s">
        <v>4534</v>
      </c>
      <c r="E77" s="312"/>
      <c r="F77" s="312"/>
      <c r="G77" s="312" t="s">
        <v>1423</v>
      </c>
      <c r="H77" s="65">
        <v>961536</v>
      </c>
      <c r="I77" s="65">
        <f>IF(H77="","None",_xlfn.XLOOKUP(H77,RawTable[ITEM_NO],RawTable[STOCK],"None"))</f>
        <v>8</v>
      </c>
      <c r="J77" s="313"/>
      <c r="K77" s="313"/>
      <c r="L77" s="316"/>
    </row>
    <row r="78" spans="2:12" ht="30" customHeight="1">
      <c r="B78" s="315" t="s">
        <v>1415</v>
      </c>
      <c r="C78" s="312" t="s">
        <v>1460</v>
      </c>
      <c r="D78" s="312" t="s">
        <v>4477</v>
      </c>
      <c r="E78" s="312" t="s">
        <v>4478</v>
      </c>
      <c r="F78" s="312" t="s">
        <v>4472</v>
      </c>
      <c r="G78" s="312" t="s">
        <v>2245</v>
      </c>
      <c r="H78" s="65">
        <v>6522927</v>
      </c>
      <c r="I78" s="65">
        <f>IF(H78="","None",_xlfn.XLOOKUP(H78,RawTable[ITEM_NO],RawTable[STOCK],"None"))</f>
        <v>4</v>
      </c>
      <c r="J78" s="313"/>
      <c r="K78" s="313"/>
      <c r="L78" s="316"/>
    </row>
    <row r="79" spans="2:12" ht="30" customHeight="1">
      <c r="B79" s="315" t="s">
        <v>1413</v>
      </c>
      <c r="C79" s="312" t="s">
        <v>2184</v>
      </c>
      <c r="D79" s="312" t="s">
        <v>4378</v>
      </c>
      <c r="E79" s="312" t="s">
        <v>4445</v>
      </c>
      <c r="F79" s="312"/>
      <c r="G79" s="312" t="s">
        <v>3588</v>
      </c>
      <c r="H79" s="65">
        <v>6301263</v>
      </c>
      <c r="I79" s="65">
        <f>IF(H79="","None",_xlfn.XLOOKUP(H79,RawTable[ITEM_NO],RawTable[STOCK],"None"))</f>
        <v>0</v>
      </c>
      <c r="J79" s="313"/>
      <c r="K79" s="313"/>
      <c r="L79" s="316"/>
    </row>
    <row r="80" spans="2:12" ht="30" customHeight="1">
      <c r="B80" s="315" t="s">
        <v>1413</v>
      </c>
      <c r="C80" s="312" t="s">
        <v>2184</v>
      </c>
      <c r="D80" s="312" t="s">
        <v>4527</v>
      </c>
      <c r="E80" s="312" t="s">
        <v>4573</v>
      </c>
      <c r="F80" s="312" t="s">
        <v>1840</v>
      </c>
      <c r="G80" s="312" t="s">
        <v>3588</v>
      </c>
      <c r="H80" s="65">
        <v>6110744</v>
      </c>
      <c r="I80" s="65">
        <f>IF(H80="","None",_xlfn.XLOOKUP(H80,RawTable[ITEM_NO],RawTable[STOCK],"None"))</f>
        <v>2</v>
      </c>
      <c r="J80" s="313"/>
      <c r="K80" s="313"/>
      <c r="L80" s="316"/>
    </row>
    <row r="81" spans="2:12" ht="30" customHeight="1">
      <c r="B81" s="315" t="s">
        <v>1413</v>
      </c>
      <c r="C81" s="312" t="s">
        <v>2184</v>
      </c>
      <c r="D81" s="312" t="s">
        <v>3831</v>
      </c>
      <c r="E81" s="312" t="s">
        <v>4536</v>
      </c>
      <c r="F81" s="312"/>
      <c r="G81" s="312" t="s">
        <v>3832</v>
      </c>
      <c r="H81" s="65">
        <v>6323754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 t="s">
        <v>1758</v>
      </c>
      <c r="D82" s="312" t="s">
        <v>4404</v>
      </c>
      <c r="E82" s="312" t="s">
        <v>4537</v>
      </c>
      <c r="F82" s="312" t="s">
        <v>4450</v>
      </c>
      <c r="G82" s="312" t="s">
        <v>1423</v>
      </c>
      <c r="H82" s="65">
        <v>958309</v>
      </c>
      <c r="I82" s="65">
        <f>IF(H82="","None",_xlfn.XLOOKUP(H82,RawTable[ITEM_NO],RawTable[STOCK],"None"))</f>
        <v>1</v>
      </c>
      <c r="J82" s="313"/>
      <c r="K82" s="313"/>
      <c r="L82" s="316"/>
    </row>
    <row r="83" spans="2:12" ht="30" customHeight="1">
      <c r="B83" s="315" t="s">
        <v>1413</v>
      </c>
      <c r="C83" s="312" t="s">
        <v>1883</v>
      </c>
      <c r="D83" s="312" t="s">
        <v>4448</v>
      </c>
      <c r="E83" s="312" t="s">
        <v>4449</v>
      </c>
      <c r="F83" s="312" t="s">
        <v>4450</v>
      </c>
      <c r="G83" s="312" t="s">
        <v>3588</v>
      </c>
      <c r="H83" s="65">
        <v>6173770</v>
      </c>
      <c r="I83" s="65">
        <f>IF(H83="","None",_xlfn.XLOOKUP(H83,RawTable[ITEM_NO],RawTable[STOCK],"None"))</f>
        <v>2</v>
      </c>
      <c r="J83" s="313"/>
      <c r="K83" s="313"/>
      <c r="L83" s="316"/>
    </row>
    <row r="84" spans="2:12" ht="30" customHeight="1">
      <c r="B84" s="315" t="s">
        <v>1413</v>
      </c>
      <c r="C84" s="312" t="s">
        <v>1883</v>
      </c>
      <c r="D84" s="312" t="s">
        <v>4451</v>
      </c>
      <c r="E84" s="312" t="s">
        <v>4449</v>
      </c>
      <c r="F84" s="312" t="s">
        <v>4450</v>
      </c>
      <c r="G84" s="312" t="s">
        <v>3588</v>
      </c>
      <c r="H84" s="65">
        <v>6173771</v>
      </c>
      <c r="I84" s="65">
        <f>IF(H84="","None",_xlfn.XLOOKUP(H84,RawTable[ITEM_NO],RawTable[STOCK],"None"))</f>
        <v>2</v>
      </c>
      <c r="J84" s="313"/>
      <c r="K84" s="313"/>
      <c r="L84" s="316"/>
    </row>
    <row r="85" spans="2:12" ht="30" customHeight="1">
      <c r="B85" s="315" t="s">
        <v>1413</v>
      </c>
      <c r="C85" s="312" t="s">
        <v>1883</v>
      </c>
      <c r="D85" s="312" t="s">
        <v>4539</v>
      </c>
      <c r="E85" s="312"/>
      <c r="F85" s="312"/>
      <c r="G85" s="312" t="s">
        <v>2798</v>
      </c>
      <c r="H85" s="65">
        <v>6244832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1413</v>
      </c>
      <c r="C86" s="312" t="s">
        <v>1883</v>
      </c>
      <c r="D86" s="312" t="s">
        <v>4538</v>
      </c>
      <c r="E86" s="312"/>
      <c r="F86" s="312"/>
      <c r="G86" s="312" t="s">
        <v>2798</v>
      </c>
      <c r="H86" s="65">
        <v>6244833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1415</v>
      </c>
      <c r="C87" s="312" t="s">
        <v>2196</v>
      </c>
      <c r="D87" s="312" t="s">
        <v>4542</v>
      </c>
      <c r="E87" s="312" t="s">
        <v>4543</v>
      </c>
      <c r="F87" s="312" t="s">
        <v>4450</v>
      </c>
      <c r="G87" s="312" t="s">
        <v>1419</v>
      </c>
      <c r="H87" s="65">
        <v>6326073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1415</v>
      </c>
      <c r="C88" s="312" t="s">
        <v>2196</v>
      </c>
      <c r="D88" s="312" t="s">
        <v>4541</v>
      </c>
      <c r="E88" s="312"/>
      <c r="F88" s="312"/>
      <c r="G88" s="312" t="s">
        <v>1428</v>
      </c>
      <c r="H88" s="65">
        <v>6137619</v>
      </c>
      <c r="I88" s="65">
        <f>IF(H88="","None",_xlfn.XLOOKUP(H88,RawTable[ITEM_NO],RawTable[STOCK],"None"))</f>
        <v>2</v>
      </c>
      <c r="J88" s="313"/>
      <c r="K88" s="313"/>
      <c r="L88" s="316"/>
    </row>
    <row r="89" spans="2:12" ht="30" customHeight="1">
      <c r="B89" s="315" t="s">
        <v>1415</v>
      </c>
      <c r="C89" s="312" t="s">
        <v>2196</v>
      </c>
      <c r="D89" s="312" t="s">
        <v>4452</v>
      </c>
      <c r="E89" s="312"/>
      <c r="F89" s="312"/>
      <c r="G89" s="312" t="s">
        <v>1419</v>
      </c>
      <c r="H89" s="65">
        <v>6257781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1415</v>
      </c>
      <c r="C90" s="312" t="s">
        <v>1470</v>
      </c>
      <c r="D90" s="312" t="s">
        <v>4548</v>
      </c>
      <c r="E90" s="312"/>
      <c r="F90" s="312"/>
      <c r="G90" s="312" t="s">
        <v>1419</v>
      </c>
      <c r="H90" s="65">
        <v>1052608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1415</v>
      </c>
      <c r="C91" s="312" t="s">
        <v>1470</v>
      </c>
      <c r="D91" s="312" t="s">
        <v>1481</v>
      </c>
      <c r="E91" s="312"/>
      <c r="F91" s="312"/>
      <c r="G91" s="312" t="s">
        <v>1428</v>
      </c>
      <c r="H91" s="65">
        <v>6138164</v>
      </c>
      <c r="I91" s="65">
        <f>IF(H91="","None",_xlfn.XLOOKUP(H91,RawTable[ITEM_NO],RawTable[STOCK],"None"))</f>
        <v>3</v>
      </c>
      <c r="J91" s="313"/>
      <c r="K91" s="313"/>
      <c r="L91" s="316"/>
    </row>
    <row r="92" spans="2:12" ht="30" customHeight="1">
      <c r="B92" s="315" t="s">
        <v>1415</v>
      </c>
      <c r="C92" s="312" t="s">
        <v>1470</v>
      </c>
      <c r="D92" s="312" t="s">
        <v>4550</v>
      </c>
      <c r="E92" s="312"/>
      <c r="F92" s="312"/>
      <c r="G92" s="312" t="s">
        <v>1428</v>
      </c>
      <c r="H92" s="65">
        <v>6164491</v>
      </c>
      <c r="I92" s="65">
        <f>IF(H92="","None",_xlfn.XLOOKUP(H92,RawTable[ITEM_NO],RawTable[STOCK],"None"))</f>
        <v>3</v>
      </c>
      <c r="J92" s="313"/>
      <c r="K92" s="313"/>
      <c r="L92" s="316"/>
    </row>
    <row r="93" spans="2:12" ht="30" customHeight="1">
      <c r="B93" s="315" t="s">
        <v>1415</v>
      </c>
      <c r="C93" s="312" t="s">
        <v>1470</v>
      </c>
      <c r="D93" s="312" t="s">
        <v>2935</v>
      </c>
      <c r="E93" s="312"/>
      <c r="F93" s="312"/>
      <c r="G93" s="312" t="s">
        <v>1428</v>
      </c>
      <c r="H93" s="65">
        <v>6177037</v>
      </c>
      <c r="I93" s="65">
        <f>IF(H93="","None",_xlfn.XLOOKUP(H93,RawTable[ITEM_NO],RawTable[STOCK],"None"))</f>
        <v>3</v>
      </c>
      <c r="J93" s="313"/>
      <c r="K93" s="313"/>
      <c r="L93" s="316"/>
    </row>
    <row r="94" spans="2:12" ht="30" customHeight="1">
      <c r="B94" s="315" t="s">
        <v>1415</v>
      </c>
      <c r="C94" s="312" t="s">
        <v>1470</v>
      </c>
      <c r="D94" s="312" t="s">
        <v>2815</v>
      </c>
      <c r="E94" s="312"/>
      <c r="F94" s="312"/>
      <c r="G94" s="312" t="s">
        <v>1428</v>
      </c>
      <c r="H94" s="65">
        <v>6178862</v>
      </c>
      <c r="I94" s="65">
        <f>IF(H94="","None",_xlfn.XLOOKUP(H94,RawTable[ITEM_NO],RawTable[STOCK],"None"))</f>
        <v>2</v>
      </c>
      <c r="J94" s="313"/>
      <c r="K94" s="313"/>
      <c r="L94" s="316"/>
    </row>
    <row r="95" spans="2:12" ht="30" customHeight="1">
      <c r="B95" s="315" t="s">
        <v>1415</v>
      </c>
      <c r="C95" s="312" t="s">
        <v>1470</v>
      </c>
      <c r="D95" s="312" t="s">
        <v>4547</v>
      </c>
      <c r="E95" s="312"/>
      <c r="F95" s="312"/>
      <c r="G95" s="312" t="s">
        <v>1428</v>
      </c>
      <c r="H95" s="65">
        <v>6240433</v>
      </c>
      <c r="I95" s="65">
        <f>IF(H95="","None",_xlfn.XLOOKUP(H95,RawTable[ITEM_NO],RawTable[STOCK],"None"))</f>
        <v>6</v>
      </c>
      <c r="J95" s="313"/>
      <c r="K95" s="313"/>
      <c r="L95" s="316"/>
    </row>
    <row r="96" spans="2:12" ht="30" customHeight="1">
      <c r="B96" s="315" t="s">
        <v>1415</v>
      </c>
      <c r="C96" s="312" t="s">
        <v>1470</v>
      </c>
      <c r="D96" s="312" t="s">
        <v>4549</v>
      </c>
      <c r="E96" s="312"/>
      <c r="F96" s="312"/>
      <c r="G96" s="312" t="s">
        <v>1428</v>
      </c>
      <c r="H96" s="65">
        <v>6300504</v>
      </c>
      <c r="I96" s="65">
        <f>IF(H96="","None",_xlfn.XLOOKUP(H96,RawTable[ITEM_NO],RawTable[STOCK],"None"))</f>
        <v>2</v>
      </c>
      <c r="J96" s="313"/>
      <c r="K96" s="313"/>
      <c r="L96" s="316"/>
    </row>
    <row r="97" spans="2:12" ht="30" customHeight="1">
      <c r="B97" s="315" t="s">
        <v>1415</v>
      </c>
      <c r="C97" s="312" t="s">
        <v>1470</v>
      </c>
      <c r="D97" s="312" t="s">
        <v>4408</v>
      </c>
      <c r="E97" s="312"/>
      <c r="F97" s="312"/>
      <c r="G97" s="312" t="s">
        <v>1428</v>
      </c>
      <c r="H97" s="65">
        <v>6342203</v>
      </c>
      <c r="I97" s="65">
        <f>IF(H97="","None",_xlfn.XLOOKUP(H97,RawTable[ITEM_NO],RawTable[STOCK],"None"))</f>
        <v>5</v>
      </c>
      <c r="J97" s="313"/>
      <c r="K97" s="313"/>
      <c r="L97" s="316"/>
    </row>
    <row r="98" spans="2:12" ht="30" customHeight="1">
      <c r="B98" s="315" t="s">
        <v>1413</v>
      </c>
      <c r="C98" s="312" t="s">
        <v>1839</v>
      </c>
      <c r="D98" s="312" t="s">
        <v>4551</v>
      </c>
      <c r="E98" s="312"/>
      <c r="F98" s="312"/>
      <c r="G98" s="312" t="s">
        <v>3588</v>
      </c>
      <c r="H98" s="65">
        <v>6226681</v>
      </c>
      <c r="I98" s="65">
        <f>IF(H98="","None",_xlfn.XLOOKUP(H98,RawTable[ITEM_NO],RawTable[STOCK],"None"))</f>
        <v>3</v>
      </c>
      <c r="J98" s="313"/>
      <c r="K98" s="313"/>
      <c r="L98" s="316"/>
    </row>
    <row r="99" spans="2:12" ht="30" customHeight="1">
      <c r="B99" s="315" t="s">
        <v>1415</v>
      </c>
      <c r="C99" s="312" t="s">
        <v>1424</v>
      </c>
      <c r="D99" s="312" t="s">
        <v>4456</v>
      </c>
      <c r="E99" s="312" t="s">
        <v>4457</v>
      </c>
      <c r="F99" s="312"/>
      <c r="G99" s="312" t="s">
        <v>3810</v>
      </c>
      <c r="H99" s="65">
        <v>6175051</v>
      </c>
      <c r="I99" s="65">
        <f>IF(H99="","None",_xlfn.XLOOKUP(H99,RawTable[ITEM_NO],RawTable[STOCK],"None"))</f>
        <v>3</v>
      </c>
      <c r="J99" s="313"/>
      <c r="K99" s="313"/>
      <c r="L99" s="316"/>
    </row>
    <row r="100" spans="2:12" ht="30" customHeight="1">
      <c r="B100" s="315" t="s">
        <v>1415</v>
      </c>
      <c r="C100" s="312" t="s">
        <v>1424</v>
      </c>
      <c r="D100" s="312" t="s">
        <v>4458</v>
      </c>
      <c r="E100" s="312" t="s">
        <v>4459</v>
      </c>
      <c r="F100" s="312"/>
      <c r="G100" s="312" t="s">
        <v>3810</v>
      </c>
      <c r="H100" s="65">
        <v>6175052</v>
      </c>
      <c r="I100" s="65">
        <f>IF(H100="","None",_xlfn.XLOOKUP(H100,RawTable[ITEM_NO],RawTable[STOCK],"None"))</f>
        <v>1</v>
      </c>
      <c r="J100" s="313"/>
      <c r="K100" s="313"/>
      <c r="L100" s="316"/>
    </row>
    <row r="101" spans="2:12" ht="30" customHeight="1">
      <c r="B101" s="315" t="s">
        <v>1415</v>
      </c>
      <c r="C101" s="312" t="s">
        <v>1424</v>
      </c>
      <c r="D101" s="312" t="s">
        <v>4554</v>
      </c>
      <c r="E101" s="312" t="s">
        <v>4555</v>
      </c>
      <c r="F101" s="312"/>
      <c r="G101" s="312" t="s">
        <v>3588</v>
      </c>
      <c r="H101" s="65">
        <v>6191055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1415</v>
      </c>
      <c r="C102" s="312" t="s">
        <v>1424</v>
      </c>
      <c r="D102" s="312" t="s">
        <v>4553</v>
      </c>
      <c r="E102" s="312"/>
      <c r="F102" s="312"/>
      <c r="G102" s="312" t="s">
        <v>2245</v>
      </c>
      <c r="H102" s="65">
        <v>6302285</v>
      </c>
      <c r="I102" s="65">
        <f>IF(H102="","None",_xlfn.XLOOKUP(H102,RawTable[ITEM_NO],RawTable[STOCK],"None"))</f>
        <v>1</v>
      </c>
      <c r="J102" s="313"/>
      <c r="K102" s="313"/>
      <c r="L102" s="316"/>
    </row>
    <row r="103" spans="2:12" ht="30" customHeight="1">
      <c r="B103" s="315" t="s">
        <v>8761</v>
      </c>
      <c r="C103" s="312" t="s">
        <v>1424</v>
      </c>
      <c r="D103" s="312" t="s">
        <v>4446</v>
      </c>
      <c r="E103" s="312"/>
      <c r="F103" s="312"/>
      <c r="G103" s="312" t="s">
        <v>3810</v>
      </c>
      <c r="H103" s="65">
        <v>6320885</v>
      </c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 t="s">
        <v>1415</v>
      </c>
      <c r="C104" s="312" t="s">
        <v>1496</v>
      </c>
      <c r="D104" s="312" t="s">
        <v>4462</v>
      </c>
      <c r="E104" s="312"/>
      <c r="F104" s="312"/>
      <c r="G104" s="312" t="s">
        <v>1419</v>
      </c>
      <c r="H104" s="65">
        <v>6247771</v>
      </c>
      <c r="I104" s="65">
        <f>IF(H104="","None",_xlfn.XLOOKUP(H104,RawTable[ITEM_NO],RawTable[STOCK],"None"))</f>
        <v>1</v>
      </c>
      <c r="J104" s="313"/>
      <c r="K104" s="313"/>
      <c r="L104" s="316"/>
    </row>
    <row r="105" spans="2:12" ht="30" customHeight="1">
      <c r="B105" s="315" t="s">
        <v>1415</v>
      </c>
      <c r="C105" s="312" t="s">
        <v>1502</v>
      </c>
      <c r="D105" s="312" t="s">
        <v>4561</v>
      </c>
      <c r="E105" s="312" t="s">
        <v>4560</v>
      </c>
      <c r="F105" s="312" t="s">
        <v>4559</v>
      </c>
      <c r="G105" s="312" t="s">
        <v>1419</v>
      </c>
      <c r="H105" s="65">
        <v>6308365</v>
      </c>
      <c r="I105" s="65">
        <f>IF(H105="","None",_xlfn.XLOOKUP(H105,RawTable[ITEM_NO],RawTable[STOCK],"None"))</f>
        <v>2</v>
      </c>
      <c r="J105" s="313"/>
      <c r="K105" s="313"/>
      <c r="L105" s="316"/>
    </row>
    <row r="106" spans="2:12" ht="30" customHeight="1">
      <c r="B106" s="315" t="s">
        <v>1415</v>
      </c>
      <c r="C106" s="312" t="s">
        <v>1502</v>
      </c>
      <c r="D106" s="312" t="s">
        <v>3804</v>
      </c>
      <c r="E106" s="312" t="s">
        <v>4464</v>
      </c>
      <c r="F106" s="312" t="s">
        <v>4465</v>
      </c>
      <c r="G106" s="312" t="s">
        <v>1528</v>
      </c>
      <c r="H106" s="65">
        <v>6226103</v>
      </c>
      <c r="I106" s="65">
        <f>IF(H106="","None",_xlfn.XLOOKUP(H106,RawTable[ITEM_NO],RawTable[STOCK],"None"))</f>
        <v>12</v>
      </c>
      <c r="J106" s="313"/>
      <c r="K106" s="313"/>
      <c r="L106" s="316"/>
    </row>
    <row r="107" spans="2:12" ht="30" customHeight="1">
      <c r="B107" s="315" t="s">
        <v>1415</v>
      </c>
      <c r="C107" s="312" t="s">
        <v>3587</v>
      </c>
      <c r="D107" s="312" t="s">
        <v>3586</v>
      </c>
      <c r="E107" s="312" t="s">
        <v>3587</v>
      </c>
      <c r="F107" s="312"/>
      <c r="G107" s="312" t="s">
        <v>3588</v>
      </c>
      <c r="H107" s="65">
        <v>6313441</v>
      </c>
      <c r="I107" s="65">
        <f>IF(H107="","None",_xlfn.XLOOKUP(H107,RawTable[ITEM_NO],RawTable[STOCK],"None"))</f>
        <v>2</v>
      </c>
      <c r="J107" s="313"/>
      <c r="K107" s="313"/>
      <c r="L107" s="316"/>
    </row>
    <row r="108" spans="2:12" ht="30" customHeight="1">
      <c r="B108" s="315" t="s">
        <v>1415</v>
      </c>
      <c r="C108" s="312" t="s">
        <v>1502</v>
      </c>
      <c r="D108" s="312" t="s">
        <v>2205</v>
      </c>
      <c r="E108" s="312"/>
      <c r="F108" s="312"/>
      <c r="G108" s="312" t="s">
        <v>1428</v>
      </c>
      <c r="H108" s="65">
        <v>6321761</v>
      </c>
      <c r="I108" s="65">
        <f>IF(H108="","None",_xlfn.XLOOKUP(H108,RawTable[ITEM_NO],RawTable[STOCK],"None"))</f>
        <v>1</v>
      </c>
      <c r="J108" s="313"/>
      <c r="K108" s="313"/>
      <c r="L108" s="316"/>
    </row>
    <row r="109" spans="2:12" ht="30" customHeight="1">
      <c r="B109" s="315" t="s">
        <v>1415</v>
      </c>
      <c r="C109" s="312" t="s">
        <v>1502</v>
      </c>
      <c r="D109" s="312" t="s">
        <v>4383</v>
      </c>
      <c r="E109" s="312"/>
      <c r="F109" s="312"/>
      <c r="G109" s="312" t="s">
        <v>1419</v>
      </c>
      <c r="H109" s="65">
        <v>6335506</v>
      </c>
      <c r="I109" s="65">
        <f>IF(H109="","None",_xlfn.XLOOKUP(H109,RawTable[ITEM_NO],RawTable[STOCK],"None"))</f>
        <v>2</v>
      </c>
      <c r="J109" s="313"/>
      <c r="K109" s="313"/>
      <c r="L109" s="316"/>
    </row>
    <row r="110" spans="2:12" ht="30" customHeight="1">
      <c r="B110" s="315" t="s">
        <v>1415</v>
      </c>
      <c r="C110" s="312" t="s">
        <v>2301</v>
      </c>
      <c r="D110" s="312" t="s">
        <v>4565</v>
      </c>
      <c r="E110" s="312"/>
      <c r="F110" s="312"/>
      <c r="G110" s="312" t="s">
        <v>1585</v>
      </c>
      <c r="H110" s="65">
        <v>6310714</v>
      </c>
      <c r="I110" s="65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1415</v>
      </c>
      <c r="C111" s="312" t="s">
        <v>1504</v>
      </c>
      <c r="D111" s="312" t="s">
        <v>4568</v>
      </c>
      <c r="E111" s="312"/>
      <c r="F111" s="312"/>
      <c r="G111" s="312" t="s">
        <v>1428</v>
      </c>
      <c r="H111" s="65">
        <v>6149051</v>
      </c>
      <c r="I111" s="65">
        <f>IF(H111="","None",_xlfn.XLOOKUP(H111,RawTable[ITEM_NO],RawTable[STOCK],"None"))</f>
        <v>0</v>
      </c>
      <c r="J111" s="313"/>
      <c r="K111" s="313"/>
      <c r="L111" s="316"/>
    </row>
    <row r="112" spans="2:12" ht="30" customHeight="1">
      <c r="B112" s="315" t="s">
        <v>1415</v>
      </c>
      <c r="C112" s="312" t="s">
        <v>1504</v>
      </c>
      <c r="D112" s="312" t="s">
        <v>4413</v>
      </c>
      <c r="E112" s="312"/>
      <c r="F112" s="312"/>
      <c r="G112" s="312" t="s">
        <v>1428</v>
      </c>
      <c r="H112" s="65">
        <v>6161030</v>
      </c>
      <c r="I112" s="65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1415</v>
      </c>
      <c r="C113" s="312" t="s">
        <v>1504</v>
      </c>
      <c r="D113" s="312" t="s">
        <v>2004</v>
      </c>
      <c r="E113" s="312"/>
      <c r="F113" s="312"/>
      <c r="G113" s="312" t="s">
        <v>1419</v>
      </c>
      <c r="H113" s="65">
        <v>6215305</v>
      </c>
      <c r="I113" s="65">
        <f>IF(H113="","None",_xlfn.XLOOKUP(H113,RawTable[ITEM_NO],RawTable[STOCK],"None"))</f>
        <v>2</v>
      </c>
      <c r="J113" s="313"/>
      <c r="K113" s="313"/>
      <c r="L113" s="316"/>
    </row>
    <row r="114" spans="2:12" ht="30" customHeight="1">
      <c r="B114" s="315" t="s">
        <v>1415</v>
      </c>
      <c r="C114" s="312" t="s">
        <v>1504</v>
      </c>
      <c r="D114" s="312" t="s">
        <v>4567</v>
      </c>
      <c r="E114" s="312"/>
      <c r="F114" s="312"/>
      <c r="G114" s="312" t="s">
        <v>1428</v>
      </c>
      <c r="H114" s="65">
        <v>6242906</v>
      </c>
      <c r="I114" s="65">
        <f>IF(H114="","None",_xlfn.XLOOKUP(H114,RawTable[ITEM_NO],RawTable[STOCK],"None"))</f>
        <v>19</v>
      </c>
      <c r="J114" s="313"/>
      <c r="K114" s="313"/>
      <c r="L114" s="316"/>
    </row>
    <row r="115" spans="2:12" ht="30" customHeight="1">
      <c r="B115" s="315" t="s">
        <v>1415</v>
      </c>
      <c r="C115" s="312" t="s">
        <v>1504</v>
      </c>
      <c r="D115" s="312" t="s">
        <v>4566</v>
      </c>
      <c r="E115" s="312"/>
      <c r="F115" s="312"/>
      <c r="G115" s="312" t="s">
        <v>1419</v>
      </c>
      <c r="H115" s="65">
        <v>6242908</v>
      </c>
      <c r="I115" s="65">
        <f>IF(H115="","None",_xlfn.XLOOKUP(H115,RawTable[ITEM_NO],RawTable[STOCK],"None"))</f>
        <v>19</v>
      </c>
      <c r="J115" s="313"/>
      <c r="K115" s="313"/>
      <c r="L115" s="316"/>
    </row>
    <row r="116" spans="2:12" ht="30" customHeight="1">
      <c r="B116" s="315" t="s">
        <v>1792</v>
      </c>
      <c r="C116" s="312" t="s">
        <v>2700</v>
      </c>
      <c r="D116" s="312" t="s">
        <v>4454</v>
      </c>
      <c r="E116" s="312" t="s">
        <v>4455</v>
      </c>
      <c r="F116" s="312"/>
      <c r="G116" s="312" t="s">
        <v>3810</v>
      </c>
      <c r="H116" s="65">
        <v>6175050</v>
      </c>
      <c r="I116" s="65">
        <f>IF(H116="","None",_xlfn.XLOOKUP(H116,RawTable[ITEM_NO],RawTable[STOCK],"None"))</f>
        <v>2</v>
      </c>
      <c r="J116" s="313"/>
      <c r="K116" s="313"/>
      <c r="L116" s="316"/>
    </row>
    <row r="117" spans="2:12" ht="30" customHeight="1">
      <c r="B117" s="315" t="s">
        <v>1792</v>
      </c>
      <c r="C117" s="312" t="s">
        <v>2700</v>
      </c>
      <c r="D117" s="312" t="s">
        <v>4447</v>
      </c>
      <c r="E117" s="312" t="s">
        <v>4606</v>
      </c>
      <c r="F117" s="312" t="s">
        <v>4423</v>
      </c>
      <c r="G117" s="312" t="s">
        <v>3810</v>
      </c>
      <c r="H117" s="65">
        <v>6236245</v>
      </c>
      <c r="I117" s="65">
        <f>IF(H117="","None",_xlfn.XLOOKUP(H117,RawTable[ITEM_NO],RawTable[STOCK],"None"))</f>
        <v>1</v>
      </c>
      <c r="J117" s="313"/>
      <c r="K117" s="313"/>
      <c r="L117" s="316"/>
    </row>
    <row r="118" spans="2:12" ht="30" customHeight="1">
      <c r="B118" s="315" t="s">
        <v>1792</v>
      </c>
      <c r="C118" s="312" t="s">
        <v>2700</v>
      </c>
      <c r="D118" s="312" t="s">
        <v>4460</v>
      </c>
      <c r="E118" s="312" t="s">
        <v>4461</v>
      </c>
      <c r="F118" s="312"/>
      <c r="G118" s="312" t="s">
        <v>3810</v>
      </c>
      <c r="H118" s="65">
        <v>6173786</v>
      </c>
      <c r="I118" s="65">
        <f>IF(H118="","None",_xlfn.XLOOKUP(H118,RawTable[ITEM_NO],RawTable[STOCK],"None"))</f>
        <v>1</v>
      </c>
      <c r="J118" s="313"/>
      <c r="K118" s="313"/>
      <c r="L118" s="316"/>
    </row>
    <row r="119" spans="2:12" ht="30" customHeight="1">
      <c r="B119" s="315" t="s">
        <v>1413</v>
      </c>
      <c r="C119" s="312" t="s">
        <v>1626</v>
      </c>
      <c r="D119" s="312" t="s">
        <v>4467</v>
      </c>
      <c r="E119" s="312" t="s">
        <v>4468</v>
      </c>
      <c r="F119" s="312"/>
      <c r="G119" s="312" t="s">
        <v>2788</v>
      </c>
      <c r="H119" s="65">
        <v>1351586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1415</v>
      </c>
      <c r="C120" s="312" t="s">
        <v>1417</v>
      </c>
      <c r="D120" s="312" t="s">
        <v>1403</v>
      </c>
      <c r="E120" s="312" t="s">
        <v>4571</v>
      </c>
      <c r="F120" s="312" t="s">
        <v>4466</v>
      </c>
      <c r="G120" s="312" t="s">
        <v>3588</v>
      </c>
      <c r="H120" s="65">
        <v>6237839</v>
      </c>
      <c r="I120" s="65">
        <f>IF(H120="","None",_xlfn.XLOOKUP(H120,RawTable[ITEM_NO],RawTable[STOCK],"None"))</f>
        <v>2</v>
      </c>
      <c r="J120" s="313"/>
      <c r="K120" s="313"/>
      <c r="L120" s="316"/>
    </row>
    <row r="121" spans="2:12" ht="30" customHeight="1">
      <c r="B121" s="315" t="s">
        <v>1415</v>
      </c>
      <c r="C121" s="312" t="s">
        <v>1417</v>
      </c>
      <c r="D121" s="312" t="s">
        <v>2947</v>
      </c>
      <c r="E121" s="312" t="s">
        <v>4573</v>
      </c>
      <c r="F121" s="312" t="s">
        <v>4574</v>
      </c>
      <c r="G121" s="312" t="s">
        <v>1419</v>
      </c>
      <c r="H121" s="65">
        <v>1053715</v>
      </c>
      <c r="I121" s="65">
        <f>IF(H121="","None",_xlfn.XLOOKUP(H121,RawTable[ITEM_NO],RawTable[STOCK],"None"))</f>
        <v>4</v>
      </c>
      <c r="J121" s="313"/>
      <c r="K121" s="313"/>
      <c r="L121" s="316"/>
    </row>
    <row r="122" spans="2:12" ht="30" customHeight="1">
      <c r="B122" s="315" t="s">
        <v>1415</v>
      </c>
      <c r="C122" s="312" t="s">
        <v>1417</v>
      </c>
      <c r="D122" s="312" t="s">
        <v>4572</v>
      </c>
      <c r="E122" s="312" t="s">
        <v>4569</v>
      </c>
      <c r="F122" s="312" t="s">
        <v>4570</v>
      </c>
      <c r="G122" s="312" t="s">
        <v>1428</v>
      </c>
      <c r="H122" s="65">
        <v>6183036</v>
      </c>
      <c r="I122" s="65">
        <f>IF(H122="","None",_xlfn.XLOOKUP(H122,RawTable[ITEM_NO],RawTable[STOCK],"None"))</f>
        <v>2</v>
      </c>
      <c r="J122" s="313"/>
      <c r="K122" s="313"/>
      <c r="L122" s="316"/>
    </row>
    <row r="123" spans="2:12" ht="30" customHeight="1">
      <c r="B123" s="315" t="s">
        <v>1415</v>
      </c>
      <c r="C123" s="312" t="s">
        <v>1417</v>
      </c>
      <c r="D123" s="312" t="s">
        <v>3551</v>
      </c>
      <c r="E123" s="312"/>
      <c r="F123" s="312"/>
      <c r="G123" s="312" t="s">
        <v>1495</v>
      </c>
      <c r="H123" s="65">
        <v>6130314</v>
      </c>
      <c r="I123" s="65">
        <f>IF(H123="","None",_xlfn.XLOOKUP(H123,RawTable[ITEM_NO],RawTable[STOCK],"None"))</f>
        <v>3</v>
      </c>
      <c r="J123" s="313"/>
      <c r="K123" s="313"/>
      <c r="L123" s="316"/>
    </row>
    <row r="124" spans="2:12" ht="30" customHeight="1">
      <c r="B124" s="315" t="s">
        <v>1415</v>
      </c>
      <c r="C124" s="312" t="s">
        <v>1417</v>
      </c>
      <c r="D124" s="312" t="s">
        <v>4376</v>
      </c>
      <c r="E124" s="312"/>
      <c r="F124" s="312"/>
      <c r="G124" s="312" t="s">
        <v>1428</v>
      </c>
      <c r="H124" s="65">
        <v>6168180</v>
      </c>
      <c r="I124" s="65">
        <f>IF(H124="","None",_xlfn.XLOOKUP(H124,RawTable[ITEM_NO],RawTable[STOCK],"None"))</f>
        <v>2</v>
      </c>
      <c r="J124" s="313"/>
      <c r="K124" s="313"/>
      <c r="L124" s="316"/>
    </row>
    <row r="125" spans="2:12" ht="30" customHeight="1">
      <c r="B125" s="315" t="s">
        <v>1415</v>
      </c>
      <c r="C125" s="312" t="s">
        <v>1417</v>
      </c>
      <c r="D125" s="312" t="s">
        <v>4564</v>
      </c>
      <c r="E125" s="312"/>
      <c r="F125" s="312"/>
      <c r="G125" s="312" t="s">
        <v>1428</v>
      </c>
      <c r="H125" s="65">
        <v>6223145</v>
      </c>
      <c r="I125" s="65">
        <f>IF(H125="","None",_xlfn.XLOOKUP(H125,RawTable[ITEM_NO],RawTable[STOCK],"None"))</f>
        <v>0</v>
      </c>
      <c r="J125" s="313"/>
      <c r="K125" s="313"/>
      <c r="L125" s="316"/>
    </row>
    <row r="126" spans="2:12" ht="30" customHeight="1">
      <c r="B126" s="315" t="s">
        <v>1415</v>
      </c>
      <c r="C126" s="312" t="s">
        <v>1417</v>
      </c>
      <c r="D126" s="312" t="s">
        <v>4469</v>
      </c>
      <c r="E126" s="312"/>
      <c r="F126" s="312"/>
      <c r="G126" s="312" t="s">
        <v>1419</v>
      </c>
      <c r="H126" s="65">
        <v>6235467</v>
      </c>
      <c r="I126" s="65">
        <f>IF(H126="","None",_xlfn.XLOOKUP(H126,RawTable[ITEM_NO],RawTable[STOCK],"None"))</f>
        <v>1</v>
      </c>
      <c r="J126" s="313"/>
      <c r="K126" s="313"/>
      <c r="L126" s="316"/>
    </row>
    <row r="127" spans="2:12" ht="30" customHeight="1">
      <c r="B127" s="315" t="s">
        <v>8886</v>
      </c>
      <c r="C127" s="312" t="s">
        <v>8887</v>
      </c>
      <c r="D127" s="312" t="s">
        <v>8879</v>
      </c>
      <c r="E127" s="736" t="s">
        <v>8883</v>
      </c>
      <c r="F127" s="312"/>
      <c r="G127" s="312"/>
      <c r="H127" s="65"/>
      <c r="I127" s="65" t="str">
        <f>IF(H127="","None",_xlfn.XLOOKUP(H127,RawTable[ITEM_NO],RawTable[STOCK],"None"))</f>
        <v>None</v>
      </c>
      <c r="J127" s="313"/>
      <c r="K127" s="313"/>
      <c r="L127" s="316" t="s">
        <v>8888</v>
      </c>
    </row>
    <row r="128" spans="2:12" ht="30" customHeight="1">
      <c r="B128" s="315" t="s">
        <v>8886</v>
      </c>
      <c r="C128" s="312" t="s">
        <v>8887</v>
      </c>
      <c r="D128" s="312" t="s">
        <v>8880</v>
      </c>
      <c r="E128" s="736" t="s">
        <v>8884</v>
      </c>
      <c r="F128" s="312"/>
      <c r="G128" s="312"/>
      <c r="H128" s="65"/>
      <c r="I128" s="65" t="str">
        <f>IF(H128="","None",_xlfn.XLOOKUP(H128,RawTable[ITEM_NO],RawTable[STOCK],"None"))</f>
        <v>None</v>
      </c>
      <c r="J128" s="313"/>
      <c r="K128" s="313"/>
      <c r="L128" s="316" t="s">
        <v>8888</v>
      </c>
    </row>
    <row r="129" spans="2:12" ht="30" customHeight="1">
      <c r="B129" s="315" t="s">
        <v>8886</v>
      </c>
      <c r="C129" s="312" t="s">
        <v>8887</v>
      </c>
      <c r="D129" s="312" t="s">
        <v>8881</v>
      </c>
      <c r="E129" s="736" t="s">
        <v>8885</v>
      </c>
      <c r="F129" s="312"/>
      <c r="G129" s="312"/>
      <c r="H129" s="65"/>
      <c r="I129" s="65" t="str">
        <f>IF(H129="","None",_xlfn.XLOOKUP(H129,RawTable[ITEM_NO],RawTable[STOCK],"None"))</f>
        <v>None</v>
      </c>
      <c r="J129" s="313"/>
      <c r="K129" s="313"/>
      <c r="L129" s="316" t="s">
        <v>8888</v>
      </c>
    </row>
    <row r="130" spans="2:12" ht="30" customHeight="1">
      <c r="B130" s="315" t="s">
        <v>8886</v>
      </c>
      <c r="C130" s="312" t="s">
        <v>8887</v>
      </c>
      <c r="D130" s="312" t="s">
        <v>8878</v>
      </c>
      <c r="E130" s="736" t="s">
        <v>8882</v>
      </c>
      <c r="F130" s="312"/>
      <c r="G130" s="312"/>
      <c r="H130" s="65"/>
      <c r="I130" s="65" t="str">
        <f>IF(H130="","None",_xlfn.XLOOKUP(H130,RawTable[ITEM_NO],RawTable[STOCK],"None"))</f>
        <v>None</v>
      </c>
      <c r="J130" s="313"/>
      <c r="K130" s="313"/>
      <c r="L130" s="316" t="s">
        <v>8888</v>
      </c>
    </row>
    <row r="131" spans="2:12" ht="30" customHeight="1">
      <c r="B131" s="315" t="s">
        <v>1415</v>
      </c>
      <c r="C131" s="312" t="s">
        <v>1558</v>
      </c>
      <c r="D131" s="312" t="s">
        <v>4575</v>
      </c>
      <c r="E131" s="312"/>
      <c r="F131" s="312"/>
      <c r="G131" s="312" t="s">
        <v>1419</v>
      </c>
      <c r="H131" s="65">
        <v>6190862</v>
      </c>
      <c r="I131" s="65">
        <f>IF(H131="","None",_xlfn.XLOOKUP(H131,RawTable[ITEM_NO],RawTable[STOCK],"None"))</f>
        <v>0</v>
      </c>
      <c r="J131" s="313"/>
      <c r="K131" s="313"/>
      <c r="L131" s="316"/>
    </row>
    <row r="132" spans="2:12" ht="30" customHeight="1">
      <c r="B132" s="315" t="s">
        <v>1413</v>
      </c>
      <c r="C132" s="312" t="s">
        <v>2092</v>
      </c>
      <c r="D132" s="312" t="s">
        <v>4470</v>
      </c>
      <c r="E132" s="312" t="s">
        <v>4471</v>
      </c>
      <c r="F132" s="312" t="s">
        <v>4472</v>
      </c>
      <c r="G132" s="312" t="s">
        <v>3588</v>
      </c>
      <c r="H132" s="65">
        <v>6255267</v>
      </c>
      <c r="I132" s="65">
        <f>IF(H132="","None",_xlfn.XLOOKUP(H132,RawTable[ITEM_NO],RawTable[STOCK],"None"))</f>
        <v>1</v>
      </c>
      <c r="J132" s="313"/>
      <c r="K132" s="313"/>
      <c r="L132" s="316"/>
    </row>
    <row r="133" spans="2:12" ht="30" customHeight="1">
      <c r="B133" s="315" t="s">
        <v>1413</v>
      </c>
      <c r="C133" s="312" t="s">
        <v>2092</v>
      </c>
      <c r="D133" s="312" t="s">
        <v>4577</v>
      </c>
      <c r="E133" s="312" t="s">
        <v>4578</v>
      </c>
      <c r="F133" s="312" t="s">
        <v>4472</v>
      </c>
      <c r="G133" s="312" t="s">
        <v>3588</v>
      </c>
      <c r="H133" s="65">
        <v>6302069</v>
      </c>
      <c r="I133" s="65">
        <f>IF(H133="","None",_xlfn.XLOOKUP(H133,RawTable[ITEM_NO],RawTable[STOCK],"None"))</f>
        <v>1</v>
      </c>
      <c r="J133" s="313"/>
      <c r="K133" s="313"/>
      <c r="L133" s="316"/>
    </row>
    <row r="134" spans="2:12" ht="30" customHeight="1">
      <c r="B134" s="315" t="s">
        <v>1413</v>
      </c>
      <c r="C134" s="312" t="s">
        <v>2092</v>
      </c>
      <c r="D134" s="312" t="s">
        <v>4579</v>
      </c>
      <c r="E134" s="312"/>
      <c r="F134" s="312"/>
      <c r="G134" s="312" t="s">
        <v>3588</v>
      </c>
      <c r="H134" s="65">
        <v>6237155</v>
      </c>
      <c r="I134" s="65">
        <f>IF(H134="","None",_xlfn.XLOOKUP(H134,RawTable[ITEM_NO],RawTable[STOCK],"None"))</f>
        <v>1</v>
      </c>
      <c r="J134" s="313"/>
      <c r="K134" s="313"/>
      <c r="L134" s="316"/>
    </row>
    <row r="135" spans="2:12" ht="30" customHeight="1">
      <c r="B135" s="315" t="s">
        <v>1415</v>
      </c>
      <c r="C135" s="312" t="s">
        <v>1563</v>
      </c>
      <c r="D135" s="312" t="s">
        <v>4473</v>
      </c>
      <c r="E135" s="312" t="s">
        <v>4474</v>
      </c>
      <c r="F135" s="312" t="s">
        <v>4472</v>
      </c>
      <c r="G135" s="312" t="s">
        <v>1423</v>
      </c>
      <c r="H135" s="65">
        <v>6258032</v>
      </c>
      <c r="I135" s="65">
        <f>IF(H135="","None",_xlfn.XLOOKUP(H135,RawTable[ITEM_NO],RawTable[STOCK],"None"))</f>
        <v>2</v>
      </c>
      <c r="J135" s="313"/>
      <c r="K135" s="313"/>
      <c r="L135" s="316"/>
    </row>
    <row r="136" spans="2:12" ht="30" customHeight="1">
      <c r="B136" s="315" t="s">
        <v>1415</v>
      </c>
      <c r="C136" s="312" t="s">
        <v>1563</v>
      </c>
      <c r="D136" s="312" t="s">
        <v>4580</v>
      </c>
      <c r="E136" s="312" t="s">
        <v>4474</v>
      </c>
      <c r="F136" s="312" t="s">
        <v>4472</v>
      </c>
      <c r="G136" s="312" t="s">
        <v>1423</v>
      </c>
      <c r="H136" s="65">
        <v>6302373</v>
      </c>
      <c r="I136" s="65">
        <f>IF(H136="","None",_xlfn.XLOOKUP(H136,RawTable[ITEM_NO],RawTable[STOCK],"None"))</f>
        <v>3</v>
      </c>
      <c r="J136" s="313"/>
      <c r="K136" s="313"/>
      <c r="L136" s="316"/>
    </row>
    <row r="137" spans="2:12" ht="30" customHeight="1">
      <c r="B137" s="315" t="s">
        <v>1415</v>
      </c>
      <c r="C137" s="312" t="s">
        <v>1563</v>
      </c>
      <c r="D137" s="312" t="s">
        <v>4581</v>
      </c>
      <c r="E137" s="312" t="s">
        <v>4474</v>
      </c>
      <c r="F137" s="312" t="s">
        <v>4472</v>
      </c>
      <c r="G137" s="312" t="s">
        <v>1423</v>
      </c>
      <c r="H137" s="65">
        <v>6302375</v>
      </c>
      <c r="I137" s="65">
        <f>IF(H137="","None",_xlfn.XLOOKUP(H137,RawTable[ITEM_NO],RawTable[STOCK],"None"))</f>
        <v>2</v>
      </c>
      <c r="J137" s="313"/>
      <c r="K137" s="313"/>
      <c r="L137" s="316"/>
    </row>
    <row r="138" spans="2:12" ht="30" customHeight="1">
      <c r="B138" s="315" t="s">
        <v>1413</v>
      </c>
      <c r="C138" s="312" t="s">
        <v>2094</v>
      </c>
      <c r="D138" s="312" t="s">
        <v>4510</v>
      </c>
      <c r="E138" s="312" t="s">
        <v>4511</v>
      </c>
      <c r="F138" s="312" t="s">
        <v>4512</v>
      </c>
      <c r="G138" s="312" t="s">
        <v>1423</v>
      </c>
      <c r="H138" s="65">
        <v>6195853</v>
      </c>
      <c r="I138" s="65">
        <f>IF(H138="","None",_xlfn.XLOOKUP(H138,RawTable[ITEM_NO],RawTable[STOCK],"None"))</f>
        <v>10</v>
      </c>
      <c r="J138" s="313"/>
      <c r="K138" s="313"/>
      <c r="L138" s="316"/>
    </row>
    <row r="139" spans="2:12" ht="30" customHeight="1">
      <c r="B139" s="315" t="s">
        <v>1413</v>
      </c>
      <c r="C139" s="312" t="s">
        <v>2954</v>
      </c>
      <c r="D139" s="312" t="s">
        <v>4582</v>
      </c>
      <c r="E139" s="312" t="s">
        <v>4476</v>
      </c>
      <c r="F139" s="312" t="s">
        <v>4472</v>
      </c>
      <c r="G139" s="312" t="s">
        <v>3588</v>
      </c>
      <c r="H139" s="65">
        <v>6302071</v>
      </c>
      <c r="I139" s="65">
        <f>IF(H139="","None",_xlfn.XLOOKUP(H139,RawTable[ITEM_NO],RawTable[STOCK],"None"))</f>
        <v>1</v>
      </c>
      <c r="J139" s="313"/>
      <c r="K139" s="313"/>
      <c r="L139" s="316"/>
    </row>
    <row r="140" spans="2:12" ht="30" customHeight="1">
      <c r="B140" s="315" t="s">
        <v>1413</v>
      </c>
      <c r="C140" s="312" t="s">
        <v>4583</v>
      </c>
      <c r="D140" s="312" t="s">
        <v>4584</v>
      </c>
      <c r="E140" s="312" t="s">
        <v>4476</v>
      </c>
      <c r="F140" s="312" t="s">
        <v>4472</v>
      </c>
      <c r="G140" s="312" t="s">
        <v>3588</v>
      </c>
      <c r="H140" s="65">
        <v>6236997</v>
      </c>
      <c r="I140" s="65">
        <f>IF(H140="","None",_xlfn.XLOOKUP(H140,RawTable[ITEM_NO],RawTable[STOCK],"None"))</f>
        <v>2</v>
      </c>
      <c r="J140" s="313"/>
      <c r="K140" s="313"/>
      <c r="L140" s="316"/>
    </row>
    <row r="141" spans="2:12" ht="30" customHeight="1">
      <c r="B141" s="315" t="s">
        <v>1415</v>
      </c>
      <c r="C141" s="312" t="s">
        <v>1488</v>
      </c>
      <c r="D141" s="312" t="s">
        <v>3803</v>
      </c>
      <c r="E141" s="312"/>
      <c r="F141" s="312"/>
      <c r="G141" s="312" t="s">
        <v>1419</v>
      </c>
      <c r="H141" s="65">
        <v>6183023</v>
      </c>
      <c r="I141" s="65">
        <f>IF(H141="","None",_xlfn.XLOOKUP(H141,RawTable[ITEM_NO],RawTable[STOCK],"None"))</f>
        <v>3</v>
      </c>
      <c r="J141" s="313"/>
      <c r="K141" s="313"/>
      <c r="L141" s="316"/>
    </row>
    <row r="142" spans="2:12" ht="30" customHeight="1">
      <c r="B142" s="315" t="s">
        <v>1415</v>
      </c>
      <c r="C142" s="312" t="s">
        <v>1488</v>
      </c>
      <c r="D142" s="312" t="s">
        <v>3324</v>
      </c>
      <c r="E142" s="312"/>
      <c r="F142" s="312"/>
      <c r="G142" s="312" t="s">
        <v>1423</v>
      </c>
      <c r="H142" s="65">
        <v>6336724</v>
      </c>
      <c r="I142" s="65">
        <f>IF(H142="","None",_xlfn.XLOOKUP(H142,RawTable[ITEM_NO],RawTable[STOCK],"None"))</f>
        <v>4</v>
      </c>
      <c r="J142" s="313"/>
      <c r="K142" s="313"/>
      <c r="L142" s="316"/>
    </row>
    <row r="143" spans="2:12" ht="30" customHeight="1">
      <c r="B143" s="315" t="s">
        <v>1413</v>
      </c>
      <c r="C143" s="312" t="s">
        <v>4418</v>
      </c>
      <c r="D143" s="312" t="s">
        <v>4475</v>
      </c>
      <c r="E143" s="312" t="s">
        <v>4476</v>
      </c>
      <c r="F143" s="312" t="s">
        <v>4472</v>
      </c>
      <c r="G143" s="312" t="s">
        <v>3588</v>
      </c>
      <c r="H143" s="65">
        <v>6124619</v>
      </c>
      <c r="I143" s="65">
        <f>IF(H143="","None",_xlfn.XLOOKUP(H143,RawTable[ITEM_NO],RawTable[STOCK],"None"))</f>
        <v>0</v>
      </c>
      <c r="J143" s="313"/>
      <c r="K143" s="313"/>
      <c r="L143" s="316"/>
    </row>
    <row r="144" spans="2:12" ht="30" customHeight="1">
      <c r="B144" s="315" t="s">
        <v>1415</v>
      </c>
      <c r="C144" s="312" t="s">
        <v>1893</v>
      </c>
      <c r="D144" s="312" t="s">
        <v>4589</v>
      </c>
      <c r="E144" s="312"/>
      <c r="F144" s="312"/>
      <c r="G144" s="312" t="s">
        <v>4590</v>
      </c>
      <c r="H144" s="65">
        <v>6216018</v>
      </c>
      <c r="I144" s="65">
        <f>IF(H144="","None",_xlfn.XLOOKUP(H144,RawTable[ITEM_NO],RawTable[STOCK],"None"))</f>
        <v>1</v>
      </c>
      <c r="J144" s="313"/>
      <c r="K144" s="313"/>
      <c r="L144" s="316"/>
    </row>
    <row r="145" spans="2:12" ht="30" customHeight="1">
      <c r="B145" s="315" t="s">
        <v>1413</v>
      </c>
      <c r="C145" s="312" t="s">
        <v>1561</v>
      </c>
      <c r="D145" s="312" t="s">
        <v>4591</v>
      </c>
      <c r="E145" s="312" t="s">
        <v>4592</v>
      </c>
      <c r="F145" s="312" t="s">
        <v>4472</v>
      </c>
      <c r="G145" s="312" t="s">
        <v>1423</v>
      </c>
      <c r="H145" s="65">
        <v>1252457</v>
      </c>
      <c r="I145" s="65">
        <f>IF(H145="","None",_xlfn.XLOOKUP(H145,RawTable[ITEM_NO],RawTable[STOCK],"None"))</f>
        <v>3</v>
      </c>
      <c r="J145" s="313"/>
      <c r="K145" s="313"/>
      <c r="L145" s="316"/>
    </row>
    <row r="146" spans="2:12" ht="30" customHeight="1">
      <c r="B146" s="315" t="s">
        <v>1413</v>
      </c>
      <c r="C146" s="312" t="s">
        <v>1561</v>
      </c>
      <c r="D146" s="312" t="s">
        <v>4593</v>
      </c>
      <c r="E146" s="312" t="s">
        <v>4592</v>
      </c>
      <c r="F146" s="312" t="s">
        <v>4472</v>
      </c>
      <c r="G146" s="312" t="s">
        <v>4594</v>
      </c>
      <c r="H146" s="65">
        <v>6139948</v>
      </c>
      <c r="I146" s="65" t="str">
        <f>IF(H146="","None",_xlfn.XLOOKUP(H146,RawTable[ITEM_NO],RawTable[STOCK],"None"))</f>
        <v>None</v>
      </c>
      <c r="J146" s="313"/>
      <c r="K146" s="313"/>
      <c r="L146" s="316"/>
    </row>
    <row r="147" spans="2:12" ht="30" customHeight="1">
      <c r="B147" s="315" t="s">
        <v>1415</v>
      </c>
      <c r="C147" s="312"/>
      <c r="D147" s="312" t="s">
        <v>4425</v>
      </c>
      <c r="E147" s="312" t="s">
        <v>4426</v>
      </c>
      <c r="F147" s="312"/>
      <c r="G147" s="312" t="s">
        <v>1428</v>
      </c>
      <c r="H147" s="65">
        <v>6148182</v>
      </c>
      <c r="I147" s="65">
        <f>IF(H147="","None",_xlfn.XLOOKUP(H147,RawTable[ITEM_NO],RawTable[STOCK],"None"))</f>
        <v>4</v>
      </c>
      <c r="J147" s="313"/>
      <c r="K147" s="313"/>
      <c r="L147" s="316"/>
    </row>
    <row r="148" spans="2:12" ht="30" customHeight="1">
      <c r="B148" s="315" t="s">
        <v>1413</v>
      </c>
      <c r="C148" s="312"/>
      <c r="D148" s="312" t="s">
        <v>4444</v>
      </c>
      <c r="E148" s="312" t="s">
        <v>4445</v>
      </c>
      <c r="F148" s="312" t="s">
        <v>4423</v>
      </c>
      <c r="G148" s="312" t="s">
        <v>3588</v>
      </c>
      <c r="H148" s="65">
        <v>6173772</v>
      </c>
      <c r="I148" s="65">
        <f>IF(H148="","None",_xlfn.XLOOKUP(H148,RawTable[ITEM_NO],RawTable[STOCK],"None"))</f>
        <v>2</v>
      </c>
      <c r="J148" s="313"/>
      <c r="K148" s="313"/>
      <c r="L148" s="316"/>
    </row>
    <row r="149" spans="2:12" ht="30" customHeight="1">
      <c r="B149" s="315" t="s">
        <v>1792</v>
      </c>
      <c r="C149" s="312"/>
      <c r="D149" s="312" t="s">
        <v>4613</v>
      </c>
      <c r="E149" s="312" t="s">
        <v>4558</v>
      </c>
      <c r="F149" s="312" t="s">
        <v>4559</v>
      </c>
      <c r="G149" s="312" t="s">
        <v>4614</v>
      </c>
      <c r="H149" s="65">
        <v>6189618</v>
      </c>
      <c r="I149" s="65">
        <f>IF(H149="","None",_xlfn.XLOOKUP(H149,RawTable[ITEM_NO],RawTable[STOCK],"None"))</f>
        <v>2</v>
      </c>
      <c r="J149" s="313"/>
      <c r="K149" s="313"/>
      <c r="L149" s="316"/>
    </row>
    <row r="150" spans="2:12" ht="30" customHeight="1">
      <c r="B150" s="315" t="s">
        <v>1413</v>
      </c>
      <c r="C150" s="312"/>
      <c r="D150" s="312" t="s">
        <v>4437</v>
      </c>
      <c r="E150" s="312" t="s">
        <v>9079</v>
      </c>
      <c r="F150" s="312" t="s">
        <v>4439</v>
      </c>
      <c r="G150" s="312" t="s">
        <v>3588</v>
      </c>
      <c r="H150" s="65">
        <v>6254904</v>
      </c>
      <c r="I150" s="65">
        <f>IF(H150="","None",_xlfn.XLOOKUP(H150,RawTable[ITEM_NO],RawTable[STOCK],"None"))</f>
        <v>0</v>
      </c>
      <c r="J150" s="313"/>
      <c r="K150" s="313"/>
      <c r="L150" s="316"/>
    </row>
    <row r="151" spans="2:12" ht="30" customHeight="1">
      <c r="B151" s="315" t="s">
        <v>1413</v>
      </c>
      <c r="C151" s="312"/>
      <c r="D151" s="312" t="s">
        <v>4576</v>
      </c>
      <c r="E151" s="312" t="s">
        <v>4573</v>
      </c>
      <c r="F151" s="312" t="s">
        <v>4574</v>
      </c>
      <c r="G151" s="312" t="s">
        <v>3588</v>
      </c>
      <c r="H151" s="65">
        <v>6124612</v>
      </c>
      <c r="I151" s="65">
        <f>IF(H151="","None",_xlfn.XLOOKUP(H151,RawTable[ITEM_NO],RawTable[STOCK],"None"))</f>
        <v>2</v>
      </c>
      <c r="J151" s="313"/>
      <c r="K151" s="313"/>
      <c r="L151" s="316"/>
    </row>
    <row r="152" spans="2:12" ht="30" customHeight="1">
      <c r="B152" s="315" t="s">
        <v>1413</v>
      </c>
      <c r="C152" s="312"/>
      <c r="D152" s="312" t="s">
        <v>4490</v>
      </c>
      <c r="E152" s="312" t="s">
        <v>4488</v>
      </c>
      <c r="F152" s="312" t="s">
        <v>4427</v>
      </c>
      <c r="G152" s="312" t="s">
        <v>3588</v>
      </c>
      <c r="H152" s="65">
        <v>6345130</v>
      </c>
      <c r="I152" s="65">
        <f>IF(H152="","None",_xlfn.XLOOKUP(H152,RawTable[ITEM_NO],RawTable[STOCK],"None"))</f>
        <v>1</v>
      </c>
      <c r="J152" s="313"/>
      <c r="K152" s="313"/>
      <c r="L152" s="316"/>
    </row>
    <row r="153" spans="2:12" ht="30" customHeight="1">
      <c r="B153" s="315" t="s">
        <v>1413</v>
      </c>
      <c r="C153" s="312"/>
      <c r="D153" s="312" t="s">
        <v>4487</v>
      </c>
      <c r="E153" s="312" t="s">
        <v>4488</v>
      </c>
      <c r="F153" s="312" t="s">
        <v>4427</v>
      </c>
      <c r="G153" s="312" t="s">
        <v>3588</v>
      </c>
      <c r="H153" s="65">
        <v>6345131</v>
      </c>
      <c r="I153" s="65">
        <f>IF(H153="","None",_xlfn.XLOOKUP(H153,RawTable[ITEM_NO],RawTable[STOCK],"None"))</f>
        <v>1</v>
      </c>
      <c r="J153" s="313"/>
      <c r="K153" s="313"/>
      <c r="L153" s="316"/>
    </row>
    <row r="154" spans="2:12" ht="30" customHeight="1">
      <c r="B154" s="315" t="s">
        <v>1413</v>
      </c>
      <c r="C154" s="312"/>
      <c r="D154" s="312" t="s">
        <v>4489</v>
      </c>
      <c r="E154" s="312" t="s">
        <v>4488</v>
      </c>
      <c r="F154" s="312" t="s">
        <v>4427</v>
      </c>
      <c r="G154" s="312" t="s">
        <v>3588</v>
      </c>
      <c r="H154" s="65">
        <v>6345132</v>
      </c>
      <c r="I154" s="65">
        <f>IF(H154="","None",_xlfn.XLOOKUP(H154,RawTable[ITEM_NO],RawTable[STOCK],"None"))</f>
        <v>1</v>
      </c>
      <c r="J154" s="313"/>
      <c r="K154" s="313"/>
      <c r="L154" s="316"/>
    </row>
    <row r="155" spans="2:12" ht="30" customHeight="1">
      <c r="B155" s="315" t="s">
        <v>1413</v>
      </c>
      <c r="C155" s="312"/>
      <c r="D155" s="312" t="s">
        <v>4544</v>
      </c>
      <c r="E155" s="312" t="s">
        <v>4545</v>
      </c>
      <c r="F155" s="312" t="s">
        <v>4546</v>
      </c>
      <c r="G155" s="312" t="s">
        <v>3588</v>
      </c>
      <c r="H155" s="65">
        <v>6263370</v>
      </c>
      <c r="I155" s="65">
        <f>IF(H155="","None",_xlfn.XLOOKUP(H155,RawTable[ITEM_NO],RawTable[STOCK],"None"))</f>
        <v>3</v>
      </c>
      <c r="J155" s="313"/>
      <c r="K155" s="313"/>
      <c r="L155" s="316"/>
    </row>
    <row r="156" spans="2:12" ht="30" customHeight="1">
      <c r="B156" s="315" t="s">
        <v>1413</v>
      </c>
      <c r="C156" s="312"/>
      <c r="D156" s="312" t="s">
        <v>4524</v>
      </c>
      <c r="E156" s="312"/>
      <c r="F156" s="312"/>
      <c r="G156" s="312" t="s">
        <v>3588</v>
      </c>
      <c r="H156" s="65">
        <v>962764</v>
      </c>
      <c r="I156" s="65">
        <f>IF(H156="","None",_xlfn.XLOOKUP(H156,RawTable[ITEM_NO],RawTable[STOCK],"None"))</f>
        <v>0</v>
      </c>
      <c r="J156" s="313"/>
      <c r="K156" s="313"/>
      <c r="L156" s="316"/>
    </row>
    <row r="157" spans="2:12" ht="30" customHeight="1">
      <c r="B157" s="315" t="s">
        <v>1413</v>
      </c>
      <c r="C157" s="312"/>
      <c r="D157" s="312" t="s">
        <v>2988</v>
      </c>
      <c r="E157" s="312"/>
      <c r="F157" s="312"/>
      <c r="G157" s="312" t="s">
        <v>1495</v>
      </c>
      <c r="H157" s="65">
        <v>1055019</v>
      </c>
      <c r="I157" s="65">
        <f>IF(H157="","None",_xlfn.XLOOKUP(H157,RawTable[ITEM_NO],RawTable[STOCK],"None"))</f>
        <v>0</v>
      </c>
      <c r="J157" s="313"/>
      <c r="K157" s="313"/>
      <c r="L157" s="316"/>
    </row>
    <row r="158" spans="2:12" ht="30" customHeight="1">
      <c r="B158" s="315" t="s">
        <v>1415</v>
      </c>
      <c r="C158" s="312"/>
      <c r="D158" s="312" t="s">
        <v>4485</v>
      </c>
      <c r="E158" s="312"/>
      <c r="F158" s="312"/>
      <c r="G158" s="312" t="s">
        <v>1528</v>
      </c>
      <c r="H158" s="65">
        <v>6104153</v>
      </c>
      <c r="I158" s="65">
        <f>IF(H158="","None",_xlfn.XLOOKUP(H158,RawTable[ITEM_NO],RawTable[STOCK],"None"))</f>
        <v>2</v>
      </c>
      <c r="J158" s="313"/>
      <c r="K158" s="313"/>
      <c r="L158" s="316"/>
    </row>
    <row r="159" spans="2:12" ht="30" customHeight="1">
      <c r="B159" s="315" t="s">
        <v>1413</v>
      </c>
      <c r="C159" s="312"/>
      <c r="D159" s="312" t="s">
        <v>3819</v>
      </c>
      <c r="E159" s="312"/>
      <c r="F159" s="312"/>
      <c r="G159" s="312" t="s">
        <v>1764</v>
      </c>
      <c r="H159" s="65">
        <v>6106401</v>
      </c>
      <c r="I159" s="65">
        <f>IF(H159="","None",_xlfn.XLOOKUP(H159,RawTable[ITEM_NO],RawTable[STOCK],"None"))</f>
        <v>4</v>
      </c>
      <c r="J159" s="313"/>
      <c r="K159" s="313"/>
      <c r="L159" s="316"/>
    </row>
    <row r="160" spans="2:12" ht="30" customHeight="1">
      <c r="B160" s="315" t="s">
        <v>1416</v>
      </c>
      <c r="C160" s="312"/>
      <c r="D160" s="312" t="s">
        <v>4528</v>
      </c>
      <c r="E160" s="312"/>
      <c r="F160" s="312"/>
      <c r="G160" s="312" t="s">
        <v>2245</v>
      </c>
      <c r="H160" s="65">
        <v>6109222</v>
      </c>
      <c r="I160" s="65">
        <f>IF(H160="","None",_xlfn.XLOOKUP(H160,RawTable[ITEM_NO],RawTable[STOCK],"None"))</f>
        <v>0</v>
      </c>
      <c r="J160" s="313"/>
      <c r="K160" s="313"/>
      <c r="L160" s="316"/>
    </row>
    <row r="161" spans="2:12" ht="30" customHeight="1">
      <c r="B161" s="315" t="s">
        <v>1792</v>
      </c>
      <c r="C161" s="312"/>
      <c r="D161" s="312" t="s">
        <v>4612</v>
      </c>
      <c r="E161" s="312"/>
      <c r="F161" s="312" t="s">
        <v>4546</v>
      </c>
      <c r="G161" s="312" t="s">
        <v>3810</v>
      </c>
      <c r="H161" s="65">
        <v>6124749</v>
      </c>
      <c r="I161" s="65">
        <f>IF(H161="","None",_xlfn.XLOOKUP(H161,RawTable[ITEM_NO],RawTable[STOCK],"None"))</f>
        <v>3</v>
      </c>
      <c r="J161" s="313"/>
      <c r="K161" s="313"/>
      <c r="L161" s="316"/>
    </row>
    <row r="162" spans="2:12" ht="30" customHeight="1">
      <c r="B162" s="315" t="s">
        <v>1415</v>
      </c>
      <c r="C162" s="312"/>
      <c r="D162" s="312" t="s">
        <v>4595</v>
      </c>
      <c r="E162" s="312"/>
      <c r="F162" s="312"/>
      <c r="G162" s="312" t="s">
        <v>3871</v>
      </c>
      <c r="H162" s="65">
        <v>6237448</v>
      </c>
      <c r="I162" s="65" t="str">
        <f>IF(H162="","None",_xlfn.XLOOKUP(H162,RawTable[ITEM_NO],RawTable[STOCK],"None"))</f>
        <v>None</v>
      </c>
      <c r="J162" s="313"/>
      <c r="K162" s="313"/>
      <c r="L162" s="316"/>
    </row>
    <row r="163" spans="2:12" ht="30" customHeight="1">
      <c r="B163" s="315" t="s">
        <v>1792</v>
      </c>
      <c r="C163" s="312"/>
      <c r="D163" s="312" t="s">
        <v>4615</v>
      </c>
      <c r="E163" s="312"/>
      <c r="F163" s="312"/>
      <c r="G163" s="312" t="s">
        <v>3810</v>
      </c>
      <c r="H163" s="65">
        <v>6249758</v>
      </c>
      <c r="I163" s="65">
        <f>IF(H163="","None",_xlfn.XLOOKUP(H163,RawTable[ITEM_NO],RawTable[STOCK],"None"))</f>
        <v>0</v>
      </c>
      <c r="J163" s="313"/>
      <c r="K163" s="313"/>
      <c r="L163" s="316"/>
    </row>
    <row r="164" spans="2:12" ht="30" customHeight="1">
      <c r="B164" s="315" t="s">
        <v>1415</v>
      </c>
      <c r="C164" s="312"/>
      <c r="D164" s="312" t="s">
        <v>4435</v>
      </c>
      <c r="E164" s="312"/>
      <c r="F164" s="312"/>
      <c r="G164" s="312" t="s">
        <v>3810</v>
      </c>
      <c r="H164" s="65">
        <v>6253438</v>
      </c>
      <c r="I164" s="65">
        <f>IF(H164="","None",_xlfn.XLOOKUP(H164,RawTable[ITEM_NO],RawTable[STOCK],"None"))</f>
        <v>2</v>
      </c>
      <c r="J164" s="313"/>
      <c r="K164" s="313"/>
      <c r="L164" s="316"/>
    </row>
    <row r="165" spans="2:12" ht="30" customHeight="1">
      <c r="B165" s="315" t="s">
        <v>1413</v>
      </c>
      <c r="C165" s="312"/>
      <c r="D165" s="312" t="s">
        <v>4443</v>
      </c>
      <c r="E165" s="312"/>
      <c r="F165" s="312"/>
      <c r="G165" s="312" t="s">
        <v>3588</v>
      </c>
      <c r="H165" s="65">
        <v>6256148</v>
      </c>
      <c r="I165" s="65">
        <f>IF(H165="","None",_xlfn.XLOOKUP(H165,RawTable[ITEM_NO],RawTable[STOCK],"None"))</f>
        <v>2</v>
      </c>
      <c r="J165" s="313"/>
      <c r="K165" s="313"/>
      <c r="L165" s="316"/>
    </row>
    <row r="166" spans="2:12" ht="30" customHeight="1">
      <c r="B166" s="315" t="s">
        <v>1413</v>
      </c>
      <c r="C166" s="312"/>
      <c r="D166" s="312" t="s">
        <v>4587</v>
      </c>
      <c r="E166" s="312"/>
      <c r="F166" s="312"/>
      <c r="G166" s="312" t="s">
        <v>3588</v>
      </c>
      <c r="H166" s="65">
        <v>6317778</v>
      </c>
      <c r="I166" s="65">
        <f>IF(H166="","None",_xlfn.XLOOKUP(H166,RawTable[ITEM_NO],RawTable[STOCK],"None"))</f>
        <v>0</v>
      </c>
      <c r="J166" s="313"/>
      <c r="K166" s="313"/>
      <c r="L166" s="316"/>
    </row>
    <row r="167" spans="2:12" ht="30" customHeight="1">
      <c r="B167" s="315" t="s">
        <v>1413</v>
      </c>
      <c r="C167" s="312"/>
      <c r="D167" s="312" t="s">
        <v>4532</v>
      </c>
      <c r="E167" s="312"/>
      <c r="F167" s="312"/>
      <c r="G167" s="312" t="s">
        <v>1428</v>
      </c>
      <c r="H167" s="65">
        <v>6335363</v>
      </c>
      <c r="I167" s="65">
        <f>IF(H167="","None",_xlfn.XLOOKUP(H167,RawTable[ITEM_NO],RawTable[STOCK],"None"))</f>
        <v>0</v>
      </c>
      <c r="J167" s="313"/>
      <c r="K167" s="313"/>
      <c r="L167" s="316"/>
    </row>
    <row r="168" spans="2:12" ht="30" customHeight="1">
      <c r="B168" s="315" t="s">
        <v>9108</v>
      </c>
      <c r="C168" s="312"/>
      <c r="D168" s="312" t="s">
        <v>9109</v>
      </c>
      <c r="E168" s="312"/>
      <c r="F168" s="312"/>
      <c r="G168" s="312"/>
      <c r="H168" s="65">
        <v>6114510</v>
      </c>
      <c r="I168" s="65">
        <f>IF(H168="","None",_xlfn.XLOOKUP(H168,RawTable[ITEM_NO],RawTable[STOCK],"None"))</f>
        <v>1</v>
      </c>
      <c r="J168" s="313"/>
      <c r="K168" s="313"/>
      <c r="L168" s="316"/>
    </row>
    <row r="169" spans="2:12" ht="30" customHeight="1">
      <c r="B169" s="315" t="s">
        <v>9456</v>
      </c>
      <c r="C169" s="312"/>
      <c r="D169" s="312" t="s">
        <v>9459</v>
      </c>
      <c r="E169" s="312" t="s">
        <v>9460</v>
      </c>
      <c r="F169" s="312"/>
      <c r="G169" s="312"/>
      <c r="H169" s="65">
        <v>958309</v>
      </c>
      <c r="I169" s="65">
        <f>IF(H169="","None",_xlfn.XLOOKUP(H169,RawTable[ITEM_NO],RawTable[STOCK],"None"))</f>
        <v>1</v>
      </c>
      <c r="J169" s="313"/>
      <c r="K169" s="313"/>
      <c r="L169" s="316"/>
    </row>
    <row r="170" spans="2:12" ht="30" customHeight="1">
      <c r="B170" s="315"/>
      <c r="C170" s="312"/>
      <c r="D170" s="312"/>
      <c r="E170" s="312"/>
      <c r="F170" s="312"/>
      <c r="G170" s="312"/>
      <c r="H170" s="65"/>
      <c r="I170" s="65" t="str">
        <f>IF(H170="","None",_xlfn.XLOOKUP(H170,RawTable[ITEM_NO],RawTable[STOCK],"None"))</f>
        <v>None</v>
      </c>
      <c r="J170" s="313"/>
      <c r="K170" s="313"/>
      <c r="L170" s="316"/>
    </row>
    <row r="171" spans="2:12" ht="30" customHeight="1">
      <c r="B171" s="315"/>
      <c r="C171" s="312"/>
      <c r="D171" s="312"/>
      <c r="E171" s="312"/>
      <c r="F171" s="312"/>
      <c r="G171" s="312"/>
      <c r="H171" s="65"/>
      <c r="I171" s="65" t="str">
        <f>IF(H171="","None",_xlfn.XLOOKUP(H171,RawTable[ITEM_NO],RawTable[STOCK],"None"))</f>
        <v>None</v>
      </c>
      <c r="J171" s="313"/>
      <c r="K171" s="313"/>
      <c r="L171" s="316"/>
    </row>
    <row r="172" spans="2:12" ht="30" customHeight="1">
      <c r="B172" s="315"/>
      <c r="C172" s="312"/>
      <c r="D172" s="312"/>
      <c r="E172" s="312"/>
      <c r="F172" s="312"/>
      <c r="G172" s="312"/>
      <c r="H172" s="65"/>
      <c r="I172" s="65" t="str">
        <f>IF(H172="","None",_xlfn.XLOOKUP(H172,RawTable[ITEM_NO],RawTable[STOCK],"None"))</f>
        <v>None</v>
      </c>
      <c r="J172" s="313"/>
      <c r="K172" s="313"/>
      <c r="L172" s="316"/>
    </row>
    <row r="173" spans="2:12" ht="30" customHeight="1">
      <c r="B173" s="315"/>
      <c r="C173" s="312"/>
      <c r="D173" s="312"/>
      <c r="E173" s="312"/>
      <c r="F173" s="312"/>
      <c r="G173" s="312"/>
      <c r="H173" s="65"/>
      <c r="I173" s="65" t="str">
        <f>IF(H173="","None",_xlfn.XLOOKUP(H173,RawTable[ITEM_NO],RawTable[STOCK],"None"))</f>
        <v>None</v>
      </c>
      <c r="J173" s="313"/>
      <c r="K173" s="313"/>
      <c r="L173" s="316"/>
    </row>
    <row r="174" spans="2:12" ht="30" customHeight="1">
      <c r="B174" s="315"/>
      <c r="C174" s="312"/>
      <c r="D174" s="312"/>
      <c r="E174" s="312"/>
      <c r="F174" s="312"/>
      <c r="G174" s="312"/>
      <c r="H174" s="65"/>
      <c r="I174" s="65" t="str">
        <f>IF(H174="","None",_xlfn.XLOOKUP(H174,RawTable[ITEM_NO],RawTable[STOCK],"None"))</f>
        <v>None</v>
      </c>
      <c r="J174" s="313"/>
      <c r="K174" s="313"/>
      <c r="L174" s="316"/>
    </row>
    <row r="175" spans="2:12" ht="30" customHeight="1">
      <c r="B175" s="315"/>
      <c r="C175" s="312"/>
      <c r="D175" s="312"/>
      <c r="E175" s="312"/>
      <c r="F175" s="312"/>
      <c r="G175" s="312"/>
      <c r="H175" s="65"/>
      <c r="I175" s="65" t="str">
        <f>IF(H175="","None",_xlfn.XLOOKUP(H175,RawTable[ITEM_NO],RawTable[STOCK],"None"))</f>
        <v>None</v>
      </c>
      <c r="J175" s="313"/>
      <c r="K175" s="313"/>
      <c r="L175" s="316"/>
    </row>
    <row r="176" spans="2:12" ht="30" customHeight="1">
      <c r="B176" s="315"/>
      <c r="C176" s="312"/>
      <c r="D176" s="312"/>
      <c r="E176" s="312"/>
      <c r="F176" s="312"/>
      <c r="G176" s="312"/>
      <c r="H176" s="65"/>
      <c r="I176" s="65" t="str">
        <f>IF(H176="","None",_xlfn.XLOOKUP(H176,RawTable[ITEM_NO],RawTable[STOCK],"None"))</f>
        <v>None</v>
      </c>
      <c r="J176" s="313"/>
      <c r="K176" s="313"/>
      <c r="L176" s="316"/>
    </row>
    <row r="177" spans="2:12" ht="30" customHeight="1">
      <c r="B177" s="315"/>
      <c r="C177" s="312"/>
      <c r="D177" s="312"/>
      <c r="E177" s="312"/>
      <c r="F177" s="312"/>
      <c r="G177" s="312"/>
      <c r="H177" s="65"/>
      <c r="I177" s="65" t="str">
        <f>IF(H177="","None",_xlfn.XLOOKUP(H177,RawTable[ITEM_NO],RawTable[STOCK],"None"))</f>
        <v>None</v>
      </c>
      <c r="J177" s="313"/>
      <c r="K177" s="313"/>
      <c r="L177" s="316"/>
    </row>
    <row r="178" spans="2:12" ht="30" customHeight="1">
      <c r="B178" s="315"/>
      <c r="C178" s="312"/>
      <c r="D178" s="312"/>
      <c r="E178" s="312"/>
      <c r="F178" s="312"/>
      <c r="G178" s="312"/>
      <c r="H178" s="65"/>
      <c r="I178" s="65" t="str">
        <f>IF(H178="","None",_xlfn.XLOOKUP(H178,RawTable[ITEM_NO],RawTable[STOCK],"None"))</f>
        <v>None</v>
      </c>
      <c r="J178" s="313"/>
      <c r="K178" s="313"/>
      <c r="L178" s="316"/>
    </row>
    <row r="179" spans="2:12" ht="30" customHeight="1">
      <c r="B179" s="315"/>
      <c r="C179" s="312"/>
      <c r="D179" s="312"/>
      <c r="E179" s="312"/>
      <c r="F179" s="312"/>
      <c r="G179" s="312"/>
      <c r="H179" s="65"/>
      <c r="I179" s="65" t="str">
        <f>IF(H179="","None",_xlfn.XLOOKUP(H179,RawTable[ITEM_NO],RawTable[STOCK],"None"))</f>
        <v>None</v>
      </c>
      <c r="J179" s="313"/>
      <c r="K179" s="313"/>
      <c r="L179" s="316"/>
    </row>
    <row r="180" spans="2:12" ht="30" customHeight="1">
      <c r="B180" s="315"/>
      <c r="C180" s="312"/>
      <c r="D180" s="312"/>
      <c r="E180" s="312"/>
      <c r="F180" s="312"/>
      <c r="G180" s="312"/>
      <c r="H180" s="65"/>
      <c r="I180" s="65" t="str">
        <f>IF(H180="","None",_xlfn.XLOOKUP(H180,RawTable[ITEM_NO],RawTable[STOCK],"None"))</f>
        <v>None</v>
      </c>
      <c r="J180" s="313"/>
      <c r="K180" s="313"/>
      <c r="L180" s="316"/>
    </row>
    <row r="181" spans="2:12" ht="30" customHeight="1">
      <c r="B181" s="315"/>
      <c r="C181" s="312"/>
      <c r="D181" s="312"/>
      <c r="E181" s="312"/>
      <c r="F181" s="312"/>
      <c r="G181" s="312"/>
      <c r="H181" s="65"/>
      <c r="I181" s="65" t="str">
        <f>IF(H181="","None",_xlfn.XLOOKUP(H181,RawTable[ITEM_NO],RawTable[STOCK],"None"))</f>
        <v>None</v>
      </c>
      <c r="J181" s="313"/>
      <c r="K181" s="313"/>
      <c r="L181" s="316"/>
    </row>
    <row r="182" spans="2:12" ht="30" customHeight="1">
      <c r="B182" s="315"/>
      <c r="C182" s="312"/>
      <c r="D182" s="312"/>
      <c r="E182" s="312"/>
      <c r="F182" s="312"/>
      <c r="G182" s="312"/>
      <c r="H182" s="65"/>
      <c r="I182" s="65" t="str">
        <f>IF(H182="","None",_xlfn.XLOOKUP(H182,RawTable[ITEM_NO],RawTable[STOCK],"None"))</f>
        <v>None</v>
      </c>
      <c r="J182" s="313"/>
      <c r="K182" s="313"/>
      <c r="L182" s="316"/>
    </row>
    <row r="183" spans="2:12" ht="30" customHeight="1">
      <c r="B183" s="315"/>
      <c r="C183" s="312"/>
      <c r="D183" s="312"/>
      <c r="E183" s="312"/>
      <c r="F183" s="312"/>
      <c r="G183" s="312"/>
      <c r="H183" s="65"/>
      <c r="I183" s="65" t="str">
        <f>IF(H183="","None",_xlfn.XLOOKUP(H183,RawTable[ITEM_NO],RawTable[STOCK],"None"))</f>
        <v>None</v>
      </c>
      <c r="J183" s="313"/>
      <c r="K183" s="313"/>
      <c r="L183" s="316"/>
    </row>
    <row r="184" spans="2:12" ht="30" customHeight="1">
      <c r="B184" s="315"/>
      <c r="C184" s="312"/>
      <c r="D184" s="312"/>
      <c r="E184" s="312"/>
      <c r="F184" s="312"/>
      <c r="G184" s="312"/>
      <c r="H184" s="65"/>
      <c r="I184" s="65" t="str">
        <f>IF(H184="","None",_xlfn.XLOOKUP(H184,RawTable[ITEM_NO],RawTable[STOCK],"None"))</f>
        <v>None</v>
      </c>
      <c r="J184" s="313"/>
      <c r="K184" s="313"/>
      <c r="L184" s="316"/>
    </row>
    <row r="185" spans="2:12" ht="30" customHeight="1">
      <c r="B185" s="315"/>
      <c r="C185" s="312"/>
      <c r="D185" s="312"/>
      <c r="E185" s="312"/>
      <c r="F185" s="312"/>
      <c r="G185" s="312"/>
      <c r="H185" s="65"/>
      <c r="I185" s="65" t="str">
        <f>IF(H185="","None",_xlfn.XLOOKUP(H185,RawTable[ITEM_NO],RawTable[STOCK],"None"))</f>
        <v>None</v>
      </c>
      <c r="J185" s="313"/>
      <c r="K185" s="313"/>
      <c r="L185" s="316"/>
    </row>
    <row r="186" spans="2:12" ht="30" customHeight="1">
      <c r="B186" s="315"/>
      <c r="C186" s="312"/>
      <c r="D186" s="312"/>
      <c r="E186" s="312"/>
      <c r="F186" s="312"/>
      <c r="G186" s="312"/>
      <c r="H186" s="65"/>
      <c r="I186" s="65" t="str">
        <f>IF(H186="","None",_xlfn.XLOOKUP(H186,RawTable[ITEM_NO],RawTable[STOCK],"None"))</f>
        <v>None</v>
      </c>
      <c r="J186" s="313"/>
      <c r="K186" s="313"/>
      <c r="L186" s="316"/>
    </row>
    <row r="187" spans="2:12" ht="30" customHeight="1">
      <c r="B187" s="315"/>
      <c r="C187" s="312"/>
      <c r="D187" s="312"/>
      <c r="E187" s="312"/>
      <c r="F187" s="312"/>
      <c r="G187" s="312"/>
      <c r="H187" s="65"/>
      <c r="I187" s="65" t="str">
        <f>IF(H187="","None",_xlfn.XLOOKUP(H187,RawTable[ITEM_NO],RawTable[STOCK],"None"))</f>
        <v>None</v>
      </c>
      <c r="J187" s="313"/>
      <c r="K187" s="313"/>
      <c r="L187" s="316"/>
    </row>
    <row r="188" spans="2:12" ht="30" customHeight="1">
      <c r="B188" s="315"/>
      <c r="C188" s="312"/>
      <c r="D188" s="312"/>
      <c r="E188" s="312"/>
      <c r="F188" s="312"/>
      <c r="G188" s="312"/>
      <c r="H188" s="65"/>
      <c r="I188" s="65" t="str">
        <f>IF(H188="","None",_xlfn.XLOOKUP(H188,RawTable[ITEM_NO],RawTable[STOCK],"None"))</f>
        <v>None</v>
      </c>
      <c r="J188" s="313"/>
      <c r="K188" s="313"/>
      <c r="L188" s="316"/>
    </row>
    <row r="189" spans="2:12" ht="30" customHeight="1">
      <c r="B189" s="315"/>
      <c r="C189" s="312"/>
      <c r="D189" s="312"/>
      <c r="E189" s="312"/>
      <c r="F189" s="312"/>
      <c r="G189" s="312"/>
      <c r="H189" s="65"/>
      <c r="I189" s="65" t="str">
        <f>IF(H189="","None",_xlfn.XLOOKUP(H189,RawTable[ITEM_NO],RawTable[STOCK],"None"))</f>
        <v>None</v>
      </c>
      <c r="J189" s="313"/>
      <c r="K189" s="313"/>
      <c r="L189" s="316"/>
    </row>
    <row r="190" spans="2:12" ht="30" customHeight="1">
      <c r="B190" s="315"/>
      <c r="C190" s="312"/>
      <c r="D190" s="312"/>
      <c r="E190" s="312"/>
      <c r="F190" s="312"/>
      <c r="G190" s="312"/>
      <c r="H190" s="65"/>
      <c r="I190" s="65" t="str">
        <f>IF(H190="","None",_xlfn.XLOOKUP(H190,RawTable[ITEM_NO],RawTable[STOCK],"None"))</f>
        <v>None</v>
      </c>
      <c r="J190" s="313"/>
      <c r="K190" s="313"/>
      <c r="L190" s="316"/>
    </row>
    <row r="191" spans="2:12" ht="30" customHeight="1">
      <c r="B191" s="315"/>
      <c r="C191" s="312"/>
      <c r="D191" s="312"/>
      <c r="E191" s="312"/>
      <c r="F191" s="312"/>
      <c r="G191" s="312"/>
      <c r="H191" s="65"/>
      <c r="I191" s="65" t="str">
        <f>IF(H191="","None",_xlfn.XLOOKUP(H191,RawTable[ITEM_NO],RawTable[STOCK],"None"))</f>
        <v>None</v>
      </c>
      <c r="J191" s="313"/>
      <c r="K191" s="313"/>
      <c r="L191" s="316"/>
    </row>
    <row r="192" spans="2:12" ht="30" customHeight="1">
      <c r="B192" s="315"/>
      <c r="C192" s="312"/>
      <c r="D192" s="312"/>
      <c r="E192" s="312"/>
      <c r="F192" s="312"/>
      <c r="G192" s="312"/>
      <c r="H192" s="65"/>
      <c r="I192" s="65" t="str">
        <f>IF(H192="","None",_xlfn.XLOOKUP(H192,RawTable[ITEM_NO],RawTable[STOCK],"None"))</f>
        <v>None</v>
      </c>
      <c r="J192" s="313"/>
      <c r="K192" s="313"/>
      <c r="L192" s="316"/>
    </row>
    <row r="193" spans="2:12" ht="30" customHeight="1">
      <c r="B193" s="315"/>
      <c r="C193" s="312"/>
      <c r="D193" s="312"/>
      <c r="E193" s="312"/>
      <c r="F193" s="312"/>
      <c r="G193" s="312"/>
      <c r="H193" s="65"/>
      <c r="I193" s="65" t="str">
        <f>IF(H193="","None",_xlfn.XLOOKUP(H193,RawTable[ITEM_NO],RawTable[STOCK],"None"))</f>
        <v>None</v>
      </c>
      <c r="J193" s="313"/>
      <c r="K193" s="313"/>
      <c r="L193" s="316"/>
    </row>
    <row r="194" spans="2:12" ht="30" customHeight="1">
      <c r="B194" s="315"/>
      <c r="C194" s="312"/>
      <c r="D194" s="312"/>
      <c r="E194" s="312"/>
      <c r="F194" s="312"/>
      <c r="G194" s="312"/>
      <c r="H194" s="65"/>
      <c r="I194" s="65" t="str">
        <f>IF(H194="","None",_xlfn.XLOOKUP(H194,RawTable[ITEM_NO],RawTable[STOCK],"None"))</f>
        <v>None</v>
      </c>
      <c r="J194" s="313"/>
      <c r="K194" s="313"/>
      <c r="L194" s="316"/>
    </row>
    <row r="195" spans="2:12" ht="30" customHeight="1">
      <c r="B195" s="315"/>
      <c r="C195" s="312"/>
      <c r="D195" s="312"/>
      <c r="E195" s="312"/>
      <c r="F195" s="312"/>
      <c r="G195" s="312"/>
      <c r="H195" s="65"/>
      <c r="I195" s="65" t="str">
        <f>IF(H195="","None",_xlfn.XLOOKUP(H195,RawTable[ITEM_NO],RawTable[STOCK],"None"))</f>
        <v>None</v>
      </c>
      <c r="J195" s="313"/>
      <c r="K195" s="313"/>
      <c r="L195" s="316"/>
    </row>
    <row r="196" spans="2:12" ht="30" customHeight="1">
      <c r="B196" s="315"/>
      <c r="C196" s="312"/>
      <c r="D196" s="312"/>
      <c r="E196" s="312"/>
      <c r="F196" s="312"/>
      <c r="G196" s="312"/>
      <c r="H196" s="65"/>
      <c r="I196" s="65" t="str">
        <f>IF(H196="","None",_xlfn.XLOOKUP(H196,RawTable[ITEM_NO],RawTable[STOCK],"None"))</f>
        <v>None</v>
      </c>
      <c r="J196" s="313"/>
      <c r="K196" s="313"/>
      <c r="L196" s="316"/>
    </row>
    <row r="197" spans="2:12" ht="30" customHeight="1">
      <c r="B197" s="315"/>
      <c r="C197" s="312"/>
      <c r="D197" s="312"/>
      <c r="E197" s="312"/>
      <c r="F197" s="312"/>
      <c r="G197" s="312"/>
      <c r="H197" s="65"/>
      <c r="I197" s="65" t="str">
        <f>IF(H197="","None",_xlfn.XLOOKUP(H197,RawTable[ITEM_NO],RawTable[STOCK],"None"))</f>
        <v>None</v>
      </c>
      <c r="J197" s="313"/>
      <c r="K197" s="313"/>
      <c r="L197" s="316"/>
    </row>
    <row r="198" spans="2:12" ht="30" customHeight="1">
      <c r="B198" s="315"/>
      <c r="C198" s="312"/>
      <c r="D198" s="312"/>
      <c r="E198" s="312"/>
      <c r="F198" s="312"/>
      <c r="G198" s="312"/>
      <c r="H198" s="65"/>
      <c r="I198" s="65" t="str">
        <f>IF(H198="","None",_xlfn.XLOOKUP(H198,RawTable[ITEM_NO],RawTable[STOCK],"None"))</f>
        <v>None</v>
      </c>
      <c r="J198" s="313"/>
      <c r="K198" s="313"/>
      <c r="L198" s="316"/>
    </row>
    <row r="199" spans="2:12" ht="30" customHeight="1">
      <c r="B199" s="315"/>
      <c r="C199" s="312"/>
      <c r="D199" s="312"/>
      <c r="E199" s="312"/>
      <c r="F199" s="312"/>
      <c r="G199" s="312"/>
      <c r="H199" s="65"/>
      <c r="I199" s="65" t="str">
        <f>IF(H199="","None",_xlfn.XLOOKUP(H199,RawTable[ITEM_NO],RawTable[STOCK],"None"))</f>
        <v>None</v>
      </c>
      <c r="J199" s="313"/>
      <c r="K199" s="313"/>
      <c r="L199" s="316"/>
    </row>
    <row r="200" spans="2:12" ht="30" customHeight="1">
      <c r="B200" s="315"/>
      <c r="C200" s="312"/>
      <c r="D200" s="312"/>
      <c r="E200" s="312"/>
      <c r="F200" s="312"/>
      <c r="G200" s="312"/>
      <c r="H200" s="65"/>
      <c r="I200" s="65" t="str">
        <f>IF(H200="","None",_xlfn.XLOOKUP(H200,RawTable[ITEM_NO],RawTable[STOCK],"None"))</f>
        <v>None</v>
      </c>
      <c r="J200" s="313"/>
      <c r="K200" s="313"/>
      <c r="L200" s="316"/>
    </row>
    <row r="201" spans="2:12" ht="30" customHeight="1">
      <c r="B201" s="315"/>
      <c r="C201" s="312"/>
      <c r="D201" s="312"/>
      <c r="E201" s="312"/>
      <c r="F201" s="312"/>
      <c r="G201" s="312"/>
      <c r="H201" s="65"/>
      <c r="I201" s="65" t="str">
        <f>IF(H201="","None",_xlfn.XLOOKUP(H201,RawTable[ITEM_NO],RawTable[STOCK],"None"))</f>
        <v>None</v>
      </c>
      <c r="J201" s="313"/>
      <c r="K201" s="313"/>
      <c r="L201" s="316"/>
    </row>
    <row r="202" spans="2:12" ht="30" customHeight="1">
      <c r="B202" s="315"/>
      <c r="C202" s="312"/>
      <c r="D202" s="312"/>
      <c r="E202" s="312"/>
      <c r="F202" s="312"/>
      <c r="G202" s="312"/>
      <c r="H202" s="65"/>
      <c r="I202" s="65" t="str">
        <f>IF(H202="","None",_xlfn.XLOOKUP(H202,RawTable[ITEM_NO],RawTable[STOCK],"None"))</f>
        <v>None</v>
      </c>
      <c r="J202" s="313"/>
      <c r="K202" s="313"/>
      <c r="L202" s="316"/>
    </row>
    <row r="203" spans="2:12" ht="30" customHeight="1">
      <c r="B203" s="315"/>
      <c r="C203" s="312"/>
      <c r="D203" s="312"/>
      <c r="E203" s="312"/>
      <c r="F203" s="312"/>
      <c r="G203" s="312"/>
      <c r="H203" s="65"/>
      <c r="I203" s="65" t="str">
        <f>IF(H203="","None",_xlfn.XLOOKUP(H203,RawTable[ITEM_NO],RawTable[STOCK],"None"))</f>
        <v>None</v>
      </c>
      <c r="J203" s="313"/>
      <c r="K203" s="313"/>
      <c r="L203" s="316"/>
    </row>
    <row r="204" spans="2:12" ht="30" customHeight="1">
      <c r="B204" s="315"/>
      <c r="C204" s="312"/>
      <c r="D204" s="312"/>
      <c r="E204" s="312"/>
      <c r="F204" s="312"/>
      <c r="G204" s="312"/>
      <c r="H204" s="65"/>
      <c r="I204" s="65" t="str">
        <f>IF(H204="","None",_xlfn.XLOOKUP(H204,RawTable[ITEM_NO],RawTable[STOCK],"None"))</f>
        <v>None</v>
      </c>
      <c r="J204" s="313"/>
      <c r="K204" s="313"/>
      <c r="L204" s="316"/>
    </row>
    <row r="205" spans="2:12" ht="30" customHeight="1">
      <c r="B205" s="315"/>
      <c r="C205" s="312"/>
      <c r="D205" s="312"/>
      <c r="E205" s="312"/>
      <c r="F205" s="312"/>
      <c r="G205" s="312"/>
      <c r="H205" s="65"/>
      <c r="I205" s="65" t="str">
        <f>IF(H205="","None",_xlfn.XLOOKUP(H205,RawTable[ITEM_NO],RawTable[STOCK],"None"))</f>
        <v>None</v>
      </c>
      <c r="J205" s="313"/>
      <c r="K205" s="313"/>
      <c r="L205" s="316"/>
    </row>
    <row r="206" spans="2:12" ht="30" customHeight="1">
      <c r="B206" s="315"/>
      <c r="C206" s="312"/>
      <c r="D206" s="312"/>
      <c r="E206" s="312"/>
      <c r="F206" s="312"/>
      <c r="G206" s="312"/>
      <c r="H206" s="65"/>
      <c r="I206" s="65" t="str">
        <f>IF(H206="","None",_xlfn.XLOOKUP(H206,RawTable[ITEM_NO],RawTable[STOCK],"None"))</f>
        <v>None</v>
      </c>
      <c r="J206" s="313"/>
      <c r="K206" s="313"/>
      <c r="L206" s="316"/>
    </row>
    <row r="207" spans="2:12" ht="30" customHeight="1">
      <c r="B207" s="315"/>
      <c r="C207" s="312"/>
      <c r="D207" s="312"/>
      <c r="E207" s="312"/>
      <c r="F207" s="312"/>
      <c r="G207" s="312"/>
      <c r="H207" s="65"/>
      <c r="I207" s="65" t="str">
        <f>IF(H207="","None",_xlfn.XLOOKUP(H207,RawTable[ITEM_NO],RawTable[STOCK],"None"))</f>
        <v>None</v>
      </c>
      <c r="J207" s="313"/>
      <c r="K207" s="313"/>
      <c r="L207" s="316"/>
    </row>
    <row r="208" spans="2:12" ht="30" customHeight="1">
      <c r="B208" s="315"/>
      <c r="C208" s="312"/>
      <c r="D208" s="312"/>
      <c r="E208" s="312"/>
      <c r="F208" s="312"/>
      <c r="G208" s="312"/>
      <c r="H208" s="65"/>
      <c r="I208" s="65" t="str">
        <f>IF(H208="","None",_xlfn.XLOOKUP(H208,RawTable[ITEM_NO],RawTable[STOCK],"None"))</f>
        <v>None</v>
      </c>
      <c r="J208" s="313"/>
      <c r="K208" s="313"/>
      <c r="L208" s="316"/>
    </row>
    <row r="209" spans="2:12" ht="30" customHeight="1">
      <c r="B209" s="315"/>
      <c r="C209" s="312"/>
      <c r="D209" s="312"/>
      <c r="E209" s="312"/>
      <c r="F209" s="312"/>
      <c r="G209" s="312"/>
      <c r="H209" s="65"/>
      <c r="I209" s="65" t="str">
        <f>IF(H209="","None",_xlfn.XLOOKUP(H209,RawTable[ITEM_NO],RawTable[STOCK],"None"))</f>
        <v>None</v>
      </c>
      <c r="J209" s="313"/>
      <c r="K209" s="313"/>
      <c r="L209" s="316"/>
    </row>
    <row r="210" spans="2:12" ht="30" customHeight="1">
      <c r="B210" s="315"/>
      <c r="C210" s="312"/>
      <c r="D210" s="312"/>
      <c r="E210" s="312"/>
      <c r="F210" s="312"/>
      <c r="G210" s="312"/>
      <c r="H210" s="65"/>
      <c r="I210" s="65" t="str">
        <f>IF(H210="","None",_xlfn.XLOOKUP(H210,RawTable[ITEM_NO],RawTable[STOCK],"None"))</f>
        <v>None</v>
      </c>
      <c r="J210" s="313"/>
      <c r="K210" s="313"/>
      <c r="L210" s="316"/>
    </row>
    <row r="211" spans="2:12" ht="30" customHeight="1">
      <c r="B211" s="315"/>
      <c r="C211" s="312"/>
      <c r="D211" s="312"/>
      <c r="E211" s="312"/>
      <c r="F211" s="312"/>
      <c r="G211" s="312"/>
      <c r="H211" s="65"/>
      <c r="I211" s="65" t="str">
        <f>IF(H211="","None",_xlfn.XLOOKUP(H211,RawTable[ITEM_NO],RawTable[STOCK],"None"))</f>
        <v>None</v>
      </c>
      <c r="J211" s="313"/>
      <c r="K211" s="313"/>
      <c r="L211" s="316"/>
    </row>
    <row r="212" spans="2:12" ht="30" customHeight="1">
      <c r="B212" s="315"/>
      <c r="C212" s="312"/>
      <c r="D212" s="312"/>
      <c r="E212" s="312"/>
      <c r="F212" s="312"/>
      <c r="G212" s="312"/>
      <c r="H212" s="65"/>
      <c r="I212" s="65" t="str">
        <f>IF(H212="","None",_xlfn.XLOOKUP(H212,RawTable[ITEM_NO],RawTable[STOCK],"None"))</f>
        <v>None</v>
      </c>
      <c r="J212" s="313"/>
      <c r="K212" s="313"/>
      <c r="L212" s="316"/>
    </row>
    <row r="213" spans="2:12" ht="30" customHeight="1">
      <c r="B213" s="315"/>
      <c r="C213" s="312"/>
      <c r="D213" s="312"/>
      <c r="E213" s="312"/>
      <c r="F213" s="312"/>
      <c r="G213" s="312"/>
      <c r="H213" s="65"/>
      <c r="I213" s="65" t="str">
        <f>IF(H213="","None",_xlfn.XLOOKUP(H213,RawTable[ITEM_NO],RawTable[STOCK],"None"))</f>
        <v>None</v>
      </c>
      <c r="J213" s="313"/>
      <c r="K213" s="313"/>
      <c r="L213" s="316"/>
    </row>
    <row r="214" spans="2:12" ht="30" customHeight="1">
      <c r="B214" s="315"/>
      <c r="C214" s="312"/>
      <c r="D214" s="312"/>
      <c r="E214" s="312"/>
      <c r="F214" s="312"/>
      <c r="G214" s="312"/>
      <c r="H214" s="65"/>
      <c r="I214" s="65" t="str">
        <f>IF(H214="","None",_xlfn.XLOOKUP(H214,RawTable[ITEM_NO],RawTable[STOCK],"None"))</f>
        <v>None</v>
      </c>
      <c r="J214" s="313"/>
      <c r="K214" s="313"/>
      <c r="L214" s="316"/>
    </row>
    <row r="215" spans="2:12" ht="30" customHeight="1">
      <c r="B215" s="315"/>
      <c r="C215" s="312"/>
      <c r="D215" s="312"/>
      <c r="E215" s="312"/>
      <c r="F215" s="312"/>
      <c r="G215" s="312"/>
      <c r="H215" s="65"/>
      <c r="I215" s="65" t="str">
        <f>IF(H215="","None",_xlfn.XLOOKUP(H215,RawTable[ITEM_NO],RawTable[STOCK],"None"))</f>
        <v>None</v>
      </c>
      <c r="J215" s="313"/>
      <c r="K215" s="313"/>
      <c r="L215" s="316"/>
    </row>
    <row r="216" spans="2:12" ht="30" customHeight="1">
      <c r="I216" s="65" t="str">
        <f>IF(H216="","None",_xlfn.XLOOKUP(H216,RawTable[ITEM_NO],RawTable[STOCK],"None"))</f>
        <v>None</v>
      </c>
    </row>
    <row r="217" spans="2:12" ht="30" customHeight="1">
      <c r="I217" s="65" t="str">
        <f>IF(H217="","None",_xlfn.XLOOKUP(H217,RawTable[ITEM_NO],RawTable[STOCK],"None"))</f>
        <v>None</v>
      </c>
    </row>
    <row r="218" spans="2:12" ht="30" customHeight="1">
      <c r="I218" s="65" t="str">
        <f>IF(H218="","None",_xlfn.XLOOKUP(H218,RawTable[ITEM_NO],RawTable[STOCK],"None"))</f>
        <v>None</v>
      </c>
    </row>
    <row r="219" spans="2:12" ht="30" customHeight="1">
      <c r="I219" s="65" t="str">
        <f>IF(H219="","None",_xlfn.XLOOKUP(H219,RawTable[ITEM_NO],RawTable[STOCK],"None"))</f>
        <v>None</v>
      </c>
    </row>
    <row r="220" spans="2:12" ht="30" customHeight="1">
      <c r="I220" s="65" t="str">
        <f>IF(H220="","None",_xlfn.XLOOKUP(H220,RawTable[ITEM_NO],RawTable[STOCK],"None"))</f>
        <v>None</v>
      </c>
    </row>
  </sheetData>
  <autoFilter ref="B3:L167" xr:uid="{DAAE7B28-B568-46B2-8B83-F3990409C08E}">
    <sortState xmlns:xlrd2="http://schemas.microsoft.com/office/spreadsheetml/2017/richdata2" ref="B4:L167">
      <sortCondition ref="C3:C167"/>
    </sortState>
  </autoFilter>
  <phoneticPr fontId="2" type="noConversion"/>
  <conditionalFormatting sqref="B4:H220">
    <cfRule type="expression" dxfId="196" priority="6" stopIfTrue="1">
      <formula>UPPER($I4)="NONE"</formula>
    </cfRule>
    <cfRule type="expression" dxfId="195" priority="7" stopIfTrue="1">
      <formula>AND($I4&lt;&gt;"", $J4&lt;&gt;"", $I4*1&lt;$J4*1)</formula>
    </cfRule>
  </conditionalFormatting>
  <conditionalFormatting sqref="H1:H3 H221:H1048576">
    <cfRule type="duplicateValues" dxfId="194" priority="5"/>
  </conditionalFormatting>
  <conditionalFormatting sqref="H4:H1048576">
    <cfRule type="expression" dxfId="193" priority="8">
      <formula>COUNTIF($H:$H, $H4)&gt;1</formula>
    </cfRule>
  </conditionalFormatting>
  <conditionalFormatting sqref="I3:I1048576">
    <cfRule type="cellIs" dxfId="192" priority="1" operator="equal">
      <formula>0</formula>
    </cfRule>
    <cfRule type="cellIs" dxfId="191" priority="2" operator="equal">
      <formula>"None"</formula>
    </cfRule>
  </conditionalFormatting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18A4-7E4D-451E-A181-5F88416BE919}">
  <sheetPr codeName="Sheet11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3857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3585</v>
      </c>
      <c r="D4" s="312" t="s">
        <v>3855</v>
      </c>
      <c r="E4" s="312"/>
      <c r="F4" s="312"/>
      <c r="G4" s="312" t="s">
        <v>3810</v>
      </c>
      <c r="H4" s="65">
        <v>6310707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1792</v>
      </c>
      <c r="C5" s="312" t="s">
        <v>3585</v>
      </c>
      <c r="D5" s="312" t="s">
        <v>3900</v>
      </c>
      <c r="E5" s="312"/>
      <c r="F5" s="312"/>
      <c r="G5" s="312" t="s">
        <v>3810</v>
      </c>
      <c r="H5" s="65">
        <v>6190279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1792</v>
      </c>
      <c r="C6" s="312" t="s">
        <v>3585</v>
      </c>
      <c r="D6" s="312" t="s">
        <v>3901</v>
      </c>
      <c r="E6" s="312"/>
      <c r="F6" s="312"/>
      <c r="G6" s="312" t="s">
        <v>3810</v>
      </c>
      <c r="H6" s="65">
        <v>6305643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1792</v>
      </c>
      <c r="C7" s="312"/>
      <c r="D7" s="312" t="s">
        <v>3856</v>
      </c>
      <c r="E7" s="312"/>
      <c r="F7" s="312"/>
      <c r="G7" s="312" t="s">
        <v>3810</v>
      </c>
      <c r="H7" s="65">
        <v>6149201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3867</v>
      </c>
      <c r="E8" s="312"/>
      <c r="F8" s="312"/>
      <c r="G8" s="312" t="s">
        <v>1428</v>
      </c>
      <c r="H8" s="65">
        <v>6165798</v>
      </c>
      <c r="I8" s="65">
        <f>IF(H8="","None",_xlfn.XLOOKUP(H8,RawTable[ITEM_NO],RawTable[STOCK],"None"))</f>
        <v>15</v>
      </c>
      <c r="J8" s="313"/>
      <c r="K8" s="313"/>
      <c r="L8" s="316"/>
    </row>
    <row r="9" spans="2:12" ht="30" customHeight="1">
      <c r="B9" s="315" t="s">
        <v>1415</v>
      </c>
      <c r="C9" s="312" t="s">
        <v>1426</v>
      </c>
      <c r="D9" s="312" t="s">
        <v>3868</v>
      </c>
      <c r="E9" s="312"/>
      <c r="F9" s="312"/>
      <c r="G9" s="312" t="s">
        <v>1428</v>
      </c>
      <c r="H9" s="65">
        <v>6338874</v>
      </c>
      <c r="I9" s="65">
        <f>IF(H9="","None",_xlfn.XLOOKUP(H9,RawTable[ITEM_NO],RawTable[STOCK],"None"))</f>
        <v>18</v>
      </c>
      <c r="J9" s="313"/>
      <c r="K9" s="313"/>
      <c r="L9" s="316"/>
    </row>
    <row r="10" spans="2:12" ht="30" customHeight="1">
      <c r="B10" s="315" t="s">
        <v>1415</v>
      </c>
      <c r="C10" s="312" t="s">
        <v>1426</v>
      </c>
      <c r="D10" s="312" t="s">
        <v>2909</v>
      </c>
      <c r="E10" s="312"/>
      <c r="F10" s="312"/>
      <c r="G10" s="312" t="s">
        <v>1428</v>
      </c>
      <c r="H10" s="65">
        <v>6162968</v>
      </c>
      <c r="I10" s="65">
        <f>IF(H10="","None",_xlfn.XLOOKUP(H10,RawTable[ITEM_NO],RawTable[STOCK],"None"))</f>
        <v>8</v>
      </c>
      <c r="J10" s="313"/>
      <c r="K10" s="313"/>
      <c r="L10" s="316"/>
    </row>
    <row r="11" spans="2:12" ht="30" customHeight="1">
      <c r="B11" s="315" t="s">
        <v>1415</v>
      </c>
      <c r="C11" s="312" t="s">
        <v>1426</v>
      </c>
      <c r="D11" s="312" t="s">
        <v>3192</v>
      </c>
      <c r="E11" s="312"/>
      <c r="F11" s="312"/>
      <c r="G11" s="312" t="s">
        <v>1428</v>
      </c>
      <c r="H11" s="65">
        <v>6160452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1415</v>
      </c>
      <c r="C12" s="312" t="s">
        <v>1426</v>
      </c>
      <c r="D12" s="312" t="s">
        <v>3797</v>
      </c>
      <c r="E12" s="312"/>
      <c r="F12" s="312"/>
      <c r="G12" s="312" t="s">
        <v>1419</v>
      </c>
      <c r="H12" s="65">
        <v>1054446</v>
      </c>
      <c r="I12" s="65">
        <f>IF(H12="","None",_xlfn.XLOOKUP(H12,RawTable[ITEM_NO],RawTable[STOCK],"None"))</f>
        <v>7</v>
      </c>
      <c r="J12" s="313"/>
      <c r="K12" s="313"/>
      <c r="L12" s="316"/>
    </row>
    <row r="13" spans="2:12" ht="30" customHeight="1">
      <c r="B13" s="315" t="s">
        <v>1415</v>
      </c>
      <c r="C13" s="312" t="s">
        <v>1429</v>
      </c>
      <c r="D13" s="312" t="s">
        <v>3872</v>
      </c>
      <c r="E13" s="312"/>
      <c r="F13" s="312"/>
      <c r="G13" s="312" t="s">
        <v>1419</v>
      </c>
      <c r="H13" s="65">
        <v>6320130</v>
      </c>
      <c r="I13" s="65">
        <f>IF(H13="","None",_xlfn.XLOOKUP(H13,RawTable[ITEM_NO],RawTable[STOCK],"None"))</f>
        <v>6</v>
      </c>
      <c r="J13" s="313"/>
      <c r="K13" s="313"/>
      <c r="L13" s="316"/>
    </row>
    <row r="14" spans="2:12" ht="30" customHeight="1">
      <c r="B14" s="315" t="s">
        <v>1415</v>
      </c>
      <c r="C14" s="312" t="s">
        <v>1429</v>
      </c>
      <c r="D14" s="312" t="s">
        <v>3873</v>
      </c>
      <c r="E14" s="312"/>
      <c r="F14" s="312"/>
      <c r="G14" s="312" t="s">
        <v>1419</v>
      </c>
      <c r="H14" s="65">
        <v>6330662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1415</v>
      </c>
      <c r="C15" s="312" t="s">
        <v>1429</v>
      </c>
      <c r="D15" s="312" t="s">
        <v>3874</v>
      </c>
      <c r="E15" s="312"/>
      <c r="F15" s="312"/>
      <c r="G15" s="312" t="s">
        <v>1419</v>
      </c>
      <c r="H15" s="65">
        <v>6330653</v>
      </c>
      <c r="I15" s="65">
        <f>IF(H15="","None",_xlfn.XLOOKUP(H15,RawTable[ITEM_NO],RawTable[STOCK],"None"))</f>
        <v>9</v>
      </c>
      <c r="J15" s="313"/>
      <c r="K15" s="313"/>
      <c r="L15" s="316"/>
    </row>
    <row r="16" spans="2:12" ht="30" customHeight="1">
      <c r="B16" s="315" t="s">
        <v>1415</v>
      </c>
      <c r="C16" s="312" t="s">
        <v>1429</v>
      </c>
      <c r="D16" s="312" t="s">
        <v>3875</v>
      </c>
      <c r="E16" s="312"/>
      <c r="F16" s="312"/>
      <c r="G16" s="312" t="s">
        <v>1428</v>
      </c>
      <c r="H16" s="65">
        <v>1054942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1429</v>
      </c>
      <c r="D17" s="312" t="s">
        <v>3895</v>
      </c>
      <c r="E17" s="312"/>
      <c r="F17" s="312"/>
      <c r="G17" s="312" t="s">
        <v>1419</v>
      </c>
      <c r="H17" s="65">
        <v>6231598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1415</v>
      </c>
      <c r="C18" s="312" t="s">
        <v>1446</v>
      </c>
      <c r="D18" s="312" t="s">
        <v>3270</v>
      </c>
      <c r="E18" s="312" t="s">
        <v>3271</v>
      </c>
      <c r="F18" s="312"/>
      <c r="G18" s="312" t="s">
        <v>1419</v>
      </c>
      <c r="H18" s="65">
        <v>1053770</v>
      </c>
      <c r="I18" s="65">
        <f>IF(H18="","None",_xlfn.XLOOKUP(H18,RawTable[ITEM_NO],RawTable[STOCK],"None"))</f>
        <v>4</v>
      </c>
      <c r="J18" s="313"/>
      <c r="K18" s="313"/>
      <c r="L18" s="316"/>
    </row>
    <row r="19" spans="2:12" ht="30" customHeight="1">
      <c r="B19" s="315" t="s">
        <v>1415</v>
      </c>
      <c r="C19" s="312" t="s">
        <v>3876</v>
      </c>
      <c r="D19" s="312" t="s">
        <v>3877</v>
      </c>
      <c r="E19" s="312"/>
      <c r="F19" s="312"/>
      <c r="G19" s="312" t="s">
        <v>1419</v>
      </c>
      <c r="H19" s="65">
        <v>6210105</v>
      </c>
      <c r="I19" s="65">
        <f>IF(H19="","None",_xlfn.XLOOKUP(H19,RawTable[ITEM_NO],RawTable[STOCK],"None"))</f>
        <v>4</v>
      </c>
      <c r="J19" s="313"/>
      <c r="K19" s="313"/>
      <c r="L19" s="316"/>
    </row>
    <row r="20" spans="2:12" ht="30" customHeight="1">
      <c r="B20" s="315" t="s">
        <v>1415</v>
      </c>
      <c r="C20" s="312" t="s">
        <v>1800</v>
      </c>
      <c r="D20" s="312" t="s">
        <v>3860</v>
      </c>
      <c r="E20" s="312"/>
      <c r="F20" s="312"/>
      <c r="G20" s="312" t="s">
        <v>3810</v>
      </c>
      <c r="H20" s="65">
        <v>6217646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1458</v>
      </c>
      <c r="D21" s="312" t="s">
        <v>2920</v>
      </c>
      <c r="E21" s="312"/>
      <c r="F21" s="312"/>
      <c r="G21" s="312" t="s">
        <v>1428</v>
      </c>
      <c r="H21" s="65">
        <v>6179670</v>
      </c>
      <c r="I21" s="65">
        <f>IF(H21="","None",_xlfn.XLOOKUP(H21,RawTable[ITEM_NO],RawTable[STOCK],"None"))</f>
        <v>5</v>
      </c>
      <c r="J21" s="313"/>
      <c r="K21" s="313"/>
      <c r="L21" s="316"/>
    </row>
    <row r="22" spans="2:12" ht="30" customHeight="1">
      <c r="B22" s="315" t="s">
        <v>1415</v>
      </c>
      <c r="C22" s="312" t="s">
        <v>1458</v>
      </c>
      <c r="D22" s="312" t="s">
        <v>3880</v>
      </c>
      <c r="E22" s="312"/>
      <c r="F22" s="312"/>
      <c r="G22" s="312" t="s">
        <v>1419</v>
      </c>
      <c r="H22" s="65">
        <v>6148191</v>
      </c>
      <c r="I22" s="65">
        <f>IF(H22="","None",_xlfn.XLOOKUP(H22,RawTable[ITEM_NO],RawTable[STOCK],"None"))</f>
        <v>3</v>
      </c>
      <c r="J22" s="313"/>
      <c r="K22" s="313"/>
      <c r="L22" s="316"/>
    </row>
    <row r="23" spans="2:12" ht="30" customHeight="1">
      <c r="B23" s="315" t="s">
        <v>1415</v>
      </c>
      <c r="C23" s="312" t="s">
        <v>1458</v>
      </c>
      <c r="D23" s="312" t="s">
        <v>3881</v>
      </c>
      <c r="E23" s="312"/>
      <c r="F23" s="312"/>
      <c r="G23" s="312" t="s">
        <v>1428</v>
      </c>
      <c r="H23" s="65">
        <v>6148190</v>
      </c>
      <c r="I23" s="65">
        <f>IF(H23="","None",_xlfn.XLOOKUP(H23,RawTable[ITEM_NO],RawTable[STOCK],"None"))</f>
        <v>9</v>
      </c>
      <c r="J23" s="313"/>
      <c r="K23" s="313"/>
      <c r="L23" s="316"/>
    </row>
    <row r="24" spans="2:12" ht="30" customHeight="1">
      <c r="B24" s="315" t="s">
        <v>1415</v>
      </c>
      <c r="C24" s="312" t="s">
        <v>1839</v>
      </c>
      <c r="D24" s="312" t="s">
        <v>3896</v>
      </c>
      <c r="E24" s="312"/>
      <c r="F24" s="312"/>
      <c r="G24" s="312" t="s">
        <v>2245</v>
      </c>
      <c r="H24" s="65">
        <v>963673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1424</v>
      </c>
      <c r="D25" s="312" t="s">
        <v>3886</v>
      </c>
      <c r="E25" s="312"/>
      <c r="F25" s="312"/>
      <c r="G25" s="312" t="s">
        <v>3810</v>
      </c>
      <c r="H25" s="65">
        <v>6135235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1424</v>
      </c>
      <c r="D26" s="312" t="s">
        <v>3887</v>
      </c>
      <c r="E26" s="312"/>
      <c r="F26" s="312"/>
      <c r="G26" s="312" t="s">
        <v>3810</v>
      </c>
      <c r="H26" s="65">
        <v>6142262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1415</v>
      </c>
      <c r="C27" s="312" t="s">
        <v>1424</v>
      </c>
      <c r="D27" s="312" t="s">
        <v>3888</v>
      </c>
      <c r="E27" s="312"/>
      <c r="F27" s="312"/>
      <c r="G27" s="312" t="s">
        <v>1419</v>
      </c>
      <c r="H27" s="65">
        <v>6119459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1504</v>
      </c>
      <c r="D28" s="312" t="s">
        <v>3889</v>
      </c>
      <c r="E28" s="312"/>
      <c r="F28" s="312"/>
      <c r="G28" s="312" t="s">
        <v>1419</v>
      </c>
      <c r="H28" s="65">
        <v>6123889</v>
      </c>
      <c r="I28" s="65">
        <f>IF(H28="","None",_xlfn.XLOOKUP(H28,RawTable[ITEM_NO],RawTable[STOCK],"None"))</f>
        <v>61</v>
      </c>
      <c r="J28" s="313"/>
      <c r="K28" s="313"/>
      <c r="L28" s="316"/>
    </row>
    <row r="29" spans="2:12" ht="30" customHeight="1">
      <c r="B29" s="315" t="s">
        <v>1415</v>
      </c>
      <c r="C29" s="312" t="s">
        <v>1417</v>
      </c>
      <c r="D29" s="312" t="s">
        <v>3891</v>
      </c>
      <c r="E29" s="312"/>
      <c r="F29" s="312"/>
      <c r="G29" s="312" t="s">
        <v>1428</v>
      </c>
      <c r="H29" s="65">
        <v>6162947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1415</v>
      </c>
      <c r="C30" s="312" t="s">
        <v>1417</v>
      </c>
      <c r="D30" s="312" t="s">
        <v>2947</v>
      </c>
      <c r="E30" s="312"/>
      <c r="F30" s="312"/>
      <c r="G30" s="312" t="s">
        <v>1419</v>
      </c>
      <c r="H30" s="65">
        <v>1053715</v>
      </c>
      <c r="I30" s="65">
        <f>IF(H30="","None",_xlfn.XLOOKUP(H30,RawTable[ITEM_NO],RawTable[STOCK],"None"))</f>
        <v>4</v>
      </c>
      <c r="J30" s="313"/>
      <c r="K30" s="313"/>
      <c r="L30" s="316"/>
    </row>
    <row r="31" spans="2:12" ht="30" customHeight="1">
      <c r="B31" s="315" t="s">
        <v>1415</v>
      </c>
      <c r="C31" s="312" t="s">
        <v>1789</v>
      </c>
      <c r="D31" s="312" t="s">
        <v>3858</v>
      </c>
      <c r="E31" s="312" t="s">
        <v>3859</v>
      </c>
      <c r="F31" s="312"/>
      <c r="G31" s="312" t="s">
        <v>1435</v>
      </c>
      <c r="H31" s="65">
        <v>6275467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1415</v>
      </c>
      <c r="C32" s="312" t="s">
        <v>1563</v>
      </c>
      <c r="D32" s="312" t="s">
        <v>3894</v>
      </c>
      <c r="E32" s="312"/>
      <c r="F32" s="312"/>
      <c r="G32" s="312" t="s">
        <v>1423</v>
      </c>
      <c r="H32" s="65">
        <v>1251941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1415</v>
      </c>
      <c r="C33" s="312" t="s">
        <v>1563</v>
      </c>
      <c r="D33" s="312" t="s">
        <v>3899</v>
      </c>
      <c r="E33" s="312"/>
      <c r="F33" s="312"/>
      <c r="G33" s="312" t="s">
        <v>1423</v>
      </c>
      <c r="H33" s="65">
        <v>6114207</v>
      </c>
      <c r="I33" s="65">
        <f>IF(H33="","None",_xlfn.XLOOKUP(H33,RawTable[ITEM_NO],RawTable[STOCK],"None"))</f>
        <v>5</v>
      </c>
      <c r="J33" s="313"/>
      <c r="K33" s="313"/>
      <c r="L33" s="316"/>
    </row>
    <row r="34" spans="2:12" ht="30" customHeight="1">
      <c r="B34" s="315" t="s">
        <v>1415</v>
      </c>
      <c r="C34" s="312" t="s">
        <v>1488</v>
      </c>
      <c r="D34" s="312" t="s">
        <v>3803</v>
      </c>
      <c r="E34" s="312"/>
      <c r="F34" s="312"/>
      <c r="G34" s="312" t="s">
        <v>1419</v>
      </c>
      <c r="H34" s="65">
        <v>6183023</v>
      </c>
      <c r="I34" s="65">
        <f>IF(H34="","None",_xlfn.XLOOKUP(H34,RawTable[ITEM_NO],RawTable[STOCK],"None"))</f>
        <v>3</v>
      </c>
      <c r="J34" s="313"/>
      <c r="K34" s="313"/>
      <c r="L34" s="316"/>
    </row>
    <row r="35" spans="2:12" ht="30" customHeight="1">
      <c r="B35" s="315" t="s">
        <v>1415</v>
      </c>
      <c r="C35" s="312" t="s">
        <v>1488</v>
      </c>
      <c r="D35" s="312" t="s">
        <v>3841</v>
      </c>
      <c r="E35" s="312"/>
      <c r="F35" s="312"/>
      <c r="G35" s="312" t="s">
        <v>1419</v>
      </c>
      <c r="H35" s="65">
        <v>1051663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1413</v>
      </c>
      <c r="C36" s="312" t="s">
        <v>1760</v>
      </c>
      <c r="D36" s="312" t="s">
        <v>3865</v>
      </c>
      <c r="E36" s="312"/>
      <c r="F36" s="312"/>
      <c r="G36" s="312" t="s">
        <v>3588</v>
      </c>
      <c r="H36" s="65">
        <v>6165513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1413</v>
      </c>
      <c r="C37" s="312" t="s">
        <v>1760</v>
      </c>
      <c r="D37" s="312" t="s">
        <v>3866</v>
      </c>
      <c r="E37" s="312"/>
      <c r="F37" s="312"/>
      <c r="G37" s="312" t="s">
        <v>3588</v>
      </c>
      <c r="H37" s="65">
        <v>6165508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1413</v>
      </c>
      <c r="C38" s="312" t="s">
        <v>1762</v>
      </c>
      <c r="D38" s="312" t="s">
        <v>3869</v>
      </c>
      <c r="E38" s="312"/>
      <c r="F38" s="312"/>
      <c r="G38" s="312" t="s">
        <v>3588</v>
      </c>
      <c r="H38" s="65">
        <v>6165512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1413</v>
      </c>
      <c r="C39" s="312" t="s">
        <v>1762</v>
      </c>
      <c r="D39" s="312" t="s">
        <v>3799</v>
      </c>
      <c r="E39" s="312"/>
      <c r="F39" s="312"/>
      <c r="G39" s="312" t="s">
        <v>1610</v>
      </c>
      <c r="H39" s="65">
        <v>6133724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1651</v>
      </c>
      <c r="D40" s="312" t="s">
        <v>3822</v>
      </c>
      <c r="E40" s="312"/>
      <c r="F40" s="312"/>
      <c r="G40" s="312" t="s">
        <v>1423</v>
      </c>
      <c r="H40" s="65">
        <v>6216246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1413</v>
      </c>
      <c r="C41" s="312" t="s">
        <v>1651</v>
      </c>
      <c r="D41" s="312" t="s">
        <v>3878</v>
      </c>
      <c r="E41" s="312"/>
      <c r="F41" s="312"/>
      <c r="G41" s="312" t="s">
        <v>1423</v>
      </c>
      <c r="H41" s="65">
        <v>959984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1413</v>
      </c>
      <c r="C42" s="312" t="s">
        <v>1651</v>
      </c>
      <c r="D42" s="312" t="s">
        <v>3879</v>
      </c>
      <c r="E42" s="312"/>
      <c r="F42" s="312"/>
      <c r="G42" s="312" t="s">
        <v>1423</v>
      </c>
      <c r="H42" s="65">
        <v>961852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1413</v>
      </c>
      <c r="C43" s="312" t="s">
        <v>1651</v>
      </c>
      <c r="D43" s="312" t="s">
        <v>3861</v>
      </c>
      <c r="E43" s="312"/>
      <c r="F43" s="312"/>
      <c r="G43" s="312" t="s">
        <v>1423</v>
      </c>
      <c r="H43" s="65">
        <v>955473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1413</v>
      </c>
      <c r="C44" s="312" t="s">
        <v>2184</v>
      </c>
      <c r="D44" s="312" t="s">
        <v>3840</v>
      </c>
      <c r="E44" s="312"/>
      <c r="F44" s="312"/>
      <c r="G44" s="312" t="s">
        <v>1423</v>
      </c>
      <c r="H44" s="65">
        <v>6166595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2184</v>
      </c>
      <c r="D45" s="312" t="s">
        <v>3862</v>
      </c>
      <c r="E45" s="312" t="s">
        <v>3863</v>
      </c>
      <c r="F45" s="312"/>
      <c r="G45" s="312" t="s">
        <v>1423</v>
      </c>
      <c r="H45" s="65">
        <v>6326521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1413</v>
      </c>
      <c r="C46" s="312" t="s">
        <v>1758</v>
      </c>
      <c r="D46" s="312" t="s">
        <v>3882</v>
      </c>
      <c r="E46" s="312"/>
      <c r="F46" s="312"/>
      <c r="G46" s="312" t="s">
        <v>1423</v>
      </c>
      <c r="H46" s="65">
        <v>6132020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1883</v>
      </c>
      <c r="D47" s="312" t="s">
        <v>3883</v>
      </c>
      <c r="E47" s="312"/>
      <c r="F47" s="312"/>
      <c r="G47" s="312" t="s">
        <v>3588</v>
      </c>
      <c r="H47" s="65">
        <v>6321686</v>
      </c>
      <c r="I47" s="65">
        <f>IF(H47="","None",_xlfn.XLOOKUP(H47,RawTable[ITEM_NO],RawTable[STOCK],"None"))</f>
        <v>2</v>
      </c>
      <c r="J47" s="313"/>
      <c r="K47" s="313"/>
      <c r="L47" s="316"/>
    </row>
    <row r="48" spans="2:12" ht="30" customHeight="1">
      <c r="B48" s="315" t="s">
        <v>1413</v>
      </c>
      <c r="C48" s="312" t="s">
        <v>1883</v>
      </c>
      <c r="D48" s="312" t="s">
        <v>3884</v>
      </c>
      <c r="E48" s="312"/>
      <c r="F48" s="312"/>
      <c r="G48" s="312" t="s">
        <v>3588</v>
      </c>
      <c r="H48" s="65">
        <v>6321685</v>
      </c>
      <c r="I48" s="65">
        <f>IF(H48="","None",_xlfn.XLOOKUP(H48,RawTable[ITEM_NO],RawTable[STOCK],"None"))</f>
        <v>2</v>
      </c>
      <c r="J48" s="313"/>
      <c r="K48" s="313"/>
      <c r="L48" s="316"/>
    </row>
    <row r="49" spans="2:12" ht="30" customHeight="1">
      <c r="B49" s="315" t="s">
        <v>1413</v>
      </c>
      <c r="C49" s="312" t="s">
        <v>1839</v>
      </c>
      <c r="D49" s="312" t="s">
        <v>3885</v>
      </c>
      <c r="E49" s="312"/>
      <c r="F49" s="312"/>
      <c r="G49" s="312" t="s">
        <v>1759</v>
      </c>
      <c r="H49" s="65">
        <v>6132209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 t="s">
        <v>1626</v>
      </c>
      <c r="D50" s="312" t="s">
        <v>3890</v>
      </c>
      <c r="E50" s="312"/>
      <c r="F50" s="312"/>
      <c r="G50" s="312" t="s">
        <v>1423</v>
      </c>
      <c r="H50" s="65">
        <v>6338965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3892</v>
      </c>
      <c r="D51" s="312" t="s">
        <v>3893</v>
      </c>
      <c r="E51" s="312"/>
      <c r="F51" s="312"/>
      <c r="G51" s="312" t="s">
        <v>1423</v>
      </c>
      <c r="H51" s="65">
        <v>6339068</v>
      </c>
      <c r="I51" s="65">
        <f>IF(H51="","None",_xlfn.XLOOKUP(H51,RawTable[ITEM_NO],RawTable[STOCK],"None"))</f>
        <v>3</v>
      </c>
      <c r="J51" s="313"/>
      <c r="K51" s="313"/>
      <c r="L51" s="316"/>
    </row>
    <row r="52" spans="2:12" ht="30" customHeight="1">
      <c r="B52" s="315" t="s">
        <v>1413</v>
      </c>
      <c r="C52" s="312" t="s">
        <v>1561</v>
      </c>
      <c r="D52" s="312" t="s">
        <v>3898</v>
      </c>
      <c r="E52" s="312"/>
      <c r="F52" s="312"/>
      <c r="G52" s="312" t="s">
        <v>1423</v>
      </c>
      <c r="H52" s="65">
        <v>6122748</v>
      </c>
      <c r="I52" s="65">
        <f>IF(H52="","None",_xlfn.XLOOKUP(H52,RawTable[ITEM_NO],RawTable[STOCK],"None"))</f>
        <v>6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3864</v>
      </c>
      <c r="E53" s="312" t="s">
        <v>3861</v>
      </c>
      <c r="F53" s="312"/>
      <c r="G53" s="312" t="s">
        <v>1423</v>
      </c>
      <c r="H53" s="65">
        <v>955473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3870</v>
      </c>
      <c r="E54" s="312"/>
      <c r="F54" s="312"/>
      <c r="G54" s="312" t="s">
        <v>3871</v>
      </c>
      <c r="H54" s="65">
        <v>6190274</v>
      </c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3897</v>
      </c>
      <c r="E55" s="312"/>
      <c r="F55" s="312"/>
      <c r="G55" s="312" t="s">
        <v>1423</v>
      </c>
      <c r="H55" s="65">
        <v>6337806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5" xr:uid="{DAAE7B28-B568-46B2-8B83-F3990409C08E}">
    <sortState xmlns:xlrd2="http://schemas.microsoft.com/office/spreadsheetml/2017/richdata2" ref="B4:L55">
      <sortCondition ref="B4:B6"/>
      <sortCondition ref="C4:C6"/>
      <sortCondition ref="D4:D6"/>
    </sortState>
  </autoFilter>
  <phoneticPr fontId="2" type="noConversion"/>
  <conditionalFormatting sqref="B4:H220">
    <cfRule type="expression" dxfId="190" priority="6" stopIfTrue="1">
      <formula>UPPER($I4)="NONE"</formula>
    </cfRule>
    <cfRule type="expression" dxfId="189" priority="7" stopIfTrue="1">
      <formula>AND($I4&lt;&gt;"", $J4&lt;&gt;"", $I4*1&lt;$J4*1)</formula>
    </cfRule>
  </conditionalFormatting>
  <conditionalFormatting sqref="H1:H3 H221:H1048576">
    <cfRule type="duplicateValues" dxfId="188" priority="5"/>
  </conditionalFormatting>
  <conditionalFormatting sqref="H4:H1048576">
    <cfRule type="expression" dxfId="187" priority="8">
      <formula>COUNTIF($H:$H, $H4)&gt;1</formula>
    </cfRule>
  </conditionalFormatting>
  <conditionalFormatting sqref="I3:I1048576">
    <cfRule type="cellIs" dxfId="186" priority="1" operator="equal">
      <formula>0</formula>
    </cfRule>
    <cfRule type="cellIs" dxfId="185" priority="2" operator="equal">
      <formula>"None"</formula>
    </cfRule>
  </conditionalFormatting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016D-4DC4-48AB-8E04-6D0391C66D86}">
  <sheetPr codeName="Sheet12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3826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1420</v>
      </c>
      <c r="D4" s="312" t="s">
        <v>3809</v>
      </c>
      <c r="E4" s="312"/>
      <c r="F4" s="312"/>
      <c r="G4" s="312" t="s">
        <v>3810</v>
      </c>
      <c r="H4" s="65">
        <v>6175046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1413</v>
      </c>
      <c r="C5" s="312" t="s">
        <v>1420</v>
      </c>
      <c r="D5" s="312" t="s">
        <v>3811</v>
      </c>
      <c r="E5" s="312"/>
      <c r="F5" s="312"/>
      <c r="G5" s="312" t="s">
        <v>3810</v>
      </c>
      <c r="H5" s="65">
        <v>6179881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1413</v>
      </c>
      <c r="C6" s="312" t="s">
        <v>1420</v>
      </c>
      <c r="D6" s="312" t="s">
        <v>3808</v>
      </c>
      <c r="E6" s="312"/>
      <c r="F6" s="312"/>
      <c r="G6" s="312" t="s">
        <v>1423</v>
      </c>
      <c r="H6" s="65">
        <v>6326549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1413</v>
      </c>
      <c r="C7" s="312" t="s">
        <v>1760</v>
      </c>
      <c r="D7" s="312" t="s">
        <v>3807</v>
      </c>
      <c r="E7" s="312" t="s">
        <v>3796</v>
      </c>
      <c r="F7" s="312"/>
      <c r="G7" s="312" t="s">
        <v>3588</v>
      </c>
      <c r="H7" s="65">
        <v>6133723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3797</v>
      </c>
      <c r="E8" s="312"/>
      <c r="F8" s="312"/>
      <c r="G8" s="312" t="s">
        <v>1419</v>
      </c>
      <c r="H8" s="65">
        <v>1054446</v>
      </c>
      <c r="I8" s="65">
        <f>IF(H8="","None",_xlfn.XLOOKUP(H8,RawTable[ITEM_NO],RawTable[STOCK],"None"))</f>
        <v>7</v>
      </c>
      <c r="J8" s="313"/>
      <c r="K8" s="313"/>
      <c r="L8" s="316"/>
    </row>
    <row r="9" spans="2:12" ht="30" customHeight="1">
      <c r="B9" s="315" t="s">
        <v>1415</v>
      </c>
      <c r="C9" s="312" t="s">
        <v>1426</v>
      </c>
      <c r="D9" s="312" t="s">
        <v>3815</v>
      </c>
      <c r="E9" s="312"/>
      <c r="F9" s="312"/>
      <c r="G9" s="312" t="s">
        <v>1428</v>
      </c>
      <c r="H9" s="65">
        <v>6151653</v>
      </c>
      <c r="I9" s="65">
        <f>IF(H9="","None",_xlfn.XLOOKUP(H9,RawTable[ITEM_NO],RawTable[STOCK],"None"))</f>
        <v>12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3818</v>
      </c>
      <c r="E10" s="312"/>
      <c r="F10" s="312"/>
      <c r="G10" s="312" t="s">
        <v>1764</v>
      </c>
      <c r="H10" s="65">
        <v>750327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3009</v>
      </c>
      <c r="E11" s="312"/>
      <c r="F11" s="312"/>
      <c r="G11" s="312" t="s">
        <v>1764</v>
      </c>
      <c r="H11" s="65">
        <v>750540</v>
      </c>
      <c r="I11" s="65">
        <f>IF(H11="","None",_xlfn.XLOOKUP(H11,RawTable[ITEM_NO],RawTable[STOCK],"None"))</f>
        <v>6</v>
      </c>
      <c r="J11" s="313"/>
      <c r="K11" s="313"/>
      <c r="L11" s="316"/>
    </row>
    <row r="12" spans="2:12" ht="30" customHeight="1">
      <c r="B12" s="315" t="s">
        <v>1413</v>
      </c>
      <c r="C12" s="312" t="s">
        <v>1762</v>
      </c>
      <c r="D12" s="312" t="s">
        <v>3817</v>
      </c>
      <c r="E12" s="312"/>
      <c r="F12" s="312"/>
      <c r="G12" s="312" t="s">
        <v>1764</v>
      </c>
      <c r="H12" s="65">
        <v>751199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1413</v>
      </c>
      <c r="C13" s="312" t="s">
        <v>1762</v>
      </c>
      <c r="D13" s="312" t="s">
        <v>3798</v>
      </c>
      <c r="E13" s="312"/>
      <c r="F13" s="312"/>
      <c r="G13" s="312" t="s">
        <v>1610</v>
      </c>
      <c r="H13" s="65">
        <v>6106404</v>
      </c>
      <c r="I13" s="65">
        <f>IF(H13="","None",_xlfn.XLOOKUP(H13,RawTable[ITEM_NO],RawTable[STOCK],"None"))</f>
        <v>18</v>
      </c>
      <c r="J13" s="313"/>
      <c r="K13" s="313"/>
      <c r="L13" s="316"/>
    </row>
    <row r="14" spans="2:12" ht="30" customHeight="1">
      <c r="B14" s="315" t="s">
        <v>1413</v>
      </c>
      <c r="C14" s="312" t="s">
        <v>1762</v>
      </c>
      <c r="D14" s="312" t="s">
        <v>3816</v>
      </c>
      <c r="E14" s="312"/>
      <c r="F14" s="312"/>
      <c r="G14" s="312" t="s">
        <v>1610</v>
      </c>
      <c r="H14" s="65">
        <v>6106407</v>
      </c>
      <c r="I14" s="65">
        <f>IF(H14="","None",_xlfn.XLOOKUP(H14,RawTable[ITEM_NO],RawTable[STOCK],"None"))</f>
        <v>3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3799</v>
      </c>
      <c r="E15" s="312"/>
      <c r="F15" s="312"/>
      <c r="G15" s="312" t="s">
        <v>1610</v>
      </c>
      <c r="H15" s="65">
        <v>6133724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1415</v>
      </c>
      <c r="C16" s="312" t="s">
        <v>1448</v>
      </c>
      <c r="D16" s="312" t="s">
        <v>3834</v>
      </c>
      <c r="E16" s="312" t="s">
        <v>3835</v>
      </c>
      <c r="F16" s="312" t="s">
        <v>3836</v>
      </c>
      <c r="G16" s="312" t="s">
        <v>1419</v>
      </c>
      <c r="H16" s="65">
        <v>6128249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1792</v>
      </c>
      <c r="C17" s="312" t="s">
        <v>3585</v>
      </c>
      <c r="D17" s="312" t="s">
        <v>3855</v>
      </c>
      <c r="E17" s="312"/>
      <c r="F17" s="312"/>
      <c r="G17" s="312" t="s">
        <v>3810</v>
      </c>
      <c r="H17" s="65">
        <v>6310707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1413</v>
      </c>
      <c r="C18" s="312" t="s">
        <v>1651</v>
      </c>
      <c r="D18" s="312" t="s">
        <v>3823</v>
      </c>
      <c r="E18" s="312"/>
      <c r="F18" s="312"/>
      <c r="G18" s="312" t="s">
        <v>1423</v>
      </c>
      <c r="H18" s="65">
        <v>6105630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1651</v>
      </c>
      <c r="D19" s="312" t="s">
        <v>3805</v>
      </c>
      <c r="E19" s="312"/>
      <c r="F19" s="312"/>
      <c r="G19" s="312" t="s">
        <v>1423</v>
      </c>
      <c r="H19" s="65">
        <v>6182249</v>
      </c>
      <c r="I19" s="65">
        <f>IF(H19="","None",_xlfn.XLOOKUP(H19,RawTable[ITEM_NO],RawTable[STOCK],"None"))</f>
        <v>4</v>
      </c>
      <c r="J19" s="313"/>
      <c r="K19" s="313"/>
      <c r="L19" s="316"/>
    </row>
    <row r="20" spans="2:12" ht="30" customHeight="1">
      <c r="B20" s="315" t="s">
        <v>1413</v>
      </c>
      <c r="C20" s="312" t="s">
        <v>1651</v>
      </c>
      <c r="D20" s="312" t="s">
        <v>3824</v>
      </c>
      <c r="E20" s="312"/>
      <c r="F20" s="312"/>
      <c r="G20" s="312" t="s">
        <v>1423</v>
      </c>
      <c r="H20" s="65">
        <v>6185769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1413</v>
      </c>
      <c r="C21" s="312" t="s">
        <v>1651</v>
      </c>
      <c r="D21" s="312" t="s">
        <v>3814</v>
      </c>
      <c r="E21" s="312"/>
      <c r="F21" s="312"/>
      <c r="G21" s="312" t="s">
        <v>1423</v>
      </c>
      <c r="H21" s="65">
        <v>6190135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 t="s">
        <v>1651</v>
      </c>
      <c r="D22" s="312" t="s">
        <v>3821</v>
      </c>
      <c r="E22" s="312"/>
      <c r="F22" s="312"/>
      <c r="G22" s="312" t="s">
        <v>1423</v>
      </c>
      <c r="H22" s="65">
        <v>6197457</v>
      </c>
      <c r="I22" s="65">
        <f>IF(H22="","None",_xlfn.XLOOKUP(H22,RawTable[ITEM_NO],RawTable[STOCK],"None"))</f>
        <v>3</v>
      </c>
      <c r="J22" s="313"/>
      <c r="K22" s="313"/>
      <c r="L22" s="316"/>
    </row>
    <row r="23" spans="2:12" ht="30" customHeight="1">
      <c r="B23" s="315" t="s">
        <v>1413</v>
      </c>
      <c r="C23" s="312" t="s">
        <v>1651</v>
      </c>
      <c r="D23" s="312" t="s">
        <v>3822</v>
      </c>
      <c r="E23" s="312"/>
      <c r="F23" s="312"/>
      <c r="G23" s="312" t="s">
        <v>1423</v>
      </c>
      <c r="H23" s="65">
        <v>6216246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1413</v>
      </c>
      <c r="C24" s="312" t="s">
        <v>1651</v>
      </c>
      <c r="D24" s="312" t="s">
        <v>3825</v>
      </c>
      <c r="E24" s="312"/>
      <c r="F24" s="312"/>
      <c r="G24" s="312" t="s">
        <v>1423</v>
      </c>
      <c r="H24" s="65">
        <v>6326471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1413</v>
      </c>
      <c r="C25" s="312" t="s">
        <v>1651</v>
      </c>
      <c r="D25" s="312" t="s">
        <v>3800</v>
      </c>
      <c r="E25" s="312"/>
      <c r="F25" s="312"/>
      <c r="G25" s="312" t="s">
        <v>1423</v>
      </c>
      <c r="H25" s="65">
        <v>6326484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1458</v>
      </c>
      <c r="D26" s="312" t="s">
        <v>3025</v>
      </c>
      <c r="E26" s="312"/>
      <c r="F26" s="312"/>
      <c r="G26" s="312" t="s">
        <v>1428</v>
      </c>
      <c r="H26" s="65">
        <v>6156351</v>
      </c>
      <c r="I26" s="65">
        <f>IF(H26="","None",_xlfn.XLOOKUP(H26,RawTable[ITEM_NO],RawTable[STOCK],"None"))</f>
        <v>8</v>
      </c>
      <c r="J26" s="313"/>
      <c r="K26" s="313"/>
      <c r="L26" s="316"/>
    </row>
    <row r="27" spans="2:12" ht="30" customHeight="1">
      <c r="B27" s="315" t="s">
        <v>1415</v>
      </c>
      <c r="C27" s="312" t="s">
        <v>1458</v>
      </c>
      <c r="D27" s="312" t="s">
        <v>3801</v>
      </c>
      <c r="E27" s="312"/>
      <c r="F27" s="312"/>
      <c r="G27" s="312" t="s">
        <v>1419</v>
      </c>
      <c r="H27" s="65">
        <v>6221551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1415</v>
      </c>
      <c r="C28" s="312" t="s">
        <v>1458</v>
      </c>
      <c r="D28" s="312" t="s">
        <v>3827</v>
      </c>
      <c r="E28" s="312"/>
      <c r="F28" s="312"/>
      <c r="G28" s="312" t="s">
        <v>1419</v>
      </c>
      <c r="H28" s="65">
        <v>6262081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1665</v>
      </c>
      <c r="D29" s="312" t="s">
        <v>3830</v>
      </c>
      <c r="E29" s="312"/>
      <c r="F29" s="312"/>
      <c r="G29" s="312" t="s">
        <v>2245</v>
      </c>
      <c r="H29" s="65">
        <v>6110982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1665</v>
      </c>
      <c r="D30" s="312" t="s">
        <v>3813</v>
      </c>
      <c r="E30" s="312"/>
      <c r="F30" s="312"/>
      <c r="G30" s="312" t="s">
        <v>2245</v>
      </c>
      <c r="H30" s="65">
        <v>6110984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1665</v>
      </c>
      <c r="D31" s="312" t="s">
        <v>3828</v>
      </c>
      <c r="E31" s="312"/>
      <c r="F31" s="312"/>
      <c r="G31" s="312" t="s">
        <v>3829</v>
      </c>
      <c r="H31" s="65">
        <v>6310131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2184</v>
      </c>
      <c r="D32" s="312" t="s">
        <v>3840</v>
      </c>
      <c r="E32" s="312"/>
      <c r="F32" s="312"/>
      <c r="G32" s="312" t="s">
        <v>1423</v>
      </c>
      <c r="H32" s="65">
        <v>6166595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2184</v>
      </c>
      <c r="D33" s="312" t="s">
        <v>3831</v>
      </c>
      <c r="E33" s="312"/>
      <c r="F33" s="312"/>
      <c r="G33" s="312" t="s">
        <v>3832</v>
      </c>
      <c r="H33" s="65">
        <v>6323754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1571</v>
      </c>
      <c r="D34" s="376" t="s">
        <v>8763</v>
      </c>
      <c r="E34" s="312" t="s">
        <v>9082</v>
      </c>
      <c r="F34" s="312"/>
      <c r="G34" s="312"/>
      <c r="H34" s="379">
        <v>6341428</v>
      </c>
      <c r="I34" s="65">
        <f>IF(H34="","None",_xlfn.XLOOKUP(H34,RawTable[ITEM_NO],RawTable[STOCK],"None"))</f>
        <v>2</v>
      </c>
      <c r="J34" s="313"/>
      <c r="K34" s="313"/>
      <c r="L34" s="316"/>
    </row>
    <row r="35" spans="2:12" ht="30" customHeight="1">
      <c r="B35" s="315" t="s">
        <v>1415</v>
      </c>
      <c r="C35" s="312" t="s">
        <v>1467</v>
      </c>
      <c r="D35" s="312" t="s">
        <v>1468</v>
      </c>
      <c r="E35" s="312"/>
      <c r="F35" s="312"/>
      <c r="G35" s="312" t="s">
        <v>1419</v>
      </c>
      <c r="H35" s="65">
        <v>1053677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1415</v>
      </c>
      <c r="C36" s="312" t="s">
        <v>2196</v>
      </c>
      <c r="D36" s="312" t="s">
        <v>3802</v>
      </c>
      <c r="E36" s="312"/>
      <c r="F36" s="312"/>
      <c r="G36" s="312" t="s">
        <v>1419</v>
      </c>
      <c r="H36" s="65">
        <v>6240786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1415</v>
      </c>
      <c r="C37" s="312" t="s">
        <v>1424</v>
      </c>
      <c r="D37" s="312" t="s">
        <v>3838</v>
      </c>
      <c r="E37" s="312"/>
      <c r="F37" s="312"/>
      <c r="G37" s="312" t="s">
        <v>1419</v>
      </c>
      <c r="H37" s="65">
        <v>1052830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1415</v>
      </c>
      <c r="C38" s="312" t="s">
        <v>1424</v>
      </c>
      <c r="D38" s="312" t="s">
        <v>3837</v>
      </c>
      <c r="E38" s="312"/>
      <c r="F38" s="312"/>
      <c r="G38" s="312" t="s">
        <v>1435</v>
      </c>
      <c r="H38" s="65">
        <v>6336745</v>
      </c>
      <c r="I38" s="65">
        <f>IF(H38="","None",_xlfn.XLOOKUP(H38,RawTable[ITEM_NO],RawTable[STOCK],"None"))</f>
        <v>1</v>
      </c>
      <c r="J38" s="313"/>
      <c r="K38" s="313"/>
      <c r="L38" s="316"/>
    </row>
    <row r="39" spans="2:12" ht="30" customHeight="1">
      <c r="B39" s="315" t="s">
        <v>1415</v>
      </c>
      <c r="C39" s="312" t="s">
        <v>1424</v>
      </c>
      <c r="D39" s="312" t="s">
        <v>9080</v>
      </c>
      <c r="E39" s="312" t="s">
        <v>9081</v>
      </c>
      <c r="F39" s="312"/>
      <c r="G39" s="312"/>
      <c r="H39" s="65">
        <v>6299407</v>
      </c>
      <c r="I39" s="65">
        <f>IF(H39="","None",_xlfn.XLOOKUP(H39,RawTable[ITEM_NO],RawTable[STOCK],"None"))</f>
        <v>1</v>
      </c>
      <c r="J39" s="313"/>
      <c r="K39" s="313"/>
      <c r="L39" s="316"/>
    </row>
    <row r="40" spans="2:12" ht="30" customHeight="1">
      <c r="B40" s="315" t="s">
        <v>1415</v>
      </c>
      <c r="C40" s="312" t="s">
        <v>1502</v>
      </c>
      <c r="D40" s="312" t="s">
        <v>3804</v>
      </c>
      <c r="E40" s="312"/>
      <c r="F40" s="312"/>
      <c r="G40" s="312" t="s">
        <v>1528</v>
      </c>
      <c r="H40" s="65">
        <v>6226103</v>
      </c>
      <c r="I40" s="65">
        <f>IF(H40="","None",_xlfn.XLOOKUP(H40,RawTable[ITEM_NO],RawTable[STOCK],"None"))</f>
        <v>12</v>
      </c>
      <c r="J40" s="313"/>
      <c r="K40" s="313"/>
      <c r="L40" s="316"/>
    </row>
    <row r="41" spans="2:12" ht="30" customHeight="1">
      <c r="B41" s="315" t="s">
        <v>1415</v>
      </c>
      <c r="C41" s="312" t="s">
        <v>2301</v>
      </c>
      <c r="D41" s="312" t="s">
        <v>3843</v>
      </c>
      <c r="E41" s="312"/>
      <c r="F41" s="312"/>
      <c r="G41" s="312" t="s">
        <v>1423</v>
      </c>
      <c r="H41" s="65">
        <v>6236246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1413</v>
      </c>
      <c r="C42" s="312" t="s">
        <v>3844</v>
      </c>
      <c r="D42" s="312" t="s">
        <v>3845</v>
      </c>
      <c r="E42" s="312"/>
      <c r="F42" s="312"/>
      <c r="G42" s="312" t="s">
        <v>3588</v>
      </c>
      <c r="H42" s="65">
        <v>6326665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1415</v>
      </c>
      <c r="C43" s="312" t="s">
        <v>1504</v>
      </c>
      <c r="D43" s="312" t="s">
        <v>3846</v>
      </c>
      <c r="E43" s="312"/>
      <c r="F43" s="312"/>
      <c r="G43" s="312" t="s">
        <v>1419</v>
      </c>
      <c r="H43" s="65">
        <v>6218134</v>
      </c>
      <c r="I43" s="65">
        <f>IF(H43="","None",_xlfn.XLOOKUP(H43,RawTable[ITEM_NO],RawTable[STOCK],"None"))</f>
        <v>10</v>
      </c>
      <c r="J43" s="313"/>
      <c r="K43" s="313"/>
      <c r="L43" s="316"/>
    </row>
    <row r="44" spans="2:12" ht="30" customHeight="1">
      <c r="B44" s="315" t="s">
        <v>1413</v>
      </c>
      <c r="C44" s="312" t="s">
        <v>3470</v>
      </c>
      <c r="D44" s="312" t="s">
        <v>3847</v>
      </c>
      <c r="E44" s="312"/>
      <c r="F44" s="312"/>
      <c r="G44" s="312" t="s">
        <v>1423</v>
      </c>
      <c r="H44" s="65">
        <v>6168897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1417</v>
      </c>
      <c r="D45" s="312" t="s">
        <v>3842</v>
      </c>
      <c r="E45" s="312"/>
      <c r="F45" s="312"/>
      <c r="G45" s="312" t="s">
        <v>1419</v>
      </c>
      <c r="H45" s="65">
        <v>6340944</v>
      </c>
      <c r="I45" s="65">
        <f>IF(H45="","None",_xlfn.XLOOKUP(H45,RawTable[ITEM_NO],RawTable[STOCK],"None"))</f>
        <v>4</v>
      </c>
      <c r="J45" s="313"/>
      <c r="K45" s="313"/>
      <c r="L45" s="316"/>
    </row>
    <row r="46" spans="2:12" ht="30" customHeight="1">
      <c r="B46" s="315" t="s">
        <v>1415</v>
      </c>
      <c r="C46" s="312" t="s">
        <v>1563</v>
      </c>
      <c r="D46" s="312" t="s">
        <v>3852</v>
      </c>
      <c r="E46" s="312"/>
      <c r="F46" s="312"/>
      <c r="G46" s="312" t="s">
        <v>1423</v>
      </c>
      <c r="H46" s="65">
        <v>6156574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1415</v>
      </c>
      <c r="C47" s="312" t="s">
        <v>1563</v>
      </c>
      <c r="D47" s="312" t="s">
        <v>3853</v>
      </c>
      <c r="E47" s="312"/>
      <c r="F47" s="312"/>
      <c r="G47" s="312" t="s">
        <v>1423</v>
      </c>
      <c r="H47" s="65">
        <v>6156575</v>
      </c>
      <c r="I47" s="65">
        <f>IF(H47="","None",_xlfn.XLOOKUP(H47,RawTable[ITEM_NO],RawTable[STOCK],"None"))</f>
        <v>14</v>
      </c>
      <c r="J47" s="313"/>
      <c r="K47" s="313"/>
      <c r="L47" s="316"/>
    </row>
    <row r="48" spans="2:12" ht="30" customHeight="1">
      <c r="B48" s="315" t="s">
        <v>1415</v>
      </c>
      <c r="C48" s="312" t="s">
        <v>1488</v>
      </c>
      <c r="D48" s="312" t="s">
        <v>3841</v>
      </c>
      <c r="E48" s="312"/>
      <c r="F48" s="312"/>
      <c r="G48" s="312" t="s">
        <v>1419</v>
      </c>
      <c r="H48" s="65">
        <v>1051663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1415</v>
      </c>
      <c r="C49" s="312" t="s">
        <v>1488</v>
      </c>
      <c r="D49" s="312" t="s">
        <v>3803</v>
      </c>
      <c r="E49" s="312"/>
      <c r="F49" s="312"/>
      <c r="G49" s="312" t="s">
        <v>1419</v>
      </c>
      <c r="H49" s="65">
        <v>6183023</v>
      </c>
      <c r="I49" s="65">
        <f>IF(H49="","None",_xlfn.XLOOKUP(H49,RawTable[ITEM_NO],RawTable[STOCK],"None"))</f>
        <v>3</v>
      </c>
      <c r="J49" s="313"/>
      <c r="K49" s="313"/>
      <c r="L49" s="316"/>
    </row>
    <row r="50" spans="2:12" ht="30" customHeight="1">
      <c r="B50" s="315" t="s">
        <v>1413</v>
      </c>
      <c r="C50" s="312" t="s">
        <v>1561</v>
      </c>
      <c r="D50" s="312" t="s">
        <v>3850</v>
      </c>
      <c r="E50" s="312"/>
      <c r="F50" s="312"/>
      <c r="G50" s="312" t="s">
        <v>1423</v>
      </c>
      <c r="H50" s="65">
        <v>1252220</v>
      </c>
      <c r="I50" s="65">
        <f>IF(H50="","None",_xlfn.XLOOKUP(H50,RawTable[ITEM_NO],RawTable[STOCK],"None"))</f>
        <v>5</v>
      </c>
      <c r="J50" s="313"/>
      <c r="K50" s="313"/>
      <c r="L50" s="316"/>
    </row>
    <row r="51" spans="2:12" ht="30" customHeight="1">
      <c r="B51" s="315" t="s">
        <v>1413</v>
      </c>
      <c r="C51" s="312" t="s">
        <v>1561</v>
      </c>
      <c r="D51" s="312" t="s">
        <v>3851</v>
      </c>
      <c r="E51" s="312"/>
      <c r="F51" s="312"/>
      <c r="G51" s="312" t="s">
        <v>1423</v>
      </c>
      <c r="H51" s="65">
        <v>6183037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3839</v>
      </c>
      <c r="E52" s="312"/>
      <c r="F52" s="312"/>
      <c r="G52" s="312" t="s">
        <v>3829</v>
      </c>
      <c r="H52" s="65">
        <v>964309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3819</v>
      </c>
      <c r="E53" s="312"/>
      <c r="F53" s="312"/>
      <c r="G53" s="312" t="s">
        <v>1764</v>
      </c>
      <c r="H53" s="65">
        <v>6106401</v>
      </c>
      <c r="I53" s="65">
        <f>IF(H53="","None",_xlfn.XLOOKUP(H53,RawTable[ITEM_NO],RawTable[STOCK],"None"))</f>
        <v>4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3849</v>
      </c>
      <c r="E54" s="312"/>
      <c r="F54" s="312"/>
      <c r="G54" s="312" t="s">
        <v>3588</v>
      </c>
      <c r="H54" s="65">
        <v>6110744</v>
      </c>
      <c r="I54" s="65">
        <f>IF(H54="","None",_xlfn.XLOOKUP(H54,RawTable[ITEM_NO],RawTable[STOCK],"None"))</f>
        <v>2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3848</v>
      </c>
      <c r="E55" s="312"/>
      <c r="F55" s="312"/>
      <c r="G55" s="312" t="s">
        <v>2245</v>
      </c>
      <c r="H55" s="65">
        <v>6110983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1792</v>
      </c>
      <c r="C56" s="312"/>
      <c r="D56" s="312" t="s">
        <v>3856</v>
      </c>
      <c r="E56" s="312"/>
      <c r="F56" s="312"/>
      <c r="G56" s="312" t="s">
        <v>3810</v>
      </c>
      <c r="H56" s="65">
        <v>6149201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1415</v>
      </c>
      <c r="C57" s="312"/>
      <c r="D57" s="312" t="s">
        <v>3820</v>
      </c>
      <c r="E57" s="312"/>
      <c r="F57" s="312"/>
      <c r="G57" s="312" t="s">
        <v>1423</v>
      </c>
      <c r="H57" s="65">
        <v>6156026</v>
      </c>
      <c r="I57" s="65">
        <f>IF(H57="","None",_xlfn.XLOOKUP(H57,RawTable[ITEM_NO],RawTable[STOCK],"None"))</f>
        <v>5</v>
      </c>
      <c r="J57" s="313"/>
      <c r="K57" s="313"/>
      <c r="L57" s="316"/>
    </row>
    <row r="58" spans="2:12" ht="30" customHeight="1">
      <c r="B58" s="315" t="s">
        <v>1792</v>
      </c>
      <c r="C58" s="312"/>
      <c r="D58" s="312" t="s">
        <v>3854</v>
      </c>
      <c r="E58" s="312"/>
      <c r="F58" s="312"/>
      <c r="G58" s="312" t="s">
        <v>3810</v>
      </c>
      <c r="H58" s="65">
        <v>6245806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3806</v>
      </c>
      <c r="E59" s="312"/>
      <c r="F59" s="312"/>
      <c r="G59" s="312" t="s">
        <v>1423</v>
      </c>
      <c r="H59" s="65">
        <v>6257528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1413</v>
      </c>
      <c r="C60" s="312"/>
      <c r="D60" s="312" t="s">
        <v>3812</v>
      </c>
      <c r="E60" s="312"/>
      <c r="F60" s="312"/>
      <c r="G60" s="312" t="s">
        <v>3588</v>
      </c>
      <c r="H60" s="65">
        <v>6259739</v>
      </c>
      <c r="I60" s="65">
        <f>IF(H60="","None",_xlfn.XLOOKUP(H60,RawTable[ITEM_NO],RawTable[STOCK],"None"))</f>
        <v>1</v>
      </c>
      <c r="J60" s="313"/>
      <c r="K60" s="313"/>
      <c r="L60" s="316"/>
    </row>
    <row r="61" spans="2:12" ht="30" customHeight="1">
      <c r="B61" s="315" t="s">
        <v>1413</v>
      </c>
      <c r="C61" s="312"/>
      <c r="D61" s="376" t="s">
        <v>8764</v>
      </c>
      <c r="E61" s="728" t="s">
        <v>8765</v>
      </c>
      <c r="F61" s="312"/>
      <c r="G61" s="312"/>
      <c r="H61" s="379">
        <v>6271919</v>
      </c>
      <c r="I61" s="65">
        <f>IF(H61="","None",_xlfn.XLOOKUP(H61,RawTable[ITEM_NO],RawTable[STOCK],"None"))</f>
        <v>2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3833</v>
      </c>
      <c r="E62" s="312"/>
      <c r="F62" s="312"/>
      <c r="G62" s="312" t="s">
        <v>2245</v>
      </c>
      <c r="H62" s="65">
        <v>6306528</v>
      </c>
      <c r="I62" s="65">
        <f>IF(H62="","None",_xlfn.XLOOKUP(H62,RawTable[ITEM_NO],RawTable[STOCK],"None"))</f>
        <v>1</v>
      </c>
      <c r="J62" s="313"/>
      <c r="K62" s="313"/>
      <c r="L62" s="316"/>
    </row>
    <row r="63" spans="2:12" ht="30" customHeight="1">
      <c r="B63" s="315" t="s">
        <v>9111</v>
      </c>
      <c r="C63" s="312"/>
      <c r="D63" s="312" t="s">
        <v>9123</v>
      </c>
      <c r="E63" s="312"/>
      <c r="F63" s="312"/>
      <c r="G63" s="312"/>
      <c r="H63" s="65">
        <v>6175046</v>
      </c>
      <c r="I63" s="65">
        <f>IF(H63="","None",_xlfn.XLOOKUP(H63,RawTable[ITEM_NO],RawTable[STOCK],"None"))</f>
        <v>1</v>
      </c>
      <c r="J63" s="313"/>
      <c r="K63" s="313"/>
      <c r="L63" s="316"/>
    </row>
    <row r="64" spans="2:12" ht="30" customHeight="1">
      <c r="B64" s="315" t="s">
        <v>9710</v>
      </c>
      <c r="C64" s="312"/>
      <c r="D64" s="312" t="s">
        <v>9733</v>
      </c>
      <c r="E64" s="312" t="s">
        <v>9734</v>
      </c>
      <c r="F64" s="312"/>
      <c r="G64" s="312"/>
      <c r="H64" s="65">
        <v>6299407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219">
      <sortCondition ref="C3"/>
    </sortState>
  </autoFilter>
  <phoneticPr fontId="2" type="noConversion"/>
  <conditionalFormatting sqref="B4:H220">
    <cfRule type="expression" dxfId="184" priority="6" stopIfTrue="1">
      <formula>UPPER($I4)="NONE"</formula>
    </cfRule>
    <cfRule type="expression" dxfId="183" priority="7" stopIfTrue="1">
      <formula>AND($I4&lt;&gt;"", $J4&lt;&gt;"", $I4*1&lt;$J4*1)</formula>
    </cfRule>
  </conditionalFormatting>
  <conditionalFormatting sqref="H1:H3 H221:H1048576">
    <cfRule type="duplicateValues" dxfId="182" priority="5"/>
  </conditionalFormatting>
  <conditionalFormatting sqref="H4:H1048576">
    <cfRule type="expression" dxfId="181" priority="8">
      <formula>COUNTIF($H:$H, $H4)&gt;1</formula>
    </cfRule>
  </conditionalFormatting>
  <conditionalFormatting sqref="I3:I1048576">
    <cfRule type="cellIs" dxfId="180" priority="1" operator="equal">
      <formula>0</formula>
    </cfRule>
    <cfRule type="cellIs" dxfId="179" priority="2" operator="equal">
      <formula>"None"</formula>
    </cfRule>
  </conditionalFormatting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175D-CB9E-475F-8D6B-12328F5072CD}">
  <sheetPr codeName="Sheet12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3773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/>
      <c r="D4" s="312" t="s">
        <v>3592</v>
      </c>
      <c r="E4" s="312" t="s">
        <v>3767</v>
      </c>
      <c r="F4" s="312" t="s">
        <v>3768</v>
      </c>
      <c r="G4" s="312" t="s">
        <v>3074</v>
      </c>
      <c r="H4" s="65">
        <v>6118090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1415</v>
      </c>
      <c r="C5" s="312" t="s">
        <v>1839</v>
      </c>
      <c r="D5" s="312" t="s">
        <v>3784</v>
      </c>
      <c r="E5" s="312" t="s">
        <v>3785</v>
      </c>
      <c r="F5" s="312" t="s">
        <v>3786</v>
      </c>
      <c r="G5" s="312" t="s">
        <v>3787</v>
      </c>
      <c r="H5" s="65">
        <v>6117202</v>
      </c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 t="s">
        <v>1415</v>
      </c>
      <c r="C6" s="312" t="s">
        <v>1839</v>
      </c>
      <c r="D6" s="312" t="s">
        <v>3380</v>
      </c>
      <c r="E6" s="312" t="s">
        <v>3729</v>
      </c>
      <c r="F6" s="312" t="s">
        <v>3730</v>
      </c>
      <c r="G6" s="312" t="s">
        <v>1554</v>
      </c>
      <c r="H6" s="65">
        <v>965179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2301</v>
      </c>
      <c r="D7" s="312" t="s">
        <v>3790</v>
      </c>
      <c r="E7" s="312" t="s">
        <v>3791</v>
      </c>
      <c r="F7" s="312" t="s">
        <v>3353</v>
      </c>
      <c r="G7" s="312" t="s">
        <v>3074</v>
      </c>
      <c r="H7" s="65">
        <v>6169700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1415</v>
      </c>
      <c r="C8" s="312" t="s">
        <v>1417</v>
      </c>
      <c r="D8" s="312" t="s">
        <v>3489</v>
      </c>
      <c r="E8" s="312" t="s">
        <v>3794</v>
      </c>
      <c r="F8" s="312" t="s">
        <v>3795</v>
      </c>
      <c r="G8" s="312" t="s">
        <v>1419</v>
      </c>
      <c r="H8" s="65">
        <v>6230253</v>
      </c>
      <c r="I8" s="65">
        <f>IF(H8="","None",_xlfn.XLOOKUP(H8,RawTable[ITEM_NO],RawTable[STOCK],"None"))</f>
        <v>4</v>
      </c>
      <c r="J8" s="313"/>
      <c r="K8" s="313"/>
      <c r="L8" s="316"/>
    </row>
    <row r="9" spans="2:12" ht="30" customHeight="1">
      <c r="B9" s="315" t="s">
        <v>1415</v>
      </c>
      <c r="C9" s="312" t="s">
        <v>1563</v>
      </c>
      <c r="D9" s="312" t="s">
        <v>3147</v>
      </c>
      <c r="E9" s="312"/>
      <c r="F9" s="312" t="s">
        <v>3783</v>
      </c>
      <c r="G9" s="312" t="s">
        <v>1554</v>
      </c>
      <c r="H9" s="65">
        <v>1252332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1415</v>
      </c>
      <c r="C10" s="312" t="s">
        <v>1488</v>
      </c>
      <c r="D10" s="312" t="s">
        <v>3792</v>
      </c>
      <c r="E10" s="312" t="s">
        <v>3793</v>
      </c>
      <c r="F10" s="312" t="s">
        <v>3756</v>
      </c>
      <c r="G10" s="312" t="s">
        <v>1428</v>
      </c>
      <c r="H10" s="65">
        <v>6111234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1413</v>
      </c>
      <c r="C11" s="312" t="s">
        <v>1607</v>
      </c>
      <c r="D11" s="312" t="s">
        <v>3100</v>
      </c>
      <c r="E11" s="312" t="s">
        <v>3625</v>
      </c>
      <c r="F11" s="312" t="s">
        <v>3626</v>
      </c>
      <c r="G11" s="312" t="s">
        <v>3074</v>
      </c>
      <c r="H11" s="65">
        <v>963030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3610</v>
      </c>
      <c r="E12" s="312" t="s">
        <v>3609</v>
      </c>
      <c r="F12" s="312"/>
      <c r="G12" s="312" t="s">
        <v>3074</v>
      </c>
      <c r="H12" s="65">
        <v>6232005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3774</v>
      </c>
      <c r="E13" s="312" t="s">
        <v>3775</v>
      </c>
      <c r="F13" s="312"/>
      <c r="G13" s="312" t="s">
        <v>3776</v>
      </c>
      <c r="H13" s="65">
        <v>6270577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/>
      <c r="D14" s="312" t="s">
        <v>3777</v>
      </c>
      <c r="E14" s="312" t="s">
        <v>3764</v>
      </c>
      <c r="F14" s="312" t="s">
        <v>3778</v>
      </c>
      <c r="G14" s="312" t="s">
        <v>3074</v>
      </c>
      <c r="H14" s="65">
        <v>6273767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/>
      <c r="D15" s="312" t="s">
        <v>3373</v>
      </c>
      <c r="E15" s="312" t="s">
        <v>3788</v>
      </c>
      <c r="F15" s="312" t="s">
        <v>3789</v>
      </c>
      <c r="G15" s="312" t="s">
        <v>3074</v>
      </c>
      <c r="H15" s="65">
        <v>6246068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/>
      <c r="D16" s="312" t="s">
        <v>3779</v>
      </c>
      <c r="E16" s="312" t="s">
        <v>3780</v>
      </c>
      <c r="F16" s="312"/>
      <c r="G16" s="312" t="s">
        <v>3776</v>
      </c>
      <c r="H16" s="65">
        <v>6270576</v>
      </c>
      <c r="I16" s="65">
        <f>IF(H16="","None",_xlfn.XLOOKUP(H16,RawTable[ITEM_NO],RawTable[STOCK],"None"))</f>
        <v>1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3599</v>
      </c>
      <c r="E17" s="312" t="s">
        <v>3598</v>
      </c>
      <c r="F17" s="312"/>
      <c r="G17" s="312" t="s">
        <v>3074</v>
      </c>
      <c r="H17" s="65">
        <v>6232006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/>
      <c r="D18" s="312" t="s">
        <v>3781</v>
      </c>
      <c r="E18" s="312" t="s">
        <v>3782</v>
      </c>
      <c r="F18" s="312"/>
      <c r="G18" s="312" t="s">
        <v>3074</v>
      </c>
      <c r="H18" s="65">
        <v>6310451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9036</v>
      </c>
      <c r="C19" s="312"/>
      <c r="D19" s="312" t="s">
        <v>9035</v>
      </c>
      <c r="E19" s="312" t="s">
        <v>3103</v>
      </c>
      <c r="F19" s="312"/>
      <c r="G19" s="312"/>
      <c r="H19" s="65">
        <v>963031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9036</v>
      </c>
      <c r="C20" s="312"/>
      <c r="D20" s="312" t="s">
        <v>9045</v>
      </c>
      <c r="E20" s="312"/>
      <c r="F20" s="312"/>
      <c r="G20" s="312"/>
      <c r="H20" s="65">
        <v>6316237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8" xr:uid="{DAAE7B28-B568-46B2-8B83-F3990409C08E}">
    <sortState xmlns:xlrd2="http://schemas.microsoft.com/office/spreadsheetml/2017/richdata2" ref="B4:L18">
      <sortCondition ref="B4:B6"/>
      <sortCondition ref="C4:C6"/>
      <sortCondition ref="D4:D6"/>
    </sortState>
  </autoFilter>
  <phoneticPr fontId="2" type="noConversion"/>
  <conditionalFormatting sqref="B4:H220">
    <cfRule type="expression" dxfId="178" priority="6" stopIfTrue="1">
      <formula>UPPER($I4)="NONE"</formula>
    </cfRule>
    <cfRule type="expression" dxfId="177" priority="7" stopIfTrue="1">
      <formula>AND($I4&lt;&gt;"", $J4&lt;&gt;"", $I4*1&lt;$J4*1)</formula>
    </cfRule>
  </conditionalFormatting>
  <conditionalFormatting sqref="H1:H3 H221:H1048576">
    <cfRule type="duplicateValues" dxfId="176" priority="5"/>
  </conditionalFormatting>
  <conditionalFormatting sqref="H4:H1048576">
    <cfRule type="expression" dxfId="175" priority="8">
      <formula>COUNTIF($H:$H, $H4)&gt;1</formula>
    </cfRule>
  </conditionalFormatting>
  <conditionalFormatting sqref="I3:I1048576">
    <cfRule type="cellIs" dxfId="174" priority="1" operator="equal">
      <formula>0</formula>
    </cfRule>
    <cfRule type="cellIs" dxfId="173" priority="2" operator="equal">
      <formula>"None"</formula>
    </cfRule>
  </conditionalFormatting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BD85-FBD6-4852-9DF3-B9F524826769}">
  <sheetPr codeName="Sheet12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3772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12" t="s">
        <v>3210</v>
      </c>
      <c r="E4" s="312"/>
      <c r="F4" s="312"/>
      <c r="G4" s="312" t="s">
        <v>1764</v>
      </c>
      <c r="H4" s="65">
        <v>751221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/>
      <c r="D5" s="312" t="s">
        <v>3362</v>
      </c>
      <c r="E5" s="312"/>
      <c r="F5" s="312"/>
      <c r="G5" s="312" t="s">
        <v>1540</v>
      </c>
      <c r="H5" s="65">
        <v>957299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 t="s">
        <v>1415</v>
      </c>
      <c r="C6" s="312" t="s">
        <v>2301</v>
      </c>
      <c r="D6" s="312" t="s">
        <v>3123</v>
      </c>
      <c r="E6" s="312"/>
      <c r="F6" s="312"/>
      <c r="G6" s="312" t="s">
        <v>1554</v>
      </c>
      <c r="H6" s="65">
        <v>957605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1413</v>
      </c>
      <c r="C7" s="312" t="s">
        <v>1561</v>
      </c>
      <c r="D7" s="312" t="s">
        <v>3572</v>
      </c>
      <c r="E7" s="312"/>
      <c r="F7" s="312"/>
      <c r="G7" s="312" t="s">
        <v>1554</v>
      </c>
      <c r="H7" s="65">
        <v>957620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1413</v>
      </c>
      <c r="C8" s="312" t="s">
        <v>3454</v>
      </c>
      <c r="D8" s="312" t="s">
        <v>3455</v>
      </c>
      <c r="E8" s="312"/>
      <c r="F8" s="312"/>
      <c r="G8" s="312" t="s">
        <v>3074</v>
      </c>
      <c r="H8" s="65">
        <v>957820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 t="s">
        <v>1413</v>
      </c>
      <c r="C9" s="312"/>
      <c r="D9" s="312" t="s">
        <v>3457</v>
      </c>
      <c r="E9" s="312"/>
      <c r="F9" s="312"/>
      <c r="G9" s="312" t="s">
        <v>1819</v>
      </c>
      <c r="H9" s="65">
        <v>957821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2102</v>
      </c>
      <c r="D10" s="312" t="s">
        <v>3552</v>
      </c>
      <c r="E10" s="312"/>
      <c r="F10" s="312"/>
      <c r="G10" s="312" t="s">
        <v>1680</v>
      </c>
      <c r="H10" s="65">
        <v>957963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1415</v>
      </c>
      <c r="C11" s="312" t="s">
        <v>1429</v>
      </c>
      <c r="D11" s="312" t="s">
        <v>3240</v>
      </c>
      <c r="E11" s="312"/>
      <c r="F11" s="312"/>
      <c r="G11" s="312" t="s">
        <v>3074</v>
      </c>
      <c r="H11" s="65">
        <v>958241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1413</v>
      </c>
      <c r="C12" s="312" t="s">
        <v>1769</v>
      </c>
      <c r="D12" s="312" t="s">
        <v>3703</v>
      </c>
      <c r="E12" s="312" t="s">
        <v>3704</v>
      </c>
      <c r="F12" s="312" t="s">
        <v>3705</v>
      </c>
      <c r="G12" s="312" t="s">
        <v>3074</v>
      </c>
      <c r="H12" s="65">
        <v>958963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1415</v>
      </c>
      <c r="C13" s="312" t="s">
        <v>1429</v>
      </c>
      <c r="D13" s="312" t="s">
        <v>3243</v>
      </c>
      <c r="E13" s="312"/>
      <c r="F13" s="312"/>
      <c r="G13" s="312" t="s">
        <v>3074</v>
      </c>
      <c r="H13" s="65">
        <v>959305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1413</v>
      </c>
      <c r="C14" s="312" t="s">
        <v>1762</v>
      </c>
      <c r="D14" s="312" t="s">
        <v>3744</v>
      </c>
      <c r="E14" s="312" t="s">
        <v>3745</v>
      </c>
      <c r="F14" s="312" t="s">
        <v>3746</v>
      </c>
      <c r="G14" s="312" t="s">
        <v>3074</v>
      </c>
      <c r="H14" s="65">
        <v>960843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1630</v>
      </c>
      <c r="D15" s="312" t="s">
        <v>3156</v>
      </c>
      <c r="E15" s="312"/>
      <c r="F15" s="312"/>
      <c r="G15" s="312" t="s">
        <v>3074</v>
      </c>
      <c r="H15" s="65">
        <v>962531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1413</v>
      </c>
      <c r="C16" s="312" t="s">
        <v>1607</v>
      </c>
      <c r="D16" s="312" t="s">
        <v>3100</v>
      </c>
      <c r="E16" s="312" t="s">
        <v>3625</v>
      </c>
      <c r="F16" s="312" t="s">
        <v>3626</v>
      </c>
      <c r="G16" s="312" t="s">
        <v>3074</v>
      </c>
      <c r="H16" s="65">
        <v>963030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1758</v>
      </c>
      <c r="D17" s="312" t="s">
        <v>3101</v>
      </c>
      <c r="E17" s="312" t="s">
        <v>3103</v>
      </c>
      <c r="F17" s="312"/>
      <c r="G17" s="312" t="s">
        <v>3074</v>
      </c>
      <c r="H17" s="65">
        <v>963031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3679</v>
      </c>
      <c r="D18" s="312" t="s">
        <v>3680</v>
      </c>
      <c r="E18" s="312" t="s">
        <v>3681</v>
      </c>
      <c r="F18" s="312" t="s">
        <v>3682</v>
      </c>
      <c r="G18" s="312" t="s">
        <v>3074</v>
      </c>
      <c r="H18" s="65">
        <v>964577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/>
      <c r="D19" s="312" t="s">
        <v>3254</v>
      </c>
      <c r="E19" s="312"/>
      <c r="F19" s="312"/>
      <c r="G19" s="312" t="s">
        <v>3074</v>
      </c>
      <c r="H19" s="65">
        <v>964739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1415</v>
      </c>
      <c r="C20" s="312" t="s">
        <v>1839</v>
      </c>
      <c r="D20" s="312" t="s">
        <v>3380</v>
      </c>
      <c r="E20" s="312" t="s">
        <v>3729</v>
      </c>
      <c r="F20" s="312" t="s">
        <v>3730</v>
      </c>
      <c r="G20" s="312" t="s">
        <v>1554</v>
      </c>
      <c r="H20" s="65">
        <v>965179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1446</v>
      </c>
      <c r="D21" s="312" t="s">
        <v>3270</v>
      </c>
      <c r="E21" s="312" t="s">
        <v>3271</v>
      </c>
      <c r="F21" s="312"/>
      <c r="G21" s="312" t="s">
        <v>1419</v>
      </c>
      <c r="H21" s="65">
        <v>1053770</v>
      </c>
      <c r="I21" s="65">
        <f>IF(H21="","None",_xlfn.XLOOKUP(H21,RawTable[ITEM_NO],RawTable[STOCK],"None"))</f>
        <v>4</v>
      </c>
      <c r="J21" s="313"/>
      <c r="K21" s="313"/>
      <c r="L21" s="316"/>
    </row>
    <row r="22" spans="2:12" ht="30" customHeight="1">
      <c r="B22" s="315" t="s">
        <v>1415</v>
      </c>
      <c r="C22" s="312" t="s">
        <v>1563</v>
      </c>
      <c r="D22" s="312" t="s">
        <v>3527</v>
      </c>
      <c r="E22" s="312"/>
      <c r="F22" s="312"/>
      <c r="G22" s="312" t="s">
        <v>1423</v>
      </c>
      <c r="H22" s="65">
        <v>1251598</v>
      </c>
      <c r="I22" s="65">
        <f>IF(H22="","None",_xlfn.XLOOKUP(H22,RawTable[ITEM_NO],RawTable[STOCK],"None"))</f>
        <v>23</v>
      </c>
      <c r="J22" s="313"/>
      <c r="K22" s="313"/>
      <c r="L22" s="316"/>
    </row>
    <row r="23" spans="2:12" ht="30" customHeight="1">
      <c r="B23" s="315" t="s">
        <v>1413</v>
      </c>
      <c r="C23" s="312" t="s">
        <v>1561</v>
      </c>
      <c r="D23" s="312" t="s">
        <v>3758</v>
      </c>
      <c r="E23" s="312" t="s">
        <v>3759</v>
      </c>
      <c r="F23" s="312" t="s">
        <v>3760</v>
      </c>
      <c r="G23" s="312" t="s">
        <v>1423</v>
      </c>
      <c r="H23" s="65">
        <v>1251739</v>
      </c>
      <c r="I23" s="65">
        <f>IF(H23="","None",_xlfn.XLOOKUP(H23,RawTable[ITEM_NO],RawTable[STOCK],"None"))</f>
        <v>4</v>
      </c>
      <c r="J23" s="313"/>
      <c r="K23" s="313"/>
      <c r="L23" s="316"/>
    </row>
    <row r="24" spans="2:12" ht="30" customHeight="1">
      <c r="B24" s="315" t="s">
        <v>1415</v>
      </c>
      <c r="C24" s="312" t="s">
        <v>1563</v>
      </c>
      <c r="D24" s="312" t="s">
        <v>3558</v>
      </c>
      <c r="E24" s="312"/>
      <c r="F24" s="312"/>
      <c r="G24" s="312" t="s">
        <v>3074</v>
      </c>
      <c r="H24" s="65">
        <v>1252287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1563</v>
      </c>
      <c r="D25" s="312" t="s">
        <v>3147</v>
      </c>
      <c r="E25" s="312"/>
      <c r="F25" s="312"/>
      <c r="G25" s="312" t="s">
        <v>1554</v>
      </c>
      <c r="H25" s="65">
        <v>1252332</v>
      </c>
      <c r="I25" s="65">
        <f>IF(H25="","None",_xlfn.XLOOKUP(H25,RawTable[ITEM_NO],RawTable[STOCK],"None"))</f>
        <v>2</v>
      </c>
      <c r="J25" s="313"/>
      <c r="K25" s="313"/>
      <c r="L25" s="316"/>
    </row>
    <row r="26" spans="2:12" ht="30" customHeight="1">
      <c r="B26" s="315" t="s">
        <v>1415</v>
      </c>
      <c r="C26" s="312" t="s">
        <v>1470</v>
      </c>
      <c r="D26" s="312" t="s">
        <v>3356</v>
      </c>
      <c r="E26" s="312"/>
      <c r="F26" s="312"/>
      <c r="G26" s="312" t="s">
        <v>1428</v>
      </c>
      <c r="H26" s="65">
        <v>6104137</v>
      </c>
      <c r="I26" s="65">
        <f>IF(H26="","None",_xlfn.XLOOKUP(H26,RawTable[ITEM_NO],RawTable[STOCK],"None"))</f>
        <v>5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3302</v>
      </c>
      <c r="E27" s="312"/>
      <c r="F27" s="312"/>
      <c r="G27" s="312" t="s">
        <v>1554</v>
      </c>
      <c r="H27" s="65">
        <v>6104956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1834</v>
      </c>
      <c r="D28" s="312" t="s">
        <v>3628</v>
      </c>
      <c r="E28" s="312" t="s">
        <v>3629</v>
      </c>
      <c r="F28" s="312"/>
      <c r="G28" s="312" t="s">
        <v>1554</v>
      </c>
      <c r="H28" s="65">
        <v>6105460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/>
      <c r="D29" s="312" t="s">
        <v>3736</v>
      </c>
      <c r="E29" s="312" t="s">
        <v>3737</v>
      </c>
      <c r="F29" s="312" t="s">
        <v>3694</v>
      </c>
      <c r="G29" s="312" t="s">
        <v>3074</v>
      </c>
      <c r="H29" s="65">
        <v>6116463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1413</v>
      </c>
      <c r="C30" s="312" t="s">
        <v>3687</v>
      </c>
      <c r="D30" s="312" t="s">
        <v>3688</v>
      </c>
      <c r="E30" s="312" t="s">
        <v>3686</v>
      </c>
      <c r="F30" s="312" t="s">
        <v>3689</v>
      </c>
      <c r="G30" s="312" t="s">
        <v>1554</v>
      </c>
      <c r="H30" s="65">
        <v>6116464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 t="s">
        <v>1762</v>
      </c>
      <c r="D31" s="312" t="s">
        <v>3692</v>
      </c>
      <c r="E31" s="312" t="s">
        <v>3693</v>
      </c>
      <c r="F31" s="312" t="s">
        <v>3694</v>
      </c>
      <c r="G31" s="312" t="s">
        <v>3074</v>
      </c>
      <c r="H31" s="65">
        <v>6116465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1792</v>
      </c>
      <c r="C32" s="312" t="s">
        <v>8980</v>
      </c>
      <c r="D32" s="312" t="s">
        <v>3769</v>
      </c>
      <c r="E32" s="312" t="s">
        <v>3770</v>
      </c>
      <c r="F32" s="312" t="s">
        <v>3771</v>
      </c>
      <c r="G32" s="312" t="s">
        <v>3074</v>
      </c>
      <c r="H32" s="65">
        <v>6118090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 t="s">
        <v>1413</v>
      </c>
      <c r="C33" s="312" t="s">
        <v>1561</v>
      </c>
      <c r="D33" s="312" t="s">
        <v>3565</v>
      </c>
      <c r="E33" s="312"/>
      <c r="F33" s="312"/>
      <c r="G33" s="312" t="s">
        <v>3074</v>
      </c>
      <c r="H33" s="65">
        <v>6127824</v>
      </c>
      <c r="I33" s="65">
        <f>IF(H33="","None",_xlfn.XLOOKUP(H33,RawTable[ITEM_NO],RawTable[STOCK],"None"))</f>
        <v>6</v>
      </c>
      <c r="J33" s="313"/>
      <c r="K33" s="313"/>
      <c r="L33" s="316"/>
    </row>
    <row r="34" spans="2:12" ht="30" customHeight="1">
      <c r="B34" s="315" t="s">
        <v>1415</v>
      </c>
      <c r="C34" s="312"/>
      <c r="D34" s="312" t="s">
        <v>2015</v>
      </c>
      <c r="E34" s="312"/>
      <c r="F34" s="312"/>
      <c r="G34" s="312" t="s">
        <v>1428</v>
      </c>
      <c r="H34" s="65">
        <v>6129937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1504</v>
      </c>
      <c r="D35" s="312" t="s">
        <v>3448</v>
      </c>
      <c r="E35" s="312"/>
      <c r="F35" s="312"/>
      <c r="G35" s="312" t="s">
        <v>1419</v>
      </c>
      <c r="H35" s="65">
        <v>6130327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1413</v>
      </c>
      <c r="C36" s="312" t="s">
        <v>1630</v>
      </c>
      <c r="D36" s="312" t="s">
        <v>3153</v>
      </c>
      <c r="E36" s="312"/>
      <c r="F36" s="312"/>
      <c r="G36" s="312" t="s">
        <v>3074</v>
      </c>
      <c r="H36" s="65">
        <v>6134232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1413</v>
      </c>
      <c r="C37" s="312" t="s">
        <v>3142</v>
      </c>
      <c r="D37" s="312" t="s">
        <v>3145</v>
      </c>
      <c r="E37" s="312"/>
      <c r="F37" s="312"/>
      <c r="G37" s="312" t="s">
        <v>1423</v>
      </c>
      <c r="H37" s="65">
        <v>6140751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1413</v>
      </c>
      <c r="C38" s="312" t="s">
        <v>1561</v>
      </c>
      <c r="D38" s="312" t="s">
        <v>3574</v>
      </c>
      <c r="E38" s="312"/>
      <c r="F38" s="312"/>
      <c r="G38" s="312" t="s">
        <v>3074</v>
      </c>
      <c r="H38" s="65">
        <v>6148862</v>
      </c>
      <c r="I38" s="65">
        <f>IF(H38="","None",_xlfn.XLOOKUP(H38,RawTable[ITEM_NO],RawTable[STOCK],"None"))</f>
        <v>3</v>
      </c>
      <c r="J38" s="313"/>
      <c r="K38" s="313"/>
      <c r="L38" s="316"/>
    </row>
    <row r="39" spans="2:12" ht="30" customHeight="1">
      <c r="B39" s="315" t="s">
        <v>1415</v>
      </c>
      <c r="C39" s="312" t="s">
        <v>1448</v>
      </c>
      <c r="D39" s="312" t="s">
        <v>3540</v>
      </c>
      <c r="E39" s="312" t="s">
        <v>3755</v>
      </c>
      <c r="F39" s="312" t="s">
        <v>3756</v>
      </c>
      <c r="G39" s="312" t="s">
        <v>1428</v>
      </c>
      <c r="H39" s="65">
        <v>6149004</v>
      </c>
      <c r="I39" s="65">
        <f>IF(H39="","None",_xlfn.XLOOKUP(H39,RawTable[ITEM_NO],RawTable[STOCK],"None"))</f>
        <v>8</v>
      </c>
      <c r="J39" s="313"/>
      <c r="K39" s="313"/>
      <c r="L39" s="316"/>
    </row>
    <row r="40" spans="2:12" ht="30" customHeight="1">
      <c r="B40" s="315" t="s">
        <v>1413</v>
      </c>
      <c r="C40" s="312" t="s">
        <v>1651</v>
      </c>
      <c r="D40" s="312" t="s">
        <v>3280</v>
      </c>
      <c r="E40" s="312"/>
      <c r="F40" s="312"/>
      <c r="G40" s="312" t="s">
        <v>1423</v>
      </c>
      <c r="H40" s="65">
        <v>6150396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1415</v>
      </c>
      <c r="C41" s="312" t="s">
        <v>1558</v>
      </c>
      <c r="D41" s="312" t="s">
        <v>3644</v>
      </c>
      <c r="E41" s="312" t="s">
        <v>3645</v>
      </c>
      <c r="F41" s="312" t="s">
        <v>3646</v>
      </c>
      <c r="G41" s="312" t="s">
        <v>3074</v>
      </c>
      <c r="H41" s="65">
        <v>6151985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/>
      <c r="D42" s="312" t="s">
        <v>3264</v>
      </c>
      <c r="E42" s="312"/>
      <c r="F42" s="312"/>
      <c r="G42" s="312" t="s">
        <v>1428</v>
      </c>
      <c r="H42" s="65">
        <v>6157066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1413</v>
      </c>
      <c r="C43" s="312" t="s">
        <v>1762</v>
      </c>
      <c r="D43" s="312" t="s">
        <v>3695</v>
      </c>
      <c r="E43" s="312"/>
      <c r="F43" s="312"/>
      <c r="G43" s="312" t="s">
        <v>1680</v>
      </c>
      <c r="H43" s="65">
        <v>6158649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1415</v>
      </c>
      <c r="C44" s="312" t="s">
        <v>1504</v>
      </c>
      <c r="D44" s="312" t="s">
        <v>3438</v>
      </c>
      <c r="E44" s="312"/>
      <c r="F44" s="312"/>
      <c r="G44" s="312" t="s">
        <v>1419</v>
      </c>
      <c r="H44" s="65">
        <v>6163099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1429</v>
      </c>
      <c r="D45" s="312" t="s">
        <v>3604</v>
      </c>
      <c r="E45" s="312" t="s">
        <v>3605</v>
      </c>
      <c r="F45" s="312" t="s">
        <v>3606</v>
      </c>
      <c r="G45" s="312" t="s">
        <v>3074</v>
      </c>
      <c r="H45" s="65">
        <v>6164524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1415</v>
      </c>
      <c r="C46" s="312" t="s">
        <v>1429</v>
      </c>
      <c r="D46" s="312" t="s">
        <v>3607</v>
      </c>
      <c r="E46" s="312" t="s">
        <v>3608</v>
      </c>
      <c r="F46" s="312" t="s">
        <v>3606</v>
      </c>
      <c r="G46" s="312" t="s">
        <v>3074</v>
      </c>
      <c r="H46" s="65">
        <v>6164525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1413</v>
      </c>
      <c r="C47" s="312" t="s">
        <v>2954</v>
      </c>
      <c r="D47" s="312" t="s">
        <v>3720</v>
      </c>
      <c r="E47" s="312" t="s">
        <v>3721</v>
      </c>
      <c r="F47" s="312" t="s">
        <v>3722</v>
      </c>
      <c r="G47" s="312" t="s">
        <v>3074</v>
      </c>
      <c r="H47" s="65">
        <v>6164537</v>
      </c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 t="s">
        <v>1415</v>
      </c>
      <c r="C48" s="312" t="s">
        <v>1429</v>
      </c>
      <c r="D48" s="312" t="s">
        <v>3601</v>
      </c>
      <c r="E48" s="312" t="s">
        <v>3602</v>
      </c>
      <c r="F48" s="312" t="s">
        <v>3603</v>
      </c>
      <c r="G48" s="312" t="s">
        <v>3074</v>
      </c>
      <c r="H48" s="65">
        <v>6168218</v>
      </c>
      <c r="I48" s="65">
        <f>IF(H48="","None",_xlfn.XLOOKUP(H48,RawTable[ITEM_NO],RawTable[STOCK],"None"))</f>
        <v>3</v>
      </c>
      <c r="J48" s="313"/>
      <c r="K48" s="313"/>
      <c r="L48" s="316"/>
    </row>
    <row r="49" spans="2:12" ht="30" customHeight="1">
      <c r="B49" s="315" t="s">
        <v>1415</v>
      </c>
      <c r="C49" s="312" t="s">
        <v>1429</v>
      </c>
      <c r="D49" s="312" t="s">
        <v>3699</v>
      </c>
      <c r="E49" s="312"/>
      <c r="F49" s="312"/>
      <c r="G49" s="312" t="s">
        <v>3074</v>
      </c>
      <c r="H49" s="65">
        <v>6168222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 t="s">
        <v>1413</v>
      </c>
      <c r="C50" s="312" t="s">
        <v>1760</v>
      </c>
      <c r="D50" s="312" t="s">
        <v>3690</v>
      </c>
      <c r="E50" s="312" t="s">
        <v>3691</v>
      </c>
      <c r="F50" s="312" t="s">
        <v>3168</v>
      </c>
      <c r="G50" s="312" t="s">
        <v>3074</v>
      </c>
      <c r="H50" s="65">
        <v>6168958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3700</v>
      </c>
      <c r="E51" s="312" t="s">
        <v>3701</v>
      </c>
      <c r="F51" s="312" t="s">
        <v>3702</v>
      </c>
      <c r="G51" s="312" t="s">
        <v>3074</v>
      </c>
      <c r="H51" s="65">
        <v>6184197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1415</v>
      </c>
      <c r="C52" s="312" t="s">
        <v>1429</v>
      </c>
      <c r="D52" s="312" t="s">
        <v>3698</v>
      </c>
      <c r="E52" s="312"/>
      <c r="F52" s="312"/>
      <c r="G52" s="312" t="s">
        <v>3074</v>
      </c>
      <c r="H52" s="65">
        <v>6187493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3714</v>
      </c>
      <c r="E53" s="312" t="s">
        <v>3715</v>
      </c>
      <c r="F53" s="312" t="s">
        <v>3716</v>
      </c>
      <c r="G53" s="312" t="s">
        <v>1554</v>
      </c>
      <c r="H53" s="65">
        <v>6189442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1415</v>
      </c>
      <c r="C54" s="312" t="s">
        <v>1839</v>
      </c>
      <c r="D54" s="312" t="s">
        <v>3723</v>
      </c>
      <c r="E54" s="312" t="s">
        <v>3724</v>
      </c>
      <c r="F54" s="312" t="s">
        <v>3725</v>
      </c>
      <c r="G54" s="312" t="s">
        <v>3074</v>
      </c>
      <c r="H54" s="65">
        <v>6189443</v>
      </c>
      <c r="I54" s="65">
        <f>IF(H54="","None",_xlfn.XLOOKUP(H54,RawTable[ITEM_NO],RawTable[STOCK],"None"))</f>
        <v>2</v>
      </c>
      <c r="J54" s="313"/>
      <c r="K54" s="313"/>
      <c r="L54" s="316"/>
    </row>
    <row r="55" spans="2:12" ht="30" customHeight="1">
      <c r="B55" s="315" t="s">
        <v>1415</v>
      </c>
      <c r="C55" s="312" t="s">
        <v>1429</v>
      </c>
      <c r="D55" s="312" t="s">
        <v>3247</v>
      </c>
      <c r="E55" s="312"/>
      <c r="F55" s="312"/>
      <c r="G55" s="312" t="s">
        <v>3074</v>
      </c>
      <c r="H55" s="65">
        <v>6190149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1415</v>
      </c>
      <c r="C56" s="312" t="s">
        <v>1839</v>
      </c>
      <c r="D56" s="312" t="s">
        <v>3726</v>
      </c>
      <c r="E56" s="312" t="s">
        <v>3727</v>
      </c>
      <c r="F56" s="312" t="s">
        <v>3728</v>
      </c>
      <c r="G56" s="312" t="s">
        <v>3074</v>
      </c>
      <c r="H56" s="65">
        <v>6195625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1415</v>
      </c>
      <c r="C57" s="312" t="s">
        <v>1439</v>
      </c>
      <c r="D57" s="312" t="s">
        <v>3268</v>
      </c>
      <c r="E57" s="312"/>
      <c r="F57" s="312"/>
      <c r="G57" s="312" t="s">
        <v>1419</v>
      </c>
      <c r="H57" s="65">
        <v>6211822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1415</v>
      </c>
      <c r="C58" s="312" t="s">
        <v>1439</v>
      </c>
      <c r="D58" s="312" t="s">
        <v>3266</v>
      </c>
      <c r="E58" s="312"/>
      <c r="F58" s="312"/>
      <c r="G58" s="312" t="s">
        <v>1419</v>
      </c>
      <c r="H58" s="65">
        <v>6211823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1415</v>
      </c>
      <c r="C59" s="312" t="s">
        <v>1448</v>
      </c>
      <c r="D59" s="312" t="s">
        <v>3627</v>
      </c>
      <c r="E59" s="312" t="s">
        <v>3111</v>
      </c>
      <c r="F59" s="312"/>
      <c r="G59" s="312" t="s">
        <v>1456</v>
      </c>
      <c r="H59" s="65">
        <v>6213319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1415</v>
      </c>
      <c r="C60" s="312" t="s">
        <v>1563</v>
      </c>
      <c r="D60" s="312" t="s">
        <v>3751</v>
      </c>
      <c r="E60" s="312" t="s">
        <v>3748</v>
      </c>
      <c r="F60" s="312" t="s">
        <v>3749</v>
      </c>
      <c r="G60" s="312" t="s">
        <v>1554</v>
      </c>
      <c r="H60" s="65">
        <v>6213358</v>
      </c>
      <c r="I60" s="65">
        <f>IF(H60="","None",_xlfn.XLOOKUP(H60,RawTable[ITEM_NO],RawTable[STOCK],"None"))</f>
        <v>3</v>
      </c>
      <c r="J60" s="313"/>
      <c r="K60" s="313"/>
      <c r="L60" s="316"/>
    </row>
    <row r="61" spans="2:12" ht="30" customHeight="1">
      <c r="B61" s="315" t="s">
        <v>1415</v>
      </c>
      <c r="C61" s="312" t="s">
        <v>1563</v>
      </c>
      <c r="D61" s="312" t="s">
        <v>3750</v>
      </c>
      <c r="E61" s="312" t="s">
        <v>3748</v>
      </c>
      <c r="F61" s="312" t="s">
        <v>3749</v>
      </c>
      <c r="G61" s="312" t="s">
        <v>1554</v>
      </c>
      <c r="H61" s="65">
        <v>6213359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1415</v>
      </c>
      <c r="C62" s="312" t="s">
        <v>1563</v>
      </c>
      <c r="D62" s="312" t="s">
        <v>3747</v>
      </c>
      <c r="E62" s="312" t="s">
        <v>3748</v>
      </c>
      <c r="F62" s="312" t="s">
        <v>3749</v>
      </c>
      <c r="G62" s="312" t="s">
        <v>1554</v>
      </c>
      <c r="H62" s="65">
        <v>6213360</v>
      </c>
      <c r="I62" s="65">
        <f>IF(H62="","None",_xlfn.XLOOKUP(H62,RawTable[ITEM_NO],RawTable[STOCK],"None"))</f>
        <v>2</v>
      </c>
      <c r="J62" s="313"/>
      <c r="K62" s="313"/>
      <c r="L62" s="316"/>
    </row>
    <row r="63" spans="2:12" ht="30" customHeight="1">
      <c r="B63" s="315" t="s">
        <v>1413</v>
      </c>
      <c r="C63" s="312" t="s">
        <v>2184</v>
      </c>
      <c r="D63" s="312" t="s">
        <v>3754</v>
      </c>
      <c r="E63" s="312"/>
      <c r="F63" s="312"/>
      <c r="G63" s="312" t="s">
        <v>3120</v>
      </c>
      <c r="H63" s="65">
        <v>6213391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/>
      <c r="D64" s="312" t="s">
        <v>3708</v>
      </c>
      <c r="E64" s="312"/>
      <c r="F64" s="312"/>
      <c r="G64" s="312" t="s">
        <v>1585</v>
      </c>
      <c r="H64" s="65">
        <v>6218017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1415</v>
      </c>
      <c r="C65" s="312" t="s">
        <v>1439</v>
      </c>
      <c r="D65" s="312" t="s">
        <v>3707</v>
      </c>
      <c r="E65" s="312"/>
      <c r="F65" s="312"/>
      <c r="G65" s="312" t="s">
        <v>1585</v>
      </c>
      <c r="H65" s="65">
        <v>6218018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1415</v>
      </c>
      <c r="C66" s="312" t="s">
        <v>1439</v>
      </c>
      <c r="D66" s="312" t="s">
        <v>3706</v>
      </c>
      <c r="E66" s="312"/>
      <c r="F66" s="312"/>
      <c r="G66" s="312" t="s">
        <v>1585</v>
      </c>
      <c r="H66" s="65">
        <v>6218019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1415</v>
      </c>
      <c r="C67" s="312" t="s">
        <v>2196</v>
      </c>
      <c r="D67" s="312" t="s">
        <v>3624</v>
      </c>
      <c r="E67" s="312"/>
      <c r="F67" s="312"/>
      <c r="G67" s="312" t="s">
        <v>1419</v>
      </c>
      <c r="H67" s="65">
        <v>6229401</v>
      </c>
      <c r="I67" s="65">
        <f>IF(H67="","None",_xlfn.XLOOKUP(H67,RawTable[ITEM_NO],RawTable[STOCK],"None"))</f>
        <v>1</v>
      </c>
      <c r="J67" s="313"/>
      <c r="K67" s="313"/>
      <c r="L67" s="316"/>
    </row>
    <row r="68" spans="2:12" ht="30" customHeight="1">
      <c r="B68" s="315" t="s">
        <v>1413</v>
      </c>
      <c r="C68" s="312" t="s">
        <v>2340</v>
      </c>
      <c r="D68" s="312" t="s">
        <v>3609</v>
      </c>
      <c r="E68" s="312" t="s">
        <v>3610</v>
      </c>
      <c r="F68" s="312" t="s">
        <v>3611</v>
      </c>
      <c r="G68" s="312" t="s">
        <v>3074</v>
      </c>
      <c r="H68" s="65">
        <v>6232005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1413</v>
      </c>
      <c r="C69" s="312" t="s">
        <v>2795</v>
      </c>
      <c r="D69" s="312" t="s">
        <v>3598</v>
      </c>
      <c r="E69" s="312" t="s">
        <v>3599</v>
      </c>
      <c r="F69" s="312" t="s">
        <v>3600</v>
      </c>
      <c r="G69" s="312" t="s">
        <v>3074</v>
      </c>
      <c r="H69" s="65">
        <v>6232006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1415</v>
      </c>
      <c r="C70" s="312" t="s">
        <v>1429</v>
      </c>
      <c r="D70" s="312" t="s">
        <v>3630</v>
      </c>
      <c r="E70" s="312" t="s">
        <v>3631</v>
      </c>
      <c r="F70" s="312" t="s">
        <v>3603</v>
      </c>
      <c r="G70" s="312" t="s">
        <v>3074</v>
      </c>
      <c r="H70" s="65">
        <v>6232023</v>
      </c>
      <c r="I70" s="65">
        <f>IF(H70="","None",_xlfn.XLOOKUP(H70,RawTable[ITEM_NO],RawTable[STOCK],"None"))</f>
        <v>3</v>
      </c>
      <c r="J70" s="313"/>
      <c r="K70" s="313"/>
      <c r="L70" s="316"/>
    </row>
    <row r="71" spans="2:12" ht="30" customHeight="1">
      <c r="B71" s="315" t="s">
        <v>1415</v>
      </c>
      <c r="C71" s="312" t="s">
        <v>3423</v>
      </c>
      <c r="D71" s="312" t="s">
        <v>3732</v>
      </c>
      <c r="E71" s="312" t="s">
        <v>3733</v>
      </c>
      <c r="F71" s="312" t="s">
        <v>3603</v>
      </c>
      <c r="G71" s="312" t="s">
        <v>3074</v>
      </c>
      <c r="H71" s="65">
        <v>6232024</v>
      </c>
      <c r="I71" s="65">
        <f>IF(H71="","None",_xlfn.XLOOKUP(H71,RawTable[ITEM_NO],RawTable[STOCK],"None"))</f>
        <v>6</v>
      </c>
      <c r="J71" s="313"/>
      <c r="K71" s="313"/>
      <c r="L71" s="316"/>
    </row>
    <row r="72" spans="2:12" ht="30" customHeight="1">
      <c r="B72" s="315" t="s">
        <v>1415</v>
      </c>
      <c r="C72" s="312" t="s">
        <v>3423</v>
      </c>
      <c r="D72" s="312" t="s">
        <v>3734</v>
      </c>
      <c r="E72" s="312" t="s">
        <v>3735</v>
      </c>
      <c r="F72" s="312" t="s">
        <v>3603</v>
      </c>
      <c r="G72" s="312" t="s">
        <v>3074</v>
      </c>
      <c r="H72" s="65">
        <v>6232025</v>
      </c>
      <c r="I72" s="65">
        <f>IF(H72="","None",_xlfn.XLOOKUP(H72,RawTable[ITEM_NO],RawTable[STOCK],"None"))</f>
        <v>6</v>
      </c>
      <c r="J72" s="313"/>
      <c r="K72" s="313"/>
      <c r="L72" s="316"/>
    </row>
    <row r="73" spans="2:12" ht="30" customHeight="1">
      <c r="B73" s="315" t="s">
        <v>1415</v>
      </c>
      <c r="C73" s="312" t="s">
        <v>1417</v>
      </c>
      <c r="D73" s="312" t="s">
        <v>3740</v>
      </c>
      <c r="E73" s="312" t="s">
        <v>3741</v>
      </c>
      <c r="F73" s="312" t="s">
        <v>3742</v>
      </c>
      <c r="G73" s="312" t="s">
        <v>1419</v>
      </c>
      <c r="H73" s="65">
        <v>6245354</v>
      </c>
      <c r="I73" s="65">
        <f>IF(H73="","None",_xlfn.XLOOKUP(H73,RawTable[ITEM_NO],RawTable[STOCK],"None"))</f>
        <v>1</v>
      </c>
      <c r="J73" s="313"/>
      <c r="K73" s="313"/>
      <c r="L73" s="316"/>
    </row>
    <row r="74" spans="2:12" ht="30" customHeight="1">
      <c r="B74" s="315" t="s">
        <v>1413</v>
      </c>
      <c r="C74" s="312" t="s">
        <v>1839</v>
      </c>
      <c r="D74" s="312" t="s">
        <v>3677</v>
      </c>
      <c r="E74" s="312"/>
      <c r="F74" s="312"/>
      <c r="G74" s="312" t="s">
        <v>1554</v>
      </c>
      <c r="H74" s="65">
        <v>6256941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1839</v>
      </c>
      <c r="D75" s="312" t="s">
        <v>3678</v>
      </c>
      <c r="E75" s="312"/>
      <c r="F75" s="312"/>
      <c r="G75" s="312" t="s">
        <v>1554</v>
      </c>
      <c r="H75" s="65">
        <v>6256942</v>
      </c>
      <c r="I75" s="65">
        <f>IF(H75="","None",_xlfn.XLOOKUP(H75,RawTable[ITEM_NO],RawTable[STOCK],"None"))</f>
        <v>2</v>
      </c>
      <c r="J75" s="313"/>
      <c r="K75" s="313"/>
      <c r="L75" s="316"/>
    </row>
    <row r="76" spans="2:12" ht="30" customHeight="1">
      <c r="B76" s="315" t="s">
        <v>1413</v>
      </c>
      <c r="C76" s="312"/>
      <c r="D76" s="312" t="s">
        <v>3597</v>
      </c>
      <c r="E76" s="312"/>
      <c r="F76" s="312"/>
      <c r="G76" s="312" t="s">
        <v>3074</v>
      </c>
      <c r="H76" s="65">
        <v>6257980</v>
      </c>
      <c r="I76" s="65">
        <f>IF(H76="","None",_xlfn.XLOOKUP(H76,RawTable[ITEM_NO],RawTable[STOCK],"None"))</f>
        <v>2</v>
      </c>
      <c r="J76" s="313"/>
      <c r="K76" s="313"/>
      <c r="L76" s="316"/>
    </row>
    <row r="77" spans="2:12" ht="30" customHeight="1">
      <c r="B77" s="315" t="s">
        <v>1413</v>
      </c>
      <c r="C77" s="312" t="s">
        <v>1651</v>
      </c>
      <c r="D77" s="312" t="s">
        <v>3615</v>
      </c>
      <c r="E77" s="312"/>
      <c r="F77" s="312"/>
      <c r="G77" s="312" t="s">
        <v>3074</v>
      </c>
      <c r="H77" s="65">
        <v>6257981</v>
      </c>
      <c r="I77" s="65">
        <f>IF(H77="","None",_xlfn.XLOOKUP(H77,RawTable[ITEM_NO],RawTable[STOCK],"None"))</f>
        <v>4</v>
      </c>
      <c r="J77" s="313"/>
      <c r="K77" s="313"/>
      <c r="L77" s="316"/>
    </row>
    <row r="78" spans="2:12" ht="30" customHeight="1">
      <c r="B78" s="315" t="s">
        <v>1413</v>
      </c>
      <c r="C78" s="312" t="s">
        <v>1651</v>
      </c>
      <c r="D78" s="312" t="s">
        <v>3616</v>
      </c>
      <c r="E78" s="312"/>
      <c r="F78" s="312"/>
      <c r="G78" s="312" t="s">
        <v>3074</v>
      </c>
      <c r="H78" s="65">
        <v>6257982</v>
      </c>
      <c r="I78" s="65">
        <f>IF(H78="","None",_xlfn.XLOOKUP(H78,RawTable[ITEM_NO],RawTable[STOCK],"None"))</f>
        <v>2</v>
      </c>
      <c r="J78" s="313"/>
      <c r="K78" s="313"/>
      <c r="L78" s="316"/>
    </row>
    <row r="79" spans="2:12" ht="30" customHeight="1">
      <c r="B79" s="315" t="s">
        <v>1413</v>
      </c>
      <c r="C79" s="312" t="s">
        <v>1561</v>
      </c>
      <c r="D79" s="312" t="s">
        <v>3761</v>
      </c>
      <c r="E79" s="312"/>
      <c r="F79" s="312"/>
      <c r="G79" s="312" t="s">
        <v>1423</v>
      </c>
      <c r="H79" s="65">
        <v>6260891</v>
      </c>
      <c r="I79" s="65">
        <f>IF(H79="","None",_xlfn.XLOOKUP(H79,RawTable[ITEM_NO],RawTable[STOCK],"None"))</f>
        <v>1</v>
      </c>
      <c r="J79" s="313"/>
      <c r="K79" s="313"/>
      <c r="L79" s="316"/>
    </row>
    <row r="80" spans="2:12" ht="30" customHeight="1">
      <c r="B80" s="315" t="s">
        <v>1792</v>
      </c>
      <c r="C80" s="312"/>
      <c r="D80" s="312" t="s">
        <v>3764</v>
      </c>
      <c r="E80" s="312" t="s">
        <v>3765</v>
      </c>
      <c r="F80" s="312" t="s">
        <v>3766</v>
      </c>
      <c r="G80" s="312" t="s">
        <v>3074</v>
      </c>
      <c r="H80" s="65">
        <v>6273767</v>
      </c>
      <c r="I80" s="65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1413</v>
      </c>
      <c r="C81" s="312"/>
      <c r="D81" s="312" t="s">
        <v>3393</v>
      </c>
      <c r="E81" s="312"/>
      <c r="F81" s="312"/>
      <c r="G81" s="312" t="s">
        <v>1554</v>
      </c>
      <c r="H81" s="65">
        <v>6316237</v>
      </c>
      <c r="I81" s="65">
        <f>IF(H81="","None",_xlfn.XLOOKUP(H81,RawTable[ITEM_NO],RawTable[STOCK],"None"))</f>
        <v>1</v>
      </c>
      <c r="J81" s="313"/>
      <c r="K81" s="313"/>
      <c r="L81" s="316"/>
    </row>
    <row r="82" spans="2:12" ht="30" customHeight="1">
      <c r="B82" s="315" t="s">
        <v>1415</v>
      </c>
      <c r="C82" s="312" t="s">
        <v>1558</v>
      </c>
      <c r="D82" s="312" t="s">
        <v>3396</v>
      </c>
      <c r="E82" s="312"/>
      <c r="F82" s="312"/>
      <c r="G82" s="312" t="s">
        <v>3074</v>
      </c>
      <c r="H82" s="65">
        <v>6316988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1413</v>
      </c>
      <c r="C83" s="312" t="s">
        <v>1762</v>
      </c>
      <c r="D83" s="312" t="s">
        <v>2784</v>
      </c>
      <c r="E83" s="312"/>
      <c r="F83" s="312"/>
      <c r="G83" s="312" t="s">
        <v>1680</v>
      </c>
      <c r="H83" s="65">
        <v>6318189</v>
      </c>
      <c r="I83" s="65">
        <f>IF(H83="","None",_xlfn.XLOOKUP(H83,RawTable[ITEM_NO],RawTable[STOCK],"None"))</f>
        <v>2</v>
      </c>
      <c r="J83" s="313"/>
      <c r="K83" s="313"/>
      <c r="L83" s="316"/>
    </row>
    <row r="84" spans="2:12" ht="30" customHeight="1">
      <c r="B84" s="315" t="s">
        <v>1413</v>
      </c>
      <c r="C84" s="312" t="s">
        <v>1561</v>
      </c>
      <c r="D84" s="312" t="s">
        <v>3709</v>
      </c>
      <c r="E84" s="312" t="s">
        <v>3710</v>
      </c>
      <c r="F84" s="312" t="s">
        <v>3711</v>
      </c>
      <c r="G84" s="312" t="s">
        <v>1423</v>
      </c>
      <c r="H84" s="65">
        <v>6319301</v>
      </c>
      <c r="I84" s="65">
        <f>IF(H84="","None",_xlfn.XLOOKUP(H84,RawTable[ITEM_NO],RawTable[STOCK],"None"))</f>
        <v>3</v>
      </c>
      <c r="J84" s="313"/>
      <c r="K84" s="313"/>
      <c r="L84" s="316"/>
    </row>
    <row r="85" spans="2:12" ht="30" customHeight="1">
      <c r="B85" s="315" t="s">
        <v>1413</v>
      </c>
      <c r="C85" s="312" t="s">
        <v>3687</v>
      </c>
      <c r="D85" s="312" t="s">
        <v>3731</v>
      </c>
      <c r="E85" s="312" t="s">
        <v>3731</v>
      </c>
      <c r="F85" s="312" t="s">
        <v>3694</v>
      </c>
      <c r="G85" s="312" t="s">
        <v>3074</v>
      </c>
      <c r="H85" s="65">
        <v>6320851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1415</v>
      </c>
      <c r="C86" s="312" t="s">
        <v>1448</v>
      </c>
      <c r="D86" s="312" t="s">
        <v>3613</v>
      </c>
      <c r="E86" s="312" t="s">
        <v>3614</v>
      </c>
      <c r="F86" s="312"/>
      <c r="G86" s="312" t="s">
        <v>1456</v>
      </c>
      <c r="H86" s="65">
        <v>6321919</v>
      </c>
      <c r="I86" s="65">
        <f>IF(H86="","None",_xlfn.XLOOKUP(H86,RawTable[ITEM_NO],RawTable[STOCK],"None"))</f>
        <v>1</v>
      </c>
      <c r="J86" s="313"/>
      <c r="K86" s="313"/>
      <c r="L86" s="316"/>
    </row>
    <row r="87" spans="2:12" ht="30" customHeight="1">
      <c r="B87" s="315" t="s">
        <v>1415</v>
      </c>
      <c r="C87" s="312"/>
      <c r="D87" s="312" t="s">
        <v>3683</v>
      </c>
      <c r="E87" s="312" t="s">
        <v>3684</v>
      </c>
      <c r="F87" s="312" t="s">
        <v>3685</v>
      </c>
      <c r="G87" s="312" t="s">
        <v>3074</v>
      </c>
      <c r="H87" s="65">
        <v>6322093</v>
      </c>
      <c r="I87" s="65">
        <f>IF(H87="","None",_xlfn.XLOOKUP(H87,RawTable[ITEM_NO],RawTable[STOCK],"None"))</f>
        <v>2</v>
      </c>
      <c r="J87" s="313"/>
      <c r="K87" s="313"/>
      <c r="L87" s="316"/>
    </row>
    <row r="88" spans="2:12" ht="30" customHeight="1">
      <c r="B88" s="315" t="s">
        <v>1415</v>
      </c>
      <c r="C88" s="312" t="s">
        <v>1504</v>
      </c>
      <c r="D88" s="312" t="s">
        <v>3441</v>
      </c>
      <c r="E88" s="312"/>
      <c r="F88" s="312"/>
      <c r="G88" s="312" t="s">
        <v>1419</v>
      </c>
      <c r="H88" s="65">
        <v>6324540</v>
      </c>
      <c r="I88" s="65">
        <f>IF(H88="","None",_xlfn.XLOOKUP(H88,RawTable[ITEM_NO],RawTable[STOCK],"None"))</f>
        <v>3</v>
      </c>
      <c r="J88" s="313"/>
      <c r="K88" s="313"/>
      <c r="L88" s="316"/>
    </row>
    <row r="89" spans="2:12" ht="30" customHeight="1">
      <c r="B89" s="315" t="s">
        <v>1415</v>
      </c>
      <c r="C89" s="312" t="s">
        <v>1504</v>
      </c>
      <c r="D89" s="312" t="s">
        <v>3439</v>
      </c>
      <c r="E89" s="312"/>
      <c r="F89" s="312"/>
      <c r="G89" s="312" t="s">
        <v>1419</v>
      </c>
      <c r="H89" s="65">
        <v>6324543</v>
      </c>
      <c r="I89" s="65">
        <f>IF(H89="","None",_xlfn.XLOOKUP(H89,RawTable[ITEM_NO],RawTable[STOCK],"None"))</f>
        <v>2</v>
      </c>
      <c r="J89" s="313"/>
      <c r="K89" s="313"/>
      <c r="L89" s="316"/>
    </row>
    <row r="90" spans="2:12" ht="30" customHeight="1">
      <c r="B90" s="315" t="s">
        <v>1415</v>
      </c>
      <c r="C90" s="312" t="s">
        <v>1834</v>
      </c>
      <c r="D90" s="312" t="s">
        <v>3743</v>
      </c>
      <c r="E90" s="312"/>
      <c r="F90" s="312"/>
      <c r="G90" s="312" t="s">
        <v>3074</v>
      </c>
      <c r="H90" s="65">
        <v>6324889</v>
      </c>
      <c r="I90" s="65">
        <f>IF(H90="","None",_xlfn.XLOOKUP(H90,RawTable[ITEM_NO],RawTable[STOCK],"None"))</f>
        <v>1</v>
      </c>
      <c r="J90" s="313"/>
      <c r="K90" s="313"/>
      <c r="L90" s="316"/>
    </row>
    <row r="91" spans="2:12" ht="30" customHeight="1">
      <c r="B91" s="315" t="s">
        <v>1413</v>
      </c>
      <c r="C91" s="312" t="s">
        <v>2954</v>
      </c>
      <c r="D91" s="312" t="s">
        <v>3752</v>
      </c>
      <c r="E91" s="312"/>
      <c r="F91" s="312"/>
      <c r="G91" s="312" t="s">
        <v>3753</v>
      </c>
      <c r="H91" s="65">
        <v>6325679</v>
      </c>
      <c r="I91" s="65">
        <f>IF(H91="","None",_xlfn.XLOOKUP(H91,RawTable[ITEM_NO],RawTable[STOCK],"None"))</f>
        <v>7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3738</v>
      </c>
      <c r="E92" s="312" t="s">
        <v>3739</v>
      </c>
      <c r="F92" s="312" t="s">
        <v>3682</v>
      </c>
      <c r="G92" s="312" t="s">
        <v>3074</v>
      </c>
      <c r="H92" s="65">
        <v>6325697</v>
      </c>
      <c r="I92" s="65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 t="s">
        <v>1651</v>
      </c>
      <c r="D93" s="312" t="s">
        <v>3712</v>
      </c>
      <c r="E93" s="312" t="s">
        <v>3713</v>
      </c>
      <c r="F93" s="312" t="s">
        <v>3682</v>
      </c>
      <c r="G93" s="312" t="s">
        <v>3074</v>
      </c>
      <c r="H93" s="65">
        <v>6325700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1413</v>
      </c>
      <c r="C94" s="312" t="s">
        <v>1561</v>
      </c>
      <c r="D94" s="312" t="s">
        <v>3487</v>
      </c>
      <c r="E94" s="312"/>
      <c r="F94" s="312"/>
      <c r="G94" s="312" t="s">
        <v>1423</v>
      </c>
      <c r="H94" s="65">
        <v>6326663</v>
      </c>
      <c r="I94" s="65">
        <f>IF(H94="","None",_xlfn.XLOOKUP(H94,RawTable[ITEM_NO],RawTable[STOCK],"None"))</f>
        <v>1</v>
      </c>
      <c r="J94" s="313"/>
      <c r="K94" s="313"/>
      <c r="L94" s="316"/>
    </row>
    <row r="95" spans="2:12" ht="30" customHeight="1">
      <c r="B95" s="315" t="s">
        <v>1413</v>
      </c>
      <c r="C95" s="312" t="s">
        <v>1561</v>
      </c>
      <c r="D95" s="312" t="s">
        <v>3265</v>
      </c>
      <c r="E95" s="312"/>
      <c r="F95" s="312"/>
      <c r="G95" s="312" t="s">
        <v>1423</v>
      </c>
      <c r="H95" s="65">
        <v>6326847</v>
      </c>
      <c r="I95" s="65">
        <f>IF(H95="","None",_xlfn.XLOOKUP(H95,RawTable[ITEM_NO],RawTable[STOCK],"None"))</f>
        <v>1</v>
      </c>
      <c r="J95" s="313"/>
      <c r="K95" s="313"/>
      <c r="L95" s="316"/>
    </row>
    <row r="96" spans="2:12" ht="30" customHeight="1">
      <c r="B96" s="315" t="s">
        <v>1415</v>
      </c>
      <c r="C96" s="312" t="s">
        <v>1563</v>
      </c>
      <c r="D96" s="312" t="s">
        <v>3762</v>
      </c>
      <c r="E96" s="312" t="s">
        <v>3763</v>
      </c>
      <c r="F96" s="312" t="s">
        <v>3749</v>
      </c>
      <c r="G96" s="312" t="s">
        <v>1423</v>
      </c>
      <c r="H96" s="65">
        <v>6327250</v>
      </c>
      <c r="I96" s="65">
        <f>IF(H96="","None",_xlfn.XLOOKUP(H96,RawTable[ITEM_NO],RawTable[STOCK],"None"))</f>
        <v>2</v>
      </c>
      <c r="J96" s="313"/>
      <c r="K96" s="313"/>
      <c r="L96" s="316"/>
    </row>
    <row r="97" spans="2:12" ht="30" customHeight="1">
      <c r="B97" s="315" t="s">
        <v>1413</v>
      </c>
      <c r="C97" s="312" t="s">
        <v>1561</v>
      </c>
      <c r="D97" s="312" t="s">
        <v>3617</v>
      </c>
      <c r="E97" s="312" t="s">
        <v>3618</v>
      </c>
      <c r="F97" s="312"/>
      <c r="G97" s="312" t="s">
        <v>1423</v>
      </c>
      <c r="H97" s="65">
        <v>6327271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 t="s">
        <v>1413</v>
      </c>
      <c r="C98" s="312" t="s">
        <v>2102</v>
      </c>
      <c r="D98" s="312" t="s">
        <v>3696</v>
      </c>
      <c r="E98" s="312" t="s">
        <v>2724</v>
      </c>
      <c r="F98" s="312" t="s">
        <v>3697</v>
      </c>
      <c r="G98" s="312" t="s">
        <v>1680</v>
      </c>
      <c r="H98" s="65">
        <v>6334644</v>
      </c>
      <c r="I98" s="65">
        <f>IF(H98="","None",_xlfn.XLOOKUP(H98,RawTable[ITEM_NO],RawTable[STOCK],"None"))</f>
        <v>2</v>
      </c>
      <c r="J98" s="313"/>
      <c r="K98" s="313"/>
      <c r="L98" s="316"/>
    </row>
    <row r="99" spans="2:12" ht="30" customHeight="1">
      <c r="B99" s="315" t="s">
        <v>1413</v>
      </c>
      <c r="C99" s="312" t="s">
        <v>3542</v>
      </c>
      <c r="D99" s="312" t="s">
        <v>3544</v>
      </c>
      <c r="E99" s="312"/>
      <c r="F99" s="312"/>
      <c r="G99" s="312" t="s">
        <v>1680</v>
      </c>
      <c r="H99" s="65">
        <v>6335179</v>
      </c>
      <c r="I99" s="65">
        <f>IF(H99="","None",_xlfn.XLOOKUP(H99,RawTable[ITEM_NO],RawTable[STOCK],"None"))</f>
        <v>0</v>
      </c>
      <c r="J99" s="313"/>
      <c r="K99" s="313"/>
      <c r="L99" s="316"/>
    </row>
    <row r="100" spans="2:12" ht="30" customHeight="1">
      <c r="B100" s="315" t="s">
        <v>1413</v>
      </c>
      <c r="C100" s="312" t="s">
        <v>3542</v>
      </c>
      <c r="D100" s="312" t="s">
        <v>3545</v>
      </c>
      <c r="E100" s="312"/>
      <c r="F100" s="312"/>
      <c r="G100" s="312" t="s">
        <v>1680</v>
      </c>
      <c r="H100" s="65">
        <v>6335180</v>
      </c>
      <c r="I100" s="65">
        <f>IF(H100="","None",_xlfn.XLOOKUP(H100,RawTable[ITEM_NO],RawTable[STOCK],"None"))</f>
        <v>0</v>
      </c>
      <c r="J100" s="313"/>
      <c r="K100" s="313"/>
      <c r="L100" s="316"/>
    </row>
    <row r="101" spans="2:12" ht="30" customHeight="1">
      <c r="B101" s="315" t="s">
        <v>1413</v>
      </c>
      <c r="C101" s="312" t="s">
        <v>3542</v>
      </c>
      <c r="D101" s="312" t="s">
        <v>3757</v>
      </c>
      <c r="E101" s="312"/>
      <c r="F101" s="312"/>
      <c r="G101" s="312" t="s">
        <v>1680</v>
      </c>
      <c r="H101" s="65">
        <v>6335182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1413</v>
      </c>
      <c r="C102" s="312" t="s">
        <v>3542</v>
      </c>
      <c r="D102" s="312" t="s">
        <v>3546</v>
      </c>
      <c r="E102" s="312"/>
      <c r="F102" s="312"/>
      <c r="G102" s="312" t="s">
        <v>1680</v>
      </c>
      <c r="H102" s="65">
        <v>6335218</v>
      </c>
      <c r="I102" s="65">
        <f>IF(H102="","None",_xlfn.XLOOKUP(H102,RawTable[ITEM_NO],RawTable[STOCK],"None"))</f>
        <v>3</v>
      </c>
      <c r="J102" s="313"/>
      <c r="K102" s="313"/>
      <c r="L102" s="316"/>
    </row>
    <row r="103" spans="2:12" ht="30" customHeight="1">
      <c r="B103" s="315" t="s">
        <v>1415</v>
      </c>
      <c r="C103" s="312" t="s">
        <v>1446</v>
      </c>
      <c r="D103" s="312" t="s">
        <v>3612</v>
      </c>
      <c r="E103" s="312"/>
      <c r="F103" s="312"/>
      <c r="G103" s="312" t="s">
        <v>1528</v>
      </c>
      <c r="H103" s="65">
        <v>6338024</v>
      </c>
      <c r="I103" s="65">
        <f>IF(H103="","None",_xlfn.XLOOKUP(H103,RawTable[ITEM_NO],RawTable[STOCK],"None"))</f>
        <v>2</v>
      </c>
      <c r="J103" s="313"/>
      <c r="K103" s="313"/>
      <c r="L103" s="316"/>
    </row>
    <row r="104" spans="2:12" ht="30" customHeight="1">
      <c r="B104" s="315" t="s">
        <v>1413</v>
      </c>
      <c r="C104" s="312" t="s">
        <v>1931</v>
      </c>
      <c r="D104" s="312" t="s">
        <v>3559</v>
      </c>
      <c r="E104" s="312"/>
      <c r="F104" s="312"/>
      <c r="G104" s="312" t="s">
        <v>1585</v>
      </c>
      <c r="H104" s="65">
        <v>6338205</v>
      </c>
      <c r="I104" s="65">
        <f>IF(H104="","None",_xlfn.XLOOKUP(H104,RawTable[ITEM_NO],RawTable[STOCK],"None"))</f>
        <v>4</v>
      </c>
      <c r="J104" s="313"/>
      <c r="K104" s="313"/>
      <c r="L104" s="316"/>
    </row>
    <row r="105" spans="2:12" ht="30" customHeight="1">
      <c r="B105" s="315" t="s">
        <v>1413</v>
      </c>
      <c r="C105" s="312"/>
      <c r="D105" s="312" t="s">
        <v>3717</v>
      </c>
      <c r="E105" s="312" t="s">
        <v>3718</v>
      </c>
      <c r="F105" s="312" t="s">
        <v>3719</v>
      </c>
      <c r="G105" s="312" t="s">
        <v>3074</v>
      </c>
      <c r="H105" s="65">
        <v>6338363</v>
      </c>
      <c r="I105" s="65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B106" s="315" t="s">
        <v>1413</v>
      </c>
      <c r="C106" s="312" t="s">
        <v>1839</v>
      </c>
      <c r="D106" s="312" t="s">
        <v>3418</v>
      </c>
      <c r="E106" s="312"/>
      <c r="F106" s="312"/>
      <c r="G106" s="312" t="s">
        <v>3074</v>
      </c>
      <c r="H106" s="65">
        <v>6338367</v>
      </c>
      <c r="I106" s="65">
        <f>IF(H106="","None",_xlfn.XLOOKUP(H106,RawTable[ITEM_NO],RawTable[STOCK],"None"))</f>
        <v>3</v>
      </c>
      <c r="J106" s="313"/>
      <c r="K106" s="313"/>
      <c r="L106" s="316"/>
    </row>
    <row r="107" spans="2:12" ht="30" customHeight="1">
      <c r="B107" s="315" t="s">
        <v>1413</v>
      </c>
      <c r="C107" s="312" t="s">
        <v>1561</v>
      </c>
      <c r="D107" s="312" t="s">
        <v>3251</v>
      </c>
      <c r="E107" s="312"/>
      <c r="F107" s="312"/>
      <c r="G107" s="312" t="s">
        <v>1423</v>
      </c>
      <c r="H107" s="65">
        <v>6338492</v>
      </c>
      <c r="I107" s="65">
        <f>IF(H107="","None",_xlfn.XLOOKUP(H107,RawTable[ITEM_NO],RawTable[STOCK],"None"))</f>
        <v>3</v>
      </c>
      <c r="J107" s="313"/>
      <c r="K107" s="313"/>
      <c r="L107" s="316"/>
    </row>
    <row r="108" spans="2:12" ht="30" customHeight="1">
      <c r="B108" s="315" t="s">
        <v>1415</v>
      </c>
      <c r="C108" s="312" t="s">
        <v>1571</v>
      </c>
      <c r="D108" s="312" t="s">
        <v>1575</v>
      </c>
      <c r="E108" s="312"/>
      <c r="F108" s="312"/>
      <c r="G108" s="312" t="s">
        <v>1419</v>
      </c>
      <c r="H108" s="65">
        <v>6341428</v>
      </c>
      <c r="I108" s="65">
        <f>IF(H108="","None",_xlfn.XLOOKUP(H108,RawTable[ITEM_NO],RawTable[STOCK],"None"))</f>
        <v>2</v>
      </c>
      <c r="J108" s="313"/>
      <c r="K108" s="313"/>
      <c r="L108" s="316"/>
    </row>
    <row r="109" spans="2:12" ht="30" customHeight="1">
      <c r="B109" s="315" t="s">
        <v>1415</v>
      </c>
      <c r="C109" s="312" t="s">
        <v>1834</v>
      </c>
      <c r="D109" s="312" t="s">
        <v>3669</v>
      </c>
      <c r="E109" s="312" t="s">
        <v>3670</v>
      </c>
      <c r="F109" s="312" t="s">
        <v>3671</v>
      </c>
      <c r="G109" s="312" t="s">
        <v>1554</v>
      </c>
      <c r="H109" s="65">
        <v>6343050</v>
      </c>
      <c r="I109" s="65">
        <f>IF(H109="","None",_xlfn.XLOOKUP(H109,RawTable[ITEM_NO],RawTable[STOCK],"None"))</f>
        <v>0</v>
      </c>
      <c r="J109" s="313"/>
      <c r="K109" s="313"/>
      <c r="L109" s="316"/>
    </row>
    <row r="110" spans="2:12" ht="30" customHeight="1">
      <c r="B110" s="315" t="s">
        <v>8760</v>
      </c>
      <c r="C110" s="312" t="s">
        <v>8783</v>
      </c>
      <c r="D110" s="312" t="s">
        <v>3657</v>
      </c>
      <c r="E110" s="312" t="s">
        <v>8782</v>
      </c>
      <c r="F110" s="736" t="s">
        <v>8781</v>
      </c>
      <c r="G110" s="312"/>
      <c r="H110" s="65">
        <v>6343051</v>
      </c>
      <c r="I110" s="65">
        <f>IF(H110="","None",_xlfn.XLOOKUP(H110,RawTable[ITEM_NO],RawTable[STOCK],"None"))</f>
        <v>0</v>
      </c>
      <c r="J110" s="313"/>
      <c r="K110" s="313"/>
      <c r="L110" s="316"/>
    </row>
    <row r="111" spans="2:12" ht="30" customHeight="1">
      <c r="B111" s="315" t="s">
        <v>1415</v>
      </c>
      <c r="C111" s="312" t="s">
        <v>1834</v>
      </c>
      <c r="D111" s="312" t="s">
        <v>3661</v>
      </c>
      <c r="E111" s="312" t="s">
        <v>3662</v>
      </c>
      <c r="F111" s="312" t="s">
        <v>3663</v>
      </c>
      <c r="G111" s="312" t="s">
        <v>1554</v>
      </c>
      <c r="H111" s="65">
        <v>6343052</v>
      </c>
      <c r="I111" s="65">
        <f>IF(H111="","None",_xlfn.XLOOKUP(H111,RawTable[ITEM_NO],RawTable[STOCK],"None"))</f>
        <v>1</v>
      </c>
      <c r="J111" s="313"/>
      <c r="K111" s="313"/>
      <c r="L111" s="316"/>
    </row>
    <row r="112" spans="2:12" ht="30" customHeight="1">
      <c r="B112" s="315" t="s">
        <v>1415</v>
      </c>
      <c r="C112" s="312" t="s">
        <v>1834</v>
      </c>
      <c r="D112" s="312" t="s">
        <v>3667</v>
      </c>
      <c r="E112" s="312" t="s">
        <v>3668</v>
      </c>
      <c r="F112" s="312" t="s">
        <v>3656</v>
      </c>
      <c r="G112" s="312" t="s">
        <v>1554</v>
      </c>
      <c r="H112" s="65">
        <v>6343053</v>
      </c>
      <c r="I112" s="65">
        <f>IF(H112="","None",_xlfn.XLOOKUP(H112,RawTable[ITEM_NO],RawTable[STOCK],"None"))</f>
        <v>0</v>
      </c>
      <c r="J112" s="313"/>
      <c r="K112" s="313"/>
      <c r="L112" s="316"/>
    </row>
    <row r="113" spans="2:12" ht="30" customHeight="1">
      <c r="B113" s="315" t="s">
        <v>1415</v>
      </c>
      <c r="C113" s="312" t="s">
        <v>1834</v>
      </c>
      <c r="D113" s="312" t="s">
        <v>3654</v>
      </c>
      <c r="E113" s="312" t="s">
        <v>3655</v>
      </c>
      <c r="F113" s="312" t="s">
        <v>3656</v>
      </c>
      <c r="G113" s="312" t="s">
        <v>1554</v>
      </c>
      <c r="H113" s="65">
        <v>6343056</v>
      </c>
      <c r="I113" s="65">
        <f>IF(H113="","None",_xlfn.XLOOKUP(H113,RawTable[ITEM_NO],RawTable[STOCK],"None"))</f>
        <v>0</v>
      </c>
      <c r="J113" s="313"/>
      <c r="K113" s="313"/>
      <c r="L113" s="316"/>
    </row>
    <row r="114" spans="2:12" ht="30" customHeight="1">
      <c r="B114" s="315" t="s">
        <v>1415</v>
      </c>
      <c r="C114" s="312" t="s">
        <v>1834</v>
      </c>
      <c r="D114" s="312" t="s">
        <v>3664</v>
      </c>
      <c r="E114" s="312" t="s">
        <v>3665</v>
      </c>
      <c r="F114" s="312" t="s">
        <v>3666</v>
      </c>
      <c r="G114" s="312" t="s">
        <v>1554</v>
      </c>
      <c r="H114" s="65">
        <v>6343057</v>
      </c>
      <c r="I114" s="65">
        <f>IF(H114="","None",_xlfn.XLOOKUP(H114,RawTable[ITEM_NO],RawTable[STOCK],"None"))</f>
        <v>1</v>
      </c>
      <c r="J114" s="313"/>
      <c r="K114" s="313"/>
      <c r="L114" s="316"/>
    </row>
    <row r="115" spans="2:12" ht="30" customHeight="1">
      <c r="B115" s="315" t="s">
        <v>1415</v>
      </c>
      <c r="C115" s="312" t="s">
        <v>1834</v>
      </c>
      <c r="D115" s="312" t="s">
        <v>3658</v>
      </c>
      <c r="E115" s="312" t="s">
        <v>3659</v>
      </c>
      <c r="F115" s="312" t="s">
        <v>3660</v>
      </c>
      <c r="G115" s="312" t="s">
        <v>1554</v>
      </c>
      <c r="H115" s="65">
        <v>6343058</v>
      </c>
      <c r="I115" s="65">
        <f>IF(H115="","None",_xlfn.XLOOKUP(H115,RawTable[ITEM_NO],RawTable[STOCK],"None"))</f>
        <v>1</v>
      </c>
      <c r="J115" s="313"/>
      <c r="K115" s="313"/>
      <c r="L115" s="316"/>
    </row>
    <row r="116" spans="2:12" ht="30" customHeight="1">
      <c r="B116" s="315" t="s">
        <v>1415</v>
      </c>
      <c r="C116" s="312" t="s">
        <v>1558</v>
      </c>
      <c r="D116" s="312" t="s">
        <v>3647</v>
      </c>
      <c r="E116" s="312" t="s">
        <v>3648</v>
      </c>
      <c r="F116" s="312" t="s">
        <v>3649</v>
      </c>
      <c r="G116" s="312" t="s">
        <v>3074</v>
      </c>
      <c r="H116" s="65">
        <v>6343060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1415</v>
      </c>
      <c r="C117" s="312" t="s">
        <v>1558</v>
      </c>
      <c r="D117" s="312" t="s">
        <v>3652</v>
      </c>
      <c r="E117" s="312" t="s">
        <v>3653</v>
      </c>
      <c r="F117" s="312" t="s">
        <v>3637</v>
      </c>
      <c r="G117" s="312" t="s">
        <v>3074</v>
      </c>
      <c r="H117" s="65">
        <v>6343061</v>
      </c>
      <c r="I117" s="65">
        <f>IF(H117="","None",_xlfn.XLOOKUP(H117,RawTable[ITEM_NO],RawTable[STOCK],"None"))</f>
        <v>1</v>
      </c>
      <c r="J117" s="313"/>
      <c r="K117" s="313"/>
      <c r="L117" s="316"/>
    </row>
    <row r="118" spans="2:12" ht="30" customHeight="1">
      <c r="B118" s="315" t="s">
        <v>1415</v>
      </c>
      <c r="C118" s="312" t="s">
        <v>1558</v>
      </c>
      <c r="D118" s="312" t="s">
        <v>3635</v>
      </c>
      <c r="E118" s="312" t="s">
        <v>3636</v>
      </c>
      <c r="F118" s="312" t="s">
        <v>3637</v>
      </c>
      <c r="G118" s="312" t="s">
        <v>3074</v>
      </c>
      <c r="H118" s="65">
        <v>6343062</v>
      </c>
      <c r="I118" s="65">
        <f>IF(H118="","None",_xlfn.XLOOKUP(H118,RawTable[ITEM_NO],RawTable[STOCK],"None"))</f>
        <v>1</v>
      </c>
      <c r="J118" s="313"/>
      <c r="K118" s="313"/>
      <c r="L118" s="316"/>
    </row>
    <row r="119" spans="2:12" ht="30" customHeight="1">
      <c r="B119" s="315" t="s">
        <v>1415</v>
      </c>
      <c r="C119" s="312" t="s">
        <v>1558</v>
      </c>
      <c r="D119" s="312" t="s">
        <v>3641</v>
      </c>
      <c r="E119" s="312" t="s">
        <v>3642</v>
      </c>
      <c r="F119" s="312" t="s">
        <v>3643</v>
      </c>
      <c r="G119" s="312" t="s">
        <v>3074</v>
      </c>
      <c r="H119" s="65">
        <v>6343063</v>
      </c>
      <c r="I119" s="65">
        <f>IF(H119="","None",_xlfn.XLOOKUP(H119,RawTable[ITEM_NO],RawTable[STOCK],"None"))</f>
        <v>1</v>
      </c>
      <c r="J119" s="313"/>
      <c r="K119" s="313"/>
      <c r="L119" s="316"/>
    </row>
    <row r="120" spans="2:12" ht="30" customHeight="1">
      <c r="B120" s="315" t="s">
        <v>1415</v>
      </c>
      <c r="C120" s="312" t="s">
        <v>1834</v>
      </c>
      <c r="D120" s="312" t="s">
        <v>3672</v>
      </c>
      <c r="E120" s="312" t="s">
        <v>3673</v>
      </c>
      <c r="F120" s="312" t="s">
        <v>3674</v>
      </c>
      <c r="G120" s="312" t="s">
        <v>1554</v>
      </c>
      <c r="H120" s="65">
        <v>6343064</v>
      </c>
      <c r="I120" s="65">
        <f>IF(H120="","None",_xlfn.XLOOKUP(H120,RawTable[ITEM_NO],RawTable[STOCK],"None"))</f>
        <v>0</v>
      </c>
      <c r="J120" s="313"/>
      <c r="K120" s="313"/>
      <c r="L120" s="316"/>
    </row>
    <row r="121" spans="2:12" ht="30" customHeight="1">
      <c r="B121" s="315" t="s">
        <v>1415</v>
      </c>
      <c r="C121" s="312" t="s">
        <v>1834</v>
      </c>
      <c r="D121" s="312" t="s">
        <v>3675</v>
      </c>
      <c r="E121" s="312" t="s">
        <v>3676</v>
      </c>
      <c r="F121" s="312" t="s">
        <v>3674</v>
      </c>
      <c r="G121" s="312" t="s">
        <v>3074</v>
      </c>
      <c r="H121" s="65">
        <v>6343065</v>
      </c>
      <c r="I121" s="65">
        <f>IF(H121="","None",_xlfn.XLOOKUP(H121,RawTable[ITEM_NO],RawTable[STOCK],"None"))</f>
        <v>0</v>
      </c>
      <c r="J121" s="313"/>
      <c r="K121" s="313"/>
      <c r="L121" s="316"/>
    </row>
    <row r="122" spans="2:12" ht="30" customHeight="1">
      <c r="B122" s="315" t="s">
        <v>1415</v>
      </c>
      <c r="C122" s="312" t="s">
        <v>1558</v>
      </c>
      <c r="D122" s="312" t="s">
        <v>3619</v>
      </c>
      <c r="E122" s="312" t="s">
        <v>3620</v>
      </c>
      <c r="F122" s="312" t="s">
        <v>3603</v>
      </c>
      <c r="G122" s="312" t="s">
        <v>3074</v>
      </c>
      <c r="H122" s="65">
        <v>6343066</v>
      </c>
      <c r="I122" s="65">
        <f>IF(H122="","None",_xlfn.XLOOKUP(H122,RawTable[ITEM_NO],RawTable[STOCK],"None"))</f>
        <v>0</v>
      </c>
      <c r="J122" s="313"/>
      <c r="K122" s="313"/>
      <c r="L122" s="316"/>
    </row>
    <row r="123" spans="2:12" ht="30" customHeight="1">
      <c r="B123" s="315" t="s">
        <v>1415</v>
      </c>
      <c r="C123" s="312" t="s">
        <v>1558</v>
      </c>
      <c r="D123" s="312" t="s">
        <v>3638</v>
      </c>
      <c r="E123" s="312" t="s">
        <v>3639</v>
      </c>
      <c r="F123" s="312" t="s">
        <v>3640</v>
      </c>
      <c r="G123" s="312" t="s">
        <v>3074</v>
      </c>
      <c r="H123" s="65">
        <v>6343067</v>
      </c>
      <c r="I123" s="65">
        <f>IF(H123="","None",_xlfn.XLOOKUP(H123,RawTable[ITEM_NO],RawTable[STOCK],"None"))</f>
        <v>1</v>
      </c>
      <c r="J123" s="313"/>
      <c r="K123" s="313"/>
      <c r="L123" s="316"/>
    </row>
    <row r="124" spans="2:12" ht="30" customHeight="1">
      <c r="B124" s="315" t="s">
        <v>1415</v>
      </c>
      <c r="C124" s="312" t="s">
        <v>2196</v>
      </c>
      <c r="D124" s="312" t="s">
        <v>3623</v>
      </c>
      <c r="E124" s="312"/>
      <c r="F124" s="312"/>
      <c r="G124" s="312" t="s">
        <v>3074</v>
      </c>
      <c r="H124" s="65">
        <v>6343068</v>
      </c>
      <c r="I124" s="65">
        <f>IF(H124="","None",_xlfn.XLOOKUP(H124,RawTable[ITEM_NO],RawTable[STOCK],"None"))</f>
        <v>1</v>
      </c>
      <c r="J124" s="313"/>
      <c r="K124" s="313"/>
      <c r="L124" s="316"/>
    </row>
    <row r="125" spans="2:12" ht="30" customHeight="1">
      <c r="B125" s="315" t="s">
        <v>1415</v>
      </c>
      <c r="C125" s="312" t="s">
        <v>1558</v>
      </c>
      <c r="D125" s="312" t="s">
        <v>3650</v>
      </c>
      <c r="E125" s="312" t="s">
        <v>3651</v>
      </c>
      <c r="F125" s="312" t="s">
        <v>3634</v>
      </c>
      <c r="G125" s="312" t="s">
        <v>3074</v>
      </c>
      <c r="H125" s="65">
        <v>6343069</v>
      </c>
      <c r="I125" s="65">
        <f>IF(H125="","None",_xlfn.XLOOKUP(H125,RawTable[ITEM_NO],RawTable[STOCK],"None"))</f>
        <v>1</v>
      </c>
      <c r="J125" s="313"/>
      <c r="K125" s="313"/>
      <c r="L125" s="316"/>
    </row>
    <row r="126" spans="2:12" ht="30" customHeight="1">
      <c r="B126" s="315" t="s">
        <v>1415</v>
      </c>
      <c r="C126" s="312" t="s">
        <v>1558</v>
      </c>
      <c r="D126" s="312" t="s">
        <v>3632</v>
      </c>
      <c r="E126" s="312" t="s">
        <v>3633</v>
      </c>
      <c r="F126" s="312" t="s">
        <v>3634</v>
      </c>
      <c r="G126" s="312" t="s">
        <v>3074</v>
      </c>
      <c r="H126" s="65">
        <v>6343070</v>
      </c>
      <c r="I126" s="65">
        <f>IF(H126="","None",_xlfn.XLOOKUP(H126,RawTable[ITEM_NO],RawTable[STOCK],"None"))</f>
        <v>1</v>
      </c>
      <c r="J126" s="313"/>
      <c r="K126" s="313"/>
      <c r="L126" s="316"/>
    </row>
    <row r="127" spans="2:12" ht="30" customHeight="1">
      <c r="B127" s="315" t="s">
        <v>1415</v>
      </c>
      <c r="C127" s="312" t="s">
        <v>2196</v>
      </c>
      <c r="D127" s="312" t="s">
        <v>3621</v>
      </c>
      <c r="E127" s="312" t="s">
        <v>3622</v>
      </c>
      <c r="F127" s="312"/>
      <c r="G127" s="312" t="s">
        <v>3074</v>
      </c>
      <c r="H127" s="65">
        <v>6343071</v>
      </c>
      <c r="I127" s="65">
        <f>IF(H127="","None",_xlfn.XLOOKUP(H127,RawTable[ITEM_NO],RawTable[STOCK],"None"))</f>
        <v>1</v>
      </c>
      <c r="J127" s="313"/>
      <c r="K127" s="313"/>
      <c r="L127" s="316"/>
    </row>
    <row r="128" spans="2:12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26" xr:uid="{DAAE7B28-B568-46B2-8B83-F3990409C08E}">
    <sortState xmlns:xlrd2="http://schemas.microsoft.com/office/spreadsheetml/2017/richdata2" ref="B4:L211">
      <sortCondition ref="H3:H126"/>
    </sortState>
  </autoFilter>
  <phoneticPr fontId="2" type="noConversion"/>
  <conditionalFormatting sqref="B4:H220">
    <cfRule type="expression" dxfId="172" priority="6" stopIfTrue="1">
      <formula>UPPER($I4)="NONE"</formula>
    </cfRule>
    <cfRule type="expression" dxfId="171" priority="7" stopIfTrue="1">
      <formula>AND($I4&lt;&gt;"", $J4&lt;&gt;"", $I4*1&lt;$J4*1)</formula>
    </cfRule>
  </conditionalFormatting>
  <conditionalFormatting sqref="H1:H3 H221:H1048576">
    <cfRule type="duplicateValues" dxfId="170" priority="5"/>
  </conditionalFormatting>
  <conditionalFormatting sqref="H4:H1048576">
    <cfRule type="expression" dxfId="169" priority="8">
      <formula>COUNTIF($H:$H, $H4)&gt;1</formula>
    </cfRule>
  </conditionalFormatting>
  <conditionalFormatting sqref="I3:I1048576">
    <cfRule type="cellIs" dxfId="168" priority="1" operator="equal">
      <formula>0</formula>
    </cfRule>
    <cfRule type="cellIs" dxfId="167" priority="2" operator="equal">
      <formula>"None"</formula>
    </cfRule>
  </conditionalFormatting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E5C9-383F-4707-A60F-20DED13AC13C}">
  <sheetPr codeName="Sheet123"/>
  <dimension ref="B1:N34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3071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1762</v>
      </c>
      <c r="D4" s="312" t="s">
        <v>1771</v>
      </c>
      <c r="E4" s="312" t="s">
        <v>3072</v>
      </c>
      <c r="F4" s="312"/>
      <c r="G4" s="312" t="s">
        <v>1610</v>
      </c>
      <c r="H4" s="65">
        <v>750124</v>
      </c>
      <c r="I4" s="65">
        <f>IF(H4="","None",_xlfn.XLOOKUP(H4,RawTable[ITEM_NO],RawTable[STOCK],"None"))</f>
        <v>14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3211</v>
      </c>
      <c r="E5" s="312" t="s">
        <v>3212</v>
      </c>
      <c r="F5" s="312" t="s">
        <v>3213</v>
      </c>
      <c r="G5" s="312" t="s">
        <v>1610</v>
      </c>
      <c r="H5" s="65">
        <v>750175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1413</v>
      </c>
      <c r="C6" s="312" t="s">
        <v>3166</v>
      </c>
      <c r="D6" s="312" t="s">
        <v>3228</v>
      </c>
      <c r="E6" s="312" t="s">
        <v>3173</v>
      </c>
      <c r="F6" s="312" t="s">
        <v>3168</v>
      </c>
      <c r="G6" s="312" t="s">
        <v>3074</v>
      </c>
      <c r="H6" s="65">
        <v>750748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3166</v>
      </c>
      <c r="D7" s="312" t="s">
        <v>3229</v>
      </c>
      <c r="E7" s="312" t="s">
        <v>3230</v>
      </c>
      <c r="F7" s="312" t="s">
        <v>3168</v>
      </c>
      <c r="G7" s="312" t="s">
        <v>3074</v>
      </c>
      <c r="H7" s="65">
        <v>750749</v>
      </c>
      <c r="I7" s="65">
        <f>IF(H7="","None",_xlfn.XLOOKUP(H7,RawTable[ITEM_NO],RawTable[STOCK],"None"))</f>
        <v>3</v>
      </c>
      <c r="J7" s="313"/>
      <c r="K7" s="313"/>
      <c r="L7" s="316"/>
    </row>
    <row r="8" spans="2:12" ht="30" customHeight="1">
      <c r="B8" s="315" t="s">
        <v>1413</v>
      </c>
      <c r="C8" s="312" t="s">
        <v>3166</v>
      </c>
      <c r="D8" s="312" t="s">
        <v>3231</v>
      </c>
      <c r="E8" s="312" t="s">
        <v>3230</v>
      </c>
      <c r="F8" s="312" t="s">
        <v>3168</v>
      </c>
      <c r="G8" s="312" t="s">
        <v>3074</v>
      </c>
      <c r="H8" s="65">
        <v>750750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3172</v>
      </c>
      <c r="E9" s="312" t="s">
        <v>3173</v>
      </c>
      <c r="F9" s="312" t="s">
        <v>3174</v>
      </c>
      <c r="G9" s="312" t="s">
        <v>3074</v>
      </c>
      <c r="H9" s="65">
        <v>750827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 t="s">
        <v>1760</v>
      </c>
      <c r="D10" s="312" t="s">
        <v>3185</v>
      </c>
      <c r="E10" s="312" t="s">
        <v>3186</v>
      </c>
      <c r="F10" s="312" t="s">
        <v>3174</v>
      </c>
      <c r="G10" s="312" t="s">
        <v>3074</v>
      </c>
      <c r="H10" s="65">
        <v>750828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3210</v>
      </c>
      <c r="E11" s="312" t="s">
        <v>1771</v>
      </c>
      <c r="F11" s="312" t="s">
        <v>3209</v>
      </c>
      <c r="G11" s="312" t="s">
        <v>1764</v>
      </c>
      <c r="H11" s="65">
        <v>751221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1792</v>
      </c>
      <c r="C12" s="312" t="s">
        <v>1651</v>
      </c>
      <c r="D12" s="312" t="s">
        <v>3361</v>
      </c>
      <c r="E12" s="312" t="s">
        <v>3595</v>
      </c>
      <c r="F12" s="312" t="s">
        <v>3596</v>
      </c>
      <c r="G12" s="312" t="s">
        <v>1540</v>
      </c>
      <c r="H12" s="65">
        <v>957299</v>
      </c>
      <c r="I12" s="65">
        <f>IF(H12="","None",_xlfn.XLOOKUP(H12,RawTable[ITEM_NO],RawTable[STOCK],"None"))</f>
        <v>3</v>
      </c>
      <c r="J12" s="313"/>
      <c r="K12" s="313"/>
      <c r="L12" s="316"/>
    </row>
    <row r="13" spans="2:12" ht="30" customHeight="1">
      <c r="B13" s="315" t="s">
        <v>1413</v>
      </c>
      <c r="C13" s="312" t="s">
        <v>1758</v>
      </c>
      <c r="D13" s="312" t="s">
        <v>3093</v>
      </c>
      <c r="E13" s="312" t="s">
        <v>3094</v>
      </c>
      <c r="F13" s="312" t="s">
        <v>3095</v>
      </c>
      <c r="G13" s="312" t="s">
        <v>1423</v>
      </c>
      <c r="H13" s="65">
        <v>957420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1413</v>
      </c>
      <c r="C14" s="312" t="s">
        <v>3166</v>
      </c>
      <c r="D14" s="312" t="s">
        <v>3165</v>
      </c>
      <c r="E14" s="312" t="s">
        <v>3167</v>
      </c>
      <c r="F14" s="312" t="s">
        <v>3168</v>
      </c>
      <c r="G14" s="312" t="s">
        <v>3074</v>
      </c>
      <c r="H14" s="65">
        <v>957459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1883</v>
      </c>
      <c r="D15" s="312" t="s">
        <v>3341</v>
      </c>
      <c r="E15" s="312" t="s">
        <v>3342</v>
      </c>
      <c r="F15" s="312" t="s">
        <v>3168</v>
      </c>
      <c r="G15" s="312" t="s">
        <v>3074</v>
      </c>
      <c r="H15" s="65">
        <v>957460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1413</v>
      </c>
      <c r="C16" s="312" t="s">
        <v>3178</v>
      </c>
      <c r="D16" s="312" t="s">
        <v>3238</v>
      </c>
      <c r="E16" s="312" t="s">
        <v>3239</v>
      </c>
      <c r="F16" s="312" t="s">
        <v>3180</v>
      </c>
      <c r="G16" s="312" t="s">
        <v>3074</v>
      </c>
      <c r="H16" s="65">
        <v>957550</v>
      </c>
      <c r="I16" s="65">
        <f>IF(H16="","None",_xlfn.XLOOKUP(H16,RawTable[ITEM_NO],RawTable[STOCK],"None"))</f>
        <v>3</v>
      </c>
      <c r="J16" s="313"/>
      <c r="K16" s="313"/>
      <c r="L16" s="316"/>
    </row>
    <row r="17" spans="2:14" ht="30" customHeight="1">
      <c r="B17" s="315" t="s">
        <v>1413</v>
      </c>
      <c r="C17" s="312" t="s">
        <v>3178</v>
      </c>
      <c r="D17" s="312" t="s">
        <v>3337</v>
      </c>
      <c r="E17" s="312" t="s">
        <v>3338</v>
      </c>
      <c r="F17" s="312" t="s">
        <v>3180</v>
      </c>
      <c r="G17" s="312" t="s">
        <v>3074</v>
      </c>
      <c r="H17" s="65">
        <v>957551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4" ht="30" customHeight="1">
      <c r="B18" s="315" t="s">
        <v>1413</v>
      </c>
      <c r="C18" s="312"/>
      <c r="D18" s="312" t="s">
        <v>3164</v>
      </c>
      <c r="E18" s="312"/>
      <c r="F18" s="312"/>
      <c r="G18" s="312" t="s">
        <v>3074</v>
      </c>
      <c r="H18" s="65">
        <v>957552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4" ht="30" customHeight="1">
      <c r="B19" s="315" t="s">
        <v>1413</v>
      </c>
      <c r="C19" s="312" t="s">
        <v>3178</v>
      </c>
      <c r="D19" s="312" t="s">
        <v>3177</v>
      </c>
      <c r="E19" s="312" t="s">
        <v>3179</v>
      </c>
      <c r="F19" s="312" t="s">
        <v>3180</v>
      </c>
      <c r="G19" s="312" t="s">
        <v>3074</v>
      </c>
      <c r="H19" s="65">
        <v>957554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4" ht="30" customHeight="1">
      <c r="B20" s="315" t="s">
        <v>1415</v>
      </c>
      <c r="C20" s="312" t="s">
        <v>2301</v>
      </c>
      <c r="D20" s="312" t="s">
        <v>3123</v>
      </c>
      <c r="E20" s="312" t="s">
        <v>3124</v>
      </c>
      <c r="F20" s="312" t="s">
        <v>3125</v>
      </c>
      <c r="G20" s="312" t="s">
        <v>1554</v>
      </c>
      <c r="H20" s="65">
        <v>957605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4" ht="30" customHeight="1">
      <c r="B21" s="315" t="s">
        <v>1413</v>
      </c>
      <c r="C21" s="312" t="s">
        <v>1561</v>
      </c>
      <c r="D21" s="312" t="s">
        <v>3572</v>
      </c>
      <c r="E21" s="312" t="s">
        <v>3573</v>
      </c>
      <c r="F21" s="312" t="s">
        <v>3149</v>
      </c>
      <c r="G21" s="312" t="s">
        <v>1554</v>
      </c>
      <c r="H21" s="65">
        <v>957620</v>
      </c>
      <c r="I21" s="65">
        <f>IF(H21="","None",_xlfn.XLOOKUP(H21,RawTable[ITEM_NO],RawTable[STOCK],"None"))</f>
        <v>2</v>
      </c>
      <c r="J21" s="313"/>
      <c r="K21" s="313"/>
      <c r="L21" s="316"/>
    </row>
    <row r="22" spans="2:14" ht="30" customHeight="1">
      <c r="B22" s="315" t="s">
        <v>1413</v>
      </c>
      <c r="C22" s="312" t="s">
        <v>3454</v>
      </c>
      <c r="D22" s="312" t="s">
        <v>3455</v>
      </c>
      <c r="E22" s="312" t="s">
        <v>3456</v>
      </c>
      <c r="F22" s="312"/>
      <c r="G22" s="312" t="s">
        <v>3074</v>
      </c>
      <c r="H22" s="65">
        <v>957820</v>
      </c>
      <c r="I22" s="65">
        <f>IF(H22="","None",_xlfn.XLOOKUP(H22,RawTable[ITEM_NO],RawTable[STOCK],"None"))</f>
        <v>3</v>
      </c>
      <c r="J22" s="313"/>
      <c r="K22" s="313"/>
      <c r="L22" s="316"/>
    </row>
    <row r="23" spans="2:14" ht="30" customHeight="1">
      <c r="B23" s="315" t="s">
        <v>1413</v>
      </c>
      <c r="C23" s="312"/>
      <c r="D23" s="312" t="s">
        <v>3457</v>
      </c>
      <c r="E23" s="312" t="s">
        <v>3458</v>
      </c>
      <c r="F23" s="312" t="s">
        <v>3459</v>
      </c>
      <c r="G23" s="312" t="s">
        <v>1819</v>
      </c>
      <c r="H23" s="65">
        <v>957821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4" ht="30" customHeight="1">
      <c r="B24" s="315" t="s">
        <v>1413</v>
      </c>
      <c r="C24" s="312"/>
      <c r="D24" s="312" t="s">
        <v>3412</v>
      </c>
      <c r="E24" s="312"/>
      <c r="F24" s="312"/>
      <c r="G24" s="312" t="s">
        <v>3074</v>
      </c>
      <c r="H24" s="65">
        <v>957931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4" ht="30" customHeight="1">
      <c r="B25" s="315" t="s">
        <v>1413</v>
      </c>
      <c r="C25" s="312" t="s">
        <v>2102</v>
      </c>
      <c r="D25" s="312" t="s">
        <v>3552</v>
      </c>
      <c r="E25" s="312" t="s">
        <v>3553</v>
      </c>
      <c r="F25" s="312" t="s">
        <v>3554</v>
      </c>
      <c r="G25" s="312" t="s">
        <v>1680</v>
      </c>
      <c r="H25" s="65">
        <v>957963</v>
      </c>
      <c r="I25" s="65">
        <f>IF(H25="","None",_xlfn.XLOOKUP(H25,RawTable[ITEM_NO],RawTable[STOCK],"None"))</f>
        <v>4</v>
      </c>
      <c r="J25" s="313"/>
      <c r="K25" s="313"/>
      <c r="L25" s="316"/>
    </row>
    <row r="26" spans="2:14" ht="30" customHeight="1">
      <c r="B26" s="315" t="s">
        <v>1415</v>
      </c>
      <c r="C26" s="312" t="s">
        <v>1429</v>
      </c>
      <c r="D26" s="312" t="s">
        <v>3240</v>
      </c>
      <c r="E26" s="312" t="s">
        <v>3241</v>
      </c>
      <c r="F26" s="312" t="s">
        <v>3242</v>
      </c>
      <c r="G26" s="312" t="s">
        <v>3074</v>
      </c>
      <c r="H26" s="65">
        <v>958241</v>
      </c>
      <c r="I26" s="65">
        <f>IF(H26="","None",_xlfn.XLOOKUP(H26,RawTable[ITEM_NO],RawTable[STOCK],"None"))</f>
        <v>4</v>
      </c>
      <c r="J26" s="313"/>
      <c r="K26" s="313"/>
      <c r="L26" s="316"/>
    </row>
    <row r="27" spans="2:14" ht="30" customHeight="1">
      <c r="B27" s="315" t="s">
        <v>1415</v>
      </c>
      <c r="C27" s="312" t="s">
        <v>1558</v>
      </c>
      <c r="D27" s="736" t="s">
        <v>3473</v>
      </c>
      <c r="E27" s="736" t="s">
        <v>3472</v>
      </c>
      <c r="F27" s="312" t="s">
        <v>3474</v>
      </c>
      <c r="G27" s="312" t="s">
        <v>3074</v>
      </c>
      <c r="H27" s="65">
        <v>958500</v>
      </c>
      <c r="I27" s="65" t="str">
        <f>IF(H27="","None",_xlfn.XLOOKUP(H27,RawTable[ITEM_NO],RawTable[STOCK],"None"))</f>
        <v>None</v>
      </c>
      <c r="J27" s="313"/>
      <c r="K27" s="313"/>
      <c r="L27" s="316"/>
    </row>
    <row r="28" spans="2:14" ht="30" customHeight="1">
      <c r="B28" s="315" t="s">
        <v>1415</v>
      </c>
      <c r="C28" s="312"/>
      <c r="D28" s="312" t="s">
        <v>3256</v>
      </c>
      <c r="E28" s="312"/>
      <c r="F28" s="312"/>
      <c r="G28" s="312" t="s">
        <v>3074</v>
      </c>
      <c r="H28" s="65">
        <v>958578</v>
      </c>
      <c r="I28" s="65">
        <f>IF(H28="","None",_xlfn.XLOOKUP(H28,RawTable[ITEM_NO],RawTable[STOCK],"None"))</f>
        <v>3</v>
      </c>
      <c r="J28" s="313"/>
      <c r="K28" s="313"/>
      <c r="L28" s="316"/>
    </row>
    <row r="29" spans="2:14" ht="30" customHeight="1">
      <c r="B29" s="315" t="s">
        <v>1413</v>
      </c>
      <c r="C29" s="312"/>
      <c r="D29" s="312" t="s">
        <v>3301</v>
      </c>
      <c r="E29" s="312"/>
      <c r="F29" s="312"/>
      <c r="G29" s="312" t="s">
        <v>3074</v>
      </c>
      <c r="H29" s="65">
        <v>958579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4" ht="30" customHeight="1">
      <c r="B30" s="315" t="s">
        <v>1415</v>
      </c>
      <c r="C30" s="312" t="s">
        <v>1429</v>
      </c>
      <c r="D30" s="312" t="s">
        <v>3225</v>
      </c>
      <c r="E30" s="312" t="s">
        <v>3226</v>
      </c>
      <c r="F30" s="312" t="s">
        <v>3227</v>
      </c>
      <c r="G30" s="312" t="s">
        <v>3074</v>
      </c>
      <c r="H30" s="65">
        <v>958582</v>
      </c>
      <c r="I30" s="65">
        <f>IF(H30="","None",_xlfn.XLOOKUP(H30,RawTable[ITEM_NO],RawTable[STOCK],"None"))</f>
        <v>1</v>
      </c>
      <c r="J30" s="313"/>
      <c r="K30" s="313"/>
      <c r="L30" s="316"/>
      <c r="N30" s="325"/>
    </row>
    <row r="31" spans="2:14" ht="30" customHeight="1">
      <c r="B31" s="315" t="s">
        <v>1415</v>
      </c>
      <c r="C31" s="312" t="s">
        <v>1429</v>
      </c>
      <c r="D31" s="312" t="s">
        <v>3219</v>
      </c>
      <c r="E31" s="312" t="s">
        <v>3220</v>
      </c>
      <c r="F31" s="312" t="s">
        <v>3221</v>
      </c>
      <c r="G31" s="312" t="s">
        <v>3074</v>
      </c>
      <c r="H31" s="65">
        <v>958584</v>
      </c>
      <c r="I31" s="65">
        <f>IF(H31="","None",_xlfn.XLOOKUP(H31,RawTable[ITEM_NO],RawTable[STOCK],"None"))</f>
        <v>0</v>
      </c>
      <c r="J31" s="313"/>
      <c r="K31" s="313"/>
      <c r="L31" s="316"/>
      <c r="N31" s="325"/>
    </row>
    <row r="32" spans="2:14" ht="30" customHeight="1">
      <c r="B32" s="315" t="s">
        <v>1415</v>
      </c>
      <c r="C32" s="312" t="s">
        <v>1429</v>
      </c>
      <c r="D32" s="312" t="s">
        <v>3398</v>
      </c>
      <c r="E32" s="312" t="s">
        <v>3399</v>
      </c>
      <c r="F32" s="312" t="s">
        <v>3400</v>
      </c>
      <c r="G32" s="312" t="s">
        <v>1456</v>
      </c>
      <c r="H32" s="65">
        <v>958585</v>
      </c>
      <c r="I32" s="65">
        <f>IF(H32="","None",_xlfn.XLOOKUP(H32,RawTable[ITEM_NO],RawTable[STOCK],"None"))</f>
        <v>6</v>
      </c>
      <c r="J32" s="313"/>
      <c r="K32" s="313"/>
      <c r="L32" s="316"/>
    </row>
    <row r="33" spans="2:12" ht="30" customHeight="1">
      <c r="B33" s="315" t="s">
        <v>1415</v>
      </c>
      <c r="C33" s="312" t="s">
        <v>1429</v>
      </c>
      <c r="D33" s="312" t="s">
        <v>3222</v>
      </c>
      <c r="E33" s="312" t="s">
        <v>3223</v>
      </c>
      <c r="F33" s="312" t="s">
        <v>3224</v>
      </c>
      <c r="G33" s="312" t="s">
        <v>1456</v>
      </c>
      <c r="H33" s="65">
        <v>958586</v>
      </c>
      <c r="I33" s="65">
        <f>IF(H33="","None",_xlfn.XLOOKUP(H33,RawTable[ITEM_NO],RawTable[STOCK],"None"))</f>
        <v>5</v>
      </c>
      <c r="J33" s="313"/>
      <c r="K33" s="313"/>
      <c r="L33" s="316"/>
    </row>
    <row r="34" spans="2:12" ht="30" customHeight="1">
      <c r="B34" s="315" t="s">
        <v>1413</v>
      </c>
      <c r="C34" s="312" t="s">
        <v>2102</v>
      </c>
      <c r="D34" s="312" t="s">
        <v>3528</v>
      </c>
      <c r="E34" s="312" t="s">
        <v>3529</v>
      </c>
      <c r="F34" s="312" t="s">
        <v>3530</v>
      </c>
      <c r="G34" s="312" t="s">
        <v>1680</v>
      </c>
      <c r="H34" s="65">
        <v>958593</v>
      </c>
      <c r="I34" s="65">
        <f>IF(H34="","None",_xlfn.XLOOKUP(H34,RawTable[ITEM_NO],RawTable[STOCK],"None"))</f>
        <v>3</v>
      </c>
      <c r="J34" s="313"/>
      <c r="K34" s="313"/>
      <c r="L34" s="316"/>
    </row>
    <row r="35" spans="2:12" ht="30" customHeight="1">
      <c r="B35" s="315" t="s">
        <v>1415</v>
      </c>
      <c r="C35" s="312" t="s">
        <v>1448</v>
      </c>
      <c r="D35" s="312" t="s">
        <v>3537</v>
      </c>
      <c r="E35" s="312" t="s">
        <v>3538</v>
      </c>
      <c r="F35" s="312" t="s">
        <v>3539</v>
      </c>
      <c r="G35" s="312" t="s">
        <v>3074</v>
      </c>
      <c r="H35" s="65">
        <v>958671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1413</v>
      </c>
      <c r="C36" s="312" t="s">
        <v>2102</v>
      </c>
      <c r="D36" s="312" t="s">
        <v>3408</v>
      </c>
      <c r="E36" s="312" t="s">
        <v>3409</v>
      </c>
      <c r="F36" s="312" t="s">
        <v>3410</v>
      </c>
      <c r="G36" s="312" t="s">
        <v>3074</v>
      </c>
      <c r="H36" s="65">
        <v>958899</v>
      </c>
      <c r="I36" s="65">
        <f>IF(H36="","None",_xlfn.XLOOKUP(H36,RawTable[ITEM_NO],RawTable[STOCK],"None"))</f>
        <v>4</v>
      </c>
      <c r="J36" s="313"/>
      <c r="K36" s="313"/>
      <c r="L36" s="316"/>
    </row>
    <row r="37" spans="2:12" ht="30" customHeight="1">
      <c r="B37" s="315" t="s">
        <v>1413</v>
      </c>
      <c r="C37" s="312"/>
      <c r="D37" s="312" t="s">
        <v>3411</v>
      </c>
      <c r="E37" s="312"/>
      <c r="F37" s="312"/>
      <c r="G37" s="312" t="s">
        <v>3074</v>
      </c>
      <c r="H37" s="65">
        <v>958900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 t="s">
        <v>1651</v>
      </c>
      <c r="D38" s="312" t="s">
        <v>3283</v>
      </c>
      <c r="E38" s="312"/>
      <c r="F38" s="312"/>
      <c r="G38" s="312" t="s">
        <v>3284</v>
      </c>
      <c r="H38" s="65">
        <v>959166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1415</v>
      </c>
      <c r="C39" s="312" t="s">
        <v>1417</v>
      </c>
      <c r="D39" s="312" t="s">
        <v>3490</v>
      </c>
      <c r="E39" s="312" t="s">
        <v>3491</v>
      </c>
      <c r="F39" s="312" t="s">
        <v>3245</v>
      </c>
      <c r="G39" s="312" t="s">
        <v>3074</v>
      </c>
      <c r="H39" s="65">
        <v>959304</v>
      </c>
      <c r="I39" s="65">
        <f>IF(H39="","None",_xlfn.XLOOKUP(H39,RawTable[ITEM_NO],RawTable[STOCK],"None"))</f>
        <v>1</v>
      </c>
      <c r="J39" s="313"/>
      <c r="K39" s="313"/>
      <c r="L39" s="316"/>
    </row>
    <row r="40" spans="2:12" ht="30" customHeight="1">
      <c r="B40" s="315" t="s">
        <v>1415</v>
      </c>
      <c r="C40" s="312" t="s">
        <v>1429</v>
      </c>
      <c r="D40" s="312" t="s">
        <v>3243</v>
      </c>
      <c r="E40" s="312" t="s">
        <v>3244</v>
      </c>
      <c r="F40" s="312" t="s">
        <v>3245</v>
      </c>
      <c r="G40" s="312" t="s">
        <v>3074</v>
      </c>
      <c r="H40" s="65">
        <v>959305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1413</v>
      </c>
      <c r="C41" s="312"/>
      <c r="D41" s="312" t="s">
        <v>3182</v>
      </c>
      <c r="E41" s="312"/>
      <c r="F41" s="312"/>
      <c r="G41" s="312" t="s">
        <v>1585</v>
      </c>
      <c r="H41" s="65">
        <v>959730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1415</v>
      </c>
      <c r="C42" s="312" t="s">
        <v>1470</v>
      </c>
      <c r="D42" s="312" t="s">
        <v>3355</v>
      </c>
      <c r="E42" s="312"/>
      <c r="F42" s="312"/>
      <c r="G42" s="312" t="s">
        <v>3074</v>
      </c>
      <c r="H42" s="65">
        <v>960276</v>
      </c>
      <c r="I42" s="65">
        <f>IF(H42="","None",_xlfn.XLOOKUP(H42,RawTable[ITEM_NO],RawTable[STOCK],"None"))</f>
        <v>10</v>
      </c>
      <c r="J42" s="313"/>
      <c r="K42" s="313"/>
      <c r="L42" s="316"/>
    </row>
    <row r="43" spans="2:12" ht="30" customHeight="1">
      <c r="B43" s="315" t="s">
        <v>1413</v>
      </c>
      <c r="C43" s="312"/>
      <c r="D43" s="312" t="s">
        <v>3261</v>
      </c>
      <c r="E43" s="312" t="s">
        <v>3262</v>
      </c>
      <c r="F43" s="312" t="s">
        <v>3263</v>
      </c>
      <c r="G43" s="312" t="s">
        <v>1423</v>
      </c>
      <c r="H43" s="65">
        <v>960389</v>
      </c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 t="s">
        <v>1413</v>
      </c>
      <c r="C44" s="312" t="s">
        <v>2799</v>
      </c>
      <c r="D44" s="312" t="s">
        <v>3276</v>
      </c>
      <c r="E44" s="312" t="s">
        <v>3277</v>
      </c>
      <c r="F44" s="312" t="s">
        <v>3278</v>
      </c>
      <c r="G44" s="312" t="s">
        <v>1819</v>
      </c>
      <c r="H44" s="65">
        <v>960633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1415</v>
      </c>
      <c r="C45" s="312" t="s">
        <v>1563</v>
      </c>
      <c r="D45" s="312" t="s">
        <v>3513</v>
      </c>
      <c r="E45" s="312"/>
      <c r="F45" s="312"/>
      <c r="G45" s="312" t="s">
        <v>1423</v>
      </c>
      <c r="H45" s="65">
        <v>960733</v>
      </c>
      <c r="I45" s="65">
        <f>IF(H45="","None",_xlfn.XLOOKUP(H45,RawTable[ITEM_NO],RawTable[STOCK],"None"))</f>
        <v>4</v>
      </c>
      <c r="J45" s="313"/>
      <c r="K45" s="313"/>
      <c r="L45" s="316"/>
    </row>
    <row r="46" spans="2:12" ht="30" customHeight="1">
      <c r="B46" s="315" t="s">
        <v>1413</v>
      </c>
      <c r="C46" s="312" t="s">
        <v>1651</v>
      </c>
      <c r="D46" s="312" t="s">
        <v>2684</v>
      </c>
      <c r="E46" s="312" t="s">
        <v>3285</v>
      </c>
      <c r="F46" s="312" t="s">
        <v>1758</v>
      </c>
      <c r="G46" s="312" t="s">
        <v>1423</v>
      </c>
      <c r="H46" s="65">
        <v>960777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1769</v>
      </c>
      <c r="D47" s="312" t="s">
        <v>3257</v>
      </c>
      <c r="E47" s="312" t="s">
        <v>3258</v>
      </c>
      <c r="F47" s="312"/>
      <c r="G47" s="312" t="s">
        <v>3074</v>
      </c>
      <c r="H47" s="65">
        <v>960842</v>
      </c>
      <c r="I47" s="65">
        <f>IF(H47="","None",_xlfn.XLOOKUP(H47,RawTable[ITEM_NO],RawTable[STOCK],"None"))</f>
        <v>1</v>
      </c>
      <c r="J47" s="313"/>
      <c r="K47" s="313"/>
      <c r="L47" s="316"/>
    </row>
    <row r="48" spans="2:12" ht="30" customHeight="1">
      <c r="B48" s="315" t="s">
        <v>1413</v>
      </c>
      <c r="C48" s="312"/>
      <c r="D48" s="312" t="s">
        <v>3330</v>
      </c>
      <c r="E48" s="312" t="s">
        <v>3331</v>
      </c>
      <c r="F48" s="312" t="s">
        <v>3332</v>
      </c>
      <c r="G48" s="312" t="s">
        <v>3074</v>
      </c>
      <c r="H48" s="65">
        <v>961209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2708</v>
      </c>
      <c r="D49" s="312" t="s">
        <v>3413</v>
      </c>
      <c r="E49" s="312" t="s">
        <v>3414</v>
      </c>
      <c r="F49" s="312" t="s">
        <v>3415</v>
      </c>
      <c r="G49" s="312" t="s">
        <v>3074</v>
      </c>
      <c r="H49" s="65">
        <v>961822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 t="s">
        <v>1413</v>
      </c>
      <c r="C50" s="312" t="s">
        <v>2708</v>
      </c>
      <c r="D50" s="312" t="s">
        <v>3416</v>
      </c>
      <c r="E50" s="312" t="s">
        <v>3414</v>
      </c>
      <c r="F50" s="312" t="s">
        <v>3417</v>
      </c>
      <c r="G50" s="312" t="s">
        <v>3074</v>
      </c>
      <c r="H50" s="65">
        <v>961823</v>
      </c>
      <c r="I50" s="65">
        <f>IF(H50="","None",_xlfn.XLOOKUP(H50,RawTable[ITEM_NO],RawTable[STOCK],"None"))</f>
        <v>3</v>
      </c>
      <c r="J50" s="313"/>
      <c r="K50" s="313"/>
      <c r="L50" s="316"/>
    </row>
    <row r="51" spans="2:12" ht="30" customHeight="1">
      <c r="B51" s="315" t="s">
        <v>1415</v>
      </c>
      <c r="C51" s="312" t="s">
        <v>1839</v>
      </c>
      <c r="D51" s="312" t="s">
        <v>3376</v>
      </c>
      <c r="E51" s="312" t="s">
        <v>3377</v>
      </c>
      <c r="F51" s="312" t="s">
        <v>3378</v>
      </c>
      <c r="G51" s="312" t="s">
        <v>1554</v>
      </c>
      <c r="H51" s="65">
        <v>961948</v>
      </c>
      <c r="I51" s="65">
        <f>IF(H51="","None",_xlfn.XLOOKUP(H51,RawTable[ITEM_NO],RawTable[STOCK],"None"))</f>
        <v>1</v>
      </c>
      <c r="J51" s="313"/>
      <c r="K51" s="313"/>
      <c r="L51" s="316"/>
    </row>
    <row r="52" spans="2:12" ht="30" customHeight="1">
      <c r="B52" s="315" t="s">
        <v>1413</v>
      </c>
      <c r="C52" s="312" t="s">
        <v>1630</v>
      </c>
      <c r="D52" s="312" t="s">
        <v>3156</v>
      </c>
      <c r="E52" s="312" t="s">
        <v>3157</v>
      </c>
      <c r="F52" s="312" t="s">
        <v>3158</v>
      </c>
      <c r="G52" s="312" t="s">
        <v>3074</v>
      </c>
      <c r="H52" s="65">
        <v>962531</v>
      </c>
      <c r="I52" s="65">
        <f>IF(H52="","None",_xlfn.XLOOKUP(H52,RawTable[ITEM_NO],RawTable[STOCK],"None"))</f>
        <v>3</v>
      </c>
      <c r="J52" s="313"/>
      <c r="K52" s="313"/>
      <c r="L52" s="316"/>
    </row>
    <row r="53" spans="2:12" ht="30" customHeight="1">
      <c r="B53" s="315" t="s">
        <v>1413</v>
      </c>
      <c r="C53" s="312" t="s">
        <v>1607</v>
      </c>
      <c r="D53" s="312" t="s">
        <v>3100</v>
      </c>
      <c r="E53" s="312"/>
      <c r="F53" s="312"/>
      <c r="G53" s="312" t="s">
        <v>3074</v>
      </c>
      <c r="H53" s="65">
        <v>963030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1758</v>
      </c>
      <c r="D54" s="312" t="s">
        <v>3102</v>
      </c>
      <c r="E54" s="312" t="s">
        <v>3103</v>
      </c>
      <c r="F54" s="312" t="s">
        <v>3104</v>
      </c>
      <c r="G54" s="312" t="s">
        <v>3074</v>
      </c>
      <c r="H54" s="65">
        <v>963031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3325</v>
      </c>
      <c r="E55" s="312" t="s">
        <v>3326</v>
      </c>
      <c r="F55" s="312" t="s">
        <v>3327</v>
      </c>
      <c r="G55" s="312" t="s">
        <v>3074</v>
      </c>
      <c r="H55" s="65">
        <v>963994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1792</v>
      </c>
      <c r="C56" s="312" t="s">
        <v>1424</v>
      </c>
      <c r="D56" s="312" t="s">
        <v>3589</v>
      </c>
      <c r="E56" s="312"/>
      <c r="F56" s="312"/>
      <c r="G56" s="312" t="s">
        <v>3074</v>
      </c>
      <c r="H56" s="65">
        <v>964541</v>
      </c>
      <c r="I56" s="65">
        <f>IF(H56="","None",_xlfn.XLOOKUP(H56,RawTable[ITEM_NO],RawTable[STOCK],"None"))</f>
        <v>2</v>
      </c>
      <c r="J56" s="313"/>
      <c r="K56" s="313"/>
      <c r="L56" s="316"/>
    </row>
    <row r="57" spans="2:12" ht="30" customHeight="1">
      <c r="B57" s="315" t="s">
        <v>1415</v>
      </c>
      <c r="C57" s="312"/>
      <c r="D57" s="312" t="s">
        <v>3254</v>
      </c>
      <c r="E57" s="312" t="s">
        <v>3255</v>
      </c>
      <c r="F57" s="312" t="s">
        <v>3254</v>
      </c>
      <c r="G57" s="312" t="s">
        <v>3074</v>
      </c>
      <c r="H57" s="65">
        <v>964739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 t="s">
        <v>3178</v>
      </c>
      <c r="D58" s="312" t="s">
        <v>3339</v>
      </c>
      <c r="E58" s="312" t="s">
        <v>3340</v>
      </c>
      <c r="F58" s="312" t="s">
        <v>3180</v>
      </c>
      <c r="G58" s="312" t="s">
        <v>3074</v>
      </c>
      <c r="H58" s="65">
        <v>965148</v>
      </c>
      <c r="I58" s="65">
        <f>IF(H58="","None",_xlfn.XLOOKUP(H58,RawTable[ITEM_NO],RawTable[STOCK],"None"))</f>
        <v>8</v>
      </c>
      <c r="J58" s="313"/>
      <c r="K58" s="313"/>
      <c r="L58" s="316"/>
    </row>
    <row r="59" spans="2:12" ht="30" customHeight="1">
      <c r="B59" s="315" t="s">
        <v>1413</v>
      </c>
      <c r="C59" s="312" t="s">
        <v>3178</v>
      </c>
      <c r="D59" s="312" t="s">
        <v>3430</v>
      </c>
      <c r="E59" s="312" t="s">
        <v>3431</v>
      </c>
      <c r="F59" s="312" t="s">
        <v>3180</v>
      </c>
      <c r="G59" s="312" t="s">
        <v>3074</v>
      </c>
      <c r="H59" s="65">
        <v>965149</v>
      </c>
      <c r="I59" s="65">
        <f>IF(H59="","None",_xlfn.XLOOKUP(H59,RawTable[ITEM_NO],RawTable[STOCK],"None"))</f>
        <v>13</v>
      </c>
      <c r="J59" s="313"/>
      <c r="K59" s="313"/>
      <c r="L59" s="316"/>
    </row>
    <row r="60" spans="2:12" ht="30" customHeight="1">
      <c r="B60" s="315" t="s">
        <v>1415</v>
      </c>
      <c r="C60" s="312" t="s">
        <v>1839</v>
      </c>
      <c r="D60" s="312" t="s">
        <v>3380</v>
      </c>
      <c r="E60" s="312"/>
      <c r="F60" s="312"/>
      <c r="G60" s="312" t="s">
        <v>1554</v>
      </c>
      <c r="H60" s="65">
        <v>965179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 t="s">
        <v>1426</v>
      </c>
      <c r="D61" s="312" t="s">
        <v>2243</v>
      </c>
      <c r="E61" s="312" t="s">
        <v>3189</v>
      </c>
      <c r="F61" s="312" t="s">
        <v>3190</v>
      </c>
      <c r="G61" s="312" t="s">
        <v>1428</v>
      </c>
      <c r="H61" s="65">
        <v>1053002</v>
      </c>
      <c r="I61" s="65">
        <f>IF(H61="","None",_xlfn.XLOOKUP(H61,RawTable[ITEM_NO],RawTable[STOCK],"None"))</f>
        <v>1</v>
      </c>
      <c r="J61" s="313"/>
      <c r="K61" s="313"/>
      <c r="L61" s="316"/>
    </row>
    <row r="62" spans="2:12" ht="30" customHeight="1">
      <c r="B62" s="315" t="s">
        <v>1415</v>
      </c>
      <c r="C62" s="312" t="s">
        <v>1417</v>
      </c>
      <c r="D62" s="312" t="s">
        <v>3497</v>
      </c>
      <c r="E62" s="312"/>
      <c r="F62" s="312"/>
      <c r="G62" s="312" t="s">
        <v>1419</v>
      </c>
      <c r="H62" s="65">
        <v>1053118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1415</v>
      </c>
      <c r="C63" s="312" t="s">
        <v>1504</v>
      </c>
      <c r="D63" s="312" t="s">
        <v>3450</v>
      </c>
      <c r="E63" s="312"/>
      <c r="F63" s="312"/>
      <c r="G63" s="312" t="s">
        <v>1428</v>
      </c>
      <c r="H63" s="65">
        <v>1053425</v>
      </c>
      <c r="I63" s="65">
        <f>IF(H63="","None",_xlfn.XLOOKUP(H63,RawTable[ITEM_NO],RawTable[STOCK],"None"))</f>
        <v>1</v>
      </c>
      <c r="J63" s="313"/>
      <c r="K63" s="313"/>
      <c r="L63" s="316"/>
    </row>
    <row r="64" spans="2:12" ht="30" customHeight="1">
      <c r="B64" s="315" t="s">
        <v>1415</v>
      </c>
      <c r="C64" s="312" t="s">
        <v>1417</v>
      </c>
      <c r="D64" s="312" t="s">
        <v>3498</v>
      </c>
      <c r="E64" s="312" t="s">
        <v>3499</v>
      </c>
      <c r="F64" s="312" t="s">
        <v>3500</v>
      </c>
      <c r="G64" s="312" t="s">
        <v>1419</v>
      </c>
      <c r="H64" s="65">
        <v>1053487</v>
      </c>
      <c r="I64" s="65">
        <f>IF(H64="","None",_xlfn.XLOOKUP(H64,RawTable[ITEM_NO],RawTable[STOCK],"None"))</f>
        <v>4</v>
      </c>
      <c r="J64" s="313"/>
      <c r="K64" s="313"/>
      <c r="L64" s="316"/>
    </row>
    <row r="65" spans="2:12" ht="30" customHeight="1">
      <c r="B65" s="315" t="s">
        <v>1415</v>
      </c>
      <c r="C65" s="312" t="s">
        <v>1467</v>
      </c>
      <c r="D65" s="312" t="s">
        <v>1468</v>
      </c>
      <c r="E65" s="312"/>
      <c r="F65" s="312"/>
      <c r="G65" s="312" t="s">
        <v>1419</v>
      </c>
      <c r="H65" s="65">
        <v>1053677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1415</v>
      </c>
      <c r="C66" s="312" t="s">
        <v>1446</v>
      </c>
      <c r="D66" s="312" t="s">
        <v>3270</v>
      </c>
      <c r="E66" s="312" t="s">
        <v>3271</v>
      </c>
      <c r="F66" s="312" t="s">
        <v>3272</v>
      </c>
      <c r="G66" s="312" t="s">
        <v>1419</v>
      </c>
      <c r="H66" s="65">
        <v>1053770</v>
      </c>
      <c r="I66" s="65">
        <f>IF(H66="","None",_xlfn.XLOOKUP(H66,RawTable[ITEM_NO],RawTable[STOCK],"None"))</f>
        <v>4</v>
      </c>
      <c r="J66" s="313"/>
      <c r="K66" s="313"/>
      <c r="L66" s="316"/>
    </row>
    <row r="67" spans="2:12" ht="30" customHeight="1">
      <c r="B67" s="315" t="s">
        <v>1792</v>
      </c>
      <c r="C67" s="312" t="s">
        <v>1424</v>
      </c>
      <c r="D67" s="312" t="s">
        <v>3593</v>
      </c>
      <c r="E67" s="312"/>
      <c r="F67" s="312"/>
      <c r="G67" s="312" t="s">
        <v>3581</v>
      </c>
      <c r="H67" s="65">
        <v>1054274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1792</v>
      </c>
      <c r="C68" s="312" t="s">
        <v>1424</v>
      </c>
      <c r="D68" s="312" t="s">
        <v>3594</v>
      </c>
      <c r="E68" s="312"/>
      <c r="F68" s="312"/>
      <c r="G68" s="312" t="s">
        <v>1495</v>
      </c>
      <c r="H68" s="65">
        <v>1054275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1415</v>
      </c>
      <c r="C69" s="312" t="s">
        <v>1417</v>
      </c>
      <c r="D69" s="312" t="s">
        <v>3496</v>
      </c>
      <c r="E69" s="312"/>
      <c r="F69" s="312"/>
      <c r="G69" s="312" t="s">
        <v>1419</v>
      </c>
      <c r="H69" s="65">
        <v>1054282</v>
      </c>
      <c r="I69" s="65">
        <f>IF(H69="","None",_xlfn.XLOOKUP(H69,RawTable[ITEM_NO],RawTable[STOCK],"None"))</f>
        <v>5</v>
      </c>
      <c r="J69" s="313"/>
      <c r="K69" s="313"/>
      <c r="L69" s="316"/>
    </row>
    <row r="70" spans="2:12" ht="30" customHeight="1">
      <c r="B70" s="315" t="s">
        <v>1415</v>
      </c>
      <c r="C70" s="312" t="s">
        <v>1426</v>
      </c>
      <c r="D70" s="312" t="s">
        <v>3187</v>
      </c>
      <c r="E70" s="312" t="s">
        <v>2234</v>
      </c>
      <c r="F70" s="312" t="s">
        <v>3188</v>
      </c>
      <c r="G70" s="312" t="s">
        <v>1419</v>
      </c>
      <c r="H70" s="65">
        <v>1054370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1415</v>
      </c>
      <c r="C71" s="312"/>
      <c r="D71" s="312" t="s">
        <v>3343</v>
      </c>
      <c r="E71" s="312"/>
      <c r="F71" s="312"/>
      <c r="G71" s="312" t="s">
        <v>3344</v>
      </c>
      <c r="H71" s="65">
        <v>1054785</v>
      </c>
      <c r="I71" s="65">
        <f>IF(H71="","None",_xlfn.XLOOKUP(H71,RawTable[ITEM_NO],RawTable[STOCK],"None"))</f>
        <v>2</v>
      </c>
      <c r="J71" s="313"/>
      <c r="K71" s="313"/>
      <c r="L71" s="316"/>
    </row>
    <row r="72" spans="2:12" ht="30" customHeight="1">
      <c r="B72" s="315" t="s">
        <v>1792</v>
      </c>
      <c r="C72" s="312" t="s">
        <v>1429</v>
      </c>
      <c r="D72" s="312" t="s">
        <v>1788</v>
      </c>
      <c r="E72" s="312"/>
      <c r="F72" s="312"/>
      <c r="G72" s="312" t="s">
        <v>1419</v>
      </c>
      <c r="H72" s="65">
        <v>1054819</v>
      </c>
      <c r="I72" s="65">
        <f>IF(H72="","None",_xlfn.XLOOKUP(H72,RawTable[ITEM_NO],RawTable[STOCK],"None"))</f>
        <v>2</v>
      </c>
      <c r="J72" s="313"/>
      <c r="K72" s="313"/>
      <c r="L72" s="316"/>
    </row>
    <row r="73" spans="2:12" ht="30" customHeight="1">
      <c r="B73" s="315" t="s">
        <v>1415</v>
      </c>
      <c r="C73" s="312" t="s">
        <v>1502</v>
      </c>
      <c r="D73" s="312" t="s">
        <v>1503</v>
      </c>
      <c r="E73" s="312"/>
      <c r="F73" s="312"/>
      <c r="G73" s="312" t="s">
        <v>1419</v>
      </c>
      <c r="H73" s="65">
        <v>1054961</v>
      </c>
      <c r="I73" s="65">
        <f>IF(H73="","None",_xlfn.XLOOKUP(H73,RawTable[ITEM_NO],RawTable[STOCK],"None"))</f>
        <v>1</v>
      </c>
      <c r="J73" s="313"/>
      <c r="K73" s="313"/>
      <c r="L73" s="316"/>
    </row>
    <row r="74" spans="2:12" ht="30" customHeight="1">
      <c r="B74" s="315" t="s">
        <v>1413</v>
      </c>
      <c r="C74" s="312"/>
      <c r="D74" s="312" t="s">
        <v>2988</v>
      </c>
      <c r="E74" s="312"/>
      <c r="F74" s="312"/>
      <c r="G74" s="312" t="s">
        <v>1495</v>
      </c>
      <c r="H74" s="65">
        <v>1055019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1415</v>
      </c>
      <c r="C75" s="312" t="s">
        <v>1563</v>
      </c>
      <c r="D75" s="312" t="s">
        <v>3527</v>
      </c>
      <c r="E75" s="312"/>
      <c r="F75" s="312"/>
      <c r="G75" s="312" t="s">
        <v>1423</v>
      </c>
      <c r="H75" s="65">
        <v>1251598</v>
      </c>
      <c r="I75" s="65">
        <f>IF(H75="","None",_xlfn.XLOOKUP(H75,RawTable[ITEM_NO],RawTable[STOCK],"None"))</f>
        <v>23</v>
      </c>
      <c r="J75" s="313"/>
      <c r="K75" s="313"/>
      <c r="L75" s="316"/>
    </row>
    <row r="76" spans="2:12" ht="30" customHeight="1">
      <c r="B76" s="315" t="s">
        <v>1415</v>
      </c>
      <c r="C76" s="312" t="s">
        <v>1563</v>
      </c>
      <c r="D76" s="312" t="s">
        <v>3558</v>
      </c>
      <c r="E76" s="312"/>
      <c r="F76" s="312"/>
      <c r="G76" s="312" t="s">
        <v>3074</v>
      </c>
      <c r="H76" s="65">
        <v>1252287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 t="s">
        <v>1415</v>
      </c>
      <c r="C77" s="312" t="s">
        <v>1563</v>
      </c>
      <c r="D77" s="312" t="s">
        <v>3148</v>
      </c>
      <c r="E77" s="312" t="s">
        <v>3147</v>
      </c>
      <c r="F77" s="312" t="s">
        <v>8779</v>
      </c>
      <c r="G77" s="312" t="s">
        <v>1554</v>
      </c>
      <c r="H77" s="65">
        <v>1252332</v>
      </c>
      <c r="I77" s="65">
        <f>IF(H77="","None",_xlfn.XLOOKUP(H77,RawTable[ITEM_NO],RawTable[STOCK],"None"))</f>
        <v>2</v>
      </c>
      <c r="J77" s="313"/>
      <c r="K77" s="313"/>
      <c r="L77" s="316"/>
    </row>
    <row r="78" spans="2:12" ht="30" customHeight="1">
      <c r="B78" s="315" t="s">
        <v>1415</v>
      </c>
      <c r="C78" s="312" t="s">
        <v>1839</v>
      </c>
      <c r="D78" s="312" t="s">
        <v>3383</v>
      </c>
      <c r="E78" s="312"/>
      <c r="F78" s="312"/>
      <c r="G78" s="312" t="s">
        <v>3074</v>
      </c>
      <c r="H78" s="65">
        <v>6104006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1415</v>
      </c>
      <c r="C79" s="312" t="s">
        <v>1470</v>
      </c>
      <c r="D79" s="312" t="s">
        <v>3356</v>
      </c>
      <c r="E79" s="312"/>
      <c r="F79" s="312"/>
      <c r="G79" s="312" t="s">
        <v>1428</v>
      </c>
      <c r="H79" s="65">
        <v>6104137</v>
      </c>
      <c r="I79" s="65">
        <f>IF(H79="","None",_xlfn.XLOOKUP(H79,RawTable[ITEM_NO],RawTable[STOCK],"None"))</f>
        <v>5</v>
      </c>
      <c r="J79" s="313"/>
      <c r="K79" s="313"/>
      <c r="L79" s="316"/>
    </row>
    <row r="80" spans="2:12" ht="30" customHeight="1">
      <c r="B80" s="315" t="s">
        <v>1413</v>
      </c>
      <c r="C80" s="312"/>
      <c r="D80" s="312" t="s">
        <v>3302</v>
      </c>
      <c r="E80" s="312"/>
      <c r="F80" s="312"/>
      <c r="G80" s="312" t="s">
        <v>1554</v>
      </c>
      <c r="H80" s="65">
        <v>6104956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1413</v>
      </c>
      <c r="C81" s="312" t="s">
        <v>1769</v>
      </c>
      <c r="D81" s="312" t="s">
        <v>3259</v>
      </c>
      <c r="E81" s="312"/>
      <c r="F81" s="312"/>
      <c r="G81" s="312" t="s">
        <v>3074</v>
      </c>
      <c r="H81" s="65">
        <v>6107948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1792</v>
      </c>
      <c r="C82" s="312"/>
      <c r="D82" s="312" t="s">
        <v>3580</v>
      </c>
      <c r="E82" s="312"/>
      <c r="F82" s="312"/>
      <c r="G82" s="312" t="s">
        <v>3581</v>
      </c>
      <c r="H82" s="65">
        <v>6111583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 t="s">
        <v>1792</v>
      </c>
      <c r="C83" s="312"/>
      <c r="D83" s="312" t="s">
        <v>3582</v>
      </c>
      <c r="E83" s="312"/>
      <c r="F83" s="312"/>
      <c r="G83" s="312" t="s">
        <v>1585</v>
      </c>
      <c r="H83" s="65">
        <v>6111585</v>
      </c>
      <c r="I83" s="65">
        <f>IF(H83="","None",_xlfn.XLOOKUP(H83,RawTable[ITEM_NO],RawTable[STOCK],"None"))</f>
        <v>0</v>
      </c>
      <c r="J83" s="313"/>
      <c r="K83" s="313"/>
      <c r="L83" s="316"/>
    </row>
    <row r="84" spans="2:12" ht="30" customHeight="1">
      <c r="B84" s="315" t="s">
        <v>1415</v>
      </c>
      <c r="C84" s="312" t="s">
        <v>2301</v>
      </c>
      <c r="D84" s="312" t="s">
        <v>3432</v>
      </c>
      <c r="E84" s="312" t="s">
        <v>3433</v>
      </c>
      <c r="F84" s="312" t="s">
        <v>3434</v>
      </c>
      <c r="G84" s="312" t="s">
        <v>1423</v>
      </c>
      <c r="H84" s="65">
        <v>6111888</v>
      </c>
      <c r="I84" s="65">
        <f>IF(H84="","None",_xlfn.XLOOKUP(H84,RawTable[ITEM_NO],RawTable[STOCK],"None"))</f>
        <v>0</v>
      </c>
      <c r="J84" s="313"/>
      <c r="K84" s="313"/>
      <c r="L84" s="316"/>
    </row>
    <row r="85" spans="2:12" ht="30" customHeight="1">
      <c r="B85" s="315" t="s">
        <v>1413</v>
      </c>
      <c r="C85" s="312" t="s">
        <v>2102</v>
      </c>
      <c r="D85" s="312" t="s">
        <v>3217</v>
      </c>
      <c r="E85" s="312" t="s">
        <v>3218</v>
      </c>
      <c r="F85" s="312" t="s">
        <v>3209</v>
      </c>
      <c r="G85" s="312" t="s">
        <v>3074</v>
      </c>
      <c r="H85" s="65">
        <v>6114976</v>
      </c>
      <c r="I85" s="65">
        <f>IF(H85="","None",_xlfn.XLOOKUP(H85,RawTable[ITEM_NO],RawTable[STOCK],"None"))</f>
        <v>9.6</v>
      </c>
      <c r="J85" s="313"/>
      <c r="K85" s="313"/>
      <c r="L85" s="316"/>
    </row>
    <row r="86" spans="2:12" ht="30" customHeight="1">
      <c r="B86" s="315" t="s">
        <v>1413</v>
      </c>
      <c r="C86" s="312" t="s">
        <v>1561</v>
      </c>
      <c r="D86" s="312" t="s">
        <v>3570</v>
      </c>
      <c r="E86" s="312" t="s">
        <v>3571</v>
      </c>
      <c r="F86" s="312" t="s">
        <v>3293</v>
      </c>
      <c r="G86" s="312" t="s">
        <v>1554</v>
      </c>
      <c r="H86" s="65">
        <v>6116962</v>
      </c>
      <c r="I86" s="65">
        <f>IF(H86="","None",_xlfn.XLOOKUP(H86,RawTable[ITEM_NO],RawTable[STOCK],"None"))</f>
        <v>2</v>
      </c>
      <c r="J86" s="313"/>
      <c r="K86" s="313"/>
      <c r="L86" s="316"/>
    </row>
    <row r="87" spans="2:12" ht="30" customHeight="1">
      <c r="B87" s="315" t="s">
        <v>1413</v>
      </c>
      <c r="C87" s="312" t="s">
        <v>2102</v>
      </c>
      <c r="D87" s="312" t="s">
        <v>3078</v>
      </c>
      <c r="E87" s="312" t="s">
        <v>2724</v>
      </c>
      <c r="F87" s="312" t="s">
        <v>3079</v>
      </c>
      <c r="G87" s="312" t="s">
        <v>1680</v>
      </c>
      <c r="H87" s="65">
        <v>6117213</v>
      </c>
      <c r="I87" s="65">
        <f>IF(H87="","None",_xlfn.XLOOKUP(H87,RawTable[ITEM_NO],RawTable[STOCK],"None"))</f>
        <v>4</v>
      </c>
      <c r="J87" s="313"/>
      <c r="K87" s="313"/>
      <c r="L87" s="316"/>
    </row>
    <row r="88" spans="2:12" ht="30" customHeight="1">
      <c r="B88" s="315" t="s">
        <v>1413</v>
      </c>
      <c r="C88" s="312" t="s">
        <v>2102</v>
      </c>
      <c r="D88" s="312" t="s">
        <v>3531</v>
      </c>
      <c r="E88" s="312" t="s">
        <v>2057</v>
      </c>
      <c r="F88" s="312" t="s">
        <v>3209</v>
      </c>
      <c r="G88" s="312" t="s">
        <v>2788</v>
      </c>
      <c r="H88" s="65">
        <v>6117214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1792</v>
      </c>
      <c r="C89" s="312"/>
      <c r="D89" s="312" t="s">
        <v>3592</v>
      </c>
      <c r="E89" s="312"/>
      <c r="F89" s="312"/>
      <c r="G89" s="312" t="s">
        <v>3074</v>
      </c>
      <c r="H89" s="65">
        <v>6118090</v>
      </c>
      <c r="I89" s="65">
        <f>IF(H89="","None",_xlfn.XLOOKUP(H89,RawTable[ITEM_NO],RawTable[STOCK],"None"))</f>
        <v>2</v>
      </c>
      <c r="J89" s="313"/>
      <c r="K89" s="313"/>
      <c r="L89" s="316"/>
    </row>
    <row r="90" spans="2:12" ht="30" customHeight="1">
      <c r="B90" s="315" t="s">
        <v>1415</v>
      </c>
      <c r="C90" s="312" t="s">
        <v>2301</v>
      </c>
      <c r="D90" s="312" t="s">
        <v>3351</v>
      </c>
      <c r="E90" s="312" t="s">
        <v>3352</v>
      </c>
      <c r="F90" s="312" t="s">
        <v>3353</v>
      </c>
      <c r="G90" s="312" t="s">
        <v>3074</v>
      </c>
      <c r="H90" s="65">
        <v>6119367</v>
      </c>
      <c r="I90" s="65">
        <f>IF(H90="","None",_xlfn.XLOOKUP(H90,RawTable[ITEM_NO],RawTable[STOCK],"None"))</f>
        <v>2</v>
      </c>
      <c r="J90" s="313"/>
      <c r="K90" s="313"/>
      <c r="L90" s="316"/>
    </row>
    <row r="91" spans="2:12" ht="30" customHeight="1">
      <c r="B91" s="315" t="s">
        <v>1415</v>
      </c>
      <c r="C91" s="312" t="s">
        <v>1426</v>
      </c>
      <c r="D91" s="312" t="s">
        <v>3577</v>
      </c>
      <c r="E91" s="312"/>
      <c r="F91" s="312"/>
      <c r="G91" s="312" t="s">
        <v>1528</v>
      </c>
      <c r="H91" s="65">
        <v>6119797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3357</v>
      </c>
      <c r="E92" s="312" t="s">
        <v>3358</v>
      </c>
      <c r="F92" s="312"/>
      <c r="G92" s="312" t="s">
        <v>1419</v>
      </c>
      <c r="H92" s="65">
        <v>6120751</v>
      </c>
      <c r="I92" s="65">
        <f>IF(H92="","None",_xlfn.XLOOKUP(H92,RawTable[ITEM_NO],RawTable[STOCK],"None"))</f>
        <v>1</v>
      </c>
      <c r="J92" s="313"/>
      <c r="K92" s="313"/>
      <c r="L92" s="316"/>
    </row>
    <row r="93" spans="2:12" ht="30" customHeight="1">
      <c r="B93" s="315" t="s">
        <v>1415</v>
      </c>
      <c r="C93" s="312" t="s">
        <v>1502</v>
      </c>
      <c r="D93" s="312" t="s">
        <v>3427</v>
      </c>
      <c r="E93" s="312"/>
      <c r="F93" s="312"/>
      <c r="G93" s="312" t="s">
        <v>1428</v>
      </c>
      <c r="H93" s="65">
        <v>6123961</v>
      </c>
      <c r="I93" s="65">
        <f>IF(H93="","None",_xlfn.XLOOKUP(H93,RawTable[ITEM_NO],RawTable[STOCK],"None"))</f>
        <v>3</v>
      </c>
      <c r="J93" s="313"/>
      <c r="K93" s="313"/>
      <c r="L93" s="316"/>
    </row>
    <row r="94" spans="2:12" ht="30" customHeight="1">
      <c r="B94" s="315" t="s">
        <v>1413</v>
      </c>
      <c r="C94" s="312" t="s">
        <v>2391</v>
      </c>
      <c r="D94" s="312" t="s">
        <v>3428</v>
      </c>
      <c r="E94" s="312" t="s">
        <v>3429</v>
      </c>
      <c r="F94" s="312"/>
      <c r="G94" s="312" t="s">
        <v>3074</v>
      </c>
      <c r="H94" s="65">
        <v>6126171</v>
      </c>
      <c r="I94" s="65">
        <f>IF(H94="","None",_xlfn.XLOOKUP(H94,RawTable[ITEM_NO],RawTable[STOCK],"None"))</f>
        <v>2</v>
      </c>
      <c r="J94" s="313"/>
      <c r="K94" s="313"/>
      <c r="L94" s="316"/>
    </row>
    <row r="95" spans="2:12" ht="30" customHeight="1">
      <c r="B95" s="315" t="s">
        <v>1413</v>
      </c>
      <c r="C95" s="312" t="s">
        <v>1561</v>
      </c>
      <c r="D95" s="312" t="s">
        <v>3565</v>
      </c>
      <c r="E95" s="312" t="s">
        <v>3566</v>
      </c>
      <c r="F95" s="312" t="s">
        <v>3567</v>
      </c>
      <c r="G95" s="312" t="s">
        <v>3074</v>
      </c>
      <c r="H95" s="65">
        <v>6127824</v>
      </c>
      <c r="I95" s="65">
        <f>IF(H95="","None",_xlfn.XLOOKUP(H95,RawTable[ITEM_NO],RawTable[STOCK],"None"))</f>
        <v>6</v>
      </c>
      <c r="J95" s="313"/>
      <c r="K95" s="313"/>
      <c r="L95" s="316"/>
    </row>
    <row r="96" spans="2:12" ht="30" customHeight="1">
      <c r="B96" s="315" t="s">
        <v>1413</v>
      </c>
      <c r="C96" s="312" t="s">
        <v>2102</v>
      </c>
      <c r="D96" s="312" t="s">
        <v>3216</v>
      </c>
      <c r="E96" s="312"/>
      <c r="F96" s="312"/>
      <c r="G96" s="312" t="s">
        <v>3074</v>
      </c>
      <c r="H96" s="65">
        <v>6128238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1415</v>
      </c>
      <c r="C97" s="312"/>
      <c r="D97" s="312" t="s">
        <v>2015</v>
      </c>
      <c r="E97" s="312"/>
      <c r="F97" s="312"/>
      <c r="G97" s="312" t="s">
        <v>1428</v>
      </c>
      <c r="H97" s="65">
        <v>6129937</v>
      </c>
      <c r="I97" s="65">
        <f>IF(H97="","None",_xlfn.XLOOKUP(H97,RawTable[ITEM_NO],RawTable[STOCK],"None"))</f>
        <v>0</v>
      </c>
      <c r="J97" s="313"/>
      <c r="K97" s="313"/>
      <c r="L97" s="316"/>
    </row>
    <row r="98" spans="2:12" ht="30" customHeight="1">
      <c r="B98" s="315" t="s">
        <v>1415</v>
      </c>
      <c r="C98" s="312" t="s">
        <v>1417</v>
      </c>
      <c r="D98" s="312" t="s">
        <v>3551</v>
      </c>
      <c r="E98" s="312"/>
      <c r="F98" s="312"/>
      <c r="G98" s="312" t="s">
        <v>1495</v>
      </c>
      <c r="H98" s="65">
        <v>6130314</v>
      </c>
      <c r="I98" s="65">
        <f>IF(H98="","None",_xlfn.XLOOKUP(H98,RawTable[ITEM_NO],RawTable[STOCK],"None"))</f>
        <v>3</v>
      </c>
      <c r="J98" s="313"/>
      <c r="K98" s="313"/>
      <c r="L98" s="316"/>
    </row>
    <row r="99" spans="2:12" ht="30" customHeight="1">
      <c r="B99" s="315" t="s">
        <v>1415</v>
      </c>
      <c r="C99" s="312" t="s">
        <v>1504</v>
      </c>
      <c r="D99" s="312" t="s">
        <v>3448</v>
      </c>
      <c r="E99" s="312" t="s">
        <v>3449</v>
      </c>
      <c r="F99" s="312"/>
      <c r="G99" s="312" t="s">
        <v>1419</v>
      </c>
      <c r="H99" s="65">
        <v>6130327</v>
      </c>
      <c r="I99" s="65">
        <f>IF(H99="","None",_xlfn.XLOOKUP(H99,RawTable[ITEM_NO],RawTable[STOCK],"None"))</f>
        <v>2</v>
      </c>
      <c r="J99" s="313"/>
      <c r="K99" s="313"/>
      <c r="L99" s="316"/>
    </row>
    <row r="100" spans="2:12" ht="30" customHeight="1">
      <c r="B100" s="315" t="s">
        <v>1415</v>
      </c>
      <c r="C100" s="312" t="s">
        <v>1504</v>
      </c>
      <c r="D100" s="312" t="s">
        <v>3451</v>
      </c>
      <c r="E100" s="312"/>
      <c r="F100" s="312"/>
      <c r="G100" s="312" t="s">
        <v>1419</v>
      </c>
      <c r="H100" s="65">
        <v>6130718</v>
      </c>
      <c r="I100" s="65">
        <f>IF(H100="","None",_xlfn.XLOOKUP(H100,RawTable[ITEM_NO],RawTable[STOCK],"None"))</f>
        <v>5</v>
      </c>
      <c r="J100" s="313"/>
      <c r="K100" s="313"/>
      <c r="L100" s="316"/>
    </row>
    <row r="101" spans="2:12" ht="30" customHeight="1">
      <c r="B101" s="315" t="s">
        <v>1413</v>
      </c>
      <c r="C101" s="312" t="s">
        <v>3470</v>
      </c>
      <c r="D101" s="312" t="s">
        <v>3471</v>
      </c>
      <c r="E101" s="312"/>
      <c r="F101" s="312"/>
      <c r="G101" s="312" t="s">
        <v>1554</v>
      </c>
      <c r="H101" s="65">
        <v>6134072</v>
      </c>
      <c r="I101" s="65">
        <f>IF(H101="","None",_xlfn.XLOOKUP(H101,RawTable[ITEM_NO],RawTable[STOCK],"None"))</f>
        <v>0</v>
      </c>
      <c r="J101" s="313"/>
      <c r="K101" s="313"/>
      <c r="L101" s="316"/>
    </row>
    <row r="102" spans="2:12" ht="30" customHeight="1">
      <c r="B102" s="315" t="s">
        <v>1413</v>
      </c>
      <c r="C102" s="312" t="s">
        <v>1630</v>
      </c>
      <c r="D102" s="312" t="s">
        <v>3153</v>
      </c>
      <c r="E102" s="312" t="s">
        <v>3154</v>
      </c>
      <c r="F102" s="312" t="s">
        <v>3155</v>
      </c>
      <c r="G102" s="312" t="s">
        <v>3074</v>
      </c>
      <c r="H102" s="65">
        <v>6134232</v>
      </c>
      <c r="I102" s="65">
        <f>IF(H102="","None",_xlfn.XLOOKUP(H102,RawTable[ITEM_NO],RawTable[STOCK],"None"))</f>
        <v>1</v>
      </c>
      <c r="J102" s="313"/>
      <c r="K102" s="313"/>
      <c r="L102" s="316"/>
    </row>
    <row r="103" spans="2:12" ht="30" customHeight="1">
      <c r="B103" s="315" t="s">
        <v>1413</v>
      </c>
      <c r="C103" s="312" t="s">
        <v>1561</v>
      </c>
      <c r="D103" s="312" t="s">
        <v>3248</v>
      </c>
      <c r="E103" s="312" t="s">
        <v>3249</v>
      </c>
      <c r="F103" s="312" t="s">
        <v>3250</v>
      </c>
      <c r="G103" s="312" t="s">
        <v>3074</v>
      </c>
      <c r="H103" s="65">
        <v>6134924</v>
      </c>
      <c r="I103" s="65">
        <f>IF(H103="","None",_xlfn.XLOOKUP(H103,RawTable[ITEM_NO],RawTable[STOCK],"None"))</f>
        <v>2</v>
      </c>
      <c r="J103" s="313"/>
      <c r="K103" s="313"/>
      <c r="L103" s="316"/>
    </row>
    <row r="104" spans="2:12" ht="30" customHeight="1">
      <c r="B104" s="315" t="s">
        <v>1415</v>
      </c>
      <c r="C104" s="312" t="s">
        <v>1458</v>
      </c>
      <c r="D104" s="312" t="s">
        <v>3023</v>
      </c>
      <c r="E104" s="312" t="s">
        <v>3315</v>
      </c>
      <c r="F104" s="312"/>
      <c r="G104" s="312" t="s">
        <v>1428</v>
      </c>
      <c r="H104" s="65">
        <v>6137317</v>
      </c>
      <c r="I104" s="65">
        <f>IF(H104="","None",_xlfn.XLOOKUP(H104,RawTable[ITEM_NO],RawTable[STOCK],"None"))</f>
        <v>14</v>
      </c>
      <c r="J104" s="313"/>
      <c r="K104" s="313"/>
      <c r="L104" s="316"/>
    </row>
    <row r="105" spans="2:12" ht="30" customHeight="1">
      <c r="B105" s="315" t="s">
        <v>1413</v>
      </c>
      <c r="C105" s="312" t="s">
        <v>3178</v>
      </c>
      <c r="D105" s="312" t="s">
        <v>3334</v>
      </c>
      <c r="E105" s="312" t="s">
        <v>3335</v>
      </c>
      <c r="F105" s="312" t="s">
        <v>3180</v>
      </c>
      <c r="G105" s="312" t="s">
        <v>3074</v>
      </c>
      <c r="H105" s="65">
        <v>6138553</v>
      </c>
      <c r="I105" s="65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B106" s="315" t="s">
        <v>1413</v>
      </c>
      <c r="C106" s="312" t="s">
        <v>1602</v>
      </c>
      <c r="D106" s="312" t="s">
        <v>3214</v>
      </c>
      <c r="E106" s="312"/>
      <c r="F106" s="312"/>
      <c r="G106" s="312" t="s">
        <v>3074</v>
      </c>
      <c r="H106" s="65">
        <v>6138554</v>
      </c>
      <c r="I106" s="65">
        <f>IF(H106="","None",_xlfn.XLOOKUP(H106,RawTable[ITEM_NO],RawTable[STOCK],"None"))</f>
        <v>1</v>
      </c>
      <c r="J106" s="313"/>
      <c r="K106" s="313"/>
      <c r="L106" s="316"/>
    </row>
    <row r="107" spans="2:12" ht="30" customHeight="1">
      <c r="B107" s="315" t="s">
        <v>1413</v>
      </c>
      <c r="C107" s="312" t="s">
        <v>3142</v>
      </c>
      <c r="D107" s="312" t="s">
        <v>3143</v>
      </c>
      <c r="E107" s="312" t="s">
        <v>3144</v>
      </c>
      <c r="F107" s="312"/>
      <c r="G107" s="312" t="s">
        <v>1423</v>
      </c>
      <c r="H107" s="65">
        <v>6140751</v>
      </c>
      <c r="I107" s="65">
        <f>IF(H107="","None",_xlfn.XLOOKUP(H107,RawTable[ITEM_NO],RawTable[STOCK],"None"))</f>
        <v>2</v>
      </c>
      <c r="J107" s="313"/>
      <c r="K107" s="313"/>
      <c r="L107" s="316"/>
    </row>
    <row r="108" spans="2:12" ht="30" customHeight="1">
      <c r="B108" s="315" t="s">
        <v>1415</v>
      </c>
      <c r="C108" s="312" t="s">
        <v>1448</v>
      </c>
      <c r="D108" s="312" t="s">
        <v>3541</v>
      </c>
      <c r="E108" s="312"/>
      <c r="F108" s="312"/>
      <c r="G108" s="312" t="s">
        <v>1428</v>
      </c>
      <c r="H108" s="65">
        <v>6141949</v>
      </c>
      <c r="I108" s="65">
        <f>IF(H108="","None",_xlfn.XLOOKUP(H108,RawTable[ITEM_NO],RawTable[STOCK],"None"))</f>
        <v>2</v>
      </c>
      <c r="J108" s="313"/>
      <c r="K108" s="313"/>
      <c r="L108" s="316"/>
    </row>
    <row r="109" spans="2:12" ht="30" customHeight="1">
      <c r="B109" s="315" t="s">
        <v>1413</v>
      </c>
      <c r="C109" s="312"/>
      <c r="D109" s="312" t="s">
        <v>3461</v>
      </c>
      <c r="E109" s="312" t="s">
        <v>3462</v>
      </c>
      <c r="F109" s="312" t="s">
        <v>3463</v>
      </c>
      <c r="G109" s="312" t="s">
        <v>1554</v>
      </c>
      <c r="H109" s="65">
        <v>6142551</v>
      </c>
      <c r="I109" s="65">
        <f>IF(H109="","None",_xlfn.XLOOKUP(H109,RawTable[ITEM_NO],RawTable[STOCK],"None"))</f>
        <v>3</v>
      </c>
      <c r="J109" s="313"/>
      <c r="K109" s="313"/>
      <c r="L109" s="316"/>
    </row>
    <row r="110" spans="2:12" ht="30" customHeight="1">
      <c r="B110" s="315" t="s">
        <v>1415</v>
      </c>
      <c r="C110" s="312" t="s">
        <v>1458</v>
      </c>
      <c r="D110" s="312" t="s">
        <v>3316</v>
      </c>
      <c r="E110" s="312" t="s">
        <v>3315</v>
      </c>
      <c r="F110" s="312" t="s">
        <v>3317</v>
      </c>
      <c r="G110" s="312" t="s">
        <v>1419</v>
      </c>
      <c r="H110" s="65">
        <v>6143199</v>
      </c>
      <c r="I110" s="65">
        <f>IF(H110="","None",_xlfn.XLOOKUP(H110,RawTable[ITEM_NO],RawTable[STOCK],"None"))</f>
        <v>18</v>
      </c>
      <c r="J110" s="313"/>
      <c r="K110" s="313"/>
      <c r="L110" s="316"/>
    </row>
    <row r="111" spans="2:12" ht="30" customHeight="1">
      <c r="B111" s="315" t="s">
        <v>1413</v>
      </c>
      <c r="C111" s="312" t="s">
        <v>1561</v>
      </c>
      <c r="D111" s="312" t="s">
        <v>3574</v>
      </c>
      <c r="E111" s="312" t="s">
        <v>3575</v>
      </c>
      <c r="F111" s="312" t="s">
        <v>3576</v>
      </c>
      <c r="G111" s="312" t="s">
        <v>3074</v>
      </c>
      <c r="H111" s="65">
        <v>6148862</v>
      </c>
      <c r="I111" s="65">
        <f>IF(H111="","None",_xlfn.XLOOKUP(H111,RawTable[ITEM_NO],RawTable[STOCK],"None"))</f>
        <v>3</v>
      </c>
      <c r="J111" s="313"/>
      <c r="K111" s="313"/>
      <c r="L111" s="316"/>
    </row>
    <row r="112" spans="2:12" ht="30" customHeight="1">
      <c r="B112" s="315" t="s">
        <v>1415</v>
      </c>
      <c r="C112" s="312" t="s">
        <v>1448</v>
      </c>
      <c r="D112" s="312" t="s">
        <v>3540</v>
      </c>
      <c r="E112" s="312"/>
      <c r="F112" s="312"/>
      <c r="G112" s="312" t="s">
        <v>1428</v>
      </c>
      <c r="H112" s="65">
        <v>6149004</v>
      </c>
      <c r="I112" s="65">
        <f>IF(H112="","None",_xlfn.XLOOKUP(H112,RawTable[ITEM_NO],RawTable[STOCK],"None"))</f>
        <v>8</v>
      </c>
      <c r="J112" s="313"/>
      <c r="K112" s="313"/>
      <c r="L112" s="316"/>
    </row>
    <row r="113" spans="2:12" ht="30" customHeight="1">
      <c r="B113" s="315" t="s">
        <v>1413</v>
      </c>
      <c r="C113" s="312" t="s">
        <v>1651</v>
      </c>
      <c r="D113" s="312" t="s">
        <v>3280</v>
      </c>
      <c r="E113" s="312" t="s">
        <v>3281</v>
      </c>
      <c r="F113" s="312" t="s">
        <v>3282</v>
      </c>
      <c r="G113" s="312" t="s">
        <v>1423</v>
      </c>
      <c r="H113" s="65">
        <v>6150396</v>
      </c>
      <c r="I113" s="65">
        <f>IF(H113="","None",_xlfn.XLOOKUP(H113,RawTable[ITEM_NO],RawTable[STOCK],"None"))</f>
        <v>2</v>
      </c>
      <c r="J113" s="313"/>
      <c r="K113" s="313"/>
      <c r="L113" s="316"/>
    </row>
    <row r="114" spans="2:12" ht="30" customHeight="1">
      <c r="B114" s="315" t="s">
        <v>1413</v>
      </c>
      <c r="C114" s="312" t="s">
        <v>1762</v>
      </c>
      <c r="D114" s="312" t="s">
        <v>3204</v>
      </c>
      <c r="E114" s="312" t="s">
        <v>3204</v>
      </c>
      <c r="F114" s="312" t="s">
        <v>3174</v>
      </c>
      <c r="G114" s="312" t="s">
        <v>1610</v>
      </c>
      <c r="H114" s="65">
        <v>6153106</v>
      </c>
      <c r="I114" s="65">
        <f>IF(H114="","None",_xlfn.XLOOKUP(H114,RawTable[ITEM_NO],RawTable[STOCK],"None"))</f>
        <v>2</v>
      </c>
      <c r="J114" s="313"/>
      <c r="K114" s="313"/>
      <c r="L114" s="316"/>
    </row>
    <row r="115" spans="2:12" ht="30" customHeight="1">
      <c r="B115" s="315" t="s">
        <v>1413</v>
      </c>
      <c r="C115" s="312"/>
      <c r="D115" s="312" t="s">
        <v>3161</v>
      </c>
      <c r="E115" s="312" t="s">
        <v>3162</v>
      </c>
      <c r="F115" s="312" t="s">
        <v>3163</v>
      </c>
      <c r="G115" s="312" t="s">
        <v>1423</v>
      </c>
      <c r="H115" s="65">
        <v>6154257</v>
      </c>
      <c r="I115" s="65">
        <f>IF(H115="","None",_xlfn.XLOOKUP(H115,RawTable[ITEM_NO],RawTable[STOCK],"None"))</f>
        <v>0</v>
      </c>
      <c r="J115" s="313"/>
      <c r="K115" s="313"/>
      <c r="L115" s="316"/>
    </row>
    <row r="116" spans="2:12" ht="30" customHeight="1">
      <c r="B116" s="315" t="s">
        <v>1792</v>
      </c>
      <c r="C116" s="312" t="s">
        <v>1424</v>
      </c>
      <c r="D116" s="312" t="s">
        <v>3583</v>
      </c>
      <c r="E116" s="312"/>
      <c r="F116" s="312"/>
      <c r="G116" s="312" t="s">
        <v>1585</v>
      </c>
      <c r="H116" s="65">
        <v>6156757</v>
      </c>
      <c r="I116" s="65">
        <f>IF(H116="","None",_xlfn.XLOOKUP(H116,RawTable[ITEM_NO],RawTable[STOCK],"None"))</f>
        <v>2</v>
      </c>
      <c r="J116" s="313"/>
      <c r="K116" s="313"/>
      <c r="L116" s="316"/>
    </row>
    <row r="117" spans="2:12" ht="30" customHeight="1">
      <c r="B117" s="315" t="s">
        <v>1792</v>
      </c>
      <c r="C117" s="312" t="s">
        <v>1424</v>
      </c>
      <c r="D117" s="312" t="s">
        <v>3584</v>
      </c>
      <c r="E117" s="312"/>
      <c r="F117" s="312"/>
      <c r="G117" s="312" t="s">
        <v>1585</v>
      </c>
      <c r="H117" s="65">
        <v>6156758</v>
      </c>
      <c r="I117" s="65">
        <f>IF(H117="","None",_xlfn.XLOOKUP(H117,RawTable[ITEM_NO],RawTable[STOCK],"None"))</f>
        <v>0</v>
      </c>
      <c r="J117" s="313"/>
      <c r="K117" s="313"/>
      <c r="L117" s="316"/>
    </row>
    <row r="118" spans="2:12" ht="30" customHeight="1">
      <c r="B118" s="315" t="s">
        <v>1413</v>
      </c>
      <c r="C118" s="312" t="s">
        <v>1626</v>
      </c>
      <c r="D118" s="312" t="s">
        <v>3483</v>
      </c>
      <c r="E118" s="312"/>
      <c r="F118" s="312"/>
      <c r="G118" s="312" t="s">
        <v>3074</v>
      </c>
      <c r="H118" s="65">
        <v>6156759</v>
      </c>
      <c r="I118" s="65">
        <f>IF(H118="","None",_xlfn.XLOOKUP(H118,RawTable[ITEM_NO],RawTable[STOCK],"None"))</f>
        <v>1</v>
      </c>
      <c r="J118" s="313"/>
      <c r="K118" s="313"/>
      <c r="L118" s="316"/>
    </row>
    <row r="119" spans="2:12" ht="30" customHeight="1">
      <c r="B119" s="315" t="s">
        <v>1415</v>
      </c>
      <c r="C119" s="312"/>
      <c r="D119" s="312" t="s">
        <v>3264</v>
      </c>
      <c r="E119" s="312"/>
      <c r="F119" s="312"/>
      <c r="G119" s="312" t="s">
        <v>1428</v>
      </c>
      <c r="H119" s="65">
        <v>6157066</v>
      </c>
      <c r="I119" s="65">
        <f>IF(H119="","None",_xlfn.XLOOKUP(H119,RawTable[ITEM_NO],RawTable[STOCK],"None"))</f>
        <v>1</v>
      </c>
      <c r="J119" s="313"/>
      <c r="K119" s="313"/>
      <c r="L119" s="316"/>
    </row>
    <row r="120" spans="2:12" ht="30" customHeight="1">
      <c r="B120" s="315" t="s">
        <v>1413</v>
      </c>
      <c r="C120" s="312"/>
      <c r="D120" s="312" t="s">
        <v>3328</v>
      </c>
      <c r="E120" s="312"/>
      <c r="F120" s="312"/>
      <c r="G120" s="312" t="s">
        <v>3074</v>
      </c>
      <c r="H120" s="65">
        <v>6157537</v>
      </c>
      <c r="I120" s="65">
        <f>IF(H120="","None",_xlfn.XLOOKUP(H120,RawTable[ITEM_NO],RawTable[STOCK],"None"))</f>
        <v>2</v>
      </c>
      <c r="J120" s="313"/>
      <c r="K120" s="313"/>
      <c r="L120" s="316"/>
    </row>
    <row r="121" spans="2:12" ht="30" customHeight="1">
      <c r="B121" s="315" t="s">
        <v>1413</v>
      </c>
      <c r="C121" s="312"/>
      <c r="D121" s="312" t="s">
        <v>3289</v>
      </c>
      <c r="E121" s="312"/>
      <c r="F121" s="312"/>
      <c r="G121" s="312" t="s">
        <v>3074</v>
      </c>
      <c r="H121" s="65">
        <v>6157538</v>
      </c>
      <c r="I121" s="65">
        <f>IF(H121="","None",_xlfn.XLOOKUP(H121,RawTable[ITEM_NO],RawTable[STOCK],"None"))</f>
        <v>2</v>
      </c>
      <c r="J121" s="313"/>
      <c r="K121" s="313"/>
      <c r="L121" s="316"/>
    </row>
    <row r="122" spans="2:12" ht="30" customHeight="1">
      <c r="B122" s="315" t="s">
        <v>1413</v>
      </c>
      <c r="C122" s="312"/>
      <c r="D122" s="312" t="s">
        <v>3159</v>
      </c>
      <c r="E122" s="312" t="s">
        <v>3159</v>
      </c>
      <c r="F122" s="312" t="s">
        <v>3160</v>
      </c>
      <c r="G122" s="312" t="s">
        <v>1423</v>
      </c>
      <c r="H122" s="65">
        <v>6157928</v>
      </c>
      <c r="I122" s="65">
        <f>IF(H122="","None",_xlfn.XLOOKUP(H122,RawTable[ITEM_NO],RawTable[STOCK],"None"))</f>
        <v>2</v>
      </c>
      <c r="J122" s="313"/>
      <c r="K122" s="313"/>
      <c r="L122" s="316"/>
    </row>
    <row r="123" spans="2:12" ht="30" customHeight="1">
      <c r="B123" s="315" t="s">
        <v>1415</v>
      </c>
      <c r="C123" s="312" t="s">
        <v>1839</v>
      </c>
      <c r="D123" s="312" t="s">
        <v>3379</v>
      </c>
      <c r="E123" s="312"/>
      <c r="F123" s="312"/>
      <c r="G123" s="312" t="s">
        <v>3074</v>
      </c>
      <c r="H123" s="65">
        <v>6158290</v>
      </c>
      <c r="I123" s="65">
        <f>IF(H123="","None",_xlfn.XLOOKUP(H123,RawTable[ITEM_NO],RawTable[STOCK],"None"))</f>
        <v>0</v>
      </c>
      <c r="J123" s="313"/>
      <c r="K123" s="313"/>
      <c r="L123" s="316"/>
    </row>
    <row r="124" spans="2:12" ht="30" customHeight="1">
      <c r="B124" s="315" t="s">
        <v>1413</v>
      </c>
      <c r="C124" s="312"/>
      <c r="D124" s="312" t="s">
        <v>3509</v>
      </c>
      <c r="E124" s="312"/>
      <c r="F124" s="312"/>
      <c r="G124" s="312" t="s">
        <v>3074</v>
      </c>
      <c r="H124" s="65">
        <v>6158680</v>
      </c>
      <c r="I124" s="65">
        <f>IF(H124="","None",_xlfn.XLOOKUP(H124,RawTable[ITEM_NO],RawTable[STOCK],"None"))</f>
        <v>4</v>
      </c>
      <c r="J124" s="313"/>
      <c r="K124" s="313"/>
      <c r="L124" s="316"/>
    </row>
    <row r="125" spans="2:12" ht="30" customHeight="1">
      <c r="B125" s="315" t="s">
        <v>1415</v>
      </c>
      <c r="C125" s="312" t="s">
        <v>1426</v>
      </c>
      <c r="D125" s="312" t="s">
        <v>3192</v>
      </c>
      <c r="E125" s="312"/>
      <c r="F125" s="312"/>
      <c r="G125" s="312" t="s">
        <v>1428</v>
      </c>
      <c r="H125" s="65">
        <v>6160452</v>
      </c>
      <c r="I125" s="65">
        <f>IF(H125="","None",_xlfn.XLOOKUP(H125,RawTable[ITEM_NO],RawTable[STOCK],"None"))</f>
        <v>0</v>
      </c>
      <c r="J125" s="313"/>
      <c r="K125" s="313"/>
      <c r="L125" s="316"/>
    </row>
    <row r="126" spans="2:12" ht="30" customHeight="1">
      <c r="B126" s="315" t="s">
        <v>1415</v>
      </c>
      <c r="C126" s="312" t="s">
        <v>1504</v>
      </c>
      <c r="D126" s="312" t="s">
        <v>3438</v>
      </c>
      <c r="E126" s="312" t="s">
        <v>1506</v>
      </c>
      <c r="F126" s="312" t="s">
        <v>1504</v>
      </c>
      <c r="G126" s="312" t="s">
        <v>1419</v>
      </c>
      <c r="H126" s="65">
        <v>6163099</v>
      </c>
      <c r="I126" s="65">
        <f>IF(H126="","None",_xlfn.XLOOKUP(H126,RawTable[ITEM_NO],RawTable[STOCK],"None"))</f>
        <v>3</v>
      </c>
      <c r="J126" s="313"/>
      <c r="K126" s="313"/>
      <c r="L126" s="316"/>
    </row>
    <row r="127" spans="2:12" ht="30" customHeight="1">
      <c r="B127" s="315" t="s">
        <v>1413</v>
      </c>
      <c r="C127" s="312" t="s">
        <v>1762</v>
      </c>
      <c r="D127" s="312" t="s">
        <v>3207</v>
      </c>
      <c r="E127" s="312" t="s">
        <v>3208</v>
      </c>
      <c r="F127" s="312" t="s">
        <v>3209</v>
      </c>
      <c r="G127" s="312" t="s">
        <v>1680</v>
      </c>
      <c r="H127" s="65">
        <v>6164737</v>
      </c>
      <c r="I127" s="65">
        <f>IF(H127="","None",_xlfn.XLOOKUP(H127,RawTable[ITEM_NO],RawTable[STOCK],"None"))</f>
        <v>0</v>
      </c>
      <c r="J127" s="313"/>
      <c r="K127" s="313"/>
      <c r="L127" s="316"/>
    </row>
    <row r="128" spans="2:12" ht="30" customHeight="1">
      <c r="B128" s="315" t="s">
        <v>1415</v>
      </c>
      <c r="C128" s="312" t="s">
        <v>1426</v>
      </c>
      <c r="D128" s="312" t="s">
        <v>3191</v>
      </c>
      <c r="E128" s="312"/>
      <c r="F128" s="312"/>
      <c r="G128" s="312" t="s">
        <v>1428</v>
      </c>
      <c r="H128" s="65">
        <v>6165799</v>
      </c>
      <c r="I128" s="65">
        <f>IF(H128="","None",_xlfn.XLOOKUP(H128,RawTable[ITEM_NO],RawTable[STOCK],"None"))</f>
        <v>1</v>
      </c>
      <c r="J128" s="313"/>
      <c r="K128" s="313"/>
      <c r="L128" s="316"/>
    </row>
    <row r="129" spans="2:12" ht="30" customHeight="1">
      <c r="B129" s="315" t="s">
        <v>1413</v>
      </c>
      <c r="C129" s="312" t="s">
        <v>1651</v>
      </c>
      <c r="D129" s="312" t="s">
        <v>3090</v>
      </c>
      <c r="E129" s="312" t="s">
        <v>3091</v>
      </c>
      <c r="F129" s="312" t="s">
        <v>3092</v>
      </c>
      <c r="G129" s="312" t="s">
        <v>1554</v>
      </c>
      <c r="H129" s="65">
        <v>6166470</v>
      </c>
      <c r="I129" s="65">
        <f>IF(H129="","None",_xlfn.XLOOKUP(H129,RawTable[ITEM_NO],RawTable[STOCK],"None"))</f>
        <v>1</v>
      </c>
      <c r="J129" s="313"/>
      <c r="K129" s="313"/>
      <c r="L129" s="316"/>
    </row>
    <row r="130" spans="2:12" ht="30" customHeight="1">
      <c r="B130" s="315" t="s">
        <v>1415</v>
      </c>
      <c r="C130" s="312" t="s">
        <v>1839</v>
      </c>
      <c r="D130" s="312" t="s">
        <v>3374</v>
      </c>
      <c r="E130" s="312" t="s">
        <v>3375</v>
      </c>
      <c r="F130" s="312" t="s">
        <v>3312</v>
      </c>
      <c r="G130" s="312" t="s">
        <v>3074</v>
      </c>
      <c r="H130" s="65">
        <v>6168951</v>
      </c>
      <c r="I130" s="65" t="str">
        <f>IF(H130="","None",_xlfn.XLOOKUP(H130,RawTable[ITEM_NO],RawTable[STOCK],"None"))</f>
        <v>None</v>
      </c>
      <c r="J130" s="313"/>
      <c r="K130" s="313"/>
      <c r="L130" s="316"/>
    </row>
    <row r="131" spans="2:12" ht="30" customHeight="1">
      <c r="B131" s="315" t="s">
        <v>1415</v>
      </c>
      <c r="C131" s="312" t="s">
        <v>1839</v>
      </c>
      <c r="D131" s="312" t="s">
        <v>3310</v>
      </c>
      <c r="E131" s="312" t="s">
        <v>3311</v>
      </c>
      <c r="F131" s="312" t="s">
        <v>3312</v>
      </c>
      <c r="G131" s="312" t="s">
        <v>3074</v>
      </c>
      <c r="H131" s="65">
        <v>6168952</v>
      </c>
      <c r="I131" s="65" t="str">
        <f>IF(H131="","None",_xlfn.XLOOKUP(H131,RawTable[ITEM_NO],RawTable[STOCK],"None"))</f>
        <v>None</v>
      </c>
      <c r="J131" s="313"/>
      <c r="K131" s="313"/>
      <c r="L131" s="316"/>
    </row>
    <row r="132" spans="2:12" ht="30" customHeight="1">
      <c r="B132" s="315" t="s">
        <v>1415</v>
      </c>
      <c r="C132" s="312" t="s">
        <v>1839</v>
      </c>
      <c r="D132" s="312" t="s">
        <v>3313</v>
      </c>
      <c r="E132" s="312" t="s">
        <v>3314</v>
      </c>
      <c r="F132" s="312" t="s">
        <v>3312</v>
      </c>
      <c r="G132" s="312" t="s">
        <v>3074</v>
      </c>
      <c r="H132" s="65">
        <v>6168953</v>
      </c>
      <c r="I132" s="65" t="str">
        <f>IF(H132="","None",_xlfn.XLOOKUP(H132,RawTable[ITEM_NO],RawTable[STOCK],"None"))</f>
        <v>None</v>
      </c>
      <c r="J132" s="313"/>
      <c r="K132" s="313"/>
      <c r="L132" s="316"/>
    </row>
    <row r="133" spans="2:12" ht="30" customHeight="1">
      <c r="B133" s="315" t="s">
        <v>1415</v>
      </c>
      <c r="C133" s="312" t="s">
        <v>1839</v>
      </c>
      <c r="D133" s="312" t="s">
        <v>3318</v>
      </c>
      <c r="E133" s="312" t="s">
        <v>3319</v>
      </c>
      <c r="F133" s="312" t="s">
        <v>3312</v>
      </c>
      <c r="G133" s="312" t="s">
        <v>3074</v>
      </c>
      <c r="H133" s="65">
        <v>6168954</v>
      </c>
      <c r="I133" s="65" t="str">
        <f>IF(H133="","None",_xlfn.XLOOKUP(H133,RawTable[ITEM_NO],RawTable[STOCK],"None"))</f>
        <v>None</v>
      </c>
      <c r="J133" s="313"/>
      <c r="K133" s="313"/>
      <c r="L133" s="316"/>
    </row>
    <row r="134" spans="2:12" ht="30" customHeight="1">
      <c r="B134" s="315" t="s">
        <v>1415</v>
      </c>
      <c r="C134" s="312" t="s">
        <v>1448</v>
      </c>
      <c r="D134" s="312" t="s">
        <v>3300</v>
      </c>
      <c r="E134" s="312"/>
      <c r="F134" s="312"/>
      <c r="G134" s="312" t="s">
        <v>3074</v>
      </c>
      <c r="H134" s="65">
        <v>6170168</v>
      </c>
      <c r="I134" s="65">
        <f>IF(H134="","None",_xlfn.XLOOKUP(H134,RawTable[ITEM_NO],RawTable[STOCK],"None"))</f>
        <v>0</v>
      </c>
      <c r="J134" s="313"/>
      <c r="K134" s="313"/>
      <c r="L134" s="316"/>
    </row>
    <row r="135" spans="2:12" ht="30" customHeight="1">
      <c r="B135" s="315" t="s">
        <v>1415</v>
      </c>
      <c r="C135" s="312" t="s">
        <v>1426</v>
      </c>
      <c r="D135" s="312" t="s">
        <v>3195</v>
      </c>
      <c r="E135" s="312"/>
      <c r="F135" s="312"/>
      <c r="G135" s="312" t="s">
        <v>1428</v>
      </c>
      <c r="H135" s="65">
        <v>6172098</v>
      </c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 t="s">
        <v>1792</v>
      </c>
      <c r="C136" s="312" t="s">
        <v>1429</v>
      </c>
      <c r="D136" s="312" t="s">
        <v>3591</v>
      </c>
      <c r="E136" s="312"/>
      <c r="F136" s="312"/>
      <c r="G136" s="312" t="s">
        <v>1585</v>
      </c>
      <c r="H136" s="65">
        <v>6172148</v>
      </c>
      <c r="I136" s="65">
        <f>IF(H136="","None",_xlfn.XLOOKUP(H136,RawTable[ITEM_NO],RawTable[STOCK],"None"))</f>
        <v>1</v>
      </c>
      <c r="J136" s="313"/>
      <c r="K136" s="313"/>
      <c r="L136" s="316"/>
    </row>
    <row r="137" spans="2:12" ht="30" customHeight="1">
      <c r="B137" s="315" t="s">
        <v>1415</v>
      </c>
      <c r="C137" s="312" t="s">
        <v>1558</v>
      </c>
      <c r="D137" s="312" t="s">
        <v>3502</v>
      </c>
      <c r="E137" s="312" t="s">
        <v>3501</v>
      </c>
      <c r="F137" s="312" t="s">
        <v>3387</v>
      </c>
      <c r="G137" s="312" t="s">
        <v>1456</v>
      </c>
      <c r="H137" s="65">
        <v>6174946</v>
      </c>
      <c r="I137" s="65">
        <f>IF(H137="","None",_xlfn.XLOOKUP(H137,RawTable[ITEM_NO],RawTable[STOCK],"None"))</f>
        <v>1</v>
      </c>
      <c r="J137" s="313"/>
      <c r="K137" s="313"/>
      <c r="L137" s="316"/>
    </row>
    <row r="138" spans="2:12" ht="30" customHeight="1">
      <c r="B138" s="315" t="s">
        <v>1415</v>
      </c>
      <c r="C138" s="312" t="s">
        <v>1429</v>
      </c>
      <c r="D138" s="312" t="s">
        <v>3081</v>
      </c>
      <c r="E138" s="312" t="s">
        <v>3082</v>
      </c>
      <c r="F138" s="312" t="s">
        <v>3083</v>
      </c>
      <c r="G138" s="312" t="s">
        <v>1456</v>
      </c>
      <c r="H138" s="65">
        <v>6175402</v>
      </c>
      <c r="I138" s="65">
        <f>IF(H138="","None",_xlfn.XLOOKUP(H138,RawTable[ITEM_NO],RawTable[STOCK],"None"))</f>
        <v>6</v>
      </c>
      <c r="J138" s="313"/>
      <c r="K138" s="313"/>
      <c r="L138" s="316"/>
    </row>
    <row r="139" spans="2:12" ht="30" customHeight="1">
      <c r="B139" s="315" t="s">
        <v>1413</v>
      </c>
      <c r="C139" s="312" t="s">
        <v>1602</v>
      </c>
      <c r="D139" s="312" t="s">
        <v>3075</v>
      </c>
      <c r="E139" s="312" t="s">
        <v>3076</v>
      </c>
      <c r="F139" s="312" t="s">
        <v>3077</v>
      </c>
      <c r="G139" s="312" t="s">
        <v>3074</v>
      </c>
      <c r="H139" s="65">
        <v>6180399</v>
      </c>
      <c r="I139" s="65">
        <f>IF(H139="","None",_xlfn.XLOOKUP(H139,RawTable[ITEM_NO],RawTable[STOCK],"None"))</f>
        <v>0</v>
      </c>
      <c r="J139" s="313"/>
      <c r="K139" s="313"/>
      <c r="L139" s="316"/>
    </row>
    <row r="140" spans="2:12" ht="30" customHeight="1">
      <c r="B140" s="315" t="s">
        <v>1413</v>
      </c>
      <c r="C140" s="312"/>
      <c r="D140" s="312" t="s">
        <v>3564</v>
      </c>
      <c r="E140" s="312"/>
      <c r="F140" s="312"/>
      <c r="G140" s="312" t="s">
        <v>3074</v>
      </c>
      <c r="H140" s="65">
        <v>6180401</v>
      </c>
      <c r="I140" s="65">
        <f>IF(H140="","None",_xlfn.XLOOKUP(H140,RawTable[ITEM_NO],RawTable[STOCK],"None"))</f>
        <v>0</v>
      </c>
      <c r="J140" s="313"/>
      <c r="K140" s="313"/>
      <c r="L140" s="316"/>
    </row>
    <row r="141" spans="2:12" ht="30" customHeight="1">
      <c r="B141" s="315" t="s">
        <v>1413</v>
      </c>
      <c r="C141" s="312" t="s">
        <v>1626</v>
      </c>
      <c r="D141" s="312" t="s">
        <v>3486</v>
      </c>
      <c r="E141" s="312"/>
      <c r="F141" s="312"/>
      <c r="G141" s="312" t="s">
        <v>3074</v>
      </c>
      <c r="H141" s="65">
        <v>6184199</v>
      </c>
      <c r="I141" s="65">
        <f>IF(H141="","None",_xlfn.XLOOKUP(H141,RawTable[ITEM_NO],RawTable[STOCK],"None"))</f>
        <v>0</v>
      </c>
      <c r="J141" s="313"/>
      <c r="K141" s="313"/>
      <c r="L141" s="316"/>
    </row>
    <row r="142" spans="2:12" ht="30" customHeight="1">
      <c r="B142" s="315" t="s">
        <v>1415</v>
      </c>
      <c r="C142" s="312" t="s">
        <v>1448</v>
      </c>
      <c r="D142" s="312" t="s">
        <v>3561</v>
      </c>
      <c r="E142" s="312"/>
      <c r="F142" s="312"/>
      <c r="G142" s="312" t="s">
        <v>3074</v>
      </c>
      <c r="H142" s="65">
        <v>6185728</v>
      </c>
      <c r="I142" s="65">
        <f>IF(H142="","None",_xlfn.XLOOKUP(H142,RawTable[ITEM_NO],RawTable[STOCK],"None"))</f>
        <v>1</v>
      </c>
      <c r="J142" s="313"/>
      <c r="K142" s="313"/>
      <c r="L142" s="316"/>
    </row>
    <row r="143" spans="2:12" ht="30" customHeight="1">
      <c r="B143" s="315" t="s">
        <v>1415</v>
      </c>
      <c r="C143" s="312" t="s">
        <v>1488</v>
      </c>
      <c r="D143" s="312" t="s">
        <v>3359</v>
      </c>
      <c r="E143" s="312"/>
      <c r="F143" s="312"/>
      <c r="G143" s="312" t="s">
        <v>3074</v>
      </c>
      <c r="H143" s="65">
        <v>6185731</v>
      </c>
      <c r="I143" s="65">
        <f>IF(H143="","None",_xlfn.XLOOKUP(H143,RawTable[ITEM_NO],RawTable[STOCK],"None"))</f>
        <v>1</v>
      </c>
      <c r="J143" s="313"/>
      <c r="K143" s="313"/>
      <c r="L143" s="316"/>
    </row>
    <row r="144" spans="2:12" ht="30" customHeight="1">
      <c r="B144" s="315" t="s">
        <v>1413</v>
      </c>
      <c r="C144" s="312" t="s">
        <v>1839</v>
      </c>
      <c r="D144" s="312" t="s">
        <v>3519</v>
      </c>
      <c r="E144" s="312" t="s">
        <v>3519</v>
      </c>
      <c r="F144" s="312"/>
      <c r="G144" s="312" t="s">
        <v>1495</v>
      </c>
      <c r="H144" s="65">
        <v>6186186</v>
      </c>
      <c r="I144" s="65">
        <f>IF(H144="","None",_xlfn.XLOOKUP(H144,RawTable[ITEM_NO],RawTable[STOCK],"None"))</f>
        <v>20</v>
      </c>
      <c r="J144" s="313"/>
      <c r="K144" s="313"/>
      <c r="L144" s="316"/>
    </row>
    <row r="145" spans="2:12" ht="30" customHeight="1">
      <c r="B145" s="315" t="s">
        <v>1413</v>
      </c>
      <c r="C145" s="312" t="s">
        <v>1839</v>
      </c>
      <c r="D145" s="312" t="s">
        <v>3371</v>
      </c>
      <c r="E145" s="312" t="s">
        <v>3370</v>
      </c>
      <c r="F145" s="312" t="s">
        <v>3372</v>
      </c>
      <c r="G145" s="312" t="s">
        <v>3074</v>
      </c>
      <c r="H145" s="65">
        <v>6186968</v>
      </c>
      <c r="I145" s="65">
        <f>IF(H145="","None",_xlfn.XLOOKUP(H145,RawTable[ITEM_NO],RawTable[STOCK],"None"))</f>
        <v>4</v>
      </c>
      <c r="J145" s="313"/>
      <c r="K145" s="313"/>
      <c r="L145" s="316"/>
    </row>
    <row r="146" spans="2:12" ht="30" customHeight="1">
      <c r="B146" s="315" t="s">
        <v>1413</v>
      </c>
      <c r="C146" s="312" t="s">
        <v>1561</v>
      </c>
      <c r="D146" s="312" t="s">
        <v>3555</v>
      </c>
      <c r="E146" s="312" t="s">
        <v>3556</v>
      </c>
      <c r="F146" s="312" t="s">
        <v>3557</v>
      </c>
      <c r="G146" s="312" t="s">
        <v>1554</v>
      </c>
      <c r="H146" s="65">
        <v>6187255</v>
      </c>
      <c r="I146" s="65">
        <f>IF(H146="","None",_xlfn.XLOOKUP(H146,RawTable[ITEM_NO],RawTable[STOCK],"None"))</f>
        <v>4</v>
      </c>
      <c r="J146" s="313"/>
      <c r="K146" s="313"/>
      <c r="L146" s="316"/>
    </row>
    <row r="147" spans="2:12" ht="30" customHeight="1">
      <c r="B147" s="315" t="s">
        <v>1413</v>
      </c>
      <c r="C147" s="312" t="s">
        <v>3290</v>
      </c>
      <c r="D147" s="312" t="s">
        <v>3294</v>
      </c>
      <c r="E147" s="312" t="s">
        <v>3295</v>
      </c>
      <c r="F147" s="312" t="s">
        <v>3296</v>
      </c>
      <c r="G147" s="312" t="s">
        <v>3074</v>
      </c>
      <c r="H147" s="65">
        <v>6187491</v>
      </c>
      <c r="I147" s="65">
        <f>IF(H147="","None",_xlfn.XLOOKUP(H147,RawTable[ITEM_NO],RawTable[STOCK],"None"))</f>
        <v>5</v>
      </c>
      <c r="J147" s="313"/>
      <c r="K147" s="313"/>
      <c r="L147" s="316"/>
    </row>
    <row r="148" spans="2:12" ht="30" customHeight="1">
      <c r="B148" s="315" t="s">
        <v>1413</v>
      </c>
      <c r="C148" s="312" t="s">
        <v>3290</v>
      </c>
      <c r="D148" s="312" t="s">
        <v>3297</v>
      </c>
      <c r="E148" s="312" t="s">
        <v>3298</v>
      </c>
      <c r="F148" s="312" t="s">
        <v>3299</v>
      </c>
      <c r="G148" s="312" t="s">
        <v>3074</v>
      </c>
      <c r="H148" s="65">
        <v>6187492</v>
      </c>
      <c r="I148" s="65">
        <f>IF(H148="","None",_xlfn.XLOOKUP(H148,RawTable[ITEM_NO],RawTable[STOCK],"None"))</f>
        <v>2</v>
      </c>
      <c r="J148" s="313"/>
      <c r="K148" s="313"/>
      <c r="L148" s="316"/>
    </row>
    <row r="149" spans="2:12" ht="30" customHeight="1">
      <c r="B149" s="315" t="s">
        <v>1415</v>
      </c>
      <c r="C149" s="312" t="s">
        <v>1429</v>
      </c>
      <c r="D149" s="312" t="s">
        <v>3303</v>
      </c>
      <c r="E149" s="312" t="s">
        <v>3304</v>
      </c>
      <c r="F149" s="312" t="s">
        <v>3305</v>
      </c>
      <c r="G149" s="312" t="s">
        <v>3074</v>
      </c>
      <c r="H149" s="65">
        <v>6190149</v>
      </c>
      <c r="I149" s="65">
        <f>IF(H149="","None",_xlfn.XLOOKUP(H149,RawTable[ITEM_NO],RawTable[STOCK],"None"))</f>
        <v>0</v>
      </c>
      <c r="J149" s="313"/>
      <c r="K149" s="313"/>
      <c r="L149" s="316"/>
    </row>
    <row r="150" spans="2:12" ht="30" customHeight="1">
      <c r="B150" s="315" t="s">
        <v>1415</v>
      </c>
      <c r="C150" s="312" t="s">
        <v>1488</v>
      </c>
      <c r="D150" s="312" t="s">
        <v>3523</v>
      </c>
      <c r="E150" s="312"/>
      <c r="F150" s="312"/>
      <c r="G150" s="312" t="s">
        <v>3074</v>
      </c>
      <c r="H150" s="65">
        <v>6194543</v>
      </c>
      <c r="I150" s="65">
        <f>IF(H150="","None",_xlfn.XLOOKUP(H150,RawTable[ITEM_NO],RawTable[STOCK],"None"))</f>
        <v>1</v>
      </c>
      <c r="J150" s="313"/>
      <c r="K150" s="313"/>
      <c r="L150" s="316"/>
    </row>
    <row r="151" spans="2:12" ht="30" customHeight="1">
      <c r="B151" s="315" t="s">
        <v>1413</v>
      </c>
      <c r="C151" s="312" t="s">
        <v>1626</v>
      </c>
      <c r="D151" s="312" t="s">
        <v>3485</v>
      </c>
      <c r="E151" s="312"/>
      <c r="F151" s="312"/>
      <c r="G151" s="312" t="s">
        <v>1629</v>
      </c>
      <c r="H151" s="65">
        <v>6194702</v>
      </c>
      <c r="I151" s="65">
        <f>IF(H151="","None",_xlfn.XLOOKUP(H151,RawTable[ITEM_NO],RawTable[STOCK],"None"))</f>
        <v>80</v>
      </c>
      <c r="J151" s="313"/>
      <c r="K151" s="313"/>
      <c r="L151" s="316"/>
    </row>
    <row r="152" spans="2:12" ht="30" customHeight="1">
      <c r="B152" s="315" t="s">
        <v>1415</v>
      </c>
      <c r="C152" s="312"/>
      <c r="D152" s="312" t="s">
        <v>3385</v>
      </c>
      <c r="E152" s="312" t="s">
        <v>3386</v>
      </c>
      <c r="F152" s="312" t="s">
        <v>8898</v>
      </c>
      <c r="G152" s="312" t="s">
        <v>1456</v>
      </c>
      <c r="H152" s="65">
        <v>6197462</v>
      </c>
      <c r="I152" s="65">
        <f>IF(H152="","None",_xlfn.XLOOKUP(H152,RawTable[ITEM_NO],RawTable[STOCK],"None"))</f>
        <v>0</v>
      </c>
      <c r="J152" s="313"/>
      <c r="K152" s="313"/>
      <c r="L152" s="316"/>
    </row>
    <row r="153" spans="2:12" ht="30" customHeight="1">
      <c r="B153" s="315" t="s">
        <v>1415</v>
      </c>
      <c r="C153" s="312"/>
      <c r="D153" s="312" t="s">
        <v>3388</v>
      </c>
      <c r="E153" s="312" t="s">
        <v>3389</v>
      </c>
      <c r="F153" s="312" t="s">
        <v>3387</v>
      </c>
      <c r="G153" s="312" t="s">
        <v>1456</v>
      </c>
      <c r="H153" s="65">
        <v>6197463</v>
      </c>
      <c r="I153" s="65">
        <f>IF(H153="","None",_xlfn.XLOOKUP(H153,RawTable[ITEM_NO],RawTable[STOCK],"None"))</f>
        <v>0</v>
      </c>
      <c r="J153" s="313"/>
      <c r="K153" s="313"/>
      <c r="L153" s="316"/>
    </row>
    <row r="154" spans="2:12" ht="30" customHeight="1">
      <c r="B154" s="315" t="s">
        <v>1413</v>
      </c>
      <c r="C154" s="312" t="s">
        <v>2092</v>
      </c>
      <c r="D154" s="312" t="s">
        <v>3506</v>
      </c>
      <c r="E154" s="312" t="s">
        <v>3507</v>
      </c>
      <c r="F154" s="312"/>
      <c r="G154" s="312" t="s">
        <v>3074</v>
      </c>
      <c r="H154" s="65">
        <v>6199133</v>
      </c>
      <c r="I154" s="65">
        <f>IF(H154="","None",_xlfn.XLOOKUP(H154,RawTable[ITEM_NO],RawTable[STOCK],"None"))</f>
        <v>1</v>
      </c>
      <c r="J154" s="313"/>
      <c r="K154" s="313"/>
      <c r="L154" s="316"/>
    </row>
    <row r="155" spans="2:12" ht="30" customHeight="1">
      <c r="B155" s="315" t="s">
        <v>1413</v>
      </c>
      <c r="C155" s="312"/>
      <c r="D155" s="312" t="s">
        <v>3365</v>
      </c>
      <c r="E155" s="312" t="s">
        <v>3366</v>
      </c>
      <c r="F155" s="312"/>
      <c r="G155" s="312" t="s">
        <v>3074</v>
      </c>
      <c r="H155" s="65">
        <v>6199134</v>
      </c>
      <c r="I155" s="65">
        <f>IF(H155="","None",_xlfn.XLOOKUP(H155,RawTable[ITEM_NO],RawTable[STOCK],"None"))</f>
        <v>5</v>
      </c>
      <c r="J155" s="313"/>
      <c r="K155" s="313"/>
      <c r="L155" s="316"/>
    </row>
    <row r="156" spans="2:12" ht="30" customHeight="1">
      <c r="B156" s="315" t="s">
        <v>1413</v>
      </c>
      <c r="C156" s="312"/>
      <c r="D156" s="312" t="s">
        <v>3504</v>
      </c>
      <c r="E156" s="312" t="s">
        <v>3505</v>
      </c>
      <c r="F156" s="312"/>
      <c r="G156" s="312" t="s">
        <v>3074</v>
      </c>
      <c r="H156" s="65">
        <v>6199135</v>
      </c>
      <c r="I156" s="65">
        <f>IF(H156="","None",_xlfn.XLOOKUP(H156,RawTable[ITEM_NO],RawTable[STOCK],"None"))</f>
        <v>3</v>
      </c>
      <c r="J156" s="313"/>
      <c r="K156" s="313"/>
      <c r="L156" s="316"/>
    </row>
    <row r="157" spans="2:12" ht="30" customHeight="1">
      <c r="B157" s="315" t="s">
        <v>1413</v>
      </c>
      <c r="C157" s="312" t="s">
        <v>1626</v>
      </c>
      <c r="D157" s="312" t="s">
        <v>3464</v>
      </c>
      <c r="E157" s="312" t="s">
        <v>3465</v>
      </c>
      <c r="F157" s="312"/>
      <c r="G157" s="312" t="s">
        <v>3074</v>
      </c>
      <c r="H157" s="65">
        <v>6199136</v>
      </c>
      <c r="I157" s="65">
        <f>IF(H157="","None",_xlfn.XLOOKUP(H157,RawTable[ITEM_NO],RawTable[STOCK],"None"))</f>
        <v>3</v>
      </c>
      <c r="J157" s="313"/>
      <c r="K157" s="313"/>
      <c r="L157" s="316"/>
    </row>
    <row r="158" spans="2:12" ht="30" customHeight="1">
      <c r="B158" s="315" t="s">
        <v>1413</v>
      </c>
      <c r="C158" s="312" t="s">
        <v>3542</v>
      </c>
      <c r="D158" s="312" t="s">
        <v>3547</v>
      </c>
      <c r="E158" s="312" t="s">
        <v>3548</v>
      </c>
      <c r="F158" s="312"/>
      <c r="G158" s="312" t="s">
        <v>3074</v>
      </c>
      <c r="H158" s="65">
        <v>6199137</v>
      </c>
      <c r="I158" s="65">
        <f>IF(H158="","None",_xlfn.XLOOKUP(H158,RawTable[ITEM_NO],RawTable[STOCK],"None"))</f>
        <v>3</v>
      </c>
      <c r="J158" s="313"/>
      <c r="K158" s="313"/>
      <c r="L158" s="316"/>
    </row>
    <row r="159" spans="2:12" ht="30" customHeight="1">
      <c r="B159" s="315" t="s">
        <v>1413</v>
      </c>
      <c r="C159" s="312" t="s">
        <v>1626</v>
      </c>
      <c r="D159" s="312" t="s">
        <v>3466</v>
      </c>
      <c r="E159" s="312" t="s">
        <v>3467</v>
      </c>
      <c r="F159" s="312"/>
      <c r="G159" s="312" t="s">
        <v>3074</v>
      </c>
      <c r="H159" s="65">
        <v>6199139</v>
      </c>
      <c r="I159" s="65">
        <f>IF(H159="","None",_xlfn.XLOOKUP(H159,RawTable[ITEM_NO],RawTable[STOCK],"None"))</f>
        <v>3</v>
      </c>
      <c r="J159" s="313"/>
      <c r="K159" s="313"/>
      <c r="L159" s="316"/>
    </row>
    <row r="160" spans="2:12" ht="30" customHeight="1">
      <c r="B160" s="315" t="s">
        <v>1413</v>
      </c>
      <c r="C160" s="312" t="s">
        <v>2795</v>
      </c>
      <c r="D160" s="312" t="s">
        <v>3234</v>
      </c>
      <c r="E160" s="312" t="s">
        <v>3235</v>
      </c>
      <c r="F160" s="312" t="s">
        <v>3209</v>
      </c>
      <c r="G160" s="312" t="s">
        <v>3074</v>
      </c>
      <c r="H160" s="65">
        <v>6199141</v>
      </c>
      <c r="I160" s="65" t="str">
        <f>IF(H160="","None",_xlfn.XLOOKUP(H160,RawTable[ITEM_NO],RawTable[STOCK],"None"))</f>
        <v>None</v>
      </c>
      <c r="J160" s="313"/>
      <c r="K160" s="313"/>
      <c r="L160" s="316"/>
    </row>
    <row r="161" spans="2:12" ht="30" customHeight="1">
      <c r="B161" s="315" t="s">
        <v>1413</v>
      </c>
      <c r="C161" s="312" t="s">
        <v>2795</v>
      </c>
      <c r="D161" s="312" t="s">
        <v>3236</v>
      </c>
      <c r="E161" s="312" t="s">
        <v>3237</v>
      </c>
      <c r="F161" s="312" t="s">
        <v>3209</v>
      </c>
      <c r="G161" s="312" t="s">
        <v>3074</v>
      </c>
      <c r="H161" s="65">
        <v>6199143</v>
      </c>
      <c r="I161" s="65" t="str">
        <f>IF(H161="","None",_xlfn.XLOOKUP(H161,RawTable[ITEM_NO],RawTable[STOCK],"None"))</f>
        <v>None</v>
      </c>
      <c r="J161" s="313"/>
      <c r="K161" s="313"/>
      <c r="L161" s="316"/>
    </row>
    <row r="162" spans="2:12" ht="30" customHeight="1">
      <c r="B162" s="315" t="s">
        <v>1415</v>
      </c>
      <c r="C162" s="312" t="s">
        <v>1439</v>
      </c>
      <c r="D162" s="312" t="s">
        <v>3268</v>
      </c>
      <c r="E162" s="312" t="s">
        <v>3269</v>
      </c>
      <c r="F162" s="312"/>
      <c r="G162" s="312" t="s">
        <v>1419</v>
      </c>
      <c r="H162" s="65">
        <v>6211822</v>
      </c>
      <c r="I162" s="65">
        <f>IF(H162="","None",_xlfn.XLOOKUP(H162,RawTable[ITEM_NO],RawTable[STOCK],"None"))</f>
        <v>2</v>
      </c>
      <c r="J162" s="313"/>
      <c r="K162" s="313"/>
      <c r="L162" s="316"/>
    </row>
    <row r="163" spans="2:12" ht="30" customHeight="1">
      <c r="B163" s="315" t="s">
        <v>1415</v>
      </c>
      <c r="C163" s="312" t="s">
        <v>1439</v>
      </c>
      <c r="D163" s="312" t="s">
        <v>3266</v>
      </c>
      <c r="E163" s="312" t="s">
        <v>3267</v>
      </c>
      <c r="F163" s="312"/>
      <c r="G163" s="312" t="s">
        <v>1419</v>
      </c>
      <c r="H163" s="65">
        <v>6211823</v>
      </c>
      <c r="I163" s="65">
        <f>IF(H163="","None",_xlfn.XLOOKUP(H163,RawTable[ITEM_NO],RawTable[STOCK],"None"))</f>
        <v>2</v>
      </c>
      <c r="J163" s="313"/>
      <c r="K163" s="313"/>
      <c r="L163" s="316"/>
    </row>
    <row r="164" spans="2:12" ht="30" customHeight="1">
      <c r="B164" s="315" t="s">
        <v>1415</v>
      </c>
      <c r="C164" s="312" t="s">
        <v>1488</v>
      </c>
      <c r="D164" s="312" t="s">
        <v>3520</v>
      </c>
      <c r="E164" s="312" t="s">
        <v>3521</v>
      </c>
      <c r="F164" s="312" t="s">
        <v>3522</v>
      </c>
      <c r="G164" s="312" t="s">
        <v>1419</v>
      </c>
      <c r="H164" s="65">
        <v>6213314</v>
      </c>
      <c r="I164" s="65">
        <f>IF(H164="","None",_xlfn.XLOOKUP(H164,RawTable[ITEM_NO],RawTable[STOCK],"None"))</f>
        <v>2</v>
      </c>
      <c r="J164" s="313"/>
      <c r="K164" s="313"/>
      <c r="L164" s="316"/>
    </row>
    <row r="165" spans="2:12" ht="30" customHeight="1">
      <c r="B165" s="315" t="s">
        <v>1413</v>
      </c>
      <c r="C165" s="312"/>
      <c r="D165" s="312" t="s">
        <v>3363</v>
      </c>
      <c r="E165" s="312">
        <v>1609000</v>
      </c>
      <c r="F165" s="312" t="s">
        <v>3364</v>
      </c>
      <c r="G165" s="312" t="s">
        <v>1495</v>
      </c>
      <c r="H165" s="65">
        <v>6213639</v>
      </c>
      <c r="I165" s="65">
        <f>IF(H165="","None",_xlfn.XLOOKUP(H165,RawTable[ITEM_NO],RawTable[STOCK],"None"))</f>
        <v>9</v>
      </c>
      <c r="J165" s="313"/>
      <c r="K165" s="313"/>
      <c r="L165" s="316"/>
    </row>
    <row r="166" spans="2:12" ht="30" customHeight="1">
      <c r="B166" s="315" t="s">
        <v>1415</v>
      </c>
      <c r="C166" s="312" t="s">
        <v>1448</v>
      </c>
      <c r="D166" s="312" t="s">
        <v>3121</v>
      </c>
      <c r="E166" s="312" t="s">
        <v>3122</v>
      </c>
      <c r="F166" s="312" t="s">
        <v>2157</v>
      </c>
      <c r="G166" s="312" t="s">
        <v>1456</v>
      </c>
      <c r="H166" s="65">
        <v>6214324</v>
      </c>
      <c r="I166" s="65">
        <f>IF(H166="","None",_xlfn.XLOOKUP(H166,RawTable[ITEM_NO],RawTable[STOCK],"None"))</f>
        <v>1</v>
      </c>
      <c r="J166" s="313"/>
      <c r="K166" s="313"/>
      <c r="L166" s="316"/>
    </row>
    <row r="167" spans="2:12" ht="30" customHeight="1">
      <c r="B167" s="315" t="s">
        <v>1415</v>
      </c>
      <c r="C167" s="312" t="s">
        <v>1429</v>
      </c>
      <c r="D167" s="312" t="s">
        <v>3080</v>
      </c>
      <c r="E167" s="312"/>
      <c r="F167" s="312"/>
      <c r="G167" s="312" t="s">
        <v>1419</v>
      </c>
      <c r="H167" s="65">
        <v>6216832</v>
      </c>
      <c r="I167" s="65">
        <f>IF(H167="","None",_xlfn.XLOOKUP(H167,RawTable[ITEM_NO],RawTable[STOCK],"None"))</f>
        <v>0</v>
      </c>
      <c r="J167" s="313"/>
      <c r="K167" s="313"/>
      <c r="L167" s="316"/>
    </row>
    <row r="168" spans="2:12" ht="30" customHeight="1">
      <c r="B168" s="315" t="s">
        <v>1413</v>
      </c>
      <c r="C168" s="312"/>
      <c r="D168" s="312" t="s">
        <v>3097</v>
      </c>
      <c r="E168" s="312" t="s">
        <v>3098</v>
      </c>
      <c r="F168" s="312" t="s">
        <v>3099</v>
      </c>
      <c r="G168" s="312" t="s">
        <v>3074</v>
      </c>
      <c r="H168" s="65">
        <v>6217547</v>
      </c>
      <c r="I168" s="65">
        <f>IF(H168="","None",_xlfn.XLOOKUP(H168,RawTable[ITEM_NO],RawTable[STOCK],"None"))</f>
        <v>2</v>
      </c>
      <c r="J168" s="313"/>
      <c r="K168" s="313"/>
      <c r="L168" s="316"/>
    </row>
    <row r="169" spans="2:12" ht="30" customHeight="1">
      <c r="B169" s="315" t="s">
        <v>1413</v>
      </c>
      <c r="C169" s="312" t="s">
        <v>2954</v>
      </c>
      <c r="D169" s="312" t="s">
        <v>3136</v>
      </c>
      <c r="E169" s="312" t="s">
        <v>3137</v>
      </c>
      <c r="F169" s="312"/>
      <c r="G169" s="312" t="s">
        <v>3074</v>
      </c>
      <c r="H169" s="65">
        <v>6217548</v>
      </c>
      <c r="I169" s="65">
        <f>IF(H169="","None",_xlfn.XLOOKUP(H169,RawTable[ITEM_NO],RawTable[STOCK],"None"))</f>
        <v>0</v>
      </c>
      <c r="J169" s="313"/>
      <c r="K169" s="313"/>
      <c r="L169" s="316"/>
    </row>
    <row r="170" spans="2:12" ht="30" customHeight="1">
      <c r="B170" s="315" t="s">
        <v>1413</v>
      </c>
      <c r="C170" s="312" t="s">
        <v>1602</v>
      </c>
      <c r="D170" s="312" t="s">
        <v>3169</v>
      </c>
      <c r="E170" s="312" t="s">
        <v>3170</v>
      </c>
      <c r="F170" s="312"/>
      <c r="G170" s="312" t="s">
        <v>3074</v>
      </c>
      <c r="H170" s="65">
        <v>6218778</v>
      </c>
      <c r="I170" s="65">
        <f>IF(H170="","None",_xlfn.XLOOKUP(H170,RawTable[ITEM_NO],RawTable[STOCK],"None"))</f>
        <v>1</v>
      </c>
      <c r="J170" s="313"/>
      <c r="K170" s="313"/>
      <c r="L170" s="316"/>
    </row>
    <row r="171" spans="2:12" ht="30" customHeight="1">
      <c r="B171" s="315" t="s">
        <v>1415</v>
      </c>
      <c r="C171" s="312" t="s">
        <v>1446</v>
      </c>
      <c r="D171" s="312" t="s">
        <v>3367</v>
      </c>
      <c r="E171" s="312" t="s">
        <v>3368</v>
      </c>
      <c r="F171" s="312"/>
      <c r="G171" s="312" t="s">
        <v>1419</v>
      </c>
      <c r="H171" s="65">
        <v>6221561</v>
      </c>
      <c r="I171" s="65">
        <f>IF(H171="","None",_xlfn.XLOOKUP(H171,RawTable[ITEM_NO],RawTable[STOCK],"None"))</f>
        <v>2</v>
      </c>
      <c r="J171" s="313"/>
      <c r="K171" s="313"/>
      <c r="L171" s="316"/>
    </row>
    <row r="172" spans="2:12" ht="30" customHeight="1">
      <c r="B172" s="315" t="s">
        <v>1413</v>
      </c>
      <c r="C172" s="312" t="s">
        <v>1420</v>
      </c>
      <c r="D172" s="312" t="s">
        <v>3117</v>
      </c>
      <c r="E172" s="312" t="s">
        <v>3118</v>
      </c>
      <c r="F172" s="312" t="s">
        <v>3119</v>
      </c>
      <c r="G172" s="312" t="s">
        <v>3120</v>
      </c>
      <c r="H172" s="65">
        <v>6221652</v>
      </c>
      <c r="I172" s="65">
        <f>IF(H172="","None",_xlfn.XLOOKUP(H172,RawTable[ITEM_NO],RawTable[STOCK],"None"))</f>
        <v>2</v>
      </c>
      <c r="J172" s="313"/>
      <c r="K172" s="313"/>
      <c r="L172" s="316"/>
    </row>
    <row r="173" spans="2:12" ht="30" customHeight="1">
      <c r="B173" s="315" t="s">
        <v>1415</v>
      </c>
      <c r="C173" s="312" t="s">
        <v>3138</v>
      </c>
      <c r="D173" s="312" t="s">
        <v>3139</v>
      </c>
      <c r="E173" s="312" t="s">
        <v>3140</v>
      </c>
      <c r="F173" s="312" t="s">
        <v>3141</v>
      </c>
      <c r="G173" s="312" t="s">
        <v>1554</v>
      </c>
      <c r="H173" s="65">
        <v>6223054</v>
      </c>
      <c r="I173" s="65">
        <f>IF(H173="","None",_xlfn.XLOOKUP(H173,RawTable[ITEM_NO],RawTable[STOCK],"None"))</f>
        <v>6</v>
      </c>
      <c r="J173" s="313"/>
      <c r="K173" s="313"/>
      <c r="L173" s="316"/>
    </row>
    <row r="174" spans="2:12" ht="30" customHeight="1">
      <c r="B174" s="315" t="s">
        <v>1413</v>
      </c>
      <c r="C174" s="312" t="s">
        <v>1561</v>
      </c>
      <c r="D174" s="312" t="s">
        <v>3568</v>
      </c>
      <c r="E174" s="312" t="s">
        <v>3569</v>
      </c>
      <c r="F174" s="312" t="s">
        <v>3250</v>
      </c>
      <c r="G174" s="312" t="s">
        <v>1554</v>
      </c>
      <c r="H174" s="65">
        <v>6224854</v>
      </c>
      <c r="I174" s="65">
        <f>IF(H174="","None",_xlfn.XLOOKUP(H174,RawTable[ITEM_NO],RawTable[STOCK],"None"))</f>
        <v>2</v>
      </c>
      <c r="J174" s="313"/>
      <c r="K174" s="313"/>
      <c r="L174" s="316"/>
    </row>
    <row r="175" spans="2:12" ht="30" customHeight="1">
      <c r="B175" s="315" t="s">
        <v>1413</v>
      </c>
      <c r="C175" s="312" t="s">
        <v>1561</v>
      </c>
      <c r="D175" s="312" t="s">
        <v>3273</v>
      </c>
      <c r="E175" s="312" t="s">
        <v>3274</v>
      </c>
      <c r="F175" s="312" t="s">
        <v>3275</v>
      </c>
      <c r="G175" s="312" t="s">
        <v>1554</v>
      </c>
      <c r="H175" s="65">
        <v>6225008</v>
      </c>
      <c r="I175" s="65">
        <f>IF(H175="","None",_xlfn.XLOOKUP(H175,RawTable[ITEM_NO],RawTable[STOCK],"None"))</f>
        <v>2</v>
      </c>
      <c r="J175" s="313"/>
      <c r="K175" s="313"/>
      <c r="L175" s="316"/>
    </row>
    <row r="176" spans="2:12" ht="30" customHeight="1">
      <c r="B176" s="315" t="s">
        <v>1413</v>
      </c>
      <c r="C176" s="312" t="s">
        <v>2023</v>
      </c>
      <c r="D176" s="312" t="s">
        <v>3420</v>
      </c>
      <c r="E176" s="312" t="s">
        <v>3421</v>
      </c>
      <c r="F176" s="312" t="s">
        <v>3422</v>
      </c>
      <c r="G176" s="312" t="s">
        <v>3074</v>
      </c>
      <c r="H176" s="65">
        <v>6226087</v>
      </c>
      <c r="I176" s="65">
        <f>IF(H176="","None",_xlfn.XLOOKUP(H176,RawTable[ITEM_NO],RawTable[STOCK],"None"))</f>
        <v>3</v>
      </c>
      <c r="J176" s="313"/>
      <c r="K176" s="313"/>
      <c r="L176" s="316"/>
    </row>
    <row r="177" spans="2:12" ht="30" customHeight="1">
      <c r="B177" s="315" t="s">
        <v>1415</v>
      </c>
      <c r="C177" s="312" t="s">
        <v>1417</v>
      </c>
      <c r="D177" s="312" t="s">
        <v>3489</v>
      </c>
      <c r="E177" s="312"/>
      <c r="F177" s="312"/>
      <c r="G177" s="312" t="s">
        <v>1419</v>
      </c>
      <c r="H177" s="65">
        <v>6230253</v>
      </c>
      <c r="I177" s="65">
        <f>IF(H177="","None",_xlfn.XLOOKUP(H177,RawTable[ITEM_NO],RawTable[STOCK],"None"))</f>
        <v>4</v>
      </c>
      <c r="J177" s="313"/>
      <c r="K177" s="313"/>
      <c r="L177" s="316"/>
    </row>
    <row r="178" spans="2:12" ht="30" customHeight="1">
      <c r="B178" s="315" t="s">
        <v>1415</v>
      </c>
      <c r="C178" s="312" t="s">
        <v>1439</v>
      </c>
      <c r="D178" s="312" t="s">
        <v>3086</v>
      </c>
      <c r="E178" s="312"/>
      <c r="F178" s="312"/>
      <c r="G178" s="312" t="s">
        <v>1419</v>
      </c>
      <c r="H178" s="65">
        <v>6231149</v>
      </c>
      <c r="I178" s="65">
        <f>IF(H178="","None",_xlfn.XLOOKUP(H178,RawTable[ITEM_NO],RawTable[STOCK],"None"))</f>
        <v>4</v>
      </c>
      <c r="J178" s="313"/>
      <c r="K178" s="313"/>
      <c r="L178" s="316"/>
    </row>
    <row r="179" spans="2:12" ht="30" customHeight="1">
      <c r="B179" s="315" t="s">
        <v>1413</v>
      </c>
      <c r="C179" s="312" t="s">
        <v>1561</v>
      </c>
      <c r="D179" s="312" t="s">
        <v>3183</v>
      </c>
      <c r="E179" s="312" t="s">
        <v>3184</v>
      </c>
      <c r="F179" s="312"/>
      <c r="G179" s="312" t="s">
        <v>3074</v>
      </c>
      <c r="H179" s="65">
        <v>6233529</v>
      </c>
      <c r="I179" s="65">
        <f>IF(H179="","None",_xlfn.XLOOKUP(H179,RawTable[ITEM_NO],RawTable[STOCK],"None"))</f>
        <v>2</v>
      </c>
      <c r="J179" s="313"/>
      <c r="K179" s="313"/>
      <c r="L179" s="316"/>
    </row>
    <row r="180" spans="2:12" ht="30" customHeight="1">
      <c r="B180" s="315" t="s">
        <v>1415</v>
      </c>
      <c r="C180" s="312" t="s">
        <v>1448</v>
      </c>
      <c r="D180" s="312" t="s">
        <v>3111</v>
      </c>
      <c r="E180" s="312" t="s">
        <v>3112</v>
      </c>
      <c r="F180" s="312" t="s">
        <v>3113</v>
      </c>
      <c r="G180" s="312" t="s">
        <v>1456</v>
      </c>
      <c r="H180" s="65">
        <v>6234604</v>
      </c>
      <c r="I180" s="65">
        <f>IF(H180="","None",_xlfn.XLOOKUP(H180,RawTable[ITEM_NO],RawTable[STOCK],"None"))</f>
        <v>1</v>
      </c>
      <c r="J180" s="313"/>
      <c r="K180" s="313"/>
      <c r="L180" s="316"/>
    </row>
    <row r="181" spans="2:12" ht="30" customHeight="1">
      <c r="B181" s="315" t="s">
        <v>1413</v>
      </c>
      <c r="C181" s="312" t="s">
        <v>1651</v>
      </c>
      <c r="D181" s="312" t="s">
        <v>3286</v>
      </c>
      <c r="E181" s="312" t="s">
        <v>3287</v>
      </c>
      <c r="F181" s="312" t="s">
        <v>3288</v>
      </c>
      <c r="G181" s="312" t="s">
        <v>3074</v>
      </c>
      <c r="H181" s="65">
        <v>6234628</v>
      </c>
      <c r="I181" s="65">
        <f>IF(H181="","None",_xlfn.XLOOKUP(H181,RawTable[ITEM_NO],RawTable[STOCK],"None"))</f>
        <v>2</v>
      </c>
      <c r="J181" s="313"/>
      <c r="K181" s="313"/>
      <c r="L181" s="316"/>
    </row>
    <row r="182" spans="2:12" ht="30" customHeight="1">
      <c r="B182" s="315" t="s">
        <v>1413</v>
      </c>
      <c r="C182" s="312" t="s">
        <v>3290</v>
      </c>
      <c r="D182" s="312" t="s">
        <v>3291</v>
      </c>
      <c r="E182" s="312" t="s">
        <v>3292</v>
      </c>
      <c r="F182" s="312" t="s">
        <v>3293</v>
      </c>
      <c r="G182" s="312" t="s">
        <v>3074</v>
      </c>
      <c r="H182" s="65">
        <v>6234629</v>
      </c>
      <c r="I182" s="65">
        <f>IF(H182="","None",_xlfn.XLOOKUP(H182,RawTable[ITEM_NO],RawTable[STOCK],"None"))</f>
        <v>2</v>
      </c>
      <c r="J182" s="313"/>
      <c r="K182" s="313"/>
      <c r="L182" s="316"/>
    </row>
    <row r="183" spans="2:12" ht="30" customHeight="1">
      <c r="B183" s="315" t="s">
        <v>1413</v>
      </c>
      <c r="C183" s="312"/>
      <c r="D183" s="312" t="s">
        <v>3348</v>
      </c>
      <c r="E183" s="312" t="s">
        <v>3349</v>
      </c>
      <c r="F183" s="312" t="s">
        <v>3350</v>
      </c>
      <c r="G183" s="312" t="s">
        <v>3074</v>
      </c>
      <c r="H183" s="65">
        <v>6234631</v>
      </c>
      <c r="I183" s="65">
        <f>IF(H183="","None",_xlfn.XLOOKUP(H183,RawTable[ITEM_NO],RawTable[STOCK],"None"))</f>
        <v>1</v>
      </c>
      <c r="J183" s="313"/>
      <c r="K183" s="313"/>
      <c r="L183" s="316"/>
    </row>
    <row r="184" spans="2:12" ht="30" customHeight="1">
      <c r="B184" s="315" t="s">
        <v>1413</v>
      </c>
      <c r="C184" s="312" t="s">
        <v>1561</v>
      </c>
      <c r="D184" s="312" t="s">
        <v>3452</v>
      </c>
      <c r="E184" s="312" t="s">
        <v>3453</v>
      </c>
      <c r="F184" s="312" t="s">
        <v>3293</v>
      </c>
      <c r="G184" s="312" t="s">
        <v>1554</v>
      </c>
      <c r="H184" s="65">
        <v>6234632</v>
      </c>
      <c r="I184" s="65">
        <f>IF(H184="","None",_xlfn.XLOOKUP(H184,RawTable[ITEM_NO],RawTable[STOCK],"None"))</f>
        <v>2</v>
      </c>
      <c r="J184" s="313"/>
      <c r="K184" s="313"/>
      <c r="L184" s="316"/>
    </row>
    <row r="185" spans="2:12" ht="30" customHeight="1">
      <c r="B185" s="315" t="s">
        <v>1415</v>
      </c>
      <c r="C185" s="312" t="s">
        <v>1417</v>
      </c>
      <c r="D185" s="312" t="s">
        <v>3493</v>
      </c>
      <c r="E185" s="312" t="s">
        <v>3494</v>
      </c>
      <c r="F185" s="312" t="s">
        <v>3495</v>
      </c>
      <c r="G185" s="312" t="s">
        <v>1419</v>
      </c>
      <c r="H185" s="65">
        <v>6238781</v>
      </c>
      <c r="I185" s="65">
        <f>IF(H185="","None",_xlfn.XLOOKUP(H185,RawTable[ITEM_NO],RawTable[STOCK],"None"))</f>
        <v>2</v>
      </c>
      <c r="J185" s="313"/>
      <c r="K185" s="313"/>
      <c r="L185" s="316"/>
    </row>
    <row r="186" spans="2:12" ht="30" customHeight="1">
      <c r="B186" s="315" t="s">
        <v>1413</v>
      </c>
      <c r="C186" s="312"/>
      <c r="D186" s="312" t="s">
        <v>3320</v>
      </c>
      <c r="E186" s="312"/>
      <c r="F186" s="312"/>
      <c r="G186" s="312" t="s">
        <v>3074</v>
      </c>
      <c r="H186" s="65">
        <v>6242064</v>
      </c>
      <c r="I186" s="65">
        <f>IF(H186="","None",_xlfn.XLOOKUP(H186,RawTable[ITEM_NO],RawTable[STOCK],"None"))</f>
        <v>0</v>
      </c>
      <c r="J186" s="313"/>
      <c r="K186" s="313"/>
      <c r="L186" s="316"/>
    </row>
    <row r="187" spans="2:12" ht="30" customHeight="1">
      <c r="B187" s="315" t="s">
        <v>1413</v>
      </c>
      <c r="C187" s="312"/>
      <c r="D187" s="312" t="s">
        <v>3329</v>
      </c>
      <c r="E187" s="312"/>
      <c r="F187" s="312"/>
      <c r="G187" s="312" t="s">
        <v>3074</v>
      </c>
      <c r="H187" s="65">
        <v>6242065</v>
      </c>
      <c r="I187" s="65">
        <f>IF(H187="","None",_xlfn.XLOOKUP(H187,RawTable[ITEM_NO],RawTable[STOCK],"None"))</f>
        <v>0</v>
      </c>
      <c r="J187" s="313"/>
      <c r="K187" s="313"/>
      <c r="L187" s="316"/>
    </row>
    <row r="188" spans="2:12" ht="30" customHeight="1">
      <c r="B188" s="315" t="s">
        <v>1413</v>
      </c>
      <c r="C188" s="312" t="s">
        <v>3562</v>
      </c>
      <c r="D188" s="312" t="s">
        <v>3563</v>
      </c>
      <c r="E188" s="312"/>
      <c r="F188" s="312"/>
      <c r="G188" s="312" t="s">
        <v>3074</v>
      </c>
      <c r="H188" s="65">
        <v>6242067</v>
      </c>
      <c r="I188" s="65">
        <f>IF(H188="","None",_xlfn.XLOOKUP(H188,RawTable[ITEM_NO],RawTable[STOCK],"None"))</f>
        <v>0</v>
      </c>
      <c r="J188" s="313"/>
      <c r="K188" s="313"/>
      <c r="L188" s="316"/>
    </row>
    <row r="189" spans="2:12" ht="30" customHeight="1">
      <c r="B189" s="315" t="s">
        <v>1413</v>
      </c>
      <c r="C189" s="312"/>
      <c r="D189" s="312" t="s">
        <v>3508</v>
      </c>
      <c r="E189" s="312"/>
      <c r="F189" s="312"/>
      <c r="G189" s="312" t="s">
        <v>3074</v>
      </c>
      <c r="H189" s="65">
        <v>6242068</v>
      </c>
      <c r="I189" s="65">
        <f>IF(H189="","None",_xlfn.XLOOKUP(H189,RawTable[ITEM_NO],RawTable[STOCK],"None"))</f>
        <v>1</v>
      </c>
      <c r="J189" s="313"/>
      <c r="K189" s="313"/>
      <c r="L189" s="316"/>
    </row>
    <row r="190" spans="2:12" ht="30" customHeight="1">
      <c r="B190" s="315" t="s">
        <v>1413</v>
      </c>
      <c r="C190" s="312" t="s">
        <v>3232</v>
      </c>
      <c r="D190" s="312" t="s">
        <v>3233</v>
      </c>
      <c r="E190" s="312"/>
      <c r="F190" s="312"/>
      <c r="G190" s="312" t="s">
        <v>3074</v>
      </c>
      <c r="H190" s="65">
        <v>6242070</v>
      </c>
      <c r="I190" s="65">
        <f>IF(H190="","None",_xlfn.XLOOKUP(H190,RawTable[ITEM_NO],RawTable[STOCK],"None"))</f>
        <v>0</v>
      </c>
      <c r="J190" s="313"/>
      <c r="K190" s="313"/>
      <c r="L190" s="316"/>
    </row>
    <row r="191" spans="2:12" ht="30" customHeight="1">
      <c r="B191" s="315" t="s">
        <v>1413</v>
      </c>
      <c r="C191" s="312"/>
      <c r="D191" s="312" t="s">
        <v>3354</v>
      </c>
      <c r="E191" s="312"/>
      <c r="F191" s="312"/>
      <c r="G191" s="312" t="s">
        <v>3074</v>
      </c>
      <c r="H191" s="65">
        <v>6242071</v>
      </c>
      <c r="I191" s="65">
        <f>IF(H191="","None",_xlfn.XLOOKUP(H191,RawTable[ITEM_NO],RawTable[STOCK],"None"))</f>
        <v>0</v>
      </c>
      <c r="J191" s="313"/>
      <c r="K191" s="313"/>
      <c r="L191" s="316"/>
    </row>
    <row r="192" spans="2:12" ht="30" customHeight="1">
      <c r="B192" s="315" t="s">
        <v>1413</v>
      </c>
      <c r="C192" s="312" t="s">
        <v>2285</v>
      </c>
      <c r="D192" s="312" t="s">
        <v>3510</v>
      </c>
      <c r="E192" s="312"/>
      <c r="F192" s="312"/>
      <c r="G192" s="312" t="s">
        <v>3074</v>
      </c>
      <c r="H192" s="65">
        <v>6242074</v>
      </c>
      <c r="I192" s="65">
        <f>IF(H192="","None",_xlfn.XLOOKUP(H192,RawTable[ITEM_NO],RawTable[STOCK],"None"))</f>
        <v>0</v>
      </c>
      <c r="J192" s="313"/>
      <c r="K192" s="313"/>
      <c r="L192" s="316"/>
    </row>
    <row r="193" spans="2:12" ht="30" customHeight="1">
      <c r="B193" s="315" t="s">
        <v>1413</v>
      </c>
      <c r="C193" s="312"/>
      <c r="D193" s="312" t="s">
        <v>3333</v>
      </c>
      <c r="E193" s="312"/>
      <c r="F193" s="312"/>
      <c r="G193" s="312" t="s">
        <v>3074</v>
      </c>
      <c r="H193" s="65">
        <v>6242075</v>
      </c>
      <c r="I193" s="65">
        <f>IF(H193="","None",_xlfn.XLOOKUP(H193,RawTable[ITEM_NO],RawTable[STOCK],"None"))</f>
        <v>0</v>
      </c>
      <c r="J193" s="313"/>
      <c r="K193" s="313"/>
      <c r="L193" s="316"/>
    </row>
    <row r="194" spans="2:12" ht="30" customHeight="1">
      <c r="B194" s="315" t="s">
        <v>1413</v>
      </c>
      <c r="C194" s="312"/>
      <c r="D194" s="312" t="s">
        <v>3503</v>
      </c>
      <c r="E194" s="312"/>
      <c r="F194" s="312"/>
      <c r="G194" s="312" t="s">
        <v>3074</v>
      </c>
      <c r="H194" s="65">
        <v>6242076</v>
      </c>
      <c r="I194" s="65">
        <f>IF(H194="","None",_xlfn.XLOOKUP(H194,RawTable[ITEM_NO],RawTable[STOCK],"None"))</f>
        <v>0</v>
      </c>
      <c r="J194" s="313"/>
      <c r="K194" s="313"/>
      <c r="L194" s="316"/>
    </row>
    <row r="195" spans="2:12" ht="30" customHeight="1">
      <c r="B195" s="315" t="s">
        <v>1413</v>
      </c>
      <c r="C195" s="312"/>
      <c r="D195" s="312" t="s">
        <v>3460</v>
      </c>
      <c r="E195" s="312"/>
      <c r="F195" s="312"/>
      <c r="G195" s="312" t="s">
        <v>3074</v>
      </c>
      <c r="H195" s="65">
        <v>6242078</v>
      </c>
      <c r="I195" s="65">
        <f>IF(H195="","None",_xlfn.XLOOKUP(H195,RawTable[ITEM_NO],RawTable[STOCK],"None"))</f>
        <v>0</v>
      </c>
      <c r="J195" s="313"/>
      <c r="K195" s="313"/>
      <c r="L195" s="316"/>
    </row>
    <row r="196" spans="2:12" ht="30" customHeight="1">
      <c r="B196" s="315" t="s">
        <v>1413</v>
      </c>
      <c r="C196" s="312"/>
      <c r="D196" s="312" t="s">
        <v>3181</v>
      </c>
      <c r="E196" s="312"/>
      <c r="F196" s="312"/>
      <c r="G196" s="312" t="s">
        <v>3074</v>
      </c>
      <c r="H196" s="65">
        <v>6242080</v>
      </c>
      <c r="I196" s="65">
        <f>IF(H196="","None",_xlfn.XLOOKUP(H196,RawTable[ITEM_NO],RawTable[STOCK],"None"))</f>
        <v>0</v>
      </c>
      <c r="J196" s="313"/>
      <c r="K196" s="313"/>
      <c r="L196" s="316"/>
    </row>
    <row r="197" spans="2:12" ht="30" customHeight="1">
      <c r="B197" s="315" t="s">
        <v>1413</v>
      </c>
      <c r="C197" s="312" t="s">
        <v>1613</v>
      </c>
      <c r="D197" s="312" t="s">
        <v>3481</v>
      </c>
      <c r="E197" s="312"/>
      <c r="F197" s="312"/>
      <c r="G197" s="312" t="s">
        <v>3074</v>
      </c>
      <c r="H197" s="65">
        <v>6242081</v>
      </c>
      <c r="I197" s="65">
        <f>IF(H197="","None",_xlfn.XLOOKUP(H197,RawTable[ITEM_NO],RawTable[STOCK],"None"))</f>
        <v>0</v>
      </c>
      <c r="J197" s="313"/>
      <c r="K197" s="313"/>
      <c r="L197" s="316"/>
    </row>
    <row r="198" spans="2:12" ht="30" customHeight="1">
      <c r="B198" s="315" t="s">
        <v>1413</v>
      </c>
      <c r="C198" s="312" t="s">
        <v>1613</v>
      </c>
      <c r="D198" s="312" t="s">
        <v>3480</v>
      </c>
      <c r="E198" s="312"/>
      <c r="F198" s="312"/>
      <c r="G198" s="312" t="s">
        <v>3074</v>
      </c>
      <c r="H198" s="65">
        <v>6242082</v>
      </c>
      <c r="I198" s="65">
        <f>IF(H198="","None",_xlfn.XLOOKUP(H198,RawTable[ITEM_NO],RawTable[STOCK],"None"))</f>
        <v>0</v>
      </c>
      <c r="J198" s="313"/>
      <c r="K198" s="313"/>
      <c r="L198" s="316"/>
    </row>
    <row r="199" spans="2:12" ht="30" customHeight="1">
      <c r="B199" s="315" t="s">
        <v>1413</v>
      </c>
      <c r="C199" s="312" t="s">
        <v>1613</v>
      </c>
      <c r="D199" s="312" t="s">
        <v>3482</v>
      </c>
      <c r="E199" s="312"/>
      <c r="F199" s="312"/>
      <c r="G199" s="312" t="s">
        <v>3074</v>
      </c>
      <c r="H199" s="65">
        <v>6242083</v>
      </c>
      <c r="I199" s="65">
        <f>IF(H199="","None",_xlfn.XLOOKUP(H199,RawTable[ITEM_NO],RawTable[STOCK],"None"))</f>
        <v>0</v>
      </c>
      <c r="J199" s="313"/>
      <c r="K199" s="313"/>
      <c r="L199" s="316"/>
    </row>
    <row r="200" spans="2:12" ht="30" customHeight="1">
      <c r="B200" s="315" t="s">
        <v>1413</v>
      </c>
      <c r="C200" s="312" t="s">
        <v>1877</v>
      </c>
      <c r="D200" s="312" t="s">
        <v>3279</v>
      </c>
      <c r="E200" s="312"/>
      <c r="F200" s="312"/>
      <c r="G200" s="312" t="s">
        <v>3074</v>
      </c>
      <c r="H200" s="65">
        <v>6242084</v>
      </c>
      <c r="I200" s="65">
        <f>IF(H200="","None",_xlfn.XLOOKUP(H200,RawTable[ITEM_NO],RawTable[STOCK],"None"))</f>
        <v>0</v>
      </c>
      <c r="J200" s="313"/>
      <c r="K200" s="313"/>
      <c r="L200" s="316"/>
    </row>
    <row r="201" spans="2:12" ht="30" customHeight="1">
      <c r="B201" s="315" t="s">
        <v>1413</v>
      </c>
      <c r="C201" s="312"/>
      <c r="D201" s="312" t="s">
        <v>3336</v>
      </c>
      <c r="E201" s="312"/>
      <c r="F201" s="312"/>
      <c r="G201" s="312" t="s">
        <v>3074</v>
      </c>
      <c r="H201" s="65">
        <v>6242086</v>
      </c>
      <c r="I201" s="65">
        <f>IF(H201="","None",_xlfn.XLOOKUP(H201,RawTable[ITEM_NO],RawTable[STOCK],"None"))</f>
        <v>0</v>
      </c>
      <c r="J201" s="313"/>
      <c r="K201" s="313"/>
      <c r="L201" s="316"/>
    </row>
    <row r="202" spans="2:12" ht="30" customHeight="1">
      <c r="B202" s="315" t="s">
        <v>1413</v>
      </c>
      <c r="C202" s="312"/>
      <c r="D202" s="312" t="s">
        <v>3384</v>
      </c>
      <c r="E202" s="312"/>
      <c r="F202" s="312"/>
      <c r="G202" s="312" t="s">
        <v>3074</v>
      </c>
      <c r="H202" s="65">
        <v>6242087</v>
      </c>
      <c r="I202" s="65">
        <f>IF(H202="","None",_xlfn.XLOOKUP(H202,RawTable[ITEM_NO],RawTable[STOCK],"None"))</f>
        <v>0</v>
      </c>
      <c r="J202" s="313"/>
      <c r="K202" s="313"/>
      <c r="L202" s="316"/>
    </row>
    <row r="203" spans="2:12" ht="30" customHeight="1">
      <c r="B203" s="315" t="s">
        <v>1413</v>
      </c>
      <c r="C203" s="312"/>
      <c r="D203" s="312" t="s">
        <v>3477</v>
      </c>
      <c r="E203" s="312"/>
      <c r="F203" s="312"/>
      <c r="G203" s="312" t="s">
        <v>3074</v>
      </c>
      <c r="H203" s="65">
        <v>6242089</v>
      </c>
      <c r="I203" s="65">
        <f>IF(H203="","None",_xlfn.XLOOKUP(H203,RawTable[ITEM_NO],RawTable[STOCK],"None"))</f>
        <v>0</v>
      </c>
      <c r="J203" s="313"/>
      <c r="K203" s="313"/>
      <c r="L203" s="316"/>
    </row>
    <row r="204" spans="2:12" ht="30" customHeight="1">
      <c r="B204" s="315" t="s">
        <v>1413</v>
      </c>
      <c r="C204" s="312" t="s">
        <v>1602</v>
      </c>
      <c r="D204" s="312" t="s">
        <v>3215</v>
      </c>
      <c r="E204" s="312"/>
      <c r="F204" s="312"/>
      <c r="G204" s="312" t="s">
        <v>3074</v>
      </c>
      <c r="H204" s="65">
        <v>6242093</v>
      </c>
      <c r="I204" s="65">
        <f>IF(H204="","None",_xlfn.XLOOKUP(H204,RawTable[ITEM_NO],RawTable[STOCK],"None"))</f>
        <v>0</v>
      </c>
      <c r="J204" s="313"/>
      <c r="K204" s="313"/>
      <c r="L204" s="316"/>
    </row>
    <row r="205" spans="2:12" ht="30" customHeight="1">
      <c r="B205" s="315" t="s">
        <v>1413</v>
      </c>
      <c r="C205" s="312" t="s">
        <v>1626</v>
      </c>
      <c r="D205" s="312" t="s">
        <v>3406</v>
      </c>
      <c r="E205" s="312"/>
      <c r="F205" s="312"/>
      <c r="G205" s="312" t="s">
        <v>3074</v>
      </c>
      <c r="H205" s="65">
        <v>6242094</v>
      </c>
      <c r="I205" s="65">
        <f>IF(H205="","None",_xlfn.XLOOKUP(H205,RawTable[ITEM_NO],RawTable[STOCK],"None"))</f>
        <v>0</v>
      </c>
      <c r="J205" s="313"/>
      <c r="K205" s="313"/>
      <c r="L205" s="316"/>
    </row>
    <row r="206" spans="2:12" ht="30" customHeight="1">
      <c r="B206" s="315" t="s">
        <v>1413</v>
      </c>
      <c r="C206" s="312" t="s">
        <v>1626</v>
      </c>
      <c r="D206" s="312" t="s">
        <v>3404</v>
      </c>
      <c r="E206" s="312"/>
      <c r="F206" s="312"/>
      <c r="G206" s="312" t="s">
        <v>3074</v>
      </c>
      <c r="H206" s="65">
        <v>6242095</v>
      </c>
      <c r="I206" s="65">
        <f>IF(H206="","None",_xlfn.XLOOKUP(H206,RawTable[ITEM_NO],RawTable[STOCK],"None"))</f>
        <v>0</v>
      </c>
      <c r="J206" s="313"/>
      <c r="K206" s="313"/>
      <c r="L206" s="316"/>
    </row>
    <row r="207" spans="2:12" ht="30" customHeight="1">
      <c r="B207" s="315" t="s">
        <v>1413</v>
      </c>
      <c r="C207" s="312" t="s">
        <v>1626</v>
      </c>
      <c r="D207" s="312" t="s">
        <v>3407</v>
      </c>
      <c r="E207" s="312"/>
      <c r="F207" s="312"/>
      <c r="G207" s="312" t="s">
        <v>3074</v>
      </c>
      <c r="H207" s="65">
        <v>6242096</v>
      </c>
      <c r="I207" s="65">
        <f>IF(H207="","None",_xlfn.XLOOKUP(H207,RawTable[ITEM_NO],RawTable[STOCK],"None"))</f>
        <v>0</v>
      </c>
      <c r="J207" s="313"/>
      <c r="K207" s="313"/>
      <c r="L207" s="316"/>
    </row>
    <row r="208" spans="2:12" ht="30" customHeight="1">
      <c r="B208" s="315" t="s">
        <v>1413</v>
      </c>
      <c r="C208" s="312" t="s">
        <v>1626</v>
      </c>
      <c r="D208" s="312" t="s">
        <v>3405</v>
      </c>
      <c r="E208" s="312"/>
      <c r="F208" s="312"/>
      <c r="G208" s="312" t="s">
        <v>3074</v>
      </c>
      <c r="H208" s="65">
        <v>6242097</v>
      </c>
      <c r="I208" s="65">
        <f>IF(H208="","None",_xlfn.XLOOKUP(H208,RawTable[ITEM_NO],RawTable[STOCK],"None"))</f>
        <v>0</v>
      </c>
      <c r="J208" s="313"/>
      <c r="K208" s="313"/>
      <c r="L208" s="316"/>
    </row>
    <row r="209" spans="2:12" ht="30" customHeight="1">
      <c r="B209" s="315" t="s">
        <v>1415</v>
      </c>
      <c r="C209" s="312" t="s">
        <v>1488</v>
      </c>
      <c r="D209" s="312" t="s">
        <v>3360</v>
      </c>
      <c r="E209" s="312"/>
      <c r="F209" s="312"/>
      <c r="G209" s="312" t="s">
        <v>3074</v>
      </c>
      <c r="H209" s="65">
        <v>6242099</v>
      </c>
      <c r="I209" s="65">
        <f>IF(H209="","None",_xlfn.XLOOKUP(H209,RawTable[ITEM_NO],RawTable[STOCK],"None"))</f>
        <v>1</v>
      </c>
      <c r="J209" s="313"/>
      <c r="K209" s="313"/>
      <c r="L209" s="316"/>
    </row>
    <row r="210" spans="2:12" ht="30" customHeight="1">
      <c r="B210" s="315" t="s">
        <v>1413</v>
      </c>
      <c r="C210" s="312" t="s">
        <v>1762</v>
      </c>
      <c r="D210" s="312" t="s">
        <v>3171</v>
      </c>
      <c r="E210" s="312"/>
      <c r="F210" s="312"/>
      <c r="G210" s="312" t="s">
        <v>3074</v>
      </c>
      <c r="H210" s="65">
        <v>6242101</v>
      </c>
      <c r="I210" s="65">
        <f>IF(H210="","None",_xlfn.XLOOKUP(H210,RawTable[ITEM_NO],RawTable[STOCK],"None"))</f>
        <v>0</v>
      </c>
      <c r="J210" s="313"/>
      <c r="K210" s="313"/>
      <c r="L210" s="316"/>
    </row>
    <row r="211" spans="2:12" ht="30" customHeight="1">
      <c r="B211" s="315" t="s">
        <v>1413</v>
      </c>
      <c r="C211" s="312" t="s">
        <v>1762</v>
      </c>
      <c r="D211" s="312" t="s">
        <v>3200</v>
      </c>
      <c r="E211" s="312"/>
      <c r="F211" s="312"/>
      <c r="G211" s="312" t="s">
        <v>3074</v>
      </c>
      <c r="H211" s="65">
        <v>6242102</v>
      </c>
      <c r="I211" s="65">
        <f>IF(H211="","None",_xlfn.XLOOKUP(H211,RawTable[ITEM_NO],RawTable[STOCK],"None"))</f>
        <v>0</v>
      </c>
      <c r="J211" s="313"/>
      <c r="K211" s="313"/>
      <c r="L211" s="316"/>
    </row>
    <row r="212" spans="2:12" ht="30" customHeight="1">
      <c r="B212" s="315" t="s">
        <v>1413</v>
      </c>
      <c r="C212" s="312" t="s">
        <v>1762</v>
      </c>
      <c r="D212" s="312" t="s">
        <v>3199</v>
      </c>
      <c r="E212" s="312"/>
      <c r="F212" s="312"/>
      <c r="G212" s="312" t="s">
        <v>3074</v>
      </c>
      <c r="H212" s="65">
        <v>6242103</v>
      </c>
      <c r="I212" s="65">
        <f>IF(H212="","None",_xlfn.XLOOKUP(H212,RawTable[ITEM_NO],RawTable[STOCK],"None"))</f>
        <v>0</v>
      </c>
      <c r="J212" s="313"/>
      <c r="K212" s="313"/>
      <c r="L212" s="316"/>
    </row>
    <row r="213" spans="2:12" ht="30" customHeight="1">
      <c r="B213" s="315" t="s">
        <v>1413</v>
      </c>
      <c r="C213" s="312" t="s">
        <v>1762</v>
      </c>
      <c r="D213" s="312" t="s">
        <v>3201</v>
      </c>
      <c r="E213" s="312"/>
      <c r="F213" s="312"/>
      <c r="G213" s="312" t="s">
        <v>3074</v>
      </c>
      <c r="H213" s="65">
        <v>6242104</v>
      </c>
      <c r="I213" s="65">
        <f>IF(H213="","None",_xlfn.XLOOKUP(H213,RawTable[ITEM_NO],RawTable[STOCK],"None"))</f>
        <v>2</v>
      </c>
      <c r="J213" s="313"/>
      <c r="K213" s="313"/>
      <c r="L213" s="316"/>
    </row>
    <row r="214" spans="2:12" ht="30" customHeight="1">
      <c r="B214" s="315" t="s">
        <v>1413</v>
      </c>
      <c r="C214" s="312" t="s">
        <v>1762</v>
      </c>
      <c r="D214" s="312" t="s">
        <v>3198</v>
      </c>
      <c r="E214" s="312"/>
      <c r="F214" s="312"/>
      <c r="G214" s="312" t="s">
        <v>3074</v>
      </c>
      <c r="H214" s="65">
        <v>6242105</v>
      </c>
      <c r="I214" s="65">
        <f>IF(H214="","None",_xlfn.XLOOKUP(H214,RawTable[ITEM_NO],RawTable[STOCK],"None"))</f>
        <v>0</v>
      </c>
      <c r="J214" s="313"/>
      <c r="K214" s="313"/>
      <c r="L214" s="316"/>
    </row>
    <row r="215" spans="2:12" ht="30" customHeight="1">
      <c r="B215" s="315" t="s">
        <v>1413</v>
      </c>
      <c r="C215" s="312" t="s">
        <v>1762</v>
      </c>
      <c r="D215" s="312" t="s">
        <v>3196</v>
      </c>
      <c r="E215" s="312"/>
      <c r="F215" s="312"/>
      <c r="G215" s="312" t="s">
        <v>3074</v>
      </c>
      <c r="H215" s="65">
        <v>6242106</v>
      </c>
      <c r="I215" s="65">
        <f>IF(H215="","None",_xlfn.XLOOKUP(H215,RawTable[ITEM_NO],RawTable[STOCK],"None"))</f>
        <v>0</v>
      </c>
      <c r="J215" s="313"/>
      <c r="K215" s="313"/>
      <c r="L215" s="316"/>
    </row>
    <row r="216" spans="2:12" ht="30" customHeight="1">
      <c r="B216" s="315" t="s">
        <v>1413</v>
      </c>
      <c r="C216" s="312" t="s">
        <v>1762</v>
      </c>
      <c r="D216" s="312" t="s">
        <v>3197</v>
      </c>
      <c r="E216" s="312"/>
      <c r="F216" s="312"/>
      <c r="G216" s="312" t="s">
        <v>3074</v>
      </c>
      <c r="H216" s="65">
        <v>6242107</v>
      </c>
      <c r="I216" s="65">
        <f>IF(H216="","None",_xlfn.XLOOKUP(H216,RawTable[ITEM_NO],RawTable[STOCK],"None"))</f>
        <v>1</v>
      </c>
      <c r="J216" s="313"/>
      <c r="K216" s="313"/>
      <c r="L216" s="316"/>
    </row>
    <row r="217" spans="2:12" ht="30" customHeight="1">
      <c r="B217" s="315" t="s">
        <v>1413</v>
      </c>
      <c r="C217" s="312" t="s">
        <v>1762</v>
      </c>
      <c r="D217" s="312" t="s">
        <v>3202</v>
      </c>
      <c r="E217" s="312"/>
      <c r="F217" s="312"/>
      <c r="G217" s="312" t="s">
        <v>3074</v>
      </c>
      <c r="H217" s="65">
        <v>6242108</v>
      </c>
      <c r="I217" s="65">
        <f>IF(H217="","None",_xlfn.XLOOKUP(H217,RawTable[ITEM_NO],RawTable[STOCK],"None"))</f>
        <v>0</v>
      </c>
      <c r="J217" s="313"/>
      <c r="K217" s="313"/>
      <c r="L217" s="316"/>
    </row>
    <row r="218" spans="2:12" ht="30" customHeight="1">
      <c r="B218" s="315" t="s">
        <v>1415</v>
      </c>
      <c r="C218" s="312" t="s">
        <v>1429</v>
      </c>
      <c r="D218" s="312" t="s">
        <v>3395</v>
      </c>
      <c r="E218" s="312"/>
      <c r="F218" s="312"/>
      <c r="G218" s="312" t="s">
        <v>3074</v>
      </c>
      <c r="H218" s="65">
        <v>6242109</v>
      </c>
      <c r="I218" s="65">
        <f>IF(H218="","None",_xlfn.XLOOKUP(H218,RawTable[ITEM_NO],RawTable[STOCK],"None"))</f>
        <v>0</v>
      </c>
      <c r="J218" s="313"/>
      <c r="K218" s="313"/>
      <c r="L218" s="316"/>
    </row>
    <row r="219" spans="2:12" ht="30" customHeight="1">
      <c r="B219" s="315" t="s">
        <v>1415</v>
      </c>
      <c r="C219" s="312" t="s">
        <v>1429</v>
      </c>
      <c r="D219" s="312" t="s">
        <v>3306</v>
      </c>
      <c r="E219" s="312"/>
      <c r="F219" s="312"/>
      <c r="G219" s="312" t="s">
        <v>3074</v>
      </c>
      <c r="H219" s="65">
        <v>6242110</v>
      </c>
      <c r="I219" s="65">
        <f>IF(H219="","None",_xlfn.XLOOKUP(H219,RawTable[ITEM_NO],RawTable[STOCK],"None"))</f>
        <v>2</v>
      </c>
      <c r="J219" s="313"/>
      <c r="K219" s="313"/>
      <c r="L219" s="316"/>
    </row>
    <row r="220" spans="2:12" ht="30" customHeight="1">
      <c r="B220" s="315" t="s">
        <v>1413</v>
      </c>
      <c r="C220" s="312" t="s">
        <v>3511</v>
      </c>
      <c r="D220" s="312" t="s">
        <v>3512</v>
      </c>
      <c r="E220" s="312"/>
      <c r="F220" s="312"/>
      <c r="G220" s="312" t="s">
        <v>3074</v>
      </c>
      <c r="H220" s="65">
        <v>6242113</v>
      </c>
      <c r="I220" s="65">
        <f>IF(H220="","None",_xlfn.XLOOKUP(H220,RawTable[ITEM_NO],RawTable[STOCK],"None"))</f>
        <v>0</v>
      </c>
      <c r="J220" s="313"/>
      <c r="K220" s="313"/>
      <c r="L220" s="316"/>
    </row>
    <row r="221" spans="2:12" ht="30" customHeight="1">
      <c r="B221" s="315" t="s">
        <v>1413</v>
      </c>
      <c r="C221" s="312"/>
      <c r="D221" s="312" t="s">
        <v>3347</v>
      </c>
      <c r="E221" s="312"/>
      <c r="F221" s="312"/>
      <c r="G221" s="312" t="s">
        <v>3074</v>
      </c>
      <c r="H221" s="65">
        <v>6242114</v>
      </c>
      <c r="I221" s="65" cm="1">
        <f t="array" ref="I221">IF(COUNTIF(RawData!A:A, H221)=0, "None", MAX(IF(RawData!A:A=H221, RawData!B:B)))</f>
        <v>1</v>
      </c>
      <c r="J221" s="313"/>
      <c r="K221" s="313"/>
      <c r="L221" s="316"/>
    </row>
    <row r="222" spans="2:12" ht="30" customHeight="1">
      <c r="B222" s="315" t="s">
        <v>1413</v>
      </c>
      <c r="C222" s="312" t="s">
        <v>2102</v>
      </c>
      <c r="D222" s="312" t="s">
        <v>3532</v>
      </c>
      <c r="E222" s="312"/>
      <c r="F222" s="312"/>
      <c r="G222" s="312" t="s">
        <v>3074</v>
      </c>
      <c r="H222" s="65">
        <v>6242116</v>
      </c>
      <c r="I222" s="65" cm="1">
        <f t="array" ref="I222">IF(COUNTIF(RawData!A:A, H222)=0, "None", MAX(IF(RawData!A:A=H222, RawData!B:B)))</f>
        <v>0</v>
      </c>
      <c r="J222" s="313"/>
      <c r="K222" s="313"/>
      <c r="L222" s="316"/>
    </row>
    <row r="223" spans="2:12" ht="30" customHeight="1">
      <c r="B223" s="315" t="s">
        <v>1413</v>
      </c>
      <c r="C223" s="312" t="s">
        <v>2102</v>
      </c>
      <c r="D223" s="312" t="s">
        <v>3533</v>
      </c>
      <c r="E223" s="312"/>
      <c r="F223" s="312"/>
      <c r="G223" s="312" t="s">
        <v>3074</v>
      </c>
      <c r="H223" s="65">
        <v>6242117</v>
      </c>
      <c r="I223" s="65" cm="1">
        <f t="array" ref="I223">IF(COUNTIF(RawData!A:A, H223)=0, "None", MAX(IF(RawData!A:A=H223, RawData!B:B)))</f>
        <v>0</v>
      </c>
      <c r="J223" s="313"/>
      <c r="K223" s="313"/>
      <c r="L223" s="316"/>
    </row>
    <row r="224" spans="2:12" ht="30" customHeight="1">
      <c r="B224" s="315" t="s">
        <v>1413</v>
      </c>
      <c r="C224" s="312" t="s">
        <v>2102</v>
      </c>
      <c r="D224" s="312" t="s">
        <v>3534</v>
      </c>
      <c r="E224" s="312"/>
      <c r="F224" s="312"/>
      <c r="G224" s="312" t="s">
        <v>3074</v>
      </c>
      <c r="H224" s="65">
        <v>6242118</v>
      </c>
      <c r="I224" s="65" cm="1">
        <f t="array" ref="I224">IF(COUNTIF(RawData!A:A, H224)=0, "None", MAX(IF(RawData!A:A=H224, RawData!B:B)))</f>
        <v>0</v>
      </c>
      <c r="J224" s="313"/>
      <c r="K224" s="313"/>
      <c r="L224" s="316"/>
    </row>
    <row r="225" spans="2:12" ht="30" customHeight="1">
      <c r="B225" s="315" t="s">
        <v>1413</v>
      </c>
      <c r="C225" s="312"/>
      <c r="D225" s="312" t="s">
        <v>3535</v>
      </c>
      <c r="E225" s="312"/>
      <c r="F225" s="312"/>
      <c r="G225" s="312" t="s">
        <v>3074</v>
      </c>
      <c r="H225" s="65">
        <v>6242120</v>
      </c>
      <c r="I225" s="65" cm="1">
        <f t="array" ref="I225">IF(COUNTIF(RawData!A:A, H225)=0, "None", MAX(IF(RawData!A:A=H225, RawData!B:B)))</f>
        <v>0</v>
      </c>
      <c r="J225" s="313"/>
      <c r="K225" s="313"/>
      <c r="L225" s="316"/>
    </row>
    <row r="226" spans="2:12" ht="30" customHeight="1">
      <c r="B226" s="315" t="s">
        <v>1413</v>
      </c>
      <c r="C226" s="312"/>
      <c r="D226" s="312" t="s">
        <v>3536</v>
      </c>
      <c r="E226" s="312"/>
      <c r="F226" s="312"/>
      <c r="G226" s="312" t="s">
        <v>3074</v>
      </c>
      <c r="H226" s="65">
        <v>6242121</v>
      </c>
      <c r="I226" s="65" cm="1">
        <f t="array" ref="I226">IF(COUNTIF(RawData!A:A, H226)=0, "None", MAX(IF(RawData!A:A=H226, RawData!B:B)))</f>
        <v>0</v>
      </c>
      <c r="J226" s="313"/>
      <c r="K226" s="313"/>
      <c r="L226" s="316"/>
    </row>
    <row r="227" spans="2:12" ht="30" customHeight="1">
      <c r="B227" s="315" t="s">
        <v>1413</v>
      </c>
      <c r="C227" s="312" t="s">
        <v>2835</v>
      </c>
      <c r="D227" s="312" t="s">
        <v>3468</v>
      </c>
      <c r="E227" s="312"/>
      <c r="F227" s="312"/>
      <c r="G227" s="312" t="s">
        <v>3074</v>
      </c>
      <c r="H227" s="65">
        <v>6242122</v>
      </c>
      <c r="I227" s="65" cm="1">
        <f t="array" ref="I227">IF(COUNTIF(RawData!A:A, H227)=0, "None", MAX(IF(RawData!A:A=H227, RawData!B:B)))</f>
        <v>0</v>
      </c>
      <c r="J227" s="313"/>
      <c r="K227" s="313"/>
      <c r="L227" s="316"/>
    </row>
    <row r="228" spans="2:12" ht="30" customHeight="1">
      <c r="B228" s="315" t="s">
        <v>1413</v>
      </c>
      <c r="C228" s="312" t="s">
        <v>2835</v>
      </c>
      <c r="D228" s="312" t="s">
        <v>3469</v>
      </c>
      <c r="E228" s="312"/>
      <c r="F228" s="312"/>
      <c r="G228" s="312" t="s">
        <v>3074</v>
      </c>
      <c r="H228" s="65">
        <v>6242123</v>
      </c>
      <c r="I228" s="65" cm="1">
        <f t="array" ref="I228">IF(COUNTIF(RawData!A:A, H228)=0, "None", MAX(IF(RawData!A:A=H228, RawData!B:B)))</f>
        <v>0</v>
      </c>
      <c r="J228" s="313"/>
      <c r="K228" s="313"/>
      <c r="L228" s="316"/>
    </row>
    <row r="229" spans="2:12" ht="30" customHeight="1">
      <c r="B229" s="315" t="s">
        <v>1413</v>
      </c>
      <c r="C229" s="312" t="s">
        <v>1762</v>
      </c>
      <c r="D229" s="312" t="s">
        <v>3203</v>
      </c>
      <c r="E229" s="312"/>
      <c r="F229" s="312"/>
      <c r="G229" s="312" t="s">
        <v>3074</v>
      </c>
      <c r="H229" s="65">
        <v>6242125</v>
      </c>
      <c r="I229" s="65" cm="1">
        <f t="array" ref="I229">IF(COUNTIF(RawData!A:A, H229)=0, "None", MAX(IF(RawData!A:A=H229, RawData!B:B)))</f>
        <v>0</v>
      </c>
      <c r="J229" s="313"/>
      <c r="K229" s="313"/>
      <c r="L229" s="316"/>
    </row>
    <row r="230" spans="2:12" ht="30" customHeight="1">
      <c r="B230" s="315" t="s">
        <v>1413</v>
      </c>
      <c r="C230" s="312"/>
      <c r="D230" s="312" t="s">
        <v>3175</v>
      </c>
      <c r="E230" s="312"/>
      <c r="F230" s="312"/>
      <c r="G230" s="312" t="s">
        <v>3074</v>
      </c>
      <c r="H230" s="65">
        <v>6242126</v>
      </c>
      <c r="I230" s="65" cm="1">
        <f t="array" ref="I230">IF(COUNTIF(RawData!A:A, H230)=0, "None", MAX(IF(RawData!A:A=H230, RawData!B:B)))</f>
        <v>0</v>
      </c>
      <c r="J230" s="313"/>
      <c r="K230" s="313"/>
      <c r="L230" s="316"/>
    </row>
    <row r="231" spans="2:12" ht="30" customHeight="1">
      <c r="B231" s="315" t="s">
        <v>1413</v>
      </c>
      <c r="C231" s="312"/>
      <c r="D231" s="312" t="s">
        <v>3176</v>
      </c>
      <c r="E231" s="312"/>
      <c r="F231" s="312"/>
      <c r="G231" s="312" t="s">
        <v>3074</v>
      </c>
      <c r="H231" s="65">
        <v>6242127</v>
      </c>
      <c r="I231" s="65" cm="1">
        <f t="array" ref="I231">IF(COUNTIF(RawData!A:A, H231)=0, "None", MAX(IF(RawData!A:A=H231, RawData!B:B)))</f>
        <v>0</v>
      </c>
      <c r="J231" s="313"/>
      <c r="K231" s="313"/>
      <c r="L231" s="316"/>
    </row>
    <row r="232" spans="2:12" ht="30" customHeight="1">
      <c r="B232" s="315" t="s">
        <v>1413</v>
      </c>
      <c r="C232" s="312" t="s">
        <v>2851</v>
      </c>
      <c r="D232" s="312" t="s">
        <v>3549</v>
      </c>
      <c r="E232" s="312" t="s">
        <v>3322</v>
      </c>
      <c r="F232" s="312"/>
      <c r="G232" s="312" t="s">
        <v>1423</v>
      </c>
      <c r="H232" s="65">
        <v>6243105</v>
      </c>
      <c r="I232" s="65" t="str" cm="1">
        <f t="array" ref="I232">IF(COUNTIF(RawData!A:A, H232)=0, "None", MAX(IF(RawData!A:A=H232, RawData!B:B)))</f>
        <v>None</v>
      </c>
      <c r="J232" s="313"/>
      <c r="K232" s="313"/>
      <c r="L232" s="316"/>
    </row>
    <row r="233" spans="2:12" ht="30" customHeight="1">
      <c r="B233" s="315" t="s">
        <v>1413</v>
      </c>
      <c r="C233" s="312" t="s">
        <v>2851</v>
      </c>
      <c r="D233" s="312" t="s">
        <v>3550</v>
      </c>
      <c r="E233" s="312" t="s">
        <v>3322</v>
      </c>
      <c r="F233" s="312"/>
      <c r="G233" s="312" t="s">
        <v>1423</v>
      </c>
      <c r="H233" s="65">
        <v>6243106</v>
      </c>
      <c r="I233" s="65" t="str" cm="1">
        <f t="array" ref="I233">IF(COUNTIF(RawData!A:A, H233)=0, "None", MAX(IF(RawData!A:A=H233, RawData!B:B)))</f>
        <v>None</v>
      </c>
      <c r="J233" s="313"/>
      <c r="K233" s="313"/>
      <c r="L233" s="316"/>
    </row>
    <row r="234" spans="2:12" ht="30" customHeight="1">
      <c r="B234" s="315" t="s">
        <v>1413</v>
      </c>
      <c r="C234" s="312"/>
      <c r="D234" s="312" t="s">
        <v>3321</v>
      </c>
      <c r="E234" s="312" t="s">
        <v>3322</v>
      </c>
      <c r="F234" s="312"/>
      <c r="G234" s="312" t="s">
        <v>1423</v>
      </c>
      <c r="H234" s="65">
        <v>6243107</v>
      </c>
      <c r="I234" s="65" t="str" cm="1">
        <f t="array" ref="I234">IF(COUNTIF(RawData!A:A, H234)=0, "None", MAX(IF(RawData!A:A=H234, RawData!B:B)))</f>
        <v>None</v>
      </c>
      <c r="J234" s="313"/>
      <c r="K234" s="313"/>
      <c r="L234" s="316"/>
    </row>
    <row r="235" spans="2:12" ht="30" customHeight="1">
      <c r="B235" s="315" t="s">
        <v>1413</v>
      </c>
      <c r="C235" s="312"/>
      <c r="D235" s="312" t="s">
        <v>3373</v>
      </c>
      <c r="E235" s="312"/>
      <c r="F235" s="312"/>
      <c r="G235" s="312" t="s">
        <v>3074</v>
      </c>
      <c r="H235" s="65">
        <v>6246068</v>
      </c>
      <c r="I235" s="65" cm="1">
        <f t="array" ref="I235">IF(COUNTIF(RawData!A:A, H235)=0, "None", MAX(IF(RawData!A:A=H235, RawData!B:B)))</f>
        <v>0</v>
      </c>
      <c r="J235" s="313"/>
      <c r="K235" s="313"/>
      <c r="L235" s="316"/>
    </row>
    <row r="236" spans="2:12" ht="30" customHeight="1">
      <c r="B236" s="315" t="s">
        <v>1413</v>
      </c>
      <c r="C236" s="312"/>
      <c r="D236" s="312" t="s">
        <v>3146</v>
      </c>
      <c r="E236" s="312"/>
      <c r="F236" s="312"/>
      <c r="G236" s="312" t="s">
        <v>3074</v>
      </c>
      <c r="H236" s="65">
        <v>6248674</v>
      </c>
      <c r="I236" s="65" cm="1">
        <f t="array" ref="I236">IF(COUNTIF(RawData!A:A, H236)=0, "None", MAX(IF(RawData!A:A=H236, RawData!B:B)))</f>
        <v>0</v>
      </c>
      <c r="J236" s="313"/>
      <c r="K236" s="313"/>
      <c r="L236" s="316"/>
    </row>
    <row r="237" spans="2:12" ht="30" customHeight="1">
      <c r="B237" s="315" t="s">
        <v>1415</v>
      </c>
      <c r="C237" s="312" t="s">
        <v>1532</v>
      </c>
      <c r="D237" s="312" t="s">
        <v>3478</v>
      </c>
      <c r="E237" s="312" t="s">
        <v>3479</v>
      </c>
      <c r="F237" s="312"/>
      <c r="G237" s="312" t="s">
        <v>1419</v>
      </c>
      <c r="H237" s="65">
        <v>6251981</v>
      </c>
      <c r="I237" s="65" cm="1">
        <f t="array" ref="I237">IF(COUNTIF(RawData!A:A, H237)=0, "None", MAX(IF(RawData!A:A=H237, RawData!B:B)))</f>
        <v>1</v>
      </c>
      <c r="J237" s="313"/>
      <c r="K237" s="313"/>
      <c r="L237" s="316"/>
    </row>
    <row r="238" spans="2:12" ht="30" customHeight="1">
      <c r="B238" s="315" t="s">
        <v>1413</v>
      </c>
      <c r="C238" s="312" t="s">
        <v>2900</v>
      </c>
      <c r="D238" s="312" t="s">
        <v>3150</v>
      </c>
      <c r="E238" s="312" t="s">
        <v>3151</v>
      </c>
      <c r="F238" s="312" t="s">
        <v>3152</v>
      </c>
      <c r="G238" s="312" t="s">
        <v>3074</v>
      </c>
      <c r="H238" s="65">
        <v>6252224</v>
      </c>
      <c r="I238" s="65" cm="1">
        <f t="array" ref="I238">IF(COUNTIF(RawData!A:A, H238)=0, "None", MAX(IF(RawData!A:A=H238, RawData!B:B)))</f>
        <v>0</v>
      </c>
      <c r="J238" s="313"/>
      <c r="K238" s="313"/>
      <c r="L238" s="316"/>
    </row>
    <row r="239" spans="2:12" ht="30" customHeight="1">
      <c r="B239" s="315" t="s">
        <v>1415</v>
      </c>
      <c r="C239" s="312" t="s">
        <v>1532</v>
      </c>
      <c r="D239" s="312" t="s">
        <v>3131</v>
      </c>
      <c r="E239" s="312" t="s">
        <v>3132</v>
      </c>
      <c r="F239" s="312"/>
      <c r="G239" s="312" t="s">
        <v>1428</v>
      </c>
      <c r="H239" s="65">
        <v>6252253</v>
      </c>
      <c r="I239" s="65" cm="1">
        <f t="array" ref="I239">IF(COUNTIF(RawData!A:A, H239)=0, "None", MAX(IF(RawData!A:A=H239, RawData!B:B)))</f>
        <v>2</v>
      </c>
      <c r="J239" s="313"/>
      <c r="K239" s="313"/>
      <c r="L239" s="316"/>
    </row>
    <row r="240" spans="2:12" ht="30" customHeight="1">
      <c r="B240" s="315" t="s">
        <v>1415</v>
      </c>
      <c r="C240" s="312" t="s">
        <v>1558</v>
      </c>
      <c r="D240" s="736" t="s">
        <v>3126</v>
      </c>
      <c r="E240" s="736" t="s">
        <v>8780</v>
      </c>
      <c r="F240" s="312" t="s">
        <v>3127</v>
      </c>
      <c r="G240" s="312" t="s">
        <v>1456</v>
      </c>
      <c r="H240" s="65">
        <v>6254013</v>
      </c>
      <c r="I240" s="65" cm="1">
        <f t="array" ref="I240">IF(COUNTIF(RawData!A:A, H240)=0, "None", MAX(IF(RawData!A:A=H240, RawData!B:B)))</f>
        <v>3</v>
      </c>
      <c r="J240" s="313"/>
      <c r="K240" s="313"/>
      <c r="L240" s="316"/>
    </row>
    <row r="241" spans="2:12" ht="30" customHeight="1">
      <c r="B241" s="315" t="s">
        <v>1415</v>
      </c>
      <c r="C241" s="312" t="s">
        <v>1558</v>
      </c>
      <c r="D241" s="736" t="s">
        <v>3129</v>
      </c>
      <c r="E241" s="736" t="s">
        <v>3128</v>
      </c>
      <c r="F241" s="312" t="s">
        <v>3130</v>
      </c>
      <c r="G241" s="312" t="s">
        <v>1456</v>
      </c>
      <c r="H241" s="65">
        <v>6254014</v>
      </c>
      <c r="I241" s="65" cm="1">
        <f t="array" ref="I241">IF(COUNTIF(RawData!A:A, H241)=0, "None", MAX(IF(RawData!A:A=H241, RawData!B:B)))</f>
        <v>1</v>
      </c>
      <c r="J241" s="313"/>
      <c r="K241" s="313"/>
      <c r="L241" s="316"/>
    </row>
    <row r="242" spans="2:12" ht="30" customHeight="1">
      <c r="B242" s="315" t="s">
        <v>1413</v>
      </c>
      <c r="C242" s="312" t="s">
        <v>1602</v>
      </c>
      <c r="D242" s="312" t="s">
        <v>3073</v>
      </c>
      <c r="E242" s="312"/>
      <c r="F242" s="312"/>
      <c r="G242" s="312" t="s">
        <v>3074</v>
      </c>
      <c r="H242" s="65">
        <v>6256937</v>
      </c>
      <c r="I242" s="65" cm="1">
        <f t="array" ref="I242">IF(COUNTIF(RawData!A:A, H242)=0, "None", MAX(IF(RawData!A:A=H242, RawData!B:B)))</f>
        <v>0</v>
      </c>
      <c r="J242" s="313"/>
      <c r="K242" s="313"/>
      <c r="L242" s="316"/>
    </row>
    <row r="243" spans="2:12" ht="30" customHeight="1">
      <c r="B243" s="315" t="s">
        <v>1413</v>
      </c>
      <c r="C243" s="312" t="s">
        <v>1769</v>
      </c>
      <c r="D243" s="312" t="s">
        <v>3084</v>
      </c>
      <c r="E243" s="312"/>
      <c r="F243" s="312"/>
      <c r="G243" s="312" t="s">
        <v>3074</v>
      </c>
      <c r="H243" s="65">
        <v>6256938</v>
      </c>
      <c r="I243" s="65" cm="1">
        <f t="array" ref="I243">IF(COUNTIF(RawData!A:A, H243)=0, "None", MAX(IF(RawData!A:A=H243, RawData!B:B)))</f>
        <v>0</v>
      </c>
      <c r="J243" s="313"/>
      <c r="K243" s="313"/>
      <c r="L243" s="316"/>
    </row>
    <row r="244" spans="2:12" ht="30" customHeight="1">
      <c r="B244" s="315" t="s">
        <v>1413</v>
      </c>
      <c r="C244" s="312" t="s">
        <v>1613</v>
      </c>
      <c r="D244" s="312" t="s">
        <v>3133</v>
      </c>
      <c r="E244" s="312"/>
      <c r="F244" s="312"/>
      <c r="G244" s="312" t="s">
        <v>3074</v>
      </c>
      <c r="H244" s="65">
        <v>6256939</v>
      </c>
      <c r="I244" s="65" cm="1">
        <f t="array" ref="I244">IF(COUNTIF(RawData!A:A, H244)=0, "None", MAX(IF(RawData!A:A=H244, RawData!B:B)))</f>
        <v>0</v>
      </c>
      <c r="J244" s="313"/>
      <c r="K244" s="313"/>
      <c r="L244" s="316"/>
    </row>
    <row r="245" spans="2:12" ht="30" customHeight="1">
      <c r="B245" s="315" t="s">
        <v>1413</v>
      </c>
      <c r="C245" s="312" t="s">
        <v>2191</v>
      </c>
      <c r="D245" s="312" t="s">
        <v>3096</v>
      </c>
      <c r="E245" s="312"/>
      <c r="F245" s="312"/>
      <c r="G245" s="312" t="s">
        <v>3074</v>
      </c>
      <c r="H245" s="65">
        <v>6256940</v>
      </c>
      <c r="I245" s="65" cm="1">
        <f t="array" ref="I245">IF(COUNTIF(RawData!A:A, H245)=0, "None", MAX(IF(RawData!A:A=H245, RawData!B:B)))</f>
        <v>0</v>
      </c>
      <c r="J245" s="313"/>
      <c r="K245" s="313"/>
      <c r="L245" s="316"/>
    </row>
    <row r="246" spans="2:12" ht="30" customHeight="1">
      <c r="B246" s="315" t="s">
        <v>1413</v>
      </c>
      <c r="C246" s="312"/>
      <c r="D246" s="312" t="s">
        <v>3085</v>
      </c>
      <c r="E246" s="312"/>
      <c r="F246" s="312"/>
      <c r="G246" s="312" t="s">
        <v>1423</v>
      </c>
      <c r="H246" s="65">
        <v>6258029</v>
      </c>
      <c r="I246" s="65" cm="1">
        <f t="array" ref="I246">IF(COUNTIF(RawData!A:A, H246)=0, "None", MAX(IF(RawData!A:A=H246, RawData!B:B)))</f>
        <v>1</v>
      </c>
      <c r="J246" s="313"/>
      <c r="K246" s="313"/>
      <c r="L246" s="316"/>
    </row>
    <row r="247" spans="2:12" ht="30" customHeight="1">
      <c r="B247" s="315" t="s">
        <v>1415</v>
      </c>
      <c r="C247" s="312" t="s">
        <v>1563</v>
      </c>
      <c r="D247" s="312" t="s">
        <v>3514</v>
      </c>
      <c r="E247" s="312"/>
      <c r="F247" s="312"/>
      <c r="G247" s="312" t="s">
        <v>1495</v>
      </c>
      <c r="H247" s="65">
        <v>6260584</v>
      </c>
      <c r="I247" s="65" cm="1">
        <f t="array" ref="I247">IF(COUNTIF(RawData!A:A, H247)=0, "None", MAX(IF(RawData!A:A=H247, RawData!B:B)))</f>
        <v>1</v>
      </c>
      <c r="J247" s="313"/>
      <c r="K247" s="313"/>
      <c r="L247" s="316"/>
    </row>
    <row r="248" spans="2:12" ht="30" customHeight="1">
      <c r="B248" s="315" t="s">
        <v>1415</v>
      </c>
      <c r="C248" s="312" t="s">
        <v>1470</v>
      </c>
      <c r="D248" s="312" t="s">
        <v>3135</v>
      </c>
      <c r="E248" s="312"/>
      <c r="F248" s="312"/>
      <c r="G248" s="312" t="s">
        <v>1419</v>
      </c>
      <c r="H248" s="65">
        <v>6260928</v>
      </c>
      <c r="I248" s="65" cm="1">
        <f t="array" ref="I248">IF(COUNTIF(RawData!A:A, H248)=0, "None", MAX(IF(RawData!A:A=H248, RawData!B:B)))</f>
        <v>0</v>
      </c>
      <c r="J248" s="313"/>
      <c r="K248" s="313"/>
      <c r="L248" s="316"/>
    </row>
    <row r="249" spans="2:12" ht="30" customHeight="1">
      <c r="B249" s="315" t="s">
        <v>1413</v>
      </c>
      <c r="C249" s="312"/>
      <c r="D249" s="312" t="s">
        <v>3323</v>
      </c>
      <c r="E249" s="312"/>
      <c r="F249" s="312"/>
      <c r="G249" s="312" t="s">
        <v>1495</v>
      </c>
      <c r="H249" s="65">
        <v>6261477</v>
      </c>
      <c r="I249" s="65" cm="1">
        <f t="array" ref="I249">IF(COUNTIF(RawData!A:A, H249)=0, "None", MAX(IF(RawData!A:A=H249, RawData!B:B)))</f>
        <v>0</v>
      </c>
      <c r="J249" s="313"/>
      <c r="K249" s="313"/>
      <c r="L249" s="316"/>
    </row>
    <row r="250" spans="2:12" ht="30" customHeight="1">
      <c r="B250" s="315" t="s">
        <v>1415</v>
      </c>
      <c r="C250" s="312" t="s">
        <v>1429</v>
      </c>
      <c r="D250" s="312" t="s">
        <v>3401</v>
      </c>
      <c r="E250" s="312" t="s">
        <v>3402</v>
      </c>
      <c r="F250" s="312" t="s">
        <v>3403</v>
      </c>
      <c r="G250" s="312" t="s">
        <v>3074</v>
      </c>
      <c r="H250" s="65">
        <v>6270957</v>
      </c>
      <c r="I250" s="65" cm="1">
        <f t="array" ref="I250">IF(COUNTIF(RawData!A:A, H250)=0, "None", MAX(IF(RawData!A:A=H250, RawData!B:B)))</f>
        <v>2</v>
      </c>
      <c r="J250" s="313"/>
      <c r="K250" s="313"/>
      <c r="L250" s="316"/>
    </row>
    <row r="251" spans="2:12" ht="30" customHeight="1">
      <c r="B251" s="315" t="s">
        <v>1792</v>
      </c>
      <c r="C251" s="312"/>
      <c r="D251" s="312" t="s">
        <v>3590</v>
      </c>
      <c r="E251" s="312"/>
      <c r="F251" s="312"/>
      <c r="G251" s="312" t="s">
        <v>1585</v>
      </c>
      <c r="H251" s="65">
        <v>6303320</v>
      </c>
      <c r="I251" s="65" cm="1">
        <f t="array" ref="I251">IF(COUNTIF(RawData!A:A, H251)=0, "None", MAX(IF(RawData!A:A=H251, RawData!B:B)))</f>
        <v>3</v>
      </c>
      <c r="J251" s="313"/>
      <c r="K251" s="313"/>
      <c r="L251" s="316"/>
    </row>
    <row r="252" spans="2:12" ht="30" customHeight="1">
      <c r="B252" s="315" t="s">
        <v>1415</v>
      </c>
      <c r="C252" s="312" t="s">
        <v>1426</v>
      </c>
      <c r="D252" s="312" t="s">
        <v>2907</v>
      </c>
      <c r="E252" s="312"/>
      <c r="F252" s="312"/>
      <c r="G252" s="312" t="s">
        <v>1428</v>
      </c>
      <c r="H252" s="65">
        <v>6304518</v>
      </c>
      <c r="I252" s="65" cm="1">
        <f t="array" ref="I252">IF(COUNTIF(RawData!A:A, H252)=0, "None", MAX(IF(RawData!A:A=H252, RawData!B:B)))</f>
        <v>0</v>
      </c>
      <c r="J252" s="313"/>
      <c r="K252" s="313"/>
      <c r="L252" s="316"/>
    </row>
    <row r="253" spans="2:12" ht="30" customHeight="1">
      <c r="B253" s="315" t="s">
        <v>1415</v>
      </c>
      <c r="C253" s="312" t="s">
        <v>1448</v>
      </c>
      <c r="D253" s="312" t="s">
        <v>3114</v>
      </c>
      <c r="E253" s="312" t="s">
        <v>3115</v>
      </c>
      <c r="F253" s="312" t="s">
        <v>3116</v>
      </c>
      <c r="G253" s="312" t="s">
        <v>3074</v>
      </c>
      <c r="H253" s="65">
        <v>6304940</v>
      </c>
      <c r="I253" s="65" cm="1">
        <f t="array" ref="I253">IF(COUNTIF(RawData!A:A, H253)=0, "None", MAX(IF(RawData!A:A=H253, RawData!B:B)))</f>
        <v>1</v>
      </c>
      <c r="J253" s="313"/>
      <c r="K253" s="313"/>
      <c r="L253" s="316"/>
    </row>
    <row r="254" spans="2:12" ht="30" customHeight="1">
      <c r="B254" s="315" t="s">
        <v>1415</v>
      </c>
      <c r="C254" s="312" t="s">
        <v>1504</v>
      </c>
      <c r="D254" s="312" t="s">
        <v>3436</v>
      </c>
      <c r="E254" s="312" t="s">
        <v>3437</v>
      </c>
      <c r="F254" s="312"/>
      <c r="G254" s="312" t="s">
        <v>1428</v>
      </c>
      <c r="H254" s="65">
        <v>6306707</v>
      </c>
      <c r="I254" s="65" cm="1">
        <f t="array" ref="I254">IF(COUNTIF(RawData!A:A, H254)=0, "None", MAX(IF(RawData!A:A=H254, RawData!B:B)))</f>
        <v>2</v>
      </c>
      <c r="J254" s="313"/>
      <c r="K254" s="313"/>
      <c r="L254" s="316"/>
    </row>
    <row r="255" spans="2:12" ht="30" customHeight="1">
      <c r="B255" s="315" t="s">
        <v>1415</v>
      </c>
      <c r="C255" s="312"/>
      <c r="D255" s="312" t="s">
        <v>3108</v>
      </c>
      <c r="E255" s="312" t="s">
        <v>3109</v>
      </c>
      <c r="F255" s="312" t="s">
        <v>3110</v>
      </c>
      <c r="G255" s="312" t="s">
        <v>3074</v>
      </c>
      <c r="H255" s="65">
        <v>6310258</v>
      </c>
      <c r="I255" s="65" cm="1">
        <f t="array" ref="I255">IF(COUNTIF(RawData!A:A, H255)=0, "None", MAX(IF(RawData!A:A=H255, RawData!B:B)))</f>
        <v>1</v>
      </c>
      <c r="J255" s="313"/>
      <c r="K255" s="313"/>
      <c r="L255" s="316"/>
    </row>
    <row r="256" spans="2:12" ht="30" customHeight="1">
      <c r="B256" s="315" t="s">
        <v>1415</v>
      </c>
      <c r="C256" s="312"/>
      <c r="D256" s="312" t="s">
        <v>3105</v>
      </c>
      <c r="E256" s="312" t="s">
        <v>3106</v>
      </c>
      <c r="F256" s="312" t="s">
        <v>3107</v>
      </c>
      <c r="G256" s="312" t="s">
        <v>3074</v>
      </c>
      <c r="H256" s="65">
        <v>6310259</v>
      </c>
      <c r="I256" s="65" cm="1">
        <f t="array" ref="I256">IF(COUNTIF(RawData!A:A, H256)=0, "None", MAX(IF(RawData!A:A=H256, RawData!B:B)))</f>
        <v>1</v>
      </c>
      <c r="J256" s="313"/>
      <c r="K256" s="313"/>
      <c r="L256" s="316"/>
    </row>
    <row r="257" spans="2:12" ht="30" customHeight="1">
      <c r="B257" s="315" t="s">
        <v>1792</v>
      </c>
      <c r="C257" s="312" t="s">
        <v>3578</v>
      </c>
      <c r="D257" s="312" t="s">
        <v>3579</v>
      </c>
      <c r="E257" s="312"/>
      <c r="F257" s="312"/>
      <c r="G257" s="312" t="s">
        <v>3074</v>
      </c>
      <c r="H257" s="65">
        <v>6310262</v>
      </c>
      <c r="I257" s="65" cm="1">
        <f t="array" ref="I257">IF(COUNTIF(RawData!A:A, H257)=0, "None", MAX(IF(RawData!A:A=H257, RawData!B:B)))</f>
        <v>1</v>
      </c>
      <c r="J257" s="313"/>
      <c r="K257" s="313"/>
      <c r="L257" s="316"/>
    </row>
    <row r="258" spans="2:12" ht="30" customHeight="1">
      <c r="B258" s="315" t="s">
        <v>1415</v>
      </c>
      <c r="C258" s="312" t="s">
        <v>1488</v>
      </c>
      <c r="D258" s="312" t="s">
        <v>3524</v>
      </c>
      <c r="E258" s="312" t="s">
        <v>3525</v>
      </c>
      <c r="F258" s="312" t="s">
        <v>3526</v>
      </c>
      <c r="G258" s="312" t="s">
        <v>3074</v>
      </c>
      <c r="H258" s="65">
        <v>6310452</v>
      </c>
      <c r="I258" s="65" cm="1">
        <f t="array" ref="I258">IF(COUNTIF(RawData!A:A, H258)=0, "None", MAX(IF(RawData!A:A=H258, RawData!B:B)))</f>
        <v>2</v>
      </c>
      <c r="J258" s="313"/>
      <c r="K258" s="313"/>
      <c r="L258" s="316"/>
    </row>
    <row r="259" spans="2:12" ht="30" customHeight="1">
      <c r="B259" s="315" t="s">
        <v>1415</v>
      </c>
      <c r="C259" s="312" t="s">
        <v>3423</v>
      </c>
      <c r="D259" s="312" t="s">
        <v>3424</v>
      </c>
      <c r="E259" s="312" t="s">
        <v>3425</v>
      </c>
      <c r="F259" s="312" t="s">
        <v>3426</v>
      </c>
      <c r="G259" s="312" t="s">
        <v>3074</v>
      </c>
      <c r="H259" s="65">
        <v>6310453</v>
      </c>
      <c r="I259" s="65" cm="1">
        <f t="array" ref="I259">IF(COUNTIF(RawData!A:A, H259)=0, "None", MAX(IF(RawData!A:A=H259, RawData!B:B)))</f>
        <v>2</v>
      </c>
      <c r="J259" s="313"/>
      <c r="K259" s="313"/>
      <c r="L259" s="316"/>
    </row>
    <row r="260" spans="2:12" ht="30" customHeight="1">
      <c r="B260" s="315" t="s">
        <v>1792</v>
      </c>
      <c r="C260" s="312"/>
      <c r="D260" s="312" t="s">
        <v>3586</v>
      </c>
      <c r="E260" s="312" t="s">
        <v>3587</v>
      </c>
      <c r="F260" s="312"/>
      <c r="G260" s="312" t="s">
        <v>3588</v>
      </c>
      <c r="H260" s="65">
        <v>6313441</v>
      </c>
      <c r="I260" s="65" cm="1">
        <f t="array" ref="I260">IF(COUNTIF(RawData!A:A, H260)=0, "None", MAX(IF(RawData!A:A=H260, RawData!B:B)))</f>
        <v>2</v>
      </c>
      <c r="J260" s="313"/>
      <c r="K260" s="313"/>
      <c r="L260" s="316"/>
    </row>
    <row r="261" spans="2:12" ht="30" customHeight="1">
      <c r="B261" s="315" t="s">
        <v>1413</v>
      </c>
      <c r="C261" s="312"/>
      <c r="D261" s="312" t="s">
        <v>3393</v>
      </c>
      <c r="E261" s="312" t="s">
        <v>3394</v>
      </c>
      <c r="F261" s="312"/>
      <c r="G261" s="312" t="s">
        <v>1554</v>
      </c>
      <c r="H261" s="65">
        <v>6316237</v>
      </c>
      <c r="I261" s="65" cm="1">
        <f t="array" ref="I261">IF(COUNTIF(RawData!A:A, H261)=0, "None", MAX(IF(RawData!A:A=H261, RawData!B:B)))</f>
        <v>1</v>
      </c>
      <c r="J261" s="313"/>
      <c r="K261" s="313"/>
      <c r="L261" s="316"/>
    </row>
    <row r="262" spans="2:12" ht="30" customHeight="1">
      <c r="B262" s="315" t="s">
        <v>1415</v>
      </c>
      <c r="C262" s="312" t="s">
        <v>1558</v>
      </c>
      <c r="D262" s="312" t="s">
        <v>3396</v>
      </c>
      <c r="E262" s="312" t="s">
        <v>3397</v>
      </c>
      <c r="F262" s="312"/>
      <c r="G262" s="312" t="s">
        <v>3074</v>
      </c>
      <c r="H262" s="65">
        <v>6316988</v>
      </c>
      <c r="I262" s="65" cm="1">
        <f t="array" ref="I262">IF(COUNTIF(RawData!A:A, H262)=0, "None", MAX(IF(RawData!A:A=H262, RawData!B:B)))</f>
        <v>0</v>
      </c>
      <c r="J262" s="313"/>
      <c r="K262" s="313"/>
      <c r="L262" s="316"/>
    </row>
    <row r="263" spans="2:12" ht="30" customHeight="1">
      <c r="B263" s="315" t="s">
        <v>1413</v>
      </c>
      <c r="C263" s="312" t="s">
        <v>1762</v>
      </c>
      <c r="D263" s="312" t="s">
        <v>2784</v>
      </c>
      <c r="E263" s="312" t="s">
        <v>2784</v>
      </c>
      <c r="F263" s="312" t="s">
        <v>3168</v>
      </c>
      <c r="G263" s="312" t="s">
        <v>1680</v>
      </c>
      <c r="H263" s="65">
        <v>6318189</v>
      </c>
      <c r="I263" s="65" cm="1">
        <f t="array" ref="I263">IF(COUNTIF(RawData!A:A, H263)=0, "None", MAX(IF(RawData!A:A=H263, RawData!B:B)))</f>
        <v>2</v>
      </c>
      <c r="J263" s="313"/>
      <c r="K263" s="313"/>
      <c r="L263" s="316"/>
    </row>
    <row r="264" spans="2:12" ht="30" customHeight="1">
      <c r="B264" s="315" t="s">
        <v>1413</v>
      </c>
      <c r="C264" s="312" t="s">
        <v>1686</v>
      </c>
      <c r="D264" s="312" t="s">
        <v>3435</v>
      </c>
      <c r="E264" s="312" t="s">
        <v>3435</v>
      </c>
      <c r="F264" s="312"/>
      <c r="G264" s="312" t="s">
        <v>1423</v>
      </c>
      <c r="H264" s="65">
        <v>6319302</v>
      </c>
      <c r="I264" s="65" cm="1">
        <f t="array" ref="I264">IF(COUNTIF(RawData!A:A, H264)=0, "None", MAX(IF(RawData!A:A=H264, RawData!B:B)))</f>
        <v>2</v>
      </c>
      <c r="J264" s="313"/>
      <c r="K264" s="313"/>
      <c r="L264" s="316"/>
    </row>
    <row r="265" spans="2:12" ht="30" customHeight="1">
      <c r="B265" s="315" t="s">
        <v>1413</v>
      </c>
      <c r="C265" s="312" t="s">
        <v>1762</v>
      </c>
      <c r="D265" s="312" t="s">
        <v>3205</v>
      </c>
      <c r="E265" s="312" t="s">
        <v>3206</v>
      </c>
      <c r="F265" s="312" t="s">
        <v>3119</v>
      </c>
      <c r="G265" s="312" t="s">
        <v>1610</v>
      </c>
      <c r="H265" s="65">
        <v>6320453</v>
      </c>
      <c r="I265" s="65" cm="1">
        <f t="array" ref="I265">IF(COUNTIF(RawData!A:A, H265)=0, "None", MAX(IF(RawData!A:A=H265, RawData!B:B)))</f>
        <v>26</v>
      </c>
      <c r="J265" s="313"/>
      <c r="K265" s="313"/>
      <c r="L265" s="316"/>
    </row>
    <row r="266" spans="2:12" ht="30" customHeight="1">
      <c r="B266" s="315" t="s">
        <v>1415</v>
      </c>
      <c r="C266" s="312" t="s">
        <v>1429</v>
      </c>
      <c r="D266" s="312" t="s">
        <v>3087</v>
      </c>
      <c r="E266" s="312" t="s">
        <v>3088</v>
      </c>
      <c r="F266" s="312" t="s">
        <v>3089</v>
      </c>
      <c r="G266" s="312" t="s">
        <v>1456</v>
      </c>
      <c r="H266" s="65">
        <v>6322226</v>
      </c>
      <c r="I266" s="65" cm="1">
        <f t="array" ref="I266">IF(COUNTIF(RawData!A:A, H266)=0, "None", MAX(IF(RawData!A:A=H266, RawData!B:B)))</f>
        <v>4</v>
      </c>
      <c r="J266" s="313"/>
      <c r="K266" s="313"/>
      <c r="L266" s="316"/>
    </row>
    <row r="267" spans="2:12" ht="30" customHeight="1">
      <c r="B267" s="315" t="s">
        <v>1415</v>
      </c>
      <c r="C267" s="312" t="s">
        <v>1504</v>
      </c>
      <c r="D267" s="312" t="s">
        <v>3441</v>
      </c>
      <c r="E267" s="312" t="s">
        <v>3441</v>
      </c>
      <c r="F267" s="312" t="s">
        <v>3442</v>
      </c>
      <c r="G267" s="312" t="s">
        <v>1419</v>
      </c>
      <c r="H267" s="65">
        <v>6324540</v>
      </c>
      <c r="I267" s="65" cm="1">
        <f t="array" ref="I267">IF(COUNTIF(RawData!A:A, H267)=0, "None", MAX(IF(RawData!A:A=H267, RawData!B:B)))</f>
        <v>3</v>
      </c>
      <c r="J267" s="313"/>
      <c r="K267" s="313"/>
      <c r="L267" s="316"/>
    </row>
    <row r="268" spans="2:12" ht="30" customHeight="1">
      <c r="B268" s="315" t="s">
        <v>1415</v>
      </c>
      <c r="C268" s="312" t="s">
        <v>1504</v>
      </c>
      <c r="D268" s="312" t="s">
        <v>3443</v>
      </c>
      <c r="E268" s="312" t="s">
        <v>3444</v>
      </c>
      <c r="F268" s="312" t="s">
        <v>1504</v>
      </c>
      <c r="G268" s="312" t="s">
        <v>1419</v>
      </c>
      <c r="H268" s="65">
        <v>6324541</v>
      </c>
      <c r="I268" s="65" cm="1">
        <f t="array" ref="I268">IF(COUNTIF(RawData!A:A, H268)=0, "None", MAX(IF(RawData!A:A=H268, RawData!B:B)))</f>
        <v>2</v>
      </c>
      <c r="J268" s="313"/>
      <c r="K268" s="313"/>
      <c r="L268" s="316"/>
    </row>
    <row r="269" spans="2:12" ht="30" customHeight="1">
      <c r="B269" s="315" t="s">
        <v>1415</v>
      </c>
      <c r="C269" s="312" t="s">
        <v>1504</v>
      </c>
      <c r="D269" s="312" t="s">
        <v>3439</v>
      </c>
      <c r="E269" s="312" t="s">
        <v>3440</v>
      </c>
      <c r="F269" s="312" t="s">
        <v>1504</v>
      </c>
      <c r="G269" s="312" t="s">
        <v>1419</v>
      </c>
      <c r="H269" s="65">
        <v>6324543</v>
      </c>
      <c r="I269" s="65" cm="1">
        <f t="array" ref="I269">IF(COUNTIF(RawData!A:A, H269)=0, "None", MAX(IF(RawData!A:A=H269, RawData!B:B)))</f>
        <v>2</v>
      </c>
      <c r="J269" s="313"/>
      <c r="K269" s="313"/>
      <c r="L269" s="316"/>
    </row>
    <row r="270" spans="2:12" ht="30" customHeight="1">
      <c r="B270" s="315" t="s">
        <v>1413</v>
      </c>
      <c r="C270" s="312" t="s">
        <v>2954</v>
      </c>
      <c r="D270" s="312" t="s">
        <v>3518</v>
      </c>
      <c r="E270" s="312"/>
      <c r="F270" s="312"/>
      <c r="G270" s="312" t="s">
        <v>3074</v>
      </c>
      <c r="H270" s="65">
        <v>6325643</v>
      </c>
      <c r="I270" s="65" cm="1">
        <f t="array" ref="I270">IF(COUNTIF(RawData!A:A, H270)=0, "None", MAX(IF(RawData!A:A=H270, RawData!B:B)))</f>
        <v>0</v>
      </c>
      <c r="J270" s="313"/>
      <c r="K270" s="313"/>
      <c r="L270" s="316"/>
    </row>
    <row r="271" spans="2:12" ht="30" customHeight="1">
      <c r="B271" s="315" t="s">
        <v>1413</v>
      </c>
      <c r="C271" s="312" t="s">
        <v>1561</v>
      </c>
      <c r="D271" s="312" t="s">
        <v>3487</v>
      </c>
      <c r="E271" s="312" t="s">
        <v>3488</v>
      </c>
      <c r="F271" s="312" t="s">
        <v>3263</v>
      </c>
      <c r="G271" s="312" t="s">
        <v>1423</v>
      </c>
      <c r="H271" s="65">
        <v>6326663</v>
      </c>
      <c r="I271" s="65" cm="1">
        <f t="array" ref="I271">IF(COUNTIF(RawData!A:A, H271)=0, "None", MAX(IF(RawData!A:A=H271, RawData!B:B)))</f>
        <v>1</v>
      </c>
      <c r="J271" s="313"/>
      <c r="K271" s="313"/>
      <c r="L271" s="316"/>
    </row>
    <row r="272" spans="2:12" ht="30" customHeight="1">
      <c r="B272" s="315" t="s">
        <v>1413</v>
      </c>
      <c r="C272" s="312" t="s">
        <v>1561</v>
      </c>
      <c r="D272" s="312" t="s">
        <v>3265</v>
      </c>
      <c r="E272" s="312"/>
      <c r="F272" s="312"/>
      <c r="G272" s="312" t="s">
        <v>1423</v>
      </c>
      <c r="H272" s="65">
        <v>6326847</v>
      </c>
      <c r="I272" s="65" cm="1">
        <f t="array" ref="I272">IF(COUNTIF(RawData!A:A, H272)=0, "None", MAX(IF(RawData!A:A=H272, RawData!B:B)))</f>
        <v>1</v>
      </c>
      <c r="J272" s="313"/>
      <c r="K272" s="313"/>
      <c r="L272" s="316"/>
    </row>
    <row r="273" spans="2:12" ht="30" customHeight="1">
      <c r="B273" s="315" t="s">
        <v>1415</v>
      </c>
      <c r="C273" s="312" t="s">
        <v>1504</v>
      </c>
      <c r="D273" s="312" t="s">
        <v>3445</v>
      </c>
      <c r="E273" s="312" t="s">
        <v>3446</v>
      </c>
      <c r="F273" s="312" t="s">
        <v>3447</v>
      </c>
      <c r="G273" s="312" t="s">
        <v>1419</v>
      </c>
      <c r="H273" s="65">
        <v>6327247</v>
      </c>
      <c r="I273" s="65" cm="1">
        <f t="array" ref="I273">IF(COUNTIF(RawData!A:A, H273)=0, "None", MAX(IF(RawData!A:A=H273, RawData!B:B)))</f>
        <v>5</v>
      </c>
      <c r="J273" s="313"/>
      <c r="K273" s="313"/>
      <c r="L273" s="316"/>
    </row>
    <row r="274" spans="2:12" ht="30" customHeight="1">
      <c r="B274" s="315" t="s">
        <v>1413</v>
      </c>
      <c r="C274" s="312" t="s">
        <v>1626</v>
      </c>
      <c r="D274" s="312" t="s">
        <v>3484</v>
      </c>
      <c r="E274" s="312"/>
      <c r="F274" s="312"/>
      <c r="G274" s="312" t="s">
        <v>1680</v>
      </c>
      <c r="H274" s="65">
        <v>6334645</v>
      </c>
      <c r="I274" s="65" cm="1">
        <f t="array" ref="I274">IF(COUNTIF(RawData!A:A, H274)=0, "None", MAX(IF(RawData!A:A=H274, RawData!B:B)))</f>
        <v>80</v>
      </c>
      <c r="J274" s="313"/>
      <c r="K274" s="313"/>
      <c r="L274" s="316"/>
    </row>
    <row r="275" spans="2:12" ht="30" customHeight="1">
      <c r="B275" s="315" t="s">
        <v>1413</v>
      </c>
      <c r="C275" s="312"/>
      <c r="D275" s="312" t="s">
        <v>3260</v>
      </c>
      <c r="E275" s="312"/>
      <c r="F275" s="312"/>
      <c r="G275" s="312" t="s">
        <v>3074</v>
      </c>
      <c r="H275" s="65">
        <v>6335166</v>
      </c>
      <c r="I275" s="65" cm="1">
        <f t="array" ref="I275">IF(COUNTIF(RawData!A:A, H275)=0, "None", MAX(IF(RawData!A:A=H275, RawData!B:B)))</f>
        <v>0</v>
      </c>
      <c r="J275" s="313"/>
      <c r="K275" s="313"/>
      <c r="L275" s="316"/>
    </row>
    <row r="276" spans="2:12" ht="30" customHeight="1">
      <c r="B276" s="315" t="s">
        <v>1413</v>
      </c>
      <c r="C276" s="312" t="s">
        <v>3542</v>
      </c>
      <c r="D276" s="312" t="s">
        <v>3544</v>
      </c>
      <c r="E276" s="312"/>
      <c r="F276" s="312"/>
      <c r="G276" s="312" t="s">
        <v>1680</v>
      </c>
      <c r="H276" s="65">
        <v>6335179</v>
      </c>
      <c r="I276" s="65" cm="1">
        <f t="array" ref="I276">IF(COUNTIF(RawData!A:A, H276)=0, "None", MAX(IF(RawData!A:A=H276, RawData!B:B)))</f>
        <v>0</v>
      </c>
      <c r="J276" s="313"/>
      <c r="K276" s="313"/>
      <c r="L276" s="316"/>
    </row>
    <row r="277" spans="2:12" ht="30" customHeight="1">
      <c r="B277" s="315" t="s">
        <v>1413</v>
      </c>
      <c r="C277" s="312" t="s">
        <v>3542</v>
      </c>
      <c r="D277" s="312" t="s">
        <v>3545</v>
      </c>
      <c r="E277" s="312"/>
      <c r="F277" s="312"/>
      <c r="G277" s="312" t="s">
        <v>1680</v>
      </c>
      <c r="H277" s="65">
        <v>6335180</v>
      </c>
      <c r="I277" s="65" cm="1">
        <f t="array" ref="I277">IF(COUNTIF(RawData!A:A, H277)=0, "None", MAX(IF(RawData!A:A=H277, RawData!B:B)))</f>
        <v>0</v>
      </c>
      <c r="J277" s="313"/>
      <c r="K277" s="313"/>
      <c r="L277" s="316"/>
    </row>
    <row r="278" spans="2:12" ht="30" customHeight="1">
      <c r="B278" s="315" t="s">
        <v>1413</v>
      </c>
      <c r="C278" s="312" t="s">
        <v>3542</v>
      </c>
      <c r="D278" s="312" t="s">
        <v>3543</v>
      </c>
      <c r="E278" s="312"/>
      <c r="F278" s="312"/>
      <c r="G278" s="312" t="s">
        <v>1680</v>
      </c>
      <c r="H278" s="65">
        <v>6335181</v>
      </c>
      <c r="I278" s="65" cm="1">
        <f t="array" ref="I278">IF(COUNTIF(RawData!A:A, H278)=0, "None", MAX(IF(RawData!A:A=H278, RawData!B:B)))</f>
        <v>1</v>
      </c>
      <c r="J278" s="313"/>
      <c r="K278" s="313"/>
      <c r="L278" s="316"/>
    </row>
    <row r="279" spans="2:12" ht="30" customHeight="1">
      <c r="B279" s="315" t="s">
        <v>1413</v>
      </c>
      <c r="C279" s="312" t="s">
        <v>3542</v>
      </c>
      <c r="D279" s="312" t="s">
        <v>3546</v>
      </c>
      <c r="E279" s="312"/>
      <c r="F279" s="312"/>
      <c r="G279" s="312" t="s">
        <v>1680</v>
      </c>
      <c r="H279" s="65">
        <v>6335218</v>
      </c>
      <c r="I279" s="65" cm="1">
        <f t="array" ref="I279">IF(COUNTIF(RawData!A:A, H279)=0, "None", MAX(IF(RawData!A:A=H279, RawData!B:B)))</f>
        <v>3</v>
      </c>
      <c r="J279" s="313"/>
      <c r="K279" s="313"/>
      <c r="L279" s="316"/>
    </row>
    <row r="280" spans="2:12" ht="30" customHeight="1">
      <c r="B280" s="315" t="s">
        <v>1415</v>
      </c>
      <c r="C280" s="312" t="s">
        <v>1429</v>
      </c>
      <c r="D280" s="312" t="s">
        <v>3246</v>
      </c>
      <c r="E280" s="312"/>
      <c r="F280" s="312"/>
      <c r="G280" s="312" t="s">
        <v>1428</v>
      </c>
      <c r="H280" s="65">
        <v>6335854</v>
      </c>
      <c r="I280" s="65" cm="1">
        <f t="array" ref="I280">IF(COUNTIF(RawData!A:A, H280)=0, "None", MAX(IF(RawData!A:A=H280, RawData!B:B)))</f>
        <v>0</v>
      </c>
      <c r="J280" s="313"/>
      <c r="K280" s="313"/>
      <c r="L280" s="316"/>
    </row>
    <row r="281" spans="2:12" ht="30" customHeight="1">
      <c r="B281" s="315" t="s">
        <v>1413</v>
      </c>
      <c r="C281" s="312" t="s">
        <v>2094</v>
      </c>
      <c r="D281" s="312" t="s">
        <v>3515</v>
      </c>
      <c r="E281" s="312" t="s">
        <v>3516</v>
      </c>
      <c r="F281" s="312" t="s">
        <v>3517</v>
      </c>
      <c r="G281" s="312" t="s">
        <v>1423</v>
      </c>
      <c r="H281" s="65">
        <v>6335876</v>
      </c>
      <c r="I281" s="65" cm="1">
        <f t="array" ref="I281">IF(COUNTIF(RawData!A:A, H281)=0, "None", MAX(IF(RawData!A:A=H281, RawData!B:B)))</f>
        <v>70</v>
      </c>
      <c r="J281" s="313"/>
      <c r="K281" s="313"/>
      <c r="L281" s="316"/>
    </row>
    <row r="282" spans="2:12" ht="30" customHeight="1">
      <c r="B282" s="315" t="s">
        <v>1415</v>
      </c>
      <c r="C282" s="312" t="s">
        <v>1488</v>
      </c>
      <c r="D282" s="312" t="s">
        <v>3324</v>
      </c>
      <c r="E282" s="312"/>
      <c r="F282" s="312"/>
      <c r="G282" s="312" t="s">
        <v>1423</v>
      </c>
      <c r="H282" s="65">
        <v>6336724</v>
      </c>
      <c r="I282" s="65" cm="1">
        <f t="array" ref="I282">IF(COUNTIF(RawData!A:A, H282)=0, "None", MAX(IF(RawData!A:A=H282, RawData!B:B)))</f>
        <v>4</v>
      </c>
      <c r="J282" s="313"/>
      <c r="K282" s="313"/>
      <c r="L282" s="316"/>
    </row>
    <row r="283" spans="2:12" ht="30" customHeight="1">
      <c r="B283" s="315" t="s">
        <v>1415</v>
      </c>
      <c r="C283" s="312" t="s">
        <v>1426</v>
      </c>
      <c r="D283" s="312" t="s">
        <v>3193</v>
      </c>
      <c r="E283" s="312" t="s">
        <v>3194</v>
      </c>
      <c r="F283" s="312" t="s">
        <v>1893</v>
      </c>
      <c r="G283" s="312" t="s">
        <v>1419</v>
      </c>
      <c r="H283" s="65">
        <v>6337688</v>
      </c>
      <c r="I283" s="65" cm="1">
        <f t="array" ref="I283">IF(COUNTIF(RawData!A:A, H283)=0, "None", MAX(IF(RawData!A:A=H283, RawData!B:B)))</f>
        <v>0</v>
      </c>
      <c r="J283" s="313"/>
      <c r="K283" s="313"/>
      <c r="L283" s="316"/>
    </row>
    <row r="284" spans="2:12" ht="30" customHeight="1">
      <c r="B284" s="315" t="s">
        <v>1413</v>
      </c>
      <c r="C284" s="312" t="s">
        <v>1931</v>
      </c>
      <c r="D284" s="312" t="s">
        <v>3559</v>
      </c>
      <c r="E284" s="312" t="s">
        <v>3560</v>
      </c>
      <c r="F284" s="312"/>
      <c r="G284" s="312" t="s">
        <v>1585</v>
      </c>
      <c r="H284" s="65">
        <v>6338205</v>
      </c>
      <c r="I284" s="65" cm="1">
        <f t="array" ref="I284">IF(COUNTIF(RawData!A:A, H284)=0, "None", MAX(IF(RawData!A:A=H284, RawData!B:B)))</f>
        <v>4</v>
      </c>
      <c r="J284" s="313"/>
      <c r="K284" s="313"/>
      <c r="L284" s="316"/>
    </row>
    <row r="285" spans="2:12" ht="30" customHeight="1">
      <c r="B285" s="315" t="s">
        <v>1413</v>
      </c>
      <c r="C285" s="312" t="s">
        <v>1839</v>
      </c>
      <c r="D285" s="312" t="s">
        <v>3418</v>
      </c>
      <c r="E285" s="312" t="s">
        <v>3419</v>
      </c>
      <c r="F285" s="312" t="s">
        <v>3372</v>
      </c>
      <c r="G285" s="312" t="s">
        <v>3074</v>
      </c>
      <c r="H285" s="65">
        <v>6338367</v>
      </c>
      <c r="I285" s="65" cm="1">
        <f t="array" ref="I285">IF(COUNTIF(RawData!A:A, H285)=0, "None", MAX(IF(RawData!A:A=H285, RawData!B:B)))</f>
        <v>3</v>
      </c>
      <c r="J285" s="313"/>
      <c r="K285" s="313"/>
      <c r="L285" s="316"/>
    </row>
    <row r="286" spans="2:12" ht="30" customHeight="1">
      <c r="B286" s="315" t="s">
        <v>1415</v>
      </c>
      <c r="C286" s="312" t="s">
        <v>1839</v>
      </c>
      <c r="D286" s="312" t="s">
        <v>3381</v>
      </c>
      <c r="E286" s="312" t="s">
        <v>3382</v>
      </c>
      <c r="F286" s="312" t="s">
        <v>3372</v>
      </c>
      <c r="G286" s="312" t="s">
        <v>3074</v>
      </c>
      <c r="H286" s="65">
        <v>6338368</v>
      </c>
      <c r="I286" s="65" cm="1">
        <f t="array" ref="I286">IF(COUNTIF(RawData!A:A, H286)=0, "None", MAX(IF(RawData!A:A=H286, RawData!B:B)))</f>
        <v>4</v>
      </c>
      <c r="J286" s="313"/>
      <c r="K286" s="313"/>
      <c r="L286" s="316"/>
    </row>
    <row r="287" spans="2:12" ht="30" customHeight="1">
      <c r="B287" s="315" t="s">
        <v>1415</v>
      </c>
      <c r="C287" s="312" t="s">
        <v>1839</v>
      </c>
      <c r="D287" s="312" t="s">
        <v>3307</v>
      </c>
      <c r="E287" s="312" t="s">
        <v>3308</v>
      </c>
      <c r="F287" s="312" t="s">
        <v>3309</v>
      </c>
      <c r="G287" s="312" t="s">
        <v>3074</v>
      </c>
      <c r="H287" s="65">
        <v>6338370</v>
      </c>
      <c r="I287" s="65" cm="1">
        <f t="array" ref="I287">IF(COUNTIF(RawData!A:A, H287)=0, "None", MAX(IF(RawData!A:A=H287, RawData!B:B)))</f>
        <v>2</v>
      </c>
      <c r="J287" s="313"/>
      <c r="K287" s="313"/>
      <c r="L287" s="316"/>
    </row>
    <row r="288" spans="2:12" ht="30" customHeight="1">
      <c r="B288" s="315" t="s">
        <v>1413</v>
      </c>
      <c r="C288" s="312" t="s">
        <v>1839</v>
      </c>
      <c r="D288" s="312" t="s">
        <v>3369</v>
      </c>
      <c r="E288" s="312" t="s">
        <v>3370</v>
      </c>
      <c r="F288" s="312" t="s">
        <v>3309</v>
      </c>
      <c r="G288" s="312" t="s">
        <v>3074</v>
      </c>
      <c r="H288" s="65">
        <v>6338371</v>
      </c>
      <c r="I288" s="65" cm="1">
        <f t="array" ref="I288">IF(COUNTIF(RawData!A:A, H288)=0, "None", MAX(IF(RawData!A:A=H288, RawData!B:B)))</f>
        <v>2</v>
      </c>
      <c r="J288" s="313"/>
      <c r="K288" s="313"/>
      <c r="L288" s="316"/>
    </row>
    <row r="289" spans="2:12" ht="30" customHeight="1">
      <c r="B289" s="315" t="s">
        <v>1413</v>
      </c>
      <c r="C289" s="312" t="s">
        <v>1561</v>
      </c>
      <c r="D289" s="312" t="s">
        <v>3251</v>
      </c>
      <c r="E289" s="312" t="s">
        <v>3252</v>
      </c>
      <c r="F289" s="312" t="s">
        <v>3253</v>
      </c>
      <c r="G289" s="312" t="s">
        <v>1423</v>
      </c>
      <c r="H289" s="65">
        <v>6338492</v>
      </c>
      <c r="I289" s="65" cm="1">
        <f t="array" ref="I289">IF(COUNTIF(RawData!A:A, H289)=0, "None", MAX(IF(RawData!A:A=H289, RawData!B:B)))</f>
        <v>3</v>
      </c>
      <c r="J289" s="313"/>
      <c r="K289" s="313"/>
      <c r="L289" s="316"/>
    </row>
    <row r="290" spans="2:12" ht="30" customHeight="1">
      <c r="B290" s="315" t="s">
        <v>1415</v>
      </c>
      <c r="C290" s="312"/>
      <c r="D290" s="312" t="s">
        <v>3390</v>
      </c>
      <c r="E290" s="312" t="s">
        <v>3391</v>
      </c>
      <c r="F290" s="312" t="s">
        <v>3392</v>
      </c>
      <c r="G290" s="312" t="s">
        <v>1554</v>
      </c>
      <c r="H290" s="65">
        <v>6338744</v>
      </c>
      <c r="I290" s="65" cm="1">
        <f t="array" ref="I290">IF(COUNTIF(RawData!A:A, H290)=0, "None", MAX(IF(RawData!A:A=H290, RawData!B:B)))</f>
        <v>3</v>
      </c>
      <c r="J290" s="313"/>
      <c r="K290" s="313"/>
      <c r="L290" s="316"/>
    </row>
    <row r="291" spans="2:12" ht="30" customHeight="1">
      <c r="B291" s="315" t="s">
        <v>1415</v>
      </c>
      <c r="C291" s="312" t="s">
        <v>1417</v>
      </c>
      <c r="D291" s="312" t="s">
        <v>3492</v>
      </c>
      <c r="E291" s="312"/>
      <c r="F291" s="312"/>
      <c r="G291" s="312" t="s">
        <v>1419</v>
      </c>
      <c r="H291" s="65">
        <v>6338841</v>
      </c>
      <c r="I291" s="65" cm="1">
        <f t="array" ref="I291">IF(COUNTIF(RawData!A:A, H291)=0, "None", MAX(IF(RawData!A:A=H291, RawData!B:B)))</f>
        <v>6</v>
      </c>
      <c r="J291" s="313"/>
      <c r="K291" s="313"/>
      <c r="L291" s="316"/>
    </row>
    <row r="292" spans="2:12" ht="30" customHeight="1">
      <c r="B292" s="315" t="s">
        <v>1415</v>
      </c>
      <c r="C292" s="312" t="s">
        <v>1571</v>
      </c>
      <c r="D292" s="312" t="s">
        <v>1575</v>
      </c>
      <c r="E292" s="312"/>
      <c r="F292" s="312"/>
      <c r="G292" s="312" t="s">
        <v>1419</v>
      </c>
      <c r="H292" s="65">
        <v>6341428</v>
      </c>
      <c r="I292" s="65" cm="1">
        <f t="array" ref="I292">IF(COUNTIF(RawData!A:A, H292)=0, "None", MAX(IF(RawData!A:A=H292, RawData!B:B)))</f>
        <v>2</v>
      </c>
      <c r="J292" s="313"/>
      <c r="K292" s="313"/>
      <c r="L292" s="316"/>
    </row>
    <row r="293" spans="2:12" ht="30" customHeight="1">
      <c r="B293" s="315" t="s">
        <v>1415</v>
      </c>
      <c r="C293" s="312" t="s">
        <v>1558</v>
      </c>
      <c r="D293" s="312" t="s">
        <v>3134</v>
      </c>
      <c r="E293" s="312"/>
      <c r="F293" s="312"/>
      <c r="G293" s="312" t="s">
        <v>3074</v>
      </c>
      <c r="H293" s="65">
        <v>6343060</v>
      </c>
      <c r="I293" s="65" cm="1">
        <f t="array" ref="I293">IF(COUNTIF(RawData!A:A, H293)=0, "None", MAX(IF(RawData!A:A=H293, RawData!B:B)))</f>
        <v>0</v>
      </c>
      <c r="J293" s="313"/>
      <c r="K293" s="313"/>
      <c r="L293" s="316"/>
    </row>
    <row r="294" spans="2:12" ht="30" customHeight="1">
      <c r="B294" s="315" t="s">
        <v>1415</v>
      </c>
      <c r="C294" s="312" t="s">
        <v>1834</v>
      </c>
      <c r="D294" s="312" t="s">
        <v>3475</v>
      </c>
      <c r="E294" s="312" t="s">
        <v>1834</v>
      </c>
      <c r="F294" s="312" t="s">
        <v>3476</v>
      </c>
      <c r="G294" s="312"/>
      <c r="H294" s="65"/>
      <c r="I294" s="65" t="str" cm="1">
        <f t="array" ref="I294">IF(COUNTIF(RawData!A:A, H294)=0, "None", MAX(IF(RawData!A:A=H294, RawData!B:B)))</f>
        <v>None</v>
      </c>
      <c r="J294" s="313"/>
      <c r="K294" s="313"/>
      <c r="L294" s="316"/>
    </row>
    <row r="295" spans="2:12" ht="30" customHeight="1">
      <c r="B295" s="315" t="s">
        <v>1413</v>
      </c>
      <c r="C295" s="312" t="s">
        <v>3178</v>
      </c>
      <c r="D295" s="312" t="s">
        <v>3345</v>
      </c>
      <c r="E295" s="312" t="s">
        <v>3346</v>
      </c>
      <c r="F295" s="312" t="s">
        <v>3180</v>
      </c>
      <c r="G295" s="312"/>
      <c r="H295" s="65"/>
      <c r="I295" s="65" t="str" cm="1">
        <f t="array" ref="I295">IF(COUNTIF(RawData!A:A, H295)=0, "None", MAX(IF(RawData!A:A=H295, RawData!B:B)))</f>
        <v>None</v>
      </c>
      <c r="J295" s="313"/>
      <c r="K295" s="313"/>
      <c r="L295" s="316"/>
    </row>
    <row r="296" spans="2:12" ht="30" customHeight="1">
      <c r="B296" s="315" t="s">
        <v>9017</v>
      </c>
      <c r="C296" s="312"/>
      <c r="D296" s="312" t="s">
        <v>9016</v>
      </c>
      <c r="E296" s="312" t="s">
        <v>9018</v>
      </c>
      <c r="F296" s="312"/>
      <c r="G296" s="312"/>
      <c r="H296" s="65">
        <v>6294860</v>
      </c>
      <c r="I296" s="65"/>
      <c r="J296" s="313"/>
      <c r="K296" s="313"/>
      <c r="L296" s="316"/>
    </row>
    <row r="297" spans="2:12" ht="30" customHeight="1">
      <c r="B297" s="315" t="s">
        <v>9064</v>
      </c>
      <c r="C297" s="312" t="s">
        <v>9065</v>
      </c>
      <c r="D297" s="312" t="s">
        <v>9066</v>
      </c>
      <c r="E297" s="312" t="s">
        <v>9067</v>
      </c>
      <c r="F297" s="312"/>
      <c r="G297" s="312"/>
      <c r="H297" s="65">
        <v>957963</v>
      </c>
      <c r="I297" s="65"/>
      <c r="J297" s="313"/>
      <c r="K297" s="313"/>
      <c r="L297" s="316"/>
    </row>
    <row r="298" spans="2:12" ht="30" customHeight="1">
      <c r="B298" s="315"/>
      <c r="C298" s="312"/>
      <c r="D298" s="312"/>
      <c r="E298" s="312"/>
      <c r="F298" s="312"/>
      <c r="G298" s="312"/>
      <c r="H298" s="65"/>
      <c r="I298" s="65"/>
      <c r="J298" s="313"/>
      <c r="K298" s="313"/>
      <c r="L298" s="316"/>
    </row>
    <row r="299" spans="2:12" ht="30" customHeight="1">
      <c r="B299" s="315"/>
      <c r="C299" s="312"/>
      <c r="D299" s="312"/>
      <c r="E299" s="312"/>
      <c r="F299" s="312"/>
      <c r="G299" s="312"/>
      <c r="H299" s="65"/>
      <c r="I299" s="65"/>
      <c r="J299" s="313"/>
      <c r="K299" s="313"/>
      <c r="L299" s="316"/>
    </row>
    <row r="300" spans="2:12" ht="30" customHeight="1">
      <c r="B300" s="315"/>
      <c r="C300" s="312"/>
      <c r="D300" s="312"/>
      <c r="E300" s="312"/>
      <c r="F300" s="312"/>
      <c r="G300" s="312"/>
      <c r="H300" s="65"/>
      <c r="I300" s="65"/>
      <c r="J300" s="313"/>
      <c r="K300" s="313"/>
      <c r="L300" s="316"/>
    </row>
    <row r="301" spans="2:12" ht="30" customHeight="1">
      <c r="B301" s="315"/>
      <c r="C301" s="312"/>
      <c r="D301" s="312"/>
      <c r="E301" s="312"/>
      <c r="F301" s="312"/>
      <c r="G301" s="312"/>
      <c r="H301" s="65"/>
      <c r="I301" s="65"/>
      <c r="J301" s="313"/>
      <c r="K301" s="313"/>
      <c r="L301" s="316"/>
    </row>
    <row r="302" spans="2:12" ht="30" customHeight="1">
      <c r="B302" s="315"/>
      <c r="C302" s="312"/>
      <c r="D302" s="312"/>
      <c r="E302" s="312"/>
      <c r="F302" s="312"/>
      <c r="G302" s="312"/>
      <c r="H302" s="65"/>
      <c r="I302" s="65"/>
      <c r="J302" s="313"/>
      <c r="K302" s="313"/>
      <c r="L302" s="316"/>
    </row>
    <row r="303" spans="2:12" ht="30" customHeight="1">
      <c r="B303" s="315"/>
      <c r="C303" s="312"/>
      <c r="D303" s="312"/>
      <c r="E303" s="312"/>
      <c r="F303" s="312"/>
      <c r="G303" s="312"/>
      <c r="H303" s="65"/>
      <c r="I303" s="65"/>
      <c r="J303" s="313"/>
      <c r="K303" s="313"/>
      <c r="L303" s="316"/>
    </row>
    <row r="304" spans="2:12" ht="30" customHeight="1">
      <c r="B304" s="315"/>
      <c r="C304" s="312"/>
      <c r="D304" s="312"/>
      <c r="E304" s="312"/>
      <c r="F304" s="312"/>
      <c r="G304" s="312"/>
      <c r="H304" s="65"/>
      <c r="I304" s="65"/>
      <c r="J304" s="313"/>
      <c r="K304" s="313"/>
      <c r="L304" s="316"/>
    </row>
    <row r="305" spans="2:12" ht="30" customHeight="1">
      <c r="B305" s="315"/>
      <c r="C305" s="312"/>
      <c r="D305" s="312"/>
      <c r="E305" s="312"/>
      <c r="F305" s="312"/>
      <c r="G305" s="312"/>
      <c r="H305" s="65"/>
      <c r="I305" s="65"/>
      <c r="J305" s="313"/>
      <c r="K305" s="313"/>
      <c r="L305" s="316"/>
    </row>
    <row r="306" spans="2:12" ht="30" customHeight="1">
      <c r="B306" s="315"/>
      <c r="C306" s="312"/>
      <c r="D306" s="312"/>
      <c r="E306" s="312"/>
      <c r="F306" s="312"/>
      <c r="G306" s="312"/>
      <c r="H306" s="65"/>
      <c r="I306" s="65"/>
      <c r="J306" s="313"/>
      <c r="K306" s="313"/>
      <c r="L306" s="316"/>
    </row>
    <row r="307" spans="2:12" ht="30" customHeight="1">
      <c r="B307" s="315"/>
      <c r="C307" s="312"/>
      <c r="D307" s="312"/>
      <c r="E307" s="312"/>
      <c r="F307" s="312"/>
      <c r="G307" s="312"/>
      <c r="H307" s="65"/>
      <c r="I307" s="65"/>
      <c r="J307" s="313"/>
      <c r="K307" s="313"/>
      <c r="L307" s="316"/>
    </row>
    <row r="308" spans="2:12" ht="30" customHeight="1">
      <c r="B308" s="315"/>
      <c r="C308" s="312"/>
      <c r="D308" s="312"/>
      <c r="E308" s="312"/>
      <c r="F308" s="312"/>
      <c r="G308" s="312"/>
      <c r="H308" s="65"/>
      <c r="I308" s="65"/>
      <c r="J308" s="313"/>
      <c r="K308" s="313"/>
      <c r="L308" s="316"/>
    </row>
    <row r="309" spans="2:12" ht="30" customHeight="1">
      <c r="H309" s="379"/>
    </row>
    <row r="310" spans="2:12" ht="30" customHeight="1">
      <c r="H310" s="379"/>
    </row>
    <row r="311" spans="2:12" ht="30" customHeight="1">
      <c r="H311" s="379"/>
    </row>
    <row r="312" spans="2:12" ht="30" customHeight="1">
      <c r="H312" s="379"/>
    </row>
    <row r="313" spans="2:12" ht="30" customHeight="1">
      <c r="H313" s="379"/>
    </row>
    <row r="314" spans="2:12" ht="30" customHeight="1">
      <c r="H314" s="379"/>
    </row>
    <row r="315" spans="2:12" ht="30" customHeight="1">
      <c r="H315" s="379"/>
    </row>
    <row r="316" spans="2:12" ht="30" customHeight="1">
      <c r="H316" s="379"/>
    </row>
    <row r="317" spans="2:12" ht="30" customHeight="1">
      <c r="H317" s="379"/>
    </row>
    <row r="318" spans="2:12" ht="30" customHeight="1">
      <c r="H318" s="379"/>
    </row>
    <row r="319" spans="2:12" ht="30" customHeight="1">
      <c r="H319" s="379"/>
    </row>
    <row r="320" spans="2:12" ht="30" customHeight="1">
      <c r="H320" s="379"/>
    </row>
    <row r="321" spans="8:8" ht="30" customHeight="1">
      <c r="H321" s="379"/>
    </row>
    <row r="322" spans="8:8" ht="30" customHeight="1">
      <c r="H322" s="379"/>
    </row>
    <row r="323" spans="8:8" ht="30" customHeight="1">
      <c r="H323" s="379"/>
    </row>
    <row r="324" spans="8:8" ht="30" customHeight="1">
      <c r="H324" s="379"/>
    </row>
    <row r="325" spans="8:8" ht="30" customHeight="1">
      <c r="H325" s="379"/>
    </row>
    <row r="326" spans="8:8" ht="30" customHeight="1">
      <c r="H326" s="379"/>
    </row>
    <row r="327" spans="8:8" ht="30" customHeight="1">
      <c r="H327" s="379"/>
    </row>
    <row r="328" spans="8:8" ht="30" customHeight="1">
      <c r="H328" s="379"/>
    </row>
    <row r="329" spans="8:8" ht="30" customHeight="1">
      <c r="H329" s="379"/>
    </row>
    <row r="330" spans="8:8" ht="30" customHeight="1">
      <c r="H330" s="379"/>
    </row>
    <row r="331" spans="8:8" ht="30" customHeight="1">
      <c r="H331" s="379"/>
    </row>
    <row r="332" spans="8:8" ht="30" customHeight="1">
      <c r="H332" s="379"/>
    </row>
    <row r="333" spans="8:8" ht="30" customHeight="1">
      <c r="H333" s="379"/>
    </row>
    <row r="334" spans="8:8" ht="30" customHeight="1">
      <c r="H334" s="379"/>
    </row>
    <row r="335" spans="8:8" ht="30" customHeight="1">
      <c r="H335" s="379"/>
    </row>
    <row r="336" spans="8:8" ht="30" customHeight="1">
      <c r="H336" s="379"/>
    </row>
    <row r="337" spans="8:8" ht="30" customHeight="1">
      <c r="H337" s="379"/>
    </row>
    <row r="338" spans="8:8" ht="30" customHeight="1">
      <c r="H338" s="379"/>
    </row>
    <row r="339" spans="8:8" ht="30" customHeight="1">
      <c r="H339" s="379"/>
    </row>
    <row r="340" spans="8:8" ht="30" customHeight="1">
      <c r="H340" s="379"/>
    </row>
  </sheetData>
  <autoFilter ref="B3:L295" xr:uid="{DAAE7B28-B568-46B2-8B83-F3990409C08E}">
    <sortState xmlns:xlrd2="http://schemas.microsoft.com/office/spreadsheetml/2017/richdata2" ref="B4:L295">
      <sortCondition ref="H3:H295"/>
    </sortState>
  </autoFilter>
  <phoneticPr fontId="2" type="noConversion"/>
  <conditionalFormatting sqref="B4:H295">
    <cfRule type="expression" dxfId="166" priority="6" stopIfTrue="1">
      <formula>UPPER($I4)="NONE"</formula>
    </cfRule>
    <cfRule type="expression" dxfId="165" priority="7" stopIfTrue="1">
      <formula>AND($I4&lt;&gt;"", $J4&lt;&gt;"", $I4*1&lt;$J4*1)</formula>
    </cfRule>
  </conditionalFormatting>
  <conditionalFormatting sqref="H1:H3 H296:H1048576">
    <cfRule type="duplicateValues" dxfId="164" priority="5"/>
  </conditionalFormatting>
  <conditionalFormatting sqref="H4:H1048576">
    <cfRule type="expression" dxfId="163" priority="8">
      <formula>COUNTIF($H:$H, $H4)&gt;1</formula>
    </cfRule>
  </conditionalFormatting>
  <conditionalFormatting sqref="I3:I1048576">
    <cfRule type="cellIs" dxfId="162" priority="1" operator="equal">
      <formula>0</formula>
    </cfRule>
    <cfRule type="cellIs" dxfId="161" priority="2" operator="equal">
      <formula>"None"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2FB5-7CA3-435F-A987-90CD54665287}">
  <sheetPr codeName="Sheet12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3070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160" priority="6" stopIfTrue="1">
      <formula>UPPER($I4)="NONE"</formula>
    </cfRule>
    <cfRule type="expression" dxfId="159" priority="7" stopIfTrue="1">
      <formula>AND($I4&lt;&gt;"", $J4&lt;&gt;"", $I4*1&lt;$J4*1)</formula>
    </cfRule>
  </conditionalFormatting>
  <conditionalFormatting sqref="H1:H3 H221:H1048576">
    <cfRule type="duplicateValues" dxfId="158" priority="5"/>
  </conditionalFormatting>
  <conditionalFormatting sqref="H4:H1048576">
    <cfRule type="expression" dxfId="157" priority="8">
      <formula>COUNTIF($H:$H, $H4)&gt;1</formula>
    </cfRule>
  </conditionalFormatting>
  <conditionalFormatting sqref="I3:I1048576">
    <cfRule type="cellIs" dxfId="156" priority="1" operator="equal">
      <formula>0</formula>
    </cfRule>
    <cfRule type="cellIs" dxfId="155" priority="2" operator="equal">
      <formula>"None"</formula>
    </cfRule>
  </conditionalFormatting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FB57-F326-41D3-9B40-A0099A0FC55F}">
  <sheetPr codeName="Sheet12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8981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2908</v>
      </c>
      <c r="E4" s="312"/>
      <c r="F4" s="312"/>
      <c r="G4" s="312" t="s">
        <v>1419</v>
      </c>
      <c r="H4" s="65">
        <v>6326109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1426</v>
      </c>
      <c r="D5" s="312" t="s">
        <v>2909</v>
      </c>
      <c r="E5" s="312"/>
      <c r="F5" s="312"/>
      <c r="G5" s="312" t="s">
        <v>1428</v>
      </c>
      <c r="H5" s="65">
        <v>6162968</v>
      </c>
      <c r="I5" s="65">
        <f>IF(H5="","None",_xlfn.XLOOKUP(H5,RawTable[ITEM_NO],RawTable[STOCK],"None"))</f>
        <v>8</v>
      </c>
      <c r="J5" s="313"/>
      <c r="K5" s="313"/>
      <c r="L5" s="316"/>
    </row>
    <row r="6" spans="2:12" ht="30" customHeight="1">
      <c r="B6" s="315" t="s">
        <v>1415</v>
      </c>
      <c r="C6" s="312" t="s">
        <v>1426</v>
      </c>
      <c r="D6" s="312" t="s">
        <v>2203</v>
      </c>
      <c r="E6" s="312"/>
      <c r="F6" s="312"/>
      <c r="G6" s="312" t="s">
        <v>1419</v>
      </c>
      <c r="H6" s="65">
        <v>1055180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1499</v>
      </c>
      <c r="D7" s="312" t="s">
        <v>3038</v>
      </c>
      <c r="E7" s="312"/>
      <c r="F7" s="312"/>
      <c r="G7" s="312" t="s">
        <v>1428</v>
      </c>
      <c r="H7" s="65">
        <v>1054534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 t="s">
        <v>2170</v>
      </c>
      <c r="D8" s="312" t="s">
        <v>3015</v>
      </c>
      <c r="E8" s="312"/>
      <c r="F8" s="312"/>
      <c r="G8" s="312" t="s">
        <v>1428</v>
      </c>
      <c r="H8" s="65">
        <v>6210671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1446</v>
      </c>
      <c r="D9" s="312" t="s">
        <v>3018</v>
      </c>
      <c r="E9" s="312"/>
      <c r="F9" s="312"/>
      <c r="G9" s="312" t="s">
        <v>2089</v>
      </c>
      <c r="H9" s="65">
        <v>6259644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1446</v>
      </c>
      <c r="D10" s="312" t="s">
        <v>2998</v>
      </c>
      <c r="E10" s="312"/>
      <c r="F10" s="312"/>
      <c r="G10" s="312" t="s">
        <v>1419</v>
      </c>
      <c r="H10" s="65">
        <v>6236975</v>
      </c>
      <c r="I10" s="65">
        <f>IF(H10="","None",_xlfn.XLOOKUP(H10,RawTable[ITEM_NO],RawTable[STOCK],"None"))</f>
        <v>3</v>
      </c>
      <c r="J10" s="313"/>
      <c r="K10" s="313"/>
      <c r="L10" s="316"/>
    </row>
    <row r="11" spans="2:12" ht="30" customHeight="1">
      <c r="B11" s="315" t="s">
        <v>1415</v>
      </c>
      <c r="C11" s="312" t="s">
        <v>1458</v>
      </c>
      <c r="D11" s="312" t="s">
        <v>3023</v>
      </c>
      <c r="E11" s="312"/>
      <c r="F11" s="312"/>
      <c r="G11" s="312" t="s">
        <v>1428</v>
      </c>
      <c r="H11" s="65">
        <v>6137317</v>
      </c>
      <c r="I11" s="65">
        <f>IF(H11="","None",_xlfn.XLOOKUP(H11,RawTable[ITEM_NO],RawTable[STOCK],"None"))</f>
        <v>14</v>
      </c>
      <c r="J11" s="313"/>
      <c r="K11" s="313"/>
      <c r="L11" s="316"/>
    </row>
    <row r="12" spans="2:12" ht="30" customHeight="1">
      <c r="B12" s="315" t="s">
        <v>1415</v>
      </c>
      <c r="C12" s="312" t="s">
        <v>1458</v>
      </c>
      <c r="D12" s="312" t="s">
        <v>2973</v>
      </c>
      <c r="E12" s="312"/>
      <c r="F12" s="312"/>
      <c r="G12" s="312" t="s">
        <v>1419</v>
      </c>
      <c r="H12" s="65">
        <v>1052137</v>
      </c>
      <c r="I12" s="65">
        <f>IF(H12="","None",_xlfn.XLOOKUP(H12,RawTable[ITEM_NO],RawTable[STOCK],"None"))</f>
        <v>5</v>
      </c>
      <c r="J12" s="313"/>
      <c r="K12" s="313"/>
      <c r="L12" s="316"/>
    </row>
    <row r="13" spans="2:12" ht="30" customHeight="1">
      <c r="B13" s="315" t="s">
        <v>1415</v>
      </c>
      <c r="C13" s="312" t="s">
        <v>1458</v>
      </c>
      <c r="D13" s="312" t="s">
        <v>2974</v>
      </c>
      <c r="E13" s="312"/>
      <c r="F13" s="312"/>
      <c r="G13" s="312" t="s">
        <v>1419</v>
      </c>
      <c r="H13" s="65">
        <v>6246934</v>
      </c>
      <c r="I13" s="65">
        <f>IF(H13="","None",_xlfn.XLOOKUP(H13,RawTable[ITEM_NO],RawTable[STOCK],"None"))</f>
        <v>7</v>
      </c>
      <c r="J13" s="313"/>
      <c r="K13" s="313"/>
      <c r="L13" s="316"/>
    </row>
    <row r="14" spans="2:12" ht="30" customHeight="1">
      <c r="B14" s="315" t="s">
        <v>1415</v>
      </c>
      <c r="C14" s="312" t="s">
        <v>1458</v>
      </c>
      <c r="D14" s="312" t="s">
        <v>2920</v>
      </c>
      <c r="E14" s="312"/>
      <c r="F14" s="312"/>
      <c r="G14" s="312" t="s">
        <v>1428</v>
      </c>
      <c r="H14" s="65">
        <v>6179670</v>
      </c>
      <c r="I14" s="65">
        <f>IF(H14="","None",_xlfn.XLOOKUP(H14,RawTable[ITEM_NO],RawTable[STOCK],"None"))</f>
        <v>5</v>
      </c>
      <c r="J14" s="313"/>
      <c r="K14" s="313"/>
      <c r="L14" s="316"/>
    </row>
    <row r="15" spans="2:12" ht="30" customHeight="1">
      <c r="B15" s="315" t="s">
        <v>1415</v>
      </c>
      <c r="C15" s="312" t="s">
        <v>1458</v>
      </c>
      <c r="D15" s="312" t="s">
        <v>3024</v>
      </c>
      <c r="E15" s="312"/>
      <c r="F15" s="312"/>
      <c r="G15" s="312" t="s">
        <v>1428</v>
      </c>
      <c r="H15" s="65">
        <v>6180377</v>
      </c>
      <c r="I15" s="65">
        <f>IF(H15="","None",_xlfn.XLOOKUP(H15,RawTable[ITEM_NO],RawTable[STOCK],"None"))</f>
        <v>6</v>
      </c>
      <c r="J15" s="313"/>
      <c r="K15" s="313"/>
      <c r="L15" s="316"/>
    </row>
    <row r="16" spans="2:12" ht="30" customHeight="1">
      <c r="B16" s="315" t="s">
        <v>1415</v>
      </c>
      <c r="C16" s="312" t="s">
        <v>1458</v>
      </c>
      <c r="D16" s="312" t="s">
        <v>3025</v>
      </c>
      <c r="E16" s="312"/>
      <c r="F16" s="312"/>
      <c r="G16" s="312" t="s">
        <v>1428</v>
      </c>
      <c r="H16" s="65">
        <v>6156351</v>
      </c>
      <c r="I16" s="65">
        <f>IF(H16="","None",_xlfn.XLOOKUP(H16,RawTable[ITEM_NO],RawTable[STOCK],"None"))</f>
        <v>8</v>
      </c>
      <c r="J16" s="313"/>
      <c r="K16" s="313"/>
      <c r="L16" s="316"/>
    </row>
    <row r="17" spans="2:12" ht="30" customHeight="1">
      <c r="B17" s="315" t="s">
        <v>1415</v>
      </c>
      <c r="C17" s="312" t="s">
        <v>1458</v>
      </c>
      <c r="D17" s="312" t="s">
        <v>2984</v>
      </c>
      <c r="E17" s="312"/>
      <c r="F17" s="312"/>
      <c r="G17" s="312" t="s">
        <v>1419</v>
      </c>
      <c r="H17" s="65">
        <v>6326072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1470</v>
      </c>
      <c r="D18" s="312" t="s">
        <v>2985</v>
      </c>
      <c r="E18" s="312"/>
      <c r="F18" s="312"/>
      <c r="G18" s="312" t="s">
        <v>1428</v>
      </c>
      <c r="H18" s="65">
        <v>1050306</v>
      </c>
      <c r="I18" s="65">
        <f>IF(H18="","None",_xlfn.XLOOKUP(H18,RawTable[ITEM_NO],RawTable[STOCK],"None"))</f>
        <v>5</v>
      </c>
      <c r="J18" s="313"/>
      <c r="K18" s="313"/>
      <c r="L18" s="316"/>
    </row>
    <row r="19" spans="2:12" ht="30" customHeight="1">
      <c r="B19" s="315" t="s">
        <v>1415</v>
      </c>
      <c r="C19" s="312" t="s">
        <v>2301</v>
      </c>
      <c r="D19" s="312" t="s">
        <v>3043</v>
      </c>
      <c r="E19" s="312"/>
      <c r="F19" s="312"/>
      <c r="G19" s="312" t="s">
        <v>2089</v>
      </c>
      <c r="H19" s="65">
        <v>6308126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1563</v>
      </c>
      <c r="D20" s="312" t="s">
        <v>3049</v>
      </c>
      <c r="E20" s="312"/>
      <c r="F20" s="312"/>
      <c r="G20" s="312" t="s">
        <v>1423</v>
      </c>
      <c r="H20" s="65">
        <v>6300053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1415</v>
      </c>
      <c r="C21" s="312" t="s">
        <v>1563</v>
      </c>
      <c r="D21" s="312" t="s">
        <v>3001</v>
      </c>
      <c r="E21" s="312"/>
      <c r="F21" s="312"/>
      <c r="G21" s="312" t="s">
        <v>1419</v>
      </c>
      <c r="H21" s="65">
        <v>6258788</v>
      </c>
      <c r="I21" s="65">
        <f>IF(H21="","None",_xlfn.XLOOKUP(H21,RawTable[ITEM_NO],RawTable[STOCK],"None"))</f>
        <v>3</v>
      </c>
      <c r="J21" s="313"/>
      <c r="K21" s="313"/>
      <c r="L21" s="316"/>
    </row>
    <row r="22" spans="2:12" ht="30" customHeight="1">
      <c r="B22" s="315" t="s">
        <v>1415</v>
      </c>
      <c r="C22" s="312" t="s">
        <v>1563</v>
      </c>
      <c r="D22" s="312" t="s">
        <v>3050</v>
      </c>
      <c r="E22" s="312"/>
      <c r="F22" s="312"/>
      <c r="G22" s="312" t="s">
        <v>2089</v>
      </c>
      <c r="H22" s="65">
        <v>955746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/>
      <c r="D23" s="312" t="s">
        <v>2997</v>
      </c>
      <c r="E23" s="312"/>
      <c r="F23" s="312"/>
      <c r="G23" s="312" t="s">
        <v>2089</v>
      </c>
      <c r="H23" s="65">
        <v>6256754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1415</v>
      </c>
      <c r="C24" s="312"/>
      <c r="D24" s="312" t="s">
        <v>3019</v>
      </c>
      <c r="E24" s="312"/>
      <c r="F24" s="312"/>
      <c r="G24" s="312" t="s">
        <v>2089</v>
      </c>
      <c r="H24" s="65">
        <v>6225094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1415</v>
      </c>
      <c r="C25" s="312"/>
      <c r="D25" s="312" t="s">
        <v>3037</v>
      </c>
      <c r="E25" s="312"/>
      <c r="F25" s="312"/>
      <c r="G25" s="312" t="s">
        <v>2089</v>
      </c>
      <c r="H25" s="65">
        <v>6325332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1762</v>
      </c>
      <c r="D26" s="312" t="s">
        <v>3005</v>
      </c>
      <c r="E26" s="312"/>
      <c r="F26" s="312"/>
      <c r="G26" s="312" t="s">
        <v>2089</v>
      </c>
      <c r="H26" s="65">
        <v>6116720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1413</v>
      </c>
      <c r="C27" s="312" t="s">
        <v>1762</v>
      </c>
      <c r="D27" s="312" t="s">
        <v>3006</v>
      </c>
      <c r="E27" s="312"/>
      <c r="F27" s="312"/>
      <c r="G27" s="312" t="s">
        <v>1680</v>
      </c>
      <c r="H27" s="65">
        <v>6219917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1413</v>
      </c>
      <c r="C28" s="312" t="s">
        <v>1762</v>
      </c>
      <c r="D28" s="312" t="s">
        <v>3007</v>
      </c>
      <c r="E28" s="312"/>
      <c r="F28" s="312"/>
      <c r="G28" s="312" t="s">
        <v>1764</v>
      </c>
      <c r="H28" s="65">
        <v>750092</v>
      </c>
      <c r="I28" s="65">
        <f>IF(H28="","None",_xlfn.XLOOKUP(H28,RawTable[ITEM_NO],RawTable[STOCK],"None"))</f>
        <v>20</v>
      </c>
      <c r="J28" s="313"/>
      <c r="K28" s="313"/>
      <c r="L28" s="316"/>
    </row>
    <row r="29" spans="2:12" ht="30" customHeight="1">
      <c r="B29" s="315" t="s">
        <v>1413</v>
      </c>
      <c r="C29" s="312" t="s">
        <v>1762</v>
      </c>
      <c r="D29" s="312" t="s">
        <v>3008</v>
      </c>
      <c r="E29" s="312"/>
      <c r="F29" s="312"/>
      <c r="G29" s="312" t="s">
        <v>1680</v>
      </c>
      <c r="H29" s="65">
        <v>6345367</v>
      </c>
      <c r="I29" s="65">
        <f>IF(H29="","None",_xlfn.XLOOKUP(H29,RawTable[ITEM_NO],RawTable[STOCK],"None"))</f>
        <v>20</v>
      </c>
      <c r="J29" s="313"/>
      <c r="K29" s="313"/>
      <c r="L29" s="316"/>
    </row>
    <row r="30" spans="2:12" ht="30" customHeight="1">
      <c r="B30" s="315" t="s">
        <v>1413</v>
      </c>
      <c r="C30" s="312" t="s">
        <v>1762</v>
      </c>
      <c r="D30" s="312" t="s">
        <v>3009</v>
      </c>
      <c r="E30" s="312"/>
      <c r="F30" s="312"/>
      <c r="G30" s="312" t="s">
        <v>1764</v>
      </c>
      <c r="H30" s="65">
        <v>750540</v>
      </c>
      <c r="I30" s="65">
        <f>IF(H30="","None",_xlfn.XLOOKUP(H30,RawTable[ITEM_NO],RawTable[STOCK],"None"))</f>
        <v>6</v>
      </c>
      <c r="J30" s="313"/>
      <c r="K30" s="313"/>
      <c r="L30" s="316"/>
    </row>
    <row r="31" spans="2:12" ht="30" customHeight="1">
      <c r="B31" s="315" t="s">
        <v>1413</v>
      </c>
      <c r="C31" s="312" t="s">
        <v>1762</v>
      </c>
      <c r="D31" s="312" t="s">
        <v>2994</v>
      </c>
      <c r="E31" s="312"/>
      <c r="F31" s="312"/>
      <c r="G31" s="312" t="s">
        <v>2089</v>
      </c>
      <c r="H31" s="65">
        <v>6256755</v>
      </c>
      <c r="I31" s="65">
        <f>IF(H31="","None",_xlfn.XLOOKUP(H31,RawTable[ITEM_NO],RawTable[STOCK],"None"))</f>
        <v>20</v>
      </c>
      <c r="J31" s="313"/>
      <c r="K31" s="313"/>
      <c r="L31" s="316"/>
    </row>
    <row r="32" spans="2:12" ht="30" customHeight="1">
      <c r="B32" s="315" t="s">
        <v>1413</v>
      </c>
      <c r="C32" s="312" t="s">
        <v>1602</v>
      </c>
      <c r="D32" s="312" t="s">
        <v>3010</v>
      </c>
      <c r="E32" s="312"/>
      <c r="F32" s="312"/>
      <c r="G32" s="312" t="s">
        <v>2089</v>
      </c>
      <c r="H32" s="65">
        <v>6237826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2102</v>
      </c>
      <c r="D33" s="312" t="s">
        <v>3011</v>
      </c>
      <c r="E33" s="312"/>
      <c r="F33" s="312"/>
      <c r="G33" s="312" t="s">
        <v>2089</v>
      </c>
      <c r="H33" s="65">
        <v>6187659</v>
      </c>
      <c r="I33" s="65">
        <f>IF(H33="","None",_xlfn.XLOOKUP(H33,RawTable[ITEM_NO],RawTable[STOCK],"None"))</f>
        <v>8</v>
      </c>
      <c r="J33" s="313"/>
      <c r="K33" s="313"/>
      <c r="L33" s="316"/>
    </row>
    <row r="34" spans="2:12" ht="30" customHeight="1">
      <c r="B34" s="315" t="s">
        <v>1413</v>
      </c>
      <c r="C34" s="312" t="s">
        <v>2102</v>
      </c>
      <c r="D34" s="312" t="s">
        <v>3012</v>
      </c>
      <c r="E34" s="312"/>
      <c r="F34" s="312"/>
      <c r="G34" s="312" t="s">
        <v>2089</v>
      </c>
      <c r="H34" s="65">
        <v>6155192</v>
      </c>
      <c r="I34" s="65">
        <f>IF(H34="","None",_xlfn.XLOOKUP(H34,RawTable[ITEM_NO],RawTable[STOCK],"None"))</f>
        <v>5</v>
      </c>
      <c r="J34" s="313"/>
      <c r="K34" s="313"/>
      <c r="L34" s="316"/>
    </row>
    <row r="35" spans="2:12" ht="30" customHeight="1">
      <c r="B35" s="315" t="s">
        <v>1413</v>
      </c>
      <c r="C35" s="312" t="s">
        <v>2102</v>
      </c>
      <c r="D35" s="312" t="s">
        <v>3002</v>
      </c>
      <c r="E35" s="312"/>
      <c r="F35" s="312"/>
      <c r="G35" s="312" t="s">
        <v>2089</v>
      </c>
      <c r="H35" s="65">
        <v>6256752</v>
      </c>
      <c r="I35" s="65">
        <f>IF(H35="","None",_xlfn.XLOOKUP(H35,RawTable[ITEM_NO],RawTable[STOCK],"None"))</f>
        <v>4</v>
      </c>
      <c r="J35" s="313"/>
      <c r="K35" s="313"/>
      <c r="L35" s="316"/>
    </row>
    <row r="36" spans="2:12" ht="30" customHeight="1">
      <c r="B36" s="315" t="s">
        <v>1413</v>
      </c>
      <c r="C36" s="312" t="s">
        <v>2799</v>
      </c>
      <c r="D36" s="312" t="s">
        <v>3020</v>
      </c>
      <c r="E36" s="312"/>
      <c r="F36" s="312"/>
      <c r="G36" s="312" t="s">
        <v>2089</v>
      </c>
      <c r="H36" s="65">
        <v>6225090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1651</v>
      </c>
      <c r="D37" s="312" t="s">
        <v>3004</v>
      </c>
      <c r="E37" s="312"/>
      <c r="F37" s="312"/>
      <c r="G37" s="312" t="s">
        <v>1423</v>
      </c>
      <c r="H37" s="65">
        <v>6300055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1413</v>
      </c>
      <c r="C38" s="312" t="s">
        <v>1665</v>
      </c>
      <c r="D38" s="312" t="s">
        <v>3026</v>
      </c>
      <c r="E38" s="312"/>
      <c r="F38" s="312"/>
      <c r="G38" s="312" t="s">
        <v>2996</v>
      </c>
      <c r="H38" s="65">
        <v>6170698</v>
      </c>
      <c r="I38" s="65">
        <f>IF(H38="","None",_xlfn.XLOOKUP(H38,RawTable[ITEM_NO],RawTable[STOCK],"None"))</f>
        <v>6</v>
      </c>
      <c r="J38" s="313"/>
      <c r="K38" s="313"/>
      <c r="L38" s="316"/>
    </row>
    <row r="39" spans="2:12" ht="30" customHeight="1">
      <c r="B39" s="315" t="s">
        <v>1413</v>
      </c>
      <c r="C39" s="312" t="s">
        <v>1665</v>
      </c>
      <c r="D39" s="312" t="s">
        <v>2975</v>
      </c>
      <c r="E39" s="312"/>
      <c r="F39" s="312"/>
      <c r="G39" s="312" t="s">
        <v>1423</v>
      </c>
      <c r="H39" s="65">
        <v>950062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2184</v>
      </c>
      <c r="D40" s="312" t="s">
        <v>3056</v>
      </c>
      <c r="E40" s="312"/>
      <c r="F40" s="312"/>
      <c r="G40" s="312" t="s">
        <v>3057</v>
      </c>
      <c r="H40" s="65">
        <v>6111987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1694</v>
      </c>
      <c r="D41" s="312" t="s">
        <v>3030</v>
      </c>
      <c r="E41" s="312"/>
      <c r="F41" s="312"/>
      <c r="G41" s="312" t="s">
        <v>1423</v>
      </c>
      <c r="H41" s="65">
        <v>6238395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2191</v>
      </c>
      <c r="D42" s="312" t="s">
        <v>2192</v>
      </c>
      <c r="E42" s="312"/>
      <c r="F42" s="312"/>
      <c r="G42" s="312" t="s">
        <v>1423</v>
      </c>
      <c r="H42" s="65">
        <v>1252226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2708</v>
      </c>
      <c r="D43" s="312" t="s">
        <v>3042</v>
      </c>
      <c r="E43" s="312"/>
      <c r="F43" s="312"/>
      <c r="G43" s="312" t="s">
        <v>2089</v>
      </c>
      <c r="H43" s="65">
        <v>6137620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3045</v>
      </c>
      <c r="D44" s="312" t="s">
        <v>3046</v>
      </c>
      <c r="E44" s="312"/>
      <c r="F44" s="312"/>
      <c r="G44" s="312" t="s">
        <v>2089</v>
      </c>
      <c r="H44" s="65">
        <v>6116719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1626</v>
      </c>
      <c r="D45" s="312" t="s">
        <v>3039</v>
      </c>
      <c r="E45" s="312"/>
      <c r="F45" s="312"/>
      <c r="G45" s="312" t="s">
        <v>2089</v>
      </c>
      <c r="H45" s="65">
        <v>6166333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1413</v>
      </c>
      <c r="C46" s="312" t="s">
        <v>1626</v>
      </c>
      <c r="D46" s="312" t="s">
        <v>3000</v>
      </c>
      <c r="E46" s="312"/>
      <c r="F46" s="312"/>
      <c r="G46" s="312" t="s">
        <v>2089</v>
      </c>
      <c r="H46" s="65">
        <v>6256753</v>
      </c>
      <c r="I46" s="65">
        <f>IF(H46="","None",_xlfn.XLOOKUP(H46,RawTable[ITEM_NO],RawTable[STOCK],"None"))</f>
        <v>1</v>
      </c>
      <c r="J46" s="313"/>
      <c r="K46" s="313"/>
      <c r="L46" s="316"/>
    </row>
    <row r="47" spans="2:12" ht="30" customHeight="1">
      <c r="B47" s="315" t="s">
        <v>1413</v>
      </c>
      <c r="C47" s="312" t="s">
        <v>1626</v>
      </c>
      <c r="D47" s="312" t="s">
        <v>3047</v>
      </c>
      <c r="E47" s="312"/>
      <c r="F47" s="312"/>
      <c r="G47" s="312" t="s">
        <v>2089</v>
      </c>
      <c r="H47" s="65">
        <v>6345573</v>
      </c>
      <c r="I47" s="65">
        <f>IF(H47="","None",_xlfn.XLOOKUP(H47,RawTable[ITEM_NO],RawTable[STOCK],"None"))</f>
        <v>2</v>
      </c>
      <c r="J47" s="313"/>
      <c r="K47" s="313"/>
      <c r="L47" s="316"/>
    </row>
    <row r="48" spans="2:12" ht="30" customHeight="1">
      <c r="B48" s="315" t="s">
        <v>1413</v>
      </c>
      <c r="C48" s="312" t="s">
        <v>1626</v>
      </c>
      <c r="D48" s="312" t="s">
        <v>3048</v>
      </c>
      <c r="E48" s="312"/>
      <c r="F48" s="312"/>
      <c r="G48" s="312" t="s">
        <v>2089</v>
      </c>
      <c r="H48" s="65">
        <v>6246381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1413</v>
      </c>
      <c r="C49" s="312" t="s">
        <v>2037</v>
      </c>
      <c r="D49" s="312" t="s">
        <v>3055</v>
      </c>
      <c r="E49" s="312"/>
      <c r="F49" s="312"/>
      <c r="G49" s="312" t="s">
        <v>2089</v>
      </c>
      <c r="H49" s="65">
        <v>6225092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1413</v>
      </c>
      <c r="C50" s="312" t="s">
        <v>2037</v>
      </c>
      <c r="D50" s="312" t="s">
        <v>3053</v>
      </c>
      <c r="E50" s="312"/>
      <c r="F50" s="312"/>
      <c r="G50" s="312" t="s">
        <v>2089</v>
      </c>
      <c r="H50" s="65">
        <v>6170405</v>
      </c>
      <c r="I50" s="65">
        <f>IF(H50="","None",_xlfn.XLOOKUP(H50,RawTable[ITEM_NO],RawTable[STOCK],"None"))</f>
        <v>3</v>
      </c>
      <c r="J50" s="313"/>
      <c r="K50" s="313"/>
      <c r="L50" s="316"/>
    </row>
    <row r="51" spans="2:12" ht="30" customHeight="1">
      <c r="B51" s="315" t="s">
        <v>1413</v>
      </c>
      <c r="C51" s="312" t="s">
        <v>2037</v>
      </c>
      <c r="D51" s="312" t="s">
        <v>3054</v>
      </c>
      <c r="E51" s="312"/>
      <c r="F51" s="312"/>
      <c r="G51" s="312" t="s">
        <v>2089</v>
      </c>
      <c r="H51" s="65">
        <v>6225093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1413</v>
      </c>
      <c r="C52" s="312" t="s">
        <v>1561</v>
      </c>
      <c r="D52" s="312" t="s">
        <v>2995</v>
      </c>
      <c r="E52" s="312"/>
      <c r="F52" s="312"/>
      <c r="G52" s="312" t="s">
        <v>2996</v>
      </c>
      <c r="H52" s="65">
        <v>6254299</v>
      </c>
      <c r="I52" s="65">
        <f>IF(H52="","None",_xlfn.XLOOKUP(H52,RawTable[ITEM_NO],RawTable[STOCK],"None"))</f>
        <v>3</v>
      </c>
      <c r="J52" s="313"/>
      <c r="K52" s="313"/>
      <c r="L52" s="316"/>
    </row>
    <row r="53" spans="2:12" ht="30" customHeight="1">
      <c r="B53" s="315" t="s">
        <v>1413</v>
      </c>
      <c r="C53" s="312" t="s">
        <v>1561</v>
      </c>
      <c r="D53" s="312" t="s">
        <v>3060</v>
      </c>
      <c r="E53" s="312"/>
      <c r="F53" s="312"/>
      <c r="G53" s="312" t="s">
        <v>2089</v>
      </c>
      <c r="H53" s="65">
        <v>6323004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 t="s">
        <v>3058</v>
      </c>
      <c r="D54" s="312" t="s">
        <v>3059</v>
      </c>
      <c r="E54" s="312"/>
      <c r="F54" s="312"/>
      <c r="G54" s="312" t="s">
        <v>2089</v>
      </c>
      <c r="H54" s="65">
        <v>957639</v>
      </c>
      <c r="I54" s="65">
        <f>IF(H54="","None",_xlfn.XLOOKUP(H54,RawTable[ITEM_NO],RawTable[STOCK],"None"))</f>
        <v>3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3067</v>
      </c>
      <c r="E55" s="312"/>
      <c r="F55" s="312"/>
      <c r="G55" s="312" t="s">
        <v>1495</v>
      </c>
      <c r="H55" s="65">
        <v>6321692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/>
      <c r="D56" s="312" t="s">
        <v>2899</v>
      </c>
      <c r="E56" s="312"/>
      <c r="F56" s="312"/>
      <c r="G56" s="312" t="s">
        <v>1423</v>
      </c>
      <c r="H56" s="65">
        <v>960265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3014</v>
      </c>
      <c r="E57" s="312"/>
      <c r="F57" s="312"/>
      <c r="G57" s="312" t="s">
        <v>2089</v>
      </c>
      <c r="H57" s="65">
        <v>964892</v>
      </c>
      <c r="I57" s="65">
        <f>IF(H57="","None",_xlfn.XLOOKUP(H57,RawTable[ITEM_NO],RawTable[STOCK],"None"))</f>
        <v>2</v>
      </c>
      <c r="J57" s="313"/>
      <c r="K57" s="313"/>
      <c r="L57" s="316"/>
    </row>
    <row r="58" spans="2:12" ht="30" customHeight="1">
      <c r="B58" s="315" t="s">
        <v>1413</v>
      </c>
      <c r="C58" s="312"/>
      <c r="D58" s="312" t="s">
        <v>3013</v>
      </c>
      <c r="E58" s="312"/>
      <c r="F58" s="312"/>
      <c r="G58" s="312" t="s">
        <v>2089</v>
      </c>
      <c r="H58" s="65">
        <v>958734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3016</v>
      </c>
      <c r="E59" s="312"/>
      <c r="F59" s="312"/>
      <c r="G59" s="312" t="s">
        <v>2089</v>
      </c>
      <c r="H59" s="65">
        <v>6335372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/>
      <c r="D60" s="312" t="s">
        <v>3017</v>
      </c>
      <c r="E60" s="312"/>
      <c r="F60" s="312"/>
      <c r="G60" s="312" t="s">
        <v>2089</v>
      </c>
      <c r="H60" s="65">
        <v>6335371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1413</v>
      </c>
      <c r="C61" s="312"/>
      <c r="D61" s="312" t="s">
        <v>3021</v>
      </c>
      <c r="E61" s="312"/>
      <c r="F61" s="312"/>
      <c r="G61" s="312" t="s">
        <v>2089</v>
      </c>
      <c r="H61" s="65">
        <v>6163976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3022</v>
      </c>
      <c r="E62" s="312"/>
      <c r="F62" s="312"/>
      <c r="G62" s="312" t="s">
        <v>2089</v>
      </c>
      <c r="H62" s="65">
        <v>6335861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3027</v>
      </c>
      <c r="E63" s="312"/>
      <c r="F63" s="312"/>
      <c r="G63" s="312" t="s">
        <v>2089</v>
      </c>
      <c r="H63" s="65">
        <v>965137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/>
      <c r="D64" s="312" t="s">
        <v>2999</v>
      </c>
      <c r="E64" s="312"/>
      <c r="F64" s="312"/>
      <c r="G64" s="312" t="s">
        <v>2996</v>
      </c>
      <c r="H64" s="65">
        <v>6254300</v>
      </c>
      <c r="I64" s="65">
        <f>IF(H64="","None",_xlfn.XLOOKUP(H64,RawTable[ITEM_NO],RawTable[STOCK],"None"))</f>
        <v>2</v>
      </c>
      <c r="J64" s="313"/>
      <c r="K64" s="313"/>
      <c r="L64" s="316"/>
    </row>
    <row r="65" spans="2:12" ht="30" customHeight="1">
      <c r="B65" s="315" t="s">
        <v>1413</v>
      </c>
      <c r="C65" s="312"/>
      <c r="D65" s="312" t="s">
        <v>3028</v>
      </c>
      <c r="E65" s="312"/>
      <c r="F65" s="312"/>
      <c r="G65" s="312" t="s">
        <v>3029</v>
      </c>
      <c r="H65" s="65">
        <v>6338397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/>
      <c r="D66" s="312" t="s">
        <v>3031</v>
      </c>
      <c r="E66" s="312"/>
      <c r="F66" s="312"/>
      <c r="G66" s="312" t="s">
        <v>2089</v>
      </c>
      <c r="H66" s="65">
        <v>6125541</v>
      </c>
      <c r="I66" s="65">
        <f>IF(H66="","None",_xlfn.XLOOKUP(H66,RawTable[ITEM_NO],RawTable[STOCK],"None"))</f>
        <v>1</v>
      </c>
      <c r="J66" s="313"/>
      <c r="K66" s="313"/>
      <c r="L66" s="316"/>
    </row>
    <row r="67" spans="2:12" ht="30" customHeight="1">
      <c r="B67" s="315" t="s">
        <v>1413</v>
      </c>
      <c r="C67" s="312"/>
      <c r="D67" s="312" t="s">
        <v>3032</v>
      </c>
      <c r="E67" s="312"/>
      <c r="F67" s="312"/>
      <c r="G67" s="312" t="s">
        <v>2089</v>
      </c>
      <c r="H67" s="65">
        <v>6251266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1413</v>
      </c>
      <c r="C68" s="312"/>
      <c r="D68" s="312" t="s">
        <v>3033</v>
      </c>
      <c r="E68" s="312"/>
      <c r="F68" s="312"/>
      <c r="G68" s="312" t="s">
        <v>2089</v>
      </c>
      <c r="H68" s="65">
        <v>957638</v>
      </c>
      <c r="I68" s="65">
        <f>IF(H68="","None",_xlfn.XLOOKUP(H68,RawTable[ITEM_NO],RawTable[STOCK],"None"))</f>
        <v>3</v>
      </c>
      <c r="J68" s="313"/>
      <c r="K68" s="313"/>
      <c r="L68" s="316"/>
    </row>
    <row r="69" spans="2:12" ht="30" customHeight="1">
      <c r="B69" s="315" t="s">
        <v>1413</v>
      </c>
      <c r="C69" s="312"/>
      <c r="D69" s="312" t="s">
        <v>3034</v>
      </c>
      <c r="E69" s="312"/>
      <c r="F69" s="312"/>
      <c r="G69" s="312" t="s">
        <v>3035</v>
      </c>
      <c r="H69" s="65">
        <v>958168</v>
      </c>
      <c r="I69" s="65">
        <f>IF(H69="","None",_xlfn.XLOOKUP(H69,RawTable[ITEM_NO],RawTable[STOCK],"None"))</f>
        <v>4</v>
      </c>
      <c r="J69" s="313"/>
      <c r="K69" s="313"/>
      <c r="L69" s="316"/>
    </row>
    <row r="70" spans="2:12" ht="30" customHeight="1">
      <c r="B70" s="315" t="s">
        <v>1413</v>
      </c>
      <c r="C70" s="312"/>
      <c r="D70" s="312" t="s">
        <v>3036</v>
      </c>
      <c r="E70" s="312"/>
      <c r="F70" s="312"/>
      <c r="G70" s="312" t="s">
        <v>2089</v>
      </c>
      <c r="H70" s="65">
        <v>6130688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/>
      <c r="D71" s="312" t="s">
        <v>3040</v>
      </c>
      <c r="E71" s="312"/>
      <c r="F71" s="312"/>
      <c r="G71" s="312" t="s">
        <v>2089</v>
      </c>
      <c r="H71" s="65">
        <v>6325334</v>
      </c>
      <c r="I71" s="65">
        <f>IF(H71="","None",_xlfn.XLOOKUP(H71,RawTable[ITEM_NO],RawTable[STOCK],"None"))</f>
        <v>0</v>
      </c>
      <c r="J71" s="313"/>
      <c r="K71" s="313"/>
      <c r="L71" s="316"/>
    </row>
    <row r="72" spans="2:12" ht="30" customHeight="1">
      <c r="B72" s="315" t="s">
        <v>1413</v>
      </c>
      <c r="C72" s="312"/>
      <c r="D72" s="312" t="s">
        <v>3041</v>
      </c>
      <c r="E72" s="312"/>
      <c r="F72" s="312"/>
      <c r="G72" s="312" t="s">
        <v>2089</v>
      </c>
      <c r="H72" s="65">
        <v>961312</v>
      </c>
      <c r="I72" s="65">
        <f>IF(H72="","None",_xlfn.XLOOKUP(H72,RawTable[ITEM_NO],RawTable[STOCK],"None"))</f>
        <v>2</v>
      </c>
      <c r="J72" s="313"/>
      <c r="K72" s="313"/>
      <c r="L72" s="316"/>
    </row>
    <row r="73" spans="2:12" ht="30" customHeight="1">
      <c r="B73" s="315" t="s">
        <v>1413</v>
      </c>
      <c r="C73" s="312"/>
      <c r="D73" s="312" t="s">
        <v>3044</v>
      </c>
      <c r="E73" s="312"/>
      <c r="F73" s="312"/>
      <c r="G73" s="312" t="s">
        <v>2089</v>
      </c>
      <c r="H73" s="65">
        <v>6129961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/>
      <c r="D74" s="312" t="s">
        <v>3051</v>
      </c>
      <c r="E74" s="312"/>
      <c r="F74" s="312"/>
      <c r="G74" s="312" t="s">
        <v>2089</v>
      </c>
      <c r="H74" s="65">
        <v>6116717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/>
      <c r="D75" s="312" t="s">
        <v>3052</v>
      </c>
      <c r="E75" s="312"/>
      <c r="F75" s="312"/>
      <c r="G75" s="312" t="s">
        <v>2089</v>
      </c>
      <c r="H75" s="65">
        <v>6116718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1413</v>
      </c>
      <c r="C76" s="312"/>
      <c r="D76" s="312" t="s">
        <v>3061</v>
      </c>
      <c r="E76" s="312"/>
      <c r="F76" s="312"/>
      <c r="G76" s="312" t="s">
        <v>2089</v>
      </c>
      <c r="H76" s="65">
        <v>6117734</v>
      </c>
      <c r="I76" s="65">
        <f>IF(H76="","None",_xlfn.XLOOKUP(H76,RawTable[ITEM_NO],RawTable[STOCK],"None"))</f>
        <v>4</v>
      </c>
      <c r="J76" s="313"/>
      <c r="K76" s="313"/>
      <c r="L76" s="316"/>
    </row>
    <row r="77" spans="2:12" ht="30" customHeight="1">
      <c r="B77" s="315" t="s">
        <v>1413</v>
      </c>
      <c r="C77" s="312"/>
      <c r="D77" s="312" t="s">
        <v>3062</v>
      </c>
      <c r="E77" s="312"/>
      <c r="F77" s="312"/>
      <c r="G77" s="312" t="s">
        <v>2089</v>
      </c>
      <c r="H77" s="65">
        <v>6157054</v>
      </c>
      <c r="I77" s="65">
        <f>IF(H77="","None",_xlfn.XLOOKUP(H77,RawTable[ITEM_NO],RawTable[STOCK],"None"))</f>
        <v>4</v>
      </c>
      <c r="J77" s="313"/>
      <c r="K77" s="313"/>
      <c r="L77" s="316"/>
    </row>
    <row r="78" spans="2:12" ht="30" customHeight="1">
      <c r="B78" s="315" t="s">
        <v>1413</v>
      </c>
      <c r="C78" s="312"/>
      <c r="D78" s="312" t="s">
        <v>3003</v>
      </c>
      <c r="E78" s="312"/>
      <c r="F78" s="312"/>
      <c r="G78" s="312" t="s">
        <v>2996</v>
      </c>
      <c r="H78" s="65">
        <v>6256756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/>
      <c r="D79" s="312" t="s">
        <v>3063</v>
      </c>
      <c r="E79" s="312"/>
      <c r="F79" s="312"/>
      <c r="G79" s="312" t="s">
        <v>2089</v>
      </c>
      <c r="H79" s="65">
        <v>6133455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1413</v>
      </c>
      <c r="C80" s="312"/>
      <c r="D80" s="312" t="s">
        <v>3064</v>
      </c>
      <c r="E80" s="312"/>
      <c r="F80" s="312"/>
      <c r="G80" s="312" t="s">
        <v>2089</v>
      </c>
      <c r="H80" s="65">
        <v>6225095</v>
      </c>
      <c r="I80" s="65">
        <f>IF(H80="","None",_xlfn.XLOOKUP(H80,RawTable[ITEM_NO],RawTable[STOCK],"None"))</f>
        <v>0</v>
      </c>
      <c r="J80" s="313"/>
      <c r="K80" s="313"/>
      <c r="L80" s="316"/>
    </row>
    <row r="81" spans="2:12" ht="30" customHeight="1">
      <c r="B81" s="315" t="s">
        <v>1413</v>
      </c>
      <c r="C81" s="312"/>
      <c r="D81" s="312" t="s">
        <v>3065</v>
      </c>
      <c r="E81" s="312"/>
      <c r="F81" s="312"/>
      <c r="G81" s="312" t="s">
        <v>2089</v>
      </c>
      <c r="H81" s="65">
        <v>6225089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1413</v>
      </c>
      <c r="C82" s="312"/>
      <c r="D82" s="312" t="s">
        <v>3066</v>
      </c>
      <c r="E82" s="312"/>
      <c r="F82" s="312"/>
      <c r="G82" s="312" t="s">
        <v>2089</v>
      </c>
      <c r="H82" s="65">
        <v>6225091</v>
      </c>
      <c r="I82" s="65">
        <f>IF(H82="","None",_xlfn.XLOOKUP(H82,RawTable[ITEM_NO],RawTable[STOCK],"None"))</f>
        <v>0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82" xr:uid="{DAAE7B28-B568-46B2-8B83-F3990409C08E}">
    <sortState xmlns:xlrd2="http://schemas.microsoft.com/office/spreadsheetml/2017/richdata2" ref="B4:L82">
      <sortCondition ref="B4:B6"/>
      <sortCondition ref="C4:C6"/>
      <sortCondition ref="D4:D6"/>
    </sortState>
  </autoFilter>
  <phoneticPr fontId="2" type="noConversion"/>
  <conditionalFormatting sqref="B4:H220">
    <cfRule type="expression" dxfId="154" priority="6" stopIfTrue="1">
      <formula>UPPER($I4)="NONE"</formula>
    </cfRule>
    <cfRule type="expression" dxfId="153" priority="7" stopIfTrue="1">
      <formula>AND($I4&lt;&gt;"", $J4&lt;&gt;"", $I4*1&lt;$J4*1)</formula>
    </cfRule>
  </conditionalFormatting>
  <conditionalFormatting sqref="H1:H3 H221:H1048576">
    <cfRule type="duplicateValues" dxfId="152" priority="5"/>
  </conditionalFormatting>
  <conditionalFormatting sqref="H4:H1048576">
    <cfRule type="expression" dxfId="151" priority="8">
      <formula>COUNTIF($H:$H, $H4)&gt;1</formula>
    </cfRule>
  </conditionalFormatting>
  <conditionalFormatting sqref="I3:I1048576">
    <cfRule type="cellIs" dxfId="150" priority="1" operator="equal">
      <formula>0</formula>
    </cfRule>
    <cfRule type="cellIs" dxfId="149" priority="2" operator="equal">
      <formula>"None"</formula>
    </cfRule>
  </conditionalFormatting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3BDF-159E-46C2-92FE-6F22D0B2F717}">
  <sheetPr codeName="Sheet12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2993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1834</v>
      </c>
      <c r="D4" s="312" t="s">
        <v>2990</v>
      </c>
      <c r="E4" s="312"/>
      <c r="F4" s="312"/>
      <c r="G4" s="312" t="s">
        <v>2089</v>
      </c>
      <c r="H4" s="65">
        <v>6252753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1563</v>
      </c>
      <c r="D5" s="312" t="s">
        <v>2991</v>
      </c>
      <c r="E5" s="312"/>
      <c r="F5" s="312"/>
      <c r="G5" s="312" t="s">
        <v>1423</v>
      </c>
      <c r="H5" s="65">
        <v>6249158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/>
      <c r="D6" s="312" t="s">
        <v>2989</v>
      </c>
      <c r="E6" s="312"/>
      <c r="F6" s="312"/>
      <c r="G6" s="312" t="s">
        <v>2089</v>
      </c>
      <c r="H6" s="65">
        <v>6340522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2102</v>
      </c>
      <c r="D7" s="312" t="s">
        <v>2992</v>
      </c>
      <c r="E7" s="312"/>
      <c r="F7" s="312"/>
      <c r="G7" s="312" t="s">
        <v>1680</v>
      </c>
      <c r="H7" s="65">
        <v>6107552</v>
      </c>
      <c r="I7" s="65">
        <f>IF(H7="","None",_xlfn.XLOOKUP(H7,RawTable[ITEM_NO],RawTable[STOCK],"None"))</f>
        <v>9</v>
      </c>
      <c r="J7" s="313"/>
      <c r="K7" s="313"/>
      <c r="L7" s="316"/>
    </row>
    <row r="8" spans="2:12" ht="30" customHeight="1">
      <c r="B8" s="315" t="s">
        <v>1413</v>
      </c>
      <c r="C8" s="312" t="s">
        <v>1665</v>
      </c>
      <c r="D8" s="312" t="s">
        <v>2975</v>
      </c>
      <c r="E8" s="312"/>
      <c r="F8" s="312"/>
      <c r="G8" s="312" t="s">
        <v>1423</v>
      </c>
      <c r="H8" s="65">
        <v>950062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1613</v>
      </c>
      <c r="D9" s="312" t="s">
        <v>2977</v>
      </c>
      <c r="E9" s="312"/>
      <c r="F9" s="312"/>
      <c r="G9" s="312" t="s">
        <v>2089</v>
      </c>
      <c r="H9" s="65">
        <v>963026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2968</v>
      </c>
      <c r="E10" s="312"/>
      <c r="F10" s="312"/>
      <c r="G10" s="312" t="s">
        <v>2089</v>
      </c>
      <c r="H10" s="65">
        <v>963013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/>
      <c r="D11" s="312" t="s">
        <v>2988</v>
      </c>
      <c r="E11" s="312"/>
      <c r="F11" s="312"/>
      <c r="G11" s="312" t="s">
        <v>1495</v>
      </c>
      <c r="H11" s="65">
        <v>1055019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1" xr:uid="{DAAE7B28-B568-46B2-8B83-F3990409C08E}">
    <sortState xmlns:xlrd2="http://schemas.microsoft.com/office/spreadsheetml/2017/richdata2" ref="B4:L11">
      <sortCondition ref="B4:B6"/>
      <sortCondition ref="C4:C6"/>
      <sortCondition ref="D4:D6"/>
    </sortState>
  </autoFilter>
  <phoneticPr fontId="2" type="noConversion"/>
  <conditionalFormatting sqref="B4:H220">
    <cfRule type="expression" dxfId="148" priority="6" stopIfTrue="1">
      <formula>UPPER($I4)="NONE"</formula>
    </cfRule>
    <cfRule type="expression" dxfId="147" priority="7" stopIfTrue="1">
      <formula>AND($I4&lt;&gt;"", $J4&lt;&gt;"", $I4*1&lt;$J4*1)</formula>
    </cfRule>
  </conditionalFormatting>
  <conditionalFormatting sqref="H1:H3 H221:H1048576">
    <cfRule type="duplicateValues" dxfId="146" priority="5"/>
  </conditionalFormatting>
  <conditionalFormatting sqref="H4:H1048576">
    <cfRule type="expression" dxfId="145" priority="8">
      <formula>COUNTIF($H:$H, $H4)&gt;1</formula>
    </cfRule>
  </conditionalFormatting>
  <conditionalFormatting sqref="I3:I1048576">
    <cfRule type="cellIs" dxfId="144" priority="1" operator="equal">
      <formula>0</formula>
    </cfRule>
    <cfRule type="cellIs" dxfId="143" priority="2" operator="equal">
      <formula>"None"</formula>
    </cfRule>
  </conditionalFormatting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8C5-A117-47F0-830A-287DF561D3C9}">
  <sheetPr codeName="Sheet12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2987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2983</v>
      </c>
      <c r="E4" s="312"/>
      <c r="F4" s="312"/>
      <c r="G4" s="312" t="s">
        <v>1419</v>
      </c>
      <c r="H4" s="65">
        <v>6319054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1458</v>
      </c>
      <c r="D5" s="312" t="s">
        <v>2984</v>
      </c>
      <c r="E5" s="312"/>
      <c r="F5" s="312"/>
      <c r="G5" s="312" t="s">
        <v>1419</v>
      </c>
      <c r="H5" s="65">
        <v>6326072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1470</v>
      </c>
      <c r="D6" s="312" t="s">
        <v>2985</v>
      </c>
      <c r="E6" s="312"/>
      <c r="F6" s="312"/>
      <c r="G6" s="312" t="s">
        <v>1428</v>
      </c>
      <c r="H6" s="65">
        <v>1050306</v>
      </c>
      <c r="I6" s="65">
        <f>IF(H6="","None",_xlfn.XLOOKUP(H6,RawTable[ITEM_NO],RawTable[STOCK],"None"))</f>
        <v>5</v>
      </c>
      <c r="J6" s="313"/>
      <c r="K6" s="313"/>
      <c r="L6" s="316"/>
    </row>
    <row r="7" spans="2:12" ht="30" customHeight="1">
      <c r="B7" s="315" t="s">
        <v>1413</v>
      </c>
      <c r="C7" s="312" t="s">
        <v>1760</v>
      </c>
      <c r="D7" s="312" t="s">
        <v>2969</v>
      </c>
      <c r="E7" s="312"/>
      <c r="F7" s="312"/>
      <c r="G7" s="312" t="s">
        <v>2089</v>
      </c>
      <c r="H7" s="65">
        <v>6221776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1665</v>
      </c>
      <c r="D8" s="312" t="s">
        <v>2975</v>
      </c>
      <c r="E8" s="312"/>
      <c r="F8" s="312"/>
      <c r="G8" s="312" t="s">
        <v>1423</v>
      </c>
      <c r="H8" s="65">
        <v>950062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2184</v>
      </c>
      <c r="D9" s="312" t="s">
        <v>2986</v>
      </c>
      <c r="E9" s="312"/>
      <c r="F9" s="312"/>
      <c r="G9" s="312" t="s">
        <v>2089</v>
      </c>
      <c r="H9" s="65">
        <v>6224117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1613</v>
      </c>
      <c r="D10" s="312" t="s">
        <v>2977</v>
      </c>
      <c r="E10" s="312"/>
      <c r="F10" s="312"/>
      <c r="G10" s="312" t="s">
        <v>2089</v>
      </c>
      <c r="H10" s="65">
        <v>963026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/>
      <c r="D11" s="312" t="s">
        <v>2899</v>
      </c>
      <c r="E11" s="312"/>
      <c r="F11" s="312"/>
      <c r="G11" s="312" t="s">
        <v>1423</v>
      </c>
      <c r="H11" s="65">
        <v>960265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2968</v>
      </c>
      <c r="E12" s="312"/>
      <c r="F12" s="312"/>
      <c r="G12" s="312" t="s">
        <v>2089</v>
      </c>
      <c r="H12" s="65">
        <v>963013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2" xr:uid="{DAAE7B28-B568-46B2-8B83-F3990409C08E}">
    <sortState xmlns:xlrd2="http://schemas.microsoft.com/office/spreadsheetml/2017/richdata2" ref="B4:L12">
      <sortCondition ref="B4:B6"/>
      <sortCondition ref="C4:C6"/>
      <sortCondition ref="D4:D6"/>
    </sortState>
  </autoFilter>
  <phoneticPr fontId="2" type="noConversion"/>
  <conditionalFormatting sqref="B4:H220">
    <cfRule type="expression" dxfId="142" priority="6" stopIfTrue="1">
      <formula>UPPER($I4)="NONE"</formula>
    </cfRule>
    <cfRule type="expression" dxfId="141" priority="7" stopIfTrue="1">
      <formula>AND($I4&lt;&gt;"", $J4&lt;&gt;"", $I4*1&lt;$J4*1)</formula>
    </cfRule>
  </conditionalFormatting>
  <conditionalFormatting sqref="H1:H3 H221:H1048576">
    <cfRule type="duplicateValues" dxfId="140" priority="5"/>
  </conditionalFormatting>
  <conditionalFormatting sqref="H4:H1048576">
    <cfRule type="expression" dxfId="139" priority="8">
      <formula>COUNTIF($H:$H, $H4)&gt;1</formula>
    </cfRule>
  </conditionalFormatting>
  <conditionalFormatting sqref="I3:I1048576">
    <cfRule type="cellIs" dxfId="138" priority="1" operator="equal">
      <formula>0</formula>
    </cfRule>
    <cfRule type="cellIs" dxfId="137" priority="2" operator="equal">
      <formula>"None"</formula>
    </cfRule>
  </conditionalFormatting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93F7-006D-40C8-BA21-52A9B6585642}">
  <sheetPr codeName="Sheet128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2982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2970</v>
      </c>
      <c r="E4" s="312"/>
      <c r="F4" s="312"/>
      <c r="G4" s="312" t="s">
        <v>1419</v>
      </c>
      <c r="H4" s="65">
        <v>6221552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1429</v>
      </c>
      <c r="D5" s="312" t="s">
        <v>2971</v>
      </c>
      <c r="E5" s="312"/>
      <c r="F5" s="312"/>
      <c r="G5" s="312" t="s">
        <v>1419</v>
      </c>
      <c r="H5" s="65">
        <v>6342256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2980</v>
      </c>
      <c r="E6" s="312"/>
      <c r="F6" s="312"/>
      <c r="G6" s="312" t="s">
        <v>2089</v>
      </c>
      <c r="H6" s="65">
        <v>6242802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1415</v>
      </c>
      <c r="C7" s="312" t="s">
        <v>1448</v>
      </c>
      <c r="D7" s="312" t="s">
        <v>2972</v>
      </c>
      <c r="E7" s="312"/>
      <c r="F7" s="312"/>
      <c r="G7" s="312" t="s">
        <v>2089</v>
      </c>
      <c r="H7" s="65">
        <v>6266272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1448</v>
      </c>
      <c r="D8" s="312" t="s">
        <v>2979</v>
      </c>
      <c r="E8" s="312"/>
      <c r="F8" s="312"/>
      <c r="G8" s="312" t="s">
        <v>2089</v>
      </c>
      <c r="H8" s="65">
        <v>6265611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1458</v>
      </c>
      <c r="D9" s="312" t="s">
        <v>2973</v>
      </c>
      <c r="E9" s="312"/>
      <c r="F9" s="312"/>
      <c r="G9" s="312" t="s">
        <v>1419</v>
      </c>
      <c r="H9" s="65">
        <v>1052137</v>
      </c>
      <c r="I9" s="65">
        <f>IF(H9="","None",_xlfn.XLOOKUP(H9,RawTable[ITEM_NO],RawTable[STOCK],"None"))</f>
        <v>5</v>
      </c>
      <c r="J9" s="313"/>
      <c r="K9" s="313"/>
      <c r="L9" s="316"/>
    </row>
    <row r="10" spans="2:12" ht="30" customHeight="1">
      <c r="B10" s="315" t="s">
        <v>1415</v>
      </c>
      <c r="C10" s="312" t="s">
        <v>1458</v>
      </c>
      <c r="D10" s="312" t="s">
        <v>2974</v>
      </c>
      <c r="E10" s="312"/>
      <c r="F10" s="312"/>
      <c r="G10" s="312" t="s">
        <v>1419</v>
      </c>
      <c r="H10" s="65">
        <v>6246934</v>
      </c>
      <c r="I10" s="65">
        <f>IF(H10="","None",_xlfn.XLOOKUP(H10,RawTable[ITEM_NO],RawTable[STOCK],"None"))</f>
        <v>7</v>
      </c>
      <c r="J10" s="313"/>
      <c r="K10" s="313"/>
      <c r="L10" s="316"/>
    </row>
    <row r="11" spans="2:12" ht="30" customHeight="1">
      <c r="B11" s="315" t="s">
        <v>1413</v>
      </c>
      <c r="C11" s="312" t="s">
        <v>1760</v>
      </c>
      <c r="D11" s="312" t="s">
        <v>2969</v>
      </c>
      <c r="E11" s="312"/>
      <c r="F11" s="312"/>
      <c r="G11" s="312" t="s">
        <v>2089</v>
      </c>
      <c r="H11" s="65">
        <v>6221776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 t="s">
        <v>1665</v>
      </c>
      <c r="D12" s="312" t="s">
        <v>2975</v>
      </c>
      <c r="E12" s="312"/>
      <c r="F12" s="312"/>
      <c r="G12" s="312" t="s">
        <v>1423</v>
      </c>
      <c r="H12" s="65">
        <v>950062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 t="s">
        <v>2191</v>
      </c>
      <c r="D13" s="312" t="s">
        <v>2976</v>
      </c>
      <c r="E13" s="312"/>
      <c r="F13" s="312"/>
      <c r="G13" s="312" t="s">
        <v>1423</v>
      </c>
      <c r="H13" s="65">
        <v>1251446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1613</v>
      </c>
      <c r="D14" s="312" t="s">
        <v>2977</v>
      </c>
      <c r="E14" s="312"/>
      <c r="F14" s="312"/>
      <c r="G14" s="312" t="s">
        <v>2089</v>
      </c>
      <c r="H14" s="65">
        <v>963026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1561</v>
      </c>
      <c r="D15" s="312" t="s">
        <v>2981</v>
      </c>
      <c r="E15" s="312"/>
      <c r="F15" s="312"/>
      <c r="G15" s="312" t="s">
        <v>1423</v>
      </c>
      <c r="H15" s="65">
        <v>1250933</v>
      </c>
      <c r="I15" s="65">
        <f>IF(H15="","None",_xlfn.XLOOKUP(H15,RawTable[ITEM_NO],RawTable[STOCK],"None"))</f>
        <v>16</v>
      </c>
      <c r="J15" s="313"/>
      <c r="K15" s="313"/>
      <c r="L15" s="316"/>
    </row>
    <row r="16" spans="2:12" ht="30" customHeight="1">
      <c r="B16" s="315" t="s">
        <v>1413</v>
      </c>
      <c r="C16" s="312"/>
      <c r="D16" s="312" t="s">
        <v>2899</v>
      </c>
      <c r="E16" s="312"/>
      <c r="F16" s="312"/>
      <c r="G16" s="312" t="s">
        <v>1423</v>
      </c>
      <c r="H16" s="65">
        <v>960265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2968</v>
      </c>
      <c r="E17" s="312"/>
      <c r="F17" s="312"/>
      <c r="G17" s="312" t="s">
        <v>2089</v>
      </c>
      <c r="H17" s="65">
        <v>963013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/>
      <c r="D18" s="312" t="s">
        <v>2978</v>
      </c>
      <c r="E18" s="312"/>
      <c r="F18" s="312"/>
      <c r="G18" s="312" t="s">
        <v>2089</v>
      </c>
      <c r="H18" s="65">
        <v>6178037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9020</v>
      </c>
      <c r="C19" s="312" t="s">
        <v>9023</v>
      </c>
      <c r="D19" s="312" t="s">
        <v>9021</v>
      </c>
      <c r="E19" s="312" t="s">
        <v>9019</v>
      </c>
      <c r="F19" s="312"/>
      <c r="G19" s="312"/>
      <c r="H19" s="65">
        <v>6294845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9020</v>
      </c>
      <c r="C20" s="312" t="s">
        <v>9023</v>
      </c>
      <c r="D20" s="312" t="s">
        <v>9022</v>
      </c>
      <c r="E20" s="312" t="s">
        <v>9019</v>
      </c>
      <c r="F20" s="312"/>
      <c r="G20" s="312"/>
      <c r="H20" s="65">
        <v>6294844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8" xr:uid="{DAAE7B28-B568-46B2-8B83-F3990409C08E}">
    <sortState xmlns:xlrd2="http://schemas.microsoft.com/office/spreadsheetml/2017/richdata2" ref="B4:L18">
      <sortCondition ref="B4:B6"/>
      <sortCondition ref="C4:C6"/>
      <sortCondition ref="D4:D6"/>
    </sortState>
  </autoFilter>
  <phoneticPr fontId="2" type="noConversion"/>
  <conditionalFormatting sqref="B4:H220">
    <cfRule type="expression" dxfId="136" priority="6" stopIfTrue="1">
      <formula>UPPER($I4)="NONE"</formula>
    </cfRule>
    <cfRule type="expression" dxfId="135" priority="7" stopIfTrue="1">
      <formula>AND($I4&lt;&gt;"", $J4&lt;&gt;"", $I4*1&lt;$J4*1)</formula>
    </cfRule>
  </conditionalFormatting>
  <conditionalFormatting sqref="H1:H3 H221:H1048576">
    <cfRule type="duplicateValues" dxfId="134" priority="5"/>
  </conditionalFormatting>
  <conditionalFormatting sqref="H4:H1048576">
    <cfRule type="expression" dxfId="133" priority="8">
      <formula>COUNTIF($H:$H, $H4)&gt;1</formula>
    </cfRule>
  </conditionalFormatting>
  <conditionalFormatting sqref="I3:I1048576">
    <cfRule type="cellIs" dxfId="132" priority="1" operator="equal">
      <formula>0</formula>
    </cfRule>
    <cfRule type="cellIs" dxfId="131" priority="2" operator="equal">
      <formula>"None"</formula>
    </cfRule>
  </conditionalFormatting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EEF2-1D79-48FB-A239-866A30D29626}">
  <sheetPr codeName="Sheet12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2967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2908</v>
      </c>
      <c r="E4" s="312"/>
      <c r="F4" s="312"/>
      <c r="G4" s="312" t="s">
        <v>1419</v>
      </c>
      <c r="H4" s="65">
        <v>6326109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1426</v>
      </c>
      <c r="D5" s="312" t="s">
        <v>2910</v>
      </c>
      <c r="E5" s="312"/>
      <c r="F5" s="312"/>
      <c r="G5" s="312" t="s">
        <v>1419</v>
      </c>
      <c r="H5" s="65">
        <v>6231441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1415</v>
      </c>
      <c r="C6" s="312" t="s">
        <v>1424</v>
      </c>
      <c r="D6" s="312" t="s">
        <v>2965</v>
      </c>
      <c r="E6" s="312"/>
      <c r="F6" s="312"/>
      <c r="G6" s="312" t="s">
        <v>2966</v>
      </c>
      <c r="H6" s="65">
        <v>6322225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2094</v>
      </c>
      <c r="D7" s="312" t="s">
        <v>2953</v>
      </c>
      <c r="E7" s="312"/>
      <c r="F7" s="312"/>
      <c r="G7" s="312" t="s">
        <v>1423</v>
      </c>
      <c r="H7" s="65">
        <v>6335888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/>
      <c r="D8" s="312" t="s">
        <v>2899</v>
      </c>
      <c r="E8" s="312"/>
      <c r="F8" s="312"/>
      <c r="G8" s="312" t="s">
        <v>1423</v>
      </c>
      <c r="H8" s="65">
        <v>960265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/>
      <c r="D9" s="312" t="s">
        <v>2903</v>
      </c>
      <c r="E9" s="312"/>
      <c r="F9" s="312"/>
      <c r="G9" s="312" t="s">
        <v>1423</v>
      </c>
      <c r="H9" s="65">
        <v>6150836</v>
      </c>
      <c r="I9" s="65">
        <f>IF(H9="","None",_xlfn.XLOOKUP(H9,RawTable[ITEM_NO],RawTable[STOCK],"None"))</f>
        <v>4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9" xr:uid="{DAAE7B28-B568-46B2-8B83-F3990409C08E}">
    <sortState xmlns:xlrd2="http://schemas.microsoft.com/office/spreadsheetml/2017/richdata2" ref="B4:L9">
      <sortCondition ref="B4:B6"/>
      <sortCondition ref="C4:C6"/>
      <sortCondition ref="D4:D6"/>
    </sortState>
  </autoFilter>
  <phoneticPr fontId="2" type="noConversion"/>
  <conditionalFormatting sqref="B4:H220">
    <cfRule type="expression" dxfId="130" priority="6" stopIfTrue="1">
      <formula>UPPER($I4)="NONE"</formula>
    </cfRule>
    <cfRule type="expression" dxfId="129" priority="7" stopIfTrue="1">
      <formula>AND($I4&lt;&gt;"", $J4&lt;&gt;"", $I4*1&lt;$J4*1)</formula>
    </cfRule>
  </conditionalFormatting>
  <conditionalFormatting sqref="H1:H3 H221:H1048576">
    <cfRule type="duplicateValues" dxfId="128" priority="5"/>
  </conditionalFormatting>
  <conditionalFormatting sqref="H4:H1048576">
    <cfRule type="expression" dxfId="127" priority="8">
      <formula>COUNTIF($H:$H, $H4)&gt;1</formula>
    </cfRule>
  </conditionalFormatting>
  <conditionalFormatting sqref="I3:I1048576">
    <cfRule type="cellIs" dxfId="126" priority="1" operator="equal">
      <formula>0</formula>
    </cfRule>
    <cfRule type="cellIs" dxfId="125" priority="2" operator="equal">
      <formula>"None"</formula>
    </cfRule>
  </conditionalFormatting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035A-D38A-47C7-A1E0-0CD55B3274E1}">
  <sheetPr codeName="Sheet13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2927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2908</v>
      </c>
      <c r="E4" s="312"/>
      <c r="F4" s="312"/>
      <c r="G4" s="312" t="s">
        <v>1419</v>
      </c>
      <c r="H4" s="65">
        <v>6326109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1426</v>
      </c>
      <c r="D5" s="312" t="s">
        <v>2907</v>
      </c>
      <c r="E5" s="312"/>
      <c r="F5" s="312"/>
      <c r="G5" s="312" t="s">
        <v>1428</v>
      </c>
      <c r="H5" s="65">
        <v>6304518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1426</v>
      </c>
      <c r="D6" s="312" t="s">
        <v>2909</v>
      </c>
      <c r="E6" s="312"/>
      <c r="F6" s="312"/>
      <c r="G6" s="312" t="s">
        <v>1428</v>
      </c>
      <c r="H6" s="65">
        <v>6162968</v>
      </c>
      <c r="I6" s="65">
        <f>IF(H6="","None",_xlfn.XLOOKUP(H6,RawTable[ITEM_NO],RawTable[STOCK],"None"))</f>
        <v>8</v>
      </c>
      <c r="J6" s="313"/>
      <c r="K6" s="313"/>
      <c r="L6" s="316"/>
    </row>
    <row r="7" spans="2:12" ht="30" customHeight="1">
      <c r="B7" s="315" t="s">
        <v>1415</v>
      </c>
      <c r="C7" s="312" t="s">
        <v>1426</v>
      </c>
      <c r="D7" s="312" t="s">
        <v>2910</v>
      </c>
      <c r="E7" s="312"/>
      <c r="F7" s="312"/>
      <c r="G7" s="312" t="s">
        <v>1419</v>
      </c>
      <c r="H7" s="65">
        <v>6231441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2911</v>
      </c>
      <c r="E8" s="312"/>
      <c r="F8" s="312"/>
      <c r="G8" s="312" t="s">
        <v>1428</v>
      </c>
      <c r="H8" s="65">
        <v>6259588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1415</v>
      </c>
      <c r="C9" s="312" t="s">
        <v>1458</v>
      </c>
      <c r="D9" s="312" t="s">
        <v>2920</v>
      </c>
      <c r="E9" s="312"/>
      <c r="F9" s="312"/>
      <c r="G9" s="312" t="s">
        <v>1428</v>
      </c>
      <c r="H9" s="65">
        <v>6179670</v>
      </c>
      <c r="I9" s="65">
        <f>IF(H9="","None",_xlfn.XLOOKUP(H9,RawTable[ITEM_NO],RawTable[STOCK],"None"))</f>
        <v>5</v>
      </c>
      <c r="J9" s="313"/>
      <c r="K9" s="313"/>
      <c r="L9" s="316"/>
    </row>
    <row r="10" spans="2:12" ht="30" customHeight="1">
      <c r="B10" s="315" t="s">
        <v>1415</v>
      </c>
      <c r="C10" s="312" t="s">
        <v>1458</v>
      </c>
      <c r="D10" s="312" t="s">
        <v>2921</v>
      </c>
      <c r="E10" s="312"/>
      <c r="F10" s="312"/>
      <c r="G10" s="312" t="s">
        <v>1428</v>
      </c>
      <c r="H10" s="65">
        <v>6180378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1415</v>
      </c>
      <c r="C11" s="312" t="s">
        <v>1458</v>
      </c>
      <c r="D11" s="312" t="s">
        <v>2918</v>
      </c>
      <c r="E11" s="312"/>
      <c r="F11" s="312"/>
      <c r="G11" s="312" t="s">
        <v>1419</v>
      </c>
      <c r="H11" s="65">
        <v>6213982</v>
      </c>
      <c r="I11" s="65">
        <f>IF(H11="","None",_xlfn.XLOOKUP(H11,RawTable[ITEM_NO],RawTable[STOCK],"None"))</f>
        <v>3</v>
      </c>
      <c r="J11" s="313"/>
      <c r="K11" s="313"/>
      <c r="L11" s="316"/>
    </row>
    <row r="12" spans="2:12" ht="30" customHeight="1">
      <c r="B12" s="315" t="s">
        <v>1415</v>
      </c>
      <c r="C12" s="312" t="s">
        <v>1458</v>
      </c>
      <c r="D12" s="312" t="s">
        <v>2919</v>
      </c>
      <c r="E12" s="312"/>
      <c r="F12" s="312"/>
      <c r="G12" s="312" t="s">
        <v>1419</v>
      </c>
      <c r="H12" s="65">
        <v>6213981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1415</v>
      </c>
      <c r="C13" s="312" t="s">
        <v>1458</v>
      </c>
      <c r="D13" s="312" t="s">
        <v>2895</v>
      </c>
      <c r="E13" s="312"/>
      <c r="F13" s="312"/>
      <c r="G13" s="312" t="s">
        <v>2896</v>
      </c>
      <c r="H13" s="65">
        <v>6258070</v>
      </c>
      <c r="I13" s="65">
        <f>IF(H13="","None",_xlfn.XLOOKUP(H13,RawTable[ITEM_NO],RawTable[STOCK],"None"))</f>
        <v>3</v>
      </c>
      <c r="J13" s="313"/>
      <c r="K13" s="313"/>
      <c r="L13" s="316"/>
    </row>
    <row r="14" spans="2:12" ht="30" customHeight="1">
      <c r="B14" s="315" t="s">
        <v>1415</v>
      </c>
      <c r="C14" s="312" t="s">
        <v>1470</v>
      </c>
      <c r="D14" s="312" t="s">
        <v>2934</v>
      </c>
      <c r="E14" s="312"/>
      <c r="F14" s="312"/>
      <c r="G14" s="312" t="s">
        <v>1428</v>
      </c>
      <c r="H14" s="65">
        <v>6224623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1470</v>
      </c>
      <c r="D15" s="312" t="s">
        <v>2935</v>
      </c>
      <c r="E15" s="312"/>
      <c r="F15" s="312"/>
      <c r="G15" s="312" t="s">
        <v>1428</v>
      </c>
      <c r="H15" s="65">
        <v>6177037</v>
      </c>
      <c r="I15" s="65">
        <f>IF(H15="","None",_xlfn.XLOOKUP(H15,RawTable[ITEM_NO],RawTable[STOCK],"None"))</f>
        <v>3</v>
      </c>
      <c r="J15" s="313"/>
      <c r="K15" s="313"/>
      <c r="L15" s="316"/>
    </row>
    <row r="16" spans="2:12" ht="30" customHeight="1">
      <c r="B16" s="315" t="s">
        <v>1415</v>
      </c>
      <c r="C16" s="312" t="s">
        <v>1983</v>
      </c>
      <c r="D16" s="312" t="s">
        <v>2940</v>
      </c>
      <c r="E16" s="312"/>
      <c r="F16" s="312"/>
      <c r="G16" s="312" t="s">
        <v>1435</v>
      </c>
      <c r="H16" s="65">
        <v>6326876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1502</v>
      </c>
      <c r="D17" s="312" t="s">
        <v>2943</v>
      </c>
      <c r="E17" s="312"/>
      <c r="F17" s="312"/>
      <c r="G17" s="312" t="s">
        <v>1419</v>
      </c>
      <c r="H17" s="65">
        <v>6319971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1502</v>
      </c>
      <c r="D18" s="312" t="s">
        <v>2944</v>
      </c>
      <c r="E18" s="312"/>
      <c r="F18" s="312"/>
      <c r="G18" s="312" t="s">
        <v>1419</v>
      </c>
      <c r="H18" s="65">
        <v>6242913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1415</v>
      </c>
      <c r="C19" s="312" t="s">
        <v>2301</v>
      </c>
      <c r="D19" s="312" t="s">
        <v>2945</v>
      </c>
      <c r="E19" s="312"/>
      <c r="F19" s="312"/>
      <c r="G19" s="312" t="s">
        <v>2896</v>
      </c>
      <c r="H19" s="65">
        <v>6335115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1417</v>
      </c>
      <c r="D20" s="312" t="s">
        <v>2947</v>
      </c>
      <c r="E20" s="312"/>
      <c r="F20" s="312"/>
      <c r="G20" s="312" t="s">
        <v>1419</v>
      </c>
      <c r="H20" s="65">
        <v>1053715</v>
      </c>
      <c r="I20" s="65">
        <f>IF(H20="","None",_xlfn.XLOOKUP(H20,RawTable[ITEM_NO],RawTable[STOCK],"None"))</f>
        <v>4</v>
      </c>
      <c r="J20" s="313"/>
      <c r="K20" s="313"/>
      <c r="L20" s="316"/>
    </row>
    <row r="21" spans="2:12" ht="30" customHeight="1">
      <c r="B21" s="315" t="s">
        <v>1415</v>
      </c>
      <c r="C21" s="312" t="s">
        <v>1417</v>
      </c>
      <c r="D21" s="312" t="s">
        <v>2948</v>
      </c>
      <c r="E21" s="312"/>
      <c r="F21" s="312"/>
      <c r="G21" s="312" t="s">
        <v>2896</v>
      </c>
      <c r="H21" s="65">
        <v>6190602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1415</v>
      </c>
      <c r="C22" s="312" t="s">
        <v>1834</v>
      </c>
      <c r="D22" s="312" t="s">
        <v>2949</v>
      </c>
      <c r="E22" s="312"/>
      <c r="F22" s="312"/>
      <c r="G22" s="312" t="s">
        <v>1419</v>
      </c>
      <c r="H22" s="65">
        <v>6341910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 t="s">
        <v>1415</v>
      </c>
      <c r="C23" s="312" t="s">
        <v>1834</v>
      </c>
      <c r="D23" s="312" t="s">
        <v>2963</v>
      </c>
      <c r="E23" s="312" t="s">
        <v>2964</v>
      </c>
      <c r="F23" s="312"/>
      <c r="G23" s="312" t="s">
        <v>1419</v>
      </c>
      <c r="H23" s="65">
        <v>6147259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1415</v>
      </c>
      <c r="C24" s="312" t="s">
        <v>1563</v>
      </c>
      <c r="D24" s="312" t="s">
        <v>2950</v>
      </c>
      <c r="E24" s="312"/>
      <c r="F24" s="312"/>
      <c r="G24" s="312" t="s">
        <v>2896</v>
      </c>
      <c r="H24" s="65">
        <v>6325626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1563</v>
      </c>
      <c r="D25" s="312" t="s">
        <v>2951</v>
      </c>
      <c r="E25" s="312"/>
      <c r="F25" s="312"/>
      <c r="G25" s="312" t="s">
        <v>1423</v>
      </c>
      <c r="H25" s="65">
        <v>6244706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1415</v>
      </c>
      <c r="C26" s="312" t="s">
        <v>1563</v>
      </c>
      <c r="D26" s="312" t="s">
        <v>2952</v>
      </c>
      <c r="E26" s="312"/>
      <c r="F26" s="312"/>
      <c r="G26" s="312" t="s">
        <v>2896</v>
      </c>
      <c r="H26" s="65">
        <v>6139807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1415</v>
      </c>
      <c r="C27" s="312" t="s">
        <v>1488</v>
      </c>
      <c r="D27" s="312" t="s">
        <v>2936</v>
      </c>
      <c r="E27" s="312"/>
      <c r="F27" s="312"/>
      <c r="G27" s="312" t="s">
        <v>1428</v>
      </c>
      <c r="H27" s="65">
        <v>6150391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 t="s">
        <v>1488</v>
      </c>
      <c r="D28" s="312" t="s">
        <v>2898</v>
      </c>
      <c r="E28" s="312"/>
      <c r="F28" s="312"/>
      <c r="G28" s="312" t="s">
        <v>1419</v>
      </c>
      <c r="H28" s="65">
        <v>6257782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1415</v>
      </c>
      <c r="C29" s="312" t="s">
        <v>1488</v>
      </c>
      <c r="D29" s="312" t="s">
        <v>2958</v>
      </c>
      <c r="E29" s="312"/>
      <c r="F29" s="312"/>
      <c r="G29" s="312" t="s">
        <v>1428</v>
      </c>
      <c r="H29" s="65">
        <v>1055176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2900</v>
      </c>
      <c r="D30" s="312" t="s">
        <v>2901</v>
      </c>
      <c r="E30" s="312"/>
      <c r="F30" s="312"/>
      <c r="G30" s="312" t="s">
        <v>2896</v>
      </c>
      <c r="H30" s="65">
        <v>6337318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 t="s">
        <v>1760</v>
      </c>
      <c r="D31" s="312" t="s">
        <v>2905</v>
      </c>
      <c r="E31" s="312"/>
      <c r="F31" s="312"/>
      <c r="G31" s="312" t="s">
        <v>2896</v>
      </c>
      <c r="H31" s="65">
        <v>963042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 t="s">
        <v>1760</v>
      </c>
      <c r="D32" s="312" t="s">
        <v>2906</v>
      </c>
      <c r="E32" s="312"/>
      <c r="F32" s="312"/>
      <c r="G32" s="312" t="s">
        <v>2896</v>
      </c>
      <c r="H32" s="65">
        <v>6145862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 t="s">
        <v>1413</v>
      </c>
      <c r="C33" s="312" t="s">
        <v>1762</v>
      </c>
      <c r="D33" s="312" t="s">
        <v>2912</v>
      </c>
      <c r="E33" s="312"/>
      <c r="F33" s="312"/>
      <c r="G33" s="312" t="s">
        <v>2896</v>
      </c>
      <c r="H33" s="65">
        <v>6145863</v>
      </c>
      <c r="I33" s="65">
        <f>IF(H33="","None",_xlfn.XLOOKUP(H33,RawTable[ITEM_NO],RawTable[STOCK],"None"))</f>
        <v>15</v>
      </c>
      <c r="J33" s="313"/>
      <c r="K33" s="313"/>
      <c r="L33" s="316"/>
    </row>
    <row r="34" spans="2:12" ht="30" customHeight="1">
      <c r="B34" s="315" t="s">
        <v>1413</v>
      </c>
      <c r="C34" s="312" t="s">
        <v>1651</v>
      </c>
      <c r="D34" s="312" t="s">
        <v>2916</v>
      </c>
      <c r="E34" s="312"/>
      <c r="F34" s="312"/>
      <c r="G34" s="312" t="s">
        <v>1423</v>
      </c>
      <c r="H34" s="65">
        <v>6312873</v>
      </c>
      <c r="I34" s="65">
        <f>IF(H34="","None",_xlfn.XLOOKUP(H34,RawTable[ITEM_NO],RawTable[STOCK],"None"))</f>
        <v>2</v>
      </c>
      <c r="J34" s="313"/>
      <c r="K34" s="313"/>
      <c r="L34" s="316"/>
    </row>
    <row r="35" spans="2:12" ht="30" customHeight="1">
      <c r="B35" s="315" t="s">
        <v>1413</v>
      </c>
      <c r="C35" s="312" t="s">
        <v>1651</v>
      </c>
      <c r="D35" s="312" t="s">
        <v>2917</v>
      </c>
      <c r="E35" s="312"/>
      <c r="F35" s="312"/>
      <c r="G35" s="312" t="s">
        <v>1423</v>
      </c>
      <c r="H35" s="65">
        <v>6325587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1413</v>
      </c>
      <c r="C36" s="312" t="s">
        <v>1665</v>
      </c>
      <c r="D36" s="312" t="s">
        <v>2922</v>
      </c>
      <c r="E36" s="312"/>
      <c r="F36" s="312"/>
      <c r="G36" s="312" t="s">
        <v>1423</v>
      </c>
      <c r="H36" s="65">
        <v>6226214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1665</v>
      </c>
      <c r="D37" s="312" t="s">
        <v>2923</v>
      </c>
      <c r="E37" s="312"/>
      <c r="F37" s="312"/>
      <c r="G37" s="312" t="s">
        <v>2896</v>
      </c>
      <c r="H37" s="65">
        <v>6226218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 t="s">
        <v>1665</v>
      </c>
      <c r="D38" s="312" t="s">
        <v>2924</v>
      </c>
      <c r="E38" s="312"/>
      <c r="F38" s="312"/>
      <c r="G38" s="312" t="s">
        <v>2896</v>
      </c>
      <c r="H38" s="65">
        <v>6311712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1665</v>
      </c>
      <c r="D39" s="312" t="s">
        <v>2897</v>
      </c>
      <c r="E39" s="312"/>
      <c r="F39" s="312"/>
      <c r="G39" s="312" t="s">
        <v>1423</v>
      </c>
      <c r="H39" s="65">
        <v>6259298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1665</v>
      </c>
      <c r="D40" s="312" t="s">
        <v>2929</v>
      </c>
      <c r="E40" s="312"/>
      <c r="F40" s="312"/>
      <c r="G40" s="312" t="s">
        <v>1423</v>
      </c>
      <c r="H40" s="65">
        <v>961624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2925</v>
      </c>
      <c r="D41" s="312" t="s">
        <v>2926</v>
      </c>
      <c r="E41" s="312"/>
      <c r="F41" s="312"/>
      <c r="G41" s="312" t="s">
        <v>2896</v>
      </c>
      <c r="H41" s="65">
        <v>6335886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1758</v>
      </c>
      <c r="D42" s="312" t="s">
        <v>2930</v>
      </c>
      <c r="E42" s="312"/>
      <c r="F42" s="312"/>
      <c r="G42" s="312" t="s">
        <v>1423</v>
      </c>
      <c r="H42" s="65">
        <v>6327299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1413</v>
      </c>
      <c r="C43" s="312" t="s">
        <v>2191</v>
      </c>
      <c r="D43" s="312" t="s">
        <v>2192</v>
      </c>
      <c r="E43" s="312"/>
      <c r="F43" s="312"/>
      <c r="G43" s="312" t="s">
        <v>1423</v>
      </c>
      <c r="H43" s="65">
        <v>1252226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1613</v>
      </c>
      <c r="D44" s="312" t="s">
        <v>2946</v>
      </c>
      <c r="E44" s="312"/>
      <c r="F44" s="312"/>
      <c r="G44" s="312" t="s">
        <v>2896</v>
      </c>
      <c r="H44" s="65">
        <v>6338021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1413</v>
      </c>
      <c r="C45" s="312" t="s">
        <v>1626</v>
      </c>
      <c r="D45" s="312" t="s">
        <v>2941</v>
      </c>
      <c r="E45" s="312"/>
      <c r="F45" s="312"/>
      <c r="G45" s="312" t="s">
        <v>2896</v>
      </c>
      <c r="H45" s="65">
        <v>1351560</v>
      </c>
      <c r="I45" s="65">
        <f>IF(H45="","None",_xlfn.XLOOKUP(H45,RawTable[ITEM_NO],RawTable[STOCK],"None"))</f>
        <v>3</v>
      </c>
      <c r="J45" s="313"/>
      <c r="K45" s="313"/>
      <c r="L45" s="316"/>
    </row>
    <row r="46" spans="2:12" ht="30" customHeight="1">
      <c r="B46" s="315" t="s">
        <v>1413</v>
      </c>
      <c r="C46" s="312" t="s">
        <v>1626</v>
      </c>
      <c r="D46" s="312" t="s">
        <v>2942</v>
      </c>
      <c r="E46" s="312"/>
      <c r="F46" s="312"/>
      <c r="G46" s="312" t="s">
        <v>2896</v>
      </c>
      <c r="H46" s="65">
        <v>1351561</v>
      </c>
      <c r="I46" s="65">
        <f>IF(H46="","None",_xlfn.XLOOKUP(H46,RawTable[ITEM_NO],RawTable[STOCK],"None"))</f>
        <v>3</v>
      </c>
      <c r="J46" s="313"/>
      <c r="K46" s="313"/>
      <c r="L46" s="316"/>
    </row>
    <row r="47" spans="2:12" ht="30" customHeight="1">
      <c r="B47" s="315" t="s">
        <v>1413</v>
      </c>
      <c r="C47" s="312" t="s">
        <v>2094</v>
      </c>
      <c r="D47" s="312" t="s">
        <v>2953</v>
      </c>
      <c r="E47" s="312"/>
      <c r="F47" s="312"/>
      <c r="G47" s="312" t="s">
        <v>1423</v>
      </c>
      <c r="H47" s="65">
        <v>6335888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2954</v>
      </c>
      <c r="D48" s="312" t="s">
        <v>2955</v>
      </c>
      <c r="E48" s="312"/>
      <c r="F48" s="312"/>
      <c r="G48" s="312" t="s">
        <v>2896</v>
      </c>
      <c r="H48" s="65">
        <v>6311711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2956</v>
      </c>
      <c r="D49" s="312" t="s">
        <v>2957</v>
      </c>
      <c r="E49" s="312"/>
      <c r="F49" s="312"/>
      <c r="G49" s="312" t="s">
        <v>2896</v>
      </c>
      <c r="H49" s="65">
        <v>6145861</v>
      </c>
      <c r="I49" s="65">
        <f>IF(H49="","None",_xlfn.XLOOKUP(H49,RawTable[ITEM_NO],RawTable[STOCK],"None"))</f>
        <v>6</v>
      </c>
      <c r="J49" s="313"/>
      <c r="K49" s="313"/>
      <c r="L49" s="316"/>
    </row>
    <row r="50" spans="2:12" ht="30" customHeight="1">
      <c r="B50" s="315" t="s">
        <v>1413</v>
      </c>
      <c r="C50" s="312" t="s">
        <v>1561</v>
      </c>
      <c r="D50" s="312" t="s">
        <v>2961</v>
      </c>
      <c r="E50" s="312"/>
      <c r="F50" s="312"/>
      <c r="G50" s="312" t="s">
        <v>1423</v>
      </c>
      <c r="H50" s="65">
        <v>1251144</v>
      </c>
      <c r="I50" s="65">
        <f>IF(H50="","None",_xlfn.XLOOKUP(H50,RawTable[ITEM_NO],RawTable[STOCK],"None"))</f>
        <v>8</v>
      </c>
      <c r="J50" s="313"/>
      <c r="K50" s="313"/>
      <c r="L50" s="316"/>
    </row>
    <row r="51" spans="2:12" ht="30" customHeight="1">
      <c r="B51" s="315" t="s">
        <v>1413</v>
      </c>
      <c r="C51" s="312" t="s">
        <v>1561</v>
      </c>
      <c r="D51" s="312" t="s">
        <v>2962</v>
      </c>
      <c r="E51" s="312"/>
      <c r="F51" s="312"/>
      <c r="G51" s="312" t="s">
        <v>1423</v>
      </c>
      <c r="H51" s="65">
        <v>6314809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2899</v>
      </c>
      <c r="E52" s="312"/>
      <c r="F52" s="312"/>
      <c r="G52" s="312" t="s">
        <v>1423</v>
      </c>
      <c r="H52" s="65">
        <v>960265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2902</v>
      </c>
      <c r="E53" s="312"/>
      <c r="F53" s="312"/>
      <c r="G53" s="312" t="s">
        <v>1423</v>
      </c>
      <c r="H53" s="65">
        <v>6334951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2903</v>
      </c>
      <c r="E54" s="312"/>
      <c r="F54" s="312"/>
      <c r="G54" s="312" t="s">
        <v>1423</v>
      </c>
      <c r="H54" s="65">
        <v>6150836</v>
      </c>
      <c r="I54" s="65">
        <f>IF(H54="","None",_xlfn.XLOOKUP(H54,RawTable[ITEM_NO],RawTable[STOCK],"None"))</f>
        <v>4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2904</v>
      </c>
      <c r="E55" s="312"/>
      <c r="F55" s="312"/>
      <c r="G55" s="312" t="s">
        <v>1423</v>
      </c>
      <c r="H55" s="65">
        <v>6124051</v>
      </c>
      <c r="I55" s="65">
        <f>IF(H55="","None",_xlfn.XLOOKUP(H55,RawTable[ITEM_NO],RawTable[STOCK],"None"))</f>
        <v>2</v>
      </c>
      <c r="J55" s="313"/>
      <c r="K55" s="313"/>
      <c r="L55" s="316"/>
    </row>
    <row r="56" spans="2:12" ht="30" customHeight="1">
      <c r="B56" s="315" t="s">
        <v>1413</v>
      </c>
      <c r="C56" s="312"/>
      <c r="D56" s="312" t="s">
        <v>2165</v>
      </c>
      <c r="E56" s="312"/>
      <c r="F56" s="312"/>
      <c r="G56" s="312" t="s">
        <v>1585</v>
      </c>
      <c r="H56" s="65">
        <v>960528</v>
      </c>
      <c r="I56" s="65">
        <f>IF(H56="","None",_xlfn.XLOOKUP(H56,RawTable[ITEM_NO],RawTable[STOCK],"None"))</f>
        <v>2</v>
      </c>
      <c r="J56" s="313"/>
      <c r="K56" s="313"/>
      <c r="L56" s="316"/>
    </row>
    <row r="57" spans="2:12" ht="30" customHeight="1">
      <c r="B57" s="315" t="s">
        <v>1413</v>
      </c>
      <c r="C57" s="312"/>
      <c r="D57" s="312" t="s">
        <v>2913</v>
      </c>
      <c r="E57" s="312"/>
      <c r="F57" s="312"/>
      <c r="G57" s="312" t="s">
        <v>1423</v>
      </c>
      <c r="H57" s="65">
        <v>6323751</v>
      </c>
      <c r="I57" s="65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 t="s">
        <v>1413</v>
      </c>
      <c r="C58" s="312"/>
      <c r="D58" s="312" t="s">
        <v>2914</v>
      </c>
      <c r="E58" s="312"/>
      <c r="F58" s="312"/>
      <c r="G58" s="312" t="s">
        <v>1423</v>
      </c>
      <c r="H58" s="65">
        <v>6323750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1413</v>
      </c>
      <c r="C59" s="312"/>
      <c r="D59" s="312" t="s">
        <v>2915</v>
      </c>
      <c r="E59" s="312"/>
      <c r="F59" s="312"/>
      <c r="G59" s="312" t="s">
        <v>2896</v>
      </c>
      <c r="H59" s="65">
        <v>6145853</v>
      </c>
      <c r="I59" s="65">
        <f>IF(H59="","None",_xlfn.XLOOKUP(H59,RawTable[ITEM_NO],RawTable[STOCK],"None"))</f>
        <v>6</v>
      </c>
      <c r="J59" s="313"/>
      <c r="K59" s="313"/>
      <c r="L59" s="316"/>
    </row>
    <row r="60" spans="2:12" ht="30" customHeight="1">
      <c r="B60" s="315" t="s">
        <v>1413</v>
      </c>
      <c r="C60" s="312"/>
      <c r="D60" s="312" t="s">
        <v>2928</v>
      </c>
      <c r="E60" s="312"/>
      <c r="F60" s="312"/>
      <c r="G60" s="312" t="s">
        <v>1423</v>
      </c>
      <c r="H60" s="65">
        <v>6150835</v>
      </c>
      <c r="I60" s="65">
        <f>IF(H60="","None",_xlfn.XLOOKUP(H60,RawTable[ITEM_NO],RawTable[STOCK],"None"))</f>
        <v>2</v>
      </c>
      <c r="J60" s="313"/>
      <c r="K60" s="313"/>
      <c r="L60" s="316"/>
    </row>
    <row r="61" spans="2:12" ht="30" customHeight="1">
      <c r="B61" s="315" t="s">
        <v>1413</v>
      </c>
      <c r="C61" s="312"/>
      <c r="D61" s="312" t="s">
        <v>2931</v>
      </c>
      <c r="E61" s="312"/>
      <c r="F61" s="312"/>
      <c r="G61" s="312" t="s">
        <v>2896</v>
      </c>
      <c r="H61" s="65">
        <v>6253421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2932</v>
      </c>
      <c r="E62" s="312"/>
      <c r="F62" s="312"/>
      <c r="G62" s="312" t="s">
        <v>2896</v>
      </c>
      <c r="H62" s="65">
        <v>6305764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2933</v>
      </c>
      <c r="E63" s="312"/>
      <c r="F63" s="312"/>
      <c r="G63" s="312" t="s">
        <v>2896</v>
      </c>
      <c r="H63" s="65">
        <v>6305765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/>
      <c r="D64" s="312" t="s">
        <v>2937</v>
      </c>
      <c r="E64" s="312"/>
      <c r="F64" s="312"/>
      <c r="G64" s="312" t="s">
        <v>2896</v>
      </c>
      <c r="H64" s="65">
        <v>963043</v>
      </c>
      <c r="I64" s="65">
        <f>IF(H64="","None",_xlfn.XLOOKUP(H64,RawTable[ITEM_NO],RawTable[STOCK],"None"))</f>
        <v>6</v>
      </c>
      <c r="J64" s="313"/>
      <c r="K64" s="313"/>
      <c r="L64" s="316"/>
    </row>
    <row r="65" spans="2:12" ht="30" customHeight="1">
      <c r="B65" s="315" t="s">
        <v>1413</v>
      </c>
      <c r="C65" s="312"/>
      <c r="D65" s="312" t="s">
        <v>2938</v>
      </c>
      <c r="E65" s="312"/>
      <c r="F65" s="312"/>
      <c r="G65" s="312" t="s">
        <v>1423</v>
      </c>
      <c r="H65" s="65">
        <v>6226216</v>
      </c>
      <c r="I65" s="65">
        <f>IF(H65="","None",_xlfn.XLOOKUP(H65,RawTable[ITEM_NO],RawTable[STOCK],"None"))</f>
        <v>0</v>
      </c>
      <c r="J65" s="313"/>
      <c r="K65" s="313"/>
      <c r="L65" s="316"/>
    </row>
    <row r="66" spans="2:12" ht="30" customHeight="1">
      <c r="B66" s="315" t="s">
        <v>1413</v>
      </c>
      <c r="C66" s="312"/>
      <c r="D66" s="312" t="s">
        <v>2939</v>
      </c>
      <c r="E66" s="312"/>
      <c r="F66" s="312"/>
      <c r="G66" s="312" t="s">
        <v>1423</v>
      </c>
      <c r="H66" s="65">
        <v>6226215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1413</v>
      </c>
      <c r="C67" s="312"/>
      <c r="D67" s="312" t="s">
        <v>2959</v>
      </c>
      <c r="E67" s="312"/>
      <c r="F67" s="312"/>
      <c r="G67" s="312" t="s">
        <v>2896</v>
      </c>
      <c r="H67" s="65">
        <v>6253420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1413</v>
      </c>
      <c r="C68" s="312"/>
      <c r="D68" s="312" t="s">
        <v>2960</v>
      </c>
      <c r="E68" s="312"/>
      <c r="F68" s="312"/>
      <c r="G68" s="312" t="s">
        <v>2896</v>
      </c>
      <c r="H68" s="65">
        <v>6253422</v>
      </c>
      <c r="I68" s="65">
        <f>IF(H68="","None",_xlfn.XLOOKUP(H68,RawTable[ITEM_NO],RawTable[STOCK],"None"))</f>
        <v>8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68" xr:uid="{DAAE7B28-B568-46B2-8B83-F3990409C08E}">
    <sortState xmlns:xlrd2="http://schemas.microsoft.com/office/spreadsheetml/2017/richdata2" ref="B4:L68">
      <sortCondition ref="B4:B6"/>
      <sortCondition ref="C4:C6"/>
      <sortCondition ref="D4:D6"/>
    </sortState>
  </autoFilter>
  <phoneticPr fontId="2" type="noConversion"/>
  <conditionalFormatting sqref="B4:H220">
    <cfRule type="expression" dxfId="124" priority="6" stopIfTrue="1">
      <formula>UPPER($I4)="NONE"</formula>
    </cfRule>
    <cfRule type="expression" dxfId="123" priority="7" stopIfTrue="1">
      <formula>AND($I4&lt;&gt;"", $J4&lt;&gt;"", $I4*1&lt;$J4*1)</formula>
    </cfRule>
  </conditionalFormatting>
  <conditionalFormatting sqref="H1:H3 H221:H1048576">
    <cfRule type="duplicateValues" dxfId="122" priority="5"/>
  </conditionalFormatting>
  <conditionalFormatting sqref="H4:H1048576">
    <cfRule type="expression" dxfId="121" priority="8">
      <formula>COUNTIF($H:$H, $H4)&gt;1</formula>
    </cfRule>
  </conditionalFormatting>
  <conditionalFormatting sqref="I3:I1048576">
    <cfRule type="cellIs" dxfId="120" priority="1" operator="equal">
      <formula>0</formula>
    </cfRule>
    <cfRule type="cellIs" dxfId="119" priority="2" operator="equal">
      <formula>"None"</formula>
    </cfRule>
  </conditionalFormatting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7BF5-7DCF-4118-A6B0-0E75442020BD}">
  <sheetPr codeName="Sheet13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2894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/>
      <c r="C5" s="312"/>
      <c r="D5" s="312"/>
      <c r="E5" s="312"/>
      <c r="F5" s="312"/>
      <c r="G5" s="312"/>
      <c r="H5" s="65"/>
      <c r="I5" s="65" t="str">
        <f>IF(H5="","None",_xlfn.XLOOKUP(H5,RawTable[ITEM_NO],RawTable[STOCK],"None"))</f>
        <v>None</v>
      </c>
      <c r="J5" s="313"/>
      <c r="K5" s="313"/>
      <c r="L5" s="316"/>
    </row>
    <row r="6" spans="2:12" ht="30" customHeight="1">
      <c r="B6" s="315"/>
      <c r="C6" s="312"/>
      <c r="D6" s="312"/>
      <c r="E6" s="312"/>
      <c r="F6" s="312"/>
      <c r="G6" s="312"/>
      <c r="H6" s="65"/>
      <c r="I6" s="65" t="str">
        <f>IF(H6="","None",_xlfn.XLOOKUP(H6,RawTable[ITEM_NO],RawTable[STOCK],"None"))</f>
        <v>None</v>
      </c>
      <c r="J6" s="313"/>
      <c r="K6" s="313"/>
      <c r="L6" s="316"/>
    </row>
    <row r="7" spans="2:12" ht="30" customHeight="1">
      <c r="B7" s="315"/>
      <c r="C7" s="312"/>
      <c r="D7" s="312"/>
      <c r="E7" s="312"/>
      <c r="F7" s="312"/>
      <c r="G7" s="312"/>
      <c r="H7" s="65"/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/>
      <c r="C8" s="312"/>
      <c r="D8" s="312"/>
      <c r="E8" s="312"/>
      <c r="F8" s="312"/>
      <c r="G8" s="312"/>
      <c r="H8" s="65"/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118" priority="6" stopIfTrue="1">
      <formula>UPPER($I4)="NONE"</formula>
    </cfRule>
    <cfRule type="expression" dxfId="117" priority="7" stopIfTrue="1">
      <formula>AND($I4&lt;&gt;"", $J4&lt;&gt;"", $I4*1&lt;$J4*1)</formula>
    </cfRule>
  </conditionalFormatting>
  <conditionalFormatting sqref="H1:H3 H221:H1048576">
    <cfRule type="duplicateValues" dxfId="116" priority="5"/>
  </conditionalFormatting>
  <conditionalFormatting sqref="H4:H1048576">
    <cfRule type="expression" dxfId="115" priority="8">
      <formula>COUNTIF($H:$H, $H4)&gt;1</formula>
    </cfRule>
  </conditionalFormatting>
  <conditionalFormatting sqref="I3:I1048576">
    <cfRule type="cellIs" dxfId="114" priority="1" operator="equal">
      <formula>0</formula>
    </cfRule>
    <cfRule type="cellIs" dxfId="113" priority="2" operator="equal">
      <formula>"None"</formula>
    </cfRule>
  </conditionalFormatting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0E35-5837-445F-B053-2EE4D7301792}">
  <sheetPr codeName="Sheet132"/>
  <dimension ref="A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1:12" ht="18" customHeight="1" thickBot="1">
      <c r="A1" s="325"/>
    </row>
    <row r="2" spans="1:12" ht="66.75" customHeight="1" thickBot="1">
      <c r="B2" s="317" t="s">
        <v>2856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1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1:12" ht="30" customHeight="1" thickTop="1">
      <c r="B4" s="315" t="s">
        <v>1415</v>
      </c>
      <c r="C4" s="312" t="s">
        <v>2881</v>
      </c>
      <c r="D4" s="312" t="s">
        <v>2882</v>
      </c>
      <c r="E4" s="312" t="s">
        <v>2883</v>
      </c>
      <c r="F4" s="312" t="s">
        <v>1438</v>
      </c>
      <c r="G4" s="312" t="s">
        <v>1419</v>
      </c>
      <c r="H4" s="65">
        <v>6226689</v>
      </c>
      <c r="I4" s="65">
        <f>IF(H4="","None",_xlfn.XLOOKUP(H4,RawTable[ITEM_NO],RawTable[STOCK],"None"))</f>
        <v>2</v>
      </c>
      <c r="J4" s="313"/>
      <c r="K4" s="313"/>
      <c r="L4" s="316"/>
    </row>
    <row r="5" spans="1:12" ht="30" customHeight="1">
      <c r="B5" s="315" t="s">
        <v>1415</v>
      </c>
      <c r="C5" s="312" t="s">
        <v>1446</v>
      </c>
      <c r="D5" s="312" t="s">
        <v>2887</v>
      </c>
      <c r="E5" s="312"/>
      <c r="F5" s="312"/>
      <c r="G5" s="312" t="s">
        <v>1419</v>
      </c>
      <c r="H5" s="65">
        <v>6256822</v>
      </c>
      <c r="I5" s="65">
        <f>IF(H5="","None",_xlfn.XLOOKUP(H5,RawTable[ITEM_NO],RawTable[STOCK],"None"))</f>
        <v>4</v>
      </c>
      <c r="J5" s="313"/>
      <c r="K5" s="313"/>
      <c r="L5" s="316"/>
    </row>
    <row r="6" spans="1:12" ht="30" customHeight="1">
      <c r="B6" s="315" t="s">
        <v>1415</v>
      </c>
      <c r="C6" s="312" t="s">
        <v>1446</v>
      </c>
      <c r="D6" s="312" t="s">
        <v>2586</v>
      </c>
      <c r="E6" s="312"/>
      <c r="F6" s="312"/>
      <c r="G6" s="312" t="s">
        <v>1419</v>
      </c>
      <c r="H6" s="65">
        <v>6210824</v>
      </c>
      <c r="I6" s="65">
        <f>IF(H6="","None",_xlfn.XLOOKUP(H6,RawTable[ITEM_NO],RawTable[STOCK],"None"))</f>
        <v>1</v>
      </c>
      <c r="J6" s="313"/>
      <c r="K6" s="313"/>
      <c r="L6" s="316"/>
    </row>
    <row r="7" spans="1:12" ht="30" customHeight="1">
      <c r="B7" s="315" t="s">
        <v>1415</v>
      </c>
      <c r="C7" s="312" t="s">
        <v>1448</v>
      </c>
      <c r="D7" s="312" t="s">
        <v>2858</v>
      </c>
      <c r="E7" s="312" t="s">
        <v>2859</v>
      </c>
      <c r="F7" s="312"/>
      <c r="G7" s="312" t="s">
        <v>1419</v>
      </c>
      <c r="H7" s="65">
        <v>1055004</v>
      </c>
      <c r="I7" s="65">
        <f>IF(H7="","None",_xlfn.XLOOKUP(H7,RawTable[ITEM_NO],RawTable[STOCK],"None"))</f>
        <v>6</v>
      </c>
      <c r="J7" s="313"/>
      <c r="K7" s="313"/>
      <c r="L7" s="316"/>
    </row>
    <row r="8" spans="1:12" ht="30" customHeight="1">
      <c r="B8" s="315" t="s">
        <v>1415</v>
      </c>
      <c r="C8" s="312" t="s">
        <v>1448</v>
      </c>
      <c r="D8" s="312" t="s">
        <v>2860</v>
      </c>
      <c r="E8" s="312" t="s">
        <v>2859</v>
      </c>
      <c r="F8" s="312"/>
      <c r="G8" s="312" t="s">
        <v>1419</v>
      </c>
      <c r="H8" s="65">
        <v>1055005</v>
      </c>
      <c r="I8" s="65">
        <f>IF(H8="","None",_xlfn.XLOOKUP(H8,RawTable[ITEM_NO],RawTable[STOCK],"None"))</f>
        <v>1</v>
      </c>
      <c r="J8" s="313"/>
      <c r="K8" s="313"/>
      <c r="L8" s="316"/>
    </row>
    <row r="9" spans="1:12" ht="30" customHeight="1">
      <c r="B9" s="315" t="s">
        <v>1415</v>
      </c>
      <c r="C9" s="312" t="s">
        <v>2893</v>
      </c>
      <c r="D9" s="312" t="s">
        <v>2885</v>
      </c>
      <c r="E9" s="312" t="s">
        <v>2886</v>
      </c>
      <c r="F9" s="312" t="s">
        <v>1438</v>
      </c>
      <c r="G9" s="312" t="s">
        <v>1419</v>
      </c>
      <c r="H9" s="65">
        <v>6285654</v>
      </c>
      <c r="I9" s="65">
        <f>IF(H9="","None",_xlfn.XLOOKUP(H9,RawTable[ITEM_NO],RawTable[STOCK],"None"))</f>
        <v>6</v>
      </c>
      <c r="J9" s="313"/>
      <c r="K9" s="313"/>
      <c r="L9" s="316"/>
    </row>
    <row r="10" spans="1:12" ht="30" customHeight="1">
      <c r="B10" s="315" t="s">
        <v>1415</v>
      </c>
      <c r="C10" s="312" t="s">
        <v>2876</v>
      </c>
      <c r="D10" s="312" t="s">
        <v>2877</v>
      </c>
      <c r="E10" s="312" t="s">
        <v>2878</v>
      </c>
      <c r="F10" s="312" t="s">
        <v>1438</v>
      </c>
      <c r="G10" s="312" t="s">
        <v>1428</v>
      </c>
      <c r="H10" s="65">
        <v>6340584</v>
      </c>
      <c r="I10" s="65">
        <f>IF(H10="","None",_xlfn.XLOOKUP(H10,RawTable[ITEM_NO],RawTable[STOCK],"None"))</f>
        <v>4</v>
      </c>
      <c r="J10" s="313"/>
      <c r="K10" s="313"/>
      <c r="L10" s="316"/>
    </row>
    <row r="11" spans="1:12" ht="30" customHeight="1">
      <c r="B11" s="315" t="s">
        <v>1415</v>
      </c>
      <c r="C11" s="312" t="s">
        <v>1424</v>
      </c>
      <c r="D11" s="312" t="s">
        <v>2889</v>
      </c>
      <c r="E11" s="312"/>
      <c r="F11" s="312"/>
      <c r="G11" s="312" t="s">
        <v>1562</v>
      </c>
      <c r="H11" s="65">
        <v>6335122</v>
      </c>
      <c r="I11" s="65">
        <f>IF(H11="","None",_xlfn.XLOOKUP(H11,RawTable[ITEM_NO],RawTable[STOCK],"None"))</f>
        <v>2</v>
      </c>
      <c r="J11" s="313"/>
      <c r="K11" s="313"/>
      <c r="L11" s="316"/>
    </row>
    <row r="12" spans="1:12" ht="30" customHeight="1">
      <c r="B12" s="315" t="s">
        <v>1415</v>
      </c>
      <c r="C12" s="312" t="s">
        <v>1496</v>
      </c>
      <c r="D12" s="312" t="s">
        <v>2890</v>
      </c>
      <c r="E12" s="312"/>
      <c r="F12" s="312"/>
      <c r="G12" s="312" t="s">
        <v>1419</v>
      </c>
      <c r="H12" s="65">
        <v>6226226</v>
      </c>
      <c r="I12" s="65">
        <f>IF(H12="","None",_xlfn.XLOOKUP(H12,RawTable[ITEM_NO],RawTable[STOCK],"None"))</f>
        <v>1</v>
      </c>
      <c r="J12" s="313"/>
      <c r="K12" s="313"/>
      <c r="L12" s="316"/>
    </row>
    <row r="13" spans="1:12" ht="30" customHeight="1">
      <c r="B13" s="315" t="s">
        <v>1415</v>
      </c>
      <c r="C13" s="312" t="s">
        <v>2879</v>
      </c>
      <c r="D13" s="312" t="s">
        <v>2833</v>
      </c>
      <c r="E13" s="312" t="s">
        <v>2880</v>
      </c>
      <c r="F13" s="312" t="s">
        <v>1438</v>
      </c>
      <c r="G13" s="312" t="s">
        <v>1423</v>
      </c>
      <c r="H13" s="65">
        <v>6342933</v>
      </c>
      <c r="I13" s="65">
        <f>IF(H13="","None",_xlfn.XLOOKUP(H13,RawTable[ITEM_NO],RawTable[STOCK],"None"))</f>
        <v>8</v>
      </c>
      <c r="J13" s="313"/>
      <c r="K13" s="313"/>
      <c r="L13" s="316"/>
    </row>
    <row r="14" spans="1:12" ht="30" customHeight="1">
      <c r="B14" s="315" t="s">
        <v>1415</v>
      </c>
      <c r="C14" s="312" t="s">
        <v>1917</v>
      </c>
      <c r="D14" s="312" t="s">
        <v>2863</v>
      </c>
      <c r="E14" s="312" t="s">
        <v>2864</v>
      </c>
      <c r="F14" s="312" t="s">
        <v>1438</v>
      </c>
      <c r="G14" s="312" t="s">
        <v>1423</v>
      </c>
      <c r="H14" s="65">
        <v>6341586</v>
      </c>
      <c r="I14" s="65">
        <f>IF(H14="","None",_xlfn.XLOOKUP(H14,RawTable[ITEM_NO],RawTable[STOCK],"None"))</f>
        <v>1</v>
      </c>
      <c r="J14" s="313"/>
      <c r="K14" s="313"/>
      <c r="L14" s="316"/>
    </row>
    <row r="15" spans="1:12" ht="30" customHeight="1">
      <c r="B15" s="315" t="s">
        <v>1415</v>
      </c>
      <c r="C15" s="312" t="s">
        <v>1403</v>
      </c>
      <c r="D15" s="312" t="s">
        <v>2861</v>
      </c>
      <c r="E15" s="312" t="s">
        <v>2862</v>
      </c>
      <c r="F15" s="312" t="s">
        <v>1438</v>
      </c>
      <c r="G15" s="312" t="s">
        <v>1419</v>
      </c>
      <c r="H15" s="65">
        <v>6341619</v>
      </c>
      <c r="I15" s="65">
        <f>IF(H15="","None",_xlfn.XLOOKUP(H15,RawTable[ITEM_NO],RawTable[STOCK],"None"))</f>
        <v>2</v>
      </c>
      <c r="J15" s="313"/>
      <c r="K15" s="313"/>
      <c r="L15" s="316"/>
    </row>
    <row r="16" spans="1:12" ht="30" customHeight="1">
      <c r="B16" s="315" t="s">
        <v>1415</v>
      </c>
      <c r="C16" s="312" t="s">
        <v>1403</v>
      </c>
      <c r="D16" s="312" t="s">
        <v>2843</v>
      </c>
      <c r="E16" s="312" t="s">
        <v>2866</v>
      </c>
      <c r="F16" s="312" t="s">
        <v>1438</v>
      </c>
      <c r="G16" s="312" t="s">
        <v>1419</v>
      </c>
      <c r="H16" s="65">
        <v>6224099</v>
      </c>
      <c r="I16" s="65">
        <f>IF(H16="","None",_xlfn.XLOOKUP(H16,RawTable[ITEM_NO],RawTable[STOCK],"None"))</f>
        <v>5</v>
      </c>
      <c r="J16" s="313"/>
      <c r="K16" s="313"/>
      <c r="L16" s="316"/>
    </row>
    <row r="17" spans="2:12" ht="30" customHeight="1">
      <c r="B17" s="315" t="s">
        <v>1415</v>
      </c>
      <c r="C17" s="312" t="s">
        <v>1403</v>
      </c>
      <c r="D17" s="312" t="s">
        <v>2872</v>
      </c>
      <c r="E17" s="312" t="s">
        <v>2873</v>
      </c>
      <c r="F17" s="312" t="s">
        <v>1438</v>
      </c>
      <c r="G17" s="312" t="s">
        <v>1419</v>
      </c>
      <c r="H17" s="65">
        <v>6343184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1415</v>
      </c>
      <c r="C18" s="312" t="s">
        <v>1563</v>
      </c>
      <c r="D18" s="312" t="s">
        <v>2892</v>
      </c>
      <c r="E18" s="312"/>
      <c r="F18" s="312"/>
      <c r="G18" s="312" t="s">
        <v>1423</v>
      </c>
      <c r="H18" s="65">
        <v>6210672</v>
      </c>
      <c r="I18" s="65">
        <f>IF(H18="","None",_xlfn.XLOOKUP(H18,RawTable[ITEM_NO],RawTable[STOCK],"None"))</f>
        <v>13</v>
      </c>
      <c r="J18" s="313"/>
      <c r="K18" s="313"/>
      <c r="L18" s="316"/>
    </row>
    <row r="19" spans="2:12" ht="30" customHeight="1">
      <c r="B19" s="315" t="s">
        <v>1415</v>
      </c>
      <c r="C19" s="312" t="s">
        <v>1407</v>
      </c>
      <c r="D19" s="312" t="s">
        <v>2874</v>
      </c>
      <c r="E19" s="312" t="s">
        <v>2875</v>
      </c>
      <c r="F19" s="312" t="s">
        <v>1438</v>
      </c>
      <c r="G19" s="312" t="s">
        <v>1423</v>
      </c>
      <c r="H19" s="65">
        <v>6210316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1415</v>
      </c>
      <c r="C20" s="312" t="s">
        <v>1407</v>
      </c>
      <c r="D20" s="312" t="s">
        <v>2867</v>
      </c>
      <c r="E20" s="312" t="s">
        <v>2868</v>
      </c>
      <c r="F20" s="312" t="s">
        <v>1438</v>
      </c>
      <c r="G20" s="312" t="s">
        <v>1423</v>
      </c>
      <c r="H20" s="65">
        <v>6275680</v>
      </c>
      <c r="I20" s="65">
        <f>IF(H20="","None",_xlfn.XLOOKUP(H20,RawTable[ITEM_NO],RawTable[STOCK],"None"))</f>
        <v>5</v>
      </c>
      <c r="J20" s="313"/>
      <c r="K20" s="313"/>
      <c r="L20" s="316"/>
    </row>
    <row r="21" spans="2:12" ht="30" customHeight="1">
      <c r="B21" s="315" t="s">
        <v>1415</v>
      </c>
      <c r="C21" s="312" t="s">
        <v>2869</v>
      </c>
      <c r="D21" s="312" t="s">
        <v>2870</v>
      </c>
      <c r="E21" s="312" t="s">
        <v>2871</v>
      </c>
      <c r="F21" s="312" t="s">
        <v>1438</v>
      </c>
      <c r="G21" s="312" t="s">
        <v>1428</v>
      </c>
      <c r="H21" s="65">
        <v>6279252</v>
      </c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 t="s">
        <v>1413</v>
      </c>
      <c r="C22" s="312" t="s">
        <v>2102</v>
      </c>
      <c r="D22" s="312" t="s">
        <v>2865</v>
      </c>
      <c r="E22" s="312" t="s">
        <v>2774</v>
      </c>
      <c r="F22" s="312"/>
      <c r="G22" s="312" t="s">
        <v>1680</v>
      </c>
      <c r="H22" s="65">
        <v>751227</v>
      </c>
      <c r="I22" s="65">
        <f>IF(H22="","None",_xlfn.XLOOKUP(H22,RawTable[ITEM_NO],RawTable[STOCK],"None"))</f>
        <v>10</v>
      </c>
      <c r="J22" s="313"/>
      <c r="K22" s="313"/>
      <c r="L22" s="316"/>
    </row>
    <row r="23" spans="2:12" ht="30" customHeight="1">
      <c r="B23" s="315" t="s">
        <v>1413</v>
      </c>
      <c r="C23" s="312" t="s">
        <v>2102</v>
      </c>
      <c r="D23" s="312" t="s">
        <v>2773</v>
      </c>
      <c r="E23" s="312" t="s">
        <v>2774</v>
      </c>
      <c r="F23" s="312"/>
      <c r="G23" s="312" t="s">
        <v>1680</v>
      </c>
      <c r="H23" s="65">
        <v>751213</v>
      </c>
      <c r="I23" s="65">
        <f>IF(H23="","None",_xlfn.XLOOKUP(H23,RawTable[ITEM_NO],RawTable[STOCK],"None"))</f>
        <v>8</v>
      </c>
      <c r="J23" s="313"/>
      <c r="K23" s="313"/>
      <c r="L23" s="316"/>
    </row>
    <row r="24" spans="2:12" ht="30" customHeight="1">
      <c r="B24" s="315" t="s">
        <v>1413</v>
      </c>
      <c r="C24" s="312" t="s">
        <v>1651</v>
      </c>
      <c r="D24" s="312" t="s">
        <v>2857</v>
      </c>
      <c r="E24" s="312"/>
      <c r="F24" s="312"/>
      <c r="G24" s="312" t="s">
        <v>1423</v>
      </c>
      <c r="H24" s="65">
        <v>6342931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1413</v>
      </c>
      <c r="C25" s="312" t="s">
        <v>1651</v>
      </c>
      <c r="D25" s="312" t="s">
        <v>2888</v>
      </c>
      <c r="E25" s="312"/>
      <c r="F25" s="312"/>
      <c r="G25" s="312" t="s">
        <v>1423</v>
      </c>
      <c r="H25" s="65">
        <v>6247888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1413</v>
      </c>
      <c r="C26" s="312" t="s">
        <v>1651</v>
      </c>
      <c r="D26" s="312" t="s">
        <v>2805</v>
      </c>
      <c r="E26" s="312"/>
      <c r="F26" s="312"/>
      <c r="G26" s="312" t="s">
        <v>1423</v>
      </c>
      <c r="H26" s="65">
        <v>6327301</v>
      </c>
      <c r="I26" s="65">
        <f>IF(H26="","None",_xlfn.XLOOKUP(H26,RawTable[ITEM_NO],RawTable[STOCK],"None"))</f>
        <v>3</v>
      </c>
      <c r="J26" s="313"/>
      <c r="K26" s="313"/>
      <c r="L26" s="316"/>
    </row>
    <row r="27" spans="2:12" ht="30" customHeight="1">
      <c r="B27" s="315" t="s">
        <v>1413</v>
      </c>
      <c r="C27" s="312" t="s">
        <v>1883</v>
      </c>
      <c r="D27" s="312" t="s">
        <v>2697</v>
      </c>
      <c r="E27" s="312"/>
      <c r="F27" s="312"/>
      <c r="G27" s="312" t="s">
        <v>1423</v>
      </c>
      <c r="H27" s="65">
        <v>6158940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1413</v>
      </c>
      <c r="C28" s="312" t="s">
        <v>1686</v>
      </c>
      <c r="D28" s="312" t="s">
        <v>2884</v>
      </c>
      <c r="E28" s="312"/>
      <c r="F28" s="312"/>
      <c r="G28" s="312" t="s">
        <v>1423</v>
      </c>
      <c r="H28" s="65">
        <v>6192992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 t="s">
        <v>1686</v>
      </c>
      <c r="D29" s="312" t="s">
        <v>2891</v>
      </c>
      <c r="E29" s="312"/>
      <c r="F29" s="312"/>
      <c r="G29" s="312" t="s">
        <v>1423</v>
      </c>
      <c r="H29" s="65">
        <v>6342658</v>
      </c>
      <c r="I29" s="65">
        <f>IF(H29="","None",_xlfn.XLOOKUP(H29,RawTable[ITEM_NO],RawTable[STOCK],"None"))</f>
        <v>3</v>
      </c>
      <c r="J29" s="313"/>
      <c r="K29" s="313"/>
      <c r="L29" s="316"/>
    </row>
    <row r="30" spans="2:12" ht="30" customHeight="1">
      <c r="B30" s="315" t="s">
        <v>9036</v>
      </c>
      <c r="C30" s="312" t="s">
        <v>9041</v>
      </c>
      <c r="D30" s="312" t="s">
        <v>9042</v>
      </c>
      <c r="E30" s="312"/>
      <c r="F30" s="312"/>
      <c r="G30" s="312"/>
      <c r="H30" s="65">
        <v>751266</v>
      </c>
      <c r="I30" s="65">
        <f>IF(H30="","None",_xlfn.XLOOKUP(H30,RawTable[ITEM_NO],RawTable[STOCK],"None"))</f>
        <v>6</v>
      </c>
      <c r="J30" s="313"/>
      <c r="K30" s="313"/>
      <c r="L30" s="316"/>
    </row>
    <row r="31" spans="2:12" ht="30" customHeight="1">
      <c r="B31" s="315" t="s">
        <v>9069</v>
      </c>
      <c r="C31" s="312" t="s">
        <v>9070</v>
      </c>
      <c r="D31" s="312" t="s">
        <v>9068</v>
      </c>
      <c r="E31" s="312"/>
      <c r="F31" s="312"/>
      <c r="G31" s="312"/>
      <c r="H31" s="65">
        <v>1252315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9108</v>
      </c>
      <c r="C32" s="312" t="s">
        <v>9119</v>
      </c>
      <c r="D32" s="312" t="s">
        <v>9120</v>
      </c>
      <c r="E32" s="312"/>
      <c r="F32" s="312"/>
      <c r="G32" s="312"/>
      <c r="H32" s="65">
        <v>6275676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I72" s="65" t="str">
        <f>IF(H72="","None",_xlfn.XLOOKUP(H72,RawTable[ITEM_NO],RawTable[STOCK],"None"))</f>
        <v>None</v>
      </c>
    </row>
    <row r="73" spans="2:12" ht="30" customHeight="1">
      <c r="I73" s="65" t="str">
        <f>IF(H73="","None",_xlfn.XLOOKUP(H73,RawTable[ITEM_NO],RawTable[STOCK],"None"))</f>
        <v>None</v>
      </c>
    </row>
    <row r="74" spans="2:12" ht="30" customHeight="1">
      <c r="I74" s="65" t="str">
        <f>IF(H74="","None",_xlfn.XLOOKUP(H74,RawTable[ITEM_NO],RawTable[STOCK],"None"))</f>
        <v>None</v>
      </c>
    </row>
    <row r="75" spans="2:12" ht="30" customHeight="1">
      <c r="I75" s="65" t="str">
        <f>IF(H75="","None",_xlfn.XLOOKUP(H75,RawTable[ITEM_NO],RawTable[STOCK],"None"))</f>
        <v>None</v>
      </c>
    </row>
    <row r="76" spans="2:12" ht="30" customHeight="1">
      <c r="I76" s="65" t="str">
        <f>IF(H76="","None",_xlfn.XLOOKUP(H76,RawTable[ITEM_NO],RawTable[STOCK],"None"))</f>
        <v>None</v>
      </c>
    </row>
    <row r="77" spans="2:12" ht="30" customHeight="1">
      <c r="I77" s="65" t="str">
        <f>IF(H77="","None",_xlfn.XLOOKUP(H77,RawTable[ITEM_NO],RawTable[STOCK],"None"))</f>
        <v>None</v>
      </c>
    </row>
    <row r="78" spans="2:12" ht="30" customHeight="1">
      <c r="I78" s="65" t="str">
        <f>IF(H78="","None",_xlfn.XLOOKUP(H78,RawTable[ITEM_NO],RawTable[STOCK],"None"))</f>
        <v>None</v>
      </c>
    </row>
    <row r="79" spans="2:12" ht="30" customHeight="1">
      <c r="I79" s="65" t="str">
        <f>IF(H79="","None",_xlfn.XLOOKUP(H79,RawTable[ITEM_NO],RawTable[STOCK],"None"))</f>
        <v>None</v>
      </c>
    </row>
    <row r="80" spans="2:12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29">
      <sortCondition ref="B4:B29"/>
      <sortCondition ref="C4:C29"/>
      <sortCondition ref="D4:D29"/>
    </sortState>
  </autoFilter>
  <phoneticPr fontId="2" type="noConversion"/>
  <conditionalFormatting sqref="B4:H220">
    <cfRule type="expression" dxfId="112" priority="6" stopIfTrue="1">
      <formula>UPPER($I4)="NONE"</formula>
    </cfRule>
    <cfRule type="expression" dxfId="111" priority="7" stopIfTrue="1">
      <formula>AND($I4&lt;&gt;"", $J4&lt;&gt;"", $I4*1&lt;$J4*1)</formula>
    </cfRule>
  </conditionalFormatting>
  <conditionalFormatting sqref="H1:H3 H221:H1048576">
    <cfRule type="duplicateValues" dxfId="110" priority="5"/>
  </conditionalFormatting>
  <conditionalFormatting sqref="H4:H1048576">
    <cfRule type="expression" dxfId="109" priority="8">
      <formula>COUNTIF($H:$H, $H4)&gt;1</formula>
    </cfRule>
  </conditionalFormatting>
  <conditionalFormatting sqref="I3:I1048576">
    <cfRule type="cellIs" dxfId="108" priority="1" operator="equal">
      <formula>0</formula>
    </cfRule>
    <cfRule type="cellIs" dxfId="107" priority="2" operator="equal">
      <formula>"None"</formula>
    </cfRule>
  </conditionalFormatting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BFC1-718F-4C72-B2AC-B32BE8786750}">
  <sheetPr codeName="Sheet13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2855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2102</v>
      </c>
      <c r="D4" s="312" t="s">
        <v>2773</v>
      </c>
      <c r="E4" s="312" t="s">
        <v>2774</v>
      </c>
      <c r="F4" s="312"/>
      <c r="G4" s="312" t="s">
        <v>1680</v>
      </c>
      <c r="H4" s="65">
        <v>751213</v>
      </c>
      <c r="I4" s="65">
        <f>IF(H4="","None",_xlfn.XLOOKUP(H4,RawTable[ITEM_NO],RawTable[STOCK],"None"))</f>
        <v>8</v>
      </c>
      <c r="J4" s="313"/>
      <c r="K4" s="313"/>
      <c r="L4" s="316"/>
    </row>
    <row r="5" spans="2:12" ht="30" customHeight="1">
      <c r="B5" s="315" t="s">
        <v>1413</v>
      </c>
      <c r="C5" s="312" t="s">
        <v>1651</v>
      </c>
      <c r="D5" s="312" t="s">
        <v>2775</v>
      </c>
      <c r="E5" s="312"/>
      <c r="F5" s="312"/>
      <c r="G5" s="312" t="s">
        <v>1423</v>
      </c>
      <c r="H5" s="65">
        <v>6181458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1665</v>
      </c>
      <c r="D6" s="312" t="s">
        <v>2776</v>
      </c>
      <c r="E6" s="312"/>
      <c r="F6" s="312"/>
      <c r="G6" s="312" t="s">
        <v>1423</v>
      </c>
      <c r="H6" s="65">
        <v>6211281</v>
      </c>
      <c r="I6" s="65">
        <f>IF(H6="","None",_xlfn.XLOOKUP(H6,RawTable[ITEM_NO],RawTable[STOCK],"None"))</f>
        <v>6</v>
      </c>
      <c r="J6" s="313"/>
      <c r="K6" s="313"/>
      <c r="L6" s="316"/>
    </row>
    <row r="7" spans="2:12" ht="30" customHeight="1">
      <c r="B7" s="315" t="s">
        <v>1413</v>
      </c>
      <c r="C7" s="312" t="s">
        <v>1686</v>
      </c>
      <c r="D7" s="312" t="s">
        <v>2777</v>
      </c>
      <c r="E7" s="312"/>
      <c r="F7" s="312"/>
      <c r="G7" s="312" t="s">
        <v>1423</v>
      </c>
      <c r="H7" s="65">
        <v>6234149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1415</v>
      </c>
      <c r="C8" s="312" t="s">
        <v>1426</v>
      </c>
      <c r="D8" s="312" t="s">
        <v>2778</v>
      </c>
      <c r="E8" s="312"/>
      <c r="F8" s="312"/>
      <c r="G8" s="312" t="s">
        <v>1428</v>
      </c>
      <c r="H8" s="65">
        <v>6149839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2779</v>
      </c>
      <c r="E9" s="312"/>
      <c r="F9" s="312"/>
      <c r="G9" s="312" t="s">
        <v>1610</v>
      </c>
      <c r="H9" s="65">
        <v>750859</v>
      </c>
      <c r="I9" s="65">
        <f>IF(H9="","None",_xlfn.XLOOKUP(H9,RawTable[ITEM_NO],RawTable[STOCK],"None"))</f>
        <v>4</v>
      </c>
      <c r="J9" s="313"/>
      <c r="K9" s="313"/>
      <c r="L9" s="316"/>
    </row>
    <row r="10" spans="2:12" ht="30" customHeight="1">
      <c r="B10" s="315" t="s">
        <v>1413</v>
      </c>
      <c r="C10" s="312" t="s">
        <v>1762</v>
      </c>
      <c r="D10" s="312" t="s">
        <v>2780</v>
      </c>
      <c r="E10" s="312"/>
      <c r="F10" s="312"/>
      <c r="G10" s="312" t="s">
        <v>1423</v>
      </c>
      <c r="H10" s="65">
        <v>750664</v>
      </c>
      <c r="I10" s="65">
        <f>IF(H10="","None",_xlfn.XLOOKUP(H10,RawTable[ITEM_NO],RawTable[STOCK],"None"))</f>
        <v>18</v>
      </c>
      <c r="J10" s="313"/>
      <c r="K10" s="313"/>
      <c r="L10" s="316"/>
    </row>
    <row r="11" spans="2:12" ht="30" customHeight="1">
      <c r="B11" s="315" t="s">
        <v>1413</v>
      </c>
      <c r="C11" s="312" t="s">
        <v>1762</v>
      </c>
      <c r="D11" s="312" t="s">
        <v>2781</v>
      </c>
      <c r="E11" s="312"/>
      <c r="F11" s="312"/>
      <c r="G11" s="312" t="s">
        <v>1680</v>
      </c>
      <c r="H11" s="65">
        <v>6324740</v>
      </c>
      <c r="I11" s="65">
        <f>IF(H11="","None",_xlfn.XLOOKUP(H11,RawTable[ITEM_NO],RawTable[STOCK],"None"))</f>
        <v>26</v>
      </c>
      <c r="J11" s="313"/>
      <c r="K11" s="313"/>
      <c r="L11" s="316"/>
    </row>
    <row r="12" spans="2:12" ht="30" customHeight="1">
      <c r="B12" s="315" t="s">
        <v>1413</v>
      </c>
      <c r="C12" s="312" t="s">
        <v>1762</v>
      </c>
      <c r="D12" s="312" t="s">
        <v>2782</v>
      </c>
      <c r="E12" s="312"/>
      <c r="F12" s="312"/>
      <c r="G12" s="312" t="s">
        <v>1610</v>
      </c>
      <c r="H12" s="65">
        <v>6215101</v>
      </c>
      <c r="I12" s="65">
        <f>IF(H12="","None",_xlfn.XLOOKUP(H12,RawTable[ITEM_NO],RawTable[STOCK],"None"))</f>
        <v>15</v>
      </c>
      <c r="J12" s="313"/>
      <c r="K12" s="313"/>
      <c r="L12" s="316"/>
    </row>
    <row r="13" spans="2:12" ht="30" customHeight="1">
      <c r="B13" s="315" t="s">
        <v>1413</v>
      </c>
      <c r="C13" s="312" t="s">
        <v>1762</v>
      </c>
      <c r="D13" s="312" t="s">
        <v>2783</v>
      </c>
      <c r="E13" s="312"/>
      <c r="F13" s="312"/>
      <c r="G13" s="312" t="s">
        <v>1764</v>
      </c>
      <c r="H13" s="65">
        <v>750195</v>
      </c>
      <c r="I13" s="65">
        <f>IF(H13="","None",_xlfn.XLOOKUP(H13,RawTable[ITEM_NO],RawTable[STOCK],"None"))</f>
        <v>5</v>
      </c>
      <c r="J13" s="313"/>
      <c r="K13" s="313"/>
      <c r="L13" s="316"/>
    </row>
    <row r="14" spans="2:12" ht="30" customHeight="1">
      <c r="B14" s="315" t="s">
        <v>1413</v>
      </c>
      <c r="C14" s="312" t="s">
        <v>1762</v>
      </c>
      <c r="D14" s="312" t="s">
        <v>2784</v>
      </c>
      <c r="E14" s="312"/>
      <c r="F14" s="312"/>
      <c r="G14" s="312" t="s">
        <v>1680</v>
      </c>
      <c r="H14" s="65">
        <v>6318189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1413</v>
      </c>
      <c r="C15" s="312" t="s">
        <v>1762</v>
      </c>
      <c r="D15" s="312" t="s">
        <v>2785</v>
      </c>
      <c r="E15" s="312"/>
      <c r="F15" s="312"/>
      <c r="G15" s="312" t="s">
        <v>1764</v>
      </c>
      <c r="H15" s="65">
        <v>750114</v>
      </c>
      <c r="I15" s="65">
        <f>IF(H15="","None",_xlfn.XLOOKUP(H15,RawTable[ITEM_NO],RawTable[STOCK],"None"))</f>
        <v>7</v>
      </c>
      <c r="J15" s="313"/>
      <c r="K15" s="313"/>
      <c r="L15" s="316"/>
    </row>
    <row r="16" spans="2:12" ht="30" customHeight="1">
      <c r="B16" s="315" t="s">
        <v>1413</v>
      </c>
      <c r="C16" s="312" t="s">
        <v>1762</v>
      </c>
      <c r="D16" s="312" t="s">
        <v>2786</v>
      </c>
      <c r="E16" s="312"/>
      <c r="F16" s="312"/>
      <c r="G16" s="312" t="s">
        <v>1764</v>
      </c>
      <c r="H16" s="65">
        <v>750039</v>
      </c>
      <c r="I16" s="65">
        <f>IF(H16="","None",_xlfn.XLOOKUP(H16,RawTable[ITEM_NO],RawTable[STOCK],"None"))</f>
        <v>10</v>
      </c>
      <c r="J16" s="313"/>
      <c r="K16" s="313"/>
      <c r="L16" s="316"/>
    </row>
    <row r="17" spans="2:12" ht="30" customHeight="1">
      <c r="B17" s="315" t="s">
        <v>1413</v>
      </c>
      <c r="C17" s="312" t="s">
        <v>2102</v>
      </c>
      <c r="D17" s="312" t="s">
        <v>2787</v>
      </c>
      <c r="E17" s="312"/>
      <c r="F17" s="312"/>
      <c r="G17" s="312" t="s">
        <v>2788</v>
      </c>
      <c r="H17" s="65">
        <v>957064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1413</v>
      </c>
      <c r="C18" s="312"/>
      <c r="D18" s="312" t="s">
        <v>2789</v>
      </c>
      <c r="E18" s="312"/>
      <c r="F18" s="312"/>
      <c r="G18" s="312" t="s">
        <v>2790</v>
      </c>
      <c r="H18" s="65">
        <v>953789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2791</v>
      </c>
      <c r="D19" s="312" t="s">
        <v>2792</v>
      </c>
      <c r="E19" s="312"/>
      <c r="F19" s="312"/>
      <c r="G19" s="312" t="s">
        <v>1759</v>
      </c>
      <c r="H19" s="65">
        <v>6340585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/>
      <c r="D20" s="312" t="s">
        <v>2793</v>
      </c>
      <c r="E20" s="312"/>
      <c r="F20" s="312"/>
      <c r="G20" s="312" t="s">
        <v>2794</v>
      </c>
      <c r="H20" s="65">
        <v>6260269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2795</v>
      </c>
      <c r="D21" s="312" t="s">
        <v>2796</v>
      </c>
      <c r="E21" s="312"/>
      <c r="F21" s="312"/>
      <c r="G21" s="312" t="s">
        <v>1680</v>
      </c>
      <c r="H21" s="65">
        <v>6224994</v>
      </c>
      <c r="I21" s="65">
        <f>IF(H21="","None",_xlfn.XLOOKUP(H21,RawTable[ITEM_NO],RawTable[STOCK],"None"))</f>
        <v>14</v>
      </c>
      <c r="J21" s="313"/>
      <c r="K21" s="313"/>
      <c r="L21" s="316"/>
    </row>
    <row r="22" spans="2:12" ht="30" customHeight="1">
      <c r="B22" s="315" t="s">
        <v>1413</v>
      </c>
      <c r="C22" s="312" t="s">
        <v>1769</v>
      </c>
      <c r="D22" s="312" t="s">
        <v>2797</v>
      </c>
      <c r="E22" s="312"/>
      <c r="F22" s="312"/>
      <c r="G22" s="312" t="s">
        <v>2798</v>
      </c>
      <c r="H22" s="65">
        <v>959885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2799</v>
      </c>
      <c r="D23" s="312" t="s">
        <v>2800</v>
      </c>
      <c r="E23" s="312"/>
      <c r="F23" s="312"/>
      <c r="G23" s="312" t="s">
        <v>1423</v>
      </c>
      <c r="H23" s="65">
        <v>6217659</v>
      </c>
      <c r="I23" s="65">
        <f>IF(H23="","None",_xlfn.XLOOKUP(H23,RawTable[ITEM_NO],RawTable[STOCK],"None"))</f>
        <v>4</v>
      </c>
      <c r="J23" s="313"/>
      <c r="K23" s="313"/>
      <c r="L23" s="316"/>
    </row>
    <row r="24" spans="2:12" ht="30" customHeight="1">
      <c r="B24" s="315" t="s">
        <v>1413</v>
      </c>
      <c r="C24" s="312" t="s">
        <v>1877</v>
      </c>
      <c r="D24" s="312" t="s">
        <v>2801</v>
      </c>
      <c r="E24" s="312"/>
      <c r="F24" s="312"/>
      <c r="G24" s="312" t="s">
        <v>1759</v>
      </c>
      <c r="H24" s="65">
        <v>6315401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/>
      <c r="D25" s="312" t="s">
        <v>2802</v>
      </c>
      <c r="E25" s="312"/>
      <c r="F25" s="312"/>
      <c r="G25" s="312" t="s">
        <v>1759</v>
      </c>
      <c r="H25" s="65">
        <v>6315203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/>
      <c r="D26" s="312" t="s">
        <v>2803</v>
      </c>
      <c r="E26" s="312"/>
      <c r="F26" s="312"/>
      <c r="G26" s="312" t="s">
        <v>1759</v>
      </c>
      <c r="H26" s="65">
        <v>6315202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 t="s">
        <v>1651</v>
      </c>
      <c r="D27" s="312" t="s">
        <v>2804</v>
      </c>
      <c r="E27" s="312"/>
      <c r="F27" s="312"/>
      <c r="G27" s="312" t="s">
        <v>1423</v>
      </c>
      <c r="H27" s="65">
        <v>6158939</v>
      </c>
      <c r="I27" s="65">
        <f>IF(H27="","None",_xlfn.XLOOKUP(H27,RawTable[ITEM_NO],RawTable[STOCK],"None"))</f>
        <v>4</v>
      </c>
      <c r="J27" s="313"/>
      <c r="K27" s="313"/>
      <c r="L27" s="316"/>
    </row>
    <row r="28" spans="2:12" ht="30" customHeight="1">
      <c r="B28" s="315" t="s">
        <v>1413</v>
      </c>
      <c r="C28" s="312" t="s">
        <v>1651</v>
      </c>
      <c r="D28" s="312" t="s">
        <v>2684</v>
      </c>
      <c r="E28" s="312"/>
      <c r="F28" s="312"/>
      <c r="G28" s="312" t="s">
        <v>1423</v>
      </c>
      <c r="H28" s="65">
        <v>960777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 t="s">
        <v>1413</v>
      </c>
      <c r="C29" s="312" t="s">
        <v>1651</v>
      </c>
      <c r="D29" s="312" t="s">
        <v>2805</v>
      </c>
      <c r="E29" s="312"/>
      <c r="F29" s="312"/>
      <c r="G29" s="312" t="s">
        <v>1423</v>
      </c>
      <c r="H29" s="65">
        <v>6327301</v>
      </c>
      <c r="I29" s="65">
        <f>IF(H29="","None",_xlfn.XLOOKUP(H29,RawTable[ITEM_NO],RawTable[STOCK],"None"))</f>
        <v>3</v>
      </c>
      <c r="J29" s="313"/>
      <c r="K29" s="313"/>
      <c r="L29" s="316"/>
    </row>
    <row r="30" spans="2:12" ht="30" customHeight="1">
      <c r="B30" s="315" t="s">
        <v>1415</v>
      </c>
      <c r="C30" s="312" t="s">
        <v>1448</v>
      </c>
      <c r="D30" s="312" t="s">
        <v>2806</v>
      </c>
      <c r="E30" s="312"/>
      <c r="F30" s="312"/>
      <c r="G30" s="312" t="s">
        <v>1419</v>
      </c>
      <c r="H30" s="65">
        <v>6123075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 t="s">
        <v>1879</v>
      </c>
      <c r="D31" s="312" t="s">
        <v>1880</v>
      </c>
      <c r="E31" s="312"/>
      <c r="F31" s="312"/>
      <c r="G31" s="312" t="s">
        <v>1423</v>
      </c>
      <c r="H31" s="65">
        <v>6339741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1413</v>
      </c>
      <c r="C32" s="312" t="s">
        <v>1879</v>
      </c>
      <c r="D32" s="312" t="s">
        <v>2807</v>
      </c>
      <c r="E32" s="312"/>
      <c r="F32" s="312"/>
      <c r="G32" s="312" t="s">
        <v>1759</v>
      </c>
      <c r="H32" s="65">
        <v>960099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1415</v>
      </c>
      <c r="C33" s="312" t="s">
        <v>1815</v>
      </c>
      <c r="D33" s="312" t="s">
        <v>2808</v>
      </c>
      <c r="E33" s="312"/>
      <c r="F33" s="312"/>
      <c r="G33" s="312" t="s">
        <v>1423</v>
      </c>
      <c r="H33" s="65">
        <v>1054415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1413</v>
      </c>
      <c r="C34" s="312" t="s">
        <v>1883</v>
      </c>
      <c r="D34" s="312" t="s">
        <v>2697</v>
      </c>
      <c r="E34" s="312"/>
      <c r="F34" s="312"/>
      <c r="G34" s="312" t="s">
        <v>1423</v>
      </c>
      <c r="H34" s="65">
        <v>6158940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 t="s">
        <v>2085</v>
      </c>
      <c r="D35" s="312" t="s">
        <v>2809</v>
      </c>
      <c r="E35" s="312"/>
      <c r="F35" s="312"/>
      <c r="G35" s="312" t="s">
        <v>2798</v>
      </c>
      <c r="H35" s="65">
        <v>960043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1413</v>
      </c>
      <c r="C36" s="312" t="s">
        <v>2191</v>
      </c>
      <c r="D36" s="312" t="s">
        <v>2810</v>
      </c>
      <c r="E36" s="312"/>
      <c r="F36" s="312"/>
      <c r="G36" s="312" t="s">
        <v>2811</v>
      </c>
      <c r="H36" s="65">
        <v>965066</v>
      </c>
      <c r="I36" s="65">
        <f>IF(H36="","None",_xlfn.XLOOKUP(H36,RawTable[ITEM_NO],RawTable[STOCK],"None"))</f>
        <v>250</v>
      </c>
      <c r="J36" s="313"/>
      <c r="K36" s="313"/>
      <c r="L36" s="316"/>
    </row>
    <row r="37" spans="2:12" ht="30" customHeight="1">
      <c r="B37" s="315" t="s">
        <v>1413</v>
      </c>
      <c r="C37" s="312" t="s">
        <v>2191</v>
      </c>
      <c r="D37" s="312" t="s">
        <v>2812</v>
      </c>
      <c r="E37" s="312"/>
      <c r="F37" s="312"/>
      <c r="G37" s="312" t="s">
        <v>2811</v>
      </c>
      <c r="H37" s="65">
        <v>965065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1415</v>
      </c>
      <c r="C38" s="312" t="s">
        <v>1470</v>
      </c>
      <c r="D38" s="312" t="s">
        <v>2813</v>
      </c>
      <c r="E38" s="312"/>
      <c r="F38" s="312"/>
      <c r="G38" s="312" t="s">
        <v>1428</v>
      </c>
      <c r="H38" s="65">
        <v>1050291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2754</v>
      </c>
      <c r="D39" s="312" t="s">
        <v>2814</v>
      </c>
      <c r="E39" s="312"/>
      <c r="F39" s="312"/>
      <c r="G39" s="312" t="s">
        <v>2790</v>
      </c>
      <c r="H39" s="65">
        <v>954074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1415</v>
      </c>
      <c r="C40" s="312" t="s">
        <v>1470</v>
      </c>
      <c r="D40" s="312" t="s">
        <v>2815</v>
      </c>
      <c r="E40" s="312"/>
      <c r="F40" s="312"/>
      <c r="G40" s="312" t="s">
        <v>1428</v>
      </c>
      <c r="H40" s="65">
        <v>6178862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 t="s">
        <v>1413</v>
      </c>
      <c r="C41" s="312"/>
      <c r="D41" s="312" t="s">
        <v>2816</v>
      </c>
      <c r="E41" s="312"/>
      <c r="F41" s="312"/>
      <c r="G41" s="312" t="s">
        <v>2798</v>
      </c>
      <c r="H41" s="65">
        <v>959886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/>
      <c r="D42" s="312" t="s">
        <v>2817</v>
      </c>
      <c r="E42" s="312"/>
      <c r="F42" s="312"/>
      <c r="G42" s="312" t="s">
        <v>1423</v>
      </c>
      <c r="H42" s="65">
        <v>6236354</v>
      </c>
      <c r="I42" s="65">
        <f>IF(H42="","None",_xlfn.XLOOKUP(H42,RawTable[ITEM_NO],RawTable[STOCK],"None"))</f>
        <v>8</v>
      </c>
      <c r="J42" s="313"/>
      <c r="K42" s="313"/>
      <c r="L42" s="316"/>
    </row>
    <row r="43" spans="2:12" ht="30" customHeight="1">
      <c r="B43" s="315" t="s">
        <v>1413</v>
      </c>
      <c r="C43" s="312" t="s">
        <v>1607</v>
      </c>
      <c r="D43" s="312" t="s">
        <v>2818</v>
      </c>
      <c r="E43" s="312"/>
      <c r="F43" s="312"/>
      <c r="G43" s="312" t="s">
        <v>1759</v>
      </c>
      <c r="H43" s="65">
        <v>960040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1607</v>
      </c>
      <c r="D44" s="312" t="s">
        <v>2819</v>
      </c>
      <c r="E44" s="312"/>
      <c r="F44" s="312"/>
      <c r="G44" s="312" t="s">
        <v>1680</v>
      </c>
      <c r="H44" s="65">
        <v>6211548</v>
      </c>
      <c r="I44" s="65">
        <f>IF(H44="","None",_xlfn.XLOOKUP(H44,RawTable[ITEM_NO],RawTable[STOCK],"None"))</f>
        <v>4</v>
      </c>
      <c r="J44" s="313"/>
      <c r="K44" s="313"/>
      <c r="L44" s="316"/>
    </row>
    <row r="45" spans="2:12" ht="30" customHeight="1">
      <c r="B45" s="315" t="s">
        <v>1413</v>
      </c>
      <c r="C45" s="312" t="s">
        <v>1607</v>
      </c>
      <c r="D45" s="312" t="s">
        <v>2820</v>
      </c>
      <c r="E45" s="312"/>
      <c r="F45" s="312"/>
      <c r="G45" s="312" t="s">
        <v>1610</v>
      </c>
      <c r="H45" s="65">
        <v>6230350</v>
      </c>
      <c r="I45" s="65">
        <f>IF(H45="","None",_xlfn.XLOOKUP(H45,RawTable[ITEM_NO],RawTable[STOCK],"None"))</f>
        <v>2</v>
      </c>
      <c r="J45" s="313"/>
      <c r="K45" s="313"/>
      <c r="L45" s="316"/>
    </row>
    <row r="46" spans="2:12" ht="30" customHeight="1">
      <c r="B46" s="315" t="s">
        <v>1415</v>
      </c>
      <c r="C46" s="312"/>
      <c r="D46" s="312" t="s">
        <v>2821</v>
      </c>
      <c r="E46" s="312"/>
      <c r="F46" s="312"/>
      <c r="G46" s="312" t="s">
        <v>1428</v>
      </c>
      <c r="H46" s="65">
        <v>1054043</v>
      </c>
      <c r="I46" s="65">
        <f>IF(H46="","None",_xlfn.XLOOKUP(H46,RawTable[ITEM_NO],RawTable[STOCK],"None"))</f>
        <v>14</v>
      </c>
      <c r="J46" s="313"/>
      <c r="K46" s="313"/>
      <c r="L46" s="316"/>
    </row>
    <row r="47" spans="2:12" ht="30" customHeight="1">
      <c r="B47" s="315" t="s">
        <v>1413</v>
      </c>
      <c r="C47" s="312" t="s">
        <v>2708</v>
      </c>
      <c r="D47" s="312" t="s">
        <v>2822</v>
      </c>
      <c r="E47" s="312"/>
      <c r="F47" s="312"/>
      <c r="G47" s="312" t="s">
        <v>2798</v>
      </c>
      <c r="H47" s="65">
        <v>961168</v>
      </c>
      <c r="I47" s="65">
        <f>IF(H47="","None",_xlfn.XLOOKUP(H47,RawTable[ITEM_NO],RawTable[STOCK],"None"))</f>
        <v>9</v>
      </c>
      <c r="J47" s="313"/>
      <c r="K47" s="313"/>
      <c r="L47" s="316"/>
    </row>
    <row r="48" spans="2:12" ht="30" customHeight="1">
      <c r="B48" s="315" t="s">
        <v>1413</v>
      </c>
      <c r="C48" s="312" t="s">
        <v>2754</v>
      </c>
      <c r="D48" s="312" t="s">
        <v>2823</v>
      </c>
      <c r="E48" s="312"/>
      <c r="F48" s="312"/>
      <c r="G48" s="312" t="s">
        <v>1759</v>
      </c>
      <c r="H48" s="65">
        <v>959863</v>
      </c>
      <c r="I48" s="65">
        <f>IF(H48="","None",_xlfn.XLOOKUP(H48,RawTable[ITEM_NO],RawTable[STOCK],"None"))</f>
        <v>0</v>
      </c>
      <c r="J48" s="313"/>
      <c r="K48" s="313"/>
      <c r="L48" s="316"/>
    </row>
    <row r="49" spans="2:12" ht="30" customHeight="1">
      <c r="B49" s="315" t="s">
        <v>1413</v>
      </c>
      <c r="C49" s="312" t="s">
        <v>2754</v>
      </c>
      <c r="D49" s="312" t="s">
        <v>2824</v>
      </c>
      <c r="E49" s="312"/>
      <c r="F49" s="312"/>
      <c r="G49" s="312" t="s">
        <v>2825</v>
      </c>
      <c r="H49" s="65">
        <v>1250010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2826</v>
      </c>
      <c r="E50" s="312"/>
      <c r="F50" s="312"/>
      <c r="G50" s="312" t="s">
        <v>1680</v>
      </c>
      <c r="H50" s="65">
        <v>6218334</v>
      </c>
      <c r="I50" s="65">
        <f>IF(H50="","None",_xlfn.XLOOKUP(H50,RawTable[ITEM_NO],RawTable[STOCK],"None"))</f>
        <v>2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2827</v>
      </c>
      <c r="E51" s="312"/>
      <c r="F51" s="312"/>
      <c r="G51" s="312" t="s">
        <v>1770</v>
      </c>
      <c r="H51" s="65">
        <v>959113</v>
      </c>
      <c r="I51" s="65">
        <f>IF(H51="","None",_xlfn.XLOOKUP(H51,RawTable[ITEM_NO],RawTable[STOCK],"None"))</f>
        <v>6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2828</v>
      </c>
      <c r="E52" s="312"/>
      <c r="F52" s="312"/>
      <c r="G52" s="312" t="s">
        <v>1759</v>
      </c>
      <c r="H52" s="65">
        <v>958044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2829</v>
      </c>
      <c r="E53" s="312"/>
      <c r="F53" s="312"/>
      <c r="G53" s="312" t="s">
        <v>1770</v>
      </c>
      <c r="H53" s="65">
        <v>959146</v>
      </c>
      <c r="I53" s="65">
        <f>IF(H53="","None",_xlfn.XLOOKUP(H53,RawTable[ITEM_NO],RawTable[STOCK],"None"))</f>
        <v>0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2830</v>
      </c>
      <c r="E54" s="312"/>
      <c r="F54" s="312"/>
      <c r="G54" s="312" t="s">
        <v>1759</v>
      </c>
      <c r="H54" s="65">
        <v>954004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1665</v>
      </c>
      <c r="D55" s="312" t="s">
        <v>2831</v>
      </c>
      <c r="E55" s="312"/>
      <c r="F55" s="312"/>
      <c r="G55" s="312" t="s">
        <v>1423</v>
      </c>
      <c r="H55" s="65">
        <v>6172352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1413</v>
      </c>
      <c r="C56" s="312" t="s">
        <v>1665</v>
      </c>
      <c r="D56" s="312" t="s">
        <v>2832</v>
      </c>
      <c r="E56" s="312"/>
      <c r="F56" s="312"/>
      <c r="G56" s="312" t="s">
        <v>1423</v>
      </c>
      <c r="H56" s="65">
        <v>6172353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1415</v>
      </c>
      <c r="C57" s="312" t="s">
        <v>1417</v>
      </c>
      <c r="D57" s="312" t="s">
        <v>2833</v>
      </c>
      <c r="E57" s="312"/>
      <c r="F57" s="312"/>
      <c r="G57" s="312" t="s">
        <v>1423</v>
      </c>
      <c r="H57" s="65">
        <v>6342933</v>
      </c>
      <c r="I57" s="65">
        <f>IF(H57="","None",_xlfn.XLOOKUP(H57,RawTable[ITEM_NO],RawTable[STOCK],"None"))</f>
        <v>8</v>
      </c>
      <c r="J57" s="313"/>
      <c r="K57" s="313"/>
      <c r="L57" s="316"/>
    </row>
    <row r="58" spans="2:12" ht="30" customHeight="1">
      <c r="B58" s="315" t="s">
        <v>1413</v>
      </c>
      <c r="C58" s="312" t="s">
        <v>2708</v>
      </c>
      <c r="D58" s="312" t="s">
        <v>2834</v>
      </c>
      <c r="E58" s="312"/>
      <c r="F58" s="312"/>
      <c r="G58" s="312" t="s">
        <v>2798</v>
      </c>
      <c r="H58" s="65">
        <v>6140080</v>
      </c>
      <c r="I58" s="65">
        <f>IF(H58="","None",_xlfn.XLOOKUP(H58,RawTable[ITEM_NO],RawTable[STOCK],"None"))</f>
        <v>7</v>
      </c>
      <c r="J58" s="313"/>
      <c r="K58" s="313"/>
      <c r="L58" s="316"/>
    </row>
    <row r="59" spans="2:12" ht="30" customHeight="1">
      <c r="B59" s="315" t="s">
        <v>1413</v>
      </c>
      <c r="C59" s="312" t="s">
        <v>2835</v>
      </c>
      <c r="D59" s="312" t="s">
        <v>2836</v>
      </c>
      <c r="E59" s="312"/>
      <c r="F59" s="312"/>
      <c r="G59" s="312" t="s">
        <v>1759</v>
      </c>
      <c r="H59" s="65">
        <v>6188478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 t="s">
        <v>1626</v>
      </c>
      <c r="D60" s="312" t="s">
        <v>2837</v>
      </c>
      <c r="E60" s="312"/>
      <c r="F60" s="312"/>
      <c r="G60" s="312" t="s">
        <v>1680</v>
      </c>
      <c r="H60" s="65">
        <v>953600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1413</v>
      </c>
      <c r="C61" s="312"/>
      <c r="D61" s="312" t="s">
        <v>2838</v>
      </c>
      <c r="E61" s="312"/>
      <c r="F61" s="312"/>
      <c r="G61" s="312" t="s">
        <v>1759</v>
      </c>
      <c r="H61" s="65">
        <v>960102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/>
      <c r="D62" s="312" t="s">
        <v>2839</v>
      </c>
      <c r="E62" s="312"/>
      <c r="F62" s="312"/>
      <c r="G62" s="312" t="s">
        <v>1759</v>
      </c>
      <c r="H62" s="65">
        <v>960100</v>
      </c>
      <c r="I62" s="65">
        <f>IF(H62="","None",_xlfn.XLOOKUP(H62,RawTable[ITEM_NO],RawTable[STOCK],"None"))</f>
        <v>0</v>
      </c>
      <c r="J62" s="313"/>
      <c r="K62" s="313"/>
      <c r="L62" s="316"/>
    </row>
    <row r="63" spans="2:12" ht="30" customHeight="1">
      <c r="B63" s="315" t="s">
        <v>1413</v>
      </c>
      <c r="C63" s="312"/>
      <c r="D63" s="312" t="s">
        <v>2840</v>
      </c>
      <c r="E63" s="312"/>
      <c r="F63" s="312"/>
      <c r="G63" s="312" t="s">
        <v>2825</v>
      </c>
      <c r="H63" s="65">
        <v>951731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1613</v>
      </c>
      <c r="D64" s="312" t="s">
        <v>2841</v>
      </c>
      <c r="E64" s="312"/>
      <c r="F64" s="312"/>
      <c r="G64" s="312" t="s">
        <v>1680</v>
      </c>
      <c r="H64" s="65">
        <v>6219998</v>
      </c>
      <c r="I64" s="65">
        <f>IF(H64="","None",_xlfn.XLOOKUP(H64,RawTable[ITEM_NO],RawTable[STOCK],"None"))</f>
        <v>2</v>
      </c>
      <c r="J64" s="313"/>
      <c r="K64" s="313"/>
      <c r="L64" s="316"/>
    </row>
    <row r="65" spans="2:12" ht="30" customHeight="1">
      <c r="B65" s="315" t="s">
        <v>1415</v>
      </c>
      <c r="C65" s="312" t="s">
        <v>1417</v>
      </c>
      <c r="D65" s="312" t="s">
        <v>2842</v>
      </c>
      <c r="E65" s="312"/>
      <c r="F65" s="312"/>
      <c r="G65" s="312" t="s">
        <v>1428</v>
      </c>
      <c r="H65" s="65">
        <v>6179665</v>
      </c>
      <c r="I65" s="65">
        <f>IF(H65="","None",_xlfn.XLOOKUP(H65,RawTable[ITEM_NO],RawTable[STOCK],"None"))</f>
        <v>3</v>
      </c>
      <c r="J65" s="313"/>
      <c r="K65" s="313"/>
      <c r="L65" s="316"/>
    </row>
    <row r="66" spans="2:12" ht="30" customHeight="1">
      <c r="B66" s="315" t="s">
        <v>1415</v>
      </c>
      <c r="C66" s="312" t="s">
        <v>1417</v>
      </c>
      <c r="D66" s="312" t="s">
        <v>2843</v>
      </c>
      <c r="E66" s="312"/>
      <c r="F66" s="312"/>
      <c r="G66" s="312" t="s">
        <v>1419</v>
      </c>
      <c r="H66" s="65">
        <v>6224099</v>
      </c>
      <c r="I66" s="65">
        <f>IF(H66="","None",_xlfn.XLOOKUP(H66,RawTable[ITEM_NO],RawTable[STOCK],"None"))</f>
        <v>5</v>
      </c>
      <c r="J66" s="313"/>
      <c r="K66" s="313"/>
      <c r="L66" s="316"/>
    </row>
    <row r="67" spans="2:12" ht="30" customHeight="1">
      <c r="B67" s="315" t="s">
        <v>1415</v>
      </c>
      <c r="C67" s="312" t="s">
        <v>1417</v>
      </c>
      <c r="D67" s="312" t="s">
        <v>2844</v>
      </c>
      <c r="E67" s="312"/>
      <c r="F67" s="312"/>
      <c r="G67" s="312" t="s">
        <v>1428</v>
      </c>
      <c r="H67" s="65">
        <v>6179664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 t="s">
        <v>1415</v>
      </c>
      <c r="C68" s="312" t="s">
        <v>1417</v>
      </c>
      <c r="D68" s="312" t="s">
        <v>2845</v>
      </c>
      <c r="E68" s="312"/>
      <c r="F68" s="312"/>
      <c r="G68" s="312" t="s">
        <v>1419</v>
      </c>
      <c r="H68" s="65">
        <v>1052924</v>
      </c>
      <c r="I68" s="65">
        <f>IF(H68="","None",_xlfn.XLOOKUP(H68,RawTable[ITEM_NO],RawTable[STOCK],"None"))</f>
        <v>5</v>
      </c>
      <c r="J68" s="313"/>
      <c r="K68" s="313"/>
      <c r="L68" s="316"/>
    </row>
    <row r="69" spans="2:12" ht="30" customHeight="1">
      <c r="B69" s="315" t="s">
        <v>1413</v>
      </c>
      <c r="C69" s="312"/>
      <c r="D69" s="312" t="s">
        <v>2846</v>
      </c>
      <c r="E69" s="312"/>
      <c r="F69" s="312"/>
      <c r="G69" s="312" t="s">
        <v>1759</v>
      </c>
      <c r="H69" s="65">
        <v>959963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1415</v>
      </c>
      <c r="C70" s="312" t="s">
        <v>1563</v>
      </c>
      <c r="D70" s="312" t="s">
        <v>2847</v>
      </c>
      <c r="E70" s="312"/>
      <c r="F70" s="312"/>
      <c r="G70" s="312" t="s">
        <v>1423</v>
      </c>
      <c r="H70" s="65">
        <v>6335902</v>
      </c>
      <c r="I70" s="65">
        <f>IF(H70="","None",_xlfn.XLOOKUP(H70,RawTable[ITEM_NO],RawTable[STOCK],"None"))</f>
        <v>3</v>
      </c>
      <c r="J70" s="313"/>
      <c r="K70" s="313"/>
      <c r="L70" s="316"/>
    </row>
    <row r="71" spans="2:12" ht="30" customHeight="1">
      <c r="B71" s="315" t="s">
        <v>1415</v>
      </c>
      <c r="C71" s="312" t="s">
        <v>1563</v>
      </c>
      <c r="D71" s="312" t="s">
        <v>2848</v>
      </c>
      <c r="E71" s="312"/>
      <c r="F71" s="312"/>
      <c r="G71" s="312" t="s">
        <v>1419</v>
      </c>
      <c r="H71" s="65">
        <v>6221719</v>
      </c>
      <c r="I71" s="65">
        <f>IF(H71="","None",_xlfn.XLOOKUP(H71,RawTable[ITEM_NO],RawTable[STOCK],"None"))</f>
        <v>6</v>
      </c>
      <c r="J71" s="313"/>
      <c r="K71" s="313"/>
      <c r="L71" s="316"/>
    </row>
    <row r="72" spans="2:12" ht="30" customHeight="1">
      <c r="B72" s="315" t="s">
        <v>1413</v>
      </c>
      <c r="C72" s="312"/>
      <c r="D72" s="312" t="s">
        <v>2849</v>
      </c>
      <c r="E72" s="312"/>
      <c r="F72" s="312"/>
      <c r="G72" s="312" t="s">
        <v>1759</v>
      </c>
      <c r="H72" s="65">
        <v>963885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1413</v>
      </c>
      <c r="C73" s="312" t="s">
        <v>2037</v>
      </c>
      <c r="D73" s="312" t="s">
        <v>2850</v>
      </c>
      <c r="E73" s="312"/>
      <c r="F73" s="312"/>
      <c r="G73" s="312" t="s">
        <v>1680</v>
      </c>
      <c r="H73" s="65">
        <v>6215056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1413</v>
      </c>
      <c r="C74" s="312" t="s">
        <v>2851</v>
      </c>
      <c r="D74" s="312" t="s">
        <v>2852</v>
      </c>
      <c r="E74" s="312"/>
      <c r="F74" s="312"/>
      <c r="G74" s="312" t="s">
        <v>1423</v>
      </c>
      <c r="H74" s="65">
        <v>1252235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1561</v>
      </c>
      <c r="D75" s="312" t="s">
        <v>2853</v>
      </c>
      <c r="E75" s="312"/>
      <c r="F75" s="312"/>
      <c r="G75" s="312" t="s">
        <v>2854</v>
      </c>
      <c r="H75" s="65">
        <v>6224176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9036</v>
      </c>
      <c r="C76" s="312" t="s">
        <v>9038</v>
      </c>
      <c r="D76" s="312" t="s">
        <v>9037</v>
      </c>
      <c r="E76" s="312"/>
      <c r="F76" s="312"/>
      <c r="G76" s="312"/>
      <c r="H76" s="65">
        <v>1252315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B107" s="315"/>
      <c r="C107" s="312"/>
      <c r="D107" s="312"/>
      <c r="E107" s="312"/>
      <c r="F107" s="312"/>
      <c r="G107" s="312"/>
      <c r="H107" s="65"/>
      <c r="I107" s="65" t="str">
        <f>IF(H107="","None",_xlfn.XLOOKUP(H107,RawTable[ITEM_NO],RawTable[STOCK],"None"))</f>
        <v>None</v>
      </c>
      <c r="J107" s="313"/>
      <c r="K107" s="313"/>
      <c r="L107" s="316"/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106" priority="6" stopIfTrue="1">
      <formula>UPPER($I4)="NONE"</formula>
    </cfRule>
    <cfRule type="expression" dxfId="105" priority="7" stopIfTrue="1">
      <formula>AND($I4&lt;&gt;"", $J4&lt;&gt;"", $I4*1&lt;$J4*1)</formula>
    </cfRule>
  </conditionalFormatting>
  <conditionalFormatting sqref="H1:H3 H221:H1048576">
    <cfRule type="duplicateValues" dxfId="104" priority="5"/>
  </conditionalFormatting>
  <conditionalFormatting sqref="H4:H1048576">
    <cfRule type="expression" dxfId="103" priority="8">
      <formula>COUNTIF($H:$H, $H4)&gt;1</formula>
    </cfRule>
  </conditionalFormatting>
  <conditionalFormatting sqref="I3:I1048576">
    <cfRule type="cellIs" dxfId="102" priority="1" operator="equal">
      <formula>0</formula>
    </cfRule>
    <cfRule type="cellIs" dxfId="101" priority="2" operator="equal">
      <formula>"None"</formula>
    </cfRule>
  </conditionalFormatting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BBDF-7AA1-46D6-BD60-13E7E94E4791}">
  <sheetPr codeName="Sheet13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2772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2102</v>
      </c>
      <c r="D4" s="312" t="s">
        <v>2771</v>
      </c>
      <c r="E4" s="312"/>
      <c r="F4" s="312"/>
      <c r="G4" s="312" t="s">
        <v>1680</v>
      </c>
      <c r="H4" s="65">
        <v>951126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1470</v>
      </c>
      <c r="D5" s="312" t="s">
        <v>1472</v>
      </c>
      <c r="E5" s="312"/>
      <c r="F5" s="312"/>
      <c r="G5" s="312" t="s">
        <v>1428</v>
      </c>
      <c r="H5" s="65">
        <v>1054622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1433</v>
      </c>
      <c r="E6" s="312" t="s">
        <v>1434</v>
      </c>
      <c r="F6" s="312"/>
      <c r="G6" s="312" t="s">
        <v>1435</v>
      </c>
      <c r="H6" s="65">
        <v>1054715</v>
      </c>
      <c r="I6" s="65">
        <f>IF(H6="","None",_xlfn.XLOOKUP(H6,RawTable[ITEM_NO],RawTable[STOCK],"None"))</f>
        <v>3</v>
      </c>
      <c r="J6" s="313"/>
      <c r="K6" s="313"/>
      <c r="L6" s="316"/>
    </row>
    <row r="7" spans="2:12" ht="30" customHeight="1">
      <c r="B7" s="315" t="s">
        <v>1415</v>
      </c>
      <c r="C7" s="312" t="s">
        <v>1417</v>
      </c>
      <c r="D7" s="312" t="s">
        <v>2757</v>
      </c>
      <c r="E7" s="312"/>
      <c r="F7" s="312"/>
      <c r="G7" s="312" t="s">
        <v>1428</v>
      </c>
      <c r="H7" s="65">
        <v>1055245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1413</v>
      </c>
      <c r="C8" s="312" t="s">
        <v>1651</v>
      </c>
      <c r="D8" s="312" t="s">
        <v>2732</v>
      </c>
      <c r="E8" s="312"/>
      <c r="F8" s="312"/>
      <c r="G8" s="312" t="s">
        <v>1423</v>
      </c>
      <c r="H8" s="65">
        <v>6118510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 t="s">
        <v>1413</v>
      </c>
      <c r="C9" s="312" t="s">
        <v>1651</v>
      </c>
      <c r="D9" s="312" t="s">
        <v>2733</v>
      </c>
      <c r="E9" s="312"/>
      <c r="F9" s="312"/>
      <c r="G9" s="312" t="s">
        <v>1423</v>
      </c>
      <c r="H9" s="65">
        <v>6119795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2748</v>
      </c>
      <c r="E10" s="312"/>
      <c r="F10" s="312"/>
      <c r="G10" s="312" t="s">
        <v>1423</v>
      </c>
      <c r="H10" s="65">
        <v>6129505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2191</v>
      </c>
      <c r="D11" s="312" t="s">
        <v>2747</v>
      </c>
      <c r="E11" s="312"/>
      <c r="F11" s="312"/>
      <c r="G11" s="312" t="s">
        <v>1423</v>
      </c>
      <c r="H11" s="65">
        <v>6130144</v>
      </c>
      <c r="I11" s="65">
        <f>IF(H11="","None",_xlfn.XLOOKUP(H11,RawTable[ITEM_NO],RawTable[STOCK],"None"))</f>
        <v>3</v>
      </c>
      <c r="J11" s="313"/>
      <c r="K11" s="313"/>
      <c r="L11" s="316"/>
    </row>
    <row r="12" spans="2:12" ht="30" customHeight="1">
      <c r="B12" s="315" t="s">
        <v>1413</v>
      </c>
      <c r="C12" s="312"/>
      <c r="D12" s="312" t="s">
        <v>2742</v>
      </c>
      <c r="E12" s="312"/>
      <c r="F12" s="312"/>
      <c r="G12" s="312" t="s">
        <v>1423</v>
      </c>
      <c r="H12" s="65">
        <v>6130149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2740</v>
      </c>
      <c r="E13" s="312"/>
      <c r="F13" s="312"/>
      <c r="G13" s="312" t="s">
        <v>1423</v>
      </c>
      <c r="H13" s="65">
        <v>6130150</v>
      </c>
      <c r="I13" s="65">
        <f>IF(H13="","None",_xlfn.XLOOKUP(H13,RawTable[ITEM_NO],RawTable[STOCK],"None"))</f>
        <v>5</v>
      </c>
      <c r="J13" s="313"/>
      <c r="K13" s="313"/>
      <c r="L13" s="316"/>
    </row>
    <row r="14" spans="2:12" ht="30" customHeight="1">
      <c r="B14" s="315" t="s">
        <v>1415</v>
      </c>
      <c r="C14" s="312" t="s">
        <v>1417</v>
      </c>
      <c r="D14" s="312" t="s">
        <v>2761</v>
      </c>
      <c r="E14" s="312"/>
      <c r="F14" s="312"/>
      <c r="G14" s="312" t="s">
        <v>1428</v>
      </c>
      <c r="H14" s="65">
        <v>6146914</v>
      </c>
      <c r="I14" s="65">
        <f>IF(H14="","None",_xlfn.XLOOKUP(H14,RawTable[ITEM_NO],RawTable[STOCK],"None"))</f>
        <v>2</v>
      </c>
      <c r="J14" s="313"/>
      <c r="K14" s="313"/>
      <c r="L14" s="316"/>
    </row>
    <row r="15" spans="2:12" ht="30" customHeight="1">
      <c r="B15" s="315" t="s">
        <v>1413</v>
      </c>
      <c r="C15" s="312" t="s">
        <v>1651</v>
      </c>
      <c r="D15" s="312" t="s">
        <v>2736</v>
      </c>
      <c r="E15" s="312"/>
      <c r="F15" s="312"/>
      <c r="G15" s="312" t="s">
        <v>1423</v>
      </c>
      <c r="H15" s="65">
        <v>6165628</v>
      </c>
      <c r="I15" s="65">
        <f>IF(H15="","None",_xlfn.XLOOKUP(H15,RawTable[ITEM_NO],RawTable[STOCK],"None"))</f>
        <v>4</v>
      </c>
      <c r="J15" s="313"/>
      <c r="K15" s="313"/>
      <c r="L15" s="316"/>
    </row>
    <row r="16" spans="2:12" ht="30" customHeight="1">
      <c r="B16" s="315" t="s">
        <v>1413</v>
      </c>
      <c r="C16" s="312" t="s">
        <v>1651</v>
      </c>
      <c r="D16" s="312" t="s">
        <v>2727</v>
      </c>
      <c r="E16" s="312"/>
      <c r="F16" s="312"/>
      <c r="G16" s="312" t="s">
        <v>1423</v>
      </c>
      <c r="H16" s="65">
        <v>6177787</v>
      </c>
      <c r="I16" s="65">
        <f>IF(H16="","None",_xlfn.XLOOKUP(H16,RawTable[ITEM_NO],RawTable[STOCK],"None"))</f>
        <v>3</v>
      </c>
      <c r="J16" s="313"/>
      <c r="K16" s="313"/>
      <c r="L16" s="316"/>
    </row>
    <row r="17" spans="2:12" ht="30" customHeight="1">
      <c r="B17" s="315" t="s">
        <v>1413</v>
      </c>
      <c r="C17" s="312" t="s">
        <v>1651</v>
      </c>
      <c r="D17" s="312" t="s">
        <v>2738</v>
      </c>
      <c r="E17" s="312"/>
      <c r="F17" s="312"/>
      <c r="G17" s="312" t="s">
        <v>1423</v>
      </c>
      <c r="H17" s="65">
        <v>6184310</v>
      </c>
      <c r="I17" s="65">
        <f>IF(H17="","None",_xlfn.XLOOKUP(H17,RawTable[ITEM_NO],RawTable[STOCK],"None"))</f>
        <v>3</v>
      </c>
      <c r="J17" s="313"/>
      <c r="K17" s="313"/>
      <c r="L17" s="316"/>
    </row>
    <row r="18" spans="2:12" ht="30" customHeight="1">
      <c r="B18" s="315" t="s">
        <v>1415</v>
      </c>
      <c r="C18" s="312" t="s">
        <v>1563</v>
      </c>
      <c r="D18" s="312" t="s">
        <v>2764</v>
      </c>
      <c r="E18" s="312"/>
      <c r="F18" s="312"/>
      <c r="G18" s="312" t="s">
        <v>1423</v>
      </c>
      <c r="H18" s="65">
        <v>6185336</v>
      </c>
      <c r="I18" s="65">
        <f>IF(H18="","None",_xlfn.XLOOKUP(H18,RawTable[ITEM_NO],RawTable[STOCK],"None"))</f>
        <v>2</v>
      </c>
      <c r="J18" s="313"/>
      <c r="K18" s="313"/>
      <c r="L18" s="316"/>
    </row>
    <row r="19" spans="2:12" ht="30" customHeight="1">
      <c r="B19" s="315" t="s">
        <v>1413</v>
      </c>
      <c r="C19" s="312" t="s">
        <v>1665</v>
      </c>
      <c r="D19" s="312" t="s">
        <v>2741</v>
      </c>
      <c r="E19" s="312"/>
      <c r="F19" s="312"/>
      <c r="G19" s="312" t="s">
        <v>1423</v>
      </c>
      <c r="H19" s="65">
        <v>6187208</v>
      </c>
      <c r="I19" s="65">
        <f>IF(H19="","None",_xlfn.XLOOKUP(H19,RawTable[ITEM_NO],RawTable[STOCK],"None"))</f>
        <v>30</v>
      </c>
      <c r="J19" s="313"/>
      <c r="K19" s="313"/>
      <c r="L19" s="316"/>
    </row>
    <row r="20" spans="2:12" ht="30" customHeight="1">
      <c r="B20" s="315" t="s">
        <v>1413</v>
      </c>
      <c r="C20" s="312" t="s">
        <v>1607</v>
      </c>
      <c r="D20" s="312" t="s">
        <v>2749</v>
      </c>
      <c r="E20" s="312"/>
      <c r="F20" s="312"/>
      <c r="G20" s="312" t="s">
        <v>1680</v>
      </c>
      <c r="H20" s="65">
        <v>6217377</v>
      </c>
      <c r="I20" s="65">
        <f>IF(H20="","None",_xlfn.XLOOKUP(H20,RawTable[ITEM_NO],RawTable[STOCK],"None"))</f>
        <v>1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2739</v>
      </c>
      <c r="E21" s="312"/>
      <c r="F21" s="312"/>
      <c r="G21" s="312" t="s">
        <v>1419</v>
      </c>
      <c r="H21" s="65">
        <v>6217911</v>
      </c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 t="s">
        <v>1413</v>
      </c>
      <c r="C22" s="312"/>
      <c r="D22" s="312" t="s">
        <v>2758</v>
      </c>
      <c r="E22" s="312"/>
      <c r="F22" s="312"/>
      <c r="G22" s="312" t="s">
        <v>2759</v>
      </c>
      <c r="H22" s="65">
        <v>6217977</v>
      </c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 t="s">
        <v>1413</v>
      </c>
      <c r="C23" s="312"/>
      <c r="D23" s="312" t="s">
        <v>2746</v>
      </c>
      <c r="E23" s="312"/>
      <c r="F23" s="312"/>
      <c r="G23" s="312" t="s">
        <v>1423</v>
      </c>
      <c r="H23" s="65">
        <v>6220504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1413</v>
      </c>
      <c r="C24" s="312" t="s">
        <v>1651</v>
      </c>
      <c r="D24" s="312" t="s">
        <v>2735</v>
      </c>
      <c r="E24" s="312"/>
      <c r="F24" s="312"/>
      <c r="G24" s="312" t="s">
        <v>1423</v>
      </c>
      <c r="H24" s="65">
        <v>6223601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1415</v>
      </c>
      <c r="C25" s="312" t="s">
        <v>2319</v>
      </c>
      <c r="D25" s="312" t="s">
        <v>2770</v>
      </c>
      <c r="E25" s="312"/>
      <c r="F25" s="312"/>
      <c r="G25" s="312" t="s">
        <v>1562</v>
      </c>
      <c r="H25" s="65">
        <v>6238777</v>
      </c>
      <c r="I25" s="65">
        <f>IF(H25="","None",_xlfn.XLOOKUP(H25,RawTable[ITEM_NO],RawTable[STOCK],"None"))</f>
        <v>3</v>
      </c>
      <c r="J25" s="313"/>
      <c r="K25" s="313"/>
      <c r="L25" s="316"/>
    </row>
    <row r="26" spans="2:12" ht="30" customHeight="1">
      <c r="B26" s="315" t="s">
        <v>1415</v>
      </c>
      <c r="C26" s="312" t="s">
        <v>1488</v>
      </c>
      <c r="D26" s="312" t="s">
        <v>2756</v>
      </c>
      <c r="E26" s="312"/>
      <c r="F26" s="312"/>
      <c r="G26" s="312" t="s">
        <v>1428</v>
      </c>
      <c r="H26" s="65">
        <v>6239777</v>
      </c>
      <c r="I26" s="65">
        <f>IF(H26="","None",_xlfn.XLOOKUP(H26,RawTable[ITEM_NO],RawTable[STOCK],"None"))</f>
        <v>2</v>
      </c>
      <c r="J26" s="313"/>
      <c r="K26" s="313"/>
      <c r="L26" s="316"/>
    </row>
    <row r="27" spans="2:12" ht="30" customHeight="1">
      <c r="B27" s="315" t="s">
        <v>1413</v>
      </c>
      <c r="C27" s="312" t="s">
        <v>1651</v>
      </c>
      <c r="D27" s="312" t="s">
        <v>2737</v>
      </c>
      <c r="E27" s="312"/>
      <c r="F27" s="312"/>
      <c r="G27" s="312" t="s">
        <v>1423</v>
      </c>
      <c r="H27" s="65">
        <v>6243200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1413</v>
      </c>
      <c r="C28" s="312" t="s">
        <v>1613</v>
      </c>
      <c r="D28" s="312" t="s">
        <v>2760</v>
      </c>
      <c r="E28" s="312"/>
      <c r="F28" s="312"/>
      <c r="G28" s="312" t="s">
        <v>1610</v>
      </c>
      <c r="H28" s="65">
        <v>6243859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 t="s">
        <v>1607</v>
      </c>
      <c r="D29" s="312" t="s">
        <v>2750</v>
      </c>
      <c r="E29" s="312"/>
      <c r="F29" s="312"/>
      <c r="G29" s="312" t="s">
        <v>1610</v>
      </c>
      <c r="H29" s="65">
        <v>6243860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 t="s">
        <v>1607</v>
      </c>
      <c r="D30" s="312" t="s">
        <v>2752</v>
      </c>
      <c r="E30" s="312"/>
      <c r="F30" s="312"/>
      <c r="G30" s="312" t="s">
        <v>1423</v>
      </c>
      <c r="H30" s="65">
        <v>6243861</v>
      </c>
      <c r="I30" s="65">
        <f>IF(H30="","None",_xlfn.XLOOKUP(H30,RawTable[ITEM_NO],RawTable[STOCK],"None"))</f>
        <v>2</v>
      </c>
      <c r="J30" s="313"/>
      <c r="K30" s="313"/>
      <c r="L30" s="316"/>
    </row>
    <row r="31" spans="2:12" ht="30" customHeight="1">
      <c r="B31" s="315" t="s">
        <v>1413</v>
      </c>
      <c r="C31" s="312"/>
      <c r="D31" s="312" t="s">
        <v>2728</v>
      </c>
      <c r="E31" s="312"/>
      <c r="F31" s="312"/>
      <c r="G31" s="312" t="s">
        <v>1423</v>
      </c>
      <c r="H31" s="65">
        <v>6243866</v>
      </c>
      <c r="I31" s="65">
        <f>IF(H31="","None",_xlfn.XLOOKUP(H31,RawTable[ITEM_NO],RawTable[STOCK],"None"))</f>
        <v>4</v>
      </c>
      <c r="J31" s="313"/>
      <c r="K31" s="313"/>
      <c r="L31" s="316"/>
    </row>
    <row r="32" spans="2:12" ht="30" customHeight="1">
      <c r="B32" s="315" t="s">
        <v>1413</v>
      </c>
      <c r="C32" s="312" t="s">
        <v>1607</v>
      </c>
      <c r="D32" s="312" t="s">
        <v>2753</v>
      </c>
      <c r="E32" s="312"/>
      <c r="F32" s="312"/>
      <c r="G32" s="312" t="s">
        <v>1423</v>
      </c>
      <c r="H32" s="65">
        <v>6243867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1760</v>
      </c>
      <c r="D33" s="312" t="s">
        <v>2729</v>
      </c>
      <c r="E33" s="312"/>
      <c r="F33" s="312"/>
      <c r="G33" s="312" t="s">
        <v>1423</v>
      </c>
      <c r="H33" s="65">
        <v>6244133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1415</v>
      </c>
      <c r="C34" s="312" t="s">
        <v>1563</v>
      </c>
      <c r="D34" s="312" t="s">
        <v>2765</v>
      </c>
      <c r="E34" s="312"/>
      <c r="F34" s="312"/>
      <c r="G34" s="312" t="s">
        <v>1423</v>
      </c>
      <c r="H34" s="65">
        <v>6248600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1413</v>
      </c>
      <c r="C35" s="312"/>
      <c r="D35" s="312" t="s">
        <v>2767</v>
      </c>
      <c r="E35" s="312"/>
      <c r="F35" s="312"/>
      <c r="G35" s="312" t="s">
        <v>1423</v>
      </c>
      <c r="H35" s="65">
        <v>6251226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1413</v>
      </c>
      <c r="C36" s="312"/>
      <c r="D36" s="312" t="s">
        <v>2768</v>
      </c>
      <c r="E36" s="312"/>
      <c r="F36" s="312"/>
      <c r="G36" s="312" t="s">
        <v>2769</v>
      </c>
      <c r="H36" s="65">
        <v>6252254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1415</v>
      </c>
      <c r="C37" s="312" t="s">
        <v>2314</v>
      </c>
      <c r="D37" s="312" t="s">
        <v>2744</v>
      </c>
      <c r="E37" s="312"/>
      <c r="F37" s="312"/>
      <c r="G37" s="312" t="s">
        <v>2745</v>
      </c>
      <c r="H37" s="65">
        <v>6253048</v>
      </c>
      <c r="I37" s="65">
        <f>IF(H37="","None",_xlfn.XLOOKUP(H37,RawTable[ITEM_NO],RawTable[STOCK],"None"))</f>
        <v>4</v>
      </c>
      <c r="J37" s="313"/>
      <c r="K37" s="313"/>
      <c r="L37" s="316"/>
    </row>
    <row r="38" spans="2:12" ht="30" customHeight="1">
      <c r="B38" s="315" t="s">
        <v>1415</v>
      </c>
      <c r="C38" s="312" t="s">
        <v>1504</v>
      </c>
      <c r="D38" s="312" t="s">
        <v>2766</v>
      </c>
      <c r="E38" s="312"/>
      <c r="F38" s="312"/>
      <c r="G38" s="312" t="s">
        <v>1419</v>
      </c>
      <c r="H38" s="65">
        <v>6262187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1415</v>
      </c>
      <c r="C39" s="312" t="s">
        <v>1563</v>
      </c>
      <c r="D39" s="312" t="s">
        <v>2717</v>
      </c>
      <c r="E39" s="312" t="s">
        <v>2718</v>
      </c>
      <c r="F39" s="312"/>
      <c r="G39" s="312" t="s">
        <v>1423</v>
      </c>
      <c r="H39" s="65">
        <v>6265762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/>
      <c r="D40" s="312" t="s">
        <v>2721</v>
      </c>
      <c r="E40" s="312" t="s">
        <v>2722</v>
      </c>
      <c r="F40" s="312" t="s">
        <v>2723</v>
      </c>
      <c r="G40" s="312" t="s">
        <v>1610</v>
      </c>
      <c r="H40" s="65">
        <v>6270875</v>
      </c>
      <c r="I40" s="65">
        <f>IF(H40="","None",_xlfn.XLOOKUP(H40,RawTable[ITEM_NO],RawTable[STOCK],"None"))</f>
        <v>4</v>
      </c>
      <c r="J40" s="313"/>
      <c r="K40" s="313"/>
      <c r="L40" s="316"/>
    </row>
    <row r="41" spans="2:12" ht="30" customHeight="1">
      <c r="B41" s="315" t="s">
        <v>1413</v>
      </c>
      <c r="C41" s="312" t="s">
        <v>2102</v>
      </c>
      <c r="D41" s="312" t="s">
        <v>2724</v>
      </c>
      <c r="E41" s="312" t="s">
        <v>2725</v>
      </c>
      <c r="F41" s="312" t="s">
        <v>2726</v>
      </c>
      <c r="G41" s="312" t="s">
        <v>1585</v>
      </c>
      <c r="H41" s="65">
        <v>6275470</v>
      </c>
      <c r="I41" s="65">
        <f>IF(H41="","None",_xlfn.XLOOKUP(H41,RawTable[ITEM_NO],RawTable[STOCK],"None"))</f>
        <v>4</v>
      </c>
      <c r="J41" s="313"/>
      <c r="K41" s="313"/>
      <c r="L41" s="316"/>
    </row>
    <row r="42" spans="2:12" ht="30" customHeight="1">
      <c r="B42" s="315" t="s">
        <v>1413</v>
      </c>
      <c r="C42" s="312"/>
      <c r="D42" s="312" t="s">
        <v>2730</v>
      </c>
      <c r="E42" s="312"/>
      <c r="F42" s="312"/>
      <c r="G42" s="312" t="s">
        <v>2731</v>
      </c>
      <c r="H42" s="65">
        <v>6320279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1415</v>
      </c>
      <c r="C43" s="312" t="s">
        <v>2301</v>
      </c>
      <c r="D43" s="312" t="s">
        <v>2720</v>
      </c>
      <c r="E43" s="312" t="s">
        <v>2719</v>
      </c>
      <c r="F43" s="312"/>
      <c r="G43" s="312" t="s">
        <v>1423</v>
      </c>
      <c r="H43" s="65">
        <v>6322189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1413</v>
      </c>
      <c r="C44" s="312" t="s">
        <v>1651</v>
      </c>
      <c r="D44" s="312" t="s">
        <v>2734</v>
      </c>
      <c r="E44" s="312"/>
      <c r="F44" s="312"/>
      <c r="G44" s="312" t="s">
        <v>1423</v>
      </c>
      <c r="H44" s="65">
        <v>6324612</v>
      </c>
      <c r="I44" s="65">
        <f>IF(H44="","None",_xlfn.XLOOKUP(H44,RawTable[ITEM_NO],RawTable[STOCK],"None"))</f>
        <v>4</v>
      </c>
      <c r="J44" s="313"/>
      <c r="K44" s="313"/>
      <c r="L44" s="316"/>
    </row>
    <row r="45" spans="2:12" ht="30" customHeight="1">
      <c r="B45" s="315" t="s">
        <v>1413</v>
      </c>
      <c r="C45" s="312" t="s">
        <v>2762</v>
      </c>
      <c r="D45" s="312" t="s">
        <v>2763</v>
      </c>
      <c r="E45" s="312"/>
      <c r="F45" s="312"/>
      <c r="G45" s="312" t="s">
        <v>1423</v>
      </c>
      <c r="H45" s="65">
        <v>6325637</v>
      </c>
      <c r="I45" s="65">
        <f>IF(H45="","None",_xlfn.XLOOKUP(H45,RawTable[ITEM_NO],RawTable[STOCK],"None"))</f>
        <v>2</v>
      </c>
      <c r="J45" s="313"/>
      <c r="K45" s="313"/>
      <c r="L45" s="316"/>
    </row>
    <row r="46" spans="2:12" ht="30" customHeight="1">
      <c r="B46" s="315" t="s">
        <v>1413</v>
      </c>
      <c r="C46" s="312" t="s">
        <v>1607</v>
      </c>
      <c r="D46" s="312" t="s">
        <v>2751</v>
      </c>
      <c r="E46" s="312"/>
      <c r="F46" s="312"/>
      <c r="G46" s="312" t="s">
        <v>1680</v>
      </c>
      <c r="H46" s="65">
        <v>6327276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1883</v>
      </c>
      <c r="D47" s="312" t="s">
        <v>2743</v>
      </c>
      <c r="E47" s="312"/>
      <c r="F47" s="312"/>
      <c r="G47" s="312" t="s">
        <v>1423</v>
      </c>
      <c r="H47" s="65">
        <v>6337481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2754</v>
      </c>
      <c r="D48" s="312" t="s">
        <v>2755</v>
      </c>
      <c r="E48" s="312"/>
      <c r="F48" s="312"/>
      <c r="G48" s="312" t="s">
        <v>1423</v>
      </c>
      <c r="H48" s="65">
        <v>6338563</v>
      </c>
      <c r="I48" s="65">
        <f>IF(H48="","None",_xlfn.XLOOKUP(H48,RawTable[ITEM_NO],RawTable[STOCK],"None"))</f>
        <v>5</v>
      </c>
      <c r="J48" s="313"/>
      <c r="K48" s="313"/>
      <c r="L48" s="316"/>
    </row>
    <row r="49" spans="2:12" ht="30" customHeight="1">
      <c r="B49" s="315" t="s">
        <v>1413</v>
      </c>
      <c r="C49" s="312" t="s">
        <v>1879</v>
      </c>
      <c r="D49" s="312" t="s">
        <v>1880</v>
      </c>
      <c r="E49" s="312"/>
      <c r="F49" s="312"/>
      <c r="G49" s="312" t="s">
        <v>1423</v>
      </c>
      <c r="H49" s="65">
        <v>6339741</v>
      </c>
      <c r="I49" s="65">
        <f>IF(H49="","None",_xlfn.XLOOKUP(H49,RawTable[ITEM_NO],RawTable[STOCK],"None"))</f>
        <v>0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220">
      <sortCondition ref="H3"/>
    </sortState>
  </autoFilter>
  <phoneticPr fontId="2" type="noConversion"/>
  <conditionalFormatting sqref="B4:H220">
    <cfRule type="expression" dxfId="100" priority="6" stopIfTrue="1">
      <formula>UPPER($I4)="NONE"</formula>
    </cfRule>
    <cfRule type="expression" dxfId="99" priority="7" stopIfTrue="1">
      <formula>AND($I4&lt;&gt;"", $J4&lt;&gt;"", $I4*1&lt;$J4*1)</formula>
    </cfRule>
  </conditionalFormatting>
  <conditionalFormatting sqref="H1:H3 H221:H1048576">
    <cfRule type="duplicateValues" dxfId="98" priority="5"/>
  </conditionalFormatting>
  <conditionalFormatting sqref="H4:H1048576">
    <cfRule type="expression" dxfId="97" priority="8">
      <formula>COUNTIF($H:$H, $H4)&gt;1</formula>
    </cfRule>
  </conditionalFormatting>
  <conditionalFormatting sqref="I3:I1048576">
    <cfRule type="cellIs" dxfId="96" priority="1" operator="equal">
      <formula>0</formula>
    </cfRule>
    <cfRule type="cellIs" dxfId="95" priority="2" operator="equal">
      <formula>"None"</formula>
    </cfRule>
  </conditionalFormatting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E982-A393-494F-9D2E-75CAA6A8234B}">
  <sheetPr codeName="Sheet135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2715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1651</v>
      </c>
      <c r="D4" s="312" t="s">
        <v>2683</v>
      </c>
      <c r="E4" s="312"/>
      <c r="F4" s="312"/>
      <c r="G4" s="312" t="s">
        <v>1423</v>
      </c>
      <c r="H4" s="65">
        <v>958455</v>
      </c>
      <c r="I4" s="65">
        <f>IF(H4="","None",_xlfn.XLOOKUP(H4,RawTable[ITEM_NO],RawTable[STOCK],"None"))</f>
        <v>5</v>
      </c>
      <c r="J4" s="313"/>
      <c r="K4" s="313"/>
      <c r="L4" s="316"/>
    </row>
    <row r="5" spans="2:12" ht="30" customHeight="1">
      <c r="B5" s="315" t="s">
        <v>1413</v>
      </c>
      <c r="C5" s="312" t="s">
        <v>1651</v>
      </c>
      <c r="D5" s="312" t="s">
        <v>2684</v>
      </c>
      <c r="E5" s="312"/>
      <c r="F5" s="312"/>
      <c r="G5" s="312" t="s">
        <v>1423</v>
      </c>
      <c r="H5" s="65">
        <v>960777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/>
      <c r="D6" s="312" t="s">
        <v>2714</v>
      </c>
      <c r="E6" s="312"/>
      <c r="F6" s="312"/>
      <c r="G6" s="312" t="s">
        <v>1419</v>
      </c>
      <c r="H6" s="65">
        <v>1051672</v>
      </c>
      <c r="I6" s="65">
        <f>IF(H6="","None",_xlfn.XLOOKUP(H6,RawTable[ITEM_NO],RawTable[STOCK],"None"))</f>
        <v>1</v>
      </c>
      <c r="J6" s="313"/>
      <c r="K6" s="313"/>
      <c r="L6" s="316"/>
    </row>
    <row r="7" spans="2:12" ht="30" customHeight="1">
      <c r="B7" s="315" t="s">
        <v>1413</v>
      </c>
      <c r="C7" s="312" t="s">
        <v>1561</v>
      </c>
      <c r="D7" s="312" t="s">
        <v>2712</v>
      </c>
      <c r="E7" s="312"/>
      <c r="F7" s="312"/>
      <c r="G7" s="312" t="s">
        <v>1423</v>
      </c>
      <c r="H7" s="65">
        <v>1251781</v>
      </c>
      <c r="I7" s="65">
        <f>IF(H7="","None",_xlfn.XLOOKUP(H7,RawTable[ITEM_NO],RawTable[STOCK],"None"))</f>
        <v>13</v>
      </c>
      <c r="J7" s="313"/>
      <c r="K7" s="313"/>
      <c r="L7" s="316"/>
    </row>
    <row r="8" spans="2:12" ht="30" customHeight="1">
      <c r="B8" s="315" t="s">
        <v>1413</v>
      </c>
      <c r="C8" s="312" t="s">
        <v>2191</v>
      </c>
      <c r="D8" s="312" t="s">
        <v>2672</v>
      </c>
      <c r="E8" s="312"/>
      <c r="F8" s="312"/>
      <c r="G8" s="312" t="s">
        <v>1423</v>
      </c>
      <c r="H8" s="65">
        <v>1252222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1413</v>
      </c>
      <c r="C9" s="312" t="s">
        <v>1561</v>
      </c>
      <c r="D9" s="312" t="s">
        <v>2713</v>
      </c>
      <c r="E9" s="312"/>
      <c r="F9" s="312"/>
      <c r="G9" s="312" t="s">
        <v>1423</v>
      </c>
      <c r="H9" s="65">
        <v>1252313</v>
      </c>
      <c r="I9" s="65">
        <f>IF(H9="","None",_xlfn.XLOOKUP(H9,RawTable[ITEM_NO],RawTable[STOCK],"None"))</f>
        <v>3</v>
      </c>
      <c r="J9" s="313"/>
      <c r="K9" s="313"/>
      <c r="L9" s="316"/>
    </row>
    <row r="10" spans="2:12" ht="30" customHeight="1">
      <c r="B10" s="315" t="s">
        <v>1413</v>
      </c>
      <c r="C10" s="312" t="s">
        <v>1758</v>
      </c>
      <c r="D10" s="312" t="s">
        <v>2696</v>
      </c>
      <c r="E10" s="312"/>
      <c r="F10" s="312"/>
      <c r="G10" s="312" t="s">
        <v>1540</v>
      </c>
      <c r="H10" s="65">
        <v>6112018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1502</v>
      </c>
      <c r="D11" s="312" t="s">
        <v>2706</v>
      </c>
      <c r="E11" s="312"/>
      <c r="F11" s="312"/>
      <c r="G11" s="312" t="s">
        <v>1428</v>
      </c>
      <c r="H11" s="65">
        <v>6123962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1470</v>
      </c>
      <c r="D12" s="312" t="s">
        <v>2699</v>
      </c>
      <c r="E12" s="312"/>
      <c r="F12" s="312"/>
      <c r="G12" s="312" t="s">
        <v>1428</v>
      </c>
      <c r="H12" s="65">
        <v>6139803</v>
      </c>
      <c r="I12" s="65">
        <f>IF(H12="","None",_xlfn.XLOOKUP(H12,RawTable[ITEM_NO],RawTable[STOCK],"None"))</f>
        <v>4</v>
      </c>
      <c r="J12" s="313"/>
      <c r="K12" s="313"/>
      <c r="L12" s="316"/>
    </row>
    <row r="13" spans="2:12" ht="30" customHeight="1">
      <c r="B13" s="315" t="s">
        <v>1413</v>
      </c>
      <c r="C13" s="312"/>
      <c r="D13" s="312" t="s">
        <v>2688</v>
      </c>
      <c r="E13" s="312"/>
      <c r="F13" s="312"/>
      <c r="G13" s="312" t="s">
        <v>2689</v>
      </c>
      <c r="H13" s="65">
        <v>6147514</v>
      </c>
      <c r="I13" s="65">
        <f>IF(H13="","None",_xlfn.XLOOKUP(H13,RawTable[ITEM_NO],RawTable[STOCK],"None"))</f>
        <v>21</v>
      </c>
      <c r="J13" s="313"/>
      <c r="K13" s="313"/>
      <c r="L13" s="316"/>
    </row>
    <row r="14" spans="2:12" ht="30" customHeight="1">
      <c r="B14" s="315" t="s">
        <v>1413</v>
      </c>
      <c r="C14" s="312" t="s">
        <v>1883</v>
      </c>
      <c r="D14" s="312" t="s">
        <v>2697</v>
      </c>
      <c r="E14" s="312"/>
      <c r="F14" s="312"/>
      <c r="G14" s="312" t="s">
        <v>1423</v>
      </c>
      <c r="H14" s="65">
        <v>6158940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1496</v>
      </c>
      <c r="D15" s="312" t="s">
        <v>2704</v>
      </c>
      <c r="E15" s="312"/>
      <c r="F15" s="312"/>
      <c r="G15" s="312" t="s">
        <v>1428</v>
      </c>
      <c r="H15" s="65">
        <v>6190851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1502</v>
      </c>
      <c r="D16" s="312" t="s">
        <v>2705</v>
      </c>
      <c r="E16" s="312"/>
      <c r="F16" s="312"/>
      <c r="G16" s="312" t="s">
        <v>1419</v>
      </c>
      <c r="H16" s="65">
        <v>6191118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8362</v>
      </c>
      <c r="C17" s="312" t="s">
        <v>8420</v>
      </c>
      <c r="D17" s="312">
        <v>80016949</v>
      </c>
      <c r="E17" s="312" t="s">
        <v>8420</v>
      </c>
      <c r="F17" s="312"/>
      <c r="G17" s="312"/>
      <c r="H17" s="65">
        <v>6213396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8207</v>
      </c>
      <c r="C18" s="312" t="s">
        <v>2691</v>
      </c>
      <c r="D18" s="312" t="s">
        <v>2692</v>
      </c>
      <c r="E18" s="312"/>
      <c r="F18" s="312"/>
      <c r="G18" s="312" t="s">
        <v>2679</v>
      </c>
      <c r="H18" s="65">
        <v>6218729</v>
      </c>
      <c r="I18" s="65">
        <f>IF(H18="","None",_xlfn.XLOOKUP(H18,RawTable[ITEM_NO],RawTable[STOCK],"None"))</f>
        <v>1</v>
      </c>
      <c r="J18" s="313"/>
      <c r="K18" s="313"/>
      <c r="L18" s="316"/>
    </row>
    <row r="19" spans="2:12" ht="30" customHeight="1">
      <c r="B19" s="315" t="s">
        <v>1413</v>
      </c>
      <c r="C19" s="312"/>
      <c r="D19" s="312" t="s">
        <v>2702</v>
      </c>
      <c r="E19" s="312"/>
      <c r="F19" s="312"/>
      <c r="G19" s="312" t="s">
        <v>2694</v>
      </c>
      <c r="H19" s="65">
        <v>6218730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 t="s">
        <v>1651</v>
      </c>
      <c r="D20" s="312" t="s">
        <v>2687</v>
      </c>
      <c r="E20" s="312"/>
      <c r="F20" s="312"/>
      <c r="G20" s="312" t="s">
        <v>1423</v>
      </c>
      <c r="H20" s="65">
        <v>6224092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1413</v>
      </c>
      <c r="C21" s="312" t="s">
        <v>1883</v>
      </c>
      <c r="D21" s="312" t="s">
        <v>2698</v>
      </c>
      <c r="E21" s="312"/>
      <c r="F21" s="312"/>
      <c r="G21" s="312" t="s">
        <v>1423</v>
      </c>
      <c r="H21" s="65">
        <v>6224093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8362</v>
      </c>
      <c r="C22" s="312" t="s">
        <v>1834</v>
      </c>
      <c r="D22" s="312">
        <v>80016945</v>
      </c>
      <c r="E22" s="884" t="s">
        <v>7430</v>
      </c>
      <c r="F22" s="312"/>
      <c r="G22" s="312"/>
      <c r="H22" s="65">
        <v>6224773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8362</v>
      </c>
      <c r="C23" s="312" t="s">
        <v>1834</v>
      </c>
      <c r="D23" s="312">
        <v>80016943</v>
      </c>
      <c r="E23" s="884" t="s">
        <v>7467</v>
      </c>
      <c r="F23" s="312"/>
      <c r="G23" s="312"/>
      <c r="H23" s="65">
        <v>6226088</v>
      </c>
      <c r="I23" s="65">
        <f>IF(H23="","None",_xlfn.XLOOKUP(H23,RawTable[ITEM_NO],RawTable[STOCK],"None"))</f>
        <v>1</v>
      </c>
      <c r="J23" s="313"/>
      <c r="K23" s="313"/>
      <c r="L23" s="316"/>
    </row>
    <row r="24" spans="2:12" ht="30" customHeight="1">
      <c r="B24" s="315" t="s">
        <v>8362</v>
      </c>
      <c r="C24" s="312" t="s">
        <v>1834</v>
      </c>
      <c r="D24" s="312">
        <v>80016944</v>
      </c>
      <c r="E24" s="884" t="s">
        <v>7463</v>
      </c>
      <c r="F24" s="312"/>
      <c r="G24" s="312"/>
      <c r="H24" s="65">
        <v>6226089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8362</v>
      </c>
      <c r="C25" s="312" t="s">
        <v>1834</v>
      </c>
      <c r="D25" s="312">
        <v>80016946</v>
      </c>
      <c r="E25" s="884" t="s">
        <v>7427</v>
      </c>
      <c r="F25" s="312"/>
      <c r="G25" s="312"/>
      <c r="H25" s="65">
        <v>6226090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8207</v>
      </c>
      <c r="C26" s="312" t="s">
        <v>2708</v>
      </c>
      <c r="D26" s="312" t="s">
        <v>2709</v>
      </c>
      <c r="E26" s="312"/>
      <c r="F26" s="312"/>
      <c r="G26" s="312" t="s">
        <v>2679</v>
      </c>
      <c r="H26" s="65">
        <v>6229589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8207</v>
      </c>
      <c r="C27" s="312" t="s">
        <v>1760</v>
      </c>
      <c r="D27" s="312" t="s">
        <v>2678</v>
      </c>
      <c r="E27" s="312"/>
      <c r="F27" s="312"/>
      <c r="G27" s="312" t="s">
        <v>2679</v>
      </c>
      <c r="H27" s="65">
        <v>6232867</v>
      </c>
      <c r="I27" s="65">
        <f>IF(H27="","None",_xlfn.XLOOKUP(H27,RawTable[ITEM_NO],RawTable[STOCK],"None"))</f>
        <v>1</v>
      </c>
      <c r="J27" s="313"/>
      <c r="K27" s="313"/>
      <c r="L27" s="316"/>
    </row>
    <row r="28" spans="2:12" ht="30" customHeight="1">
      <c r="B28" s="315" t="s">
        <v>1415</v>
      </c>
      <c r="C28" s="312" t="s">
        <v>1417</v>
      </c>
      <c r="D28" s="312" t="s">
        <v>2703</v>
      </c>
      <c r="E28" s="312"/>
      <c r="F28" s="312"/>
      <c r="G28" s="312" t="s">
        <v>1419</v>
      </c>
      <c r="H28" s="65">
        <v>6233539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8207</v>
      </c>
      <c r="C29" s="312" t="s">
        <v>1558</v>
      </c>
      <c r="D29" s="312" t="s">
        <v>2710</v>
      </c>
      <c r="E29" s="884" t="s">
        <v>7544</v>
      </c>
      <c r="F29" s="312" t="s">
        <v>7543</v>
      </c>
      <c r="G29" s="312" t="s">
        <v>2694</v>
      </c>
      <c r="H29" s="65">
        <v>6234633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8362</v>
      </c>
      <c r="C30" s="312" t="s">
        <v>3587</v>
      </c>
      <c r="D30" s="312" t="s">
        <v>7541</v>
      </c>
      <c r="E30" s="312" t="s">
        <v>3587</v>
      </c>
      <c r="F30" s="312"/>
      <c r="G30" s="312"/>
      <c r="H30" s="65">
        <v>6234634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8362</v>
      </c>
      <c r="C31" s="312" t="s">
        <v>7538</v>
      </c>
      <c r="D31" s="312" t="s">
        <v>7539</v>
      </c>
      <c r="E31" s="312" t="s">
        <v>7538</v>
      </c>
      <c r="F31" s="312"/>
      <c r="G31" s="312"/>
      <c r="H31" s="65">
        <v>6234635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1415</v>
      </c>
      <c r="C32" s="312" t="s">
        <v>1417</v>
      </c>
      <c r="D32" s="312" t="s">
        <v>2674</v>
      </c>
      <c r="E32" s="312"/>
      <c r="F32" s="312"/>
      <c r="G32" s="312" t="s">
        <v>1419</v>
      </c>
      <c r="H32" s="65">
        <v>6242803</v>
      </c>
      <c r="I32" s="65">
        <f>IF(H32="","None",_xlfn.XLOOKUP(H32,RawTable[ITEM_NO],RawTable[STOCK],"None"))</f>
        <v>3</v>
      </c>
      <c r="J32" s="313"/>
      <c r="K32" s="313"/>
      <c r="L32" s="316"/>
    </row>
    <row r="33" spans="2:12" ht="30" customHeight="1">
      <c r="B33" s="315" t="s">
        <v>1413</v>
      </c>
      <c r="C33" s="312" t="s">
        <v>1758</v>
      </c>
      <c r="D33" s="312" t="s">
        <v>2671</v>
      </c>
      <c r="E33" s="312"/>
      <c r="F33" s="312"/>
      <c r="G33" s="312" t="s">
        <v>1423</v>
      </c>
      <c r="H33" s="65">
        <v>6243666</v>
      </c>
      <c r="I33" s="65">
        <f>IF(H33="","None",_xlfn.XLOOKUP(H33,RawTable[ITEM_NO],RawTable[STOCK],"None"))</f>
        <v>2</v>
      </c>
      <c r="J33" s="313"/>
      <c r="K33" s="313"/>
      <c r="L33" s="316"/>
    </row>
    <row r="34" spans="2:12" ht="30" customHeight="1">
      <c r="B34" s="315" t="s">
        <v>1413</v>
      </c>
      <c r="C34" s="312" t="s">
        <v>1758</v>
      </c>
      <c r="D34" s="312" t="s">
        <v>2695</v>
      </c>
      <c r="E34" s="312"/>
      <c r="F34" s="312"/>
      <c r="G34" s="312" t="s">
        <v>1423</v>
      </c>
      <c r="H34" s="65">
        <v>6243673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1415</v>
      </c>
      <c r="C35" s="312" t="s">
        <v>1417</v>
      </c>
      <c r="D35" s="312" t="s">
        <v>2673</v>
      </c>
      <c r="E35" s="312"/>
      <c r="F35" s="312"/>
      <c r="G35" s="312" t="s">
        <v>1419</v>
      </c>
      <c r="H35" s="65">
        <v>6244582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1429</v>
      </c>
      <c r="D36" s="312" t="s">
        <v>2670</v>
      </c>
      <c r="E36" s="312"/>
      <c r="F36" s="312"/>
      <c r="G36" s="312" t="s">
        <v>1419</v>
      </c>
      <c r="H36" s="65">
        <v>6246523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1415</v>
      </c>
      <c r="C37" s="312" t="s">
        <v>1502</v>
      </c>
      <c r="D37" s="312" t="s">
        <v>2675</v>
      </c>
      <c r="E37" s="312" t="s">
        <v>2676</v>
      </c>
      <c r="F37" s="312"/>
      <c r="G37" s="312" t="s">
        <v>1428</v>
      </c>
      <c r="H37" s="65">
        <v>6262983</v>
      </c>
      <c r="I37" s="65">
        <f>IF(H37="","None",_xlfn.XLOOKUP(H37,RawTable[ITEM_NO],RawTable[STOCK],"None"))</f>
        <v>3</v>
      </c>
      <c r="J37" s="313"/>
      <c r="K37" s="313"/>
      <c r="L37" s="316"/>
    </row>
    <row r="38" spans="2:12" ht="30" customHeight="1">
      <c r="B38" s="315" t="s">
        <v>1413</v>
      </c>
      <c r="C38" s="312" t="s">
        <v>1651</v>
      </c>
      <c r="D38" s="312" t="s">
        <v>2685</v>
      </c>
      <c r="E38" s="312"/>
      <c r="F38" s="312"/>
      <c r="G38" s="312" t="s">
        <v>1423</v>
      </c>
      <c r="H38" s="65">
        <v>6264078</v>
      </c>
      <c r="I38" s="65">
        <f>IF(H38="","None",_xlfn.XLOOKUP(H38,RawTable[ITEM_NO],RawTable[STOCK],"None"))</f>
        <v>3</v>
      </c>
      <c r="J38" s="313"/>
      <c r="K38" s="313"/>
      <c r="L38" s="316"/>
    </row>
    <row r="39" spans="2:12" ht="30" customHeight="1">
      <c r="B39" s="315" t="s">
        <v>8207</v>
      </c>
      <c r="C39" s="312" t="s">
        <v>2691</v>
      </c>
      <c r="D39" s="312" t="s">
        <v>2693</v>
      </c>
      <c r="E39" s="312"/>
      <c r="F39" s="312"/>
      <c r="G39" s="312" t="s">
        <v>2694</v>
      </c>
      <c r="H39" s="65">
        <v>6304095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1415</v>
      </c>
      <c r="C40" s="312" t="s">
        <v>1563</v>
      </c>
      <c r="D40" s="312" t="s">
        <v>2711</v>
      </c>
      <c r="E40" s="312"/>
      <c r="F40" s="312"/>
      <c r="G40" s="312" t="s">
        <v>1423</v>
      </c>
      <c r="H40" s="65">
        <v>6304685</v>
      </c>
      <c r="I40" s="65">
        <f>IF(H40="","None",_xlfn.XLOOKUP(H40,RawTable[ITEM_NO],RawTable[STOCK],"None"))</f>
        <v>6</v>
      </c>
      <c r="J40" s="313"/>
      <c r="K40" s="313"/>
      <c r="L40" s="316"/>
    </row>
    <row r="41" spans="2:12" ht="30" customHeight="1">
      <c r="B41" s="315" t="s">
        <v>1415</v>
      </c>
      <c r="C41" s="312" t="s">
        <v>1502</v>
      </c>
      <c r="D41" s="312" t="s">
        <v>2707</v>
      </c>
      <c r="E41" s="312"/>
      <c r="F41" s="312"/>
      <c r="G41" s="312" t="s">
        <v>1419</v>
      </c>
      <c r="H41" s="65">
        <v>6312050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1415</v>
      </c>
      <c r="C42" s="312" t="s">
        <v>1424</v>
      </c>
      <c r="D42" s="312" t="s">
        <v>2701</v>
      </c>
      <c r="E42" s="312"/>
      <c r="F42" s="312"/>
      <c r="G42" s="312" t="s">
        <v>1495</v>
      </c>
      <c r="H42" s="65">
        <v>6323390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1415</v>
      </c>
      <c r="C43" s="312" t="s">
        <v>1458</v>
      </c>
      <c r="D43" s="312" t="s">
        <v>2690</v>
      </c>
      <c r="E43" s="312"/>
      <c r="F43" s="312"/>
      <c r="G43" s="312" t="s">
        <v>1419</v>
      </c>
      <c r="H43" s="65">
        <v>6326643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1413</v>
      </c>
      <c r="C44" s="312" t="s">
        <v>2102</v>
      </c>
      <c r="D44" s="312" t="s">
        <v>2682</v>
      </c>
      <c r="E44" s="312"/>
      <c r="F44" s="312"/>
      <c r="G44" s="312" t="s">
        <v>1423</v>
      </c>
      <c r="H44" s="65">
        <v>6334953</v>
      </c>
      <c r="I44" s="65">
        <f>IF(H44="","None",_xlfn.XLOOKUP(H44,RawTable[ITEM_NO],RawTable[STOCK],"None"))</f>
        <v>5</v>
      </c>
      <c r="J44" s="313"/>
      <c r="K44" s="313"/>
      <c r="L44" s="316"/>
    </row>
    <row r="45" spans="2:12" ht="30" customHeight="1">
      <c r="B45" s="315" t="s">
        <v>1413</v>
      </c>
      <c r="C45" s="312" t="s">
        <v>2102</v>
      </c>
      <c r="D45" s="312" t="s">
        <v>2681</v>
      </c>
      <c r="E45" s="312"/>
      <c r="F45" s="312"/>
      <c r="G45" s="312" t="s">
        <v>1423</v>
      </c>
      <c r="H45" s="65">
        <v>6334954</v>
      </c>
      <c r="I45" s="65">
        <f>IF(H45="","None",_xlfn.XLOOKUP(H45,RawTable[ITEM_NO],RawTable[STOCK],"None"))</f>
        <v>10</v>
      </c>
      <c r="J45" s="313"/>
      <c r="K45" s="313"/>
      <c r="L45" s="316"/>
    </row>
    <row r="46" spans="2:12" ht="30" customHeight="1">
      <c r="B46" s="315" t="s">
        <v>1413</v>
      </c>
      <c r="C46" s="312" t="s">
        <v>1879</v>
      </c>
      <c r="D46" s="312" t="s">
        <v>1880</v>
      </c>
      <c r="E46" s="312"/>
      <c r="F46" s="312"/>
      <c r="G46" s="312" t="s">
        <v>1423</v>
      </c>
      <c r="H46" s="65">
        <v>6339741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8207</v>
      </c>
      <c r="C47" s="312" t="s">
        <v>1760</v>
      </c>
      <c r="D47" s="312" t="s">
        <v>2680</v>
      </c>
      <c r="E47" s="312"/>
      <c r="F47" s="312"/>
      <c r="G47" s="312" t="s">
        <v>2679</v>
      </c>
      <c r="H47" s="65">
        <v>6343326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1651</v>
      </c>
      <c r="D48" s="312" t="s">
        <v>2686</v>
      </c>
      <c r="E48" s="312"/>
      <c r="F48" s="312"/>
      <c r="G48" s="312" t="s">
        <v>1585</v>
      </c>
      <c r="H48" s="65">
        <v>6345368</v>
      </c>
      <c r="I48" s="65">
        <f>IF(H48="","None",_xlfn.XLOOKUP(H48,RawTable[ITEM_NO],RawTable[STOCK],"None"))</f>
        <v>3</v>
      </c>
      <c r="J48" s="313"/>
      <c r="K48" s="313"/>
      <c r="L48" s="316"/>
    </row>
    <row r="49" spans="2:12" ht="30" customHeight="1">
      <c r="B49" s="315" t="s">
        <v>1413</v>
      </c>
      <c r="C49" s="312" t="s">
        <v>1651</v>
      </c>
      <c r="D49" s="312" t="s">
        <v>2677</v>
      </c>
      <c r="E49" s="312"/>
      <c r="F49" s="312"/>
      <c r="G49" s="312" t="s">
        <v>1554</v>
      </c>
      <c r="H49" s="65">
        <v>6345387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I101" s="65" t="str">
        <f>IF(H101="","None",_xlfn.XLOOKUP(H101,RawTable[ITEM_NO],RawTable[STOCK],"None"))</f>
        <v>None</v>
      </c>
    </row>
    <row r="102" spans="2:12" ht="30" customHeight="1">
      <c r="I102" s="65" t="str">
        <f>IF(H102="","None",_xlfn.XLOOKUP(H102,RawTable[ITEM_NO],RawTable[STOCK],"None"))</f>
        <v>None</v>
      </c>
    </row>
    <row r="103" spans="2:12" ht="30" customHeight="1">
      <c r="I103" s="65" t="str">
        <f>IF(H103="","None",_xlfn.XLOOKUP(H103,RawTable[ITEM_NO],RawTable[STOCK],"None"))</f>
        <v>None</v>
      </c>
    </row>
    <row r="104" spans="2:12" ht="30" customHeight="1">
      <c r="I104" s="65" t="str">
        <f>IF(H104="","None",_xlfn.XLOOKUP(H104,RawTable[ITEM_NO],RawTable[STOCK],"None"))</f>
        <v>None</v>
      </c>
    </row>
    <row r="105" spans="2:12" ht="30" customHeight="1">
      <c r="I105" s="65" t="str">
        <f>IF(H105="","None",_xlfn.XLOOKUP(H105,RawTable[ITEM_NO],RawTable[STOCK],"None"))</f>
        <v>None</v>
      </c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41" xr:uid="{DAAE7B28-B568-46B2-8B83-F3990409C08E}">
    <sortState xmlns:xlrd2="http://schemas.microsoft.com/office/spreadsheetml/2017/richdata2" ref="B4:L215">
      <sortCondition ref="H3:H41"/>
    </sortState>
  </autoFilter>
  <phoneticPr fontId="2" type="noConversion"/>
  <conditionalFormatting sqref="B4:H220">
    <cfRule type="expression" dxfId="94" priority="6" stopIfTrue="1">
      <formula>UPPER($I4)="NONE"</formula>
    </cfRule>
    <cfRule type="expression" dxfId="93" priority="7" stopIfTrue="1">
      <formula>AND($I4&lt;&gt;"", $J4&lt;&gt;"", $I4*1&lt;$J4*1)</formula>
    </cfRule>
  </conditionalFormatting>
  <conditionalFormatting sqref="H1:H3 H221:H1048576">
    <cfRule type="duplicateValues" dxfId="92" priority="5"/>
  </conditionalFormatting>
  <conditionalFormatting sqref="H4:H1048576">
    <cfRule type="expression" dxfId="91" priority="8">
      <formula>COUNTIF($H:$H, $H4)&gt;1</formula>
    </cfRule>
  </conditionalFormatting>
  <conditionalFormatting sqref="I3:I1048576">
    <cfRule type="cellIs" dxfId="90" priority="1" operator="equal">
      <formula>0</formula>
    </cfRule>
    <cfRule type="cellIs" dxfId="89" priority="2" operator="equal">
      <formula>"None"</formula>
    </cfRule>
  </conditionalFormatting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0185-C272-45ED-BB71-E05CDF6A0B89}">
  <sheetPr codeName="Sheet136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2716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2670</v>
      </c>
      <c r="E4" s="312"/>
      <c r="F4" s="312"/>
      <c r="G4" s="312" t="s">
        <v>1419</v>
      </c>
      <c r="H4" s="65">
        <v>6246523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1413</v>
      </c>
      <c r="C5" s="312" t="s">
        <v>1758</v>
      </c>
      <c r="D5" s="312" t="s">
        <v>2671</v>
      </c>
      <c r="E5" s="312"/>
      <c r="F5" s="312"/>
      <c r="G5" s="312" t="s">
        <v>1423</v>
      </c>
      <c r="H5" s="65">
        <v>6243666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2191</v>
      </c>
      <c r="D6" s="312" t="s">
        <v>2672</v>
      </c>
      <c r="E6" s="312"/>
      <c r="F6" s="312"/>
      <c r="G6" s="312" t="s">
        <v>1423</v>
      </c>
      <c r="H6" s="65">
        <v>1252222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1417</v>
      </c>
      <c r="D7" s="312" t="s">
        <v>2673</v>
      </c>
      <c r="E7" s="312"/>
      <c r="F7" s="312"/>
      <c r="G7" s="312" t="s">
        <v>1419</v>
      </c>
      <c r="H7" s="65">
        <v>6244582</v>
      </c>
      <c r="I7" s="65">
        <f>IF(H7="","None",_xlfn.XLOOKUP(H7,RawTable[ITEM_NO],RawTable[STOCK],"None"))</f>
        <v>2</v>
      </c>
      <c r="J7" s="313"/>
      <c r="K7" s="313"/>
      <c r="L7" s="316"/>
    </row>
    <row r="8" spans="2:12" ht="30" customHeight="1">
      <c r="B8" s="315" t="s">
        <v>1415</v>
      </c>
      <c r="C8" s="312" t="s">
        <v>1417</v>
      </c>
      <c r="D8" s="312" t="s">
        <v>2674</v>
      </c>
      <c r="E8" s="312"/>
      <c r="F8" s="312"/>
      <c r="G8" s="312" t="s">
        <v>1419</v>
      </c>
      <c r="H8" s="65">
        <v>6242803</v>
      </c>
      <c r="I8" s="65">
        <f>IF(H8="","None",_xlfn.XLOOKUP(H8,RawTable[ITEM_NO],RawTable[STOCK],"None"))</f>
        <v>3</v>
      </c>
      <c r="J8" s="313"/>
      <c r="K8" s="313"/>
      <c r="L8" s="316"/>
    </row>
    <row r="9" spans="2:12" ht="30" customHeight="1">
      <c r="B9" s="315"/>
      <c r="C9" s="312"/>
      <c r="D9" s="312"/>
      <c r="E9" s="312"/>
      <c r="F9" s="312"/>
      <c r="G9" s="312"/>
      <c r="H9" s="65"/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/>
      <c r="C10" s="312"/>
      <c r="D10" s="312"/>
      <c r="E10" s="312"/>
      <c r="F10" s="312"/>
      <c r="G10" s="312"/>
      <c r="H10" s="65"/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/>
      <c r="C11" s="312"/>
      <c r="D11" s="312"/>
      <c r="E11" s="312"/>
      <c r="F11" s="312"/>
      <c r="G11" s="312"/>
      <c r="H11" s="65"/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/>
      <c r="C12" s="312"/>
      <c r="D12" s="312"/>
      <c r="E12" s="312"/>
      <c r="F12" s="312"/>
      <c r="G12" s="312"/>
      <c r="H12" s="65"/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/>
      <c r="C13" s="312"/>
      <c r="D13" s="312"/>
      <c r="E13" s="312"/>
      <c r="F13" s="312"/>
      <c r="G13" s="312"/>
      <c r="H13" s="65"/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88" priority="6" stopIfTrue="1">
      <formula>UPPER($I4)="NONE"</formula>
    </cfRule>
    <cfRule type="expression" dxfId="87" priority="7" stopIfTrue="1">
      <formula>AND($I4&lt;&gt;"", $J4&lt;&gt;"", $I4*1&lt;$J4*1)</formula>
    </cfRule>
  </conditionalFormatting>
  <conditionalFormatting sqref="H1:H3 H221:H1048576">
    <cfRule type="duplicateValues" dxfId="86" priority="5"/>
  </conditionalFormatting>
  <conditionalFormatting sqref="H4:H1048576">
    <cfRule type="expression" dxfId="85" priority="8">
      <formula>COUNTIF($H:$H, $H4)&gt;1</formula>
    </cfRule>
  </conditionalFormatting>
  <conditionalFormatting sqref="I3:I1048576">
    <cfRule type="cellIs" dxfId="84" priority="1" operator="equal">
      <formula>0</formula>
    </cfRule>
    <cfRule type="cellIs" dxfId="83" priority="2" operator="equal">
      <formula>"None"</formula>
    </cfRule>
  </conditionalFormatting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ADF1-0BCC-41FC-8C29-B73E8C0A60A1}">
  <sheetPr codeName="Sheet137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2668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8327</v>
      </c>
      <c r="C4" s="312" t="s">
        <v>8472</v>
      </c>
      <c r="D4" s="312" t="s">
        <v>8463</v>
      </c>
      <c r="E4" s="312" t="s">
        <v>8482</v>
      </c>
      <c r="F4" s="312" t="s">
        <v>8435</v>
      </c>
      <c r="G4" s="312"/>
      <c r="H4" s="65">
        <v>6258777</v>
      </c>
      <c r="I4" s="65">
        <f>IF(H4="","None",_xlfn.XLOOKUP(H4,RawTable[ITEM_NO],RawTable[STOCK],"None"))</f>
        <v>3</v>
      </c>
      <c r="J4" s="313"/>
      <c r="K4" s="313"/>
      <c r="L4" s="316"/>
    </row>
    <row r="5" spans="2:12" ht="30" customHeight="1">
      <c r="B5" s="315" t="s">
        <v>8327</v>
      </c>
      <c r="C5" s="312" t="s">
        <v>8469</v>
      </c>
      <c r="D5" s="312">
        <v>2000590001</v>
      </c>
      <c r="E5" s="312" t="s">
        <v>8479</v>
      </c>
      <c r="F5" s="312" t="s">
        <v>8429</v>
      </c>
      <c r="G5" s="312"/>
      <c r="H5" s="65">
        <v>6237067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 t="s">
        <v>8369</v>
      </c>
      <c r="C6" s="312" t="s">
        <v>8517</v>
      </c>
      <c r="D6" s="312" t="s">
        <v>8499</v>
      </c>
      <c r="E6" s="312" t="s">
        <v>8509</v>
      </c>
      <c r="F6" s="312" t="s">
        <v>8491</v>
      </c>
      <c r="G6" s="312"/>
      <c r="H6" s="65">
        <v>6247388</v>
      </c>
      <c r="I6" s="65">
        <f>IF(H6="","None",_xlfn.XLOOKUP(H6,RawTable[ITEM_NO],RawTable[STOCK],"None"))</f>
        <v>0</v>
      </c>
      <c r="J6" s="313">
        <v>0</v>
      </c>
      <c r="K6" s="313"/>
      <c r="L6" s="316"/>
    </row>
    <row r="7" spans="2:12" ht="30" customHeight="1">
      <c r="B7" s="315" t="s">
        <v>8327</v>
      </c>
      <c r="C7" s="312" t="s">
        <v>8470</v>
      </c>
      <c r="D7" s="312" t="s">
        <v>8459</v>
      </c>
      <c r="E7" s="312" t="s">
        <v>8470</v>
      </c>
      <c r="F7" s="312" t="s">
        <v>8430</v>
      </c>
      <c r="G7" s="312"/>
      <c r="H7" s="65">
        <v>6242962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8327</v>
      </c>
      <c r="C8" s="312" t="s">
        <v>8470</v>
      </c>
      <c r="D8" s="312" t="s">
        <v>8460</v>
      </c>
      <c r="E8" s="312" t="s">
        <v>8470</v>
      </c>
      <c r="F8" s="312" t="s">
        <v>8431</v>
      </c>
      <c r="G8" s="312"/>
      <c r="H8" s="65">
        <v>6242963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8327</v>
      </c>
      <c r="C9" s="312" t="s">
        <v>8471</v>
      </c>
      <c r="D9" s="312" t="s">
        <v>8462</v>
      </c>
      <c r="E9" s="312" t="s">
        <v>8481</v>
      </c>
      <c r="F9" s="312" t="s">
        <v>8433</v>
      </c>
      <c r="G9" s="312"/>
      <c r="H9" s="65">
        <v>6249445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8369</v>
      </c>
      <c r="C10" s="312" t="s">
        <v>8513</v>
      </c>
      <c r="D10" s="312" t="s">
        <v>8496</v>
      </c>
      <c r="E10" s="312" t="s">
        <v>8503</v>
      </c>
      <c r="F10" s="312" t="s">
        <v>8485</v>
      </c>
      <c r="G10" s="312"/>
      <c r="H10" s="65">
        <v>6277668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8327</v>
      </c>
      <c r="C11" s="312" t="s">
        <v>8468</v>
      </c>
      <c r="D11" s="312" t="s">
        <v>8458</v>
      </c>
      <c r="E11" s="312" t="s">
        <v>8479</v>
      </c>
      <c r="F11" s="312" t="s">
        <v>8428</v>
      </c>
      <c r="G11" s="312"/>
      <c r="H11" s="65">
        <v>6237066</v>
      </c>
      <c r="I11" s="65">
        <f>IF(H11="","None",_xlfn.XLOOKUP(H11,RawTable[ITEM_NO],RawTable[STOCK],"None"))</f>
        <v>2</v>
      </c>
      <c r="J11" s="313"/>
      <c r="K11" s="313"/>
      <c r="L11" s="316"/>
    </row>
    <row r="12" spans="2:12" ht="30" customHeight="1">
      <c r="B12" s="315" t="s">
        <v>1413</v>
      </c>
      <c r="C12" s="312" t="s">
        <v>1944</v>
      </c>
      <c r="D12" s="312" t="s">
        <v>2527</v>
      </c>
      <c r="E12" s="312" t="s">
        <v>2528</v>
      </c>
      <c r="F12" s="312" t="s">
        <v>8483</v>
      </c>
      <c r="G12" s="312" t="s">
        <v>2257</v>
      </c>
      <c r="H12" s="65">
        <v>6215226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8369</v>
      </c>
      <c r="C13" s="312" t="s">
        <v>1944</v>
      </c>
      <c r="D13" s="312">
        <v>63000006</v>
      </c>
      <c r="E13" s="312" t="s">
        <v>8507</v>
      </c>
      <c r="F13" s="312" t="s">
        <v>8489</v>
      </c>
      <c r="G13" s="312"/>
      <c r="H13" s="65">
        <v>6240035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 t="s">
        <v>1420</v>
      </c>
      <c r="D14" s="312" t="s">
        <v>2619</v>
      </c>
      <c r="E14" s="312" t="s">
        <v>2620</v>
      </c>
      <c r="F14" s="312"/>
      <c r="G14" s="312" t="s">
        <v>2422</v>
      </c>
      <c r="H14" s="65">
        <v>6268384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2502</v>
      </c>
      <c r="D15" s="312" t="s">
        <v>2503</v>
      </c>
      <c r="E15" s="312" t="s">
        <v>2504</v>
      </c>
      <c r="F15" s="312"/>
      <c r="G15" s="312" t="s">
        <v>2257</v>
      </c>
      <c r="H15" s="65">
        <v>6234425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1415</v>
      </c>
      <c r="C16" s="312" t="s">
        <v>2505</v>
      </c>
      <c r="D16" s="312" t="s">
        <v>2506</v>
      </c>
      <c r="E16" s="312" t="s">
        <v>2507</v>
      </c>
      <c r="F16" s="312"/>
      <c r="G16" s="312" t="s">
        <v>1528</v>
      </c>
      <c r="H16" s="65">
        <v>6278549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1415</v>
      </c>
      <c r="C17" s="312" t="s">
        <v>2505</v>
      </c>
      <c r="D17" s="312" t="s">
        <v>2508</v>
      </c>
      <c r="E17" s="312" t="s">
        <v>2507</v>
      </c>
      <c r="F17" s="312"/>
      <c r="G17" s="312" t="s">
        <v>1528</v>
      </c>
      <c r="H17" s="65">
        <v>6278550</v>
      </c>
      <c r="I17" s="65">
        <f>IF(H17="","None",_xlfn.XLOOKUP(H17,RawTable[ITEM_NO],RawTable[STOCK],"None"))</f>
        <v>2</v>
      </c>
      <c r="J17" s="313"/>
      <c r="K17" s="313"/>
      <c r="L17" s="316"/>
    </row>
    <row r="18" spans="2:12" ht="30" customHeight="1">
      <c r="B18" s="315" t="s">
        <v>8327</v>
      </c>
      <c r="C18" s="312" t="s">
        <v>2505</v>
      </c>
      <c r="D18" s="312" t="s">
        <v>8454</v>
      </c>
      <c r="E18" s="312" t="s">
        <v>8477</v>
      </c>
      <c r="F18" s="312" t="s">
        <v>8424</v>
      </c>
      <c r="G18" s="312"/>
      <c r="H18" s="65">
        <v>6283666</v>
      </c>
      <c r="I18" s="65">
        <f>IF(H18="","None",_xlfn.XLOOKUP(H18,RawTable[ITEM_NO],RawTable[STOCK],"None"))</f>
        <v>10</v>
      </c>
      <c r="J18" s="313"/>
      <c r="K18" s="313"/>
      <c r="L18" s="316"/>
    </row>
    <row r="19" spans="2:12" ht="30" customHeight="1">
      <c r="B19" s="315" t="s">
        <v>8369</v>
      </c>
      <c r="C19" s="312" t="s">
        <v>8515</v>
      </c>
      <c r="D19" s="312" t="s">
        <v>8497</v>
      </c>
      <c r="E19" s="312" t="s">
        <v>8506</v>
      </c>
      <c r="F19" s="312" t="s">
        <v>8488</v>
      </c>
      <c r="G19" s="312"/>
      <c r="H19" s="65">
        <v>6286440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1413</v>
      </c>
      <c r="C20" s="312" t="s">
        <v>2583</v>
      </c>
      <c r="D20" s="312" t="s">
        <v>2584</v>
      </c>
      <c r="E20" s="312" t="s">
        <v>2585</v>
      </c>
      <c r="F20" s="312"/>
      <c r="G20" s="312" t="s">
        <v>2422</v>
      </c>
      <c r="H20" s="65">
        <v>6266317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1413</v>
      </c>
      <c r="C21" s="312" t="s">
        <v>2540</v>
      </c>
      <c r="D21" s="312" t="s">
        <v>2541</v>
      </c>
      <c r="E21" s="312" t="s">
        <v>2542</v>
      </c>
      <c r="F21" s="312"/>
      <c r="G21" s="312" t="s">
        <v>2257</v>
      </c>
      <c r="H21" s="65">
        <v>6218014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8369</v>
      </c>
      <c r="C22" s="312" t="s">
        <v>2540</v>
      </c>
      <c r="D22" s="312" t="s">
        <v>8495</v>
      </c>
      <c r="E22" s="312" t="s">
        <v>2540</v>
      </c>
      <c r="F22" s="312"/>
      <c r="G22" s="312"/>
      <c r="H22" s="65">
        <v>6218099</v>
      </c>
      <c r="I22" s="65">
        <f>IF(H22="","None",_xlfn.XLOOKUP(H22,RawTable[ITEM_NO],RawTable[STOCK],"None"))</f>
        <v>2</v>
      </c>
      <c r="J22" s="313"/>
      <c r="K22" s="313"/>
      <c r="L22" s="316"/>
    </row>
    <row r="23" spans="2:12" ht="30" customHeight="1">
      <c r="B23" s="315" t="s">
        <v>1413</v>
      </c>
      <c r="C23" s="312" t="s">
        <v>2540</v>
      </c>
      <c r="D23" s="312" t="s">
        <v>2564</v>
      </c>
      <c r="E23" s="312" t="s">
        <v>2565</v>
      </c>
      <c r="F23" s="312"/>
      <c r="G23" s="312" t="s">
        <v>2422</v>
      </c>
      <c r="H23" s="65">
        <v>6275273</v>
      </c>
      <c r="I23" s="65">
        <f>IF(H23="","None",_xlfn.XLOOKUP(H23,RawTable[ITEM_NO],RawTable[STOCK],"None"))</f>
        <v>7</v>
      </c>
      <c r="J23" s="313"/>
      <c r="K23" s="313"/>
      <c r="L23" s="316"/>
    </row>
    <row r="24" spans="2:12" ht="30" customHeight="1">
      <c r="B24" s="315" t="s">
        <v>1413</v>
      </c>
      <c r="C24" s="312" t="s">
        <v>2540</v>
      </c>
      <c r="D24" s="312" t="s">
        <v>2566</v>
      </c>
      <c r="E24" s="312" t="s">
        <v>2565</v>
      </c>
      <c r="F24" s="312"/>
      <c r="G24" s="312" t="s">
        <v>2422</v>
      </c>
      <c r="H24" s="65">
        <v>6275274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1413</v>
      </c>
      <c r="C25" s="312" t="s">
        <v>2540</v>
      </c>
      <c r="D25" s="312" t="s">
        <v>2567</v>
      </c>
      <c r="E25" s="312" t="s">
        <v>2565</v>
      </c>
      <c r="F25" s="312"/>
      <c r="G25" s="312" t="s">
        <v>2422</v>
      </c>
      <c r="H25" s="65">
        <v>6275275</v>
      </c>
      <c r="I25" s="65">
        <f>IF(H25="","None",_xlfn.XLOOKUP(H25,RawTable[ITEM_NO],RawTable[STOCK],"None"))</f>
        <v>10</v>
      </c>
      <c r="J25" s="313"/>
      <c r="K25" s="313"/>
      <c r="L25" s="316"/>
    </row>
    <row r="26" spans="2:12" ht="30" customHeight="1">
      <c r="B26" s="315" t="s">
        <v>8369</v>
      </c>
      <c r="C26" s="312" t="s">
        <v>2540</v>
      </c>
      <c r="D26" s="312">
        <v>1000102311</v>
      </c>
      <c r="E26" s="312" t="s">
        <v>8505</v>
      </c>
      <c r="F26" s="312" t="s">
        <v>8487</v>
      </c>
      <c r="G26" s="312"/>
      <c r="H26" s="65">
        <v>6283800</v>
      </c>
      <c r="I26" s="65">
        <f>IF(H26="","None",_xlfn.XLOOKUP(H26,RawTable[ITEM_NO],RawTable[STOCK],"None"))</f>
        <v>3</v>
      </c>
      <c r="J26" s="313"/>
      <c r="K26" s="313"/>
      <c r="L26" s="316"/>
    </row>
    <row r="27" spans="2:12" ht="30" customHeight="1">
      <c r="B27" s="315" t="s">
        <v>1415</v>
      </c>
      <c r="C27" s="312" t="s">
        <v>1426</v>
      </c>
      <c r="D27" s="312" t="s">
        <v>2347</v>
      </c>
      <c r="E27" s="312">
        <v>1000004860</v>
      </c>
      <c r="F27" s="312"/>
      <c r="G27" s="312" t="s">
        <v>2257</v>
      </c>
      <c r="H27" s="65">
        <v>1055318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1415</v>
      </c>
      <c r="C28" s="312" t="s">
        <v>1426</v>
      </c>
      <c r="D28" s="312" t="s">
        <v>2333</v>
      </c>
      <c r="E28" s="312">
        <v>11008701</v>
      </c>
      <c r="F28" s="312"/>
      <c r="G28" s="312" t="s">
        <v>1419</v>
      </c>
      <c r="H28" s="65">
        <v>1055321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1415</v>
      </c>
      <c r="C29" s="312" t="s">
        <v>1426</v>
      </c>
      <c r="D29" s="312" t="s">
        <v>2332</v>
      </c>
      <c r="E29" s="312">
        <v>1000002137</v>
      </c>
      <c r="F29" s="312"/>
      <c r="G29" s="312" t="s">
        <v>2257</v>
      </c>
      <c r="H29" s="65">
        <v>1055322</v>
      </c>
      <c r="I29" s="65">
        <f>IF(H29="","None",_xlfn.XLOOKUP(H29,RawTable[ITEM_NO],RawTable[STOCK],"None"))</f>
        <v>1</v>
      </c>
      <c r="J29" s="313"/>
      <c r="K29" s="313"/>
      <c r="L29" s="316"/>
    </row>
    <row r="30" spans="2:12" ht="30" customHeight="1">
      <c r="B30" s="315" t="s">
        <v>1413</v>
      </c>
      <c r="C30" s="312" t="s">
        <v>2102</v>
      </c>
      <c r="D30" s="312" t="s">
        <v>2439</v>
      </c>
      <c r="E30" s="312"/>
      <c r="F30" s="312"/>
      <c r="G30" s="312" t="s">
        <v>1680</v>
      </c>
      <c r="H30" s="65">
        <v>957959</v>
      </c>
      <c r="I30" s="65">
        <f>IF(H30="","None",_xlfn.XLOOKUP(H30,RawTable[ITEM_NO],RawTable[STOCK],"None"))</f>
        <v>8</v>
      </c>
      <c r="J30" s="313"/>
      <c r="K30" s="313"/>
      <c r="L30" s="316"/>
    </row>
    <row r="31" spans="2:12" ht="30" customHeight="1">
      <c r="B31" s="315" t="s">
        <v>1415</v>
      </c>
      <c r="C31" s="312" t="s">
        <v>2494</v>
      </c>
      <c r="D31" s="312" t="s">
        <v>2495</v>
      </c>
      <c r="E31" s="312" t="s">
        <v>2496</v>
      </c>
      <c r="F31" s="312" t="s">
        <v>1438</v>
      </c>
      <c r="G31" s="312" t="s">
        <v>1528</v>
      </c>
      <c r="H31" s="65">
        <v>6275477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 t="s">
        <v>2497</v>
      </c>
      <c r="D32" s="312" t="s">
        <v>2498</v>
      </c>
      <c r="E32" s="312" t="s">
        <v>2499</v>
      </c>
      <c r="F32" s="312"/>
      <c r="G32" s="312" t="s">
        <v>1528</v>
      </c>
      <c r="H32" s="65">
        <v>6275479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2546</v>
      </c>
      <c r="D33" s="312" t="s">
        <v>2547</v>
      </c>
      <c r="E33" s="312" t="s">
        <v>2548</v>
      </c>
      <c r="F33" s="312"/>
      <c r="G33" s="312" t="s">
        <v>2257</v>
      </c>
      <c r="H33" s="65">
        <v>6286891</v>
      </c>
      <c r="I33" s="65">
        <f>IF(H33="","None",_xlfn.XLOOKUP(H33,RawTable[ITEM_NO],RawTable[STOCK],"None"))</f>
        <v>3</v>
      </c>
      <c r="J33" s="313"/>
      <c r="K33" s="313"/>
      <c r="L33" s="316"/>
    </row>
    <row r="34" spans="2:12" ht="30" customHeight="1">
      <c r="B34" s="315" t="s">
        <v>1413</v>
      </c>
      <c r="C34" s="312" t="s">
        <v>2546</v>
      </c>
      <c r="D34" s="312" t="s">
        <v>2588</v>
      </c>
      <c r="E34" s="312" t="s">
        <v>2589</v>
      </c>
      <c r="F34" s="312"/>
      <c r="G34" s="312" t="s">
        <v>1610</v>
      </c>
      <c r="H34" s="65">
        <v>6289044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1415</v>
      </c>
      <c r="C35" s="312" t="s">
        <v>1778</v>
      </c>
      <c r="D35" s="312" t="s">
        <v>2487</v>
      </c>
      <c r="E35" s="312" t="s">
        <v>2485</v>
      </c>
      <c r="F35" s="312" t="s">
        <v>1438</v>
      </c>
      <c r="G35" s="312" t="s">
        <v>2257</v>
      </c>
      <c r="H35" s="65">
        <v>6345471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1415</v>
      </c>
      <c r="C36" s="312" t="s">
        <v>1778</v>
      </c>
      <c r="D36" s="312" t="s">
        <v>2486</v>
      </c>
      <c r="E36" s="312" t="s">
        <v>2485</v>
      </c>
      <c r="F36" s="312" t="s">
        <v>1438</v>
      </c>
      <c r="G36" s="312" t="s">
        <v>2257</v>
      </c>
      <c r="H36" s="65">
        <v>6345472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 t="s">
        <v>1413</v>
      </c>
      <c r="C37" s="312" t="s">
        <v>2340</v>
      </c>
      <c r="D37" s="312" t="s">
        <v>2341</v>
      </c>
      <c r="E37" s="312" t="s">
        <v>2342</v>
      </c>
      <c r="F37" s="312"/>
      <c r="G37" s="312" t="s">
        <v>2257</v>
      </c>
      <c r="H37" s="65">
        <v>963215</v>
      </c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 t="s">
        <v>8369</v>
      </c>
      <c r="C38" s="312" t="s">
        <v>8516</v>
      </c>
      <c r="D38" s="312" t="s">
        <v>8498</v>
      </c>
      <c r="E38" s="312" t="s">
        <v>8508</v>
      </c>
      <c r="F38" s="312" t="s">
        <v>8490</v>
      </c>
      <c r="G38" s="312"/>
      <c r="H38" s="65">
        <v>6247386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2524</v>
      </c>
      <c r="D39" s="312" t="s">
        <v>2555</v>
      </c>
      <c r="E39" s="312" t="s">
        <v>2556</v>
      </c>
      <c r="F39" s="312"/>
      <c r="G39" s="312" t="s">
        <v>1562</v>
      </c>
      <c r="H39" s="65">
        <v>6278788</v>
      </c>
      <c r="I39" s="65">
        <f>IF(H39="","None",_xlfn.XLOOKUP(H39,RawTable[ITEM_NO],RawTable[STOCK],"None"))</f>
        <v>1</v>
      </c>
      <c r="J39" s="313"/>
      <c r="K39" s="313"/>
      <c r="L39" s="316"/>
    </row>
    <row r="40" spans="2:12" ht="30" customHeight="1">
      <c r="B40" s="315" t="s">
        <v>8369</v>
      </c>
      <c r="C40" s="312" t="s">
        <v>8514</v>
      </c>
      <c r="D40" s="312">
        <v>1000048244</v>
      </c>
      <c r="E40" s="312" t="s">
        <v>8504</v>
      </c>
      <c r="F40" s="312" t="s">
        <v>8486</v>
      </c>
      <c r="G40" s="312"/>
      <c r="H40" s="65">
        <v>6281861</v>
      </c>
      <c r="I40" s="65">
        <f>IF(H40="","None",_xlfn.XLOOKUP(H40,RawTable[ITEM_NO],RawTable[STOCK],"None"))</f>
        <v>3</v>
      </c>
      <c r="J40" s="313"/>
      <c r="K40" s="313"/>
      <c r="L40" s="316"/>
    </row>
    <row r="41" spans="2:12" ht="30" customHeight="1">
      <c r="B41" s="315" t="s">
        <v>1415</v>
      </c>
      <c r="C41" s="312" t="s">
        <v>2628</v>
      </c>
      <c r="D41" s="312" t="s">
        <v>2629</v>
      </c>
      <c r="E41" s="312" t="s">
        <v>2630</v>
      </c>
      <c r="F41" s="312"/>
      <c r="G41" s="312" t="s">
        <v>1428</v>
      </c>
      <c r="H41" s="65">
        <v>6234332</v>
      </c>
      <c r="I41" s="65">
        <f>IF(H41="","None",_xlfn.XLOOKUP(H41,RawTable[ITEM_NO],RawTable[STOCK],"None"))</f>
        <v>1</v>
      </c>
      <c r="J41" s="313"/>
      <c r="K41" s="313"/>
      <c r="L41" s="316"/>
    </row>
    <row r="42" spans="2:12" ht="30" customHeight="1">
      <c r="B42" s="315" t="s">
        <v>8327</v>
      </c>
      <c r="C42" s="312" t="s">
        <v>2633</v>
      </c>
      <c r="D42" s="312" t="s">
        <v>2448</v>
      </c>
      <c r="E42" s="312" t="s">
        <v>2633</v>
      </c>
      <c r="F42" s="312" t="s">
        <v>8434</v>
      </c>
      <c r="G42" s="312"/>
      <c r="H42" s="65">
        <v>6256183</v>
      </c>
      <c r="I42" s="65">
        <f>IF(H42="","None",_xlfn.XLOOKUP(H42,RawTable[ITEM_NO],RawTable[STOCK],"None"))</f>
        <v>5</v>
      </c>
      <c r="J42" s="313"/>
      <c r="K42" s="313"/>
      <c r="L42" s="316"/>
    </row>
    <row r="43" spans="2:12" ht="30" customHeight="1">
      <c r="B43" s="315" t="s">
        <v>1415</v>
      </c>
      <c r="C43" s="312" t="s">
        <v>1446</v>
      </c>
      <c r="D43" s="312" t="s">
        <v>2453</v>
      </c>
      <c r="E43" s="312" t="s">
        <v>2452</v>
      </c>
      <c r="F43" s="312"/>
      <c r="G43" s="312" t="s">
        <v>1585</v>
      </c>
      <c r="H43" s="65">
        <v>6112041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1415</v>
      </c>
      <c r="C44" s="312" t="s">
        <v>1446</v>
      </c>
      <c r="D44" s="312" t="s">
        <v>2451</v>
      </c>
      <c r="E44" s="312" t="s">
        <v>2452</v>
      </c>
      <c r="F44" s="312"/>
      <c r="G44" s="312" t="s">
        <v>1585</v>
      </c>
      <c r="H44" s="65">
        <v>6112042</v>
      </c>
      <c r="I44" s="65">
        <f>IF(H44="","None",_xlfn.XLOOKUP(H44,RawTable[ITEM_NO],RawTable[STOCK],"None"))</f>
        <v>4</v>
      </c>
      <c r="J44" s="313"/>
      <c r="K44" s="313"/>
      <c r="L44" s="316"/>
    </row>
    <row r="45" spans="2:12" ht="30" customHeight="1">
      <c r="B45" s="315" t="s">
        <v>1415</v>
      </c>
      <c r="C45" s="312" t="s">
        <v>1446</v>
      </c>
      <c r="D45" s="312" t="s">
        <v>1583</v>
      </c>
      <c r="E45" s="312" t="s">
        <v>2450</v>
      </c>
      <c r="F45" s="312"/>
      <c r="G45" s="312" t="s">
        <v>1585</v>
      </c>
      <c r="H45" s="65">
        <v>6112043</v>
      </c>
      <c r="I45" s="65">
        <f>IF(H45="","None",_xlfn.XLOOKUP(H45,RawTable[ITEM_NO],RawTable[STOCK],"None"))</f>
        <v>3</v>
      </c>
      <c r="J45" s="313"/>
      <c r="K45" s="313"/>
      <c r="L45" s="316"/>
    </row>
    <row r="46" spans="2:12" ht="30" customHeight="1">
      <c r="B46" s="315" t="s">
        <v>1415</v>
      </c>
      <c r="C46" s="312" t="s">
        <v>1446</v>
      </c>
      <c r="D46" s="312" t="s">
        <v>2458</v>
      </c>
      <c r="E46" s="312" t="s">
        <v>2452</v>
      </c>
      <c r="F46" s="312"/>
      <c r="G46" s="312" t="s">
        <v>1585</v>
      </c>
      <c r="H46" s="65">
        <v>6112045</v>
      </c>
      <c r="I46" s="65">
        <f>IF(H46="","None",_xlfn.XLOOKUP(H46,RawTable[ITEM_NO],RawTable[STOCK],"None"))</f>
        <v>3</v>
      </c>
      <c r="J46" s="313"/>
      <c r="K46" s="313"/>
      <c r="L46" s="316"/>
    </row>
    <row r="47" spans="2:12" ht="30" customHeight="1">
      <c r="B47" s="315" t="s">
        <v>1415</v>
      </c>
      <c r="C47" s="312" t="s">
        <v>1446</v>
      </c>
      <c r="D47" s="312" t="s">
        <v>2457</v>
      </c>
      <c r="E47" s="312" t="s">
        <v>2452</v>
      </c>
      <c r="F47" s="312"/>
      <c r="G47" s="312" t="s">
        <v>1585</v>
      </c>
      <c r="H47" s="65">
        <v>6112046</v>
      </c>
      <c r="I47" s="65">
        <f>IF(H47="","None",_xlfn.XLOOKUP(H47,RawTable[ITEM_NO],RawTable[STOCK],"None"))</f>
        <v>3</v>
      </c>
      <c r="J47" s="313"/>
      <c r="K47" s="313"/>
      <c r="L47" s="316"/>
    </row>
    <row r="48" spans="2:12" ht="30" customHeight="1">
      <c r="B48" s="315" t="s">
        <v>1415</v>
      </c>
      <c r="C48" s="312" t="s">
        <v>2450</v>
      </c>
      <c r="D48" s="312" t="s">
        <v>2586</v>
      </c>
      <c r="E48" s="312" t="s">
        <v>2587</v>
      </c>
      <c r="F48" s="312" t="s">
        <v>8423</v>
      </c>
      <c r="G48" s="312" t="s">
        <v>1419</v>
      </c>
      <c r="H48" s="65">
        <v>6210824</v>
      </c>
      <c r="I48" s="65">
        <f>IF(H48="","None",_xlfn.XLOOKUP(H48,RawTable[ITEM_NO],RawTable[STOCK],"None"))</f>
        <v>1</v>
      </c>
      <c r="J48" s="313"/>
      <c r="K48" s="313"/>
      <c r="L48" s="316"/>
    </row>
    <row r="49" spans="2:12" ht="30" customHeight="1">
      <c r="B49" s="315" t="s">
        <v>1415</v>
      </c>
      <c r="C49" s="312" t="s">
        <v>2450</v>
      </c>
      <c r="D49" s="312" t="s">
        <v>2488</v>
      </c>
      <c r="E49" s="312" t="s">
        <v>2489</v>
      </c>
      <c r="F49" s="312"/>
      <c r="G49" s="312" t="s">
        <v>1428</v>
      </c>
      <c r="H49" s="65">
        <v>6218898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 t="s">
        <v>1415</v>
      </c>
      <c r="C50" s="312" t="s">
        <v>1446</v>
      </c>
      <c r="D50" s="312" t="s">
        <v>2448</v>
      </c>
      <c r="E50" s="312" t="s">
        <v>2449</v>
      </c>
      <c r="F50" s="312"/>
      <c r="G50" s="312" t="s">
        <v>1428</v>
      </c>
      <c r="H50" s="65">
        <v>6256758</v>
      </c>
      <c r="I50" s="65">
        <f>IF(H50="","None",_xlfn.XLOOKUP(H50,RawTable[ITEM_NO],RawTable[STOCK],"None"))</f>
        <v>3</v>
      </c>
      <c r="J50" s="313"/>
      <c r="K50" s="313"/>
      <c r="L50" s="316"/>
    </row>
    <row r="51" spans="2:12" ht="30" customHeight="1">
      <c r="B51" s="315" t="s">
        <v>1415</v>
      </c>
      <c r="C51" s="312" t="s">
        <v>1448</v>
      </c>
      <c r="D51" s="312" t="s">
        <v>2343</v>
      </c>
      <c r="E51" s="312" t="s">
        <v>2344</v>
      </c>
      <c r="F51" s="312"/>
      <c r="G51" s="312" t="s">
        <v>1423</v>
      </c>
      <c r="H51" s="65">
        <v>6166669</v>
      </c>
      <c r="I51" s="65">
        <f>IF(H51="","None",_xlfn.XLOOKUP(H51,RawTable[ITEM_NO],RawTable[STOCK],"None"))</f>
        <v>4</v>
      </c>
      <c r="J51" s="313"/>
      <c r="K51" s="313"/>
      <c r="L51" s="316"/>
    </row>
    <row r="52" spans="2:12" ht="30" customHeight="1">
      <c r="B52" s="315" t="s">
        <v>1415</v>
      </c>
      <c r="C52" s="312" t="s">
        <v>1448</v>
      </c>
      <c r="D52" s="312" t="s">
        <v>2653</v>
      </c>
      <c r="E52" s="312" t="s">
        <v>2654</v>
      </c>
      <c r="F52" s="312"/>
      <c r="G52" s="312" t="s">
        <v>1419</v>
      </c>
      <c r="H52" s="65">
        <v>6218899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1415</v>
      </c>
      <c r="C53" s="312" t="s">
        <v>1448</v>
      </c>
      <c r="D53" s="312" t="s">
        <v>2621</v>
      </c>
      <c r="E53" s="312" t="s">
        <v>2622</v>
      </c>
      <c r="F53" s="312" t="s">
        <v>2622</v>
      </c>
      <c r="G53" s="312" t="s">
        <v>1419</v>
      </c>
      <c r="H53" s="65">
        <v>6244581</v>
      </c>
      <c r="I53" s="65">
        <f>IF(H53="","None",_xlfn.XLOOKUP(H53,RawTable[ITEM_NO],RawTable[STOCK],"None"))</f>
        <v>2</v>
      </c>
      <c r="J53" s="313"/>
      <c r="K53" s="313"/>
      <c r="L53" s="316"/>
    </row>
    <row r="54" spans="2:12" ht="30" customHeight="1">
      <c r="B54" s="315" t="s">
        <v>1415</v>
      </c>
      <c r="C54" s="312" t="s">
        <v>1448</v>
      </c>
      <c r="D54" s="312" t="s">
        <v>2631</v>
      </c>
      <c r="E54" s="312" t="s">
        <v>2632</v>
      </c>
      <c r="F54" s="312"/>
      <c r="G54" s="312" t="s">
        <v>1428</v>
      </c>
      <c r="H54" s="65">
        <v>6345570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1413</v>
      </c>
      <c r="C55" s="312" t="s">
        <v>2568</v>
      </c>
      <c r="D55" s="312" t="s">
        <v>2569</v>
      </c>
      <c r="E55" s="312" t="s">
        <v>2565</v>
      </c>
      <c r="F55" s="312"/>
      <c r="G55" s="312" t="s">
        <v>2422</v>
      </c>
      <c r="H55" s="65">
        <v>6275276</v>
      </c>
      <c r="I55" s="65">
        <f>IF(H55="","None",_xlfn.XLOOKUP(H55,RawTable[ITEM_NO],RawTable[STOCK],"None"))</f>
        <v>40</v>
      </c>
      <c r="J55" s="313"/>
      <c r="K55" s="313"/>
      <c r="L55" s="316"/>
    </row>
    <row r="56" spans="2:12" ht="30" customHeight="1">
      <c r="B56" s="315" t="s">
        <v>1413</v>
      </c>
      <c r="C56" s="312" t="s">
        <v>2568</v>
      </c>
      <c r="D56" s="312" t="s">
        <v>2570</v>
      </c>
      <c r="E56" s="312" t="s">
        <v>2565</v>
      </c>
      <c r="F56" s="312"/>
      <c r="G56" s="312" t="s">
        <v>2422</v>
      </c>
      <c r="H56" s="65">
        <v>6275279</v>
      </c>
      <c r="I56" s="65">
        <f>IF(H56="","None",_xlfn.XLOOKUP(H56,RawTable[ITEM_NO],RawTable[STOCK],"None"))</f>
        <v>80</v>
      </c>
      <c r="J56" s="313"/>
      <c r="K56" s="313"/>
      <c r="L56" s="316"/>
    </row>
    <row r="57" spans="2:12" ht="30" customHeight="1">
      <c r="B57" s="315" t="s">
        <v>1413</v>
      </c>
      <c r="C57" s="312" t="s">
        <v>2568</v>
      </c>
      <c r="D57" s="312" t="s">
        <v>2571</v>
      </c>
      <c r="E57" s="312" t="s">
        <v>2565</v>
      </c>
      <c r="F57" s="312"/>
      <c r="G57" s="312" t="s">
        <v>2422</v>
      </c>
      <c r="H57" s="65">
        <v>6275282</v>
      </c>
      <c r="I57" s="65">
        <f>IF(H57="","None",_xlfn.XLOOKUP(H57,RawTable[ITEM_NO],RawTable[STOCK],"None"))</f>
        <v>80</v>
      </c>
      <c r="J57" s="313"/>
      <c r="K57" s="313"/>
      <c r="L57" s="316"/>
    </row>
    <row r="58" spans="2:12" ht="30" customHeight="1">
      <c r="B58" s="315" t="s">
        <v>1415</v>
      </c>
      <c r="C58" s="312" t="s">
        <v>1800</v>
      </c>
      <c r="D58" s="312" t="s">
        <v>2345</v>
      </c>
      <c r="E58" s="312" t="s">
        <v>2346</v>
      </c>
      <c r="F58" s="312"/>
      <c r="G58" s="312" t="s">
        <v>1419</v>
      </c>
      <c r="H58" s="65">
        <v>6189381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 t="s">
        <v>1605</v>
      </c>
      <c r="D59" s="312" t="s">
        <v>2608</v>
      </c>
      <c r="E59" s="312" t="s">
        <v>2609</v>
      </c>
      <c r="F59" s="312" t="s">
        <v>1438</v>
      </c>
      <c r="G59" s="312" t="s">
        <v>1554</v>
      </c>
      <c r="H59" s="65">
        <v>6257559</v>
      </c>
      <c r="I59" s="65">
        <f>IF(H59="","None",_xlfn.XLOOKUP(H59,RawTable[ITEM_NO],RawTable[STOCK],"None"))</f>
        <v>0</v>
      </c>
      <c r="J59" s="313"/>
      <c r="K59" s="313"/>
      <c r="L59" s="316"/>
    </row>
    <row r="60" spans="2:12" ht="30" customHeight="1">
      <c r="B60" s="315" t="s">
        <v>1413</v>
      </c>
      <c r="C60" s="312" t="s">
        <v>2543</v>
      </c>
      <c r="D60" s="312" t="s">
        <v>2544</v>
      </c>
      <c r="E60" s="312" t="s">
        <v>2545</v>
      </c>
      <c r="F60" s="312"/>
      <c r="G60" s="312" t="s">
        <v>2422</v>
      </c>
      <c r="H60" s="65">
        <v>6270022</v>
      </c>
      <c r="I60" s="65">
        <f>IF(H60="","None",_xlfn.XLOOKUP(H60,RawTable[ITEM_NO],RawTable[STOCK],"None"))</f>
        <v>29</v>
      </c>
      <c r="J60" s="313"/>
      <c r="K60" s="313"/>
      <c r="L60" s="316"/>
    </row>
    <row r="61" spans="2:12" ht="30" customHeight="1">
      <c r="B61" s="315" t="s">
        <v>1413</v>
      </c>
      <c r="C61" s="312" t="s">
        <v>2559</v>
      </c>
      <c r="D61" s="312" t="s">
        <v>2560</v>
      </c>
      <c r="E61" s="312" t="s">
        <v>2561</v>
      </c>
      <c r="F61" s="312"/>
      <c r="G61" s="312" t="s">
        <v>1423</v>
      </c>
      <c r="H61" s="65">
        <v>6291093</v>
      </c>
      <c r="I61" s="65">
        <f>IF(H61="","None",_xlfn.XLOOKUP(H61,RawTable[ITEM_NO],RawTable[STOCK],"None"))</f>
        <v>0</v>
      </c>
      <c r="J61" s="313"/>
      <c r="K61" s="313"/>
      <c r="L61" s="316"/>
    </row>
    <row r="62" spans="2:12" ht="30" customHeight="1">
      <c r="B62" s="315" t="s">
        <v>1413</v>
      </c>
      <c r="C62" s="312" t="s">
        <v>2509</v>
      </c>
      <c r="D62" s="312" t="s">
        <v>2510</v>
      </c>
      <c r="E62" s="312" t="s">
        <v>2511</v>
      </c>
      <c r="F62" s="312" t="s">
        <v>1438</v>
      </c>
      <c r="G62" s="312" t="s">
        <v>2512</v>
      </c>
      <c r="H62" s="65">
        <v>6277669</v>
      </c>
      <c r="I62" s="65">
        <f>IF(H62="","None",_xlfn.XLOOKUP(H62,RawTable[ITEM_NO],RawTable[STOCK],"None"))</f>
        <v>4</v>
      </c>
      <c r="J62" s="313"/>
      <c r="K62" s="313"/>
      <c r="L62" s="316"/>
    </row>
    <row r="63" spans="2:12" ht="30" customHeight="1">
      <c r="B63" s="315" t="s">
        <v>1413</v>
      </c>
      <c r="C63" s="312" t="s">
        <v>1665</v>
      </c>
      <c r="D63" s="312" t="s">
        <v>2357</v>
      </c>
      <c r="E63" s="312"/>
      <c r="F63" s="312"/>
      <c r="G63" s="312" t="s">
        <v>1759</v>
      </c>
      <c r="H63" s="65">
        <v>959101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1415</v>
      </c>
      <c r="C64" s="312" t="s">
        <v>1665</v>
      </c>
      <c r="D64" s="312" t="s">
        <v>2411</v>
      </c>
      <c r="E64" s="312" t="s">
        <v>2412</v>
      </c>
      <c r="F64" s="312"/>
      <c r="G64" s="312" t="s">
        <v>2257</v>
      </c>
      <c r="H64" s="65">
        <v>961678</v>
      </c>
      <c r="I64" s="65">
        <f>IF(H64="","None",_xlfn.XLOOKUP(H64,RawTable[ITEM_NO],RawTable[STOCK],"None"))</f>
        <v>1</v>
      </c>
      <c r="J64" s="313"/>
      <c r="K64" s="313"/>
      <c r="L64" s="316"/>
    </row>
    <row r="65" spans="2:12" ht="30" customHeight="1">
      <c r="B65" s="315" t="s">
        <v>1413</v>
      </c>
      <c r="C65" s="312" t="s">
        <v>2549</v>
      </c>
      <c r="D65" s="312" t="s">
        <v>2550</v>
      </c>
      <c r="E65" s="312" t="s">
        <v>2548</v>
      </c>
      <c r="F65" s="312"/>
      <c r="G65" s="312" t="s">
        <v>2257</v>
      </c>
      <c r="H65" s="65">
        <v>6286889</v>
      </c>
      <c r="I65" s="65">
        <f>IF(H65="","None",_xlfn.XLOOKUP(H65,RawTable[ITEM_NO],RawTable[STOCK],"None"))</f>
        <v>1</v>
      </c>
      <c r="J65" s="313"/>
      <c r="K65" s="313"/>
      <c r="L65" s="316"/>
    </row>
    <row r="66" spans="2:12" ht="30" customHeight="1">
      <c r="B66" s="315" t="s">
        <v>1413</v>
      </c>
      <c r="C66" s="312" t="s">
        <v>2616</v>
      </c>
      <c r="D66" s="312" t="s">
        <v>2617</v>
      </c>
      <c r="E66" s="312" t="s">
        <v>2618</v>
      </c>
      <c r="F66" s="312"/>
      <c r="G66" s="312" t="s">
        <v>2422</v>
      </c>
      <c r="H66" s="65">
        <v>6268493</v>
      </c>
      <c r="I66" s="65">
        <f>IF(H66="","None",_xlfn.XLOOKUP(H66,RawTable[ITEM_NO],RawTable[STOCK],"None"))</f>
        <v>4</v>
      </c>
      <c r="J66" s="313"/>
      <c r="K66" s="313"/>
      <c r="L66" s="316"/>
    </row>
    <row r="67" spans="2:12" ht="30" customHeight="1">
      <c r="B67" s="315" t="s">
        <v>1415</v>
      </c>
      <c r="C67" s="312" t="s">
        <v>2626</v>
      </c>
      <c r="D67" s="312" t="s">
        <v>2258</v>
      </c>
      <c r="E67" s="312" t="s">
        <v>2627</v>
      </c>
      <c r="F67" s="312"/>
      <c r="G67" s="312" t="s">
        <v>1423</v>
      </c>
      <c r="H67" s="65">
        <v>6230602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8369</v>
      </c>
      <c r="C68" s="312" t="s">
        <v>2626</v>
      </c>
      <c r="D68" s="312" t="s">
        <v>8502</v>
      </c>
      <c r="E68" s="312" t="s">
        <v>8512</v>
      </c>
      <c r="F68" s="312" t="s">
        <v>8494</v>
      </c>
      <c r="G68" s="312"/>
      <c r="H68" s="65">
        <v>6259558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1415</v>
      </c>
      <c r="C69" s="312" t="s">
        <v>1460</v>
      </c>
      <c r="D69" s="312" t="s">
        <v>2360</v>
      </c>
      <c r="E69" s="312" t="s">
        <v>2361</v>
      </c>
      <c r="F69" s="312" t="s">
        <v>2362</v>
      </c>
      <c r="G69" s="312" t="s">
        <v>1444</v>
      </c>
      <c r="H69" s="65">
        <v>6266085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1415</v>
      </c>
      <c r="C70" s="312" t="s">
        <v>2534</v>
      </c>
      <c r="D70" s="312" t="s">
        <v>2580</v>
      </c>
      <c r="E70" s="312" t="s">
        <v>2581</v>
      </c>
      <c r="F70" s="312"/>
      <c r="G70" s="312" t="s">
        <v>1419</v>
      </c>
      <c r="H70" s="65">
        <v>6283365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1415</v>
      </c>
      <c r="C71" s="312" t="s">
        <v>2534</v>
      </c>
      <c r="D71" s="312" t="s">
        <v>2582</v>
      </c>
      <c r="E71" s="312" t="s">
        <v>2581</v>
      </c>
      <c r="F71" s="312"/>
      <c r="G71" s="312" t="s">
        <v>1419</v>
      </c>
      <c r="H71" s="65">
        <v>6283366</v>
      </c>
      <c r="I71" s="65">
        <f>IF(H71="","None",_xlfn.XLOOKUP(H71,RawTable[ITEM_NO],RawTable[STOCK],"None"))</f>
        <v>3</v>
      </c>
      <c r="J71" s="313"/>
      <c r="K71" s="313"/>
      <c r="L71" s="316"/>
    </row>
    <row r="72" spans="2:12" ht="30" customHeight="1">
      <c r="B72" s="315" t="s">
        <v>1415</v>
      </c>
      <c r="C72" s="312" t="s">
        <v>2534</v>
      </c>
      <c r="D72" s="312" t="s">
        <v>2535</v>
      </c>
      <c r="E72" s="312" t="s">
        <v>2536</v>
      </c>
      <c r="F72" s="312"/>
      <c r="G72" s="312" t="s">
        <v>1419</v>
      </c>
      <c r="H72" s="65">
        <v>6287229</v>
      </c>
      <c r="I72" s="65">
        <f>IF(H72="","None",_xlfn.XLOOKUP(H72,RawTable[ITEM_NO],RawTable[STOCK],"None"))</f>
        <v>6</v>
      </c>
      <c r="J72" s="313"/>
      <c r="K72" s="313"/>
      <c r="L72" s="316"/>
    </row>
    <row r="73" spans="2:12" ht="30" customHeight="1">
      <c r="B73" s="315" t="s">
        <v>1415</v>
      </c>
      <c r="C73" s="312" t="s">
        <v>2513</v>
      </c>
      <c r="D73" s="312" t="s">
        <v>2514</v>
      </c>
      <c r="E73" s="312" t="s">
        <v>2515</v>
      </c>
      <c r="F73" s="312"/>
      <c r="G73" s="312" t="s">
        <v>2512</v>
      </c>
      <c r="H73" s="65">
        <v>6245143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2261</v>
      </c>
      <c r="D74" s="312" t="s">
        <v>2363</v>
      </c>
      <c r="E74" s="312" t="s">
        <v>2364</v>
      </c>
      <c r="F74" s="312"/>
      <c r="G74" s="312" t="s">
        <v>2257</v>
      </c>
      <c r="H74" s="65">
        <v>964111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2184</v>
      </c>
      <c r="D75" s="312" t="s">
        <v>2389</v>
      </c>
      <c r="E75" s="312" t="s">
        <v>2390</v>
      </c>
      <c r="F75" s="312"/>
      <c r="G75" s="312" t="s">
        <v>2257</v>
      </c>
      <c r="H75" s="65">
        <v>963795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1413</v>
      </c>
      <c r="C76" s="312" t="s">
        <v>2184</v>
      </c>
      <c r="D76" s="312" t="s">
        <v>2385</v>
      </c>
      <c r="E76" s="312">
        <v>1000016881</v>
      </c>
      <c r="F76" s="312"/>
      <c r="G76" s="312" t="s">
        <v>2386</v>
      </c>
      <c r="H76" s="65">
        <v>964221</v>
      </c>
      <c r="I76" s="65">
        <f>IF(H76="","None",_xlfn.XLOOKUP(H76,RawTable[ITEM_NO],RawTable[STOCK],"None"))</f>
        <v>4</v>
      </c>
      <c r="J76" s="313"/>
      <c r="K76" s="313"/>
      <c r="L76" s="316"/>
    </row>
    <row r="77" spans="2:12" ht="30" customHeight="1">
      <c r="B77" s="315" t="s">
        <v>1413</v>
      </c>
      <c r="C77" s="312" t="s">
        <v>2184</v>
      </c>
      <c r="D77" s="312" t="s">
        <v>2387</v>
      </c>
      <c r="E77" s="312" t="s">
        <v>2388</v>
      </c>
      <c r="F77" s="312"/>
      <c r="G77" s="312" t="s">
        <v>2257</v>
      </c>
      <c r="H77" s="65">
        <v>6235675</v>
      </c>
      <c r="I77" s="65">
        <f>IF(H77="","None",_xlfn.XLOOKUP(H77,RawTable[ITEM_NO],RawTable[STOCK],"None"))</f>
        <v>6</v>
      </c>
      <c r="J77" s="313"/>
      <c r="K77" s="313"/>
      <c r="L77" s="316"/>
    </row>
    <row r="78" spans="2:12" ht="30" customHeight="1">
      <c r="B78" s="315" t="s">
        <v>1413</v>
      </c>
      <c r="C78" s="312" t="s">
        <v>2417</v>
      </c>
      <c r="D78" s="312" t="s">
        <v>2418</v>
      </c>
      <c r="E78" s="312" t="s">
        <v>2418</v>
      </c>
      <c r="F78" s="312"/>
      <c r="G78" s="312" t="s">
        <v>2386</v>
      </c>
      <c r="H78" s="65">
        <v>6124660</v>
      </c>
      <c r="I78" s="65">
        <f>IF(H78="","None",_xlfn.XLOOKUP(H78,RawTable[ITEM_NO],RawTable[STOCK],"None"))</f>
        <v>10</v>
      </c>
      <c r="J78" s="313"/>
      <c r="K78" s="313"/>
      <c r="L78" s="316"/>
    </row>
    <row r="79" spans="2:12" ht="30" customHeight="1">
      <c r="B79" s="315" t="s">
        <v>1413</v>
      </c>
      <c r="C79" s="312" t="s">
        <v>2572</v>
      </c>
      <c r="D79" s="312" t="s">
        <v>2573</v>
      </c>
      <c r="E79" s="312" t="s">
        <v>2565</v>
      </c>
      <c r="F79" s="312"/>
      <c r="G79" s="312" t="s">
        <v>2422</v>
      </c>
      <c r="H79" s="65">
        <v>6275278</v>
      </c>
      <c r="I79" s="65">
        <f>IF(H79="","None",_xlfn.XLOOKUP(H79,RawTable[ITEM_NO],RawTable[STOCK],"None"))</f>
        <v>59</v>
      </c>
      <c r="J79" s="313"/>
      <c r="K79" s="313"/>
      <c r="L79" s="316"/>
    </row>
    <row r="80" spans="2:12" ht="30" customHeight="1">
      <c r="B80" s="315" t="s">
        <v>1413</v>
      </c>
      <c r="C80" s="312" t="s">
        <v>2572</v>
      </c>
      <c r="D80" s="312" t="s">
        <v>2574</v>
      </c>
      <c r="E80" s="312" t="s">
        <v>2565</v>
      </c>
      <c r="F80" s="312"/>
      <c r="G80" s="312" t="s">
        <v>2422</v>
      </c>
      <c r="H80" s="65">
        <v>6275281</v>
      </c>
      <c r="I80" s="65">
        <f>IF(H80="","None",_xlfn.XLOOKUP(H80,RawTable[ITEM_NO],RawTable[STOCK],"None"))</f>
        <v>20</v>
      </c>
      <c r="J80" s="313"/>
      <c r="K80" s="313"/>
      <c r="L80" s="316"/>
    </row>
    <row r="81" spans="2:12" ht="30" customHeight="1">
      <c r="B81" s="315" t="s">
        <v>1413</v>
      </c>
      <c r="C81" s="312" t="s">
        <v>2572</v>
      </c>
      <c r="D81" s="312" t="s">
        <v>2575</v>
      </c>
      <c r="E81" s="312" t="s">
        <v>2565</v>
      </c>
      <c r="F81" s="312"/>
      <c r="G81" s="312" t="s">
        <v>2422</v>
      </c>
      <c r="H81" s="65">
        <v>6275284</v>
      </c>
      <c r="I81" s="65">
        <f>IF(H81="","None",_xlfn.XLOOKUP(H81,RawTable[ITEM_NO],RawTable[STOCK],"None"))</f>
        <v>40</v>
      </c>
      <c r="J81" s="313"/>
      <c r="K81" s="313"/>
      <c r="L81" s="316"/>
    </row>
    <row r="82" spans="2:12" ht="30" customHeight="1">
      <c r="B82" s="315" t="s">
        <v>1413</v>
      </c>
      <c r="C82" s="312" t="s">
        <v>2576</v>
      </c>
      <c r="D82" s="312" t="s">
        <v>2579</v>
      </c>
      <c r="E82" s="312" t="s">
        <v>2565</v>
      </c>
      <c r="F82" s="312"/>
      <c r="G82" s="312" t="s">
        <v>2422</v>
      </c>
      <c r="H82" s="65">
        <v>6275277</v>
      </c>
      <c r="I82" s="65">
        <f>IF(H82="","None",_xlfn.XLOOKUP(H82,RawTable[ITEM_NO],RawTable[STOCK],"None"))</f>
        <v>27</v>
      </c>
      <c r="J82" s="313"/>
      <c r="K82" s="313"/>
      <c r="L82" s="316"/>
    </row>
    <row r="83" spans="2:12" ht="30" customHeight="1">
      <c r="B83" s="315" t="s">
        <v>1413</v>
      </c>
      <c r="C83" s="312" t="s">
        <v>2576</v>
      </c>
      <c r="D83" s="312" t="s">
        <v>2578</v>
      </c>
      <c r="E83" s="312" t="s">
        <v>2565</v>
      </c>
      <c r="F83" s="312"/>
      <c r="G83" s="312" t="s">
        <v>2422</v>
      </c>
      <c r="H83" s="65">
        <v>6275280</v>
      </c>
      <c r="I83" s="65">
        <f>IF(H83="","None",_xlfn.XLOOKUP(H83,RawTable[ITEM_NO],RawTable[STOCK],"None"))</f>
        <v>10</v>
      </c>
      <c r="J83" s="313"/>
      <c r="K83" s="313"/>
      <c r="L83" s="316"/>
    </row>
    <row r="84" spans="2:12" ht="30" customHeight="1">
      <c r="B84" s="315" t="s">
        <v>1413</v>
      </c>
      <c r="C84" s="312" t="s">
        <v>2576</v>
      </c>
      <c r="D84" s="312" t="s">
        <v>2577</v>
      </c>
      <c r="E84" s="312" t="s">
        <v>2565</v>
      </c>
      <c r="F84" s="312"/>
      <c r="G84" s="312" t="s">
        <v>2422</v>
      </c>
      <c r="H84" s="65">
        <v>6275283</v>
      </c>
      <c r="I84" s="65">
        <f>IF(H84="","None",_xlfn.XLOOKUP(H84,RawTable[ITEM_NO],RawTable[STOCK],"None"))</f>
        <v>20</v>
      </c>
      <c r="J84" s="313"/>
      <c r="K84" s="313"/>
      <c r="L84" s="316"/>
    </row>
    <row r="85" spans="2:12" ht="30" customHeight="1">
      <c r="B85" s="315" t="s">
        <v>1413</v>
      </c>
      <c r="C85" s="312" t="s">
        <v>2605</v>
      </c>
      <c r="D85" s="312" t="s">
        <v>2606</v>
      </c>
      <c r="E85" s="312" t="s">
        <v>2607</v>
      </c>
      <c r="F85" s="312" t="s">
        <v>1438</v>
      </c>
      <c r="G85" s="312" t="s">
        <v>1562</v>
      </c>
      <c r="H85" s="65">
        <v>6278893</v>
      </c>
      <c r="I85" s="65">
        <f>IF(H85="","None",_xlfn.XLOOKUP(H85,RawTable[ITEM_NO],RawTable[STOCK],"None"))</f>
        <v>1</v>
      </c>
      <c r="J85" s="313"/>
      <c r="K85" s="313"/>
      <c r="L85" s="316"/>
    </row>
    <row r="86" spans="2:12" ht="30" customHeight="1">
      <c r="B86" s="315" t="s">
        <v>8369</v>
      </c>
      <c r="C86" s="312" t="s">
        <v>2521</v>
      </c>
      <c r="D86" s="312" t="s">
        <v>8501</v>
      </c>
      <c r="E86" s="312" t="s">
        <v>8511</v>
      </c>
      <c r="F86" s="312" t="s">
        <v>8493</v>
      </c>
      <c r="G86" s="312"/>
      <c r="H86" s="65">
        <v>6250125</v>
      </c>
      <c r="I86" s="65">
        <f>IF(H86="","None",_xlfn.XLOOKUP(H86,RawTable[ITEM_NO],RawTable[STOCK],"None"))</f>
        <v>2</v>
      </c>
      <c r="J86" s="313"/>
      <c r="K86" s="313"/>
      <c r="L86" s="316"/>
    </row>
    <row r="87" spans="2:12" ht="30" customHeight="1">
      <c r="B87" s="315" t="s">
        <v>1415</v>
      </c>
      <c r="C87" s="312" t="s">
        <v>2371</v>
      </c>
      <c r="D87" s="312" t="s">
        <v>2372</v>
      </c>
      <c r="E87" s="312" t="s">
        <v>2373</v>
      </c>
      <c r="F87" s="312" t="s">
        <v>2374</v>
      </c>
      <c r="G87" s="312" t="s">
        <v>1419</v>
      </c>
      <c r="H87" s="65">
        <v>1055042</v>
      </c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 t="s">
        <v>1415</v>
      </c>
      <c r="C88" s="312" t="s">
        <v>2371</v>
      </c>
      <c r="D88" s="312" t="s">
        <v>2467</v>
      </c>
      <c r="E88" s="312" t="s">
        <v>2468</v>
      </c>
      <c r="F88" s="312"/>
      <c r="G88" s="312" t="s">
        <v>1428</v>
      </c>
      <c r="H88" s="65">
        <v>6167922</v>
      </c>
      <c r="I88" s="65">
        <f>IF(H88="","None",_xlfn.XLOOKUP(H88,RawTable[ITEM_NO],RawTable[STOCK],"None"))</f>
        <v>1</v>
      </c>
      <c r="J88" s="313"/>
      <c r="K88" s="313"/>
      <c r="L88" s="316"/>
    </row>
    <row r="89" spans="2:12" ht="30" customHeight="1">
      <c r="B89" s="315" t="s">
        <v>8327</v>
      </c>
      <c r="C89" s="312" t="s">
        <v>2623</v>
      </c>
      <c r="D89" s="312" t="s">
        <v>8461</v>
      </c>
      <c r="E89" s="312" t="s">
        <v>8480</v>
      </c>
      <c r="F89" s="312" t="s">
        <v>8432</v>
      </c>
      <c r="G89" s="312"/>
      <c r="H89" s="65">
        <v>6250435</v>
      </c>
      <c r="I89" s="65">
        <f>IF(H89="","None",_xlfn.XLOOKUP(H89,RawTable[ITEM_NO],RawTable[STOCK],"None"))</f>
        <v>3</v>
      </c>
      <c r="J89" s="313"/>
      <c r="K89" s="313"/>
      <c r="L89" s="316"/>
    </row>
    <row r="90" spans="2:12" ht="30" customHeight="1">
      <c r="B90" s="315" t="s">
        <v>1413</v>
      </c>
      <c r="C90" s="312" t="s">
        <v>2551</v>
      </c>
      <c r="D90" s="312" t="s">
        <v>2558</v>
      </c>
      <c r="E90" s="312" t="s">
        <v>2556</v>
      </c>
      <c r="F90" s="312"/>
      <c r="G90" s="312" t="s">
        <v>2422</v>
      </c>
      <c r="H90" s="65">
        <v>6278789</v>
      </c>
      <c r="I90" s="65">
        <f>IF(H90="","None",_xlfn.XLOOKUP(H90,RawTable[ITEM_NO],RawTable[STOCK],"None"))</f>
        <v>6</v>
      </c>
      <c r="J90" s="313"/>
      <c r="K90" s="313"/>
      <c r="L90" s="316"/>
    </row>
    <row r="91" spans="2:12" ht="30" customHeight="1">
      <c r="B91" s="315" t="s">
        <v>1413</v>
      </c>
      <c r="C91" s="312" t="s">
        <v>2551</v>
      </c>
      <c r="D91" s="312" t="s">
        <v>2557</v>
      </c>
      <c r="E91" s="312" t="s">
        <v>2556</v>
      </c>
      <c r="F91" s="312"/>
      <c r="G91" s="312" t="s">
        <v>2422</v>
      </c>
      <c r="H91" s="65">
        <v>6278791</v>
      </c>
      <c r="I91" s="65">
        <f>IF(H91="","None",_xlfn.XLOOKUP(H91,RawTable[ITEM_NO],RawTable[STOCK],"None"))</f>
        <v>6</v>
      </c>
      <c r="J91" s="313"/>
      <c r="K91" s="313"/>
      <c r="L91" s="316"/>
    </row>
    <row r="92" spans="2:12" ht="30" customHeight="1">
      <c r="B92" s="315" t="s">
        <v>1413</v>
      </c>
      <c r="C92" s="312" t="s">
        <v>2551</v>
      </c>
      <c r="D92" s="312" t="s">
        <v>2562</v>
      </c>
      <c r="E92" s="312" t="s">
        <v>2563</v>
      </c>
      <c r="F92" s="312"/>
      <c r="G92" s="312" t="s">
        <v>1629</v>
      </c>
      <c r="H92" s="65">
        <v>6284069</v>
      </c>
      <c r="I92" s="65">
        <f>IF(H92="","None",_xlfn.XLOOKUP(H92,RawTable[ITEM_NO],RawTable[STOCK],"None"))</f>
        <v>4</v>
      </c>
      <c r="J92" s="313"/>
      <c r="K92" s="313"/>
      <c r="L92" s="316"/>
    </row>
    <row r="93" spans="2:12" ht="30" customHeight="1">
      <c r="B93" s="315" t="s">
        <v>1413</v>
      </c>
      <c r="C93" s="312" t="s">
        <v>2551</v>
      </c>
      <c r="D93" s="312" t="s">
        <v>2552</v>
      </c>
      <c r="E93" s="312" t="s">
        <v>2548</v>
      </c>
      <c r="F93" s="312"/>
      <c r="G93" s="312" t="s">
        <v>2257</v>
      </c>
      <c r="H93" s="65">
        <v>6286890</v>
      </c>
      <c r="I93" s="65">
        <f>IF(H93="","None",_xlfn.XLOOKUP(H93,RawTable[ITEM_NO],RawTable[STOCK],"None"))</f>
        <v>3</v>
      </c>
      <c r="J93" s="313"/>
      <c r="K93" s="313"/>
      <c r="L93" s="316"/>
    </row>
    <row r="94" spans="2:12" ht="30" customHeight="1">
      <c r="B94" s="315" t="s">
        <v>8327</v>
      </c>
      <c r="C94" s="312" t="s">
        <v>8467</v>
      </c>
      <c r="D94" s="312" t="s">
        <v>8455</v>
      </c>
      <c r="E94" s="312" t="s">
        <v>2657</v>
      </c>
      <c r="F94" s="312" t="s">
        <v>8425</v>
      </c>
      <c r="G94" s="312"/>
      <c r="H94" s="65">
        <v>6334648</v>
      </c>
      <c r="I94" s="65">
        <f>IF(H94="","None",_xlfn.XLOOKUP(H94,RawTable[ITEM_NO],RawTable[STOCK],"None"))</f>
        <v>1</v>
      </c>
      <c r="J94" s="313"/>
      <c r="K94" s="313"/>
      <c r="L94" s="316"/>
    </row>
    <row r="95" spans="2:12" ht="30" customHeight="1">
      <c r="B95" s="315" t="s">
        <v>1413</v>
      </c>
      <c r="C95" s="312" t="s">
        <v>2483</v>
      </c>
      <c r="D95" s="312" t="s">
        <v>2484</v>
      </c>
      <c r="E95" s="312" t="s">
        <v>2485</v>
      </c>
      <c r="F95" s="312" t="s">
        <v>1438</v>
      </c>
      <c r="G95" s="312" t="s">
        <v>2257</v>
      </c>
      <c r="H95" s="65">
        <v>6280513</v>
      </c>
      <c r="I95" s="65">
        <f>IF(H95="","None",_xlfn.XLOOKUP(H95,RawTable[ITEM_NO],RawTable[STOCK],"None"))</f>
        <v>2</v>
      </c>
      <c r="J95" s="313"/>
      <c r="K95" s="313"/>
      <c r="L95" s="316"/>
    </row>
    <row r="96" spans="2:12" ht="30" customHeight="1">
      <c r="B96" s="315" t="s">
        <v>1415</v>
      </c>
      <c r="C96" s="312" t="s">
        <v>1502</v>
      </c>
      <c r="D96" s="312" t="s">
        <v>2398</v>
      </c>
      <c r="E96" s="312">
        <v>1000002138</v>
      </c>
      <c r="F96" s="312"/>
      <c r="G96" s="312" t="s">
        <v>2257</v>
      </c>
      <c r="H96" s="65">
        <v>1055317</v>
      </c>
      <c r="I96" s="65">
        <f>IF(H96="","None",_xlfn.XLOOKUP(H96,RawTable[ITEM_NO],RawTable[STOCK],"None"))</f>
        <v>2</v>
      </c>
      <c r="J96" s="313"/>
      <c r="K96" s="313"/>
      <c r="L96" s="316"/>
    </row>
    <row r="97" spans="2:12" ht="30" customHeight="1">
      <c r="B97" s="315" t="s">
        <v>1415</v>
      </c>
      <c r="C97" s="312" t="s">
        <v>1502</v>
      </c>
      <c r="D97" s="312" t="s">
        <v>2399</v>
      </c>
      <c r="E97" s="312">
        <v>1000002155</v>
      </c>
      <c r="F97" s="312"/>
      <c r="G97" s="312" t="s">
        <v>2257</v>
      </c>
      <c r="H97" s="65">
        <v>1055319</v>
      </c>
      <c r="I97" s="65">
        <f>IF(H97="","None",_xlfn.XLOOKUP(H97,RawTable[ITEM_NO],RawTable[STOCK],"None"))</f>
        <v>2</v>
      </c>
      <c r="J97" s="313"/>
      <c r="K97" s="313"/>
      <c r="L97" s="316"/>
    </row>
    <row r="98" spans="2:12" ht="30" customHeight="1">
      <c r="B98" s="315" t="s">
        <v>1415</v>
      </c>
      <c r="C98" s="312" t="s">
        <v>1502</v>
      </c>
      <c r="D98" s="312" t="s">
        <v>2400</v>
      </c>
      <c r="E98" s="312">
        <v>1000002152</v>
      </c>
      <c r="F98" s="312"/>
      <c r="G98" s="312" t="s">
        <v>1554</v>
      </c>
      <c r="H98" s="65">
        <v>1055320</v>
      </c>
      <c r="I98" s="65">
        <f>IF(H98="","None",_xlfn.XLOOKUP(H98,RawTable[ITEM_NO],RawTable[STOCK],"None"))</f>
        <v>2</v>
      </c>
      <c r="J98" s="313"/>
      <c r="K98" s="313"/>
      <c r="L98" s="316"/>
    </row>
    <row r="99" spans="2:12" ht="30" customHeight="1">
      <c r="B99" s="315" t="s">
        <v>1415</v>
      </c>
      <c r="C99" s="312" t="s">
        <v>1502</v>
      </c>
      <c r="D99" s="312" t="s">
        <v>2396</v>
      </c>
      <c r="E99" s="312" t="s">
        <v>2397</v>
      </c>
      <c r="F99" s="312"/>
      <c r="G99" s="312" t="s">
        <v>1554</v>
      </c>
      <c r="H99" s="65">
        <v>6262506</v>
      </c>
      <c r="I99" s="65">
        <f>IF(H99="","None",_xlfn.XLOOKUP(H99,RawTable[ITEM_NO],RawTable[STOCK],"None"))</f>
        <v>2</v>
      </c>
      <c r="J99" s="313"/>
      <c r="K99" s="313"/>
      <c r="L99" s="316"/>
    </row>
    <row r="100" spans="2:12" ht="30" customHeight="1">
      <c r="B100" s="315" t="s">
        <v>8327</v>
      </c>
      <c r="C100" s="312" t="s">
        <v>8465</v>
      </c>
      <c r="D100" s="312" t="s">
        <v>8440</v>
      </c>
      <c r="E100" s="312" t="s">
        <v>8465</v>
      </c>
      <c r="F100" s="312"/>
      <c r="G100" s="312"/>
      <c r="H100" s="65">
        <v>6345468</v>
      </c>
      <c r="I100" s="65">
        <f>IF(H100="","None",_xlfn.XLOOKUP(H100,RawTable[ITEM_NO],RawTable[STOCK],"None"))</f>
        <v>4</v>
      </c>
      <c r="J100" s="313"/>
      <c r="K100" s="313"/>
      <c r="L100" s="316"/>
    </row>
    <row r="101" spans="2:12" ht="30" customHeight="1">
      <c r="B101" s="315" t="s">
        <v>8327</v>
      </c>
      <c r="C101" s="312" t="s">
        <v>8465</v>
      </c>
      <c r="D101" s="312" t="s">
        <v>8441</v>
      </c>
      <c r="E101" s="312" t="s">
        <v>8465</v>
      </c>
      <c r="F101" s="312"/>
      <c r="G101" s="312"/>
      <c r="H101" s="65">
        <v>6345469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8327</v>
      </c>
      <c r="C102" s="312" t="s">
        <v>8465</v>
      </c>
      <c r="D102" s="312" t="s">
        <v>8442</v>
      </c>
      <c r="E102" s="312" t="s">
        <v>8465</v>
      </c>
      <c r="F102" s="312"/>
      <c r="G102" s="312"/>
      <c r="H102" s="65">
        <v>6345470</v>
      </c>
      <c r="I102" s="65">
        <f>IF(H102="","None",_xlfn.XLOOKUP(H102,RawTable[ITEM_NO],RawTable[STOCK],"None"))</f>
        <v>2</v>
      </c>
      <c r="J102" s="313"/>
      <c r="K102" s="313"/>
      <c r="L102" s="316"/>
    </row>
    <row r="103" spans="2:12" ht="30" customHeight="1">
      <c r="B103" s="315" t="s">
        <v>1413</v>
      </c>
      <c r="C103" s="312" t="s">
        <v>2391</v>
      </c>
      <c r="D103" s="312" t="s">
        <v>2407</v>
      </c>
      <c r="E103" s="312" t="s">
        <v>2408</v>
      </c>
      <c r="F103" s="312"/>
      <c r="G103" s="312" t="s">
        <v>2257</v>
      </c>
      <c r="H103" s="65">
        <v>964121</v>
      </c>
      <c r="I103" s="65">
        <f>IF(H103="","None",_xlfn.XLOOKUP(H103,RawTable[ITEM_NO],RawTable[STOCK],"None"))</f>
        <v>3</v>
      </c>
      <c r="J103" s="313"/>
      <c r="K103" s="313"/>
      <c r="L103" s="316"/>
    </row>
    <row r="104" spans="2:12" ht="30" customHeight="1">
      <c r="B104" s="315" t="s">
        <v>1413</v>
      </c>
      <c r="C104" s="312" t="s">
        <v>2391</v>
      </c>
      <c r="D104" s="312" t="s">
        <v>2405</v>
      </c>
      <c r="E104" s="312" t="s">
        <v>2406</v>
      </c>
      <c r="F104" s="312"/>
      <c r="G104" s="312" t="s">
        <v>2257</v>
      </c>
      <c r="H104" s="65">
        <v>964122</v>
      </c>
      <c r="I104" s="65">
        <f>IF(H104="","None",_xlfn.XLOOKUP(H104,RawTable[ITEM_NO],RawTable[STOCK],"None"))</f>
        <v>2</v>
      </c>
      <c r="J104" s="313"/>
      <c r="K104" s="313"/>
      <c r="L104" s="316"/>
    </row>
    <row r="105" spans="2:12" ht="30" customHeight="1">
      <c r="B105" s="315" t="s">
        <v>1413</v>
      </c>
      <c r="C105" s="312" t="s">
        <v>2391</v>
      </c>
      <c r="D105" s="312" t="s">
        <v>2401</v>
      </c>
      <c r="E105" s="312" t="s">
        <v>2402</v>
      </c>
      <c r="F105" s="312"/>
      <c r="G105" s="312" t="s">
        <v>2257</v>
      </c>
      <c r="H105" s="65">
        <v>964123</v>
      </c>
      <c r="I105" s="65">
        <f>IF(H105="","None",_xlfn.XLOOKUP(H105,RawTable[ITEM_NO],RawTable[STOCK],"None"))</f>
        <v>3</v>
      </c>
      <c r="J105" s="313"/>
      <c r="K105" s="313"/>
      <c r="L105" s="316"/>
    </row>
    <row r="106" spans="2:12" ht="30" customHeight="1">
      <c r="B106" s="315" t="s">
        <v>1413</v>
      </c>
      <c r="C106" s="312" t="s">
        <v>2391</v>
      </c>
      <c r="D106" s="312" t="s">
        <v>2392</v>
      </c>
      <c r="E106" s="312" t="s">
        <v>2393</v>
      </c>
      <c r="F106" s="312"/>
      <c r="G106" s="312" t="s">
        <v>2257</v>
      </c>
      <c r="H106" s="65">
        <v>964125</v>
      </c>
      <c r="I106" s="65">
        <f>IF(H106="","None",_xlfn.XLOOKUP(H106,RawTable[ITEM_NO],RawTable[STOCK],"None"))</f>
        <v>3</v>
      </c>
      <c r="J106" s="313"/>
      <c r="K106" s="313"/>
      <c r="L106" s="316"/>
    </row>
    <row r="107" spans="2:12" ht="30" customHeight="1">
      <c r="B107" s="315" t="s">
        <v>1413</v>
      </c>
      <c r="C107" s="312" t="s">
        <v>2391</v>
      </c>
      <c r="D107" s="312" t="s">
        <v>2394</v>
      </c>
      <c r="E107" s="312" t="s">
        <v>2395</v>
      </c>
      <c r="F107" s="312"/>
      <c r="G107" s="312" t="s">
        <v>2257</v>
      </c>
      <c r="H107" s="65">
        <v>1052648</v>
      </c>
      <c r="I107" s="65">
        <f>IF(H107="","None",_xlfn.XLOOKUP(H107,RawTable[ITEM_NO],RawTable[STOCK],"None"))</f>
        <v>6</v>
      </c>
      <c r="J107" s="313"/>
      <c r="K107" s="313"/>
      <c r="L107" s="316"/>
    </row>
    <row r="108" spans="2:12" ht="30" customHeight="1">
      <c r="B108" s="315" t="s">
        <v>1413</v>
      </c>
      <c r="C108" s="312" t="s">
        <v>2391</v>
      </c>
      <c r="D108" s="312" t="s">
        <v>2403</v>
      </c>
      <c r="E108" s="312" t="s">
        <v>2404</v>
      </c>
      <c r="F108" s="312"/>
      <c r="G108" s="312" t="s">
        <v>2257</v>
      </c>
      <c r="H108" s="65">
        <v>1053282</v>
      </c>
      <c r="I108" s="65">
        <f>IF(H108="","None",_xlfn.XLOOKUP(H108,RawTable[ITEM_NO],RawTable[STOCK],"None"))</f>
        <v>1</v>
      </c>
      <c r="J108" s="313"/>
      <c r="K108" s="313"/>
      <c r="L108" s="316"/>
    </row>
    <row r="109" spans="2:12" ht="30" customHeight="1">
      <c r="B109" s="315" t="s">
        <v>1415</v>
      </c>
      <c r="C109" s="312" t="s">
        <v>2660</v>
      </c>
      <c r="D109" s="312" t="s">
        <v>2661</v>
      </c>
      <c r="E109" s="312" t="s">
        <v>2662</v>
      </c>
      <c r="F109" s="312" t="s">
        <v>1438</v>
      </c>
      <c r="G109" s="312" t="s">
        <v>2257</v>
      </c>
      <c r="H109" s="65">
        <v>6245040</v>
      </c>
      <c r="I109" s="65">
        <f>IF(H109="","None",_xlfn.XLOOKUP(H109,RawTable[ITEM_NO],RawTable[STOCK],"None"))</f>
        <v>2</v>
      </c>
      <c r="J109" s="313"/>
      <c r="K109" s="313"/>
      <c r="L109" s="316"/>
    </row>
    <row r="110" spans="2:12" ht="30" customHeight="1">
      <c r="B110" s="315" t="s">
        <v>1415</v>
      </c>
      <c r="C110" s="312" t="s">
        <v>2301</v>
      </c>
      <c r="D110" s="312" t="s">
        <v>2440</v>
      </c>
      <c r="E110" s="312" t="s">
        <v>2441</v>
      </c>
      <c r="F110" s="312"/>
      <c r="G110" s="312" t="s">
        <v>2386</v>
      </c>
      <c r="H110" s="65">
        <v>958979</v>
      </c>
      <c r="I110" s="65">
        <f>IF(H110="","None",_xlfn.XLOOKUP(H110,RawTable[ITEM_NO],RawTable[STOCK],"None"))</f>
        <v>1</v>
      </c>
      <c r="J110" s="313"/>
      <c r="K110" s="313"/>
      <c r="L110" s="316"/>
    </row>
    <row r="111" spans="2:12" ht="30" customHeight="1">
      <c r="B111" s="315" t="s">
        <v>1415</v>
      </c>
      <c r="C111" s="312" t="s">
        <v>1504</v>
      </c>
      <c r="D111" s="312" t="s">
        <v>2409</v>
      </c>
      <c r="E111" s="312" t="s">
        <v>1402</v>
      </c>
      <c r="F111" s="312"/>
      <c r="G111" s="312" t="s">
        <v>1585</v>
      </c>
      <c r="H111" s="65">
        <v>6112047</v>
      </c>
      <c r="I111" s="65">
        <f>IF(H111="","None",_xlfn.XLOOKUP(H111,RawTable[ITEM_NO],RawTable[STOCK],"None"))</f>
        <v>2</v>
      </c>
      <c r="J111" s="313"/>
      <c r="K111" s="313"/>
      <c r="L111" s="316"/>
    </row>
    <row r="112" spans="2:12" ht="30" customHeight="1">
      <c r="B112" s="315" t="s">
        <v>1415</v>
      </c>
      <c r="C112" s="312" t="s">
        <v>1402</v>
      </c>
      <c r="D112" s="312" t="s">
        <v>2481</v>
      </c>
      <c r="E112" s="312" t="s">
        <v>2482</v>
      </c>
      <c r="F112" s="312"/>
      <c r="G112" s="312" t="s">
        <v>1419</v>
      </c>
      <c r="H112" s="65">
        <v>6232844</v>
      </c>
      <c r="I112" s="65">
        <f>IF(H112="","None",_xlfn.XLOOKUP(H112,RawTable[ITEM_NO],RawTable[STOCK],"None"))</f>
        <v>3</v>
      </c>
      <c r="J112" s="313"/>
      <c r="K112" s="313"/>
      <c r="L112" s="316"/>
    </row>
    <row r="113" spans="2:12" ht="30" customHeight="1">
      <c r="B113" s="315" t="s">
        <v>8327</v>
      </c>
      <c r="C113" s="312" t="s">
        <v>8464</v>
      </c>
      <c r="D113" s="312" t="s">
        <v>8438</v>
      </c>
      <c r="E113" s="312" t="s">
        <v>2492</v>
      </c>
      <c r="F113" s="312"/>
      <c r="G113" s="312"/>
      <c r="H113" s="65">
        <v>6271915</v>
      </c>
      <c r="I113" s="65">
        <f>IF(H113="","None",_xlfn.XLOOKUP(H113,RawTable[ITEM_NO],RawTable[STOCK],"None"))</f>
        <v>1</v>
      </c>
      <c r="J113" s="313"/>
      <c r="K113" s="313"/>
      <c r="L113" s="316"/>
    </row>
    <row r="114" spans="2:12" ht="30" customHeight="1">
      <c r="B114" s="315" t="s">
        <v>1415</v>
      </c>
      <c r="C114" s="312" t="s">
        <v>2319</v>
      </c>
      <c r="D114" s="312" t="s">
        <v>2444</v>
      </c>
      <c r="E114" s="312"/>
      <c r="F114" s="312"/>
      <c r="G114" s="312" t="s">
        <v>1428</v>
      </c>
      <c r="H114" s="65">
        <v>6127916</v>
      </c>
      <c r="I114" s="65">
        <f>IF(H114="","None",_xlfn.XLOOKUP(H114,RawTable[ITEM_NO],RawTable[STOCK],"None"))</f>
        <v>1</v>
      </c>
      <c r="J114" s="313"/>
      <c r="K114" s="313"/>
      <c r="L114" s="316"/>
    </row>
    <row r="115" spans="2:12" ht="30" customHeight="1">
      <c r="B115" s="315" t="s">
        <v>1415</v>
      </c>
      <c r="C115" s="312" t="s">
        <v>2319</v>
      </c>
      <c r="D115" s="312" t="s">
        <v>2434</v>
      </c>
      <c r="E115" s="312" t="s">
        <v>2435</v>
      </c>
      <c r="F115" s="312" t="s">
        <v>2436</v>
      </c>
      <c r="G115" s="312" t="s">
        <v>2257</v>
      </c>
      <c r="H115" s="65">
        <v>6166299</v>
      </c>
      <c r="I115" s="65">
        <f>IF(H115="","None",_xlfn.XLOOKUP(H115,RawTable[ITEM_NO],RawTable[STOCK],"None"))</f>
        <v>1</v>
      </c>
      <c r="J115" s="313"/>
      <c r="K115" s="313"/>
      <c r="L115" s="316"/>
    </row>
    <row r="116" spans="2:12" ht="30" customHeight="1">
      <c r="B116" s="315" t="s">
        <v>1415</v>
      </c>
      <c r="C116" s="312" t="s">
        <v>2319</v>
      </c>
      <c r="D116" s="312" t="s">
        <v>2443</v>
      </c>
      <c r="E116" s="312"/>
      <c r="F116" s="312"/>
      <c r="G116" s="312" t="s">
        <v>2257</v>
      </c>
      <c r="H116" s="65">
        <v>6304783</v>
      </c>
      <c r="I116" s="65">
        <f>IF(H116="","None",_xlfn.XLOOKUP(H116,RawTable[ITEM_NO],RawTable[STOCK],"None"))</f>
        <v>0</v>
      </c>
      <c r="J116" s="313"/>
      <c r="K116" s="313"/>
      <c r="L116" s="316"/>
    </row>
    <row r="117" spans="2:12" ht="30" customHeight="1">
      <c r="B117" s="315" t="s">
        <v>1415</v>
      </c>
      <c r="C117" s="312" t="s">
        <v>2319</v>
      </c>
      <c r="D117" s="312" t="s">
        <v>2368</v>
      </c>
      <c r="E117" s="312" t="s">
        <v>9027</v>
      </c>
      <c r="F117" s="312" t="s">
        <v>2370</v>
      </c>
      <c r="G117" s="312" t="s">
        <v>2257</v>
      </c>
      <c r="H117" s="65">
        <v>6304784</v>
      </c>
      <c r="I117" s="65">
        <f>IF(H117="","None",_xlfn.XLOOKUP(H117,RawTable[ITEM_NO],RawTable[STOCK],"None"))</f>
        <v>2</v>
      </c>
      <c r="J117" s="313"/>
      <c r="K117" s="313"/>
      <c r="L117" s="316"/>
    </row>
    <row r="118" spans="2:12" ht="30" customHeight="1">
      <c r="B118" s="315" t="s">
        <v>1415</v>
      </c>
      <c r="C118" s="312" t="s">
        <v>2319</v>
      </c>
      <c r="D118" s="312" t="s">
        <v>2437</v>
      </c>
      <c r="E118" s="312" t="s">
        <v>2438</v>
      </c>
      <c r="F118" s="312" t="s">
        <v>2370</v>
      </c>
      <c r="G118" s="312" t="s">
        <v>1554</v>
      </c>
      <c r="H118" s="65">
        <v>6304785</v>
      </c>
      <c r="I118" s="65">
        <f>IF(H118="","None",_xlfn.XLOOKUP(H118,RawTable[ITEM_NO],RawTable[STOCK],"None"))</f>
        <v>3</v>
      </c>
      <c r="J118" s="313"/>
      <c r="K118" s="313"/>
      <c r="L118" s="316"/>
    </row>
    <row r="119" spans="2:12" ht="30" customHeight="1">
      <c r="B119" s="315" t="s">
        <v>1413</v>
      </c>
      <c r="C119" s="312" t="s">
        <v>1626</v>
      </c>
      <c r="D119" s="312" t="s">
        <v>2413</v>
      </c>
      <c r="E119" s="312" t="s">
        <v>2414</v>
      </c>
      <c r="F119" s="312"/>
      <c r="G119" s="312" t="s">
        <v>2257</v>
      </c>
      <c r="H119" s="65">
        <v>957262</v>
      </c>
      <c r="I119" s="65">
        <f>IF(H119="","None",_xlfn.XLOOKUP(H119,RawTable[ITEM_NO],RawTable[STOCK],"None"))</f>
        <v>0</v>
      </c>
      <c r="J119" s="313"/>
      <c r="K119" s="313"/>
      <c r="L119" s="316"/>
    </row>
    <row r="120" spans="2:12" ht="30" customHeight="1">
      <c r="B120" s="315" t="s">
        <v>1413</v>
      </c>
      <c r="C120" s="312" t="s">
        <v>1626</v>
      </c>
      <c r="D120" s="312" t="s">
        <v>2415</v>
      </c>
      <c r="E120" s="312" t="s">
        <v>2416</v>
      </c>
      <c r="F120" s="312"/>
      <c r="G120" s="312" t="s">
        <v>2386</v>
      </c>
      <c r="H120" s="65">
        <v>958981</v>
      </c>
      <c r="I120" s="65">
        <f>IF(H120="","None",_xlfn.XLOOKUP(H120,RawTable[ITEM_NO],RawTable[STOCK],"None"))</f>
        <v>2</v>
      </c>
      <c r="J120" s="313"/>
      <c r="K120" s="313"/>
      <c r="L120" s="316"/>
    </row>
    <row r="121" spans="2:12" ht="30" customHeight="1">
      <c r="B121" s="315" t="s">
        <v>1413</v>
      </c>
      <c r="C121" s="312" t="s">
        <v>1626</v>
      </c>
      <c r="D121" s="312" t="s">
        <v>2379</v>
      </c>
      <c r="E121" s="312" t="s">
        <v>2380</v>
      </c>
      <c r="F121" s="312"/>
      <c r="G121" s="312" t="s">
        <v>2257</v>
      </c>
      <c r="H121" s="65">
        <v>963208</v>
      </c>
      <c r="I121" s="65">
        <f>IF(H121="","None",_xlfn.XLOOKUP(H121,RawTable[ITEM_NO],RawTable[STOCK],"None"))</f>
        <v>6</v>
      </c>
      <c r="J121" s="313"/>
      <c r="K121" s="313"/>
      <c r="L121" s="316"/>
    </row>
    <row r="122" spans="2:12" ht="30" customHeight="1">
      <c r="B122" s="315" t="s">
        <v>1413</v>
      </c>
      <c r="C122" s="312" t="s">
        <v>1626</v>
      </c>
      <c r="D122" s="312" t="s">
        <v>2377</v>
      </c>
      <c r="E122" s="312" t="s">
        <v>2378</v>
      </c>
      <c r="F122" s="312"/>
      <c r="G122" s="312" t="s">
        <v>2257</v>
      </c>
      <c r="H122" s="65">
        <v>963209</v>
      </c>
      <c r="I122" s="65">
        <f>IF(H122="","None",_xlfn.XLOOKUP(H122,RawTable[ITEM_NO],RawTable[STOCK],"None"))</f>
        <v>3</v>
      </c>
      <c r="J122" s="313"/>
      <c r="K122" s="313"/>
      <c r="L122" s="316"/>
    </row>
    <row r="123" spans="2:12" ht="30" customHeight="1">
      <c r="B123" s="315" t="s">
        <v>1413</v>
      </c>
      <c r="C123" s="312" t="s">
        <v>1626</v>
      </c>
      <c r="D123" s="312" t="s">
        <v>2383</v>
      </c>
      <c r="E123" s="312" t="s">
        <v>2384</v>
      </c>
      <c r="F123" s="312"/>
      <c r="G123" s="312" t="s">
        <v>2257</v>
      </c>
      <c r="H123" s="65">
        <v>963210</v>
      </c>
      <c r="I123" s="65" t="str">
        <f>IF(H123="","None",_xlfn.XLOOKUP(H123,RawTable[ITEM_NO],RawTable[STOCK],"None"))</f>
        <v>None</v>
      </c>
      <c r="J123" s="313"/>
      <c r="K123" s="313"/>
      <c r="L123" s="316"/>
    </row>
    <row r="124" spans="2:12" ht="30" customHeight="1">
      <c r="B124" s="315" t="s">
        <v>1413</v>
      </c>
      <c r="C124" s="312" t="s">
        <v>1626</v>
      </c>
      <c r="D124" s="312" t="s">
        <v>2381</v>
      </c>
      <c r="E124" s="312" t="s">
        <v>2382</v>
      </c>
      <c r="F124" s="312"/>
      <c r="G124" s="312" t="s">
        <v>2257</v>
      </c>
      <c r="H124" s="65">
        <v>963212</v>
      </c>
      <c r="I124" s="65">
        <f>IF(H124="","None",_xlfn.XLOOKUP(H124,RawTable[ITEM_NO],RawTable[STOCK],"None"))</f>
        <v>5</v>
      </c>
      <c r="J124" s="313"/>
      <c r="K124" s="313"/>
      <c r="L124" s="316"/>
    </row>
    <row r="125" spans="2:12" ht="30" customHeight="1">
      <c r="B125" s="315" t="s">
        <v>1413</v>
      </c>
      <c r="C125" s="312" t="s">
        <v>1626</v>
      </c>
      <c r="D125" s="312" t="s">
        <v>2375</v>
      </c>
      <c r="E125" s="312" t="s">
        <v>2376</v>
      </c>
      <c r="F125" s="312"/>
      <c r="G125" s="312" t="s">
        <v>2257</v>
      </c>
      <c r="H125" s="65">
        <v>964179</v>
      </c>
      <c r="I125" s="65" t="str">
        <f>IF(H125="","None",_xlfn.XLOOKUP(H125,RawTable[ITEM_NO],RawTable[STOCK],"None"))</f>
        <v>None</v>
      </c>
      <c r="J125" s="313"/>
      <c r="K125" s="313"/>
      <c r="L125" s="316"/>
    </row>
    <row r="126" spans="2:12" ht="30" customHeight="1">
      <c r="B126" s="315" t="s">
        <v>1413</v>
      </c>
      <c r="C126" s="312" t="s">
        <v>1626</v>
      </c>
      <c r="D126" s="312" t="s">
        <v>2366</v>
      </c>
      <c r="E126" s="312" t="s">
        <v>2367</v>
      </c>
      <c r="F126" s="312"/>
      <c r="G126" s="312" t="s">
        <v>2257</v>
      </c>
      <c r="H126" s="65">
        <v>1350783</v>
      </c>
      <c r="I126" s="65">
        <f>IF(H126="","None",_xlfn.XLOOKUP(H126,RawTable[ITEM_NO],RawTable[STOCK],"None"))</f>
        <v>9</v>
      </c>
      <c r="J126" s="313"/>
      <c r="K126" s="313"/>
      <c r="L126" s="316"/>
    </row>
    <row r="127" spans="2:12" ht="30" customHeight="1">
      <c r="B127" s="315" t="s">
        <v>1413</v>
      </c>
      <c r="C127" s="312" t="s">
        <v>1626</v>
      </c>
      <c r="D127" s="312" t="s">
        <v>2442</v>
      </c>
      <c r="E127" s="312">
        <v>1000017580</v>
      </c>
      <c r="F127" s="312"/>
      <c r="G127" s="312" t="s">
        <v>2257</v>
      </c>
      <c r="H127" s="65">
        <v>6141131</v>
      </c>
      <c r="I127" s="65">
        <f>IF(H127="","None",_xlfn.XLOOKUP(H127,RawTable[ITEM_NO],RawTable[STOCK],"None"))</f>
        <v>2</v>
      </c>
      <c r="J127" s="313"/>
      <c r="K127" s="313"/>
      <c r="L127" s="316"/>
    </row>
    <row r="128" spans="2:12" ht="30" customHeight="1">
      <c r="B128" s="315" t="s">
        <v>8327</v>
      </c>
      <c r="C128" s="312" t="s">
        <v>1403</v>
      </c>
      <c r="D128" s="312" t="s">
        <v>8437</v>
      </c>
      <c r="E128" s="312" t="s">
        <v>8474</v>
      </c>
      <c r="F128" s="312"/>
      <c r="G128" s="312"/>
      <c r="H128" s="65">
        <v>6218692</v>
      </c>
      <c r="I128" s="65">
        <f>IF(H128="","None",_xlfn.XLOOKUP(H128,RawTable[ITEM_NO],RawTable[STOCK],"None"))</f>
        <v>6</v>
      </c>
      <c r="J128" s="313"/>
      <c r="K128" s="313"/>
      <c r="L128" s="316"/>
    </row>
    <row r="129" spans="2:12" ht="30" customHeight="1">
      <c r="B129" s="315" t="s">
        <v>1415</v>
      </c>
      <c r="C129" s="312" t="s">
        <v>1417</v>
      </c>
      <c r="D129" s="312" t="s">
        <v>2454</v>
      </c>
      <c r="E129" s="312" t="s">
        <v>2455</v>
      </c>
      <c r="F129" s="312" t="s">
        <v>2456</v>
      </c>
      <c r="G129" s="312" t="s">
        <v>1528</v>
      </c>
      <c r="H129" s="65">
        <v>6229715</v>
      </c>
      <c r="I129" s="65">
        <f>IF(H129="","None",_xlfn.XLOOKUP(H129,RawTable[ITEM_NO],RawTable[STOCK],"None"))</f>
        <v>3</v>
      </c>
      <c r="J129" s="313"/>
      <c r="K129" s="313"/>
      <c r="L129" s="316"/>
    </row>
    <row r="130" spans="2:12" ht="30" customHeight="1">
      <c r="B130" s="315" t="s">
        <v>8327</v>
      </c>
      <c r="C130" s="312" t="s">
        <v>1403</v>
      </c>
      <c r="D130" s="312" t="s">
        <v>8456</v>
      </c>
      <c r="E130" s="312" t="s">
        <v>7734</v>
      </c>
      <c r="F130" s="312" t="s">
        <v>8426</v>
      </c>
      <c r="G130" s="312"/>
      <c r="H130" s="65">
        <v>6336728</v>
      </c>
      <c r="I130" s="65">
        <f>IF(H130="","None",_xlfn.XLOOKUP(H130,RawTable[ITEM_NO],RawTable[STOCK],"None"))</f>
        <v>4</v>
      </c>
      <c r="J130" s="313"/>
      <c r="K130" s="313"/>
      <c r="L130" s="316"/>
    </row>
    <row r="131" spans="2:12" ht="30" customHeight="1">
      <c r="B131" s="315" t="s">
        <v>1415</v>
      </c>
      <c r="C131" s="312" t="s">
        <v>2610</v>
      </c>
      <c r="D131" s="312" t="s">
        <v>2611</v>
      </c>
      <c r="E131" s="312" t="s">
        <v>2612</v>
      </c>
      <c r="F131" s="312"/>
      <c r="G131" s="312" t="s">
        <v>1428</v>
      </c>
      <c r="H131" s="65">
        <v>6220654</v>
      </c>
      <c r="I131" s="65">
        <f>IF(H131="","None",_xlfn.XLOOKUP(H131,RawTable[ITEM_NO],RawTable[STOCK],"None"))</f>
        <v>20</v>
      </c>
      <c r="J131" s="313"/>
      <c r="K131" s="313"/>
      <c r="L131" s="316"/>
    </row>
    <row r="132" spans="2:12" ht="30" customHeight="1">
      <c r="B132" s="315" t="s">
        <v>8369</v>
      </c>
      <c r="C132" s="312" t="s">
        <v>8518</v>
      </c>
      <c r="D132" s="312" t="s">
        <v>8500</v>
      </c>
      <c r="E132" s="312" t="s">
        <v>8510</v>
      </c>
      <c r="F132" s="312" t="s">
        <v>8492</v>
      </c>
      <c r="G132" s="312"/>
      <c r="H132" s="65">
        <v>6247389</v>
      </c>
      <c r="I132" s="65">
        <f>IF(H132="","None",_xlfn.XLOOKUP(H132,RawTable[ITEM_NO],RawTable[STOCK],"None"))</f>
        <v>0</v>
      </c>
      <c r="J132" s="313"/>
      <c r="K132" s="313"/>
      <c r="L132" s="316"/>
    </row>
    <row r="133" spans="2:12" ht="30" customHeight="1">
      <c r="B133" s="315" t="s">
        <v>1415</v>
      </c>
      <c r="C133" s="312" t="s">
        <v>1563</v>
      </c>
      <c r="D133" s="312" t="s">
        <v>2365</v>
      </c>
      <c r="E133" s="312"/>
      <c r="F133" s="312"/>
      <c r="G133" s="312" t="s">
        <v>1423</v>
      </c>
      <c r="H133" s="65">
        <v>1252351</v>
      </c>
      <c r="I133" s="65">
        <f>IF(H133="","None",_xlfn.XLOOKUP(H133,RawTable[ITEM_NO],RawTable[STOCK],"None"))</f>
        <v>4</v>
      </c>
      <c r="J133" s="313"/>
      <c r="K133" s="313"/>
      <c r="L133" s="316"/>
    </row>
    <row r="134" spans="2:12" ht="30" customHeight="1">
      <c r="B134" s="315" t="s">
        <v>1415</v>
      </c>
      <c r="C134" s="312" t="s">
        <v>2650</v>
      </c>
      <c r="D134" s="312" t="s">
        <v>2651</v>
      </c>
      <c r="E134" s="312" t="s">
        <v>2652</v>
      </c>
      <c r="F134" s="312"/>
      <c r="G134" s="312" t="s">
        <v>1423</v>
      </c>
      <c r="H134" s="65">
        <v>6245384</v>
      </c>
      <c r="I134" s="65">
        <f>IF(H134="","None",_xlfn.XLOOKUP(H134,RawTable[ITEM_NO],RawTable[STOCK],"None"))</f>
        <v>4</v>
      </c>
      <c r="J134" s="313"/>
      <c r="K134" s="313"/>
      <c r="L134" s="316"/>
    </row>
    <row r="135" spans="2:12" ht="30" customHeight="1">
      <c r="B135" s="315" t="s">
        <v>1415</v>
      </c>
      <c r="C135" s="312" t="s">
        <v>2644</v>
      </c>
      <c r="D135" s="312" t="s">
        <v>2645</v>
      </c>
      <c r="E135" s="312" t="s">
        <v>2646</v>
      </c>
      <c r="F135" s="312"/>
      <c r="G135" s="312" t="s">
        <v>2512</v>
      </c>
      <c r="H135" s="65">
        <v>6282166</v>
      </c>
      <c r="I135" s="65" t="str">
        <f>IF(H135="","None",_xlfn.XLOOKUP(H135,RawTable[ITEM_NO],RawTable[STOCK],"None"))</f>
        <v>None</v>
      </c>
      <c r="J135" s="313"/>
      <c r="K135" s="313"/>
      <c r="L135" s="316"/>
    </row>
    <row r="136" spans="2:12" ht="30" customHeight="1">
      <c r="B136" s="315" t="s">
        <v>1415</v>
      </c>
      <c r="C136" s="312" t="s">
        <v>2636</v>
      </c>
      <c r="D136" s="312" t="s">
        <v>2637</v>
      </c>
      <c r="E136" s="312" t="s">
        <v>2635</v>
      </c>
      <c r="F136" s="312"/>
      <c r="G136" s="312" t="s">
        <v>1428</v>
      </c>
      <c r="H136" s="65">
        <v>6256184</v>
      </c>
      <c r="I136" s="65">
        <f>IF(H136="","None",_xlfn.XLOOKUP(H136,RawTable[ITEM_NO],RawTable[STOCK],"None"))</f>
        <v>2</v>
      </c>
      <c r="J136" s="313"/>
      <c r="K136" s="313"/>
      <c r="L136" s="316"/>
    </row>
    <row r="137" spans="2:12" ht="30" customHeight="1">
      <c r="B137" s="315" t="s">
        <v>1415</v>
      </c>
      <c r="C137" s="312" t="s">
        <v>2500</v>
      </c>
      <c r="D137" s="312" t="s">
        <v>2501</v>
      </c>
      <c r="E137" s="312" t="s">
        <v>2499</v>
      </c>
      <c r="F137" s="312"/>
      <c r="G137" s="312" t="s">
        <v>1528</v>
      </c>
      <c r="H137" s="65">
        <v>6275478</v>
      </c>
      <c r="I137" s="65">
        <f>IF(H137="","None",_xlfn.XLOOKUP(H137,RawTable[ITEM_NO],RawTable[STOCK],"None"))</f>
        <v>1</v>
      </c>
      <c r="J137" s="313"/>
      <c r="K137" s="313"/>
      <c r="L137" s="316"/>
    </row>
    <row r="138" spans="2:12" ht="30" customHeight="1">
      <c r="B138" s="315" t="s">
        <v>1415</v>
      </c>
      <c r="C138" s="312" t="s">
        <v>2294</v>
      </c>
      <c r="D138" s="312" t="s">
        <v>2358</v>
      </c>
      <c r="E138" s="312" t="s">
        <v>2359</v>
      </c>
      <c r="F138" s="312"/>
      <c r="G138" s="312" t="s">
        <v>2257</v>
      </c>
      <c r="H138" s="65">
        <v>955580</v>
      </c>
      <c r="I138" s="65">
        <f>IF(H138="","None",_xlfn.XLOOKUP(H138,RawTable[ITEM_NO],RawTable[STOCK],"None"))</f>
        <v>13</v>
      </c>
      <c r="J138" s="313"/>
      <c r="K138" s="313"/>
      <c r="L138" s="316"/>
    </row>
    <row r="139" spans="2:12" ht="30" customHeight="1">
      <c r="B139" s="315" t="s">
        <v>1415</v>
      </c>
      <c r="C139" s="312" t="s">
        <v>2294</v>
      </c>
      <c r="D139" s="312" t="s">
        <v>2428</v>
      </c>
      <c r="E139" s="312" t="s">
        <v>2429</v>
      </c>
      <c r="F139" s="312"/>
      <c r="G139" s="312" t="s">
        <v>2257</v>
      </c>
      <c r="H139" s="65">
        <v>959675</v>
      </c>
      <c r="I139" s="65">
        <f>IF(H139="","None",_xlfn.XLOOKUP(H139,RawTable[ITEM_NO],RawTable[STOCK],"None"))</f>
        <v>6</v>
      </c>
      <c r="J139" s="313"/>
      <c r="K139" s="313"/>
      <c r="L139" s="316"/>
    </row>
    <row r="140" spans="2:12" ht="30" customHeight="1">
      <c r="B140" s="315" t="s">
        <v>1415</v>
      </c>
      <c r="C140" s="312" t="s">
        <v>2294</v>
      </c>
      <c r="D140" s="312" t="s">
        <v>2294</v>
      </c>
      <c r="E140" s="312" t="s">
        <v>2421</v>
      </c>
      <c r="F140" s="312"/>
      <c r="G140" s="312" t="s">
        <v>2422</v>
      </c>
      <c r="H140" s="65">
        <v>1052688</v>
      </c>
      <c r="I140" s="65">
        <f>IF(H140="","None",_xlfn.XLOOKUP(H140,RawTable[ITEM_NO],RawTable[STOCK],"None"))</f>
        <v>3</v>
      </c>
      <c r="J140" s="313"/>
      <c r="K140" s="313"/>
      <c r="L140" s="316"/>
    </row>
    <row r="141" spans="2:12" ht="30" customHeight="1">
      <c r="B141" s="315" t="s">
        <v>1415</v>
      </c>
      <c r="C141" s="312" t="s">
        <v>2294</v>
      </c>
      <c r="D141" s="312" t="s">
        <v>2349</v>
      </c>
      <c r="E141" s="312" t="s">
        <v>2350</v>
      </c>
      <c r="F141" s="312"/>
      <c r="G141" s="312" t="s">
        <v>2257</v>
      </c>
      <c r="H141" s="65">
        <v>1054258</v>
      </c>
      <c r="I141" s="65">
        <f>IF(H141="","None",_xlfn.XLOOKUP(H141,RawTable[ITEM_NO],RawTable[STOCK],"None"))</f>
        <v>1</v>
      </c>
      <c r="J141" s="313"/>
      <c r="K141" s="313"/>
      <c r="L141" s="316"/>
    </row>
    <row r="142" spans="2:12" ht="30" customHeight="1">
      <c r="B142" s="315" t="s">
        <v>1415</v>
      </c>
      <c r="C142" s="312" t="s">
        <v>2294</v>
      </c>
      <c r="D142" s="312" t="s">
        <v>2423</v>
      </c>
      <c r="E142" s="312" t="s">
        <v>2424</v>
      </c>
      <c r="F142" s="312"/>
      <c r="G142" s="312" t="s">
        <v>2257</v>
      </c>
      <c r="H142" s="65">
        <v>6175549</v>
      </c>
      <c r="I142" s="65">
        <f>IF(H142="","None",_xlfn.XLOOKUP(H142,RawTable[ITEM_NO],RawTable[STOCK],"None"))</f>
        <v>7</v>
      </c>
      <c r="J142" s="313"/>
      <c r="K142" s="313"/>
      <c r="L142" s="316"/>
    </row>
    <row r="143" spans="2:12" ht="30" customHeight="1">
      <c r="B143" s="315" t="s">
        <v>1415</v>
      </c>
      <c r="C143" s="312" t="s">
        <v>2294</v>
      </c>
      <c r="D143" s="312" t="s">
        <v>2425</v>
      </c>
      <c r="E143" s="312" t="s">
        <v>2426</v>
      </c>
      <c r="F143" s="312" t="s">
        <v>2427</v>
      </c>
      <c r="G143" s="312" t="s">
        <v>2257</v>
      </c>
      <c r="H143" s="65">
        <v>6223543</v>
      </c>
      <c r="I143" s="65">
        <f>IF(H143="","None",_xlfn.XLOOKUP(H143,RawTable[ITEM_NO],RawTable[STOCK],"None"))</f>
        <v>7</v>
      </c>
      <c r="J143" s="313"/>
      <c r="K143" s="313"/>
      <c r="L143" s="316"/>
    </row>
    <row r="144" spans="2:12" ht="30" customHeight="1">
      <c r="B144" s="315" t="s">
        <v>8327</v>
      </c>
      <c r="C144" s="312" t="s">
        <v>2294</v>
      </c>
      <c r="D144" s="312">
        <v>1000018673</v>
      </c>
      <c r="E144" s="312" t="s">
        <v>2520</v>
      </c>
      <c r="F144" s="312"/>
      <c r="G144" s="312"/>
      <c r="H144" s="65">
        <v>6272069</v>
      </c>
      <c r="I144" s="65">
        <f>IF(H144="","None",_xlfn.XLOOKUP(H144,RawTable[ITEM_NO],RawTable[STOCK],"None"))</f>
        <v>5</v>
      </c>
      <c r="J144" s="313"/>
      <c r="K144" s="313"/>
      <c r="L144" s="316"/>
    </row>
    <row r="145" spans="2:12" ht="30" customHeight="1">
      <c r="B145" s="315" t="s">
        <v>8327</v>
      </c>
      <c r="C145" s="312" t="s">
        <v>2638</v>
      </c>
      <c r="D145" s="312" t="s">
        <v>8436</v>
      </c>
      <c r="E145" s="312" t="s">
        <v>8473</v>
      </c>
      <c r="F145" s="312"/>
      <c r="G145" s="312"/>
      <c r="H145" s="65">
        <v>6220653</v>
      </c>
      <c r="I145" s="65">
        <f>IF(H145="","None",_xlfn.XLOOKUP(H145,RawTable[ITEM_NO],RawTable[STOCK],"None"))</f>
        <v>2</v>
      </c>
      <c r="J145" s="313"/>
      <c r="K145" s="313"/>
      <c r="L145" s="316"/>
    </row>
    <row r="146" spans="2:12" ht="30" customHeight="1">
      <c r="B146" s="315" t="s">
        <v>8327</v>
      </c>
      <c r="C146" s="312" t="s">
        <v>2638</v>
      </c>
      <c r="D146" s="312" t="s">
        <v>8439</v>
      </c>
      <c r="E146" s="312" t="s">
        <v>8475</v>
      </c>
      <c r="F146" s="312"/>
      <c r="G146" s="312"/>
      <c r="H146" s="65">
        <v>6232845</v>
      </c>
      <c r="I146" s="65">
        <f>IF(H146="","None",_xlfn.XLOOKUP(H146,RawTable[ITEM_NO],RawTable[STOCK],"None"))</f>
        <v>2</v>
      </c>
      <c r="J146" s="313"/>
      <c r="K146" s="313"/>
      <c r="L146" s="316"/>
    </row>
    <row r="147" spans="2:12" ht="30" customHeight="1">
      <c r="B147" s="315" t="s">
        <v>8327</v>
      </c>
      <c r="C147" s="312" t="s">
        <v>2638</v>
      </c>
      <c r="D147" s="312" t="s">
        <v>8457</v>
      </c>
      <c r="E147" s="312" t="s">
        <v>8478</v>
      </c>
      <c r="F147" s="312" t="s">
        <v>8427</v>
      </c>
      <c r="G147" s="312"/>
      <c r="H147" s="65">
        <v>6251446</v>
      </c>
      <c r="I147" s="65">
        <f>IF(H147="","None",_xlfn.XLOOKUP(H147,RawTable[ITEM_NO],RawTable[STOCK],"None"))</f>
        <v>4</v>
      </c>
      <c r="J147" s="313"/>
      <c r="K147" s="313"/>
      <c r="L147" s="316"/>
    </row>
    <row r="148" spans="2:12" ht="30" customHeight="1">
      <c r="B148" s="315" t="s">
        <v>8369</v>
      </c>
      <c r="C148" s="312" t="s">
        <v>1561</v>
      </c>
      <c r="D148" s="312" t="s">
        <v>2471</v>
      </c>
      <c r="E148" s="312" t="s">
        <v>2472</v>
      </c>
      <c r="F148" s="312"/>
      <c r="G148" s="312" t="s">
        <v>2257</v>
      </c>
      <c r="H148" s="65">
        <v>963204</v>
      </c>
      <c r="I148" s="65">
        <f>IF(H148="","None",_xlfn.XLOOKUP(H148,RawTable[ITEM_NO],RawTable[STOCK],"None"))</f>
        <v>1</v>
      </c>
      <c r="J148" s="313"/>
      <c r="K148" s="313"/>
      <c r="L148" s="316"/>
    </row>
    <row r="149" spans="2:12" ht="30" customHeight="1">
      <c r="B149" s="315" t="s">
        <v>8369</v>
      </c>
      <c r="C149" s="312" t="s">
        <v>1561</v>
      </c>
      <c r="D149" s="312" t="s">
        <v>2475</v>
      </c>
      <c r="E149" s="312" t="s">
        <v>2476</v>
      </c>
      <c r="F149" s="312"/>
      <c r="G149" s="312" t="s">
        <v>2257</v>
      </c>
      <c r="H149" s="65">
        <v>963205</v>
      </c>
      <c r="I149" s="65">
        <f>IF(H149="","None",_xlfn.XLOOKUP(H149,RawTable[ITEM_NO],RawTable[STOCK],"None"))</f>
        <v>2</v>
      </c>
      <c r="J149" s="313"/>
      <c r="K149" s="313"/>
      <c r="L149" s="316"/>
    </row>
    <row r="150" spans="2:12" ht="30" customHeight="1">
      <c r="B150" s="315" t="s">
        <v>8369</v>
      </c>
      <c r="C150" s="312" t="s">
        <v>1561</v>
      </c>
      <c r="D150" s="312" t="s">
        <v>2419</v>
      </c>
      <c r="E150" s="312" t="s">
        <v>2420</v>
      </c>
      <c r="F150" s="312"/>
      <c r="G150" s="312" t="s">
        <v>2257</v>
      </c>
      <c r="H150" s="65">
        <v>964110</v>
      </c>
      <c r="I150" s="65">
        <f>IF(H150="","None",_xlfn.XLOOKUP(H150,RawTable[ITEM_NO],RawTable[STOCK],"None"))</f>
        <v>1</v>
      </c>
      <c r="J150" s="313"/>
      <c r="K150" s="313"/>
      <c r="L150" s="316"/>
    </row>
    <row r="151" spans="2:12" ht="30" customHeight="1">
      <c r="B151" s="315" t="s">
        <v>8369</v>
      </c>
      <c r="C151" s="312" t="s">
        <v>1561</v>
      </c>
      <c r="D151" s="312" t="s">
        <v>2351</v>
      </c>
      <c r="E151" s="312" t="s">
        <v>2352</v>
      </c>
      <c r="F151" s="312"/>
      <c r="G151" s="312" t="s">
        <v>2257</v>
      </c>
      <c r="H151" s="65">
        <v>964112</v>
      </c>
      <c r="I151" s="65">
        <f>IF(H151="","None",_xlfn.XLOOKUP(H151,RawTable[ITEM_NO],RawTable[STOCK],"None"))</f>
        <v>2</v>
      </c>
      <c r="J151" s="313"/>
      <c r="K151" s="313"/>
      <c r="L151" s="316"/>
    </row>
    <row r="152" spans="2:12" ht="30" customHeight="1">
      <c r="B152" s="315" t="s">
        <v>1413</v>
      </c>
      <c r="C152" s="312" t="s">
        <v>1561</v>
      </c>
      <c r="D152" s="312" t="s">
        <v>2459</v>
      </c>
      <c r="E152" s="312" t="s">
        <v>2460</v>
      </c>
      <c r="F152" s="312"/>
      <c r="G152" s="312" t="s">
        <v>2257</v>
      </c>
      <c r="H152" s="65">
        <v>964113</v>
      </c>
      <c r="I152" s="65">
        <f>IF(H152="","None",_xlfn.XLOOKUP(H152,RawTable[ITEM_NO],RawTable[STOCK],"None"))</f>
        <v>1</v>
      </c>
      <c r="J152" s="313"/>
      <c r="K152" s="313"/>
      <c r="L152" s="316"/>
    </row>
    <row r="153" spans="2:12" ht="30" customHeight="1">
      <c r="B153" s="315" t="s">
        <v>8369</v>
      </c>
      <c r="C153" s="312" t="s">
        <v>1561</v>
      </c>
      <c r="D153" s="312" t="s">
        <v>2465</v>
      </c>
      <c r="E153" s="312" t="s">
        <v>2466</v>
      </c>
      <c r="F153" s="312"/>
      <c r="G153" s="312" t="s">
        <v>2257</v>
      </c>
      <c r="H153" s="65">
        <v>964114</v>
      </c>
      <c r="I153" s="65">
        <f>IF(H153="","None",_xlfn.XLOOKUP(H153,RawTable[ITEM_NO],RawTable[STOCK],"None"))</f>
        <v>2</v>
      </c>
      <c r="J153" s="313"/>
      <c r="K153" s="313"/>
      <c r="L153" s="316"/>
    </row>
    <row r="154" spans="2:12" ht="30" customHeight="1">
      <c r="B154" s="315" t="s">
        <v>1413</v>
      </c>
      <c r="C154" s="312" t="s">
        <v>1561</v>
      </c>
      <c r="D154" s="312" t="s">
        <v>2463</v>
      </c>
      <c r="E154" s="312" t="s">
        <v>2464</v>
      </c>
      <c r="F154" s="312"/>
      <c r="G154" s="312" t="s">
        <v>2257</v>
      </c>
      <c r="H154" s="65">
        <v>964115</v>
      </c>
      <c r="I154" s="65">
        <f>IF(H154="","None",_xlfn.XLOOKUP(H154,RawTable[ITEM_NO],RawTable[STOCK],"None"))</f>
        <v>0</v>
      </c>
      <c r="J154" s="313"/>
      <c r="K154" s="313"/>
      <c r="L154" s="316"/>
    </row>
    <row r="155" spans="2:12" ht="30" customHeight="1">
      <c r="B155" s="315" t="s">
        <v>1413</v>
      </c>
      <c r="C155" s="312" t="s">
        <v>1561</v>
      </c>
      <c r="D155" s="312" t="s">
        <v>2461</v>
      </c>
      <c r="E155" s="312" t="s">
        <v>2462</v>
      </c>
      <c r="F155" s="312"/>
      <c r="G155" s="312" t="s">
        <v>2257</v>
      </c>
      <c r="H155" s="65">
        <v>964116</v>
      </c>
      <c r="I155" s="65">
        <f>IF(H155="","None",_xlfn.XLOOKUP(H155,RawTable[ITEM_NO],RawTable[STOCK],"None"))</f>
        <v>4</v>
      </c>
      <c r="J155" s="313"/>
      <c r="K155" s="313"/>
      <c r="L155" s="316"/>
    </row>
    <row r="156" spans="2:12" ht="30" customHeight="1">
      <c r="B156" s="315" t="s">
        <v>8369</v>
      </c>
      <c r="C156" s="312" t="s">
        <v>1561</v>
      </c>
      <c r="D156" s="312" t="s">
        <v>2473</v>
      </c>
      <c r="E156" s="312" t="s">
        <v>2474</v>
      </c>
      <c r="F156" s="312"/>
      <c r="G156" s="312" t="s">
        <v>2257</v>
      </c>
      <c r="H156" s="65">
        <v>964117</v>
      </c>
      <c r="I156" s="65">
        <f>IF(H156="","None",_xlfn.XLOOKUP(H156,RawTable[ITEM_NO],RawTable[STOCK],"None"))</f>
        <v>0</v>
      </c>
      <c r="J156" s="313"/>
      <c r="K156" s="313"/>
      <c r="L156" s="316"/>
    </row>
    <row r="157" spans="2:12" ht="30" customHeight="1">
      <c r="B157" s="315" t="s">
        <v>8369</v>
      </c>
      <c r="C157" s="312" t="s">
        <v>1561</v>
      </c>
      <c r="D157" s="312" t="s">
        <v>2469</v>
      </c>
      <c r="E157" s="312" t="s">
        <v>2470</v>
      </c>
      <c r="F157" s="312"/>
      <c r="G157" s="312" t="s">
        <v>2257</v>
      </c>
      <c r="H157" s="65">
        <v>965356</v>
      </c>
      <c r="I157" s="65">
        <f>IF(H157="","None",_xlfn.XLOOKUP(H157,RawTable[ITEM_NO],RawTable[STOCK],"None"))</f>
        <v>1</v>
      </c>
      <c r="J157" s="313"/>
      <c r="K157" s="313"/>
      <c r="L157" s="316"/>
    </row>
    <row r="158" spans="2:12" ht="30" customHeight="1">
      <c r="B158" s="315" t="s">
        <v>8369</v>
      </c>
      <c r="C158" s="312" t="s">
        <v>1561</v>
      </c>
      <c r="D158" s="312" t="s">
        <v>2529</v>
      </c>
      <c r="E158" s="312" t="s">
        <v>2528</v>
      </c>
      <c r="F158" s="312" t="s">
        <v>8484</v>
      </c>
      <c r="G158" s="312" t="s">
        <v>2257</v>
      </c>
      <c r="H158" s="65">
        <v>6215227</v>
      </c>
      <c r="I158" s="65">
        <f>IF(H158="","None",_xlfn.XLOOKUP(H158,RawTable[ITEM_NO],RawTable[STOCK],"None"))</f>
        <v>2</v>
      </c>
      <c r="J158" s="313"/>
      <c r="K158" s="313"/>
      <c r="L158" s="316"/>
    </row>
    <row r="159" spans="2:12" ht="30" customHeight="1">
      <c r="B159" s="315" t="s">
        <v>1415</v>
      </c>
      <c r="C159" s="312" t="s">
        <v>1561</v>
      </c>
      <c r="D159" s="312" t="s">
        <v>2446</v>
      </c>
      <c r="E159" s="312" t="s">
        <v>2447</v>
      </c>
      <c r="F159" s="312"/>
      <c r="G159" s="312" t="s">
        <v>1423</v>
      </c>
      <c r="H159" s="65">
        <v>6312292</v>
      </c>
      <c r="I159" s="65">
        <f>IF(H159="","None",_xlfn.XLOOKUP(H159,RawTable[ITEM_NO],RawTable[STOCK],"None"))</f>
        <v>11</v>
      </c>
      <c r="J159" s="313"/>
      <c r="K159" s="313"/>
      <c r="L159" s="316"/>
    </row>
    <row r="160" spans="2:12" ht="30" customHeight="1">
      <c r="B160" s="315" t="s">
        <v>8369</v>
      </c>
      <c r="C160" s="312" t="s">
        <v>1561</v>
      </c>
      <c r="D160" s="312" t="s">
        <v>2353</v>
      </c>
      <c r="E160" s="312" t="s">
        <v>2354</v>
      </c>
      <c r="F160" s="312" t="s">
        <v>2355</v>
      </c>
      <c r="G160" s="312"/>
      <c r="H160" s="65" t="s">
        <v>2356</v>
      </c>
      <c r="I160" s="65" t="str">
        <f>IF(H160="","None",_xlfn.XLOOKUP(H160,RawTable[ITEM_NO],RawTable[STOCK],"None"))</f>
        <v>None</v>
      </c>
      <c r="J160" s="313"/>
      <c r="K160" s="313"/>
      <c r="L160" s="316"/>
    </row>
    <row r="161" spans="2:12" ht="30" customHeight="1">
      <c r="B161" s="315" t="s">
        <v>1415</v>
      </c>
      <c r="C161" s="312"/>
      <c r="D161" s="312" t="s">
        <v>2348</v>
      </c>
      <c r="E161" s="312"/>
      <c r="F161" s="312"/>
      <c r="G161" s="312" t="s">
        <v>1423</v>
      </c>
      <c r="H161" s="65">
        <v>6167277</v>
      </c>
      <c r="I161" s="65" t="str">
        <f>IF(H161="","None",_xlfn.XLOOKUP(H161,RawTable[ITEM_NO],RawTable[STOCK],"None"))</f>
        <v>None</v>
      </c>
      <c r="J161" s="313"/>
      <c r="K161" s="313"/>
      <c r="L161" s="316"/>
    </row>
    <row r="162" spans="2:12" ht="30" customHeight="1">
      <c r="B162" s="315" t="s">
        <v>8327</v>
      </c>
      <c r="C162" s="312"/>
      <c r="D162" s="312" t="s">
        <v>7615</v>
      </c>
      <c r="E162" s="312" t="s">
        <v>2859</v>
      </c>
      <c r="F162" s="312"/>
      <c r="G162" s="312"/>
      <c r="H162" s="65">
        <v>6220001</v>
      </c>
      <c r="I162" s="65">
        <f>IF(H162="","None",_xlfn.XLOOKUP(H162,RawTable[ITEM_NO],RawTable[STOCK],"None"))</f>
        <v>1</v>
      </c>
      <c r="J162" s="313"/>
      <c r="K162" s="313"/>
      <c r="L162" s="316"/>
    </row>
    <row r="163" spans="2:12" ht="30" customHeight="1">
      <c r="B163" s="315" t="s">
        <v>8369</v>
      </c>
      <c r="C163" s="312"/>
      <c r="D163" s="312" t="s">
        <v>2410</v>
      </c>
      <c r="E163" s="312"/>
      <c r="F163" s="312"/>
      <c r="G163" s="312" t="s">
        <v>1759</v>
      </c>
      <c r="H163" s="65">
        <v>6311206</v>
      </c>
      <c r="I163" s="65">
        <f>IF(H163="","None",_xlfn.XLOOKUP(H163,RawTable[ITEM_NO],RawTable[STOCK],"None"))</f>
        <v>0</v>
      </c>
      <c r="J163" s="313"/>
      <c r="K163" s="313"/>
      <c r="L163" s="316"/>
    </row>
    <row r="164" spans="2:12" ht="30" customHeight="1">
      <c r="I164" s="65" t="str">
        <f>IF(H164="","None",_xlfn.XLOOKUP(H164,RawTable[ITEM_NO],RawTable[STOCK],"None"))</f>
        <v>None</v>
      </c>
    </row>
    <row r="165" spans="2:12" ht="30" customHeight="1">
      <c r="I165" s="65" t="str">
        <f>IF(H165="","None",_xlfn.XLOOKUP(H165,RawTable[ITEM_NO],RawTable[STOCK],"None"))</f>
        <v>None</v>
      </c>
    </row>
    <row r="166" spans="2:12" ht="30" customHeight="1">
      <c r="I166" s="65" t="str">
        <f>IF(H166="","None",_xlfn.XLOOKUP(H166,RawTable[ITEM_NO],RawTable[STOCK],"None"))</f>
        <v>None</v>
      </c>
    </row>
    <row r="167" spans="2:12" ht="30" customHeight="1">
      <c r="I167" s="65" t="str">
        <f>IF(H167="","None",_xlfn.XLOOKUP(H167,RawTable[ITEM_NO],RawTable[STOCK],"None"))</f>
        <v>None</v>
      </c>
    </row>
    <row r="168" spans="2:12" ht="30" customHeight="1">
      <c r="I168" s="65" t="str">
        <f>IF(H168="","None",_xlfn.XLOOKUP(H168,RawTable[ITEM_NO],RawTable[STOCK],"None"))</f>
        <v>None</v>
      </c>
    </row>
    <row r="169" spans="2:12" ht="30" customHeight="1">
      <c r="I169" s="65" t="str">
        <f>IF(H169="","None",_xlfn.XLOOKUP(H169,RawTable[ITEM_NO],RawTable[STOCK],"None"))</f>
        <v>None</v>
      </c>
    </row>
    <row r="170" spans="2:12" ht="30" customHeight="1">
      <c r="I170" s="65" t="str">
        <f>IF(H170="","None",_xlfn.XLOOKUP(H170,RawTable[ITEM_NO],RawTable[STOCK],"None"))</f>
        <v>None</v>
      </c>
    </row>
    <row r="171" spans="2:12" ht="30" customHeight="1">
      <c r="I171" s="65" t="str">
        <f>IF(H171="","None",_xlfn.XLOOKUP(H171,RawTable[ITEM_NO],RawTable[STOCK],"None"))</f>
        <v>None</v>
      </c>
    </row>
    <row r="172" spans="2:12" ht="30" customHeight="1">
      <c r="I172" s="65" t="str">
        <f>IF(H172="","None",_xlfn.XLOOKUP(H172,RawTable[ITEM_NO],RawTable[STOCK],"None"))</f>
        <v>None</v>
      </c>
    </row>
    <row r="173" spans="2:12" ht="30" customHeight="1">
      <c r="I173" s="65" t="str">
        <f>IF(H173="","None",_xlfn.XLOOKUP(H173,RawTable[ITEM_NO],RawTable[STOCK],"None"))</f>
        <v>None</v>
      </c>
    </row>
    <row r="174" spans="2:12" ht="30" customHeight="1">
      <c r="I174" s="65" t="str">
        <f>IF(H174="","None",_xlfn.XLOOKUP(H174,RawTable[ITEM_NO],RawTable[STOCK],"None"))</f>
        <v>None</v>
      </c>
    </row>
    <row r="175" spans="2:12" ht="30" customHeight="1">
      <c r="I175" s="65" t="str">
        <f>IF(H175="","None",_xlfn.XLOOKUP(H175,RawTable[ITEM_NO],RawTable[STOCK],"None"))</f>
        <v>None</v>
      </c>
    </row>
    <row r="176" spans="2:12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10" xr:uid="{DAAE7B28-B568-46B2-8B83-F3990409C08E}">
    <sortState xmlns:xlrd2="http://schemas.microsoft.com/office/spreadsheetml/2017/richdata2" ref="B4:L163">
      <sortCondition ref="C3:C110"/>
    </sortState>
  </autoFilter>
  <phoneticPr fontId="2" type="noConversion"/>
  <conditionalFormatting sqref="B4:H220">
    <cfRule type="expression" dxfId="82" priority="6" stopIfTrue="1">
      <formula>UPPER($I4)="NONE"</formula>
    </cfRule>
    <cfRule type="expression" dxfId="81" priority="7" stopIfTrue="1">
      <formula>AND($I4&lt;&gt;"", $J4&lt;&gt;"", $I4*1&lt;$J4*1)</formula>
    </cfRule>
  </conditionalFormatting>
  <conditionalFormatting sqref="H1:H3 H221:H1048576">
    <cfRule type="duplicateValues" dxfId="80" priority="5"/>
  </conditionalFormatting>
  <conditionalFormatting sqref="H4:H1048576">
    <cfRule type="expression" dxfId="79" priority="8">
      <formula>COUNTIF($H:$H, $H4)&gt;1</formula>
    </cfRule>
  </conditionalFormatting>
  <conditionalFormatting sqref="I3:I1048576">
    <cfRule type="cellIs" dxfId="78" priority="1" operator="equal">
      <formula>0</formula>
    </cfRule>
    <cfRule type="cellIs" dxfId="77" priority="2" operator="equal">
      <formula>"None"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4794-629C-4638-B804-14C827020FC7}">
  <sheetPr codeName="Sheet138"/>
  <dimension ref="B1:L231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2669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/>
      <c r="C4" s="312"/>
      <c r="D4" s="312"/>
      <c r="E4" s="312"/>
      <c r="F4" s="312"/>
      <c r="G4" s="312"/>
      <c r="H4" s="65"/>
      <c r="I4" s="65" t="str">
        <f>IF(H4="","None",_xlfn.XLOOKUP(H4,RawTable[ITEM_NO],RawTable[STOCK],"None"))</f>
        <v>None</v>
      </c>
      <c r="J4" s="313"/>
      <c r="K4" s="313"/>
      <c r="L4" s="316"/>
    </row>
    <row r="5" spans="2:12" ht="30" customHeight="1">
      <c r="B5" s="315" t="s">
        <v>1415</v>
      </c>
      <c r="C5" s="312" t="s">
        <v>1426</v>
      </c>
      <c r="D5" s="312" t="s">
        <v>2332</v>
      </c>
      <c r="E5" s="312">
        <v>1000002137</v>
      </c>
      <c r="F5" s="312"/>
      <c r="G5" s="312" t="s">
        <v>2257</v>
      </c>
      <c r="H5" s="65">
        <v>1055322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1415</v>
      </c>
      <c r="C6" s="312" t="s">
        <v>1426</v>
      </c>
      <c r="D6" s="312" t="s">
        <v>2333</v>
      </c>
      <c r="E6" s="312">
        <v>11008701</v>
      </c>
      <c r="F6" s="312"/>
      <c r="G6" s="312" t="s">
        <v>1419</v>
      </c>
      <c r="H6" s="65">
        <v>1055321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1415</v>
      </c>
      <c r="C7" s="312" t="s">
        <v>2170</v>
      </c>
      <c r="D7" s="312" t="s">
        <v>2334</v>
      </c>
      <c r="E7" s="312" t="s">
        <v>2335</v>
      </c>
      <c r="F7" s="312" t="s">
        <v>2336</v>
      </c>
      <c r="G7" s="312" t="s">
        <v>1528</v>
      </c>
      <c r="H7" s="65">
        <v>6275477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1415</v>
      </c>
      <c r="C8" s="312"/>
      <c r="D8" s="312" t="s">
        <v>2337</v>
      </c>
      <c r="E8" s="312" t="s">
        <v>2338</v>
      </c>
      <c r="F8" s="312" t="s">
        <v>2339</v>
      </c>
      <c r="G8" s="312" t="s">
        <v>1528</v>
      </c>
      <c r="H8" s="65">
        <v>6275479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1413</v>
      </c>
      <c r="C9" s="312" t="s">
        <v>2340</v>
      </c>
      <c r="D9" s="312" t="s">
        <v>2341</v>
      </c>
      <c r="E9" s="312" t="s">
        <v>2342</v>
      </c>
      <c r="F9" s="312"/>
      <c r="G9" s="312" t="s">
        <v>2257</v>
      </c>
      <c r="H9" s="65">
        <v>963215</v>
      </c>
      <c r="I9" s="65" t="str">
        <f>IF(H9="","None",_xlfn.XLOOKUP(H9,RawTable[ITEM_NO],RawTable[STOCK],"None"))</f>
        <v>None</v>
      </c>
      <c r="J9" s="313"/>
      <c r="K9" s="313"/>
      <c r="L9" s="316"/>
    </row>
    <row r="10" spans="2:12" ht="30" customHeight="1">
      <c r="B10" s="315" t="s">
        <v>1415</v>
      </c>
      <c r="C10" s="312" t="s">
        <v>1448</v>
      </c>
      <c r="D10" s="312" t="s">
        <v>2343</v>
      </c>
      <c r="E10" s="312" t="s">
        <v>2344</v>
      </c>
      <c r="F10" s="312"/>
      <c r="G10" s="312" t="s">
        <v>1423</v>
      </c>
      <c r="H10" s="65">
        <v>6166669</v>
      </c>
      <c r="I10" s="65">
        <f>IF(H10="","None",_xlfn.XLOOKUP(H10,RawTable[ITEM_NO],RawTable[STOCK],"None"))</f>
        <v>4</v>
      </c>
      <c r="J10" s="313"/>
      <c r="K10" s="313"/>
      <c r="L10" s="316"/>
    </row>
    <row r="11" spans="2:12" ht="30" customHeight="1">
      <c r="B11" s="315" t="s">
        <v>1415</v>
      </c>
      <c r="C11" s="312" t="s">
        <v>1800</v>
      </c>
      <c r="D11" s="312" t="s">
        <v>2345</v>
      </c>
      <c r="E11" s="312" t="s">
        <v>2346</v>
      </c>
      <c r="F11" s="312"/>
      <c r="G11" s="312" t="s">
        <v>1419</v>
      </c>
      <c r="H11" s="65">
        <v>6189381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1415</v>
      </c>
      <c r="C12" s="312" t="s">
        <v>1426</v>
      </c>
      <c r="D12" s="312" t="s">
        <v>2347</v>
      </c>
      <c r="E12" s="312">
        <v>1000004860</v>
      </c>
      <c r="F12" s="312"/>
      <c r="G12" s="312" t="s">
        <v>2257</v>
      </c>
      <c r="H12" s="65">
        <v>1055318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1415</v>
      </c>
      <c r="C13" s="312"/>
      <c r="D13" s="312" t="s">
        <v>2348</v>
      </c>
      <c r="E13" s="312"/>
      <c r="F13" s="312"/>
      <c r="G13" s="312" t="s">
        <v>1423</v>
      </c>
      <c r="H13" s="65">
        <v>6167277</v>
      </c>
      <c r="I13" s="65" t="str">
        <f>IF(H13="","None",_xlfn.XLOOKUP(H13,RawTable[ITEM_NO],RawTable[STOCK],"None"))</f>
        <v>None</v>
      </c>
      <c r="J13" s="313"/>
      <c r="K13" s="313"/>
      <c r="L13" s="316"/>
    </row>
    <row r="14" spans="2:12" ht="30" customHeight="1">
      <c r="B14" s="315" t="s">
        <v>1415</v>
      </c>
      <c r="C14" s="312" t="s">
        <v>2294</v>
      </c>
      <c r="D14" s="312" t="s">
        <v>2349</v>
      </c>
      <c r="E14" s="312" t="s">
        <v>2350</v>
      </c>
      <c r="F14" s="312"/>
      <c r="G14" s="312" t="s">
        <v>2257</v>
      </c>
      <c r="H14" s="65">
        <v>1054258</v>
      </c>
      <c r="I14" s="65">
        <f>IF(H14="","None",_xlfn.XLOOKUP(H14,RawTable[ITEM_NO],RawTable[STOCK],"None"))</f>
        <v>1</v>
      </c>
      <c r="J14" s="313"/>
      <c r="K14" s="313"/>
      <c r="L14" s="316"/>
    </row>
    <row r="15" spans="2:12" ht="30" customHeight="1">
      <c r="B15" s="315" t="s">
        <v>1413</v>
      </c>
      <c r="C15" s="312" t="s">
        <v>1561</v>
      </c>
      <c r="D15" s="312" t="s">
        <v>2351</v>
      </c>
      <c r="E15" s="312" t="s">
        <v>2352</v>
      </c>
      <c r="F15" s="312"/>
      <c r="G15" s="312" t="s">
        <v>2257</v>
      </c>
      <c r="H15" s="65">
        <v>964112</v>
      </c>
      <c r="I15" s="65">
        <f>IF(H15="","None",_xlfn.XLOOKUP(H15,RawTable[ITEM_NO],RawTable[STOCK],"None"))</f>
        <v>2</v>
      </c>
      <c r="J15" s="313"/>
      <c r="K15" s="313"/>
      <c r="L15" s="316"/>
    </row>
    <row r="16" spans="2:12" ht="30" customHeight="1">
      <c r="B16" s="315" t="s">
        <v>1413</v>
      </c>
      <c r="C16" s="312" t="s">
        <v>1561</v>
      </c>
      <c r="D16" s="312" t="s">
        <v>2353</v>
      </c>
      <c r="E16" s="312" t="s">
        <v>2354</v>
      </c>
      <c r="F16" s="312" t="s">
        <v>2355</v>
      </c>
      <c r="G16" s="312"/>
      <c r="H16" s="65">
        <v>958980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1665</v>
      </c>
      <c r="D17" s="312" t="s">
        <v>2357</v>
      </c>
      <c r="E17" s="312"/>
      <c r="F17" s="312"/>
      <c r="G17" s="312" t="s">
        <v>1759</v>
      </c>
      <c r="H17" s="65">
        <v>959101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2294</v>
      </c>
      <c r="D18" s="312" t="s">
        <v>2358</v>
      </c>
      <c r="E18" s="312" t="s">
        <v>2359</v>
      </c>
      <c r="F18" s="312"/>
      <c r="G18" s="312" t="s">
        <v>2257</v>
      </c>
      <c r="H18" s="65">
        <v>955580</v>
      </c>
      <c r="I18" s="65">
        <f>IF(H18="","None",_xlfn.XLOOKUP(H18,RawTable[ITEM_NO],RawTable[STOCK],"None"))</f>
        <v>13</v>
      </c>
      <c r="J18" s="313"/>
      <c r="K18" s="313"/>
      <c r="L18" s="316"/>
    </row>
    <row r="19" spans="2:12" ht="30" customHeight="1">
      <c r="B19" s="315" t="s">
        <v>1415</v>
      </c>
      <c r="C19" s="312" t="s">
        <v>1460</v>
      </c>
      <c r="D19" s="312" t="s">
        <v>2360</v>
      </c>
      <c r="E19" s="312" t="s">
        <v>2361</v>
      </c>
      <c r="F19" s="312" t="s">
        <v>2362</v>
      </c>
      <c r="G19" s="312" t="s">
        <v>1444</v>
      </c>
      <c r="H19" s="65">
        <v>6266085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 t="s">
        <v>2261</v>
      </c>
      <c r="D20" s="312" t="s">
        <v>2363</v>
      </c>
      <c r="E20" s="312" t="s">
        <v>2364</v>
      </c>
      <c r="F20" s="312"/>
      <c r="G20" s="312" t="s">
        <v>2257</v>
      </c>
      <c r="H20" s="65">
        <v>964111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1563</v>
      </c>
      <c r="D21" s="312" t="s">
        <v>2365</v>
      </c>
      <c r="E21" s="312"/>
      <c r="F21" s="312"/>
      <c r="G21" s="312" t="s">
        <v>1423</v>
      </c>
      <c r="H21" s="65">
        <v>1252351</v>
      </c>
      <c r="I21" s="65">
        <f>IF(H21="","None",_xlfn.XLOOKUP(H21,RawTable[ITEM_NO],RawTable[STOCK],"None"))</f>
        <v>4</v>
      </c>
      <c r="J21" s="313"/>
      <c r="K21" s="313"/>
      <c r="L21" s="316"/>
    </row>
    <row r="22" spans="2:12" ht="30" customHeight="1">
      <c r="B22" s="315" t="s">
        <v>1413</v>
      </c>
      <c r="C22" s="312" t="s">
        <v>1626</v>
      </c>
      <c r="D22" s="312" t="s">
        <v>2366</v>
      </c>
      <c r="E22" s="312" t="s">
        <v>2367</v>
      </c>
      <c r="F22" s="312"/>
      <c r="G22" s="312" t="s">
        <v>2257</v>
      </c>
      <c r="H22" s="65">
        <v>1350783</v>
      </c>
      <c r="I22" s="65">
        <f>IF(H22="","None",_xlfn.XLOOKUP(H22,RawTable[ITEM_NO],RawTable[STOCK],"None"))</f>
        <v>9</v>
      </c>
      <c r="J22" s="313"/>
      <c r="K22" s="313"/>
      <c r="L22" s="316"/>
    </row>
    <row r="23" spans="2:12" ht="30" customHeight="1">
      <c r="B23" s="315" t="s">
        <v>1415</v>
      </c>
      <c r="C23" s="312" t="s">
        <v>2319</v>
      </c>
      <c r="D23" s="312" t="s">
        <v>2368</v>
      </c>
      <c r="E23" s="312" t="s">
        <v>2369</v>
      </c>
      <c r="F23" s="312" t="s">
        <v>2370</v>
      </c>
      <c r="G23" s="312" t="s">
        <v>2257</v>
      </c>
      <c r="H23" s="65">
        <v>6304784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1415</v>
      </c>
      <c r="C24" s="312" t="s">
        <v>2371</v>
      </c>
      <c r="D24" s="312" t="s">
        <v>2372</v>
      </c>
      <c r="E24" s="312" t="s">
        <v>2373</v>
      </c>
      <c r="F24" s="312" t="s">
        <v>2374</v>
      </c>
      <c r="G24" s="312" t="s">
        <v>1419</v>
      </c>
      <c r="H24" s="65">
        <v>1055042</v>
      </c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 t="s">
        <v>1413</v>
      </c>
      <c r="C25" s="312" t="s">
        <v>1626</v>
      </c>
      <c r="D25" s="312" t="s">
        <v>2375</v>
      </c>
      <c r="E25" s="312" t="s">
        <v>2376</v>
      </c>
      <c r="F25" s="312"/>
      <c r="G25" s="312" t="s">
        <v>2257</v>
      </c>
      <c r="H25" s="65">
        <v>964179</v>
      </c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 t="s">
        <v>1413</v>
      </c>
      <c r="C26" s="312" t="s">
        <v>1626</v>
      </c>
      <c r="D26" s="312" t="s">
        <v>2377</v>
      </c>
      <c r="E26" s="312" t="s">
        <v>2378</v>
      </c>
      <c r="F26" s="312"/>
      <c r="G26" s="312" t="s">
        <v>2257</v>
      </c>
      <c r="H26" s="65">
        <v>963209</v>
      </c>
      <c r="I26" s="65">
        <f>IF(H26="","None",_xlfn.XLOOKUP(H26,RawTable[ITEM_NO],RawTable[STOCK],"None"))</f>
        <v>3</v>
      </c>
      <c r="J26" s="313"/>
      <c r="K26" s="313"/>
      <c r="L26" s="316"/>
    </row>
    <row r="27" spans="2:12" ht="30" customHeight="1">
      <c r="B27" s="315" t="s">
        <v>1413</v>
      </c>
      <c r="C27" s="312" t="s">
        <v>1626</v>
      </c>
      <c r="D27" s="312" t="s">
        <v>2379</v>
      </c>
      <c r="E27" s="312" t="s">
        <v>2380</v>
      </c>
      <c r="F27" s="312"/>
      <c r="G27" s="312" t="s">
        <v>2257</v>
      </c>
      <c r="H27" s="65">
        <v>963208</v>
      </c>
      <c r="I27" s="65">
        <f>IF(H27="","None",_xlfn.XLOOKUP(H27,RawTable[ITEM_NO],RawTable[STOCK],"None"))</f>
        <v>6</v>
      </c>
      <c r="J27" s="313"/>
      <c r="K27" s="313"/>
      <c r="L27" s="316"/>
    </row>
    <row r="28" spans="2:12" ht="30" customHeight="1">
      <c r="B28" s="315" t="s">
        <v>1413</v>
      </c>
      <c r="C28" s="312" t="s">
        <v>1626</v>
      </c>
      <c r="D28" s="312" t="s">
        <v>2381</v>
      </c>
      <c r="E28" s="312" t="s">
        <v>2382</v>
      </c>
      <c r="F28" s="312"/>
      <c r="G28" s="312" t="s">
        <v>2257</v>
      </c>
      <c r="H28" s="65">
        <v>963212</v>
      </c>
      <c r="I28" s="65">
        <f>IF(H28="","None",_xlfn.XLOOKUP(H28,RawTable[ITEM_NO],RawTable[STOCK],"None"))</f>
        <v>5</v>
      </c>
      <c r="J28" s="313"/>
      <c r="K28" s="313"/>
      <c r="L28" s="316"/>
    </row>
    <row r="29" spans="2:12" ht="30" customHeight="1">
      <c r="B29" s="315" t="s">
        <v>1413</v>
      </c>
      <c r="C29" s="312" t="s">
        <v>1626</v>
      </c>
      <c r="D29" s="312" t="s">
        <v>2383</v>
      </c>
      <c r="E29" s="312" t="s">
        <v>2384</v>
      </c>
      <c r="F29" s="312"/>
      <c r="G29" s="312" t="s">
        <v>2257</v>
      </c>
      <c r="H29" s="65">
        <v>963210</v>
      </c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 t="s">
        <v>1413</v>
      </c>
      <c r="C30" s="312" t="s">
        <v>2184</v>
      </c>
      <c r="D30" s="312" t="s">
        <v>2385</v>
      </c>
      <c r="E30" s="312">
        <v>1000016881</v>
      </c>
      <c r="F30" s="312"/>
      <c r="G30" s="312" t="s">
        <v>2386</v>
      </c>
      <c r="H30" s="65">
        <v>964221</v>
      </c>
      <c r="I30" s="65">
        <f>IF(H30="","None",_xlfn.XLOOKUP(H30,RawTable[ITEM_NO],RawTable[STOCK],"None"))</f>
        <v>4</v>
      </c>
      <c r="J30" s="313"/>
      <c r="K30" s="313"/>
      <c r="L30" s="316"/>
    </row>
    <row r="31" spans="2:12" ht="30" customHeight="1">
      <c r="B31" s="315" t="s">
        <v>1413</v>
      </c>
      <c r="C31" s="312" t="s">
        <v>2184</v>
      </c>
      <c r="D31" s="312" t="s">
        <v>2387</v>
      </c>
      <c r="E31" s="312" t="s">
        <v>2388</v>
      </c>
      <c r="F31" s="312"/>
      <c r="G31" s="312" t="s">
        <v>2257</v>
      </c>
      <c r="H31" s="65">
        <v>6235675</v>
      </c>
      <c r="I31" s="65">
        <f>IF(H31="","None",_xlfn.XLOOKUP(H31,RawTable[ITEM_NO],RawTable[STOCK],"None"))</f>
        <v>6</v>
      </c>
      <c r="J31" s="313"/>
      <c r="K31" s="313"/>
      <c r="L31" s="316"/>
    </row>
    <row r="32" spans="2:12" ht="30" customHeight="1">
      <c r="B32" s="315" t="s">
        <v>1413</v>
      </c>
      <c r="C32" s="312" t="s">
        <v>2184</v>
      </c>
      <c r="D32" s="312" t="s">
        <v>2389</v>
      </c>
      <c r="E32" s="312" t="s">
        <v>2390</v>
      </c>
      <c r="F32" s="312"/>
      <c r="G32" s="312" t="s">
        <v>2257</v>
      </c>
      <c r="H32" s="65">
        <v>963795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1413</v>
      </c>
      <c r="C33" s="312" t="s">
        <v>2391</v>
      </c>
      <c r="D33" s="312" t="s">
        <v>2392</v>
      </c>
      <c r="E33" s="312" t="s">
        <v>2393</v>
      </c>
      <c r="F33" s="312"/>
      <c r="G33" s="312" t="s">
        <v>2257</v>
      </c>
      <c r="H33" s="65">
        <v>964125</v>
      </c>
      <c r="I33" s="65">
        <f>IF(H33="","None",_xlfn.XLOOKUP(H33,RawTable[ITEM_NO],RawTable[STOCK],"None"))</f>
        <v>3</v>
      </c>
      <c r="J33" s="313"/>
      <c r="K33" s="313"/>
      <c r="L33" s="316"/>
    </row>
    <row r="34" spans="2:12" ht="30" customHeight="1">
      <c r="B34" s="315" t="s">
        <v>1413</v>
      </c>
      <c r="C34" s="312" t="s">
        <v>2391</v>
      </c>
      <c r="D34" s="312" t="s">
        <v>2394</v>
      </c>
      <c r="E34" s="312" t="s">
        <v>2395</v>
      </c>
      <c r="F34" s="312"/>
      <c r="G34" s="312" t="s">
        <v>2257</v>
      </c>
      <c r="H34" s="65">
        <v>1052648</v>
      </c>
      <c r="I34" s="65">
        <f>IF(H34="","None",_xlfn.XLOOKUP(H34,RawTable[ITEM_NO],RawTable[STOCK],"None"))</f>
        <v>6</v>
      </c>
      <c r="J34" s="313"/>
      <c r="K34" s="313"/>
      <c r="L34" s="316"/>
    </row>
    <row r="35" spans="2:12" ht="30" customHeight="1">
      <c r="B35" s="315" t="s">
        <v>1415</v>
      </c>
      <c r="C35" s="312" t="s">
        <v>1502</v>
      </c>
      <c r="D35" s="312" t="s">
        <v>2396</v>
      </c>
      <c r="E35" s="312" t="s">
        <v>2397</v>
      </c>
      <c r="F35" s="312"/>
      <c r="G35" s="312" t="s">
        <v>1554</v>
      </c>
      <c r="H35" s="65">
        <v>6262506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1502</v>
      </c>
      <c r="D36" s="312" t="s">
        <v>2398</v>
      </c>
      <c r="E36" s="312">
        <v>1000002138</v>
      </c>
      <c r="F36" s="312"/>
      <c r="G36" s="312" t="s">
        <v>2257</v>
      </c>
      <c r="H36" s="65">
        <v>1055317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1415</v>
      </c>
      <c r="C37" s="312" t="s">
        <v>1502</v>
      </c>
      <c r="D37" s="312" t="s">
        <v>2399</v>
      </c>
      <c r="E37" s="312">
        <v>1000002155</v>
      </c>
      <c r="F37" s="312"/>
      <c r="G37" s="312" t="s">
        <v>2257</v>
      </c>
      <c r="H37" s="65">
        <v>1055319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1415</v>
      </c>
      <c r="C38" s="312" t="s">
        <v>1502</v>
      </c>
      <c r="D38" s="312" t="s">
        <v>2400</v>
      </c>
      <c r="E38" s="312">
        <v>1000002152</v>
      </c>
      <c r="F38" s="312"/>
      <c r="G38" s="312" t="s">
        <v>1554</v>
      </c>
      <c r="H38" s="65">
        <v>1055320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1413</v>
      </c>
      <c r="C39" s="312" t="s">
        <v>2391</v>
      </c>
      <c r="D39" s="312" t="s">
        <v>2401</v>
      </c>
      <c r="E39" s="312" t="s">
        <v>2402</v>
      </c>
      <c r="F39" s="312"/>
      <c r="G39" s="312" t="s">
        <v>2257</v>
      </c>
      <c r="H39" s="65">
        <v>964123</v>
      </c>
      <c r="I39" s="65">
        <f>IF(H39="","None",_xlfn.XLOOKUP(H39,RawTable[ITEM_NO],RawTable[STOCK],"None"))</f>
        <v>3</v>
      </c>
      <c r="J39" s="313"/>
      <c r="K39" s="313"/>
      <c r="L39" s="316"/>
    </row>
    <row r="40" spans="2:12" ht="30" customHeight="1">
      <c r="B40" s="315" t="s">
        <v>1413</v>
      </c>
      <c r="C40" s="312" t="s">
        <v>2391</v>
      </c>
      <c r="D40" s="312" t="s">
        <v>2403</v>
      </c>
      <c r="E40" s="312" t="s">
        <v>2404</v>
      </c>
      <c r="F40" s="312"/>
      <c r="G40" s="312" t="s">
        <v>2257</v>
      </c>
      <c r="H40" s="65">
        <v>1053282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1413</v>
      </c>
      <c r="C41" s="312" t="s">
        <v>2391</v>
      </c>
      <c r="D41" s="312" t="s">
        <v>2405</v>
      </c>
      <c r="E41" s="312" t="s">
        <v>2406</v>
      </c>
      <c r="F41" s="312"/>
      <c r="G41" s="312" t="s">
        <v>2257</v>
      </c>
      <c r="H41" s="65">
        <v>964122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2391</v>
      </c>
      <c r="D42" s="312" t="s">
        <v>2407</v>
      </c>
      <c r="E42" s="312" t="s">
        <v>2408</v>
      </c>
      <c r="F42" s="312"/>
      <c r="G42" s="312" t="s">
        <v>2257</v>
      </c>
      <c r="H42" s="65">
        <v>964121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1415</v>
      </c>
      <c r="C43" s="312" t="s">
        <v>1504</v>
      </c>
      <c r="D43" s="312" t="s">
        <v>2409</v>
      </c>
      <c r="E43" s="312" t="s">
        <v>1402</v>
      </c>
      <c r="F43" s="312"/>
      <c r="G43" s="312" t="s">
        <v>1585</v>
      </c>
      <c r="H43" s="65">
        <v>6112047</v>
      </c>
      <c r="I43" s="65">
        <f>IF(H43="","None",_xlfn.XLOOKUP(H43,RawTable[ITEM_NO],RawTable[STOCK],"None"))</f>
        <v>2</v>
      </c>
      <c r="J43" s="313"/>
      <c r="K43" s="313"/>
      <c r="L43" s="316"/>
    </row>
    <row r="44" spans="2:12" ht="30" customHeight="1">
      <c r="B44" s="315" t="s">
        <v>1413</v>
      </c>
      <c r="C44" s="312"/>
      <c r="D44" s="312" t="s">
        <v>2410</v>
      </c>
      <c r="E44" s="312"/>
      <c r="F44" s="312"/>
      <c r="G44" s="312" t="s">
        <v>1759</v>
      </c>
      <c r="H44" s="65">
        <v>6311206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1415</v>
      </c>
      <c r="C45" s="312" t="s">
        <v>1665</v>
      </c>
      <c r="D45" s="312" t="s">
        <v>2411</v>
      </c>
      <c r="E45" s="312" t="s">
        <v>2412</v>
      </c>
      <c r="F45" s="312"/>
      <c r="G45" s="312" t="s">
        <v>2257</v>
      </c>
      <c r="H45" s="65">
        <v>961678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1413</v>
      </c>
      <c r="C46" s="312" t="s">
        <v>1626</v>
      </c>
      <c r="D46" s="312" t="s">
        <v>2413</v>
      </c>
      <c r="E46" s="312" t="s">
        <v>2414</v>
      </c>
      <c r="F46" s="312"/>
      <c r="G46" s="312" t="s">
        <v>2257</v>
      </c>
      <c r="H46" s="65">
        <v>957262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1626</v>
      </c>
      <c r="D47" s="312" t="s">
        <v>2415</v>
      </c>
      <c r="E47" s="312" t="s">
        <v>2416</v>
      </c>
      <c r="F47" s="312"/>
      <c r="G47" s="312" t="s">
        <v>2386</v>
      </c>
      <c r="H47" s="65">
        <v>958981</v>
      </c>
      <c r="I47" s="65">
        <f>IF(H47="","None",_xlfn.XLOOKUP(H47,RawTable[ITEM_NO],RawTable[STOCK],"None"))</f>
        <v>2</v>
      </c>
      <c r="J47" s="313"/>
      <c r="K47" s="313"/>
      <c r="L47" s="316"/>
    </row>
    <row r="48" spans="2:12" ht="30" customHeight="1">
      <c r="B48" s="315" t="s">
        <v>1413</v>
      </c>
      <c r="C48" s="312" t="s">
        <v>2417</v>
      </c>
      <c r="D48" s="312" t="s">
        <v>2418</v>
      </c>
      <c r="E48" s="312" t="s">
        <v>2418</v>
      </c>
      <c r="F48" s="312"/>
      <c r="G48" s="312" t="s">
        <v>2386</v>
      </c>
      <c r="H48" s="65">
        <v>6124660</v>
      </c>
      <c r="I48" s="65">
        <f>IF(H48="","None",_xlfn.XLOOKUP(H48,RawTable[ITEM_NO],RawTable[STOCK],"None"))</f>
        <v>10</v>
      </c>
      <c r="J48" s="313"/>
      <c r="K48" s="313"/>
      <c r="L48" s="316"/>
    </row>
    <row r="49" spans="2:12" ht="30" customHeight="1">
      <c r="B49" s="315" t="s">
        <v>1413</v>
      </c>
      <c r="C49" s="312" t="s">
        <v>1561</v>
      </c>
      <c r="D49" s="312" t="s">
        <v>2419</v>
      </c>
      <c r="E49" s="312" t="s">
        <v>2420</v>
      </c>
      <c r="F49" s="312"/>
      <c r="G49" s="312" t="s">
        <v>2257</v>
      </c>
      <c r="H49" s="65">
        <v>964110</v>
      </c>
      <c r="I49" s="65">
        <f>IF(H49="","None",_xlfn.XLOOKUP(H49,RawTable[ITEM_NO],RawTable[STOCK],"None"))</f>
        <v>1</v>
      </c>
      <c r="J49" s="313"/>
      <c r="K49" s="313"/>
      <c r="L49" s="316"/>
    </row>
    <row r="50" spans="2:12" ht="30" customHeight="1">
      <c r="B50" s="315" t="s">
        <v>1415</v>
      </c>
      <c r="C50" s="312" t="s">
        <v>2294</v>
      </c>
      <c r="D50" s="312" t="s">
        <v>2294</v>
      </c>
      <c r="E50" s="312" t="s">
        <v>2421</v>
      </c>
      <c r="F50" s="312"/>
      <c r="G50" s="312" t="s">
        <v>2422</v>
      </c>
      <c r="H50" s="65">
        <v>1052688</v>
      </c>
      <c r="I50" s="65">
        <f>IF(H50="","None",_xlfn.XLOOKUP(H50,RawTable[ITEM_NO],RawTable[STOCK],"None"))</f>
        <v>3</v>
      </c>
      <c r="J50" s="313"/>
      <c r="K50" s="313"/>
      <c r="L50" s="316"/>
    </row>
    <row r="51" spans="2:12" ht="30" customHeight="1">
      <c r="B51" s="315" t="s">
        <v>1415</v>
      </c>
      <c r="C51" s="312" t="s">
        <v>2294</v>
      </c>
      <c r="D51" s="312" t="s">
        <v>2423</v>
      </c>
      <c r="E51" s="312" t="s">
        <v>2424</v>
      </c>
      <c r="F51" s="312"/>
      <c r="G51" s="312" t="s">
        <v>2257</v>
      </c>
      <c r="H51" s="65">
        <v>6175549</v>
      </c>
      <c r="I51" s="65">
        <f>IF(H51="","None",_xlfn.XLOOKUP(H51,RawTable[ITEM_NO],RawTable[STOCK],"None"))</f>
        <v>7</v>
      </c>
      <c r="J51" s="313"/>
      <c r="K51" s="313"/>
      <c r="L51" s="316"/>
    </row>
    <row r="52" spans="2:12" ht="30" customHeight="1">
      <c r="B52" s="315" t="s">
        <v>1415</v>
      </c>
      <c r="C52" s="312" t="s">
        <v>2294</v>
      </c>
      <c r="D52" s="312" t="s">
        <v>2425</v>
      </c>
      <c r="E52" s="312" t="s">
        <v>2426</v>
      </c>
      <c r="F52" s="312" t="s">
        <v>2427</v>
      </c>
      <c r="G52" s="312" t="s">
        <v>2257</v>
      </c>
      <c r="H52" s="65">
        <v>6223543</v>
      </c>
      <c r="I52" s="65">
        <f>IF(H52="","None",_xlfn.XLOOKUP(H52,RawTable[ITEM_NO],RawTable[STOCK],"None"))</f>
        <v>7</v>
      </c>
      <c r="J52" s="313"/>
      <c r="K52" s="313"/>
      <c r="L52" s="316"/>
    </row>
    <row r="53" spans="2:12" ht="30" customHeight="1">
      <c r="B53" s="315" t="s">
        <v>1415</v>
      </c>
      <c r="C53" s="312" t="s">
        <v>2294</v>
      </c>
      <c r="D53" s="312" t="s">
        <v>2428</v>
      </c>
      <c r="E53" s="312" t="s">
        <v>2429</v>
      </c>
      <c r="F53" s="312"/>
      <c r="G53" s="312" t="s">
        <v>2257</v>
      </c>
      <c r="H53" s="65">
        <v>959675</v>
      </c>
      <c r="I53" s="65">
        <f>IF(H53="","None",_xlfn.XLOOKUP(H53,RawTable[ITEM_NO],RawTable[STOCK],"None"))</f>
        <v>6</v>
      </c>
      <c r="J53" s="313"/>
      <c r="K53" s="313"/>
      <c r="L53" s="316"/>
    </row>
    <row r="54" spans="2:12" ht="30" customHeight="1">
      <c r="B54" s="315" t="s">
        <v>1415</v>
      </c>
      <c r="C54" s="312" t="s">
        <v>2430</v>
      </c>
      <c r="D54" s="312" t="s">
        <v>2431</v>
      </c>
      <c r="E54" s="312" t="s">
        <v>2432</v>
      </c>
      <c r="F54" s="312" t="s">
        <v>2433</v>
      </c>
      <c r="G54" s="312" t="s">
        <v>1528</v>
      </c>
      <c r="H54" s="65">
        <v>6275478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1415</v>
      </c>
      <c r="C55" s="312" t="s">
        <v>2319</v>
      </c>
      <c r="D55" s="312" t="s">
        <v>2434</v>
      </c>
      <c r="E55" s="312" t="s">
        <v>2435</v>
      </c>
      <c r="F55" s="312" t="s">
        <v>2436</v>
      </c>
      <c r="G55" s="312" t="s">
        <v>2257</v>
      </c>
      <c r="H55" s="65">
        <v>6166299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1415</v>
      </c>
      <c r="C56" s="312" t="s">
        <v>2319</v>
      </c>
      <c r="D56" s="312" t="s">
        <v>2437</v>
      </c>
      <c r="E56" s="312" t="s">
        <v>2438</v>
      </c>
      <c r="F56" s="312" t="s">
        <v>2370</v>
      </c>
      <c r="G56" s="312" t="s">
        <v>1554</v>
      </c>
      <c r="H56" s="65">
        <v>6304785</v>
      </c>
      <c r="I56" s="65">
        <f>IF(H56="","None",_xlfn.XLOOKUP(H56,RawTable[ITEM_NO],RawTable[STOCK],"None"))</f>
        <v>3</v>
      </c>
      <c r="J56" s="313"/>
      <c r="K56" s="313"/>
      <c r="L56" s="316"/>
    </row>
    <row r="57" spans="2:12" ht="30" customHeight="1">
      <c r="B57" s="315" t="s">
        <v>1413</v>
      </c>
      <c r="C57" s="312" t="s">
        <v>2102</v>
      </c>
      <c r="D57" s="312" t="s">
        <v>2439</v>
      </c>
      <c r="E57" s="312"/>
      <c r="F57" s="312"/>
      <c r="G57" s="312" t="s">
        <v>1680</v>
      </c>
      <c r="H57" s="65">
        <v>957959</v>
      </c>
      <c r="I57" s="65">
        <f>IF(H57="","None",_xlfn.XLOOKUP(H57,RawTable[ITEM_NO],RawTable[STOCK],"None"))</f>
        <v>8</v>
      </c>
      <c r="J57" s="313"/>
      <c r="K57" s="313"/>
      <c r="L57" s="316"/>
    </row>
    <row r="58" spans="2:12" ht="30" customHeight="1">
      <c r="B58" s="315" t="s">
        <v>1415</v>
      </c>
      <c r="C58" s="312" t="s">
        <v>2301</v>
      </c>
      <c r="D58" s="312" t="s">
        <v>2440</v>
      </c>
      <c r="E58" s="312" t="s">
        <v>2441</v>
      </c>
      <c r="F58" s="312"/>
      <c r="G58" s="312" t="s">
        <v>2386</v>
      </c>
      <c r="H58" s="65">
        <v>958979</v>
      </c>
      <c r="I58" s="65">
        <f>IF(H58="","None",_xlfn.XLOOKUP(H58,RawTable[ITEM_NO],RawTable[STOCK],"None"))</f>
        <v>1</v>
      </c>
      <c r="J58" s="313"/>
      <c r="K58" s="313"/>
      <c r="L58" s="316"/>
    </row>
    <row r="59" spans="2:12" ht="30" customHeight="1">
      <c r="B59" s="315" t="s">
        <v>1413</v>
      </c>
      <c r="C59" s="312" t="s">
        <v>1626</v>
      </c>
      <c r="D59" s="312" t="s">
        <v>2442</v>
      </c>
      <c r="E59" s="312">
        <v>1000017580</v>
      </c>
      <c r="F59" s="312"/>
      <c r="G59" s="312" t="s">
        <v>2257</v>
      </c>
      <c r="H59" s="65">
        <v>6141131</v>
      </c>
      <c r="I59" s="65">
        <f>IF(H59="","None",_xlfn.XLOOKUP(H59,RawTable[ITEM_NO],RawTable[STOCK],"None"))</f>
        <v>2</v>
      </c>
      <c r="J59" s="313"/>
      <c r="K59" s="313"/>
      <c r="L59" s="316"/>
    </row>
    <row r="60" spans="2:12" ht="30" customHeight="1">
      <c r="B60" s="315" t="s">
        <v>1415</v>
      </c>
      <c r="C60" s="312" t="s">
        <v>2319</v>
      </c>
      <c r="D60" s="312" t="s">
        <v>2443</v>
      </c>
      <c r="E60" s="312"/>
      <c r="F60" s="312"/>
      <c r="G60" s="312" t="s">
        <v>2257</v>
      </c>
      <c r="H60" s="65">
        <v>6304783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1415</v>
      </c>
      <c r="C61" s="312" t="s">
        <v>2319</v>
      </c>
      <c r="D61" s="312" t="s">
        <v>2444</v>
      </c>
      <c r="E61" s="312"/>
      <c r="F61" s="312"/>
      <c r="G61" s="312" t="s">
        <v>1428</v>
      </c>
      <c r="H61" s="65">
        <v>6127916</v>
      </c>
      <c r="I61" s="65">
        <f>IF(H61="","None",_xlfn.XLOOKUP(H61,RawTable[ITEM_NO],RawTable[STOCK],"None"))</f>
        <v>1</v>
      </c>
      <c r="J61" s="313"/>
      <c r="K61" s="313"/>
      <c r="L61" s="316"/>
    </row>
    <row r="62" spans="2:12" ht="30" customHeight="1">
      <c r="B62" s="315" t="s">
        <v>1415</v>
      </c>
      <c r="C62" s="312" t="s">
        <v>2319</v>
      </c>
      <c r="D62" s="312" t="s">
        <v>2445</v>
      </c>
      <c r="E62" s="312"/>
      <c r="F62" s="312"/>
      <c r="G62" s="312" t="s">
        <v>1554</v>
      </c>
      <c r="H62" s="65">
        <v>6237066</v>
      </c>
      <c r="I62" s="65">
        <f>IF(H62="","None",_xlfn.XLOOKUP(H62,RawTable[ITEM_NO],RawTable[STOCK],"None"))</f>
        <v>2</v>
      </c>
      <c r="J62" s="313"/>
      <c r="K62" s="313"/>
      <c r="L62" s="316"/>
    </row>
    <row r="63" spans="2:12" ht="30" customHeight="1">
      <c r="B63" s="315" t="s">
        <v>1415</v>
      </c>
      <c r="C63" s="312" t="s">
        <v>1561</v>
      </c>
      <c r="D63" s="312" t="s">
        <v>2446</v>
      </c>
      <c r="E63" s="312" t="s">
        <v>2447</v>
      </c>
      <c r="F63" s="312"/>
      <c r="G63" s="312" t="s">
        <v>1423</v>
      </c>
      <c r="H63" s="65">
        <v>6312292</v>
      </c>
      <c r="I63" s="65">
        <f>IF(H63="","None",_xlfn.XLOOKUP(H63,RawTable[ITEM_NO],RawTable[STOCK],"None"))</f>
        <v>11</v>
      </c>
      <c r="J63" s="313"/>
      <c r="K63" s="313"/>
      <c r="L63" s="316"/>
    </row>
    <row r="64" spans="2:12" ht="30" customHeight="1">
      <c r="B64" s="315" t="s">
        <v>1415</v>
      </c>
      <c r="C64" s="312" t="s">
        <v>1446</v>
      </c>
      <c r="D64" s="312" t="s">
        <v>2448</v>
      </c>
      <c r="E64" s="312" t="s">
        <v>2449</v>
      </c>
      <c r="F64" s="312"/>
      <c r="G64" s="312" t="s">
        <v>1428</v>
      </c>
      <c r="H64" s="65">
        <v>6256758</v>
      </c>
      <c r="I64" s="65">
        <f>IF(H64="","None",_xlfn.XLOOKUP(H64,RawTable[ITEM_NO],RawTable[STOCK],"None"))</f>
        <v>3</v>
      </c>
      <c r="J64" s="313"/>
      <c r="K64" s="313"/>
      <c r="L64" s="316"/>
    </row>
    <row r="65" spans="2:12" ht="30" customHeight="1">
      <c r="B65" s="315" t="s">
        <v>1415</v>
      </c>
      <c r="C65" s="312" t="s">
        <v>1446</v>
      </c>
      <c r="D65" s="312" t="s">
        <v>1583</v>
      </c>
      <c r="E65" s="312" t="s">
        <v>2450</v>
      </c>
      <c r="F65" s="312"/>
      <c r="G65" s="312" t="s">
        <v>1585</v>
      </c>
      <c r="H65" s="65">
        <v>6112043</v>
      </c>
      <c r="I65" s="65">
        <f>IF(H65="","None",_xlfn.XLOOKUP(H65,RawTable[ITEM_NO],RawTable[STOCK],"None"))</f>
        <v>3</v>
      </c>
      <c r="J65" s="313"/>
      <c r="K65" s="313"/>
      <c r="L65" s="316"/>
    </row>
    <row r="66" spans="2:12" ht="30" customHeight="1">
      <c r="B66" s="315" t="s">
        <v>1415</v>
      </c>
      <c r="C66" s="312" t="s">
        <v>1446</v>
      </c>
      <c r="D66" s="312" t="s">
        <v>2451</v>
      </c>
      <c r="E66" s="312" t="s">
        <v>2452</v>
      </c>
      <c r="F66" s="312"/>
      <c r="G66" s="312" t="s">
        <v>1585</v>
      </c>
      <c r="H66" s="65">
        <v>6112042</v>
      </c>
      <c r="I66" s="65">
        <f>IF(H66="","None",_xlfn.XLOOKUP(H66,RawTable[ITEM_NO],RawTable[STOCK],"None"))</f>
        <v>4</v>
      </c>
      <c r="J66" s="313"/>
      <c r="K66" s="313"/>
      <c r="L66" s="316"/>
    </row>
    <row r="67" spans="2:12" ht="30" customHeight="1">
      <c r="B67" s="315" t="s">
        <v>1415</v>
      </c>
      <c r="C67" s="312" t="s">
        <v>1446</v>
      </c>
      <c r="D67" s="312" t="s">
        <v>2453</v>
      </c>
      <c r="E67" s="312" t="s">
        <v>2452</v>
      </c>
      <c r="F67" s="312"/>
      <c r="G67" s="312" t="s">
        <v>1585</v>
      </c>
      <c r="H67" s="65">
        <v>6112041</v>
      </c>
      <c r="I67" s="65">
        <f>IF(H67="","None",_xlfn.XLOOKUP(H67,RawTable[ITEM_NO],RawTable[STOCK],"None"))</f>
        <v>3</v>
      </c>
      <c r="J67" s="313"/>
      <c r="K67" s="313"/>
      <c r="L67" s="316"/>
    </row>
    <row r="68" spans="2:12" ht="30" customHeight="1">
      <c r="B68" s="315" t="s">
        <v>1415</v>
      </c>
      <c r="C68" s="312" t="s">
        <v>1417</v>
      </c>
      <c r="D68" s="312" t="s">
        <v>2454</v>
      </c>
      <c r="E68" s="312" t="s">
        <v>2455</v>
      </c>
      <c r="F68" s="312" t="s">
        <v>2456</v>
      </c>
      <c r="G68" s="312" t="s">
        <v>1528</v>
      </c>
      <c r="H68" s="65">
        <v>6229715</v>
      </c>
      <c r="I68" s="65">
        <f>IF(H68="","None",_xlfn.XLOOKUP(H68,RawTable[ITEM_NO],RawTable[STOCK],"None"))</f>
        <v>3</v>
      </c>
      <c r="J68" s="313"/>
      <c r="K68" s="313"/>
      <c r="L68" s="316"/>
    </row>
    <row r="69" spans="2:12" ht="30" customHeight="1">
      <c r="B69" s="315" t="s">
        <v>1415</v>
      </c>
      <c r="C69" s="312" t="s">
        <v>1446</v>
      </c>
      <c r="D69" s="312" t="s">
        <v>2457</v>
      </c>
      <c r="E69" s="312" t="s">
        <v>2452</v>
      </c>
      <c r="F69" s="312"/>
      <c r="G69" s="312" t="s">
        <v>1585</v>
      </c>
      <c r="H69" s="65">
        <v>6112046</v>
      </c>
      <c r="I69" s="65">
        <f>IF(H69="","None",_xlfn.XLOOKUP(H69,RawTable[ITEM_NO],RawTable[STOCK],"None"))</f>
        <v>3</v>
      </c>
      <c r="J69" s="313"/>
      <c r="K69" s="313"/>
      <c r="L69" s="316"/>
    </row>
    <row r="70" spans="2:12" ht="30" customHeight="1">
      <c r="B70" s="315" t="s">
        <v>1415</v>
      </c>
      <c r="C70" s="312" t="s">
        <v>1446</v>
      </c>
      <c r="D70" s="312" t="s">
        <v>2458</v>
      </c>
      <c r="E70" s="312" t="s">
        <v>2452</v>
      </c>
      <c r="F70" s="312"/>
      <c r="G70" s="312" t="s">
        <v>1585</v>
      </c>
      <c r="H70" s="65">
        <v>6112045</v>
      </c>
      <c r="I70" s="65">
        <f>IF(H70="","None",_xlfn.XLOOKUP(H70,RawTable[ITEM_NO],RawTable[STOCK],"None"))</f>
        <v>3</v>
      </c>
      <c r="J70" s="313"/>
      <c r="K70" s="313"/>
      <c r="L70" s="316"/>
    </row>
    <row r="71" spans="2:12" ht="30" customHeight="1">
      <c r="B71" s="315" t="s">
        <v>1413</v>
      </c>
      <c r="C71" s="312" t="s">
        <v>1561</v>
      </c>
      <c r="D71" s="312" t="s">
        <v>2459</v>
      </c>
      <c r="E71" s="312" t="s">
        <v>2460</v>
      </c>
      <c r="F71" s="312"/>
      <c r="G71" s="312" t="s">
        <v>2257</v>
      </c>
      <c r="H71" s="65">
        <v>964113</v>
      </c>
      <c r="I71" s="65">
        <f>IF(H71="","None",_xlfn.XLOOKUP(H71,RawTable[ITEM_NO],RawTable[STOCK],"None"))</f>
        <v>1</v>
      </c>
      <c r="J71" s="313"/>
      <c r="K71" s="313"/>
      <c r="L71" s="316"/>
    </row>
    <row r="72" spans="2:12" ht="30" customHeight="1">
      <c r="B72" s="315" t="s">
        <v>1413</v>
      </c>
      <c r="C72" s="312" t="s">
        <v>1561</v>
      </c>
      <c r="D72" s="312" t="s">
        <v>2461</v>
      </c>
      <c r="E72" s="312" t="s">
        <v>2462</v>
      </c>
      <c r="F72" s="312"/>
      <c r="G72" s="312" t="s">
        <v>2257</v>
      </c>
      <c r="H72" s="65">
        <v>964116</v>
      </c>
      <c r="I72" s="65">
        <f>IF(H72="","None",_xlfn.XLOOKUP(H72,RawTable[ITEM_NO],RawTable[STOCK],"None"))</f>
        <v>4</v>
      </c>
      <c r="J72" s="313"/>
      <c r="K72" s="313"/>
      <c r="L72" s="316"/>
    </row>
    <row r="73" spans="2:12" ht="30" customHeight="1">
      <c r="B73" s="315" t="s">
        <v>1413</v>
      </c>
      <c r="C73" s="312" t="s">
        <v>1561</v>
      </c>
      <c r="D73" s="312" t="s">
        <v>2463</v>
      </c>
      <c r="E73" s="312" t="s">
        <v>2464</v>
      </c>
      <c r="F73" s="312"/>
      <c r="G73" s="312" t="s">
        <v>2257</v>
      </c>
      <c r="H73" s="65">
        <v>964115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1561</v>
      </c>
      <c r="D74" s="312" t="s">
        <v>2465</v>
      </c>
      <c r="E74" s="312" t="s">
        <v>2466</v>
      </c>
      <c r="F74" s="312"/>
      <c r="G74" s="312" t="s">
        <v>2257</v>
      </c>
      <c r="H74" s="65">
        <v>964114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1415</v>
      </c>
      <c r="C75" s="312" t="s">
        <v>2371</v>
      </c>
      <c r="D75" s="312" t="s">
        <v>2467</v>
      </c>
      <c r="E75" s="312" t="s">
        <v>2468</v>
      </c>
      <c r="F75" s="312"/>
      <c r="G75" s="312" t="s">
        <v>1428</v>
      </c>
      <c r="H75" s="65">
        <v>6167922</v>
      </c>
      <c r="I75" s="65">
        <f>IF(H75="","None",_xlfn.XLOOKUP(H75,RawTable[ITEM_NO],RawTable[STOCK],"None"))</f>
        <v>1</v>
      </c>
      <c r="J75" s="313"/>
      <c r="K75" s="313"/>
      <c r="L75" s="316"/>
    </row>
    <row r="76" spans="2:12" ht="30" customHeight="1">
      <c r="B76" s="315" t="s">
        <v>1413</v>
      </c>
      <c r="C76" s="312" t="s">
        <v>1561</v>
      </c>
      <c r="D76" s="312" t="s">
        <v>2469</v>
      </c>
      <c r="E76" s="312" t="s">
        <v>2470</v>
      </c>
      <c r="F76" s="312"/>
      <c r="G76" s="312" t="s">
        <v>2257</v>
      </c>
      <c r="H76" s="65">
        <v>965356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 t="s">
        <v>1413</v>
      </c>
      <c r="C77" s="312" t="s">
        <v>1561</v>
      </c>
      <c r="D77" s="312" t="s">
        <v>2471</v>
      </c>
      <c r="E77" s="312" t="s">
        <v>2472</v>
      </c>
      <c r="F77" s="312"/>
      <c r="G77" s="312" t="s">
        <v>2257</v>
      </c>
      <c r="H77" s="65">
        <v>963204</v>
      </c>
      <c r="I77" s="65">
        <f>IF(H77="","None",_xlfn.XLOOKUP(H77,RawTable[ITEM_NO],RawTable[STOCK],"None"))</f>
        <v>1</v>
      </c>
      <c r="J77" s="313"/>
      <c r="K77" s="313"/>
      <c r="L77" s="316"/>
    </row>
    <row r="78" spans="2:12" ht="30" customHeight="1">
      <c r="B78" s="315" t="s">
        <v>1413</v>
      </c>
      <c r="C78" s="312" t="s">
        <v>1561</v>
      </c>
      <c r="D78" s="312" t="s">
        <v>2473</v>
      </c>
      <c r="E78" s="312" t="s">
        <v>2474</v>
      </c>
      <c r="F78" s="312"/>
      <c r="G78" s="312" t="s">
        <v>2257</v>
      </c>
      <c r="H78" s="65">
        <v>964117</v>
      </c>
      <c r="I78" s="65">
        <f>IF(H78="","None",_xlfn.XLOOKUP(H78,RawTable[ITEM_NO],RawTable[STOCK],"None"))</f>
        <v>0</v>
      </c>
      <c r="J78" s="313"/>
      <c r="K78" s="313"/>
      <c r="L78" s="316"/>
    </row>
    <row r="79" spans="2:12" ht="30" customHeight="1">
      <c r="B79" s="315" t="s">
        <v>1413</v>
      </c>
      <c r="C79" s="312" t="s">
        <v>1561</v>
      </c>
      <c r="D79" s="312" t="s">
        <v>2475</v>
      </c>
      <c r="E79" s="312" t="s">
        <v>2476</v>
      </c>
      <c r="F79" s="312"/>
      <c r="G79" s="312" t="s">
        <v>2257</v>
      </c>
      <c r="H79" s="65">
        <v>963205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1415</v>
      </c>
      <c r="C80" s="312" t="s">
        <v>2477</v>
      </c>
      <c r="D80" s="312" t="s">
        <v>2478</v>
      </c>
      <c r="E80" s="312" t="s">
        <v>2479</v>
      </c>
      <c r="F80" s="312" t="s">
        <v>1438</v>
      </c>
      <c r="G80" s="312" t="s">
        <v>2257</v>
      </c>
      <c r="H80" s="65">
        <v>6242963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1415</v>
      </c>
      <c r="C81" s="312" t="s">
        <v>2477</v>
      </c>
      <c r="D81" s="312" t="s">
        <v>2480</v>
      </c>
      <c r="E81" s="312" t="s">
        <v>2479</v>
      </c>
      <c r="F81" s="312" t="s">
        <v>1438</v>
      </c>
      <c r="G81" s="312" t="s">
        <v>2257</v>
      </c>
      <c r="H81" s="65">
        <v>6242962</v>
      </c>
      <c r="I81" s="65">
        <f>IF(H81="","None",_xlfn.XLOOKUP(H81,RawTable[ITEM_NO],RawTable[STOCK],"None"))</f>
        <v>1</v>
      </c>
      <c r="J81" s="313"/>
      <c r="K81" s="313"/>
      <c r="L81" s="316"/>
    </row>
    <row r="82" spans="2:12" ht="30" customHeight="1">
      <c r="B82" s="315" t="s">
        <v>1415</v>
      </c>
      <c r="C82" s="312" t="s">
        <v>1402</v>
      </c>
      <c r="D82" s="312" t="s">
        <v>2481</v>
      </c>
      <c r="E82" s="312" t="s">
        <v>2482</v>
      </c>
      <c r="F82" s="312"/>
      <c r="G82" s="312" t="s">
        <v>1419</v>
      </c>
      <c r="H82" s="65">
        <v>6232844</v>
      </c>
      <c r="I82" s="65">
        <f>IF(H82="","None",_xlfn.XLOOKUP(H82,RawTable[ITEM_NO],RawTable[STOCK],"None"))</f>
        <v>3</v>
      </c>
      <c r="J82" s="313"/>
      <c r="K82" s="313"/>
      <c r="L82" s="316"/>
    </row>
    <row r="83" spans="2:12" ht="30" customHeight="1">
      <c r="B83" s="315" t="s">
        <v>1413</v>
      </c>
      <c r="C83" s="312" t="s">
        <v>2483</v>
      </c>
      <c r="D83" s="312" t="s">
        <v>2484</v>
      </c>
      <c r="E83" s="312" t="s">
        <v>2485</v>
      </c>
      <c r="F83" s="312" t="s">
        <v>1438</v>
      </c>
      <c r="G83" s="312" t="s">
        <v>2257</v>
      </c>
      <c r="H83" s="65">
        <v>6280513</v>
      </c>
      <c r="I83" s="65">
        <f>IF(H83="","None",_xlfn.XLOOKUP(H83,RawTable[ITEM_NO],RawTable[STOCK],"None"))</f>
        <v>2</v>
      </c>
      <c r="J83" s="313"/>
      <c r="K83" s="313"/>
      <c r="L83" s="316"/>
    </row>
    <row r="84" spans="2:12" ht="30" customHeight="1">
      <c r="B84" s="315" t="s">
        <v>1415</v>
      </c>
      <c r="C84" s="312" t="s">
        <v>1778</v>
      </c>
      <c r="D84" s="312" t="s">
        <v>2486</v>
      </c>
      <c r="E84" s="312" t="s">
        <v>2485</v>
      </c>
      <c r="F84" s="312" t="s">
        <v>1438</v>
      </c>
      <c r="G84" s="312" t="s">
        <v>2257</v>
      </c>
      <c r="H84" s="65">
        <v>6345472</v>
      </c>
      <c r="I84" s="65">
        <f>IF(H84="","None",_xlfn.XLOOKUP(H84,RawTable[ITEM_NO],RawTable[STOCK],"None"))</f>
        <v>1</v>
      </c>
      <c r="J84" s="313"/>
      <c r="K84" s="313"/>
      <c r="L84" s="316"/>
    </row>
    <row r="85" spans="2:12" ht="30" customHeight="1">
      <c r="B85" s="315" t="s">
        <v>1415</v>
      </c>
      <c r="C85" s="312" t="s">
        <v>1778</v>
      </c>
      <c r="D85" s="312" t="s">
        <v>2487</v>
      </c>
      <c r="E85" s="312" t="s">
        <v>2485</v>
      </c>
      <c r="F85" s="312" t="s">
        <v>1438</v>
      </c>
      <c r="G85" s="312" t="s">
        <v>2257</v>
      </c>
      <c r="H85" s="65">
        <v>6345471</v>
      </c>
      <c r="I85" s="65">
        <f>IF(H85="","None",_xlfn.XLOOKUP(H85,RawTable[ITEM_NO],RawTable[STOCK],"None"))</f>
        <v>1</v>
      </c>
      <c r="J85" s="313"/>
      <c r="K85" s="313"/>
      <c r="L85" s="316"/>
    </row>
    <row r="86" spans="2:12" ht="30" customHeight="1">
      <c r="B86" s="315" t="s">
        <v>1415</v>
      </c>
      <c r="C86" s="312" t="s">
        <v>2450</v>
      </c>
      <c r="D86" s="312" t="s">
        <v>2488</v>
      </c>
      <c r="E86" s="312" t="s">
        <v>2489</v>
      </c>
      <c r="F86" s="312"/>
      <c r="G86" s="312" t="s">
        <v>1428</v>
      </c>
      <c r="H86" s="65">
        <v>6218898</v>
      </c>
      <c r="I86" s="65">
        <f>IF(H86="","None",_xlfn.XLOOKUP(H86,RawTable[ITEM_NO],RawTable[STOCK],"None"))</f>
        <v>2</v>
      </c>
      <c r="J86" s="313"/>
      <c r="K86" s="313"/>
      <c r="L86" s="316"/>
    </row>
    <row r="87" spans="2:12" ht="30" customHeight="1">
      <c r="B87" s="315" t="s">
        <v>1415</v>
      </c>
      <c r="C87" s="312" t="s">
        <v>2490</v>
      </c>
      <c r="D87" s="312" t="s">
        <v>2491</v>
      </c>
      <c r="E87" s="312" t="s">
        <v>2492</v>
      </c>
      <c r="F87" s="312"/>
      <c r="G87" s="312" t="s">
        <v>2493</v>
      </c>
      <c r="H87" s="65">
        <v>6271915</v>
      </c>
      <c r="I87" s="65">
        <f>IF(H87="","None",_xlfn.XLOOKUP(H87,RawTable[ITEM_NO],RawTable[STOCK],"None"))</f>
        <v>1</v>
      </c>
      <c r="J87" s="313"/>
      <c r="K87" s="313"/>
      <c r="L87" s="316"/>
    </row>
    <row r="88" spans="2:12" ht="30" customHeight="1">
      <c r="B88" s="315" t="s">
        <v>1415</v>
      </c>
      <c r="C88" s="312" t="s">
        <v>2494</v>
      </c>
      <c r="D88" s="312" t="s">
        <v>2495</v>
      </c>
      <c r="E88" s="312" t="s">
        <v>2496</v>
      </c>
      <c r="F88" s="312" t="s">
        <v>1438</v>
      </c>
      <c r="G88" s="312" t="s">
        <v>1528</v>
      </c>
      <c r="H88" s="65">
        <v>6275477</v>
      </c>
      <c r="I88" s="65">
        <f>IF(H88="","None",_xlfn.XLOOKUP(H88,RawTable[ITEM_NO],RawTable[STOCK],"None"))</f>
        <v>1</v>
      </c>
      <c r="J88" s="313"/>
      <c r="K88" s="313"/>
      <c r="L88" s="316"/>
    </row>
    <row r="89" spans="2:12" ht="30" customHeight="1">
      <c r="B89" s="315" t="s">
        <v>1415</v>
      </c>
      <c r="C89" s="312" t="s">
        <v>2494</v>
      </c>
      <c r="D89" s="312" t="s">
        <v>2495</v>
      </c>
      <c r="E89" s="312" t="s">
        <v>2496</v>
      </c>
      <c r="F89" s="312" t="s">
        <v>1438</v>
      </c>
      <c r="G89" s="312" t="s">
        <v>1528</v>
      </c>
      <c r="H89" s="65">
        <v>6275477</v>
      </c>
      <c r="I89" s="65">
        <f>IF(H89="","None",_xlfn.XLOOKUP(H89,RawTable[ITEM_NO],RawTable[STOCK],"None"))</f>
        <v>1</v>
      </c>
      <c r="J89" s="313"/>
      <c r="K89" s="313"/>
      <c r="L89" s="316"/>
    </row>
    <row r="90" spans="2:12" ht="30" customHeight="1">
      <c r="B90" s="315" t="s">
        <v>1413</v>
      </c>
      <c r="C90" s="312" t="s">
        <v>2497</v>
      </c>
      <c r="D90" s="312" t="s">
        <v>2498</v>
      </c>
      <c r="E90" s="312" t="s">
        <v>2499</v>
      </c>
      <c r="F90" s="312"/>
      <c r="G90" s="312" t="s">
        <v>1528</v>
      </c>
      <c r="H90" s="65">
        <v>6275479</v>
      </c>
      <c r="I90" s="65">
        <f>IF(H90="","None",_xlfn.XLOOKUP(H90,RawTable[ITEM_NO],RawTable[STOCK],"None"))</f>
        <v>1</v>
      </c>
      <c r="J90" s="313"/>
      <c r="K90" s="313"/>
      <c r="L90" s="316"/>
    </row>
    <row r="91" spans="2:12" ht="30" customHeight="1">
      <c r="B91" s="315" t="s">
        <v>1415</v>
      </c>
      <c r="C91" s="312" t="s">
        <v>2500</v>
      </c>
      <c r="D91" s="312" t="s">
        <v>2501</v>
      </c>
      <c r="E91" s="312" t="s">
        <v>2499</v>
      </c>
      <c r="F91" s="312"/>
      <c r="G91" s="312" t="s">
        <v>1528</v>
      </c>
      <c r="H91" s="65">
        <v>6275478</v>
      </c>
      <c r="I91" s="65">
        <f>IF(H91="","None",_xlfn.XLOOKUP(H91,RawTable[ITEM_NO],RawTable[STOCK],"None"))</f>
        <v>1</v>
      </c>
      <c r="J91" s="313"/>
      <c r="K91" s="313"/>
      <c r="L91" s="316"/>
    </row>
    <row r="92" spans="2:12" ht="30" customHeight="1">
      <c r="B92" s="315" t="s">
        <v>1413</v>
      </c>
      <c r="C92" s="312" t="s">
        <v>2502</v>
      </c>
      <c r="D92" s="312" t="s">
        <v>2503</v>
      </c>
      <c r="E92" s="312" t="s">
        <v>2504</v>
      </c>
      <c r="F92" s="312"/>
      <c r="G92" s="312" t="s">
        <v>2257</v>
      </c>
      <c r="H92" s="65">
        <v>6234425</v>
      </c>
      <c r="I92" s="65">
        <f>IF(H92="","None",_xlfn.XLOOKUP(H92,RawTable[ITEM_NO],RawTable[STOCK],"None"))</f>
        <v>1</v>
      </c>
      <c r="J92" s="313"/>
      <c r="K92" s="313"/>
      <c r="L92" s="316"/>
    </row>
    <row r="93" spans="2:12" ht="30" customHeight="1">
      <c r="B93" s="315" t="s">
        <v>1415</v>
      </c>
      <c r="C93" s="312" t="s">
        <v>2505</v>
      </c>
      <c r="D93" s="312" t="s">
        <v>2506</v>
      </c>
      <c r="E93" s="312" t="s">
        <v>2507</v>
      </c>
      <c r="F93" s="312"/>
      <c r="G93" s="312" t="s">
        <v>1528</v>
      </c>
      <c r="H93" s="65">
        <v>6278549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1415</v>
      </c>
      <c r="C94" s="312" t="s">
        <v>2505</v>
      </c>
      <c r="D94" s="312" t="s">
        <v>2506</v>
      </c>
      <c r="E94" s="312" t="s">
        <v>2507</v>
      </c>
      <c r="F94" s="312"/>
      <c r="G94" s="312" t="s">
        <v>1528</v>
      </c>
      <c r="H94" s="65">
        <v>6278549</v>
      </c>
      <c r="I94" s="65">
        <f>IF(H94="","None",_xlfn.XLOOKUP(H94,RawTable[ITEM_NO],RawTable[STOCK],"None"))</f>
        <v>2</v>
      </c>
      <c r="J94" s="313"/>
      <c r="K94" s="313"/>
      <c r="L94" s="316"/>
    </row>
    <row r="95" spans="2:12" ht="30" customHeight="1">
      <c r="B95" s="315" t="s">
        <v>1415</v>
      </c>
      <c r="C95" s="312" t="s">
        <v>2505</v>
      </c>
      <c r="D95" s="312" t="s">
        <v>2508</v>
      </c>
      <c r="E95" s="312" t="s">
        <v>2507</v>
      </c>
      <c r="F95" s="312"/>
      <c r="G95" s="312" t="s">
        <v>1528</v>
      </c>
      <c r="H95" s="65">
        <v>6278550</v>
      </c>
      <c r="I95" s="65">
        <f>IF(H95="","None",_xlfn.XLOOKUP(H95,RawTable[ITEM_NO],RawTable[STOCK],"None"))</f>
        <v>2</v>
      </c>
      <c r="J95" s="313"/>
      <c r="K95" s="313"/>
      <c r="L95" s="316"/>
    </row>
    <row r="96" spans="2:12" ht="30" customHeight="1">
      <c r="B96" s="315" t="s">
        <v>1413</v>
      </c>
      <c r="C96" s="312" t="s">
        <v>2509</v>
      </c>
      <c r="D96" s="312" t="s">
        <v>2510</v>
      </c>
      <c r="E96" s="312" t="s">
        <v>2511</v>
      </c>
      <c r="F96" s="312" t="s">
        <v>1438</v>
      </c>
      <c r="G96" s="312" t="s">
        <v>2512</v>
      </c>
      <c r="H96" s="65">
        <v>6277669</v>
      </c>
      <c r="I96" s="65">
        <f>IF(H96="","None",_xlfn.XLOOKUP(H96,RawTable[ITEM_NO],RawTable[STOCK],"None"))</f>
        <v>4</v>
      </c>
      <c r="J96" s="313"/>
      <c r="K96" s="313"/>
      <c r="L96" s="316"/>
    </row>
    <row r="97" spans="2:12" ht="30" customHeight="1">
      <c r="B97" s="315" t="s">
        <v>1413</v>
      </c>
      <c r="C97" s="312" t="s">
        <v>2509</v>
      </c>
      <c r="D97" s="312" t="s">
        <v>2510</v>
      </c>
      <c r="E97" s="312" t="s">
        <v>2511</v>
      </c>
      <c r="F97" s="312" t="s">
        <v>1438</v>
      </c>
      <c r="G97" s="312" t="s">
        <v>2512</v>
      </c>
      <c r="H97" s="65">
        <v>6277669</v>
      </c>
      <c r="I97" s="65">
        <f>IF(H97="","None",_xlfn.XLOOKUP(H97,RawTable[ITEM_NO],RawTable[STOCK],"None"))</f>
        <v>4</v>
      </c>
      <c r="J97" s="313"/>
      <c r="K97" s="313"/>
      <c r="L97" s="316"/>
    </row>
    <row r="98" spans="2:12" ht="30" customHeight="1">
      <c r="B98" s="315" t="s">
        <v>1415</v>
      </c>
      <c r="C98" s="312" t="s">
        <v>2513</v>
      </c>
      <c r="D98" s="312" t="s">
        <v>2514</v>
      </c>
      <c r="E98" s="312" t="s">
        <v>2515</v>
      </c>
      <c r="F98" s="312"/>
      <c r="G98" s="312" t="s">
        <v>2512</v>
      </c>
      <c r="H98" s="65">
        <v>6245143</v>
      </c>
      <c r="I98" s="65">
        <f>IF(H98="","None",_xlfn.XLOOKUP(H98,RawTable[ITEM_NO],RawTable[STOCK],"None"))</f>
        <v>0</v>
      </c>
      <c r="J98" s="313"/>
      <c r="K98" s="313"/>
      <c r="L98" s="316"/>
    </row>
    <row r="99" spans="2:12" ht="30" customHeight="1">
      <c r="B99" s="315" t="s">
        <v>1415</v>
      </c>
      <c r="C99" s="312" t="s">
        <v>1403</v>
      </c>
      <c r="D99" s="312" t="s">
        <v>2516</v>
      </c>
      <c r="E99" s="312" t="s">
        <v>2517</v>
      </c>
      <c r="F99" s="312"/>
      <c r="G99" s="312" t="s">
        <v>1428</v>
      </c>
      <c r="H99" s="65">
        <v>6336728</v>
      </c>
      <c r="I99" s="65">
        <f>IF(H99="","None",_xlfn.XLOOKUP(H99,RawTable[ITEM_NO],RawTable[STOCK],"None"))</f>
        <v>4</v>
      </c>
      <c r="J99" s="313"/>
      <c r="K99" s="313"/>
      <c r="L99" s="316"/>
    </row>
    <row r="100" spans="2:12" ht="30" customHeight="1">
      <c r="B100" s="315" t="s">
        <v>1415</v>
      </c>
      <c r="C100" s="312" t="s">
        <v>2518</v>
      </c>
      <c r="D100" s="312" t="s">
        <v>2519</v>
      </c>
      <c r="E100" s="312" t="s">
        <v>2520</v>
      </c>
      <c r="F100" s="312"/>
      <c r="G100" s="312" t="s">
        <v>2422</v>
      </c>
      <c r="H100" s="65">
        <v>6272069</v>
      </c>
      <c r="I100" s="65">
        <f>IF(H100="","None",_xlfn.XLOOKUP(H100,RawTable[ITEM_NO],RawTable[STOCK],"None"))</f>
        <v>5</v>
      </c>
      <c r="J100" s="313"/>
      <c r="K100" s="313"/>
      <c r="L100" s="316"/>
    </row>
    <row r="101" spans="2:12" ht="30" customHeight="1">
      <c r="B101" s="315" t="s">
        <v>1413</v>
      </c>
      <c r="C101" s="312" t="s">
        <v>2521</v>
      </c>
      <c r="D101" s="312" t="s">
        <v>2522</v>
      </c>
      <c r="E101" s="312" t="s">
        <v>2523</v>
      </c>
      <c r="F101" s="312" t="s">
        <v>1438</v>
      </c>
      <c r="G101" s="312" t="s">
        <v>1423</v>
      </c>
      <c r="H101" s="65">
        <v>6250125</v>
      </c>
      <c r="I101" s="65">
        <f>IF(H101="","None",_xlfn.XLOOKUP(H101,RawTable[ITEM_NO],RawTable[STOCK],"None"))</f>
        <v>2</v>
      </c>
      <c r="J101" s="313"/>
      <c r="K101" s="313"/>
      <c r="L101" s="316"/>
    </row>
    <row r="102" spans="2:12" ht="30" customHeight="1">
      <c r="B102" s="315" t="s">
        <v>1413</v>
      </c>
      <c r="C102" s="312" t="s">
        <v>2524</v>
      </c>
      <c r="D102" s="312" t="s">
        <v>2525</v>
      </c>
      <c r="E102" s="312" t="s">
        <v>2526</v>
      </c>
      <c r="F102" s="312"/>
      <c r="G102" s="312" t="s">
        <v>2257</v>
      </c>
      <c r="H102" s="65">
        <v>6281861</v>
      </c>
      <c r="I102" s="65">
        <f>IF(H102="","None",_xlfn.XLOOKUP(H102,RawTable[ITEM_NO],RawTable[STOCK],"None"))</f>
        <v>3</v>
      </c>
      <c r="J102" s="313"/>
      <c r="K102" s="313"/>
      <c r="L102" s="316"/>
    </row>
    <row r="103" spans="2:12" ht="30" customHeight="1">
      <c r="B103" s="315" t="s">
        <v>1413</v>
      </c>
      <c r="C103" s="312" t="s">
        <v>1944</v>
      </c>
      <c r="D103" s="312" t="s">
        <v>2527</v>
      </c>
      <c r="E103" s="312" t="s">
        <v>2528</v>
      </c>
      <c r="F103" s="312"/>
      <c r="G103" s="312" t="s">
        <v>2257</v>
      </c>
      <c r="H103" s="65">
        <v>6215226</v>
      </c>
      <c r="I103" s="65">
        <f>IF(H103="","None",_xlfn.XLOOKUP(H103,RawTable[ITEM_NO],RawTable[STOCK],"None"))</f>
        <v>1</v>
      </c>
      <c r="J103" s="313"/>
      <c r="K103" s="313"/>
      <c r="L103" s="316"/>
    </row>
    <row r="104" spans="2:12" ht="30" customHeight="1">
      <c r="B104" s="315" t="s">
        <v>1413</v>
      </c>
      <c r="C104" s="312" t="s">
        <v>1561</v>
      </c>
      <c r="D104" s="312" t="s">
        <v>2529</v>
      </c>
      <c r="E104" s="312" t="s">
        <v>2528</v>
      </c>
      <c r="F104" s="312" t="s">
        <v>1438</v>
      </c>
      <c r="G104" s="312" t="s">
        <v>2257</v>
      </c>
      <c r="H104" s="65">
        <v>6215227</v>
      </c>
      <c r="I104" s="65">
        <f>IF(H104="","None",_xlfn.XLOOKUP(H104,RawTable[ITEM_NO],RawTable[STOCK],"None"))</f>
        <v>2</v>
      </c>
      <c r="J104" s="313"/>
      <c r="K104" s="313"/>
      <c r="L104" s="316"/>
    </row>
    <row r="105" spans="2:12" ht="30" customHeight="1">
      <c r="B105" s="315" t="s">
        <v>1415</v>
      </c>
      <c r="C105" s="312" t="s">
        <v>2234</v>
      </c>
      <c r="D105" s="312" t="s">
        <v>2530</v>
      </c>
      <c r="E105" s="312" t="s">
        <v>2531</v>
      </c>
      <c r="F105" s="312" t="s">
        <v>1438</v>
      </c>
      <c r="G105" s="312" t="s">
        <v>1428</v>
      </c>
      <c r="H105" s="65">
        <v>6258777</v>
      </c>
      <c r="I105" s="65">
        <f>IF(H105="","None",_xlfn.XLOOKUP(H105,RawTable[ITEM_NO],RawTable[STOCK],"None"))</f>
        <v>3</v>
      </c>
      <c r="J105" s="313"/>
      <c r="K105" s="313"/>
      <c r="L105" s="316"/>
    </row>
    <row r="106" spans="2:12" ht="30" customHeight="1">
      <c r="B106" s="315" t="s">
        <v>1415</v>
      </c>
      <c r="C106" s="312" t="s">
        <v>2518</v>
      </c>
      <c r="D106" s="312" t="s">
        <v>2532</v>
      </c>
      <c r="E106" s="312" t="s">
        <v>2533</v>
      </c>
      <c r="F106" s="312"/>
      <c r="G106" s="312" t="s">
        <v>2257</v>
      </c>
      <c r="H106" s="65">
        <v>6223543</v>
      </c>
      <c r="I106" s="65">
        <f>IF(H106="","None",_xlfn.XLOOKUP(H106,RawTable[ITEM_NO],RawTable[STOCK],"None"))</f>
        <v>7</v>
      </c>
      <c r="J106" s="313"/>
      <c r="K106" s="313"/>
      <c r="L106" s="316"/>
    </row>
    <row r="107" spans="2:12" ht="30" customHeight="1">
      <c r="B107" s="315" t="s">
        <v>1415</v>
      </c>
      <c r="C107" s="312" t="s">
        <v>2534</v>
      </c>
      <c r="D107" s="312" t="s">
        <v>2535</v>
      </c>
      <c r="E107" s="312" t="s">
        <v>2536</v>
      </c>
      <c r="F107" s="312"/>
      <c r="G107" s="312" t="s">
        <v>1419</v>
      </c>
      <c r="H107" s="65">
        <v>6287229</v>
      </c>
      <c r="I107" s="65">
        <f>IF(H107="","None",_xlfn.XLOOKUP(H107,RawTable[ITEM_NO],RawTable[STOCK],"None"))</f>
        <v>6</v>
      </c>
      <c r="J107" s="313"/>
      <c r="K107" s="313"/>
      <c r="L107" s="316"/>
    </row>
    <row r="108" spans="2:12" ht="30" customHeight="1">
      <c r="B108" s="315" t="s">
        <v>1415</v>
      </c>
      <c r="C108" s="312" t="s">
        <v>2537</v>
      </c>
      <c r="D108" s="312" t="s">
        <v>2538</v>
      </c>
      <c r="E108" s="312" t="s">
        <v>2539</v>
      </c>
      <c r="F108" s="312"/>
      <c r="G108" s="312" t="s">
        <v>1528</v>
      </c>
      <c r="H108" s="65">
        <v>6229715</v>
      </c>
      <c r="I108" s="65">
        <f>IF(H108="","None",_xlfn.XLOOKUP(H108,RawTable[ITEM_NO],RawTable[STOCK],"None"))</f>
        <v>3</v>
      </c>
      <c r="J108" s="313"/>
      <c r="K108" s="313"/>
      <c r="L108" s="316"/>
    </row>
    <row r="109" spans="2:12" ht="30" customHeight="1">
      <c r="B109" s="315" t="s">
        <v>1413</v>
      </c>
      <c r="C109" s="312" t="s">
        <v>2540</v>
      </c>
      <c r="D109" s="312" t="s">
        <v>2541</v>
      </c>
      <c r="E109" s="312" t="s">
        <v>2542</v>
      </c>
      <c r="F109" s="312"/>
      <c r="G109" s="312" t="s">
        <v>2257</v>
      </c>
      <c r="H109" s="65">
        <v>6218014</v>
      </c>
      <c r="I109" s="65">
        <f>IF(H109="","None",_xlfn.XLOOKUP(H109,RawTable[ITEM_NO],RawTable[STOCK],"None"))</f>
        <v>1</v>
      </c>
      <c r="J109" s="313"/>
      <c r="K109" s="313"/>
      <c r="L109" s="316"/>
    </row>
    <row r="110" spans="2:12" ht="30" customHeight="1">
      <c r="B110" s="315" t="s">
        <v>1413</v>
      </c>
      <c r="C110" s="312" t="s">
        <v>2543</v>
      </c>
      <c r="D110" s="312" t="s">
        <v>2544</v>
      </c>
      <c r="E110" s="312" t="s">
        <v>2545</v>
      </c>
      <c r="F110" s="312"/>
      <c r="G110" s="312" t="s">
        <v>2422</v>
      </c>
      <c r="H110" s="65">
        <v>6270022</v>
      </c>
      <c r="I110" s="65">
        <f>IF(H110="","None",_xlfn.XLOOKUP(H110,RawTable[ITEM_NO],RawTable[STOCK],"None"))</f>
        <v>29</v>
      </c>
      <c r="J110" s="313"/>
      <c r="K110" s="313"/>
      <c r="L110" s="316"/>
    </row>
    <row r="111" spans="2:12" ht="30" customHeight="1">
      <c r="B111" s="315" t="s">
        <v>1413</v>
      </c>
      <c r="C111" s="312" t="s">
        <v>2546</v>
      </c>
      <c r="D111" s="312" t="s">
        <v>2547</v>
      </c>
      <c r="E111" s="312" t="s">
        <v>2548</v>
      </c>
      <c r="F111" s="312"/>
      <c r="G111" s="312" t="s">
        <v>2257</v>
      </c>
      <c r="H111" s="65">
        <v>6286891</v>
      </c>
      <c r="I111" s="65">
        <f>IF(H111="","None",_xlfn.XLOOKUP(H111,RawTable[ITEM_NO],RawTable[STOCK],"None"))</f>
        <v>3</v>
      </c>
      <c r="J111" s="313"/>
      <c r="K111" s="313"/>
      <c r="L111" s="316"/>
    </row>
    <row r="112" spans="2:12" ht="30" customHeight="1">
      <c r="B112" s="315" t="s">
        <v>1413</v>
      </c>
      <c r="C112" s="312" t="s">
        <v>2549</v>
      </c>
      <c r="D112" s="312" t="s">
        <v>2550</v>
      </c>
      <c r="E112" s="312" t="s">
        <v>2548</v>
      </c>
      <c r="F112" s="312"/>
      <c r="G112" s="312" t="s">
        <v>2257</v>
      </c>
      <c r="H112" s="65">
        <v>6286889</v>
      </c>
      <c r="I112" s="65">
        <f>IF(H112="","None",_xlfn.XLOOKUP(H112,RawTable[ITEM_NO],RawTable[STOCK],"None"))</f>
        <v>1</v>
      </c>
      <c r="J112" s="313"/>
      <c r="K112" s="313"/>
      <c r="L112" s="316"/>
    </row>
    <row r="113" spans="2:12" ht="30" customHeight="1">
      <c r="B113" s="315" t="s">
        <v>1413</v>
      </c>
      <c r="C113" s="312" t="s">
        <v>2551</v>
      </c>
      <c r="D113" s="312" t="s">
        <v>2552</v>
      </c>
      <c r="E113" s="312" t="s">
        <v>2548</v>
      </c>
      <c r="F113" s="312"/>
      <c r="G113" s="312" t="s">
        <v>2257</v>
      </c>
      <c r="H113" s="65">
        <v>6286890</v>
      </c>
      <c r="I113" s="65">
        <f>IF(H113="","None",_xlfn.XLOOKUP(H113,RawTable[ITEM_NO],RawTable[STOCK],"None"))</f>
        <v>3</v>
      </c>
      <c r="J113" s="313"/>
      <c r="K113" s="313"/>
      <c r="L113" s="316"/>
    </row>
    <row r="114" spans="2:12" ht="30" customHeight="1">
      <c r="B114" s="315" t="s">
        <v>1413</v>
      </c>
      <c r="C114" s="312" t="s">
        <v>2540</v>
      </c>
      <c r="D114" s="312" t="s">
        <v>2553</v>
      </c>
      <c r="E114" s="312" t="s">
        <v>2554</v>
      </c>
      <c r="F114" s="312"/>
      <c r="G114" s="312" t="s">
        <v>2257</v>
      </c>
      <c r="H114" s="65">
        <v>6283800</v>
      </c>
      <c r="I114" s="65">
        <f>IF(H114="","None",_xlfn.XLOOKUP(H114,RawTable[ITEM_NO],RawTable[STOCK],"None"))</f>
        <v>3</v>
      </c>
      <c r="J114" s="313"/>
      <c r="K114" s="313"/>
      <c r="L114" s="316"/>
    </row>
    <row r="115" spans="2:12" ht="30" customHeight="1">
      <c r="B115" s="315" t="s">
        <v>1413</v>
      </c>
      <c r="C115" s="312" t="s">
        <v>2524</v>
      </c>
      <c r="D115" s="312" t="s">
        <v>2555</v>
      </c>
      <c r="E115" s="312" t="s">
        <v>2556</v>
      </c>
      <c r="F115" s="312"/>
      <c r="G115" s="312" t="s">
        <v>1562</v>
      </c>
      <c r="H115" s="65">
        <v>6278788</v>
      </c>
      <c r="I115" s="65">
        <f>IF(H115="","None",_xlfn.XLOOKUP(H115,RawTable[ITEM_NO],RawTable[STOCK],"None"))</f>
        <v>1</v>
      </c>
      <c r="J115" s="313"/>
      <c r="K115" s="313"/>
      <c r="L115" s="316"/>
    </row>
    <row r="116" spans="2:12" ht="30" customHeight="1">
      <c r="B116" s="315" t="s">
        <v>1413</v>
      </c>
      <c r="C116" s="312" t="s">
        <v>2551</v>
      </c>
      <c r="D116" s="312" t="s">
        <v>2557</v>
      </c>
      <c r="E116" s="312" t="s">
        <v>2556</v>
      </c>
      <c r="F116" s="312"/>
      <c r="G116" s="312" t="s">
        <v>2422</v>
      </c>
      <c r="H116" s="65">
        <v>6278791</v>
      </c>
      <c r="I116" s="65">
        <f>IF(H116="","None",_xlfn.XLOOKUP(H116,RawTable[ITEM_NO],RawTable[STOCK],"None"))</f>
        <v>6</v>
      </c>
      <c r="J116" s="313"/>
      <c r="K116" s="313"/>
      <c r="L116" s="316"/>
    </row>
    <row r="117" spans="2:12" ht="30" customHeight="1">
      <c r="B117" s="315" t="s">
        <v>1413</v>
      </c>
      <c r="C117" s="312" t="s">
        <v>2551</v>
      </c>
      <c r="D117" s="312" t="s">
        <v>2558</v>
      </c>
      <c r="E117" s="312" t="s">
        <v>2556</v>
      </c>
      <c r="F117" s="312"/>
      <c r="G117" s="312" t="s">
        <v>2422</v>
      </c>
      <c r="H117" s="65">
        <v>6278789</v>
      </c>
      <c r="I117" s="65">
        <f>IF(H117="","None",_xlfn.XLOOKUP(H117,RawTable[ITEM_NO],RawTable[STOCK],"None"))</f>
        <v>6</v>
      </c>
      <c r="J117" s="313"/>
      <c r="K117" s="313"/>
      <c r="L117" s="316"/>
    </row>
    <row r="118" spans="2:12" ht="30" customHeight="1">
      <c r="B118" s="315" t="s">
        <v>1413</v>
      </c>
      <c r="C118" s="312" t="s">
        <v>2559</v>
      </c>
      <c r="D118" s="312" t="s">
        <v>2560</v>
      </c>
      <c r="E118" s="312" t="s">
        <v>2561</v>
      </c>
      <c r="F118" s="312"/>
      <c r="G118" s="312" t="s">
        <v>1423</v>
      </c>
      <c r="H118" s="65">
        <v>6291093</v>
      </c>
      <c r="I118" s="65">
        <f>IF(H118="","None",_xlfn.XLOOKUP(H118,RawTable[ITEM_NO],RawTable[STOCK],"None"))</f>
        <v>0</v>
      </c>
      <c r="J118" s="313"/>
      <c r="K118" s="313"/>
      <c r="L118" s="316"/>
    </row>
    <row r="119" spans="2:12" ht="30" customHeight="1">
      <c r="B119" s="315" t="s">
        <v>1413</v>
      </c>
      <c r="C119" s="312" t="s">
        <v>2551</v>
      </c>
      <c r="D119" s="312" t="s">
        <v>2562</v>
      </c>
      <c r="E119" s="312" t="s">
        <v>2563</v>
      </c>
      <c r="F119" s="312"/>
      <c r="G119" s="312" t="s">
        <v>1629</v>
      </c>
      <c r="H119" s="65">
        <v>6284069</v>
      </c>
      <c r="I119" s="65">
        <f>IF(H119="","None",_xlfn.XLOOKUP(H119,RawTable[ITEM_NO],RawTable[STOCK],"None"))</f>
        <v>4</v>
      </c>
      <c r="J119" s="313"/>
      <c r="K119" s="313"/>
      <c r="L119" s="316"/>
    </row>
    <row r="120" spans="2:12" ht="30" customHeight="1">
      <c r="B120" s="315" t="s">
        <v>1413</v>
      </c>
      <c r="C120" s="312" t="s">
        <v>2540</v>
      </c>
      <c r="D120" s="312" t="s">
        <v>2564</v>
      </c>
      <c r="E120" s="312" t="s">
        <v>2565</v>
      </c>
      <c r="F120" s="312"/>
      <c r="G120" s="312" t="s">
        <v>2422</v>
      </c>
      <c r="H120" s="65">
        <v>6275273</v>
      </c>
      <c r="I120" s="65">
        <f>IF(H120="","None",_xlfn.XLOOKUP(H120,RawTable[ITEM_NO],RawTable[STOCK],"None"))</f>
        <v>7</v>
      </c>
      <c r="J120" s="313"/>
      <c r="K120" s="313"/>
      <c r="L120" s="316"/>
    </row>
    <row r="121" spans="2:12" ht="30" customHeight="1">
      <c r="B121" s="315" t="s">
        <v>1413</v>
      </c>
      <c r="C121" s="312" t="s">
        <v>2540</v>
      </c>
      <c r="D121" s="312" t="s">
        <v>2566</v>
      </c>
      <c r="E121" s="312" t="s">
        <v>2565</v>
      </c>
      <c r="F121" s="312"/>
      <c r="G121" s="312" t="s">
        <v>2422</v>
      </c>
      <c r="H121" s="65">
        <v>6275274</v>
      </c>
      <c r="I121" s="65">
        <f>IF(H121="","None",_xlfn.XLOOKUP(H121,RawTable[ITEM_NO],RawTable[STOCK],"None"))</f>
        <v>2</v>
      </c>
      <c r="J121" s="313"/>
      <c r="K121" s="313"/>
      <c r="L121" s="316"/>
    </row>
    <row r="122" spans="2:12" ht="30" customHeight="1">
      <c r="B122" s="315" t="s">
        <v>1413</v>
      </c>
      <c r="C122" s="312" t="s">
        <v>2540</v>
      </c>
      <c r="D122" s="312" t="s">
        <v>2567</v>
      </c>
      <c r="E122" s="312" t="s">
        <v>2565</v>
      </c>
      <c r="F122" s="312"/>
      <c r="G122" s="312" t="s">
        <v>2422</v>
      </c>
      <c r="H122" s="65">
        <v>6275275</v>
      </c>
      <c r="I122" s="65">
        <f>IF(H122="","None",_xlfn.XLOOKUP(H122,RawTable[ITEM_NO],RawTable[STOCK],"None"))</f>
        <v>10</v>
      </c>
      <c r="J122" s="313"/>
      <c r="K122" s="313"/>
      <c r="L122" s="316"/>
    </row>
    <row r="123" spans="2:12" ht="30" customHeight="1">
      <c r="B123" s="315" t="s">
        <v>1413</v>
      </c>
      <c r="C123" s="312" t="s">
        <v>2568</v>
      </c>
      <c r="D123" s="312" t="s">
        <v>2569</v>
      </c>
      <c r="E123" s="312" t="s">
        <v>2565</v>
      </c>
      <c r="F123" s="312"/>
      <c r="G123" s="312" t="s">
        <v>2422</v>
      </c>
      <c r="H123" s="65">
        <v>6275276</v>
      </c>
      <c r="I123" s="65">
        <f>IF(H123="","None",_xlfn.XLOOKUP(H123,RawTable[ITEM_NO],RawTable[STOCK],"None"))</f>
        <v>40</v>
      </c>
      <c r="J123" s="313"/>
      <c r="K123" s="313"/>
      <c r="L123" s="316"/>
    </row>
    <row r="124" spans="2:12" ht="30" customHeight="1">
      <c r="B124" s="315" t="s">
        <v>1413</v>
      </c>
      <c r="C124" s="312" t="s">
        <v>2568</v>
      </c>
      <c r="D124" s="312" t="s">
        <v>2570</v>
      </c>
      <c r="E124" s="312" t="s">
        <v>2565</v>
      </c>
      <c r="F124" s="312"/>
      <c r="G124" s="312" t="s">
        <v>2422</v>
      </c>
      <c r="H124" s="65">
        <v>6275279</v>
      </c>
      <c r="I124" s="65">
        <f>IF(H124="","None",_xlfn.XLOOKUP(H124,RawTable[ITEM_NO],RawTable[STOCK],"None"))</f>
        <v>80</v>
      </c>
      <c r="J124" s="313"/>
      <c r="K124" s="313"/>
      <c r="L124" s="316"/>
    </row>
    <row r="125" spans="2:12" ht="30" customHeight="1">
      <c r="B125" s="315" t="s">
        <v>1413</v>
      </c>
      <c r="C125" s="312" t="s">
        <v>2568</v>
      </c>
      <c r="D125" s="312" t="s">
        <v>2571</v>
      </c>
      <c r="E125" s="312" t="s">
        <v>2565</v>
      </c>
      <c r="F125" s="312"/>
      <c r="G125" s="312" t="s">
        <v>2422</v>
      </c>
      <c r="H125" s="65">
        <v>6275282</v>
      </c>
      <c r="I125" s="65">
        <f>IF(H125="","None",_xlfn.XLOOKUP(H125,RawTable[ITEM_NO],RawTable[STOCK],"None"))</f>
        <v>80</v>
      </c>
      <c r="J125" s="313"/>
      <c r="K125" s="313"/>
      <c r="L125" s="316"/>
    </row>
    <row r="126" spans="2:12" ht="30" customHeight="1">
      <c r="B126" s="315" t="s">
        <v>1413</v>
      </c>
      <c r="C126" s="312" t="s">
        <v>2572</v>
      </c>
      <c r="D126" s="312" t="s">
        <v>2573</v>
      </c>
      <c r="E126" s="312" t="s">
        <v>2565</v>
      </c>
      <c r="F126" s="312"/>
      <c r="G126" s="312" t="s">
        <v>2422</v>
      </c>
      <c r="H126" s="65">
        <v>6275278</v>
      </c>
      <c r="I126" s="65">
        <f>IF(H126="","None",_xlfn.XLOOKUP(H126,RawTable[ITEM_NO],RawTable[STOCK],"None"))</f>
        <v>59</v>
      </c>
      <c r="J126" s="313"/>
      <c r="K126" s="313"/>
      <c r="L126" s="316"/>
    </row>
    <row r="127" spans="2:12" ht="30" customHeight="1">
      <c r="B127" s="315" t="s">
        <v>1413</v>
      </c>
      <c r="C127" s="312" t="s">
        <v>2572</v>
      </c>
      <c r="D127" s="312" t="s">
        <v>2574</v>
      </c>
      <c r="E127" s="312" t="s">
        <v>2565</v>
      </c>
      <c r="F127" s="312"/>
      <c r="G127" s="312" t="s">
        <v>2422</v>
      </c>
      <c r="H127" s="65">
        <v>6275281</v>
      </c>
      <c r="I127" s="65">
        <f>IF(H127="","None",_xlfn.XLOOKUP(H127,RawTable[ITEM_NO],RawTable[STOCK],"None"))</f>
        <v>20</v>
      </c>
      <c r="J127" s="313"/>
      <c r="K127" s="313"/>
      <c r="L127" s="316"/>
    </row>
    <row r="128" spans="2:12" ht="30" customHeight="1">
      <c r="B128" s="315" t="s">
        <v>1413</v>
      </c>
      <c r="C128" s="312" t="s">
        <v>2572</v>
      </c>
      <c r="D128" s="312" t="s">
        <v>2575</v>
      </c>
      <c r="E128" s="312" t="s">
        <v>2565</v>
      </c>
      <c r="F128" s="312"/>
      <c r="G128" s="312" t="s">
        <v>2422</v>
      </c>
      <c r="H128" s="65">
        <v>6275284</v>
      </c>
      <c r="I128" s="65">
        <f>IF(H128="","None",_xlfn.XLOOKUP(H128,RawTable[ITEM_NO],RawTable[STOCK],"None"))</f>
        <v>40</v>
      </c>
      <c r="J128" s="313"/>
      <c r="K128" s="313"/>
      <c r="L128" s="316"/>
    </row>
    <row r="129" spans="2:12" ht="30" customHeight="1">
      <c r="B129" s="315" t="s">
        <v>1413</v>
      </c>
      <c r="C129" s="312" t="s">
        <v>2576</v>
      </c>
      <c r="D129" s="312" t="s">
        <v>2577</v>
      </c>
      <c r="E129" s="312" t="s">
        <v>2565</v>
      </c>
      <c r="F129" s="312"/>
      <c r="G129" s="312" t="s">
        <v>2422</v>
      </c>
      <c r="H129" s="65">
        <v>6275283</v>
      </c>
      <c r="I129" s="65">
        <f>IF(H129="","None",_xlfn.XLOOKUP(H129,RawTable[ITEM_NO],RawTable[STOCK],"None"))</f>
        <v>20</v>
      </c>
      <c r="J129" s="313"/>
      <c r="K129" s="313"/>
      <c r="L129" s="316"/>
    </row>
    <row r="130" spans="2:12" ht="30" customHeight="1">
      <c r="B130" s="315" t="s">
        <v>1413</v>
      </c>
      <c r="C130" s="312" t="s">
        <v>2576</v>
      </c>
      <c r="D130" s="312" t="s">
        <v>2578</v>
      </c>
      <c r="E130" s="312" t="s">
        <v>2565</v>
      </c>
      <c r="F130" s="312"/>
      <c r="G130" s="312" t="s">
        <v>2422</v>
      </c>
      <c r="H130" s="65">
        <v>6275280</v>
      </c>
      <c r="I130" s="65">
        <f>IF(H130="","None",_xlfn.XLOOKUP(H130,RawTable[ITEM_NO],RawTable[STOCK],"None"))</f>
        <v>10</v>
      </c>
      <c r="J130" s="313"/>
      <c r="K130" s="313"/>
      <c r="L130" s="316"/>
    </row>
    <row r="131" spans="2:12" ht="30" customHeight="1">
      <c r="B131" s="315" t="s">
        <v>1413</v>
      </c>
      <c r="C131" s="312" t="s">
        <v>2576</v>
      </c>
      <c r="D131" s="312" t="s">
        <v>2579</v>
      </c>
      <c r="E131" s="312" t="s">
        <v>2565</v>
      </c>
      <c r="F131" s="312"/>
      <c r="G131" s="312" t="s">
        <v>2422</v>
      </c>
      <c r="H131" s="65">
        <v>6275277</v>
      </c>
      <c r="I131" s="65">
        <f>IF(H131="","None",_xlfn.XLOOKUP(H131,RawTable[ITEM_NO],RawTable[STOCK],"None"))</f>
        <v>27</v>
      </c>
      <c r="J131" s="313"/>
      <c r="K131" s="313"/>
      <c r="L131" s="316"/>
    </row>
    <row r="132" spans="2:12" ht="30" customHeight="1">
      <c r="B132" s="315" t="s">
        <v>1415</v>
      </c>
      <c r="C132" s="312" t="s">
        <v>2534</v>
      </c>
      <c r="D132" s="312" t="s">
        <v>2580</v>
      </c>
      <c r="E132" s="312" t="s">
        <v>2581</v>
      </c>
      <c r="F132" s="312"/>
      <c r="G132" s="312" t="s">
        <v>1419</v>
      </c>
      <c r="H132" s="65">
        <v>6283365</v>
      </c>
      <c r="I132" s="65">
        <f>IF(H132="","None",_xlfn.XLOOKUP(H132,RawTable[ITEM_NO],RawTable[STOCK],"None"))</f>
        <v>0</v>
      </c>
      <c r="J132" s="313"/>
      <c r="K132" s="313"/>
      <c r="L132" s="316"/>
    </row>
    <row r="133" spans="2:12" ht="30" customHeight="1">
      <c r="B133" s="315" t="s">
        <v>1415</v>
      </c>
      <c r="C133" s="312" t="s">
        <v>2534</v>
      </c>
      <c r="D133" s="312" t="s">
        <v>2582</v>
      </c>
      <c r="E133" s="312" t="s">
        <v>2581</v>
      </c>
      <c r="F133" s="312"/>
      <c r="G133" s="312" t="s">
        <v>1419</v>
      </c>
      <c r="H133" s="65">
        <v>6283366</v>
      </c>
      <c r="I133" s="65">
        <f>IF(H133="","None",_xlfn.XLOOKUP(H133,RawTable[ITEM_NO],RawTable[STOCK],"None"))</f>
        <v>3</v>
      </c>
      <c r="J133" s="313"/>
      <c r="K133" s="313"/>
      <c r="L133" s="316"/>
    </row>
    <row r="134" spans="2:12" ht="30" customHeight="1">
      <c r="B134" s="315" t="s">
        <v>1413</v>
      </c>
      <c r="C134" s="312" t="s">
        <v>2583</v>
      </c>
      <c r="D134" s="312" t="s">
        <v>2584</v>
      </c>
      <c r="E134" s="312" t="s">
        <v>2585</v>
      </c>
      <c r="F134" s="312"/>
      <c r="G134" s="312" t="s">
        <v>2422</v>
      </c>
      <c r="H134" s="65">
        <v>6266317</v>
      </c>
      <c r="I134" s="65">
        <f>IF(H134="","None",_xlfn.XLOOKUP(H134,RawTable[ITEM_NO],RawTable[STOCK],"None"))</f>
        <v>2</v>
      </c>
      <c r="J134" s="313"/>
      <c r="K134" s="313"/>
      <c r="L134" s="316"/>
    </row>
    <row r="135" spans="2:12" ht="30" customHeight="1">
      <c r="B135" s="315" t="s">
        <v>1415</v>
      </c>
      <c r="C135" s="312" t="s">
        <v>2450</v>
      </c>
      <c r="D135" s="312" t="s">
        <v>2586</v>
      </c>
      <c r="E135" s="312" t="s">
        <v>2587</v>
      </c>
      <c r="F135" s="312"/>
      <c r="G135" s="312" t="s">
        <v>1419</v>
      </c>
      <c r="H135" s="65">
        <v>6210824</v>
      </c>
      <c r="I135" s="65">
        <f>IF(H135="","None",_xlfn.XLOOKUP(H135,RawTable[ITEM_NO],RawTable[STOCK],"None"))</f>
        <v>1</v>
      </c>
      <c r="J135" s="313"/>
      <c r="K135" s="313"/>
      <c r="L135" s="316"/>
    </row>
    <row r="136" spans="2:12" ht="30" customHeight="1">
      <c r="B136" s="315" t="s">
        <v>1413</v>
      </c>
      <c r="C136" s="312" t="s">
        <v>2546</v>
      </c>
      <c r="D136" s="312" t="s">
        <v>2588</v>
      </c>
      <c r="E136" s="312" t="s">
        <v>2589</v>
      </c>
      <c r="F136" s="312"/>
      <c r="G136" s="312" t="s">
        <v>1610</v>
      </c>
      <c r="H136" s="65">
        <v>6289044</v>
      </c>
      <c r="I136" s="65">
        <f>IF(H136="","None",_xlfn.XLOOKUP(H136,RawTable[ITEM_NO],RawTable[STOCK],"None"))</f>
        <v>1</v>
      </c>
      <c r="J136" s="313"/>
      <c r="K136" s="313"/>
      <c r="L136" s="316"/>
    </row>
    <row r="137" spans="2:12" ht="30" customHeight="1">
      <c r="B137" s="315" t="s">
        <v>1415</v>
      </c>
      <c r="C137" s="312" t="s">
        <v>2505</v>
      </c>
      <c r="D137" s="312" t="s">
        <v>2590</v>
      </c>
      <c r="E137" s="312" t="s">
        <v>2591</v>
      </c>
      <c r="F137" s="312"/>
      <c r="G137" s="312" t="s">
        <v>1428</v>
      </c>
      <c r="H137" s="65">
        <v>6283666</v>
      </c>
      <c r="I137" s="65">
        <f>IF(H137="","None",_xlfn.XLOOKUP(H137,RawTable[ITEM_NO],RawTable[STOCK],"None"))</f>
        <v>10</v>
      </c>
      <c r="J137" s="313"/>
      <c r="K137" s="313"/>
      <c r="L137" s="316"/>
    </row>
    <row r="138" spans="2:12" ht="30" customHeight="1">
      <c r="B138" s="315" t="s">
        <v>1415</v>
      </c>
      <c r="C138" s="312" t="s">
        <v>2592</v>
      </c>
      <c r="D138" s="312" t="s">
        <v>2593</v>
      </c>
      <c r="E138" s="312" t="s">
        <v>2594</v>
      </c>
      <c r="F138" s="312" t="s">
        <v>1438</v>
      </c>
      <c r="G138" s="312" t="s">
        <v>1419</v>
      </c>
      <c r="H138" s="65">
        <v>6271162</v>
      </c>
      <c r="I138" s="65">
        <f>IF(H138="","None",_xlfn.XLOOKUP(H138,RawTable[ITEM_NO],RawTable[STOCK],"None"))</f>
        <v>1</v>
      </c>
      <c r="J138" s="313"/>
      <c r="K138" s="313"/>
      <c r="L138" s="316"/>
    </row>
    <row r="139" spans="2:12" ht="30" customHeight="1">
      <c r="B139" s="315" t="s">
        <v>1415</v>
      </c>
      <c r="C139" s="312" t="s">
        <v>2592</v>
      </c>
      <c r="D139" s="312" t="s">
        <v>2595</v>
      </c>
      <c r="E139" s="312" t="s">
        <v>2594</v>
      </c>
      <c r="F139" s="312" t="s">
        <v>1438</v>
      </c>
      <c r="G139" s="312" t="s">
        <v>1419</v>
      </c>
      <c r="H139" s="65">
        <v>6271165</v>
      </c>
      <c r="I139" s="65">
        <f>IF(H139="","None",_xlfn.XLOOKUP(H139,RawTable[ITEM_NO],RawTable[STOCK],"None"))</f>
        <v>1</v>
      </c>
      <c r="J139" s="313"/>
      <c r="K139" s="313"/>
      <c r="L139" s="316"/>
    </row>
    <row r="140" spans="2:12" ht="30" customHeight="1">
      <c r="B140" s="315" t="s">
        <v>1415</v>
      </c>
      <c r="C140" s="312" t="s">
        <v>2592</v>
      </c>
      <c r="D140" s="312" t="s">
        <v>2596</v>
      </c>
      <c r="E140" s="312" t="s">
        <v>2594</v>
      </c>
      <c r="F140" s="312" t="s">
        <v>1438</v>
      </c>
      <c r="G140" s="312" t="s">
        <v>1419</v>
      </c>
      <c r="H140" s="65">
        <v>6271170</v>
      </c>
      <c r="I140" s="65">
        <f>IF(H140="","None",_xlfn.XLOOKUP(H140,RawTable[ITEM_NO],RawTable[STOCK],"None"))</f>
        <v>1</v>
      </c>
      <c r="J140" s="313"/>
      <c r="K140" s="313"/>
      <c r="L140" s="316"/>
    </row>
    <row r="141" spans="2:12" ht="30" customHeight="1">
      <c r="B141" s="315" t="s">
        <v>1415</v>
      </c>
      <c r="C141" s="312" t="s">
        <v>2592</v>
      </c>
      <c r="D141" s="312" t="s">
        <v>2597</v>
      </c>
      <c r="E141" s="312" t="s">
        <v>2594</v>
      </c>
      <c r="F141" s="312" t="s">
        <v>1438</v>
      </c>
      <c r="G141" s="312" t="s">
        <v>1419</v>
      </c>
      <c r="H141" s="65">
        <v>6271167</v>
      </c>
      <c r="I141" s="65">
        <f>IF(H141="","None",_xlfn.XLOOKUP(H141,RawTable[ITEM_NO],RawTable[STOCK],"None"))</f>
        <v>1</v>
      </c>
      <c r="J141" s="313"/>
      <c r="K141" s="313"/>
      <c r="L141" s="316"/>
    </row>
    <row r="142" spans="2:12" ht="30" customHeight="1">
      <c r="B142" s="315" t="s">
        <v>1415</v>
      </c>
      <c r="C142" s="312" t="s">
        <v>2592</v>
      </c>
      <c r="D142" s="312" t="s">
        <v>2598</v>
      </c>
      <c r="E142" s="312" t="s">
        <v>2594</v>
      </c>
      <c r="F142" s="312" t="s">
        <v>1438</v>
      </c>
      <c r="G142" s="312" t="s">
        <v>1419</v>
      </c>
      <c r="H142" s="65">
        <v>6271171</v>
      </c>
      <c r="I142" s="65">
        <f>IF(H142="","None",_xlfn.XLOOKUP(H142,RawTable[ITEM_NO],RawTable[STOCK],"None"))</f>
        <v>1</v>
      </c>
      <c r="J142" s="313"/>
      <c r="K142" s="313"/>
      <c r="L142" s="316"/>
    </row>
    <row r="143" spans="2:12" ht="30" customHeight="1">
      <c r="B143" s="315" t="s">
        <v>1415</v>
      </c>
      <c r="C143" s="312" t="s">
        <v>2592</v>
      </c>
      <c r="D143" s="312" t="s">
        <v>2599</v>
      </c>
      <c r="E143" s="312" t="s">
        <v>2594</v>
      </c>
      <c r="F143" s="312" t="s">
        <v>1438</v>
      </c>
      <c r="G143" s="312" t="s">
        <v>1419</v>
      </c>
      <c r="H143" s="65">
        <v>6271163</v>
      </c>
      <c r="I143" s="65">
        <f>IF(H143="","None",_xlfn.XLOOKUP(H143,RawTable[ITEM_NO],RawTable[STOCK],"None"))</f>
        <v>1</v>
      </c>
      <c r="J143" s="313"/>
      <c r="K143" s="313"/>
      <c r="L143" s="316"/>
    </row>
    <row r="144" spans="2:12" ht="30" customHeight="1">
      <c r="B144" s="315" t="s">
        <v>1415</v>
      </c>
      <c r="C144" s="312" t="s">
        <v>2592</v>
      </c>
      <c r="D144" s="312" t="s">
        <v>2600</v>
      </c>
      <c r="E144" s="312" t="s">
        <v>2594</v>
      </c>
      <c r="F144" s="312" t="s">
        <v>1438</v>
      </c>
      <c r="G144" s="312" t="s">
        <v>1419</v>
      </c>
      <c r="H144" s="65">
        <v>6271169</v>
      </c>
      <c r="I144" s="65">
        <f>IF(H144="","None",_xlfn.XLOOKUP(H144,RawTable[ITEM_NO],RawTable[STOCK],"None"))</f>
        <v>1</v>
      </c>
      <c r="J144" s="313"/>
      <c r="K144" s="313"/>
      <c r="L144" s="316"/>
    </row>
    <row r="145" spans="2:12" ht="30" customHeight="1">
      <c r="B145" s="315" t="s">
        <v>1415</v>
      </c>
      <c r="C145" s="312" t="s">
        <v>2592</v>
      </c>
      <c r="D145" s="312" t="s">
        <v>2601</v>
      </c>
      <c r="E145" s="312" t="s">
        <v>2594</v>
      </c>
      <c r="F145" s="312" t="s">
        <v>1438</v>
      </c>
      <c r="G145" s="312" t="s">
        <v>1419</v>
      </c>
      <c r="H145" s="65">
        <v>6271164</v>
      </c>
      <c r="I145" s="65">
        <f>IF(H145="","None",_xlfn.XLOOKUP(H145,RawTable[ITEM_NO],RawTable[STOCK],"None"))</f>
        <v>1</v>
      </c>
      <c r="J145" s="313"/>
      <c r="K145" s="313"/>
      <c r="L145" s="316"/>
    </row>
    <row r="146" spans="2:12" ht="30" customHeight="1">
      <c r="B146" s="315" t="s">
        <v>1415</v>
      </c>
      <c r="C146" s="312" t="s">
        <v>2592</v>
      </c>
      <c r="D146" s="312" t="s">
        <v>2602</v>
      </c>
      <c r="E146" s="312" t="s">
        <v>2594</v>
      </c>
      <c r="F146" s="312" t="s">
        <v>1438</v>
      </c>
      <c r="G146" s="312" t="s">
        <v>1419</v>
      </c>
      <c r="H146" s="65">
        <v>6271166</v>
      </c>
      <c r="I146" s="65">
        <f>IF(H146="","None",_xlfn.XLOOKUP(H146,RawTable[ITEM_NO],RawTable[STOCK],"None"))</f>
        <v>1</v>
      </c>
      <c r="J146" s="313"/>
      <c r="K146" s="313"/>
      <c r="L146" s="316"/>
    </row>
    <row r="147" spans="2:12" ht="30" customHeight="1">
      <c r="B147" s="315" t="s">
        <v>1415</v>
      </c>
      <c r="C147" s="312" t="s">
        <v>2592</v>
      </c>
      <c r="D147" s="312" t="s">
        <v>2603</v>
      </c>
      <c r="E147" s="312" t="s">
        <v>2594</v>
      </c>
      <c r="F147" s="312" t="s">
        <v>1438</v>
      </c>
      <c r="G147" s="312" t="s">
        <v>1419</v>
      </c>
      <c r="H147" s="65">
        <v>6271168</v>
      </c>
      <c r="I147" s="65">
        <f>IF(H147="","None",_xlfn.XLOOKUP(H147,RawTable[ITEM_NO],RawTable[STOCK],"None"))</f>
        <v>1</v>
      </c>
      <c r="J147" s="313"/>
      <c r="K147" s="313"/>
      <c r="L147" s="316"/>
    </row>
    <row r="148" spans="2:12" ht="30" customHeight="1">
      <c r="B148" s="315" t="s">
        <v>1415</v>
      </c>
      <c r="C148" s="312" t="s">
        <v>2592</v>
      </c>
      <c r="D148" s="312" t="s">
        <v>2604</v>
      </c>
      <c r="E148" s="312" t="s">
        <v>2594</v>
      </c>
      <c r="F148" s="312" t="s">
        <v>1438</v>
      </c>
      <c r="G148" s="312" t="s">
        <v>1419</v>
      </c>
      <c r="H148" s="65">
        <v>6271161</v>
      </c>
      <c r="I148" s="65">
        <f>IF(H148="","None",_xlfn.XLOOKUP(H148,RawTable[ITEM_NO],RawTable[STOCK],"None"))</f>
        <v>1</v>
      </c>
      <c r="J148" s="313"/>
      <c r="K148" s="313"/>
      <c r="L148" s="316"/>
    </row>
    <row r="149" spans="2:12" ht="30" customHeight="1">
      <c r="B149" s="315" t="s">
        <v>1413</v>
      </c>
      <c r="C149" s="312" t="s">
        <v>2605</v>
      </c>
      <c r="D149" s="312" t="s">
        <v>2606</v>
      </c>
      <c r="E149" s="312" t="s">
        <v>2607</v>
      </c>
      <c r="F149" s="312" t="s">
        <v>1438</v>
      </c>
      <c r="G149" s="312" t="s">
        <v>1562</v>
      </c>
      <c r="H149" s="65">
        <v>6278893</v>
      </c>
      <c r="I149" s="65">
        <f>IF(H149="","None",_xlfn.XLOOKUP(H149,RawTable[ITEM_NO],RawTable[STOCK],"None"))</f>
        <v>1</v>
      </c>
      <c r="J149" s="313"/>
      <c r="K149" s="313"/>
      <c r="L149" s="316"/>
    </row>
    <row r="150" spans="2:12" ht="30" customHeight="1">
      <c r="B150" s="315" t="s">
        <v>1413</v>
      </c>
      <c r="C150" s="312" t="s">
        <v>1605</v>
      </c>
      <c r="D150" s="312" t="s">
        <v>2608</v>
      </c>
      <c r="E150" s="312" t="s">
        <v>2609</v>
      </c>
      <c r="F150" s="312" t="s">
        <v>1438</v>
      </c>
      <c r="G150" s="312" t="s">
        <v>1554</v>
      </c>
      <c r="H150" s="65">
        <v>6257559</v>
      </c>
      <c r="I150" s="65">
        <f>IF(H150="","None",_xlfn.XLOOKUP(H150,RawTable[ITEM_NO],RawTable[STOCK],"None"))</f>
        <v>0</v>
      </c>
      <c r="J150" s="313"/>
      <c r="K150" s="313"/>
      <c r="L150" s="316"/>
    </row>
    <row r="151" spans="2:12" ht="30" customHeight="1">
      <c r="B151" s="315" t="s">
        <v>1415</v>
      </c>
      <c r="C151" s="312" t="s">
        <v>2610</v>
      </c>
      <c r="D151" s="312" t="s">
        <v>2611</v>
      </c>
      <c r="E151" s="312" t="s">
        <v>2612</v>
      </c>
      <c r="F151" s="312" t="s">
        <v>1438</v>
      </c>
      <c r="G151" s="312" t="s">
        <v>1428</v>
      </c>
      <c r="H151" s="65">
        <v>6220654</v>
      </c>
      <c r="I151" s="65">
        <f>IF(H151="","None",_xlfn.XLOOKUP(H151,RawTable[ITEM_NO],RawTable[STOCK],"None"))</f>
        <v>20</v>
      </c>
      <c r="J151" s="313"/>
      <c r="K151" s="313"/>
      <c r="L151" s="316"/>
    </row>
    <row r="152" spans="2:12" ht="30" customHeight="1">
      <c r="B152" s="315" t="s">
        <v>1413</v>
      </c>
      <c r="C152" s="312" t="s">
        <v>2613</v>
      </c>
      <c r="D152" s="312" t="s">
        <v>2614</v>
      </c>
      <c r="E152" s="312" t="s">
        <v>2615</v>
      </c>
      <c r="F152" s="312"/>
      <c r="G152" s="312" t="s">
        <v>2422</v>
      </c>
      <c r="H152" s="65">
        <v>6268384</v>
      </c>
      <c r="I152" s="65">
        <f>IF(H152="","None",_xlfn.XLOOKUP(H152,RawTable[ITEM_NO],RawTable[STOCK],"None"))</f>
        <v>1</v>
      </c>
      <c r="J152" s="313"/>
      <c r="K152" s="313"/>
      <c r="L152" s="316"/>
    </row>
    <row r="153" spans="2:12" ht="30" customHeight="1">
      <c r="B153" s="315" t="s">
        <v>1413</v>
      </c>
      <c r="C153" s="312" t="s">
        <v>2613</v>
      </c>
      <c r="D153" s="312" t="s">
        <v>2614</v>
      </c>
      <c r="E153" s="312" t="s">
        <v>2615</v>
      </c>
      <c r="F153" s="312"/>
      <c r="G153" s="312" t="s">
        <v>2422</v>
      </c>
      <c r="H153" s="65">
        <v>6268384</v>
      </c>
      <c r="I153" s="65">
        <f>IF(H153="","None",_xlfn.XLOOKUP(H153,RawTable[ITEM_NO],RawTable[STOCK],"None"))</f>
        <v>1</v>
      </c>
      <c r="J153" s="313"/>
      <c r="K153" s="313"/>
      <c r="L153" s="316"/>
    </row>
    <row r="154" spans="2:12" ht="30" customHeight="1">
      <c r="B154" s="315" t="s">
        <v>1413</v>
      </c>
      <c r="C154" s="312" t="s">
        <v>2616</v>
      </c>
      <c r="D154" s="312" t="s">
        <v>2617</v>
      </c>
      <c r="E154" s="312" t="s">
        <v>2618</v>
      </c>
      <c r="F154" s="312"/>
      <c r="G154" s="312" t="s">
        <v>2422</v>
      </c>
      <c r="H154" s="65">
        <v>6268493</v>
      </c>
      <c r="I154" s="65">
        <f>IF(H154="","None",_xlfn.XLOOKUP(H154,RawTable[ITEM_NO],RawTable[STOCK],"None"))</f>
        <v>4</v>
      </c>
      <c r="J154" s="313"/>
      <c r="K154" s="313"/>
      <c r="L154" s="316"/>
    </row>
    <row r="155" spans="2:12" ht="30" customHeight="1">
      <c r="B155" s="315" t="s">
        <v>1413</v>
      </c>
      <c r="C155" s="312" t="s">
        <v>1420</v>
      </c>
      <c r="D155" s="312" t="s">
        <v>2619</v>
      </c>
      <c r="E155" s="312" t="s">
        <v>2620</v>
      </c>
      <c r="F155" s="312"/>
      <c r="G155" s="312" t="s">
        <v>2422</v>
      </c>
      <c r="H155" s="65">
        <v>6268384</v>
      </c>
      <c r="I155" s="65">
        <f>IF(H155="","None",_xlfn.XLOOKUP(H155,RawTable[ITEM_NO],RawTable[STOCK],"None"))</f>
        <v>1</v>
      </c>
      <c r="J155" s="313"/>
      <c r="K155" s="313"/>
      <c r="L155" s="316"/>
    </row>
    <row r="156" spans="2:12" ht="30" customHeight="1">
      <c r="B156" s="315" t="s">
        <v>1415</v>
      </c>
      <c r="C156" s="312" t="s">
        <v>1448</v>
      </c>
      <c r="D156" s="312" t="s">
        <v>2621</v>
      </c>
      <c r="E156" s="312" t="s">
        <v>2622</v>
      </c>
      <c r="F156" s="312" t="s">
        <v>2622</v>
      </c>
      <c r="G156" s="312" t="s">
        <v>1419</v>
      </c>
      <c r="H156" s="65">
        <v>6244581</v>
      </c>
      <c r="I156" s="65">
        <f>IF(H156="","None",_xlfn.XLOOKUP(H156,RawTable[ITEM_NO],RawTable[STOCK],"None"))</f>
        <v>2</v>
      </c>
      <c r="J156" s="313"/>
      <c r="K156" s="313"/>
      <c r="L156" s="316"/>
    </row>
    <row r="157" spans="2:12" ht="30" customHeight="1">
      <c r="B157" s="315" t="s">
        <v>1415</v>
      </c>
      <c r="C157" s="312" t="s">
        <v>2623</v>
      </c>
      <c r="D157" s="312" t="s">
        <v>2624</v>
      </c>
      <c r="E157" s="312" t="s">
        <v>2625</v>
      </c>
      <c r="F157" s="312"/>
      <c r="G157" s="312" t="s">
        <v>1419</v>
      </c>
      <c r="H157" s="65">
        <v>6250435</v>
      </c>
      <c r="I157" s="65">
        <f>IF(H157="","None",_xlfn.XLOOKUP(H157,RawTable[ITEM_NO],RawTable[STOCK],"None"))</f>
        <v>3</v>
      </c>
      <c r="J157" s="313"/>
      <c r="K157" s="313"/>
      <c r="L157" s="316"/>
    </row>
    <row r="158" spans="2:12" ht="30" customHeight="1">
      <c r="B158" s="315" t="s">
        <v>1415</v>
      </c>
      <c r="C158" s="312" t="s">
        <v>2626</v>
      </c>
      <c r="D158" s="312" t="s">
        <v>2258</v>
      </c>
      <c r="E158" s="312" t="s">
        <v>2627</v>
      </c>
      <c r="F158" s="312"/>
      <c r="G158" s="312" t="s">
        <v>1423</v>
      </c>
      <c r="H158" s="65">
        <v>6230602</v>
      </c>
      <c r="I158" s="65">
        <f>IF(H158="","None",_xlfn.XLOOKUP(H158,RawTable[ITEM_NO],RawTable[STOCK],"None"))</f>
        <v>2</v>
      </c>
      <c r="J158" s="313"/>
      <c r="K158" s="313"/>
      <c r="L158" s="316"/>
    </row>
    <row r="159" spans="2:12" ht="30" customHeight="1">
      <c r="B159" s="315" t="s">
        <v>1415</v>
      </c>
      <c r="C159" s="312" t="s">
        <v>2628</v>
      </c>
      <c r="D159" s="312" t="s">
        <v>2629</v>
      </c>
      <c r="E159" s="312" t="s">
        <v>2630</v>
      </c>
      <c r="F159" s="312"/>
      <c r="G159" s="312" t="s">
        <v>1428</v>
      </c>
      <c r="H159" s="65">
        <v>6234332</v>
      </c>
      <c r="I159" s="65">
        <f>IF(H159="","None",_xlfn.XLOOKUP(H159,RawTable[ITEM_NO],RawTable[STOCK],"None"))</f>
        <v>1</v>
      </c>
      <c r="J159" s="313"/>
      <c r="K159" s="313"/>
      <c r="L159" s="316"/>
    </row>
    <row r="160" spans="2:12" ht="30" customHeight="1">
      <c r="B160" s="315" t="s">
        <v>1415</v>
      </c>
      <c r="C160" s="312" t="s">
        <v>1448</v>
      </c>
      <c r="D160" s="312" t="s">
        <v>2631</v>
      </c>
      <c r="E160" s="312" t="s">
        <v>2632</v>
      </c>
      <c r="F160" s="312"/>
      <c r="G160" s="312" t="s">
        <v>1428</v>
      </c>
      <c r="H160" s="65">
        <v>6345570</v>
      </c>
      <c r="I160" s="65">
        <f>IF(H160="","None",_xlfn.XLOOKUP(H160,RawTable[ITEM_NO],RawTable[STOCK],"None"))</f>
        <v>0</v>
      </c>
      <c r="J160" s="313"/>
      <c r="K160" s="313"/>
      <c r="L160" s="316"/>
    </row>
    <row r="161" spans="2:12" ht="30" customHeight="1">
      <c r="B161" s="315" t="s">
        <v>1415</v>
      </c>
      <c r="C161" s="312" t="s">
        <v>2633</v>
      </c>
      <c r="D161" s="312" t="s">
        <v>2634</v>
      </c>
      <c r="E161" s="312" t="s">
        <v>2635</v>
      </c>
      <c r="F161" s="312" t="s">
        <v>1438</v>
      </c>
      <c r="G161" s="312" t="s">
        <v>1428</v>
      </c>
      <c r="H161" s="65">
        <v>6256183</v>
      </c>
      <c r="I161" s="65">
        <f>IF(H161="","None",_xlfn.XLOOKUP(H161,RawTable[ITEM_NO],RawTable[STOCK],"None"))</f>
        <v>5</v>
      </c>
      <c r="J161" s="313"/>
      <c r="K161" s="313"/>
      <c r="L161" s="316"/>
    </row>
    <row r="162" spans="2:12" ht="30" customHeight="1">
      <c r="B162" s="315" t="s">
        <v>1415</v>
      </c>
      <c r="C162" s="312" t="s">
        <v>2636</v>
      </c>
      <c r="D162" s="312" t="s">
        <v>2637</v>
      </c>
      <c r="E162" s="312" t="s">
        <v>2635</v>
      </c>
      <c r="F162" s="312" t="s">
        <v>1438</v>
      </c>
      <c r="G162" s="312" t="s">
        <v>1428</v>
      </c>
      <c r="H162" s="65">
        <v>6256184</v>
      </c>
      <c r="I162" s="65">
        <f>IF(H162="","None",_xlfn.XLOOKUP(H162,RawTable[ITEM_NO],RawTable[STOCK],"None"))</f>
        <v>2</v>
      </c>
      <c r="J162" s="313"/>
      <c r="K162" s="313"/>
      <c r="L162" s="316"/>
    </row>
    <row r="163" spans="2:12" ht="30" customHeight="1">
      <c r="B163" s="315" t="s">
        <v>1415</v>
      </c>
      <c r="C163" s="312" t="s">
        <v>2638</v>
      </c>
      <c r="D163" s="312" t="s">
        <v>2639</v>
      </c>
      <c r="E163" s="312" t="s">
        <v>2640</v>
      </c>
      <c r="F163" s="312" t="s">
        <v>1438</v>
      </c>
      <c r="G163" s="312" t="s">
        <v>1419</v>
      </c>
      <c r="H163" s="65">
        <v>6251446</v>
      </c>
      <c r="I163" s="65">
        <f>IF(H163="","None",_xlfn.XLOOKUP(H163,RawTable[ITEM_NO],RawTable[STOCK],"None"))</f>
        <v>4</v>
      </c>
      <c r="J163" s="313"/>
      <c r="K163" s="313"/>
      <c r="L163" s="316"/>
    </row>
    <row r="164" spans="2:12" ht="30" customHeight="1">
      <c r="B164" s="315" t="s">
        <v>1413</v>
      </c>
      <c r="C164" s="312" t="s">
        <v>2641</v>
      </c>
      <c r="D164" s="312" t="s">
        <v>2642</v>
      </c>
      <c r="E164" s="312" t="s">
        <v>2643</v>
      </c>
      <c r="F164" s="312"/>
      <c r="G164" s="312" t="s">
        <v>2512</v>
      </c>
      <c r="H164" s="65">
        <v>6286440</v>
      </c>
      <c r="I164" s="65">
        <f>IF(H164="","None",_xlfn.XLOOKUP(H164,RawTable[ITEM_NO],RawTable[STOCK],"None"))</f>
        <v>1</v>
      </c>
      <c r="J164" s="313"/>
      <c r="K164" s="313"/>
      <c r="L164" s="316"/>
    </row>
    <row r="165" spans="2:12" ht="30" customHeight="1">
      <c r="B165" s="315" t="s">
        <v>1415</v>
      </c>
      <c r="C165" s="312" t="s">
        <v>2644</v>
      </c>
      <c r="D165" s="312" t="s">
        <v>2645</v>
      </c>
      <c r="E165" s="312" t="s">
        <v>2646</v>
      </c>
      <c r="F165" s="312"/>
      <c r="G165" s="312" t="s">
        <v>2512</v>
      </c>
      <c r="H165" s="65">
        <v>6282166</v>
      </c>
      <c r="I165" s="65" t="str">
        <f>IF(H165="","None",_xlfn.XLOOKUP(H165,RawTable[ITEM_NO],RawTable[STOCK],"None"))</f>
        <v>None</v>
      </c>
      <c r="J165" s="313"/>
      <c r="K165" s="313"/>
      <c r="L165" s="316"/>
    </row>
    <row r="166" spans="2:12" ht="30" customHeight="1">
      <c r="B166" s="315" t="s">
        <v>1413</v>
      </c>
      <c r="C166" s="312" t="s">
        <v>2647</v>
      </c>
      <c r="D166" s="312" t="s">
        <v>2648</v>
      </c>
      <c r="E166" s="312" t="s">
        <v>2649</v>
      </c>
      <c r="F166" s="312" t="s">
        <v>1438</v>
      </c>
      <c r="G166" s="312" t="s">
        <v>2512</v>
      </c>
      <c r="H166" s="65">
        <v>6277668</v>
      </c>
      <c r="I166" s="65">
        <f>IF(H166="","None",_xlfn.XLOOKUP(H166,RawTable[ITEM_NO],RawTable[STOCK],"None"))</f>
        <v>1</v>
      </c>
      <c r="J166" s="313"/>
      <c r="K166" s="313"/>
      <c r="L166" s="316"/>
    </row>
    <row r="167" spans="2:12" ht="30" customHeight="1">
      <c r="B167" s="315" t="s">
        <v>1415</v>
      </c>
      <c r="C167" s="312" t="s">
        <v>2650</v>
      </c>
      <c r="D167" s="312" t="s">
        <v>2651</v>
      </c>
      <c r="E167" s="312" t="s">
        <v>2652</v>
      </c>
      <c r="F167" s="312" t="s">
        <v>1438</v>
      </c>
      <c r="G167" s="312" t="s">
        <v>1423</v>
      </c>
      <c r="H167" s="65">
        <v>6245384</v>
      </c>
      <c r="I167" s="65">
        <f>IF(H167="","None",_xlfn.XLOOKUP(H167,RawTable[ITEM_NO],RawTable[STOCK],"None"))</f>
        <v>4</v>
      </c>
      <c r="J167" s="313"/>
      <c r="K167" s="313"/>
      <c r="L167" s="316"/>
    </row>
    <row r="168" spans="2:12" ht="30" customHeight="1">
      <c r="B168" s="315" t="s">
        <v>1415</v>
      </c>
      <c r="C168" s="312" t="s">
        <v>1448</v>
      </c>
      <c r="D168" s="312" t="s">
        <v>2653</v>
      </c>
      <c r="E168" s="312" t="s">
        <v>2654</v>
      </c>
      <c r="F168" s="312"/>
      <c r="G168" s="312" t="s">
        <v>1419</v>
      </c>
      <c r="H168" s="65">
        <v>6218899</v>
      </c>
      <c r="I168" s="65">
        <f>IF(H168="","None",_xlfn.XLOOKUP(H168,RawTable[ITEM_NO],RawTable[STOCK],"None"))</f>
        <v>0</v>
      </c>
      <c r="J168" s="313"/>
      <c r="K168" s="313"/>
      <c r="L168" s="316"/>
    </row>
    <row r="169" spans="2:12" ht="30" customHeight="1">
      <c r="B169" s="315" t="s">
        <v>1415</v>
      </c>
      <c r="C169" s="312" t="s">
        <v>2655</v>
      </c>
      <c r="D169" s="312" t="s">
        <v>2656</v>
      </c>
      <c r="E169" s="312" t="s">
        <v>2657</v>
      </c>
      <c r="F169" s="312"/>
      <c r="G169" s="312" t="s">
        <v>1428</v>
      </c>
      <c r="H169" s="65">
        <v>6334648</v>
      </c>
      <c r="I169" s="65">
        <f>IF(H169="","None",_xlfn.XLOOKUP(H169,RawTable[ITEM_NO],RawTable[STOCK],"None"))</f>
        <v>1</v>
      </c>
      <c r="J169" s="313"/>
      <c r="K169" s="313"/>
      <c r="L169" s="316"/>
    </row>
    <row r="170" spans="2:12" ht="30" customHeight="1">
      <c r="B170" s="315" t="s">
        <v>1413</v>
      </c>
      <c r="C170" s="312" t="s">
        <v>1944</v>
      </c>
      <c r="D170" s="312" t="s">
        <v>2658</v>
      </c>
      <c r="E170" s="312" t="s">
        <v>2659</v>
      </c>
      <c r="F170" s="312" t="s">
        <v>1438</v>
      </c>
      <c r="G170" s="312" t="s">
        <v>1554</v>
      </c>
      <c r="H170" s="65">
        <v>6240035</v>
      </c>
      <c r="I170" s="65">
        <f>IF(H170="","None",_xlfn.XLOOKUP(H170,RawTable[ITEM_NO],RawTable[STOCK],"None"))</f>
        <v>1</v>
      </c>
      <c r="J170" s="313"/>
      <c r="K170" s="313"/>
      <c r="L170" s="316"/>
    </row>
    <row r="171" spans="2:12" ht="30" customHeight="1">
      <c r="B171" s="315" t="s">
        <v>1415</v>
      </c>
      <c r="C171" s="312" t="s">
        <v>2660</v>
      </c>
      <c r="D171" s="312" t="s">
        <v>2661</v>
      </c>
      <c r="E171" s="312" t="s">
        <v>2662</v>
      </c>
      <c r="F171" s="312" t="s">
        <v>1438</v>
      </c>
      <c r="G171" s="312" t="s">
        <v>2257</v>
      </c>
      <c r="H171" s="65">
        <v>6245040</v>
      </c>
      <c r="I171" s="65">
        <f>IF(H171="","None",_xlfn.XLOOKUP(H171,RawTable[ITEM_NO],RawTable[STOCK],"None"))</f>
        <v>2</v>
      </c>
      <c r="J171" s="313"/>
      <c r="K171" s="313"/>
      <c r="L171" s="316"/>
    </row>
    <row r="172" spans="2:12" ht="30" customHeight="1">
      <c r="B172" s="315" t="s">
        <v>1413</v>
      </c>
      <c r="C172" s="312" t="s">
        <v>2626</v>
      </c>
      <c r="D172" s="312" t="s">
        <v>2663</v>
      </c>
      <c r="E172" s="312" t="s">
        <v>2664</v>
      </c>
      <c r="F172" s="312" t="s">
        <v>1438</v>
      </c>
      <c r="G172" s="312" t="s">
        <v>1423</v>
      </c>
      <c r="H172" s="65">
        <v>6259558</v>
      </c>
      <c r="I172" s="65">
        <f>IF(H172="","None",_xlfn.XLOOKUP(H172,RawTable[ITEM_NO],RawTable[STOCK],"None"))</f>
        <v>2</v>
      </c>
      <c r="J172" s="313"/>
      <c r="K172" s="313"/>
      <c r="L172" s="316"/>
    </row>
    <row r="173" spans="2:12" ht="30" customHeight="1">
      <c r="B173" s="315" t="s">
        <v>1415</v>
      </c>
      <c r="C173" s="312" t="s">
        <v>2665</v>
      </c>
      <c r="D173" s="312" t="s">
        <v>2666</v>
      </c>
      <c r="E173" s="312" t="s">
        <v>2667</v>
      </c>
      <c r="F173" s="312" t="s">
        <v>1438</v>
      </c>
      <c r="G173" s="312" t="s">
        <v>1554</v>
      </c>
      <c r="H173" s="65">
        <v>6237067</v>
      </c>
      <c r="I173" s="65">
        <f>IF(H173="","None",_xlfn.XLOOKUP(H173,RawTable[ITEM_NO],RawTable[STOCK],"None"))</f>
        <v>3</v>
      </c>
      <c r="J173" s="313"/>
      <c r="K173" s="313"/>
      <c r="L173" s="316"/>
    </row>
    <row r="174" spans="2:12" ht="30" customHeight="1">
      <c r="B174" s="315" t="s">
        <v>8327</v>
      </c>
      <c r="C174" s="312" t="s">
        <v>8466</v>
      </c>
      <c r="D174" s="312" t="s">
        <v>8443</v>
      </c>
      <c r="E174" s="312" t="s">
        <v>8476</v>
      </c>
      <c r="F174" s="312"/>
      <c r="G174" s="312"/>
      <c r="H174" s="65">
        <v>6271161</v>
      </c>
      <c r="I174" s="65">
        <f>IF(H174="","None",_xlfn.XLOOKUP(H174,RawTable[ITEM_NO],RawTable[STOCK],"None"))</f>
        <v>1</v>
      </c>
      <c r="J174" s="313"/>
      <c r="K174" s="313"/>
      <c r="L174" s="316"/>
    </row>
    <row r="175" spans="2:12" ht="30" customHeight="1">
      <c r="B175" s="315" t="s">
        <v>8327</v>
      </c>
      <c r="C175" s="312" t="s">
        <v>8466</v>
      </c>
      <c r="D175" s="312" t="s">
        <v>8444</v>
      </c>
      <c r="E175" s="312" t="s">
        <v>8476</v>
      </c>
      <c r="F175" s="312"/>
      <c r="G175" s="312"/>
      <c r="H175" s="65">
        <v>6271162</v>
      </c>
      <c r="I175" s="65">
        <f>IF(H175="","None",_xlfn.XLOOKUP(H175,RawTable[ITEM_NO],RawTable[STOCK],"None"))</f>
        <v>1</v>
      </c>
      <c r="J175" s="313"/>
      <c r="K175" s="313"/>
      <c r="L175" s="316"/>
    </row>
    <row r="176" spans="2:12" ht="30" customHeight="1">
      <c r="B176" s="315" t="s">
        <v>8327</v>
      </c>
      <c r="C176" s="312" t="s">
        <v>8466</v>
      </c>
      <c r="D176" s="312" t="s">
        <v>8445</v>
      </c>
      <c r="E176" s="312" t="s">
        <v>8476</v>
      </c>
      <c r="F176" s="312"/>
      <c r="G176" s="312"/>
      <c r="H176" s="65">
        <v>6271163</v>
      </c>
      <c r="I176" s="65">
        <f>IF(H176="","None",_xlfn.XLOOKUP(H176,RawTable[ITEM_NO],RawTable[STOCK],"None"))</f>
        <v>1</v>
      </c>
      <c r="J176" s="313"/>
      <c r="K176" s="313"/>
      <c r="L176" s="316"/>
    </row>
    <row r="177" spans="2:12" ht="30" customHeight="1">
      <c r="B177" s="315" t="s">
        <v>8327</v>
      </c>
      <c r="C177" s="312" t="s">
        <v>8466</v>
      </c>
      <c r="D177" s="312" t="s">
        <v>8446</v>
      </c>
      <c r="E177" s="312" t="s">
        <v>8476</v>
      </c>
      <c r="F177" s="312"/>
      <c r="G177" s="312"/>
      <c r="H177" s="65">
        <v>6271164</v>
      </c>
      <c r="I177" s="65">
        <f>IF(H177="","None",_xlfn.XLOOKUP(H177,RawTable[ITEM_NO],RawTable[STOCK],"None"))</f>
        <v>1</v>
      </c>
      <c r="J177" s="313"/>
      <c r="K177" s="313"/>
      <c r="L177" s="316"/>
    </row>
    <row r="178" spans="2:12" ht="30" customHeight="1">
      <c r="B178" s="315" t="s">
        <v>8327</v>
      </c>
      <c r="C178" s="312" t="s">
        <v>8466</v>
      </c>
      <c r="D178" s="312" t="s">
        <v>8447</v>
      </c>
      <c r="E178" s="312" t="s">
        <v>8476</v>
      </c>
      <c r="F178" s="312"/>
      <c r="G178" s="312"/>
      <c r="H178" s="65">
        <v>6271165</v>
      </c>
      <c r="I178" s="65">
        <f>IF(H178="","None",_xlfn.XLOOKUP(H178,RawTable[ITEM_NO],RawTable[STOCK],"None"))</f>
        <v>1</v>
      </c>
      <c r="J178" s="313"/>
      <c r="K178" s="313"/>
      <c r="L178" s="316"/>
    </row>
    <row r="179" spans="2:12" ht="30" customHeight="1">
      <c r="B179" s="315" t="s">
        <v>8327</v>
      </c>
      <c r="C179" s="312" t="s">
        <v>8466</v>
      </c>
      <c r="D179" s="312" t="s">
        <v>8448</v>
      </c>
      <c r="E179" s="312" t="s">
        <v>8476</v>
      </c>
      <c r="F179" s="312"/>
      <c r="G179" s="312"/>
      <c r="H179" s="65">
        <v>6271166</v>
      </c>
      <c r="I179" s="65">
        <f>IF(H179="","None",_xlfn.XLOOKUP(H179,RawTable[ITEM_NO],RawTable[STOCK],"None"))</f>
        <v>1</v>
      </c>
      <c r="J179" s="313"/>
      <c r="K179" s="313"/>
      <c r="L179" s="316"/>
    </row>
    <row r="180" spans="2:12" ht="30" customHeight="1">
      <c r="B180" s="315" t="s">
        <v>8327</v>
      </c>
      <c r="C180" s="312" t="s">
        <v>8466</v>
      </c>
      <c r="D180" s="312" t="s">
        <v>8449</v>
      </c>
      <c r="E180" s="312" t="s">
        <v>8476</v>
      </c>
      <c r="F180" s="312"/>
      <c r="G180" s="312"/>
      <c r="H180" s="65">
        <v>6271167</v>
      </c>
      <c r="I180" s="65">
        <f>IF(H180="","None",_xlfn.XLOOKUP(H180,RawTable[ITEM_NO],RawTable[STOCK],"None"))</f>
        <v>1</v>
      </c>
      <c r="J180" s="313"/>
      <c r="K180" s="313"/>
      <c r="L180" s="316"/>
    </row>
    <row r="181" spans="2:12" ht="30" customHeight="1">
      <c r="B181" s="315" t="s">
        <v>8327</v>
      </c>
      <c r="C181" s="312" t="s">
        <v>8466</v>
      </c>
      <c r="D181" s="312" t="s">
        <v>8450</v>
      </c>
      <c r="E181" s="312" t="s">
        <v>8476</v>
      </c>
      <c r="F181" s="312"/>
      <c r="G181" s="312"/>
      <c r="H181" s="65">
        <v>6271168</v>
      </c>
      <c r="I181" s="65">
        <f>IF(H181="","None",_xlfn.XLOOKUP(H181,RawTable[ITEM_NO],RawTable[STOCK],"None"))</f>
        <v>1</v>
      </c>
      <c r="J181" s="313"/>
      <c r="K181" s="313"/>
      <c r="L181" s="316"/>
    </row>
    <row r="182" spans="2:12" ht="30" customHeight="1">
      <c r="B182" s="315" t="s">
        <v>8327</v>
      </c>
      <c r="C182" s="312" t="s">
        <v>8466</v>
      </c>
      <c r="D182" s="312" t="s">
        <v>8451</v>
      </c>
      <c r="E182" s="312" t="s">
        <v>8476</v>
      </c>
      <c r="F182" s="312"/>
      <c r="G182" s="312"/>
      <c r="H182" s="65">
        <v>6271169</v>
      </c>
      <c r="I182" s="65">
        <f>IF(H182="","None",_xlfn.XLOOKUP(H182,RawTable[ITEM_NO],RawTable[STOCK],"None"))</f>
        <v>1</v>
      </c>
      <c r="J182" s="313"/>
      <c r="K182" s="313"/>
      <c r="L182" s="316"/>
    </row>
    <row r="183" spans="2:12" ht="30" customHeight="1">
      <c r="B183" s="315" t="s">
        <v>8327</v>
      </c>
      <c r="C183" s="312" t="s">
        <v>8466</v>
      </c>
      <c r="D183" s="312" t="s">
        <v>8452</v>
      </c>
      <c r="E183" s="312" t="s">
        <v>8476</v>
      </c>
      <c r="F183" s="312"/>
      <c r="G183" s="312"/>
      <c r="H183" s="65">
        <v>6271170</v>
      </c>
      <c r="I183" s="65">
        <f>IF(H183="","None",_xlfn.XLOOKUP(H183,RawTable[ITEM_NO],RawTable[STOCK],"None"))</f>
        <v>1</v>
      </c>
      <c r="J183" s="313"/>
      <c r="K183" s="313"/>
      <c r="L183" s="316"/>
    </row>
    <row r="184" spans="2:12" ht="30" customHeight="1">
      <c r="B184" s="315" t="s">
        <v>8327</v>
      </c>
      <c r="C184" s="312" t="s">
        <v>8466</v>
      </c>
      <c r="D184" s="312" t="s">
        <v>8453</v>
      </c>
      <c r="E184" s="312" t="s">
        <v>8476</v>
      </c>
      <c r="F184" s="312"/>
      <c r="G184" s="312"/>
      <c r="H184" s="65">
        <v>6271171</v>
      </c>
      <c r="I184" s="65">
        <f>IF(H184="","None",_xlfn.XLOOKUP(H184,RawTable[ITEM_NO],RawTable[STOCK],"None"))</f>
        <v>1</v>
      </c>
      <c r="J184" s="313"/>
      <c r="K184" s="313"/>
      <c r="L184" s="316"/>
    </row>
    <row r="185" spans="2:12" ht="30" customHeight="1">
      <c r="I185" s="65" t="str">
        <f>IF(H185="","None",_xlfn.XLOOKUP(H185,RawTable[ITEM_NO],RawTable[STOCK],"None"))</f>
        <v>None</v>
      </c>
    </row>
    <row r="186" spans="2:12" ht="30" customHeight="1">
      <c r="I186" s="65" t="str">
        <f>IF(H186="","None",_xlfn.XLOOKUP(H186,RawTable[ITEM_NO],RawTable[STOCK],"None"))</f>
        <v>None</v>
      </c>
    </row>
    <row r="187" spans="2:12" ht="30" customHeight="1">
      <c r="I187" s="65" t="str">
        <f>IF(H187="","None",_xlfn.XLOOKUP(H187,RawTable[ITEM_NO],RawTable[STOCK],"None"))</f>
        <v>None</v>
      </c>
    </row>
    <row r="188" spans="2:12" ht="30" customHeight="1">
      <c r="I188" s="65" t="str">
        <f>IF(H188="","None",_xlfn.XLOOKUP(H188,RawTable[ITEM_NO],RawTable[STOCK],"None"))</f>
        <v>None</v>
      </c>
    </row>
    <row r="189" spans="2:12" ht="30" customHeight="1">
      <c r="I189" s="65" t="str">
        <f>IF(H189="","None",_xlfn.XLOOKUP(H189,RawTable[ITEM_NO],RawTable[STOCK],"None"))</f>
        <v>None</v>
      </c>
    </row>
    <row r="190" spans="2:12" ht="30" customHeight="1">
      <c r="I190" s="65" t="str">
        <f>IF(H190="","None",_xlfn.XLOOKUP(H190,RawTable[ITEM_NO],RawTable[STOCK],"None"))</f>
        <v>None</v>
      </c>
    </row>
    <row r="191" spans="2:12" ht="30" customHeight="1">
      <c r="I191" s="65" t="str">
        <f>IF(H191="","None",_xlfn.XLOOKUP(H191,RawTable[ITEM_NO],RawTable[STOCK],"None"))</f>
        <v>None</v>
      </c>
    </row>
    <row r="192" spans="2:12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  <row r="221" spans="9:9" ht="30" customHeight="1">
      <c r="I221" s="65" t="str" cm="1">
        <f t="array" ref="I221">IF(COUNTIF(RawData!A:A, H221)=0, "None", MAX(IF(RawData!A:A=H221, RawData!B:B)))</f>
        <v>None</v>
      </c>
    </row>
    <row r="222" spans="9:9" ht="30" customHeight="1">
      <c r="I222" s="65" t="str" cm="1">
        <f t="array" ref="I222">IF(COUNTIF(RawData!A:A, H222)=0, "None", MAX(IF(RawData!A:A=H222, RawData!B:B)))</f>
        <v>None</v>
      </c>
    </row>
    <row r="223" spans="9:9" ht="30" customHeight="1">
      <c r="I223" s="65" t="str" cm="1">
        <f t="array" ref="I223">IF(COUNTIF(RawData!A:A, H223)=0, "None", MAX(IF(RawData!A:A=H223, RawData!B:B)))</f>
        <v>None</v>
      </c>
    </row>
    <row r="224" spans="9:9" ht="30" customHeight="1">
      <c r="I224" s="65" t="str" cm="1">
        <f t="array" ref="I224">IF(COUNTIF(RawData!A:A, H224)=0, "None", MAX(IF(RawData!A:A=H224, RawData!B:B)))</f>
        <v>None</v>
      </c>
    </row>
    <row r="225" spans="9:9" ht="30" customHeight="1">
      <c r="I225" s="65" t="str" cm="1">
        <f t="array" ref="I225">IF(COUNTIF(RawData!A:A, H225)=0, "None", MAX(IF(RawData!A:A=H225, RawData!B:B)))</f>
        <v>None</v>
      </c>
    </row>
    <row r="226" spans="9:9" ht="30" customHeight="1">
      <c r="I226" s="65" t="str" cm="1">
        <f t="array" ref="I226">IF(COUNTIF(RawData!A:A, H226)=0, "None", MAX(IF(RawData!A:A=H226, RawData!B:B)))</f>
        <v>None</v>
      </c>
    </row>
    <row r="227" spans="9:9" ht="30" customHeight="1">
      <c r="I227" s="65" t="str" cm="1">
        <f t="array" ref="I227">IF(COUNTIF(RawData!A:A, H227)=0, "None", MAX(IF(RawData!A:A=H227, RawData!B:B)))</f>
        <v>None</v>
      </c>
    </row>
    <row r="228" spans="9:9" ht="30" customHeight="1">
      <c r="I228" s="65" t="str" cm="1">
        <f t="array" ref="I228">IF(COUNTIF(RawData!A:A, H228)=0, "None", MAX(IF(RawData!A:A=H228, RawData!B:B)))</f>
        <v>None</v>
      </c>
    </row>
    <row r="229" spans="9:9" ht="30" customHeight="1">
      <c r="I229" s="65" t="str" cm="1">
        <f t="array" ref="I229">IF(COUNTIF(RawData!A:A, H229)=0, "None", MAX(IF(RawData!A:A=H229, RawData!B:B)))</f>
        <v>None</v>
      </c>
    </row>
    <row r="230" spans="9:9" ht="30" customHeight="1">
      <c r="I230" s="65" t="str" cm="1">
        <f t="array" ref="I230">IF(COUNTIF(RawData!A:A, H230)=0, "None", MAX(IF(RawData!A:A=H230, RawData!B:B)))</f>
        <v>None</v>
      </c>
    </row>
    <row r="231" spans="9:9" ht="30" customHeight="1">
      <c r="I231" s="65" t="str" cm="1">
        <f t="array" ref="I231">IF(COUNTIF(RawData!A:A, H231)=0, "None", MAX(IF(RawData!A:A=H231, RawData!B:B)))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31">
    <cfRule type="expression" dxfId="76" priority="9" stopIfTrue="1">
      <formula>UPPER($I4)="NONE"</formula>
    </cfRule>
    <cfRule type="expression" dxfId="75" priority="10" stopIfTrue="1">
      <formula>AND($I4&lt;&gt;"", $J4&lt;&gt;"", $I4*1&lt;$J4*1)</formula>
    </cfRule>
  </conditionalFormatting>
  <conditionalFormatting sqref="H1:H3 H232:H1048576">
    <cfRule type="duplicateValues" dxfId="74" priority="8"/>
  </conditionalFormatting>
  <conditionalFormatting sqref="H4:H1048576">
    <cfRule type="expression" dxfId="73" priority="11">
      <formula>COUNTIF($H:$H, $H4)&gt;1</formula>
    </cfRule>
  </conditionalFormatting>
  <conditionalFormatting sqref="I3:I1048576">
    <cfRule type="cellIs" dxfId="72" priority="1" operator="equal">
      <formula>0</formula>
    </cfRule>
    <cfRule type="cellIs" dxfId="71" priority="2" operator="equal">
      <formula>"None"</formula>
    </cfRule>
  </conditionalFormatting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FF22-B67B-404B-B809-6DF499E524CB}">
  <sheetPr codeName="Sheet13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2330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/>
      <c r="D4" s="312" t="s">
        <v>2304</v>
      </c>
      <c r="E4" s="312"/>
      <c r="F4" s="312"/>
      <c r="G4" s="312" t="s">
        <v>1759</v>
      </c>
      <c r="H4" s="65">
        <v>6317257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2246</v>
      </c>
      <c r="E5" s="312"/>
      <c r="F5" s="312"/>
      <c r="G5" s="312" t="s">
        <v>2245</v>
      </c>
      <c r="H5" s="65">
        <v>750373</v>
      </c>
      <c r="I5" s="65">
        <f>IF(H5="","None",_xlfn.XLOOKUP(H5,RawTable[ITEM_NO],RawTable[STOCK],"None"))</f>
        <v>4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2305</v>
      </c>
      <c r="E6" s="312"/>
      <c r="F6" s="312"/>
      <c r="G6" s="312" t="s">
        <v>1610</v>
      </c>
      <c r="H6" s="65">
        <v>750451</v>
      </c>
      <c r="I6" s="65">
        <f>IF(H6="","None",_xlfn.XLOOKUP(H6,RawTable[ITEM_NO],RawTable[STOCK],"None"))</f>
        <v>5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2306</v>
      </c>
      <c r="E7" s="312"/>
      <c r="F7" s="312"/>
      <c r="G7" s="312" t="s">
        <v>1680</v>
      </c>
      <c r="H7" s="65">
        <v>6165238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2307</v>
      </c>
      <c r="D8" s="312" t="s">
        <v>2308</v>
      </c>
      <c r="E8" s="312"/>
      <c r="F8" s="312"/>
      <c r="G8" s="312" t="s">
        <v>1610</v>
      </c>
      <c r="H8" s="65">
        <v>6225096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1415</v>
      </c>
      <c r="C9" s="312" t="s">
        <v>1448</v>
      </c>
      <c r="D9" s="312" t="s">
        <v>2309</v>
      </c>
      <c r="E9" s="312"/>
      <c r="F9" s="312"/>
      <c r="G9" s="312" t="s">
        <v>1428</v>
      </c>
      <c r="H9" s="65">
        <v>6334677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1415</v>
      </c>
      <c r="C10" s="312" t="s">
        <v>1458</v>
      </c>
      <c r="D10" s="312" t="s">
        <v>2310</v>
      </c>
      <c r="E10" s="312"/>
      <c r="F10" s="312"/>
      <c r="G10" s="312" t="s">
        <v>1428</v>
      </c>
      <c r="H10" s="65">
        <v>6183041</v>
      </c>
      <c r="I10" s="65">
        <f>IF(H10="","None",_xlfn.XLOOKUP(H10,RawTable[ITEM_NO],RawTable[STOCK],"None"))</f>
        <v>3</v>
      </c>
      <c r="J10" s="313"/>
      <c r="K10" s="313"/>
      <c r="L10" s="316"/>
    </row>
    <row r="11" spans="2:12" ht="30" customHeight="1">
      <c r="B11" s="315" t="s">
        <v>1415</v>
      </c>
      <c r="C11" s="312" t="s">
        <v>1460</v>
      </c>
      <c r="D11" s="312" t="s">
        <v>2259</v>
      </c>
      <c r="E11" s="312"/>
      <c r="F11" s="312"/>
      <c r="G11" s="312" t="s">
        <v>1419</v>
      </c>
      <c r="H11" s="65">
        <v>1054348</v>
      </c>
      <c r="I11" s="65">
        <f>IF(H11="","None",_xlfn.XLOOKUP(H11,RawTable[ITEM_NO],RawTable[STOCK],"None"))</f>
        <v>6</v>
      </c>
      <c r="J11" s="313"/>
      <c r="K11" s="313"/>
      <c r="L11" s="316"/>
    </row>
    <row r="12" spans="2:12" ht="30" customHeight="1">
      <c r="B12" s="315" t="s">
        <v>1415</v>
      </c>
      <c r="C12" s="312"/>
      <c r="D12" s="312" t="s">
        <v>2311</v>
      </c>
      <c r="E12" s="312"/>
      <c r="F12" s="312"/>
      <c r="G12" s="312" t="s">
        <v>1428</v>
      </c>
      <c r="H12" s="65">
        <v>1052384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 t="s">
        <v>2263</v>
      </c>
      <c r="D13" s="312" t="s">
        <v>2264</v>
      </c>
      <c r="E13" s="312"/>
      <c r="F13" s="312"/>
      <c r="G13" s="312" t="s">
        <v>2265</v>
      </c>
      <c r="H13" s="65">
        <v>6307604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2263</v>
      </c>
      <c r="D14" s="312" t="s">
        <v>2312</v>
      </c>
      <c r="E14" s="312"/>
      <c r="F14" s="312"/>
      <c r="G14" s="312" t="s">
        <v>2265</v>
      </c>
      <c r="H14" s="65">
        <v>6142515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2263</v>
      </c>
      <c r="D15" s="312" t="s">
        <v>2313</v>
      </c>
      <c r="E15" s="312"/>
      <c r="F15" s="312"/>
      <c r="G15" s="312" t="s">
        <v>2265</v>
      </c>
      <c r="H15" s="65">
        <v>6318115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1415</v>
      </c>
      <c r="C16" s="312" t="s">
        <v>2314</v>
      </c>
      <c r="D16" s="312" t="s">
        <v>2315</v>
      </c>
      <c r="E16" s="312"/>
      <c r="F16" s="312"/>
      <c r="G16" s="312" t="s">
        <v>1419</v>
      </c>
      <c r="H16" s="65">
        <v>6130615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2271</v>
      </c>
      <c r="E17" s="312"/>
      <c r="F17" s="312"/>
      <c r="G17" s="312" t="s">
        <v>2245</v>
      </c>
      <c r="H17" s="65">
        <v>954724</v>
      </c>
      <c r="I17" s="65">
        <f>IF(H17="","None",_xlfn.XLOOKUP(H17,RawTable[ITEM_NO],RawTable[STOCK],"None"))</f>
        <v>4</v>
      </c>
      <c r="J17" s="313"/>
      <c r="K17" s="313"/>
      <c r="L17" s="316"/>
    </row>
    <row r="18" spans="2:12" ht="30" customHeight="1">
      <c r="B18" s="315" t="s">
        <v>1415</v>
      </c>
      <c r="C18" s="312" t="s">
        <v>1426</v>
      </c>
      <c r="D18" s="312" t="s">
        <v>2203</v>
      </c>
      <c r="E18" s="312"/>
      <c r="F18" s="312"/>
      <c r="G18" s="312" t="s">
        <v>1419</v>
      </c>
      <c r="H18" s="65">
        <v>1055180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/>
      <c r="D19" s="312" t="s">
        <v>2316</v>
      </c>
      <c r="E19" s="312"/>
      <c r="F19" s="312"/>
      <c r="G19" s="312" t="s">
        <v>1419</v>
      </c>
      <c r="H19" s="65">
        <v>1055030</v>
      </c>
      <c r="I19" s="65">
        <f>IF(H19="","None",_xlfn.XLOOKUP(H19,RawTable[ITEM_NO],RawTable[STOCK],"None"))</f>
        <v>5</v>
      </c>
      <c r="J19" s="313"/>
      <c r="K19" s="313"/>
      <c r="L19" s="316"/>
    </row>
    <row r="20" spans="2:12" ht="30" customHeight="1">
      <c r="B20" s="315" t="s">
        <v>1413</v>
      </c>
      <c r="C20" s="312" t="s">
        <v>1626</v>
      </c>
      <c r="D20" s="312" t="s">
        <v>2273</v>
      </c>
      <c r="E20" s="312"/>
      <c r="F20" s="312"/>
      <c r="G20" s="312" t="s">
        <v>2245</v>
      </c>
      <c r="H20" s="65">
        <v>6146563</v>
      </c>
      <c r="I20" s="65">
        <f>IF(H20="","None",_xlfn.XLOOKUP(H20,RawTable[ITEM_NO],RawTable[STOCK],"None"))</f>
        <v>6</v>
      </c>
      <c r="J20" s="313"/>
      <c r="K20" s="313"/>
      <c r="L20" s="316"/>
    </row>
    <row r="21" spans="2:12" ht="30" customHeight="1">
      <c r="B21" s="315" t="s">
        <v>1413</v>
      </c>
      <c r="C21" s="312" t="s">
        <v>1626</v>
      </c>
      <c r="D21" s="312" t="s">
        <v>2274</v>
      </c>
      <c r="E21" s="312"/>
      <c r="F21" s="312"/>
      <c r="G21" s="312" t="s">
        <v>1423</v>
      </c>
      <c r="H21" s="65">
        <v>1350007</v>
      </c>
      <c r="I21" s="65">
        <f>IF(H21="","None",_xlfn.XLOOKUP(H21,RawTable[ITEM_NO],RawTable[STOCK],"None"))</f>
        <v>6</v>
      </c>
      <c r="J21" s="313"/>
      <c r="K21" s="313"/>
      <c r="L21" s="316"/>
    </row>
    <row r="22" spans="2:12" ht="30" customHeight="1">
      <c r="B22" s="315" t="s">
        <v>1413</v>
      </c>
      <c r="C22" s="312" t="s">
        <v>1626</v>
      </c>
      <c r="D22" s="312" t="s">
        <v>2275</v>
      </c>
      <c r="E22" s="312"/>
      <c r="F22" s="312"/>
      <c r="G22" s="312" t="s">
        <v>2245</v>
      </c>
      <c r="H22" s="65">
        <v>1350562</v>
      </c>
      <c r="I22" s="65">
        <f>IF(H22="","None",_xlfn.XLOOKUP(H22,RawTable[ITEM_NO],RawTable[STOCK],"None"))</f>
        <v>4</v>
      </c>
      <c r="J22" s="313"/>
      <c r="K22" s="313"/>
      <c r="L22" s="316"/>
    </row>
    <row r="23" spans="2:12" ht="30" customHeight="1">
      <c r="B23" s="315" t="s">
        <v>1413</v>
      </c>
      <c r="C23" s="312" t="s">
        <v>1626</v>
      </c>
      <c r="D23" s="312" t="s">
        <v>2276</v>
      </c>
      <c r="E23" s="312"/>
      <c r="F23" s="312"/>
      <c r="G23" s="312" t="s">
        <v>2245</v>
      </c>
      <c r="H23" s="65">
        <v>1350563</v>
      </c>
      <c r="I23" s="65">
        <f>IF(H23="","None",_xlfn.XLOOKUP(H23,RawTable[ITEM_NO],RawTable[STOCK],"None"))</f>
        <v>4</v>
      </c>
      <c r="J23" s="313"/>
      <c r="K23" s="313"/>
      <c r="L23" s="316"/>
    </row>
    <row r="24" spans="2:12" ht="30" customHeight="1">
      <c r="B24" s="315" t="s">
        <v>1415</v>
      </c>
      <c r="C24" s="312" t="s">
        <v>1429</v>
      </c>
      <c r="D24" s="312" t="s">
        <v>2317</v>
      </c>
      <c r="E24" s="312"/>
      <c r="F24" s="312"/>
      <c r="G24" s="312" t="s">
        <v>1419</v>
      </c>
      <c r="H24" s="65">
        <v>6213968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1415</v>
      </c>
      <c r="C25" s="312" t="s">
        <v>1502</v>
      </c>
      <c r="D25" s="312" t="s">
        <v>2318</v>
      </c>
      <c r="E25" s="312"/>
      <c r="F25" s="312"/>
      <c r="G25" s="312" t="s">
        <v>1419</v>
      </c>
      <c r="H25" s="65">
        <v>6194598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1415</v>
      </c>
      <c r="C26" s="312" t="s">
        <v>1504</v>
      </c>
      <c r="D26" s="312" t="s">
        <v>2281</v>
      </c>
      <c r="E26" s="312"/>
      <c r="F26" s="312"/>
      <c r="G26" s="312" t="s">
        <v>1419</v>
      </c>
      <c r="H26" s="65">
        <v>6261157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1504</v>
      </c>
      <c r="D27" s="312" t="s">
        <v>2282</v>
      </c>
      <c r="E27" s="312"/>
      <c r="F27" s="312"/>
      <c r="G27" s="312" t="s">
        <v>1419</v>
      </c>
      <c r="H27" s="65">
        <v>6261158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 t="s">
        <v>1415</v>
      </c>
      <c r="C28" s="312" t="s">
        <v>2319</v>
      </c>
      <c r="D28" s="312" t="s">
        <v>2320</v>
      </c>
      <c r="E28" s="312" t="s">
        <v>2321</v>
      </c>
      <c r="F28" s="312"/>
      <c r="G28" s="312" t="s">
        <v>1419</v>
      </c>
      <c r="H28" s="65">
        <v>1054692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 t="s">
        <v>1626</v>
      </c>
      <c r="D29" s="312" t="s">
        <v>2322</v>
      </c>
      <c r="E29" s="312"/>
      <c r="F29" s="312"/>
      <c r="G29" s="312" t="s">
        <v>2257</v>
      </c>
      <c r="H29" s="65">
        <v>6141131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1413</v>
      </c>
      <c r="C30" s="312"/>
      <c r="D30" s="312" t="s">
        <v>2284</v>
      </c>
      <c r="E30" s="312"/>
      <c r="F30" s="312"/>
      <c r="G30" s="312" t="s">
        <v>1585</v>
      </c>
      <c r="H30" s="65">
        <v>6312048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1413</v>
      </c>
      <c r="C31" s="312" t="s">
        <v>2285</v>
      </c>
      <c r="D31" s="312" t="s">
        <v>2286</v>
      </c>
      <c r="E31" s="312"/>
      <c r="F31" s="312"/>
      <c r="G31" s="312" t="s">
        <v>2245</v>
      </c>
      <c r="H31" s="65">
        <v>953266</v>
      </c>
      <c r="I31" s="65">
        <f>IF(H31="","None",_xlfn.XLOOKUP(H31,RawTable[ITEM_NO],RawTable[STOCK],"None"))</f>
        <v>4</v>
      </c>
      <c r="J31" s="313"/>
      <c r="K31" s="313"/>
      <c r="L31" s="316"/>
    </row>
    <row r="32" spans="2:12" ht="30" customHeight="1">
      <c r="B32" s="315" t="s">
        <v>1415</v>
      </c>
      <c r="C32" s="312" t="s">
        <v>1563</v>
      </c>
      <c r="D32" s="312" t="s">
        <v>2323</v>
      </c>
      <c r="E32" s="312"/>
      <c r="F32" s="312"/>
      <c r="G32" s="312" t="s">
        <v>1419</v>
      </c>
      <c r="H32" s="65">
        <v>1050697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1415</v>
      </c>
      <c r="C33" s="312" t="s">
        <v>1563</v>
      </c>
      <c r="D33" s="312" t="s">
        <v>2324</v>
      </c>
      <c r="E33" s="312"/>
      <c r="F33" s="312"/>
      <c r="G33" s="312" t="s">
        <v>1423</v>
      </c>
      <c r="H33" s="65">
        <v>6157343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1488</v>
      </c>
      <c r="D34" s="312" t="s">
        <v>1577</v>
      </c>
      <c r="E34" s="312"/>
      <c r="F34" s="312"/>
      <c r="G34" s="312" t="s">
        <v>1419</v>
      </c>
      <c r="H34" s="65">
        <v>6122805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/>
      <c r="D35" s="312" t="s">
        <v>2325</v>
      </c>
      <c r="E35" s="312"/>
      <c r="F35" s="312"/>
      <c r="G35" s="312" t="s">
        <v>1428</v>
      </c>
      <c r="H35" s="65">
        <v>1053536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1415</v>
      </c>
      <c r="C36" s="312" t="s">
        <v>1893</v>
      </c>
      <c r="D36" s="312" t="s">
        <v>2326</v>
      </c>
      <c r="E36" s="312"/>
      <c r="F36" s="312"/>
      <c r="G36" s="312" t="s">
        <v>1428</v>
      </c>
      <c r="H36" s="65">
        <v>6125589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2102</v>
      </c>
      <c r="D37" s="312" t="s">
        <v>2297</v>
      </c>
      <c r="E37" s="312"/>
      <c r="F37" s="312"/>
      <c r="G37" s="312" t="s">
        <v>1680</v>
      </c>
      <c r="H37" s="65">
        <v>951111</v>
      </c>
      <c r="I37" s="65">
        <f>IF(H37="","None",_xlfn.XLOOKUP(H37,RawTable[ITEM_NO],RawTable[STOCK],"None"))</f>
        <v>9</v>
      </c>
      <c r="J37" s="313"/>
      <c r="K37" s="313"/>
      <c r="L37" s="316"/>
    </row>
    <row r="38" spans="2:12" ht="30" customHeight="1">
      <c r="B38" s="315" t="s">
        <v>1413</v>
      </c>
      <c r="C38" s="312" t="s">
        <v>2102</v>
      </c>
      <c r="D38" s="312" t="s">
        <v>2298</v>
      </c>
      <c r="E38" s="312"/>
      <c r="F38" s="312"/>
      <c r="G38" s="312" t="s">
        <v>1680</v>
      </c>
      <c r="H38" s="65">
        <v>951142</v>
      </c>
      <c r="I38" s="65">
        <f>IF(H38="","None",_xlfn.XLOOKUP(H38,RawTable[ITEM_NO],RawTable[STOCK],"None"))</f>
        <v>11</v>
      </c>
      <c r="J38" s="313"/>
      <c r="K38" s="313"/>
      <c r="L38" s="316"/>
    </row>
    <row r="39" spans="2:12" ht="30" customHeight="1">
      <c r="B39" s="315" t="s">
        <v>1413</v>
      </c>
      <c r="C39" s="312" t="s">
        <v>2102</v>
      </c>
      <c r="D39" s="312" t="s">
        <v>2299</v>
      </c>
      <c r="E39" s="312"/>
      <c r="F39" s="312"/>
      <c r="G39" s="312" t="s">
        <v>1680</v>
      </c>
      <c r="H39" s="65">
        <v>965254</v>
      </c>
      <c r="I39" s="65">
        <f>IF(H39="","None",_xlfn.XLOOKUP(H39,RawTable[ITEM_NO],RawTable[STOCK],"None"))</f>
        <v>12</v>
      </c>
      <c r="J39" s="313"/>
      <c r="K39" s="313"/>
      <c r="L39" s="316"/>
    </row>
    <row r="40" spans="2:12" ht="30" customHeight="1">
      <c r="B40" s="315" t="s">
        <v>1413</v>
      </c>
      <c r="C40" s="312" t="s">
        <v>2102</v>
      </c>
      <c r="D40" s="312" t="s">
        <v>2300</v>
      </c>
      <c r="E40" s="312"/>
      <c r="F40" s="312"/>
      <c r="G40" s="312" t="s">
        <v>1680</v>
      </c>
      <c r="H40" s="65">
        <v>952078</v>
      </c>
      <c r="I40" s="65">
        <f>IF(H40="","None",_xlfn.XLOOKUP(H40,RawTable[ITEM_NO],RawTable[STOCK],"None"))</f>
        <v>15</v>
      </c>
      <c r="J40" s="313"/>
      <c r="K40" s="313"/>
      <c r="L40" s="316"/>
    </row>
    <row r="41" spans="2:12" ht="30" customHeight="1">
      <c r="B41" s="315" t="s">
        <v>1413</v>
      </c>
      <c r="C41" s="312" t="s">
        <v>1561</v>
      </c>
      <c r="D41" s="312" t="s">
        <v>2327</v>
      </c>
      <c r="E41" s="312"/>
      <c r="F41" s="312"/>
      <c r="G41" s="312" t="s">
        <v>2328</v>
      </c>
      <c r="H41" s="65">
        <v>6234110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1413</v>
      </c>
      <c r="C42" s="312" t="s">
        <v>1561</v>
      </c>
      <c r="D42" s="312" t="s">
        <v>2303</v>
      </c>
      <c r="E42" s="312"/>
      <c r="F42" s="312"/>
      <c r="G42" s="312" t="s">
        <v>2245</v>
      </c>
      <c r="H42" s="65">
        <v>1251104</v>
      </c>
      <c r="I42" s="65">
        <f>IF(H42="","None",_xlfn.XLOOKUP(H42,RawTable[ITEM_NO],RawTable[STOCK],"None"))</f>
        <v>12</v>
      </c>
      <c r="J42" s="313"/>
      <c r="K42" s="313"/>
      <c r="L42" s="316"/>
    </row>
    <row r="43" spans="2:12" ht="30" customHeight="1">
      <c r="B43" s="315" t="s">
        <v>1415</v>
      </c>
      <c r="C43" s="312" t="s">
        <v>1563</v>
      </c>
      <c r="D43" s="312" t="s">
        <v>2329</v>
      </c>
      <c r="E43" s="312"/>
      <c r="F43" s="312"/>
      <c r="G43" s="312" t="s">
        <v>2257</v>
      </c>
      <c r="H43" s="65">
        <v>6320154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1415</v>
      </c>
      <c r="C44" s="312" t="s">
        <v>2638</v>
      </c>
      <c r="D44" s="312" t="s">
        <v>8421</v>
      </c>
      <c r="E44" s="312" t="s">
        <v>8422</v>
      </c>
      <c r="F44" s="312"/>
      <c r="G44" s="312"/>
      <c r="H44" s="65">
        <v>6283647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70" priority="6" stopIfTrue="1">
      <formula>UPPER($I4)="NONE"</formula>
    </cfRule>
    <cfRule type="expression" dxfId="69" priority="7" stopIfTrue="1">
      <formula>AND($I4&lt;&gt;"", $J4&lt;&gt;"", $I4*1&lt;$J4*1)</formula>
    </cfRule>
  </conditionalFormatting>
  <conditionalFormatting sqref="H1:H3 H221:H1048576">
    <cfRule type="duplicateValues" dxfId="68" priority="5"/>
  </conditionalFormatting>
  <conditionalFormatting sqref="H4:H1048576">
    <cfRule type="expression" dxfId="67" priority="8">
      <formula>COUNTIF($H:$H, $H4)&gt;1</formula>
    </cfRule>
  </conditionalFormatting>
  <conditionalFormatting sqref="I3:I1048576">
    <cfRule type="cellIs" dxfId="66" priority="1" operator="equal">
      <formula>0</formula>
    </cfRule>
    <cfRule type="cellIs" dxfId="65" priority="2" operator="equal">
      <formula>"None"</formula>
    </cfRule>
  </conditionalFormatting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A3A-81CE-40D2-A4C2-5D351B595246}">
  <sheetPr codeName="Sheet140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2331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1426</v>
      </c>
      <c r="D4" s="312" t="s">
        <v>2243</v>
      </c>
      <c r="E4" s="312"/>
      <c r="F4" s="312"/>
      <c r="G4" s="312" t="s">
        <v>1428</v>
      </c>
      <c r="H4" s="65">
        <v>1053002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1413</v>
      </c>
      <c r="C5" s="312" t="s">
        <v>1762</v>
      </c>
      <c r="D5" s="312" t="s">
        <v>2244</v>
      </c>
      <c r="E5" s="312"/>
      <c r="F5" s="312"/>
      <c r="G5" s="312" t="s">
        <v>2245</v>
      </c>
      <c r="H5" s="65">
        <v>6223640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1413</v>
      </c>
      <c r="C6" s="312" t="s">
        <v>1762</v>
      </c>
      <c r="D6" s="312" t="s">
        <v>2246</v>
      </c>
      <c r="E6" s="312"/>
      <c r="F6" s="312"/>
      <c r="G6" s="312" t="s">
        <v>2245</v>
      </c>
      <c r="H6" s="65">
        <v>750373</v>
      </c>
      <c r="I6" s="65">
        <f>IF(H6="","None",_xlfn.XLOOKUP(H6,RawTable[ITEM_NO],RawTable[STOCK],"None"))</f>
        <v>4</v>
      </c>
      <c r="J6" s="313"/>
      <c r="K6" s="313"/>
      <c r="L6" s="316"/>
    </row>
    <row r="7" spans="2:12" ht="30" customHeight="1">
      <c r="B7" s="315" t="s">
        <v>1413</v>
      </c>
      <c r="C7" s="312" t="s">
        <v>1762</v>
      </c>
      <c r="D7" s="312" t="s">
        <v>2247</v>
      </c>
      <c r="E7" s="312"/>
      <c r="F7" s="312"/>
      <c r="G7" s="312" t="s">
        <v>1610</v>
      </c>
      <c r="H7" s="65">
        <v>750396</v>
      </c>
      <c r="I7" s="65">
        <f>IF(H7="","None",_xlfn.XLOOKUP(H7,RawTable[ITEM_NO],RawTable[STOCK],"None"))</f>
        <v>9</v>
      </c>
      <c r="J7" s="313"/>
      <c r="K7" s="313"/>
      <c r="L7" s="316"/>
    </row>
    <row r="8" spans="2:12" ht="30" customHeight="1">
      <c r="B8" s="315" t="s">
        <v>1413</v>
      </c>
      <c r="C8" s="312" t="s">
        <v>1762</v>
      </c>
      <c r="D8" s="312" t="s">
        <v>2248</v>
      </c>
      <c r="E8" s="312"/>
      <c r="F8" s="312"/>
      <c r="G8" s="312" t="s">
        <v>1610</v>
      </c>
      <c r="H8" s="65">
        <v>750397</v>
      </c>
      <c r="I8" s="65">
        <f>IF(H8="","None",_xlfn.XLOOKUP(H8,RawTable[ITEM_NO],RawTable[STOCK],"None"))</f>
        <v>8</v>
      </c>
      <c r="J8" s="313"/>
      <c r="K8" s="313"/>
      <c r="L8" s="316"/>
    </row>
    <row r="9" spans="2:12" ht="30" customHeight="1">
      <c r="B9" s="315" t="s">
        <v>1413</v>
      </c>
      <c r="C9" s="312" t="s">
        <v>1762</v>
      </c>
      <c r="D9" s="312" t="s">
        <v>2249</v>
      </c>
      <c r="E9" s="312"/>
      <c r="F9" s="312"/>
      <c r="G9" s="312" t="s">
        <v>1610</v>
      </c>
      <c r="H9" s="65">
        <v>6185872</v>
      </c>
      <c r="I9" s="65">
        <f>IF(H9="","None",_xlfn.XLOOKUP(H9,RawTable[ITEM_NO],RawTable[STOCK],"None"))</f>
        <v>9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2250</v>
      </c>
      <c r="E10" s="312"/>
      <c r="F10" s="312"/>
      <c r="G10" s="312" t="s">
        <v>2245</v>
      </c>
      <c r="H10" s="65">
        <v>6303952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1415</v>
      </c>
      <c r="C11" s="312" t="s">
        <v>2170</v>
      </c>
      <c r="D11" s="312" t="s">
        <v>2251</v>
      </c>
      <c r="E11" s="312"/>
      <c r="F11" s="312"/>
      <c r="G11" s="312" t="s">
        <v>1428</v>
      </c>
      <c r="H11" s="65">
        <v>6220001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1413</v>
      </c>
      <c r="C12" s="312" t="s">
        <v>1769</v>
      </c>
      <c r="D12" s="312" t="s">
        <v>2252</v>
      </c>
      <c r="E12" s="312"/>
      <c r="F12" s="312"/>
      <c r="G12" s="312" t="s">
        <v>2245</v>
      </c>
      <c r="H12" s="65">
        <v>6303955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1415</v>
      </c>
      <c r="C13" s="312" t="s">
        <v>1448</v>
      </c>
      <c r="D13" s="312" t="s">
        <v>2253</v>
      </c>
      <c r="E13" s="312"/>
      <c r="F13" s="312"/>
      <c r="G13" s="312" t="s">
        <v>1419</v>
      </c>
      <c r="H13" s="65">
        <v>1053774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1413</v>
      </c>
      <c r="C14" s="312" t="s">
        <v>1877</v>
      </c>
      <c r="D14" s="312" t="s">
        <v>2254</v>
      </c>
      <c r="E14" s="312"/>
      <c r="F14" s="312"/>
      <c r="G14" s="312" t="s">
        <v>1759</v>
      </c>
      <c r="H14" s="65">
        <v>6316836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2255</v>
      </c>
      <c r="D15" s="312" t="s">
        <v>2256</v>
      </c>
      <c r="E15" s="312"/>
      <c r="F15" s="312"/>
      <c r="G15" s="312" t="s">
        <v>2257</v>
      </c>
      <c r="H15" s="65">
        <v>6323824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/>
      <c r="D16" s="312" t="s">
        <v>2258</v>
      </c>
      <c r="E16" s="312"/>
      <c r="F16" s="312"/>
      <c r="G16" s="312" t="s">
        <v>1423</v>
      </c>
      <c r="H16" s="65">
        <v>6230602</v>
      </c>
      <c r="I16" s="65">
        <f>IF(H16="","None",_xlfn.XLOOKUP(H16,RawTable[ITEM_NO],RawTable[STOCK],"None"))</f>
        <v>2</v>
      </c>
      <c r="J16" s="313"/>
      <c r="K16" s="313"/>
      <c r="L16" s="316"/>
    </row>
    <row r="17" spans="2:12" ht="30" customHeight="1">
      <c r="B17" s="315" t="s">
        <v>1415</v>
      </c>
      <c r="C17" s="312" t="s">
        <v>1460</v>
      </c>
      <c r="D17" s="312" t="s">
        <v>2259</v>
      </c>
      <c r="E17" s="312"/>
      <c r="F17" s="312"/>
      <c r="G17" s="312" t="s">
        <v>1419</v>
      </c>
      <c r="H17" s="65">
        <v>1054348</v>
      </c>
      <c r="I17" s="65">
        <f>IF(H17="","None",_xlfn.XLOOKUP(H17,RawTable[ITEM_NO],RawTable[STOCK],"None"))</f>
        <v>6</v>
      </c>
      <c r="J17" s="313"/>
      <c r="K17" s="313"/>
      <c r="L17" s="316"/>
    </row>
    <row r="18" spans="2:12" ht="30" customHeight="1">
      <c r="B18" s="315" t="s">
        <v>1415</v>
      </c>
      <c r="C18" s="312" t="s">
        <v>1460</v>
      </c>
      <c r="D18" s="312" t="s">
        <v>2260</v>
      </c>
      <c r="E18" s="312"/>
      <c r="F18" s="312"/>
      <c r="G18" s="312" t="s">
        <v>1419</v>
      </c>
      <c r="H18" s="65">
        <v>1053459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2261</v>
      </c>
      <c r="D19" s="312" t="s">
        <v>2262</v>
      </c>
      <c r="E19" s="312"/>
      <c r="F19" s="312"/>
      <c r="G19" s="312" t="s">
        <v>2245</v>
      </c>
      <c r="H19" s="65">
        <v>6303956</v>
      </c>
      <c r="I19" s="65">
        <f>IF(H19="","None",_xlfn.XLOOKUP(H19,RawTable[ITEM_NO],RawTable[STOCK],"None"))</f>
        <v>2</v>
      </c>
      <c r="J19" s="313"/>
      <c r="K19" s="313"/>
      <c r="L19" s="316"/>
    </row>
    <row r="20" spans="2:12" ht="30" customHeight="1">
      <c r="B20" s="315" t="s">
        <v>1413</v>
      </c>
      <c r="C20" s="312" t="s">
        <v>2263</v>
      </c>
      <c r="D20" s="312" t="s">
        <v>2264</v>
      </c>
      <c r="E20" s="312"/>
      <c r="F20" s="312"/>
      <c r="G20" s="312" t="s">
        <v>2265</v>
      </c>
      <c r="H20" s="65">
        <v>6307604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1415</v>
      </c>
      <c r="C21" s="312" t="s">
        <v>2266</v>
      </c>
      <c r="D21" s="312" t="s">
        <v>2267</v>
      </c>
      <c r="E21" s="312" t="s">
        <v>2268</v>
      </c>
      <c r="F21" s="312" t="s">
        <v>1438</v>
      </c>
      <c r="G21" s="312" t="s">
        <v>1419</v>
      </c>
      <c r="H21" s="65">
        <v>6283647</v>
      </c>
      <c r="I21" s="65">
        <f>IF(H21="","None",_xlfn.XLOOKUP(H21,RawTable[ITEM_NO],RawTable[STOCK],"None"))</f>
        <v>1</v>
      </c>
      <c r="J21" s="313"/>
      <c r="K21" s="313"/>
      <c r="L21" s="316"/>
    </row>
    <row r="22" spans="2:12" ht="30" customHeight="1">
      <c r="B22" s="315" t="s">
        <v>1415</v>
      </c>
      <c r="C22" s="312" t="s">
        <v>1470</v>
      </c>
      <c r="D22" s="312" t="s">
        <v>2269</v>
      </c>
      <c r="E22" s="312"/>
      <c r="F22" s="312"/>
      <c r="G22" s="312" t="s">
        <v>1423</v>
      </c>
      <c r="H22" s="65">
        <v>6199418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1415</v>
      </c>
      <c r="C23" s="312" t="s">
        <v>1417</v>
      </c>
      <c r="D23" s="312" t="s">
        <v>2270</v>
      </c>
      <c r="E23" s="312"/>
      <c r="F23" s="312"/>
      <c r="G23" s="312" t="s">
        <v>1428</v>
      </c>
      <c r="H23" s="65">
        <v>6325341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/>
      <c r="D24" s="312" t="s">
        <v>2271</v>
      </c>
      <c r="E24" s="312"/>
      <c r="F24" s="312"/>
      <c r="G24" s="312" t="s">
        <v>2245</v>
      </c>
      <c r="H24" s="65">
        <v>954724</v>
      </c>
      <c r="I24" s="65">
        <f>IF(H24="","None",_xlfn.XLOOKUP(H24,RawTable[ITEM_NO],RawTable[STOCK],"None"))</f>
        <v>4</v>
      </c>
      <c r="J24" s="313"/>
      <c r="K24" s="313"/>
      <c r="L24" s="316"/>
    </row>
    <row r="25" spans="2:12" ht="30" customHeight="1">
      <c r="B25" s="315" t="s">
        <v>1415</v>
      </c>
      <c r="C25" s="312" t="s">
        <v>1446</v>
      </c>
      <c r="D25" s="312" t="s">
        <v>2272</v>
      </c>
      <c r="E25" s="312"/>
      <c r="F25" s="312"/>
      <c r="G25" s="312" t="s">
        <v>1428</v>
      </c>
      <c r="H25" s="65">
        <v>6345153</v>
      </c>
      <c r="I25" s="65">
        <f>IF(H25="","None",_xlfn.XLOOKUP(H25,RawTable[ITEM_NO],RawTable[STOCK],"None"))</f>
        <v>1</v>
      </c>
      <c r="J25" s="313"/>
      <c r="K25" s="313"/>
      <c r="L25" s="316"/>
    </row>
    <row r="26" spans="2:12" ht="30" customHeight="1">
      <c r="B26" s="315" t="s">
        <v>1413</v>
      </c>
      <c r="C26" s="312" t="s">
        <v>1626</v>
      </c>
      <c r="D26" s="312" t="s">
        <v>2273</v>
      </c>
      <c r="E26" s="312"/>
      <c r="F26" s="312"/>
      <c r="G26" s="312" t="s">
        <v>2245</v>
      </c>
      <c r="H26" s="65">
        <v>6146563</v>
      </c>
      <c r="I26" s="65">
        <f>IF(H26="","None",_xlfn.XLOOKUP(H26,RawTable[ITEM_NO],RawTable[STOCK],"None"))</f>
        <v>6</v>
      </c>
      <c r="J26" s="313"/>
      <c r="K26" s="313"/>
      <c r="L26" s="316"/>
    </row>
    <row r="27" spans="2:12" ht="30" customHeight="1">
      <c r="B27" s="315" t="s">
        <v>1413</v>
      </c>
      <c r="C27" s="312" t="s">
        <v>1626</v>
      </c>
      <c r="D27" s="312" t="s">
        <v>2274</v>
      </c>
      <c r="E27" s="312"/>
      <c r="F27" s="312"/>
      <c r="G27" s="312" t="s">
        <v>1423</v>
      </c>
      <c r="H27" s="65">
        <v>1350007</v>
      </c>
      <c r="I27" s="65">
        <f>IF(H27="","None",_xlfn.XLOOKUP(H27,RawTable[ITEM_NO],RawTable[STOCK],"None"))</f>
        <v>6</v>
      </c>
      <c r="J27" s="313"/>
      <c r="K27" s="313"/>
      <c r="L27" s="316"/>
    </row>
    <row r="28" spans="2:12" ht="30" customHeight="1">
      <c r="B28" s="315" t="s">
        <v>1413</v>
      </c>
      <c r="C28" s="312" t="s">
        <v>1626</v>
      </c>
      <c r="D28" s="312" t="s">
        <v>2275</v>
      </c>
      <c r="E28" s="312"/>
      <c r="F28" s="312"/>
      <c r="G28" s="312" t="s">
        <v>2245</v>
      </c>
      <c r="H28" s="65">
        <v>1350562</v>
      </c>
      <c r="I28" s="65">
        <f>IF(H28="","None",_xlfn.XLOOKUP(H28,RawTable[ITEM_NO],RawTable[STOCK],"None"))</f>
        <v>4</v>
      </c>
      <c r="J28" s="313"/>
      <c r="K28" s="313"/>
      <c r="L28" s="316"/>
    </row>
    <row r="29" spans="2:12" ht="30" customHeight="1">
      <c r="B29" s="315" t="s">
        <v>1413</v>
      </c>
      <c r="C29" s="312" t="s">
        <v>1626</v>
      </c>
      <c r="D29" s="312" t="s">
        <v>2276</v>
      </c>
      <c r="E29" s="312"/>
      <c r="F29" s="312"/>
      <c r="G29" s="312" t="s">
        <v>2245</v>
      </c>
      <c r="H29" s="65">
        <v>1350563</v>
      </c>
      <c r="I29" s="65">
        <f>IF(H29="","None",_xlfn.XLOOKUP(H29,RawTable[ITEM_NO],RawTable[STOCK],"None"))</f>
        <v>4</v>
      </c>
      <c r="J29" s="313"/>
      <c r="K29" s="313"/>
      <c r="L29" s="316"/>
    </row>
    <row r="30" spans="2:12" ht="30" customHeight="1">
      <c r="B30" s="315" t="s">
        <v>1413</v>
      </c>
      <c r="C30" s="312" t="s">
        <v>2277</v>
      </c>
      <c r="D30" s="312" t="s">
        <v>2278</v>
      </c>
      <c r="E30" s="312"/>
      <c r="F30" s="312"/>
      <c r="G30" s="312" t="s">
        <v>2245</v>
      </c>
      <c r="H30" s="65">
        <v>6303951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 t="s">
        <v>1496</v>
      </c>
      <c r="D31" s="312" t="s">
        <v>2279</v>
      </c>
      <c r="E31" s="312"/>
      <c r="F31" s="312"/>
      <c r="G31" s="312" t="s">
        <v>1419</v>
      </c>
      <c r="H31" s="65">
        <v>6217853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1448</v>
      </c>
      <c r="D32" s="312" t="s">
        <v>2280</v>
      </c>
      <c r="E32" s="312"/>
      <c r="F32" s="312"/>
      <c r="G32" s="312" t="s">
        <v>1419</v>
      </c>
      <c r="H32" s="65">
        <v>6339091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1415</v>
      </c>
      <c r="C33" s="312" t="s">
        <v>1504</v>
      </c>
      <c r="D33" s="312" t="s">
        <v>2281</v>
      </c>
      <c r="E33" s="312"/>
      <c r="F33" s="312"/>
      <c r="G33" s="312" t="s">
        <v>1419</v>
      </c>
      <c r="H33" s="65">
        <v>6261157</v>
      </c>
      <c r="I33" s="65">
        <f>IF(H33="","None",_xlfn.XLOOKUP(H33,RawTable[ITEM_NO],RawTable[STOCK],"None"))</f>
        <v>0</v>
      </c>
      <c r="J33" s="313"/>
      <c r="K33" s="313"/>
      <c r="L33" s="316"/>
    </row>
    <row r="34" spans="2:12" ht="30" customHeight="1">
      <c r="B34" s="315" t="s">
        <v>1415</v>
      </c>
      <c r="C34" s="312" t="s">
        <v>1504</v>
      </c>
      <c r="D34" s="312" t="s">
        <v>2282</v>
      </c>
      <c r="E34" s="312"/>
      <c r="F34" s="312"/>
      <c r="G34" s="312" t="s">
        <v>1419</v>
      </c>
      <c r="H34" s="65">
        <v>6261158</v>
      </c>
      <c r="I34" s="65">
        <f>IF(H34="","None",_xlfn.XLOOKUP(H34,RawTable[ITEM_NO],RawTable[STOCK],"None"))</f>
        <v>0</v>
      </c>
      <c r="J34" s="313"/>
      <c r="K34" s="313"/>
      <c r="L34" s="316"/>
    </row>
    <row r="35" spans="2:12" ht="30" customHeight="1">
      <c r="B35" s="315" t="s">
        <v>1413</v>
      </c>
      <c r="C35" s="312"/>
      <c r="D35" s="312" t="s">
        <v>2283</v>
      </c>
      <c r="E35" s="312"/>
      <c r="F35" s="312"/>
      <c r="G35" s="312" t="s">
        <v>2245</v>
      </c>
      <c r="H35" s="65">
        <v>6303953</v>
      </c>
      <c r="I35" s="65">
        <f>IF(H35="","None",_xlfn.XLOOKUP(H35,RawTable[ITEM_NO],RawTable[STOCK],"None"))</f>
        <v>0</v>
      </c>
      <c r="J35" s="313"/>
      <c r="K35" s="313"/>
      <c r="L35" s="316"/>
    </row>
    <row r="36" spans="2:12" ht="30" customHeight="1">
      <c r="B36" s="315" t="s">
        <v>1413</v>
      </c>
      <c r="C36" s="312"/>
      <c r="D36" s="312" t="s">
        <v>2284</v>
      </c>
      <c r="E36" s="312"/>
      <c r="F36" s="312"/>
      <c r="G36" s="312" t="s">
        <v>1585</v>
      </c>
      <c r="H36" s="65">
        <v>6312048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1413</v>
      </c>
      <c r="C37" s="312" t="s">
        <v>2285</v>
      </c>
      <c r="D37" s="312" t="s">
        <v>2286</v>
      </c>
      <c r="E37" s="312"/>
      <c r="F37" s="312"/>
      <c r="G37" s="312" t="s">
        <v>2245</v>
      </c>
      <c r="H37" s="65">
        <v>953266</v>
      </c>
      <c r="I37" s="65">
        <f>IF(H37="","None",_xlfn.XLOOKUP(H37,RawTable[ITEM_NO],RawTable[STOCK],"None"))</f>
        <v>4</v>
      </c>
      <c r="J37" s="313"/>
      <c r="K37" s="313"/>
      <c r="L37" s="316"/>
    </row>
    <row r="38" spans="2:12" ht="30" customHeight="1">
      <c r="B38" s="315" t="s">
        <v>1413</v>
      </c>
      <c r="C38" s="312" t="s">
        <v>2287</v>
      </c>
      <c r="D38" s="312" t="s">
        <v>2288</v>
      </c>
      <c r="E38" s="312"/>
      <c r="F38" s="312"/>
      <c r="G38" s="312" t="s">
        <v>2245</v>
      </c>
      <c r="H38" s="65">
        <v>6303950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1413</v>
      </c>
      <c r="C39" s="312" t="s">
        <v>2094</v>
      </c>
      <c r="D39" s="312" t="s">
        <v>2289</v>
      </c>
      <c r="E39" s="312"/>
      <c r="F39" s="312"/>
      <c r="G39" s="312" t="s">
        <v>1423</v>
      </c>
      <c r="H39" s="65">
        <v>6251468</v>
      </c>
      <c r="I39" s="65">
        <f>IF(H39="","None",_xlfn.XLOOKUP(H39,RawTable[ITEM_NO],RawTable[STOCK],"None"))</f>
        <v>0</v>
      </c>
      <c r="J39" s="313"/>
      <c r="K39" s="313"/>
      <c r="L39" s="316"/>
    </row>
    <row r="40" spans="2:12" ht="30" customHeight="1">
      <c r="B40" s="315" t="s">
        <v>1413</v>
      </c>
      <c r="C40" s="312" t="s">
        <v>2094</v>
      </c>
      <c r="D40" s="312" t="s">
        <v>2290</v>
      </c>
      <c r="E40" s="312"/>
      <c r="F40" s="312"/>
      <c r="G40" s="312" t="s">
        <v>1423</v>
      </c>
      <c r="H40" s="65">
        <v>6251469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1413</v>
      </c>
      <c r="C41" s="312" t="s">
        <v>2094</v>
      </c>
      <c r="D41" s="312" t="s">
        <v>2291</v>
      </c>
      <c r="E41" s="312"/>
      <c r="F41" s="312"/>
      <c r="G41" s="312" t="s">
        <v>1423</v>
      </c>
      <c r="H41" s="65">
        <v>6251470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1415</v>
      </c>
      <c r="C42" s="312" t="s">
        <v>1488</v>
      </c>
      <c r="D42" s="312" t="s">
        <v>1577</v>
      </c>
      <c r="E42" s="312"/>
      <c r="F42" s="312"/>
      <c r="G42" s="312" t="s">
        <v>1419</v>
      </c>
      <c r="H42" s="65">
        <v>6122805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1415</v>
      </c>
      <c r="C43" s="312" t="s">
        <v>2292</v>
      </c>
      <c r="D43" s="312" t="s">
        <v>2293</v>
      </c>
      <c r="E43" s="312"/>
      <c r="F43" s="312"/>
      <c r="G43" s="312" t="s">
        <v>1419</v>
      </c>
      <c r="H43" s="65">
        <v>6250210</v>
      </c>
      <c r="I43" s="65">
        <f>IF(H43="","None",_xlfn.XLOOKUP(H43,RawTable[ITEM_NO],RawTable[STOCK],"None"))</f>
        <v>1</v>
      </c>
      <c r="J43" s="313"/>
      <c r="K43" s="313"/>
      <c r="L43" s="316"/>
    </row>
    <row r="44" spans="2:12" ht="30" customHeight="1">
      <c r="B44" s="315" t="s">
        <v>1415</v>
      </c>
      <c r="C44" s="312" t="s">
        <v>2294</v>
      </c>
      <c r="D44" s="312" t="s">
        <v>2295</v>
      </c>
      <c r="E44" s="312"/>
      <c r="F44" s="312"/>
      <c r="G44" s="312" t="s">
        <v>1419</v>
      </c>
      <c r="H44" s="65">
        <v>1052610</v>
      </c>
      <c r="I44" s="65">
        <f>IF(H44="","None",_xlfn.XLOOKUP(H44,RawTable[ITEM_NO],RawTable[STOCK],"None"))</f>
        <v>1</v>
      </c>
      <c r="J44" s="313"/>
      <c r="K44" s="313"/>
      <c r="L44" s="316"/>
    </row>
    <row r="45" spans="2:12" ht="30" customHeight="1">
      <c r="B45" s="315" t="s">
        <v>1415</v>
      </c>
      <c r="C45" s="312" t="s">
        <v>1893</v>
      </c>
      <c r="D45" s="312" t="s">
        <v>2296</v>
      </c>
      <c r="E45" s="312"/>
      <c r="F45" s="312"/>
      <c r="G45" s="312" t="s">
        <v>1419</v>
      </c>
      <c r="H45" s="65">
        <v>1054964</v>
      </c>
      <c r="I45" s="65">
        <f>IF(H45="","None",_xlfn.XLOOKUP(H45,RawTable[ITEM_NO],RawTable[STOCK],"None"))</f>
        <v>1</v>
      </c>
      <c r="J45" s="313"/>
      <c r="K45" s="313"/>
      <c r="L45" s="316"/>
    </row>
    <row r="46" spans="2:12" ht="30" customHeight="1">
      <c r="B46" s="315" t="s">
        <v>1413</v>
      </c>
      <c r="C46" s="312" t="s">
        <v>2102</v>
      </c>
      <c r="D46" s="312" t="s">
        <v>2297</v>
      </c>
      <c r="E46" s="312"/>
      <c r="F46" s="312"/>
      <c r="G46" s="312" t="s">
        <v>1680</v>
      </c>
      <c r="H46" s="65">
        <v>951111</v>
      </c>
      <c r="I46" s="65">
        <f>IF(H46="","None",_xlfn.XLOOKUP(H46,RawTable[ITEM_NO],RawTable[STOCK],"None"))</f>
        <v>9</v>
      </c>
      <c r="J46" s="313"/>
      <c r="K46" s="313"/>
      <c r="L46" s="316"/>
    </row>
    <row r="47" spans="2:12" ht="30" customHeight="1">
      <c r="B47" s="315" t="s">
        <v>1413</v>
      </c>
      <c r="C47" s="312" t="s">
        <v>2102</v>
      </c>
      <c r="D47" s="312" t="s">
        <v>2298</v>
      </c>
      <c r="E47" s="312"/>
      <c r="F47" s="312"/>
      <c r="G47" s="312" t="s">
        <v>1680</v>
      </c>
      <c r="H47" s="65">
        <v>951142</v>
      </c>
      <c r="I47" s="65">
        <f>IF(H47="","None",_xlfn.XLOOKUP(H47,RawTable[ITEM_NO],RawTable[STOCK],"None"))</f>
        <v>11</v>
      </c>
      <c r="J47" s="313"/>
      <c r="K47" s="313"/>
      <c r="L47" s="316"/>
    </row>
    <row r="48" spans="2:12" ht="30" customHeight="1">
      <c r="B48" s="315" t="s">
        <v>1413</v>
      </c>
      <c r="C48" s="312" t="s">
        <v>2102</v>
      </c>
      <c r="D48" s="312" t="s">
        <v>2299</v>
      </c>
      <c r="E48" s="312"/>
      <c r="F48" s="312"/>
      <c r="G48" s="312" t="s">
        <v>1680</v>
      </c>
      <c r="H48" s="65">
        <v>965254</v>
      </c>
      <c r="I48" s="65">
        <f>IF(H48="","None",_xlfn.XLOOKUP(H48,RawTable[ITEM_NO],RawTable[STOCK],"None"))</f>
        <v>12</v>
      </c>
      <c r="J48" s="313"/>
      <c r="K48" s="313"/>
      <c r="L48" s="316"/>
    </row>
    <row r="49" spans="2:12" ht="30" customHeight="1">
      <c r="B49" s="315" t="s">
        <v>1413</v>
      </c>
      <c r="C49" s="312" t="s">
        <v>2102</v>
      </c>
      <c r="D49" s="312" t="s">
        <v>2300</v>
      </c>
      <c r="E49" s="312"/>
      <c r="F49" s="312"/>
      <c r="G49" s="312" t="s">
        <v>1680</v>
      </c>
      <c r="H49" s="65">
        <v>952078</v>
      </c>
      <c r="I49" s="65">
        <f>IF(H49="","None",_xlfn.XLOOKUP(H49,RawTable[ITEM_NO],RawTable[STOCK],"None"))</f>
        <v>15</v>
      </c>
      <c r="J49" s="313"/>
      <c r="K49" s="313"/>
      <c r="L49" s="316"/>
    </row>
    <row r="50" spans="2:12" ht="30" customHeight="1">
      <c r="B50" s="315" t="s">
        <v>1415</v>
      </c>
      <c r="C50" s="312" t="s">
        <v>2301</v>
      </c>
      <c r="D50" s="312" t="s">
        <v>2302</v>
      </c>
      <c r="E50" s="312"/>
      <c r="F50" s="312"/>
      <c r="G50" s="312" t="s">
        <v>2245</v>
      </c>
      <c r="H50" s="65">
        <v>6157010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1561</v>
      </c>
      <c r="D51" s="312" t="s">
        <v>2303</v>
      </c>
      <c r="E51" s="312"/>
      <c r="F51" s="312"/>
      <c r="G51" s="312" t="s">
        <v>2245</v>
      </c>
      <c r="H51" s="65">
        <v>1251104</v>
      </c>
      <c r="I51" s="65">
        <f>IF(H51="","None",_xlfn.XLOOKUP(H51,RawTable[ITEM_NO],RawTable[STOCK],"None"))</f>
        <v>12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64" priority="6" stopIfTrue="1">
      <formula>UPPER($I4)="NONE"</formula>
    </cfRule>
    <cfRule type="expression" dxfId="63" priority="7" stopIfTrue="1">
      <formula>AND($I4&lt;&gt;"", $J4&lt;&gt;"", $I4*1&lt;$J4*1)</formula>
    </cfRule>
  </conditionalFormatting>
  <conditionalFormatting sqref="H1:H3 H221:H1048576">
    <cfRule type="duplicateValues" dxfId="62" priority="5"/>
  </conditionalFormatting>
  <conditionalFormatting sqref="H4:H1048576">
    <cfRule type="expression" dxfId="61" priority="8">
      <formula>COUNTIF($H:$H, $H4)&gt;1</formula>
    </cfRule>
  </conditionalFormatting>
  <conditionalFormatting sqref="I3:I1048576">
    <cfRule type="cellIs" dxfId="60" priority="1" operator="equal">
      <formula>0</formula>
    </cfRule>
    <cfRule type="cellIs" dxfId="59" priority="2" operator="equal">
      <formula>"None"</formula>
    </cfRule>
  </conditionalFormatting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C699-CDD8-4FF3-B780-EB85206E2EF7}">
  <sheetPr codeName="Sheet23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8854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2125</v>
      </c>
      <c r="D4" s="312" t="s">
        <v>2126</v>
      </c>
      <c r="E4" s="736" t="s">
        <v>1791</v>
      </c>
      <c r="F4" s="312" t="s">
        <v>8856</v>
      </c>
      <c r="G4" s="312" t="s">
        <v>1419</v>
      </c>
      <c r="H4" s="65">
        <v>1054064</v>
      </c>
      <c r="I4" s="65">
        <f>IF(H4="","None",_xlfn.XLOOKUP(H4,RawTable[ITEM_NO],RawTable[STOCK],"None"))</f>
        <v>5</v>
      </c>
      <c r="J4" s="313">
        <v>2</v>
      </c>
      <c r="K4" s="313"/>
      <c r="L4" s="316" t="s">
        <v>8855</v>
      </c>
    </row>
    <row r="5" spans="2:12" ht="30" customHeight="1">
      <c r="B5" s="315" t="s">
        <v>1792</v>
      </c>
      <c r="C5" s="312" t="s">
        <v>1426</v>
      </c>
      <c r="D5" s="312" t="s">
        <v>2235</v>
      </c>
      <c r="E5" s="736" t="s">
        <v>2236</v>
      </c>
      <c r="F5" s="312"/>
      <c r="G5" s="312" t="s">
        <v>1428</v>
      </c>
      <c r="H5" s="65">
        <v>6274393</v>
      </c>
      <c r="I5" s="65">
        <f>IF(H5="","None",_xlfn.XLOOKUP(H5,RawTable[ITEM_NO],RawTable[STOCK],"None"))</f>
        <v>0</v>
      </c>
      <c r="J5" s="313">
        <v>0</v>
      </c>
      <c r="K5" s="313"/>
      <c r="L5" s="316"/>
    </row>
    <row r="6" spans="2:12" ht="30" customHeight="1">
      <c r="B6" s="315" t="s">
        <v>1415</v>
      </c>
      <c r="C6" s="312" t="s">
        <v>1429</v>
      </c>
      <c r="D6" s="312" t="s">
        <v>2123</v>
      </c>
      <c r="E6" s="736" t="s">
        <v>2124</v>
      </c>
      <c r="F6" s="312"/>
      <c r="G6" s="312" t="s">
        <v>2110</v>
      </c>
      <c r="H6" s="65">
        <v>6223929</v>
      </c>
      <c r="I6" s="65">
        <f>IF(H6="","None",_xlfn.XLOOKUP(H6,RawTable[ITEM_NO],RawTable[STOCK],"None"))</f>
        <v>2</v>
      </c>
      <c r="J6" s="313">
        <v>1</v>
      </c>
      <c r="K6" s="313"/>
      <c r="L6" s="316"/>
    </row>
    <row r="7" spans="2:12" ht="30" customHeight="1">
      <c r="B7" s="315" t="s">
        <v>1414</v>
      </c>
      <c r="C7" s="312" t="s">
        <v>8372</v>
      </c>
      <c r="D7" s="312" t="s">
        <v>8375</v>
      </c>
      <c r="E7" s="736" t="s">
        <v>8849</v>
      </c>
      <c r="F7" s="312" t="s">
        <v>8850</v>
      </c>
      <c r="G7" s="312"/>
      <c r="H7" s="65">
        <v>6239102</v>
      </c>
      <c r="I7" s="65">
        <f>IF(H7="","None",_xlfn.XLOOKUP(H7,RawTable[ITEM_NO],RawTable[STOCK],"None"))</f>
        <v>15</v>
      </c>
      <c r="J7" s="313">
        <v>1</v>
      </c>
      <c r="K7" s="313"/>
      <c r="L7" s="316"/>
    </row>
    <row r="8" spans="2:12" ht="30" customHeight="1">
      <c r="B8" s="315" t="s">
        <v>1415</v>
      </c>
      <c r="C8" s="312" t="s">
        <v>8847</v>
      </c>
      <c r="D8" s="312" t="s">
        <v>2155</v>
      </c>
      <c r="E8" s="736" t="s">
        <v>8844</v>
      </c>
      <c r="F8" s="312"/>
      <c r="G8" s="312" t="s">
        <v>2110</v>
      </c>
      <c r="H8" s="65">
        <v>6223928</v>
      </c>
      <c r="I8" s="65">
        <f>IF(H8="","None",_xlfn.XLOOKUP(H8,RawTable[ITEM_NO],RawTable[STOCK],"None"))</f>
        <v>2</v>
      </c>
      <c r="J8" s="313">
        <v>1</v>
      </c>
      <c r="K8" s="313"/>
      <c r="L8" s="316"/>
    </row>
    <row r="9" spans="2:12" ht="30" customHeight="1">
      <c r="B9" s="315" t="s">
        <v>1415</v>
      </c>
      <c r="C9" s="312" t="s">
        <v>8847</v>
      </c>
      <c r="D9" s="312" t="s">
        <v>8846</v>
      </c>
      <c r="E9" s="736" t="s">
        <v>8845</v>
      </c>
      <c r="F9" s="312" t="s">
        <v>1438</v>
      </c>
      <c r="G9" s="312" t="s">
        <v>2110</v>
      </c>
      <c r="H9" s="65">
        <v>6224527</v>
      </c>
      <c r="I9" s="65">
        <f>IF(H9="","None",_xlfn.XLOOKUP(H9,RawTable[ITEM_NO],RawTable[STOCK],"None"))</f>
        <v>3</v>
      </c>
      <c r="J9" s="313">
        <v>1</v>
      </c>
      <c r="K9" s="313"/>
      <c r="L9" s="316"/>
    </row>
    <row r="10" spans="2:12" ht="30" customHeight="1">
      <c r="B10" s="315" t="s">
        <v>1413</v>
      </c>
      <c r="C10" s="312" t="s">
        <v>1607</v>
      </c>
      <c r="D10" s="312" t="s">
        <v>8848</v>
      </c>
      <c r="E10" s="736" t="s">
        <v>2128</v>
      </c>
      <c r="F10" s="312" t="s">
        <v>8370</v>
      </c>
      <c r="G10" s="312" t="s">
        <v>2110</v>
      </c>
      <c r="H10" s="65">
        <v>6235619</v>
      </c>
      <c r="I10" s="65">
        <f>IF(H10="","None",_xlfn.XLOOKUP(H10,RawTable[ITEM_NO],RawTable[STOCK],"None"))</f>
        <v>32</v>
      </c>
      <c r="J10" s="313">
        <v>1</v>
      </c>
      <c r="K10" s="313"/>
      <c r="L10" s="316"/>
    </row>
    <row r="11" spans="2:12" ht="30" customHeight="1">
      <c r="B11" s="315" t="s">
        <v>1413</v>
      </c>
      <c r="C11" s="312" t="s">
        <v>1607</v>
      </c>
      <c r="D11" s="312" t="s">
        <v>2129</v>
      </c>
      <c r="E11" s="736" t="s">
        <v>2130</v>
      </c>
      <c r="F11" s="312"/>
      <c r="G11" s="312" t="s">
        <v>2110</v>
      </c>
      <c r="H11" s="65">
        <v>6235621</v>
      </c>
      <c r="I11" s="65">
        <f>IF(H11="","None",_xlfn.XLOOKUP(H11,RawTable[ITEM_NO],RawTable[STOCK],"None"))</f>
        <v>32</v>
      </c>
      <c r="J11" s="313">
        <v>1</v>
      </c>
      <c r="K11" s="313"/>
      <c r="L11" s="316"/>
    </row>
    <row r="12" spans="2:12" ht="30" customHeight="1">
      <c r="B12" s="315" t="s">
        <v>1792</v>
      </c>
      <c r="C12" s="312" t="s">
        <v>1558</v>
      </c>
      <c r="D12" s="312" t="s">
        <v>2216</v>
      </c>
      <c r="E12" s="736" t="s">
        <v>2217</v>
      </c>
      <c r="F12" s="312" t="s">
        <v>8857</v>
      </c>
      <c r="G12" s="312" t="s">
        <v>2162</v>
      </c>
      <c r="H12" s="65">
        <v>6187596</v>
      </c>
      <c r="I12" s="65">
        <f>IF(H12="","None",_xlfn.XLOOKUP(H12,RawTable[ITEM_NO],RawTable[STOCK],"None"))</f>
        <v>3</v>
      </c>
      <c r="J12" s="313">
        <v>1</v>
      </c>
      <c r="K12" s="313"/>
      <c r="L12" s="316"/>
    </row>
    <row r="13" spans="2:12" ht="30" customHeight="1">
      <c r="B13" s="315" t="s">
        <v>1792</v>
      </c>
      <c r="C13" s="312" t="s">
        <v>1558</v>
      </c>
      <c r="D13" s="312" t="s">
        <v>2214</v>
      </c>
      <c r="E13" s="736" t="s">
        <v>2215</v>
      </c>
      <c r="F13" s="312" t="s">
        <v>8857</v>
      </c>
      <c r="G13" s="312" t="s">
        <v>2162</v>
      </c>
      <c r="H13" s="65">
        <v>6187597</v>
      </c>
      <c r="I13" s="65">
        <f>IF(H13="","None",_xlfn.XLOOKUP(H13,RawTable[ITEM_NO],RawTable[STOCK],"None"))</f>
        <v>5</v>
      </c>
      <c r="J13" s="313">
        <v>1</v>
      </c>
      <c r="K13" s="313"/>
      <c r="L13" s="316"/>
    </row>
    <row r="14" spans="2:12" ht="30" customHeight="1">
      <c r="B14" s="315" t="s">
        <v>1792</v>
      </c>
      <c r="C14" s="312" t="s">
        <v>1558</v>
      </c>
      <c r="D14" s="312" t="s">
        <v>2212</v>
      </c>
      <c r="E14" s="736" t="s">
        <v>2213</v>
      </c>
      <c r="F14" s="312" t="s">
        <v>8857</v>
      </c>
      <c r="G14" s="312" t="s">
        <v>2162</v>
      </c>
      <c r="H14" s="65">
        <v>6197848</v>
      </c>
      <c r="I14" s="65">
        <f>IF(H14="","None",_xlfn.XLOOKUP(H14,RawTable[ITEM_NO],RawTable[STOCK],"None"))</f>
        <v>5</v>
      </c>
      <c r="J14" s="313">
        <v>1</v>
      </c>
      <c r="K14" s="313"/>
      <c r="L14" s="316"/>
    </row>
    <row r="15" spans="2:12" ht="30" customHeight="1">
      <c r="B15" s="315" t="s">
        <v>1415</v>
      </c>
      <c r="C15" s="312" t="s">
        <v>2118</v>
      </c>
      <c r="D15" s="312" t="s">
        <v>2119</v>
      </c>
      <c r="E15" s="736" t="s">
        <v>2120</v>
      </c>
      <c r="F15" s="312" t="s">
        <v>8368</v>
      </c>
      <c r="G15" s="312" t="s">
        <v>2110</v>
      </c>
      <c r="H15" s="65">
        <v>6263595</v>
      </c>
      <c r="I15" s="65">
        <f>IF(H15="","None",_xlfn.XLOOKUP(H15,RawTable[ITEM_NO],RawTable[STOCK],"None"))</f>
        <v>2</v>
      </c>
      <c r="J15" s="313">
        <v>1</v>
      </c>
      <c r="K15" s="313"/>
      <c r="L15" s="316"/>
    </row>
    <row r="16" spans="2:12" ht="30" customHeight="1">
      <c r="B16" s="315" t="s">
        <v>1413</v>
      </c>
      <c r="C16" s="312" t="s">
        <v>2143</v>
      </c>
      <c r="D16" s="312" t="s">
        <v>8853</v>
      </c>
      <c r="E16" s="312" t="s">
        <v>2144</v>
      </c>
      <c r="F16" s="312"/>
      <c r="G16" s="312" t="s">
        <v>1423</v>
      </c>
      <c r="H16" s="65">
        <v>6248636</v>
      </c>
      <c r="I16" s="65">
        <f>IF(H16="","None",_xlfn.XLOOKUP(H16,RawTable[ITEM_NO],RawTable[STOCK],"None"))</f>
        <v>2</v>
      </c>
      <c r="J16" s="313">
        <v>1</v>
      </c>
      <c r="K16" s="313"/>
      <c r="L16" s="316"/>
    </row>
    <row r="17" spans="2:12" ht="30" customHeight="1">
      <c r="B17" s="315" t="s">
        <v>1413</v>
      </c>
      <c r="C17" s="312" t="s">
        <v>1760</v>
      </c>
      <c r="D17" s="312" t="s">
        <v>2161</v>
      </c>
      <c r="E17" s="312"/>
      <c r="F17" s="312"/>
      <c r="G17" s="312" t="s">
        <v>2162</v>
      </c>
      <c r="H17" s="65">
        <v>6116725</v>
      </c>
      <c r="I17" s="65">
        <f>IF(H17="","None",_xlfn.XLOOKUP(H17,RawTable[ITEM_NO],RawTable[STOCK],"None"))</f>
        <v>1</v>
      </c>
      <c r="J17" s="313"/>
      <c r="K17" s="313"/>
      <c r="L17" s="316"/>
    </row>
    <row r="18" spans="2:12" ht="30" customHeight="1">
      <c r="B18" s="315" t="s">
        <v>1415</v>
      </c>
      <c r="C18" s="312" t="s">
        <v>1426</v>
      </c>
      <c r="D18" s="312" t="s">
        <v>2203</v>
      </c>
      <c r="E18" s="312"/>
      <c r="F18" s="312"/>
      <c r="G18" s="312" t="s">
        <v>1419</v>
      </c>
      <c r="H18" s="65">
        <v>1055180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1415</v>
      </c>
      <c r="C19" s="312" t="s">
        <v>1426</v>
      </c>
      <c r="D19" s="312" t="s">
        <v>2163</v>
      </c>
      <c r="E19" s="312"/>
      <c r="F19" s="312"/>
      <c r="G19" s="312" t="s">
        <v>1428</v>
      </c>
      <c r="H19" s="65">
        <v>6158361</v>
      </c>
      <c r="I19" s="65">
        <f>IF(H19="","None",_xlfn.XLOOKUP(H19,RawTable[ITEM_NO],RawTable[STOCK],"None"))</f>
        <v>10</v>
      </c>
      <c r="J19" s="313"/>
      <c r="K19" s="313"/>
      <c r="L19" s="316"/>
    </row>
    <row r="20" spans="2:12" ht="30" customHeight="1">
      <c r="B20" s="315" t="s">
        <v>1413</v>
      </c>
      <c r="C20" s="312" t="s">
        <v>1602</v>
      </c>
      <c r="D20" s="312" t="s">
        <v>2164</v>
      </c>
      <c r="E20" s="312"/>
      <c r="F20" s="312"/>
      <c r="G20" s="312" t="s">
        <v>2110</v>
      </c>
      <c r="H20" s="65">
        <v>6177183</v>
      </c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 t="s">
        <v>1415</v>
      </c>
      <c r="C21" s="312" t="s">
        <v>2157</v>
      </c>
      <c r="D21" s="312" t="s">
        <v>2160</v>
      </c>
      <c r="E21" s="312"/>
      <c r="F21" s="312"/>
      <c r="G21" s="312" t="s">
        <v>2110</v>
      </c>
      <c r="H21" s="65">
        <v>6157390</v>
      </c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 t="s">
        <v>1415</v>
      </c>
      <c r="C22" s="312" t="s">
        <v>2157</v>
      </c>
      <c r="D22" s="312" t="s">
        <v>2158</v>
      </c>
      <c r="E22" s="312"/>
      <c r="F22" s="312"/>
      <c r="G22" s="312" t="s">
        <v>2110</v>
      </c>
      <c r="H22" s="65">
        <v>6161097</v>
      </c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 t="s">
        <v>1415</v>
      </c>
      <c r="C23" s="312" t="s">
        <v>2157</v>
      </c>
      <c r="D23" s="312" t="s">
        <v>2159</v>
      </c>
      <c r="E23" s="312"/>
      <c r="F23" s="312"/>
      <c r="G23" s="312" t="s">
        <v>2110</v>
      </c>
      <c r="H23" s="65">
        <v>6161098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1792</v>
      </c>
      <c r="C24" s="312" t="s">
        <v>1429</v>
      </c>
      <c r="D24" s="312" t="s">
        <v>1788</v>
      </c>
      <c r="E24" s="312"/>
      <c r="F24" s="312"/>
      <c r="G24" s="312" t="s">
        <v>1419</v>
      </c>
      <c r="H24" s="65">
        <v>1054819</v>
      </c>
      <c r="I24" s="65">
        <f>IF(H24="","None",_xlfn.XLOOKUP(H24,RawTable[ITEM_NO],RawTable[STOCK],"None"))</f>
        <v>2</v>
      </c>
      <c r="J24" s="313"/>
      <c r="K24" s="313"/>
      <c r="L24" s="316"/>
    </row>
    <row r="25" spans="2:12" ht="30" customHeight="1">
      <c r="B25" s="315" t="s">
        <v>1413</v>
      </c>
      <c r="C25" s="312" t="s">
        <v>2166</v>
      </c>
      <c r="D25" s="312" t="s">
        <v>2167</v>
      </c>
      <c r="E25" s="312"/>
      <c r="F25" s="312"/>
      <c r="G25" s="312" t="s">
        <v>2110</v>
      </c>
      <c r="H25" s="65">
        <v>350383</v>
      </c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 t="s">
        <v>1413</v>
      </c>
      <c r="C26" s="312" t="s">
        <v>2168</v>
      </c>
      <c r="D26" s="312" t="s">
        <v>2169</v>
      </c>
      <c r="E26" s="312"/>
      <c r="F26" s="312"/>
      <c r="G26" s="312" t="s">
        <v>2110</v>
      </c>
      <c r="H26" s="65">
        <v>6312901</v>
      </c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 t="s">
        <v>1413</v>
      </c>
      <c r="C27" s="312" t="s">
        <v>1767</v>
      </c>
      <c r="D27" s="312" t="s">
        <v>1768</v>
      </c>
      <c r="E27" s="312"/>
      <c r="F27" s="312"/>
      <c r="G27" s="312" t="s">
        <v>1423</v>
      </c>
      <c r="H27" s="65">
        <v>6179404</v>
      </c>
      <c r="I27" s="65">
        <f>IF(H27="","None",_xlfn.XLOOKUP(H27,RawTable[ITEM_NO],RawTable[STOCK],"None"))</f>
        <v>3</v>
      </c>
      <c r="J27" s="313"/>
      <c r="K27" s="313"/>
      <c r="L27" s="316"/>
    </row>
    <row r="28" spans="2:12" ht="30" customHeight="1">
      <c r="B28" s="315" t="s">
        <v>1415</v>
      </c>
      <c r="C28" s="312" t="s">
        <v>2170</v>
      </c>
      <c r="D28" s="312" t="s">
        <v>2171</v>
      </c>
      <c r="E28" s="312"/>
      <c r="F28" s="312"/>
      <c r="G28" s="312" t="s">
        <v>2110</v>
      </c>
      <c r="H28" s="65">
        <v>6151655</v>
      </c>
      <c r="I28" s="65">
        <f>IF(H28="","None",_xlfn.XLOOKUP(H28,RawTable[ITEM_NO],RawTable[STOCK],"None"))</f>
        <v>5</v>
      </c>
      <c r="J28" s="313"/>
      <c r="K28" s="313"/>
      <c r="L28" s="316"/>
    </row>
    <row r="29" spans="2:12" ht="30" customHeight="1">
      <c r="B29" s="315" t="s">
        <v>1415</v>
      </c>
      <c r="C29" s="312" t="s">
        <v>2148</v>
      </c>
      <c r="D29" s="312" t="s">
        <v>2149</v>
      </c>
      <c r="E29" s="312" t="s">
        <v>2150</v>
      </c>
      <c r="F29" s="312" t="s">
        <v>8843</v>
      </c>
      <c r="G29" s="312" t="s">
        <v>1428</v>
      </c>
      <c r="H29" s="65">
        <v>6210865</v>
      </c>
      <c r="I29" s="65">
        <f>IF(H29="","None",_xlfn.XLOOKUP(H29,RawTable[ITEM_NO],RawTable[STOCK],"None"))</f>
        <v>5</v>
      </c>
      <c r="J29" s="313"/>
      <c r="K29" s="313"/>
      <c r="L29" s="316"/>
    </row>
    <row r="30" spans="2:12" ht="30" customHeight="1">
      <c r="B30" s="315" t="s">
        <v>1415</v>
      </c>
      <c r="C30" s="312" t="s">
        <v>1448</v>
      </c>
      <c r="D30" s="312" t="s">
        <v>2115</v>
      </c>
      <c r="E30" s="312" t="s">
        <v>2116</v>
      </c>
      <c r="F30" s="312" t="s">
        <v>2117</v>
      </c>
      <c r="G30" s="312" t="s">
        <v>1514</v>
      </c>
      <c r="H30" s="65">
        <v>1055188</v>
      </c>
      <c r="I30" s="65">
        <f>IF(H30="","None",_xlfn.XLOOKUP(H30,RawTable[ITEM_NO],RawTable[STOCK],"None"))</f>
        <v>2</v>
      </c>
      <c r="J30" s="313"/>
      <c r="K30" s="313"/>
      <c r="L30" s="316"/>
    </row>
    <row r="31" spans="2:12" ht="30" customHeight="1">
      <c r="B31" s="315" t="s">
        <v>1415</v>
      </c>
      <c r="C31" s="312" t="s">
        <v>1448</v>
      </c>
      <c r="D31" s="312" t="s">
        <v>2133</v>
      </c>
      <c r="E31" s="312" t="s">
        <v>2134</v>
      </c>
      <c r="F31" s="312"/>
      <c r="G31" s="312" t="s">
        <v>2110</v>
      </c>
      <c r="H31" s="65">
        <v>6104925</v>
      </c>
      <c r="I31" s="65">
        <f>IF(H31="","None",_xlfn.XLOOKUP(H31,RawTable[ITEM_NO],RawTable[STOCK],"None"))</f>
        <v>2</v>
      </c>
      <c r="J31" s="313"/>
      <c r="K31" s="313"/>
      <c r="L31" s="316"/>
    </row>
    <row r="32" spans="2:12" ht="30" customHeight="1">
      <c r="B32" s="315" t="s">
        <v>1415</v>
      </c>
      <c r="C32" s="312" t="s">
        <v>1448</v>
      </c>
      <c r="D32" s="312" t="s">
        <v>2131</v>
      </c>
      <c r="E32" s="312" t="s">
        <v>2132</v>
      </c>
      <c r="F32" s="312"/>
      <c r="G32" s="312" t="s">
        <v>1419</v>
      </c>
      <c r="H32" s="65">
        <v>6104927</v>
      </c>
      <c r="I32" s="65">
        <f>IF(H32="","None",_xlfn.XLOOKUP(H32,RawTable[ITEM_NO],RawTable[STOCK],"None"))</f>
        <v>0</v>
      </c>
      <c r="J32" s="313"/>
      <c r="K32" s="313"/>
      <c r="L32" s="316"/>
    </row>
    <row r="33" spans="2:12" ht="30" customHeight="1">
      <c r="B33" s="315" t="s">
        <v>1415</v>
      </c>
      <c r="C33" s="312" t="s">
        <v>1448</v>
      </c>
      <c r="D33" s="312" t="s">
        <v>2179</v>
      </c>
      <c r="E33" s="312"/>
      <c r="F33" s="312"/>
      <c r="G33" s="312" t="s">
        <v>2110</v>
      </c>
      <c r="H33" s="65">
        <v>6157324</v>
      </c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 t="s">
        <v>1415</v>
      </c>
      <c r="C34" s="312" t="s">
        <v>1448</v>
      </c>
      <c r="D34" s="312" t="s">
        <v>2211</v>
      </c>
      <c r="E34" s="312"/>
      <c r="F34" s="312"/>
      <c r="G34" s="312" t="s">
        <v>2110</v>
      </c>
      <c r="H34" s="65">
        <v>6157393</v>
      </c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 t="s">
        <v>1415</v>
      </c>
      <c r="C35" s="312" t="s">
        <v>2173</v>
      </c>
      <c r="D35" s="312" t="s">
        <v>2174</v>
      </c>
      <c r="E35" s="312" t="s">
        <v>8366</v>
      </c>
      <c r="F35" s="312" t="s">
        <v>8364</v>
      </c>
      <c r="G35" s="312" t="s">
        <v>2110</v>
      </c>
      <c r="H35" s="65">
        <v>6213903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 t="s">
        <v>1413</v>
      </c>
      <c r="C36" s="312" t="s">
        <v>1651</v>
      </c>
      <c r="D36" s="312" t="s">
        <v>2175</v>
      </c>
      <c r="E36" s="312"/>
      <c r="F36" s="312"/>
      <c r="G36" s="312" t="s">
        <v>2110</v>
      </c>
      <c r="H36" s="65">
        <v>6179069</v>
      </c>
      <c r="I36" s="65">
        <f>IF(H36="","None",_xlfn.XLOOKUP(H36,RawTable[ITEM_NO],RawTable[STOCK],"None"))</f>
        <v>4</v>
      </c>
      <c r="J36" s="313"/>
      <c r="K36" s="313"/>
      <c r="L36" s="316"/>
    </row>
    <row r="37" spans="2:12" ht="30" customHeight="1">
      <c r="B37" s="315" t="s">
        <v>1413</v>
      </c>
      <c r="C37" s="312" t="s">
        <v>1605</v>
      </c>
      <c r="D37" s="312" t="s">
        <v>2138</v>
      </c>
      <c r="E37" s="312" t="s">
        <v>2139</v>
      </c>
      <c r="F37" s="312"/>
      <c r="G37" s="312" t="s">
        <v>1423</v>
      </c>
      <c r="H37" s="65">
        <v>6291098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1413</v>
      </c>
      <c r="C38" s="312" t="s">
        <v>2111</v>
      </c>
      <c r="D38" s="312" t="s">
        <v>2112</v>
      </c>
      <c r="E38" s="312" t="s">
        <v>2113</v>
      </c>
      <c r="F38" s="312"/>
      <c r="G38" s="312" t="s">
        <v>2110</v>
      </c>
      <c r="H38" s="65">
        <v>6261227</v>
      </c>
      <c r="I38" s="65">
        <f>IF(H38="","None",_xlfn.XLOOKUP(H38,RawTable[ITEM_NO],RawTable[STOCK],"None"))</f>
        <v>50</v>
      </c>
      <c r="J38" s="313"/>
      <c r="K38" s="313"/>
      <c r="L38" s="316"/>
    </row>
    <row r="39" spans="2:12" ht="30" customHeight="1">
      <c r="B39" s="315" t="s">
        <v>1413</v>
      </c>
      <c r="C39" s="312" t="s">
        <v>2111</v>
      </c>
      <c r="D39" s="312" t="s">
        <v>2114</v>
      </c>
      <c r="E39" s="312" t="s">
        <v>2113</v>
      </c>
      <c r="F39" s="312"/>
      <c r="G39" s="312" t="s">
        <v>2110</v>
      </c>
      <c r="H39" s="65">
        <v>6261228</v>
      </c>
      <c r="I39" s="65">
        <f>IF(H39="","None",_xlfn.XLOOKUP(H39,RawTable[ITEM_NO],RawTable[STOCK],"None"))</f>
        <v>20</v>
      </c>
      <c r="J39" s="313"/>
      <c r="K39" s="313"/>
      <c r="L39" s="316"/>
    </row>
    <row r="40" spans="2:12" ht="30" customHeight="1">
      <c r="B40" s="315" t="s">
        <v>1415</v>
      </c>
      <c r="C40" s="312" t="s">
        <v>1815</v>
      </c>
      <c r="D40" s="312" t="s">
        <v>2153</v>
      </c>
      <c r="E40" s="312" t="s">
        <v>2154</v>
      </c>
      <c r="F40" s="312"/>
      <c r="G40" s="312" t="s">
        <v>2110</v>
      </c>
      <c r="H40" s="65">
        <v>6110158</v>
      </c>
      <c r="I40" s="65">
        <f>IF(H40="","None",_xlfn.XLOOKUP(H40,RawTable[ITEM_NO],RawTable[STOCK],"None"))</f>
        <v>0</v>
      </c>
      <c r="J40" s="313"/>
      <c r="K40" s="313"/>
      <c r="L40" s="316"/>
    </row>
    <row r="41" spans="2:12" ht="30" customHeight="1">
      <c r="B41" s="315" t="s">
        <v>1415</v>
      </c>
      <c r="C41" s="312" t="s">
        <v>1458</v>
      </c>
      <c r="D41" s="312" t="s">
        <v>2147</v>
      </c>
      <c r="E41" s="312" t="s">
        <v>8851</v>
      </c>
      <c r="F41" s="312" t="s">
        <v>8852</v>
      </c>
      <c r="G41" s="312" t="s">
        <v>1419</v>
      </c>
      <c r="H41" s="65">
        <v>6246264</v>
      </c>
      <c r="I41" s="65">
        <f>IF(H41="","None",_xlfn.XLOOKUP(H41,RawTable[ITEM_NO],RawTable[STOCK],"None"))</f>
        <v>20</v>
      </c>
      <c r="J41" s="313"/>
      <c r="K41" s="313"/>
      <c r="L41" s="316"/>
    </row>
    <row r="42" spans="2:12" ht="30" customHeight="1">
      <c r="B42" s="315" t="s">
        <v>1415</v>
      </c>
      <c r="C42" s="312" t="s">
        <v>1458</v>
      </c>
      <c r="D42" s="312" t="s">
        <v>1457</v>
      </c>
      <c r="E42" s="312"/>
      <c r="F42" s="312"/>
      <c r="G42" s="312" t="s">
        <v>1428</v>
      </c>
      <c r="H42" s="65">
        <v>6337996</v>
      </c>
      <c r="I42" s="65">
        <f>IF(H42="","None",_xlfn.XLOOKUP(H42,RawTable[ITEM_NO],RawTable[STOCK],"None"))</f>
        <v>1</v>
      </c>
      <c r="J42" s="313"/>
      <c r="K42" s="313"/>
      <c r="L42" s="316"/>
    </row>
    <row r="43" spans="2:12" ht="30" customHeight="1">
      <c r="B43" s="315" t="s">
        <v>1413</v>
      </c>
      <c r="C43" s="312" t="s">
        <v>1665</v>
      </c>
      <c r="D43" s="312" t="s">
        <v>2183</v>
      </c>
      <c r="E43" s="312"/>
      <c r="F43" s="312"/>
      <c r="G43" s="312" t="s">
        <v>1423</v>
      </c>
      <c r="H43" s="65">
        <v>964938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2184</v>
      </c>
      <c r="D44" s="312" t="s">
        <v>2185</v>
      </c>
      <c r="E44" s="312"/>
      <c r="F44" s="312"/>
      <c r="G44" s="312" t="s">
        <v>2110</v>
      </c>
      <c r="H44" s="65">
        <v>6312897</v>
      </c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 t="s">
        <v>1413</v>
      </c>
      <c r="C45" s="312" t="s">
        <v>1758</v>
      </c>
      <c r="D45" s="312" t="s">
        <v>2188</v>
      </c>
      <c r="E45" s="312"/>
      <c r="F45" s="312"/>
      <c r="G45" s="312" t="s">
        <v>1441</v>
      </c>
      <c r="H45" s="65">
        <v>6314195</v>
      </c>
      <c r="I45" s="65">
        <f>IF(H45="","None",_xlfn.XLOOKUP(H45,RawTable[ITEM_NO],RawTable[STOCK],"None"))</f>
        <v>0</v>
      </c>
      <c r="J45" s="313"/>
      <c r="K45" s="313"/>
      <c r="L45" s="316"/>
    </row>
    <row r="46" spans="2:12" ht="30" customHeight="1">
      <c r="B46" s="315" t="s">
        <v>1413</v>
      </c>
      <c r="C46" s="312" t="s">
        <v>1758</v>
      </c>
      <c r="D46" s="312" t="s">
        <v>2187</v>
      </c>
      <c r="E46" s="312"/>
      <c r="F46" s="312"/>
      <c r="G46" s="312" t="s">
        <v>1441</v>
      </c>
      <c r="H46" s="65">
        <v>6314197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1758</v>
      </c>
      <c r="D47" s="312" t="s">
        <v>2186</v>
      </c>
      <c r="E47" s="312"/>
      <c r="F47" s="312"/>
      <c r="G47" s="312" t="s">
        <v>1585</v>
      </c>
      <c r="H47" s="65">
        <v>6321879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1415</v>
      </c>
      <c r="C48" s="312" t="s">
        <v>1464</v>
      </c>
      <c r="D48" s="312" t="s">
        <v>2189</v>
      </c>
      <c r="E48" s="312"/>
      <c r="F48" s="312"/>
      <c r="G48" s="312" t="s">
        <v>2110</v>
      </c>
      <c r="H48" s="65">
        <v>6150549</v>
      </c>
      <c r="I48" s="65">
        <f>IF(H48="","None",_xlfn.XLOOKUP(H48,RawTable[ITEM_NO],RawTable[STOCK],"None"))</f>
        <v>2</v>
      </c>
      <c r="J48" s="313"/>
      <c r="K48" s="313"/>
      <c r="L48" s="316"/>
    </row>
    <row r="49" spans="2:12" ht="30" customHeight="1">
      <c r="B49" s="315" t="s">
        <v>1415</v>
      </c>
      <c r="C49" s="312" t="s">
        <v>1467</v>
      </c>
      <c r="D49" s="312" t="s">
        <v>2190</v>
      </c>
      <c r="E49" s="312"/>
      <c r="F49" s="312"/>
      <c r="G49" s="312" t="s">
        <v>2110</v>
      </c>
      <c r="H49" s="65">
        <v>6157388</v>
      </c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 t="s">
        <v>1413</v>
      </c>
      <c r="C50" s="312" t="s">
        <v>2191</v>
      </c>
      <c r="D50" s="312" t="s">
        <v>2192</v>
      </c>
      <c r="E50" s="312"/>
      <c r="F50" s="312"/>
      <c r="G50" s="312" t="s">
        <v>1423</v>
      </c>
      <c r="H50" s="65">
        <v>1252226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8362</v>
      </c>
      <c r="C51" s="312" t="s">
        <v>2196</v>
      </c>
      <c r="D51" s="312" t="s">
        <v>8360</v>
      </c>
      <c r="E51" s="312" t="s">
        <v>8359</v>
      </c>
      <c r="F51" s="312" t="s">
        <v>8361</v>
      </c>
      <c r="G51" s="312"/>
      <c r="H51" s="65">
        <v>6226264</v>
      </c>
      <c r="I51" s="65">
        <f>IF(H51="","None",_xlfn.XLOOKUP(H51,RawTable[ITEM_NO],RawTable[STOCK],"None"))</f>
        <v>2</v>
      </c>
      <c r="J51" s="313"/>
      <c r="K51" s="313"/>
      <c r="L51" s="316"/>
    </row>
    <row r="52" spans="2:12" ht="30" customHeight="1">
      <c r="B52" s="315" t="s">
        <v>1415</v>
      </c>
      <c r="C52" s="312" t="s">
        <v>2196</v>
      </c>
      <c r="D52" s="312" t="s">
        <v>2197</v>
      </c>
      <c r="E52" s="312"/>
      <c r="F52" s="312"/>
      <c r="G52" s="312" t="s">
        <v>1428</v>
      </c>
      <c r="H52" s="65">
        <v>6169197</v>
      </c>
      <c r="I52" s="65">
        <f>IF(H52="","None",_xlfn.XLOOKUP(H52,RawTable[ITEM_NO],RawTable[STOCK],"None"))</f>
        <v>0</v>
      </c>
      <c r="J52" s="313"/>
      <c r="K52" s="313"/>
      <c r="L52" s="316"/>
    </row>
    <row r="53" spans="2:12" ht="30" customHeight="1">
      <c r="B53" s="315" t="s">
        <v>1414</v>
      </c>
      <c r="C53" s="312" t="s">
        <v>8371</v>
      </c>
      <c r="D53" s="312" t="s">
        <v>8374</v>
      </c>
      <c r="E53" s="312" t="s">
        <v>8373</v>
      </c>
      <c r="F53" s="312" t="s">
        <v>8376</v>
      </c>
      <c r="G53" s="312"/>
      <c r="H53" s="65">
        <v>6213649</v>
      </c>
      <c r="I53" s="65">
        <f>IF(H53="","None",_xlfn.XLOOKUP(H53,RawTable[ITEM_NO],RawTable[STOCK],"None"))</f>
        <v>17</v>
      </c>
      <c r="J53" s="313"/>
      <c r="K53" s="313"/>
      <c r="L53" s="316"/>
    </row>
    <row r="54" spans="2:12" ht="30" customHeight="1">
      <c r="B54" s="315" t="s">
        <v>1415</v>
      </c>
      <c r="C54" s="312" t="s">
        <v>2199</v>
      </c>
      <c r="D54" s="312" t="s">
        <v>2200</v>
      </c>
      <c r="E54" s="312" t="s">
        <v>8841</v>
      </c>
      <c r="F54" s="312"/>
      <c r="G54" s="312" t="s">
        <v>2110</v>
      </c>
      <c r="H54" s="65">
        <v>6110179</v>
      </c>
      <c r="I54" s="65">
        <f>IF(H54="","None",_xlfn.XLOOKUP(H54,RawTable[ITEM_NO],RawTable[STOCK],"None"))</f>
        <v>0</v>
      </c>
      <c r="J54" s="313"/>
      <c r="K54" s="313"/>
      <c r="L54" s="316"/>
    </row>
    <row r="55" spans="2:12" ht="30" customHeight="1">
      <c r="B55" s="315" t="s">
        <v>1415</v>
      </c>
      <c r="C55" s="312" t="s">
        <v>2107</v>
      </c>
      <c r="D55" s="312" t="s">
        <v>2108</v>
      </c>
      <c r="E55" s="312" t="s">
        <v>2109</v>
      </c>
      <c r="F55" s="312"/>
      <c r="G55" s="312" t="s">
        <v>2110</v>
      </c>
      <c r="H55" s="65">
        <v>6235975</v>
      </c>
      <c r="I55" s="65">
        <f>IF(H55="","None",_xlfn.XLOOKUP(H55,RawTable[ITEM_NO],RawTable[STOCK],"None"))</f>
        <v>1</v>
      </c>
      <c r="J55" s="313"/>
      <c r="K55" s="313"/>
      <c r="L55" s="316"/>
    </row>
    <row r="56" spans="2:12" ht="30" customHeight="1">
      <c r="B56" s="315" t="s">
        <v>1415</v>
      </c>
      <c r="C56" s="312" t="s">
        <v>1424</v>
      </c>
      <c r="D56" s="312" t="s">
        <v>1494</v>
      </c>
      <c r="E56" s="312"/>
      <c r="F56" s="312"/>
      <c r="G56" s="312" t="s">
        <v>1495</v>
      </c>
      <c r="H56" s="65">
        <v>1052797</v>
      </c>
      <c r="I56" s="65">
        <f>IF(H56="","None",_xlfn.XLOOKUP(H56,RawTable[ITEM_NO],RawTable[STOCK],"None"))</f>
        <v>0</v>
      </c>
      <c r="J56" s="313"/>
      <c r="K56" s="313"/>
      <c r="L56" s="316"/>
    </row>
    <row r="57" spans="2:12" ht="30" customHeight="1">
      <c r="B57" s="315" t="s">
        <v>1415</v>
      </c>
      <c r="C57" s="312" t="s">
        <v>1502</v>
      </c>
      <c r="D57" s="312" t="s">
        <v>2204</v>
      </c>
      <c r="E57" s="312"/>
      <c r="F57" s="312"/>
      <c r="G57" s="312" t="s">
        <v>2227</v>
      </c>
      <c r="H57" s="65">
        <v>6175916</v>
      </c>
      <c r="I57" s="65">
        <f>IF(H57="","None",_xlfn.XLOOKUP(H57,RawTable[ITEM_NO],RawTable[STOCK],"None"))</f>
        <v>4</v>
      </c>
      <c r="J57" s="313"/>
      <c r="K57" s="313"/>
      <c r="L57" s="316"/>
    </row>
    <row r="58" spans="2:12" ht="30" customHeight="1">
      <c r="B58" s="315" t="s">
        <v>1415</v>
      </c>
      <c r="C58" s="312" t="s">
        <v>1502</v>
      </c>
      <c r="D58" s="312" t="s">
        <v>2127</v>
      </c>
      <c r="E58" s="312" t="s">
        <v>2127</v>
      </c>
      <c r="F58" s="312"/>
      <c r="G58" s="312" t="s">
        <v>1419</v>
      </c>
      <c r="H58" s="65">
        <v>6320151</v>
      </c>
      <c r="I58" s="65">
        <f>IF(H58="","None",_xlfn.XLOOKUP(H58,RawTable[ITEM_NO],RawTable[STOCK],"None"))</f>
        <v>3</v>
      </c>
      <c r="J58" s="313"/>
      <c r="K58" s="313"/>
      <c r="L58" s="316"/>
    </row>
    <row r="59" spans="2:12" ht="30" customHeight="1">
      <c r="B59" s="315" t="s">
        <v>1415</v>
      </c>
      <c r="C59" s="312" t="s">
        <v>1502</v>
      </c>
      <c r="D59" s="312" t="s">
        <v>2205</v>
      </c>
      <c r="E59" s="312"/>
      <c r="F59" s="312"/>
      <c r="G59" s="312" t="s">
        <v>1428</v>
      </c>
      <c r="H59" s="65">
        <v>6321761</v>
      </c>
      <c r="I59" s="65">
        <f>IF(H59="","None",_xlfn.XLOOKUP(H59,RawTable[ITEM_NO],RawTable[STOCK],"None"))</f>
        <v>1</v>
      </c>
      <c r="J59" s="313"/>
      <c r="K59" s="313"/>
      <c r="L59" s="316"/>
    </row>
    <row r="60" spans="2:12" ht="30" customHeight="1">
      <c r="B60" s="315" t="s">
        <v>1792</v>
      </c>
      <c r="C60" s="312" t="s">
        <v>2229</v>
      </c>
      <c r="D60" s="312" t="s">
        <v>2230</v>
      </c>
      <c r="E60" s="312" t="s">
        <v>2231</v>
      </c>
      <c r="F60" s="312"/>
      <c r="G60" s="312" t="s">
        <v>2162</v>
      </c>
      <c r="H60" s="65">
        <v>6341921</v>
      </c>
      <c r="I60" s="65">
        <f>IF(H60="","None",_xlfn.XLOOKUP(H60,RawTable[ITEM_NO],RawTable[STOCK],"None"))</f>
        <v>1</v>
      </c>
      <c r="J60" s="313"/>
      <c r="K60" s="313"/>
      <c r="L60" s="316"/>
    </row>
    <row r="61" spans="2:12" ht="30" customHeight="1">
      <c r="B61" s="315" t="s">
        <v>1792</v>
      </c>
      <c r="C61" s="312" t="s">
        <v>2229</v>
      </c>
      <c r="D61" s="312" t="s">
        <v>2232</v>
      </c>
      <c r="E61" s="312" t="s">
        <v>2231</v>
      </c>
      <c r="F61" s="312"/>
      <c r="G61" s="312" t="s">
        <v>2162</v>
      </c>
      <c r="H61" s="65">
        <v>6341922</v>
      </c>
      <c r="I61" s="65">
        <f>IF(H61="","None",_xlfn.XLOOKUP(H61,RawTable[ITEM_NO],RawTable[STOCK],"None"))</f>
        <v>1</v>
      </c>
      <c r="J61" s="313"/>
      <c r="K61" s="313"/>
      <c r="L61" s="316"/>
    </row>
    <row r="62" spans="2:12" ht="30" customHeight="1">
      <c r="B62" s="315" t="s">
        <v>1415</v>
      </c>
      <c r="C62" s="312" t="s">
        <v>1402</v>
      </c>
      <c r="D62" s="312" t="s">
        <v>2156</v>
      </c>
      <c r="E62" s="312" t="s">
        <v>8365</v>
      </c>
      <c r="F62" s="312" t="s">
        <v>8842</v>
      </c>
      <c r="G62" s="312" t="s">
        <v>1428</v>
      </c>
      <c r="H62" s="65">
        <v>6210864</v>
      </c>
      <c r="I62" s="65">
        <f>IF(H62="","None",_xlfn.XLOOKUP(H62,RawTable[ITEM_NO],RawTable[STOCK],"None"))</f>
        <v>9</v>
      </c>
      <c r="J62" s="313"/>
      <c r="K62" s="313"/>
      <c r="L62" s="316"/>
    </row>
    <row r="63" spans="2:12" ht="30" customHeight="1">
      <c r="B63" s="315" t="s">
        <v>1792</v>
      </c>
      <c r="C63" s="312" t="s">
        <v>2237</v>
      </c>
      <c r="D63" s="312" t="s">
        <v>2238</v>
      </c>
      <c r="E63" s="312" t="s">
        <v>2239</v>
      </c>
      <c r="F63" s="312"/>
      <c r="G63" s="312" t="s">
        <v>1419</v>
      </c>
      <c r="H63" s="65">
        <v>6217651</v>
      </c>
      <c r="I63" s="65">
        <f>IF(H63="","None",_xlfn.XLOOKUP(H63,RawTable[ITEM_NO],RawTable[STOCK],"None"))</f>
        <v>10</v>
      </c>
      <c r="J63" s="313"/>
      <c r="K63" s="313"/>
      <c r="L63" s="316"/>
    </row>
    <row r="64" spans="2:12" ht="30" customHeight="1">
      <c r="B64" s="315" t="s">
        <v>1415</v>
      </c>
      <c r="C64" s="312" t="s">
        <v>1689</v>
      </c>
      <c r="D64" s="312" t="s">
        <v>2151</v>
      </c>
      <c r="E64" s="312" t="s">
        <v>2152</v>
      </c>
      <c r="F64" s="312"/>
      <c r="G64" s="312" t="s">
        <v>2110</v>
      </c>
      <c r="H64" s="65">
        <v>6110155</v>
      </c>
      <c r="I64" s="65">
        <f>IF(H64="","None",_xlfn.XLOOKUP(H64,RawTable[ITEM_NO],RawTable[STOCK],"None"))</f>
        <v>0</v>
      </c>
      <c r="J64" s="313"/>
      <c r="K64" s="313"/>
      <c r="L64" s="316"/>
    </row>
    <row r="65" spans="2:12" ht="30" customHeight="1">
      <c r="B65" s="315" t="s">
        <v>1415</v>
      </c>
      <c r="C65" s="312" t="s">
        <v>1417</v>
      </c>
      <c r="D65" s="312" t="s">
        <v>1930</v>
      </c>
      <c r="E65" s="312"/>
      <c r="F65" s="312"/>
      <c r="G65" s="312" t="s">
        <v>1419</v>
      </c>
      <c r="H65" s="65">
        <v>1055285</v>
      </c>
      <c r="I65" s="65">
        <f>IF(H65="","None",_xlfn.XLOOKUP(H65,RawTable[ITEM_NO],RawTable[STOCK],"None"))</f>
        <v>4</v>
      </c>
      <c r="J65" s="313"/>
      <c r="K65" s="313"/>
      <c r="L65" s="316"/>
    </row>
    <row r="66" spans="2:12" ht="30" customHeight="1">
      <c r="B66" s="315" t="s">
        <v>1415</v>
      </c>
      <c r="C66" s="312" t="s">
        <v>1417</v>
      </c>
      <c r="D66" s="312" t="s">
        <v>1542</v>
      </c>
      <c r="E66" s="312"/>
      <c r="F66" s="312"/>
      <c r="G66" s="312" t="s">
        <v>1419</v>
      </c>
      <c r="H66" s="65">
        <v>6118509</v>
      </c>
      <c r="I66" s="65">
        <f>IF(H66="","None",_xlfn.XLOOKUP(H66,RawTable[ITEM_NO],RawTable[STOCK],"None"))</f>
        <v>2</v>
      </c>
      <c r="J66" s="313"/>
      <c r="K66" s="313"/>
      <c r="L66" s="316"/>
    </row>
    <row r="67" spans="2:12" ht="30" customHeight="1">
      <c r="B67" s="315" t="s">
        <v>1415</v>
      </c>
      <c r="C67" s="312" t="s">
        <v>1417</v>
      </c>
      <c r="D67" s="312" t="s">
        <v>2206</v>
      </c>
      <c r="E67" s="312"/>
      <c r="F67" s="312"/>
      <c r="G67" s="312" t="s">
        <v>1428</v>
      </c>
      <c r="H67" s="65">
        <v>6137325</v>
      </c>
      <c r="I67" s="65">
        <f>IF(H67="","None",_xlfn.XLOOKUP(H67,RawTable[ITEM_NO],RawTable[STOCK],"None"))</f>
        <v>3</v>
      </c>
      <c r="J67" s="313"/>
      <c r="K67" s="313"/>
      <c r="L67" s="316"/>
    </row>
    <row r="68" spans="2:12" ht="30" customHeight="1">
      <c r="B68" s="315" t="s">
        <v>1415</v>
      </c>
      <c r="C68" s="312" t="s">
        <v>1417</v>
      </c>
      <c r="D68" s="312" t="s">
        <v>2209</v>
      </c>
      <c r="E68" s="312"/>
      <c r="F68" s="312"/>
      <c r="G68" s="312" t="s">
        <v>1419</v>
      </c>
      <c r="H68" s="65">
        <v>6147077</v>
      </c>
      <c r="I68" s="65">
        <f>IF(H68="","None",_xlfn.XLOOKUP(H68,RawTable[ITEM_NO],RawTable[STOCK],"None"))</f>
        <v>3</v>
      </c>
      <c r="J68" s="313"/>
      <c r="K68" s="313"/>
      <c r="L68" s="316"/>
    </row>
    <row r="69" spans="2:12" ht="30" customHeight="1">
      <c r="B69" s="315" t="s">
        <v>1415</v>
      </c>
      <c r="C69" s="312" t="s">
        <v>1417</v>
      </c>
      <c r="D69" s="312" t="s">
        <v>1929</v>
      </c>
      <c r="E69" s="312"/>
      <c r="F69" s="312"/>
      <c r="G69" s="312" t="s">
        <v>1419</v>
      </c>
      <c r="H69" s="65">
        <v>6149533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1415</v>
      </c>
      <c r="C70" s="312" t="s">
        <v>1417</v>
      </c>
      <c r="D70" s="312" t="s">
        <v>2208</v>
      </c>
      <c r="E70" s="312"/>
      <c r="F70" s="312"/>
      <c r="G70" s="312" t="s">
        <v>1428</v>
      </c>
      <c r="H70" s="65">
        <v>6169403</v>
      </c>
      <c r="I70" s="65">
        <f>IF(H70="","None",_xlfn.XLOOKUP(H70,RawTable[ITEM_NO],RawTable[STOCK],"None"))</f>
        <v>5</v>
      </c>
      <c r="J70" s="313"/>
      <c r="K70" s="313"/>
      <c r="L70" s="316"/>
    </row>
    <row r="71" spans="2:12" ht="30" customHeight="1">
      <c r="B71" s="315" t="s">
        <v>1415</v>
      </c>
      <c r="C71" s="312" t="s">
        <v>1417</v>
      </c>
      <c r="D71" s="312" t="s">
        <v>2210</v>
      </c>
      <c r="E71" s="312"/>
      <c r="F71" s="312"/>
      <c r="G71" s="312" t="s">
        <v>1423</v>
      </c>
      <c r="H71" s="65">
        <v>6171140</v>
      </c>
      <c r="I71" s="65">
        <f>IF(H71="","None",_xlfn.XLOOKUP(H71,RawTable[ITEM_NO],RawTable[STOCK],"None"))</f>
        <v>4</v>
      </c>
      <c r="J71" s="313"/>
      <c r="K71" s="313"/>
      <c r="L71" s="316"/>
    </row>
    <row r="72" spans="2:12" ht="30" customHeight="1">
      <c r="B72" s="315" t="s">
        <v>1415</v>
      </c>
      <c r="C72" s="312" t="s">
        <v>1417</v>
      </c>
      <c r="D72" s="312" t="s">
        <v>2207</v>
      </c>
      <c r="E72" s="312"/>
      <c r="F72" s="312"/>
      <c r="G72" s="312" t="s">
        <v>1419</v>
      </c>
      <c r="H72" s="65">
        <v>6320850</v>
      </c>
      <c r="I72" s="65">
        <f>IF(H72="","None",_xlfn.XLOOKUP(H72,RawTable[ITEM_NO],RawTable[STOCK],"None"))</f>
        <v>4</v>
      </c>
      <c r="J72" s="313"/>
      <c r="K72" s="313"/>
      <c r="L72" s="316"/>
    </row>
    <row r="73" spans="2:12" ht="30" customHeight="1">
      <c r="B73" s="315" t="s">
        <v>1415</v>
      </c>
      <c r="C73" s="312" t="s">
        <v>2140</v>
      </c>
      <c r="D73" s="312" t="s">
        <v>2141</v>
      </c>
      <c r="E73" s="312" t="s">
        <v>2142</v>
      </c>
      <c r="F73" s="312"/>
      <c r="G73" s="312" t="s">
        <v>1419</v>
      </c>
      <c r="H73" s="65">
        <v>6278579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1415</v>
      </c>
      <c r="C74" s="312" t="s">
        <v>1834</v>
      </c>
      <c r="D74" s="312" t="s">
        <v>2121</v>
      </c>
      <c r="E74" s="312" t="s">
        <v>2122</v>
      </c>
      <c r="F74" s="312"/>
      <c r="G74" s="312" t="s">
        <v>2110</v>
      </c>
      <c r="H74" s="65">
        <v>6116654</v>
      </c>
      <c r="I74" s="65">
        <f>IF(H74="","None",_xlfn.XLOOKUP(H74,RawTable[ITEM_NO],RawTable[STOCK],"None"))</f>
        <v>2</v>
      </c>
      <c r="J74" s="313"/>
      <c r="K74" s="313"/>
      <c r="L74" s="316"/>
    </row>
    <row r="75" spans="2:12" ht="30" customHeight="1">
      <c r="B75" s="315" t="s">
        <v>1415</v>
      </c>
      <c r="C75" s="312" t="s">
        <v>1834</v>
      </c>
      <c r="D75" s="312" t="s">
        <v>2218</v>
      </c>
      <c r="E75" s="312"/>
      <c r="F75" s="312"/>
      <c r="G75" s="312" t="s">
        <v>2162</v>
      </c>
      <c r="H75" s="65">
        <v>6197847</v>
      </c>
      <c r="I75" s="65">
        <f>IF(H75="","None",_xlfn.XLOOKUP(H75,RawTable[ITEM_NO],RawTable[STOCK],"None"))</f>
        <v>1</v>
      </c>
      <c r="J75" s="313"/>
      <c r="K75" s="313"/>
      <c r="L75" s="316"/>
    </row>
    <row r="76" spans="2:12" ht="30" customHeight="1">
      <c r="B76" s="315" t="s">
        <v>1415</v>
      </c>
      <c r="C76" s="312" t="s">
        <v>1834</v>
      </c>
      <c r="D76" s="312" t="s">
        <v>2219</v>
      </c>
      <c r="E76" s="312"/>
      <c r="F76" s="312"/>
      <c r="G76" s="312" t="s">
        <v>2162</v>
      </c>
      <c r="H76" s="65">
        <v>6312118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 t="s">
        <v>1415</v>
      </c>
      <c r="C77" s="312" t="s">
        <v>1834</v>
      </c>
      <c r="D77" s="312" t="s">
        <v>2220</v>
      </c>
      <c r="E77" s="312"/>
      <c r="F77" s="312"/>
      <c r="G77" s="312" t="s">
        <v>2162</v>
      </c>
      <c r="H77" s="65">
        <v>6319660</v>
      </c>
      <c r="I77" s="65">
        <f>IF(H77="","None",_xlfn.XLOOKUP(H77,RawTable[ITEM_NO],RawTable[STOCK],"None"))</f>
        <v>1</v>
      </c>
      <c r="J77" s="313"/>
      <c r="K77" s="313"/>
      <c r="L77" s="316"/>
    </row>
    <row r="78" spans="2:12" ht="30" customHeight="1">
      <c r="B78" s="315" t="s">
        <v>1792</v>
      </c>
      <c r="C78" s="312" t="s">
        <v>2057</v>
      </c>
      <c r="D78" s="312" t="s">
        <v>2233</v>
      </c>
      <c r="E78" s="312" t="s">
        <v>2231</v>
      </c>
      <c r="F78" s="312"/>
      <c r="G78" s="312" t="s">
        <v>2162</v>
      </c>
      <c r="H78" s="65">
        <v>6341923</v>
      </c>
      <c r="I78" s="65">
        <f>IF(H78="","None",_xlfn.XLOOKUP(H78,RawTable[ITEM_NO],RawTable[STOCK],"None"))</f>
        <v>1</v>
      </c>
      <c r="J78" s="313"/>
      <c r="K78" s="313"/>
      <c r="L78" s="316"/>
    </row>
    <row r="79" spans="2:12" ht="30" customHeight="1">
      <c r="B79" s="315" t="s">
        <v>1792</v>
      </c>
      <c r="C79" s="312" t="s">
        <v>2057</v>
      </c>
      <c r="D79" s="312" t="s">
        <v>2223</v>
      </c>
      <c r="E79" s="312" t="s">
        <v>2231</v>
      </c>
      <c r="F79" s="312"/>
      <c r="G79" s="312" t="s">
        <v>2162</v>
      </c>
      <c r="H79" s="65">
        <v>6341924</v>
      </c>
      <c r="I79" s="65">
        <f>IF(H79="","None",_xlfn.XLOOKUP(H79,RawTable[ITEM_NO],RawTable[STOCK],"None"))</f>
        <v>2</v>
      </c>
      <c r="J79" s="313"/>
      <c r="K79" s="313"/>
      <c r="L79" s="316"/>
    </row>
    <row r="80" spans="2:12" ht="30" customHeight="1">
      <c r="B80" s="315" t="s">
        <v>1415</v>
      </c>
      <c r="C80" s="312" t="s">
        <v>8839</v>
      </c>
      <c r="D80" s="312" t="s">
        <v>2195</v>
      </c>
      <c r="E80" s="312" t="s">
        <v>8840</v>
      </c>
      <c r="F80" s="312"/>
      <c r="G80" s="312" t="s">
        <v>2110</v>
      </c>
      <c r="H80" s="65">
        <v>6319555</v>
      </c>
      <c r="I80" s="65">
        <f>IF(H80="","None",_xlfn.XLOOKUP(H80,RawTable[ITEM_NO],RawTable[STOCK],"None"))</f>
        <v>1</v>
      </c>
      <c r="J80" s="313"/>
      <c r="K80" s="313"/>
      <c r="L80" s="316"/>
    </row>
    <row r="81" spans="2:12" ht="30" customHeight="1">
      <c r="B81" s="315" t="s">
        <v>1415</v>
      </c>
      <c r="C81" s="312" t="s">
        <v>1893</v>
      </c>
      <c r="D81" s="312" t="s">
        <v>2225</v>
      </c>
      <c r="E81" s="312"/>
      <c r="F81" s="312"/>
      <c r="G81" s="312" t="s">
        <v>1428</v>
      </c>
      <c r="H81" s="65">
        <v>6168551</v>
      </c>
      <c r="I81" s="65">
        <f>IF(H81="","None",_xlfn.XLOOKUP(H81,RawTable[ITEM_NO],RawTable[STOCK],"None"))</f>
        <v>0</v>
      </c>
      <c r="J81" s="313"/>
      <c r="K81" s="313"/>
      <c r="L81" s="316"/>
    </row>
    <row r="82" spans="2:12" ht="30" customHeight="1">
      <c r="B82" s="315" t="s">
        <v>1792</v>
      </c>
      <c r="C82" s="312" t="s">
        <v>2240</v>
      </c>
      <c r="D82" s="312" t="s">
        <v>2241</v>
      </c>
      <c r="E82" s="312" t="s">
        <v>2242</v>
      </c>
      <c r="F82" s="312"/>
      <c r="G82" s="312" t="s">
        <v>1419</v>
      </c>
      <c r="H82" s="65">
        <v>6267573</v>
      </c>
      <c r="I82" s="65">
        <f>IF(H82="","None",_xlfn.XLOOKUP(H82,RawTable[ITEM_NO],RawTable[STOCK],"None"))</f>
        <v>3</v>
      </c>
      <c r="J82" s="313"/>
      <c r="K82" s="313"/>
      <c r="L82" s="316"/>
    </row>
    <row r="83" spans="2:12" ht="30" customHeight="1">
      <c r="B83" s="315" t="s">
        <v>1413</v>
      </c>
      <c r="C83" s="312" t="s">
        <v>1561</v>
      </c>
      <c r="D83" s="312" t="s">
        <v>2226</v>
      </c>
      <c r="E83" s="312"/>
      <c r="F83" s="312"/>
      <c r="G83" s="312" t="s">
        <v>1423</v>
      </c>
      <c r="H83" s="65">
        <v>6152626</v>
      </c>
      <c r="I83" s="65">
        <f>IF(H83="","None",_xlfn.XLOOKUP(H83,RawTable[ITEM_NO],RawTable[STOCK],"None"))</f>
        <v>9</v>
      </c>
      <c r="J83" s="313"/>
      <c r="K83" s="313"/>
      <c r="L83" s="316"/>
    </row>
    <row r="84" spans="2:12" ht="30" customHeight="1">
      <c r="B84" s="315" t="s">
        <v>1415</v>
      </c>
      <c r="C84" s="312" t="s">
        <v>2135</v>
      </c>
      <c r="D84" s="312" t="s">
        <v>2136</v>
      </c>
      <c r="E84" s="312" t="s">
        <v>2137</v>
      </c>
      <c r="F84" s="312" t="s">
        <v>8367</v>
      </c>
      <c r="G84" s="312" t="s">
        <v>1419</v>
      </c>
      <c r="H84" s="65">
        <v>6242805</v>
      </c>
      <c r="I84" s="65">
        <f>IF(H84="","None",_xlfn.XLOOKUP(H84,RawTable[ITEM_NO],RawTable[STOCK],"None"))</f>
        <v>3</v>
      </c>
      <c r="J84" s="313"/>
      <c r="K84" s="313"/>
      <c r="L84" s="316"/>
    </row>
    <row r="85" spans="2:12" ht="30" customHeight="1">
      <c r="B85" s="315" t="s">
        <v>1416</v>
      </c>
      <c r="C85" s="312" t="s">
        <v>1581</v>
      </c>
      <c r="D85" s="312" t="s">
        <v>8836</v>
      </c>
      <c r="E85" s="312" t="s">
        <v>8838</v>
      </c>
      <c r="F85" s="312" t="s">
        <v>8837</v>
      </c>
      <c r="G85" s="312"/>
      <c r="H85" s="65">
        <v>964884</v>
      </c>
      <c r="I85" s="65">
        <f>IF(H85="","None",_xlfn.XLOOKUP(H85,RawTable[ITEM_NO],RawTable[STOCK],"None"))</f>
        <v>0</v>
      </c>
      <c r="J85" s="313"/>
      <c r="K85" s="313"/>
      <c r="L85" s="316"/>
    </row>
    <row r="86" spans="2:12" ht="30" customHeight="1">
      <c r="B86" s="315" t="s">
        <v>1415</v>
      </c>
      <c r="C86" s="312"/>
      <c r="D86" s="312" t="s">
        <v>2145</v>
      </c>
      <c r="E86" s="312" t="s">
        <v>2146</v>
      </c>
      <c r="F86" s="312"/>
      <c r="G86" s="312" t="s">
        <v>2110</v>
      </c>
      <c r="H86" s="65">
        <v>6104923</v>
      </c>
      <c r="I86" s="65">
        <f>IF(H86="","None",_xlfn.XLOOKUP(H86,RawTable[ITEM_NO],RawTable[STOCK],"None"))</f>
        <v>1</v>
      </c>
      <c r="J86" s="313"/>
      <c r="K86" s="313"/>
      <c r="L86" s="316"/>
    </row>
    <row r="87" spans="2:12" ht="30" customHeight="1">
      <c r="B87" s="315" t="s">
        <v>1416</v>
      </c>
      <c r="C87" s="312"/>
      <c r="D87" s="312" t="s">
        <v>1543</v>
      </c>
      <c r="E87" s="312"/>
      <c r="F87" s="312" t="s">
        <v>2228</v>
      </c>
      <c r="G87" s="312"/>
      <c r="H87" s="65">
        <v>6151604</v>
      </c>
      <c r="I87" s="65">
        <f>IF(H87="","None",_xlfn.XLOOKUP(H87,RawTable[ITEM_NO],RawTable[STOCK],"None"))</f>
        <v>4</v>
      </c>
      <c r="J87" s="313">
        <v>5</v>
      </c>
      <c r="K87" s="313"/>
      <c r="L87" s="316"/>
    </row>
    <row r="88" spans="2:12" ht="30" customHeight="1">
      <c r="B88" s="315" t="s">
        <v>1416</v>
      </c>
      <c r="C88" s="312"/>
      <c r="D88" s="312" t="s">
        <v>3192</v>
      </c>
      <c r="E88" s="312"/>
      <c r="F88" s="312" t="s">
        <v>8363</v>
      </c>
      <c r="G88" s="312"/>
      <c r="H88" s="65">
        <v>6160452</v>
      </c>
      <c r="I88" s="65">
        <f>IF(H88="","None",_xlfn.XLOOKUP(H88,RawTable[ITEM_NO],RawTable[STOCK],"None"))</f>
        <v>0</v>
      </c>
      <c r="J88" s="313">
        <v>1</v>
      </c>
      <c r="K88" s="313"/>
      <c r="L88" s="316"/>
    </row>
    <row r="89" spans="2:12" ht="30" customHeight="1">
      <c r="B89" s="315" t="s">
        <v>1414</v>
      </c>
      <c r="C89" s="312"/>
      <c r="D89" s="312" t="s">
        <v>2193</v>
      </c>
      <c r="E89" s="312"/>
      <c r="F89" s="312"/>
      <c r="G89" s="312" t="s">
        <v>1495</v>
      </c>
      <c r="H89" s="65">
        <v>950112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2165</v>
      </c>
      <c r="E90" s="312"/>
      <c r="F90" s="312"/>
      <c r="G90" s="312" t="s">
        <v>1585</v>
      </c>
      <c r="H90" s="65">
        <v>960528</v>
      </c>
      <c r="I90" s="65">
        <f>IF(H90="","None",_xlfn.XLOOKUP(H90,RawTable[ITEM_NO],RawTable[STOCK],"None"))</f>
        <v>2</v>
      </c>
      <c r="J90" s="313"/>
      <c r="K90" s="313"/>
      <c r="L90" s="316"/>
    </row>
    <row r="91" spans="2:12" ht="30" customHeight="1">
      <c r="B91" s="315" t="s">
        <v>1413</v>
      </c>
      <c r="C91" s="312"/>
      <c r="D91" s="312" t="s">
        <v>2198</v>
      </c>
      <c r="E91" s="312"/>
      <c r="F91" s="312"/>
      <c r="G91" s="312" t="s">
        <v>1585</v>
      </c>
      <c r="H91" s="65">
        <v>1351588</v>
      </c>
      <c r="I91" s="65">
        <f>IF(H91="","None",_xlfn.XLOOKUP(H91,RawTable[ITEM_NO],RawTable[STOCK],"None"))</f>
        <v>0</v>
      </c>
      <c r="J91" s="313"/>
      <c r="K91" s="313"/>
      <c r="L91" s="316"/>
    </row>
    <row r="92" spans="2:12" ht="30" customHeight="1">
      <c r="B92" s="315" t="s">
        <v>1413</v>
      </c>
      <c r="C92" s="312"/>
      <c r="D92" s="312" t="s">
        <v>2176</v>
      </c>
      <c r="E92" s="312"/>
      <c r="F92" s="312"/>
      <c r="G92" s="312" t="s">
        <v>2110</v>
      </c>
      <c r="H92" s="65">
        <v>6133549</v>
      </c>
      <c r="I92" s="65">
        <f>IF(H92="","None",_xlfn.XLOOKUP(H92,RawTable[ITEM_NO],RawTable[STOCK],"None"))</f>
        <v>0</v>
      </c>
      <c r="J92" s="313"/>
      <c r="K92" s="313"/>
      <c r="L92" s="316"/>
    </row>
    <row r="93" spans="2:12" ht="30" customHeight="1">
      <c r="B93" s="315" t="s">
        <v>1413</v>
      </c>
      <c r="C93" s="312"/>
      <c r="D93" s="312" t="s">
        <v>2181</v>
      </c>
      <c r="E93" s="312"/>
      <c r="F93" s="312"/>
      <c r="G93" s="312" t="s">
        <v>2110</v>
      </c>
      <c r="H93" s="65">
        <v>6147435</v>
      </c>
      <c r="I93" s="65">
        <f>IF(H93="","None",_xlfn.XLOOKUP(H93,RawTable[ITEM_NO],RawTable[STOCK],"None"))</f>
        <v>2</v>
      </c>
      <c r="J93" s="313"/>
      <c r="K93" s="313"/>
      <c r="L93" s="316"/>
    </row>
    <row r="94" spans="2:12" ht="30" customHeight="1">
      <c r="B94" s="315" t="s">
        <v>1413</v>
      </c>
      <c r="C94" s="312"/>
      <c r="D94" s="312" t="s">
        <v>2182</v>
      </c>
      <c r="E94" s="312"/>
      <c r="F94" s="312"/>
      <c r="G94" s="312" t="s">
        <v>2110</v>
      </c>
      <c r="H94" s="65">
        <v>6148725</v>
      </c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 t="s">
        <v>1413</v>
      </c>
      <c r="C95" s="312"/>
      <c r="D95" s="312" t="s">
        <v>2202</v>
      </c>
      <c r="E95" s="312"/>
      <c r="F95" s="312"/>
      <c r="G95" s="312" t="s">
        <v>2110</v>
      </c>
      <c r="H95" s="65">
        <v>6150158</v>
      </c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 t="s">
        <v>1413</v>
      </c>
      <c r="C96" s="312"/>
      <c r="D96" s="312" t="s">
        <v>2180</v>
      </c>
      <c r="E96" s="312"/>
      <c r="F96" s="312"/>
      <c r="G96" s="312" t="s">
        <v>1441</v>
      </c>
      <c r="H96" s="65">
        <v>6150527</v>
      </c>
      <c r="I96" s="65">
        <f>IF(H96="","None",_xlfn.XLOOKUP(H96,RawTable[ITEM_NO],RawTable[STOCK],"None"))</f>
        <v>0</v>
      </c>
      <c r="J96" s="313"/>
      <c r="K96" s="313"/>
      <c r="L96" s="316"/>
    </row>
    <row r="97" spans="2:12" ht="30" customHeight="1">
      <c r="B97" s="315" t="s">
        <v>1413</v>
      </c>
      <c r="C97" s="312"/>
      <c r="D97" s="312" t="s">
        <v>2172</v>
      </c>
      <c r="E97" s="312"/>
      <c r="F97" s="312"/>
      <c r="G97" s="312" t="s">
        <v>2110</v>
      </c>
      <c r="H97" s="65">
        <v>6171707</v>
      </c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 t="s">
        <v>1413</v>
      </c>
      <c r="C98" s="312"/>
      <c r="D98" s="312" t="s">
        <v>2222</v>
      </c>
      <c r="E98" s="312"/>
      <c r="F98" s="312"/>
      <c r="G98" s="312" t="s">
        <v>2110</v>
      </c>
      <c r="H98" s="65">
        <v>6184782</v>
      </c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 t="s">
        <v>1413</v>
      </c>
      <c r="C99" s="312"/>
      <c r="D99" s="312" t="s">
        <v>2178</v>
      </c>
      <c r="E99" s="312"/>
      <c r="F99" s="312"/>
      <c r="G99" s="312" t="s">
        <v>2110</v>
      </c>
      <c r="H99" s="65">
        <v>6312893</v>
      </c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 t="s">
        <v>1413</v>
      </c>
      <c r="C100" s="312"/>
      <c r="D100" s="312" t="s">
        <v>2224</v>
      </c>
      <c r="E100" s="312"/>
      <c r="F100" s="312"/>
      <c r="G100" s="312" t="s">
        <v>2110</v>
      </c>
      <c r="H100" s="65">
        <v>6312894</v>
      </c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 t="s">
        <v>1413</v>
      </c>
      <c r="C101" s="312"/>
      <c r="D101" s="312" t="s">
        <v>2201</v>
      </c>
      <c r="E101" s="312"/>
      <c r="F101" s="312"/>
      <c r="G101" s="312" t="s">
        <v>2110</v>
      </c>
      <c r="H101" s="65">
        <v>6312896</v>
      </c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 t="s">
        <v>1413</v>
      </c>
      <c r="C102" s="312"/>
      <c r="D102" s="312" t="s">
        <v>2194</v>
      </c>
      <c r="E102" s="312"/>
      <c r="F102" s="312"/>
      <c r="G102" s="312" t="s">
        <v>2110</v>
      </c>
      <c r="H102" s="65">
        <v>6312899</v>
      </c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 t="s">
        <v>1413</v>
      </c>
      <c r="C103" s="312"/>
      <c r="D103" s="312" t="s">
        <v>2177</v>
      </c>
      <c r="E103" s="312"/>
      <c r="F103" s="312"/>
      <c r="G103" s="312" t="s">
        <v>2110</v>
      </c>
      <c r="H103" s="65">
        <v>6312900</v>
      </c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 t="s">
        <v>1413</v>
      </c>
      <c r="C104" s="312"/>
      <c r="D104" s="312" t="s">
        <v>1761</v>
      </c>
      <c r="E104" s="312"/>
      <c r="F104" s="312"/>
      <c r="G104" s="312" t="s">
        <v>1759</v>
      </c>
      <c r="H104" s="65">
        <v>6317025</v>
      </c>
      <c r="I104" s="65">
        <f>IF(H104="","None",_xlfn.XLOOKUP(H104,RawTable[ITEM_NO],RawTable[STOCK],"None"))</f>
        <v>0</v>
      </c>
      <c r="J104" s="313"/>
      <c r="K104" s="313"/>
      <c r="L104" s="316"/>
    </row>
    <row r="105" spans="2:12" ht="30" customHeight="1">
      <c r="B105" s="315" t="s">
        <v>1413</v>
      </c>
      <c r="C105" s="312"/>
      <c r="D105" s="312" t="s">
        <v>1766</v>
      </c>
      <c r="E105" s="312"/>
      <c r="F105" s="312"/>
      <c r="G105" s="312" t="s">
        <v>1759</v>
      </c>
      <c r="H105" s="65">
        <v>6317026</v>
      </c>
      <c r="I105" s="65">
        <f>IF(H105="","None",_xlfn.XLOOKUP(H105,RawTable[ITEM_NO],RawTable[STOCK],"None"))</f>
        <v>0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phoneticPr fontId="2" type="noConversion"/>
  <conditionalFormatting sqref="B4:H220">
    <cfRule type="expression" dxfId="58" priority="6" stopIfTrue="1">
      <formula>UPPER($I4)="NONE"</formula>
    </cfRule>
    <cfRule type="expression" dxfId="57" priority="7" stopIfTrue="1">
      <formula>AND($I4&lt;&gt;"", $J4&lt;&gt;"", $I4*1&lt;$J4*1)</formula>
    </cfRule>
  </conditionalFormatting>
  <conditionalFormatting sqref="H1:H3 H221:H1048576">
    <cfRule type="duplicateValues" dxfId="56" priority="5"/>
  </conditionalFormatting>
  <conditionalFormatting sqref="H4:H1048576">
    <cfRule type="expression" dxfId="55" priority="8">
      <formula>COUNTIF($H:$H, $H4)&gt;1</formula>
    </cfRule>
  </conditionalFormatting>
  <conditionalFormatting sqref="I3:I1048576">
    <cfRule type="cellIs" dxfId="54" priority="1" operator="equal">
      <formula>0</formula>
    </cfRule>
    <cfRule type="cellIs" dxfId="53" priority="2" operator="equal">
      <formula>"None"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BEED-F086-4214-A5B2-A557BB213610}">
  <sheetPr codeName="Sheet2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2046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8342</v>
      </c>
      <c r="D4" s="312" t="s">
        <v>8339</v>
      </c>
      <c r="E4" s="739" t="s">
        <v>8341</v>
      </c>
      <c r="F4" s="312" t="s">
        <v>8334</v>
      </c>
      <c r="G4" s="312"/>
      <c r="H4" s="312">
        <v>6341343</v>
      </c>
      <c r="I4" s="65">
        <f>IF(H4="","None",_xlfn.XLOOKUP(H4,RawTable[ITEM_NO],RawTable[STOCK],"None"))</f>
        <v>6</v>
      </c>
      <c r="J4" s="313"/>
      <c r="K4" s="313"/>
      <c r="L4" s="316"/>
    </row>
    <row r="5" spans="2:12" ht="30" customHeight="1">
      <c r="B5" s="315" t="s">
        <v>1413</v>
      </c>
      <c r="C5" s="312" t="s">
        <v>8257</v>
      </c>
      <c r="D5" s="312" t="s">
        <v>8337</v>
      </c>
      <c r="E5" s="739" t="s">
        <v>8341</v>
      </c>
      <c r="F5" s="312" t="s">
        <v>8333</v>
      </c>
      <c r="G5" s="312"/>
      <c r="H5" s="312">
        <v>6341341</v>
      </c>
      <c r="I5" s="65">
        <f>IF(H5="","None",_xlfn.XLOOKUP(H5,RawTable[ITEM_NO],RawTable[STOCK],"None"))</f>
        <v>3</v>
      </c>
      <c r="J5" s="313"/>
      <c r="K5" s="313"/>
      <c r="L5" s="316"/>
    </row>
    <row r="6" spans="2:12" ht="30" customHeight="1">
      <c r="B6" s="315"/>
      <c r="C6" s="312"/>
      <c r="D6" s="312" t="s">
        <v>8345</v>
      </c>
      <c r="E6" s="312" t="s">
        <v>8344</v>
      </c>
      <c r="F6" s="312"/>
      <c r="G6" s="312"/>
      <c r="H6" s="312">
        <v>6229736</v>
      </c>
      <c r="I6" s="65">
        <f>IF(H6="","None",_xlfn.XLOOKUP(H6,RawTable[ITEM_NO],RawTable[STOCK],"None"))</f>
        <v>5</v>
      </c>
      <c r="J6" s="313"/>
      <c r="K6" s="313"/>
      <c r="L6" s="316"/>
    </row>
    <row r="7" spans="2:12" ht="30" customHeight="1">
      <c r="B7" s="315" t="s">
        <v>1413</v>
      </c>
      <c r="C7" s="312" t="s">
        <v>1651</v>
      </c>
      <c r="D7" s="312" t="s">
        <v>2005</v>
      </c>
      <c r="E7" s="312"/>
      <c r="F7" s="312"/>
      <c r="G7" s="312" t="s">
        <v>1423</v>
      </c>
      <c r="H7" s="65">
        <v>6233816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1413</v>
      </c>
      <c r="C8" s="312" t="s">
        <v>1651</v>
      </c>
      <c r="D8" s="312" t="s">
        <v>1960</v>
      </c>
      <c r="E8" s="312" t="s">
        <v>1961</v>
      </c>
      <c r="F8" s="312"/>
      <c r="G8" s="312" t="s">
        <v>1423</v>
      </c>
      <c r="H8" s="65">
        <v>6233816</v>
      </c>
      <c r="I8" s="65">
        <f>IF(H8="","None",_xlfn.XLOOKUP(H8,RawTable[ITEM_NO],RawTable[STOCK],"None"))</f>
        <v>1</v>
      </c>
      <c r="J8" s="313"/>
      <c r="K8" s="313"/>
      <c r="L8" s="316"/>
    </row>
    <row r="9" spans="2:12" ht="30" customHeight="1">
      <c r="B9" s="315" t="s">
        <v>1413</v>
      </c>
      <c r="C9" s="312"/>
      <c r="D9" s="312" t="s">
        <v>1998</v>
      </c>
      <c r="E9" s="312" t="s">
        <v>1999</v>
      </c>
      <c r="F9" s="312"/>
      <c r="G9" s="312" t="s">
        <v>1610</v>
      </c>
      <c r="H9" s="65">
        <v>6245949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1413</v>
      </c>
      <c r="C10" s="312"/>
      <c r="D10" s="312" t="s">
        <v>1998</v>
      </c>
      <c r="E10" s="312"/>
      <c r="F10" s="312"/>
      <c r="G10" s="312" t="s">
        <v>1610</v>
      </c>
      <c r="H10" s="65">
        <v>6245949</v>
      </c>
      <c r="I10" s="65">
        <f>IF(H10="","None",_xlfn.XLOOKUP(H10,RawTable[ITEM_NO],RawTable[STOCK],"None"))</f>
        <v>2</v>
      </c>
      <c r="J10" s="313"/>
      <c r="K10" s="313"/>
      <c r="L10" s="316"/>
    </row>
    <row r="11" spans="2:12" ht="30" customHeight="1">
      <c r="B11" s="315" t="s">
        <v>1413</v>
      </c>
      <c r="C11" s="312" t="s">
        <v>1602</v>
      </c>
      <c r="D11" s="312" t="s">
        <v>1971</v>
      </c>
      <c r="E11" s="312" t="s">
        <v>1972</v>
      </c>
      <c r="F11" s="312"/>
      <c r="G11" s="312" t="s">
        <v>1495</v>
      </c>
      <c r="H11" s="65">
        <v>6224830</v>
      </c>
      <c r="I11" s="65" t="str">
        <f>IF(H11="","None",_xlfn.XLOOKUP(H11,RawTable[ITEM_NO],RawTable[STOCK],"None"))</f>
        <v>None</v>
      </c>
      <c r="J11" s="313"/>
      <c r="K11" s="313"/>
      <c r="L11" s="316"/>
    </row>
    <row r="12" spans="2:12" ht="30" customHeight="1">
      <c r="B12" s="315" t="s">
        <v>1413</v>
      </c>
      <c r="C12" s="312" t="s">
        <v>1602</v>
      </c>
      <c r="D12" s="312" t="s">
        <v>1973</v>
      </c>
      <c r="E12" s="312" t="s">
        <v>1972</v>
      </c>
      <c r="F12" s="312"/>
      <c r="G12" s="312" t="s">
        <v>1495</v>
      </c>
      <c r="H12" s="65">
        <v>6224829</v>
      </c>
      <c r="I12" s="65" t="str">
        <f>IF(H12="","None",_xlfn.XLOOKUP(H12,RawTable[ITEM_NO],RawTable[STOCK],"None"))</f>
        <v>None</v>
      </c>
      <c r="J12" s="313"/>
      <c r="K12" s="313"/>
      <c r="L12" s="316"/>
    </row>
    <row r="13" spans="2:12" ht="30" customHeight="1">
      <c r="B13" s="315" t="s">
        <v>1415</v>
      </c>
      <c r="C13" s="312" t="s">
        <v>1429</v>
      </c>
      <c r="D13" s="312" t="s">
        <v>2006</v>
      </c>
      <c r="E13" s="312"/>
      <c r="F13" s="312"/>
      <c r="G13" s="312" t="s">
        <v>1419</v>
      </c>
      <c r="H13" s="65">
        <v>6326201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1415</v>
      </c>
      <c r="C14" s="312" t="s">
        <v>1778</v>
      </c>
      <c r="D14" s="312" t="s">
        <v>8336</v>
      </c>
      <c r="E14" s="739" t="s">
        <v>1778</v>
      </c>
      <c r="F14" s="312" t="s">
        <v>8332</v>
      </c>
      <c r="G14" s="312"/>
      <c r="H14" s="312">
        <v>6334987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/>
      <c r="D15" s="312" t="s">
        <v>2007</v>
      </c>
      <c r="E15" s="312"/>
      <c r="F15" s="312"/>
      <c r="G15" s="312" t="s">
        <v>1770</v>
      </c>
      <c r="H15" s="65">
        <v>6317721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/>
      <c r="D16" s="312" t="s">
        <v>2008</v>
      </c>
      <c r="E16" s="312"/>
      <c r="F16" s="312"/>
      <c r="G16" s="312" t="s">
        <v>1770</v>
      </c>
      <c r="H16" s="65">
        <v>6317719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/>
      <c r="D17" s="312" t="s">
        <v>2009</v>
      </c>
      <c r="E17" s="312"/>
      <c r="F17" s="312"/>
      <c r="G17" s="312" t="s">
        <v>1629</v>
      </c>
      <c r="H17" s="65">
        <v>6259252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1626</v>
      </c>
      <c r="D18" s="312" t="s">
        <v>2010</v>
      </c>
      <c r="E18" s="312"/>
      <c r="F18" s="312"/>
      <c r="G18" s="312" t="s">
        <v>1629</v>
      </c>
      <c r="H18" s="65">
        <v>6343074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1879</v>
      </c>
      <c r="D19" s="312" t="s">
        <v>1880</v>
      </c>
      <c r="E19" s="312"/>
      <c r="F19" s="312"/>
      <c r="G19" s="312" t="s">
        <v>1423</v>
      </c>
      <c r="H19" s="65">
        <v>6339741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/>
      <c r="D20" s="312" t="s">
        <v>1991</v>
      </c>
      <c r="E20" s="312" t="s">
        <v>1992</v>
      </c>
      <c r="F20" s="312"/>
      <c r="G20" s="312" t="s">
        <v>1629</v>
      </c>
      <c r="H20" s="65">
        <v>6247765</v>
      </c>
      <c r="I20" s="65">
        <f>IF(H20="","None",_xlfn.XLOOKUP(H20,RawTable[ITEM_NO],RawTable[STOCK],"None"))</f>
        <v>10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1991</v>
      </c>
      <c r="E21" s="312"/>
      <c r="F21" s="312"/>
      <c r="G21" s="312" t="s">
        <v>1629</v>
      </c>
      <c r="H21" s="65">
        <v>6247765</v>
      </c>
      <c r="I21" s="65">
        <f>IF(H21="","None",_xlfn.XLOOKUP(H21,RawTable[ITEM_NO],RawTable[STOCK],"None"))</f>
        <v>10</v>
      </c>
      <c r="J21" s="313"/>
      <c r="K21" s="313"/>
      <c r="L21" s="316"/>
    </row>
    <row r="22" spans="2:12" ht="30" customHeight="1">
      <c r="B22" s="315" t="s">
        <v>1413</v>
      </c>
      <c r="C22" s="312"/>
      <c r="D22" s="312" t="s">
        <v>2011</v>
      </c>
      <c r="E22" s="312"/>
      <c r="F22" s="312"/>
      <c r="G22" s="312" t="s">
        <v>1629</v>
      </c>
      <c r="H22" s="65">
        <v>6241406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1665</v>
      </c>
      <c r="D23" s="312" t="s">
        <v>2002</v>
      </c>
      <c r="E23" s="312"/>
      <c r="F23" s="312"/>
      <c r="G23" s="312" t="s">
        <v>1423</v>
      </c>
      <c r="H23" s="65">
        <v>6300507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1413</v>
      </c>
      <c r="C24" s="312" t="s">
        <v>1626</v>
      </c>
      <c r="D24" s="312" t="s">
        <v>2012</v>
      </c>
      <c r="E24" s="312"/>
      <c r="F24" s="312"/>
      <c r="G24" s="312" t="s">
        <v>1629</v>
      </c>
      <c r="H24" s="65">
        <v>6220402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 t="s">
        <v>1626</v>
      </c>
      <c r="D25" s="312" t="s">
        <v>1967</v>
      </c>
      <c r="E25" s="312" t="s">
        <v>1968</v>
      </c>
      <c r="F25" s="312"/>
      <c r="G25" s="312" t="s">
        <v>1629</v>
      </c>
      <c r="H25" s="65">
        <v>6220402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 t="s">
        <v>1883</v>
      </c>
      <c r="D26" s="312" t="s">
        <v>2013</v>
      </c>
      <c r="E26" s="312"/>
      <c r="F26" s="312"/>
      <c r="G26" s="312" t="s">
        <v>1629</v>
      </c>
      <c r="H26" s="65">
        <v>6259256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1415</v>
      </c>
      <c r="C27" s="312" t="s">
        <v>1464</v>
      </c>
      <c r="D27" s="312" t="s">
        <v>2014</v>
      </c>
      <c r="E27" s="312"/>
      <c r="F27" s="312"/>
      <c r="G27" s="312" t="s">
        <v>1419</v>
      </c>
      <c r="H27" s="65">
        <v>6245948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1415</v>
      </c>
      <c r="C28" s="312" t="s">
        <v>1464</v>
      </c>
      <c r="D28" s="312" t="s">
        <v>1982</v>
      </c>
      <c r="E28" s="312" t="s">
        <v>1983</v>
      </c>
      <c r="F28" s="312"/>
      <c r="G28" s="312" t="s">
        <v>1419</v>
      </c>
      <c r="H28" s="65">
        <v>6245948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1413</v>
      </c>
      <c r="C29" s="312" t="s">
        <v>1694</v>
      </c>
      <c r="D29" s="312" t="s">
        <v>1957</v>
      </c>
      <c r="E29" s="312" t="s">
        <v>1958</v>
      </c>
      <c r="F29" s="312"/>
      <c r="G29" s="312" t="s">
        <v>1959</v>
      </c>
      <c r="H29" s="65">
        <v>6237801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1413</v>
      </c>
      <c r="C30" s="312" t="s">
        <v>1694</v>
      </c>
      <c r="D30" s="312" t="s">
        <v>1957</v>
      </c>
      <c r="E30" s="312"/>
      <c r="F30" s="312"/>
      <c r="G30" s="312" t="s">
        <v>1959</v>
      </c>
      <c r="H30" s="65">
        <v>6237801</v>
      </c>
      <c r="I30" s="65">
        <f>IF(H30="","None",_xlfn.XLOOKUP(H30,RawTable[ITEM_NO],RawTable[STOCK],"None"))</f>
        <v>0</v>
      </c>
      <c r="J30" s="313"/>
      <c r="K30" s="313"/>
      <c r="L30" s="316"/>
    </row>
    <row r="31" spans="2:12" ht="30" customHeight="1">
      <c r="B31" s="315" t="s">
        <v>1415</v>
      </c>
      <c r="C31" s="312"/>
      <c r="D31" s="312" t="s">
        <v>2015</v>
      </c>
      <c r="E31" s="312"/>
      <c r="F31" s="312"/>
      <c r="G31" s="312" t="s">
        <v>1428</v>
      </c>
      <c r="H31" s="65">
        <v>6129937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1470</v>
      </c>
      <c r="D32" s="312" t="s">
        <v>1482</v>
      </c>
      <c r="E32" s="312"/>
      <c r="F32" s="312"/>
      <c r="G32" s="312" t="s">
        <v>1428</v>
      </c>
      <c r="H32" s="65">
        <v>6164198</v>
      </c>
      <c r="I32" s="65">
        <f>IF(H32="","None",_xlfn.XLOOKUP(H32,RawTable[ITEM_NO],RawTable[STOCK],"None"))</f>
        <v>5</v>
      </c>
      <c r="J32" s="313"/>
      <c r="K32" s="313"/>
      <c r="L32" s="316"/>
    </row>
    <row r="33" spans="2:12" ht="30" customHeight="1">
      <c r="B33" s="315" t="s">
        <v>1413</v>
      </c>
      <c r="C33" s="312"/>
      <c r="D33" s="312" t="s">
        <v>1975</v>
      </c>
      <c r="E33" s="312" t="s">
        <v>1972</v>
      </c>
      <c r="F33" s="312"/>
      <c r="G33" s="312" t="s">
        <v>1495</v>
      </c>
      <c r="H33" s="65">
        <v>6224823</v>
      </c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 t="s">
        <v>1413</v>
      </c>
      <c r="C34" s="312"/>
      <c r="D34" s="312" t="s">
        <v>1974</v>
      </c>
      <c r="E34" s="312" t="s">
        <v>1972</v>
      </c>
      <c r="F34" s="312"/>
      <c r="G34" s="312" t="s">
        <v>1495</v>
      </c>
      <c r="H34" s="65">
        <v>6224825</v>
      </c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 t="s">
        <v>1413</v>
      </c>
      <c r="C35" s="312" t="s">
        <v>1976</v>
      </c>
      <c r="D35" s="312" t="s">
        <v>1977</v>
      </c>
      <c r="E35" s="312" t="s">
        <v>1972</v>
      </c>
      <c r="F35" s="312"/>
      <c r="G35" s="312" t="s">
        <v>1495</v>
      </c>
      <c r="H35" s="65">
        <v>6224827</v>
      </c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 t="s">
        <v>1415</v>
      </c>
      <c r="C36" s="312" t="s">
        <v>1446</v>
      </c>
      <c r="D36" s="312" t="s">
        <v>2016</v>
      </c>
      <c r="E36" s="312"/>
      <c r="F36" s="312"/>
      <c r="G36" s="312" t="s">
        <v>1419</v>
      </c>
      <c r="H36" s="65">
        <v>6341406</v>
      </c>
      <c r="I36" s="65">
        <f>IF(H36="","None",_xlfn.XLOOKUP(H36,RawTable[ITEM_NO],RawTable[STOCK],"None"))</f>
        <v>0</v>
      </c>
      <c r="J36" s="313"/>
      <c r="K36" s="313"/>
      <c r="L36" s="316"/>
    </row>
    <row r="37" spans="2:12" ht="30" customHeight="1">
      <c r="B37" s="315" t="s">
        <v>1415</v>
      </c>
      <c r="C37" s="312" t="s">
        <v>1424</v>
      </c>
      <c r="D37" s="312" t="s">
        <v>1494</v>
      </c>
      <c r="E37" s="312"/>
      <c r="F37" s="312"/>
      <c r="G37" s="312" t="s">
        <v>1495</v>
      </c>
      <c r="H37" s="65">
        <v>1052797</v>
      </c>
      <c r="I37" s="65">
        <f>IF(H37="","None",_xlfn.XLOOKUP(H37,RawTable[ITEM_NO],RawTable[STOCK],"None"))</f>
        <v>0</v>
      </c>
      <c r="J37" s="313"/>
      <c r="K37" s="313"/>
      <c r="L37" s="316"/>
    </row>
    <row r="38" spans="2:12" ht="30" customHeight="1">
      <c r="B38" s="315" t="s">
        <v>1413</v>
      </c>
      <c r="C38" s="312"/>
      <c r="D38" s="312" t="s">
        <v>2017</v>
      </c>
      <c r="E38" s="312"/>
      <c r="F38" s="312"/>
      <c r="G38" s="312" t="s">
        <v>1770</v>
      </c>
      <c r="H38" s="65">
        <v>6317723</v>
      </c>
      <c r="I38" s="65">
        <f>IF(H38="","None",_xlfn.XLOOKUP(H38,RawTable[ITEM_NO],RawTable[STOCK],"None"))</f>
        <v>0</v>
      </c>
      <c r="J38" s="313"/>
      <c r="K38" s="313"/>
      <c r="L38" s="316"/>
    </row>
    <row r="39" spans="2:12" ht="30" customHeight="1">
      <c r="B39" s="315" t="s">
        <v>1415</v>
      </c>
      <c r="C39" s="312" t="s">
        <v>1504</v>
      </c>
      <c r="D39" s="312" t="s">
        <v>2001</v>
      </c>
      <c r="E39" s="312" t="s">
        <v>2004</v>
      </c>
      <c r="F39" s="312"/>
      <c r="G39" s="312" t="s">
        <v>1419</v>
      </c>
      <c r="H39" s="65">
        <v>6215305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8257</v>
      </c>
      <c r="D40" s="312" t="s">
        <v>8338</v>
      </c>
      <c r="E40" s="739" t="s">
        <v>8341</v>
      </c>
      <c r="F40" s="312" t="s">
        <v>8333</v>
      </c>
      <c r="G40" s="312"/>
      <c r="H40" s="312">
        <v>6341342</v>
      </c>
      <c r="I40" s="65">
        <f>IF(H40="","None",_xlfn.XLOOKUP(H40,RawTable[ITEM_NO],RawTable[STOCK],"None"))</f>
        <v>6</v>
      </c>
      <c r="J40" s="313"/>
      <c r="K40" s="313"/>
      <c r="L40" s="316"/>
    </row>
    <row r="41" spans="2:12" ht="30" customHeight="1">
      <c r="B41" s="315" t="s">
        <v>1413</v>
      </c>
      <c r="C41" s="312" t="s">
        <v>1626</v>
      </c>
      <c r="D41" s="312" t="s">
        <v>2019</v>
      </c>
      <c r="E41" s="312"/>
      <c r="F41" s="312"/>
      <c r="G41" s="312" t="s">
        <v>1629</v>
      </c>
      <c r="H41" s="65">
        <v>6259253</v>
      </c>
      <c r="I41" s="65">
        <f>IF(H41="","None",_xlfn.XLOOKUP(H41,RawTable[ITEM_NO],RawTable[STOCK],"None"))</f>
        <v>0</v>
      </c>
      <c r="J41" s="313"/>
      <c r="K41" s="313"/>
      <c r="L41" s="316"/>
    </row>
    <row r="42" spans="2:12" ht="30" customHeight="1">
      <c r="B42" s="315" t="s">
        <v>1413</v>
      </c>
      <c r="C42" s="312" t="s">
        <v>1626</v>
      </c>
      <c r="D42" s="312" t="s">
        <v>2020</v>
      </c>
      <c r="E42" s="312"/>
      <c r="F42" s="312"/>
      <c r="G42" s="312" t="s">
        <v>1629</v>
      </c>
      <c r="H42" s="65">
        <v>6259257</v>
      </c>
      <c r="I42" s="65">
        <f>IF(H42="","None",_xlfn.XLOOKUP(H42,RawTable[ITEM_NO],RawTable[STOCK],"None"))</f>
        <v>0</v>
      </c>
      <c r="J42" s="313"/>
      <c r="K42" s="313"/>
      <c r="L42" s="316"/>
    </row>
    <row r="43" spans="2:12" ht="30" customHeight="1">
      <c r="B43" s="315" t="s">
        <v>1413</v>
      </c>
      <c r="C43" s="312" t="s">
        <v>1626</v>
      </c>
      <c r="D43" s="312" t="s">
        <v>2021</v>
      </c>
      <c r="E43" s="312"/>
      <c r="F43" s="312"/>
      <c r="G43" s="312" t="s">
        <v>1629</v>
      </c>
      <c r="H43" s="65">
        <v>6259254</v>
      </c>
      <c r="I43" s="65">
        <f>IF(H43="","None",_xlfn.XLOOKUP(H43,RawTable[ITEM_NO],RawTable[STOCK],"None"))</f>
        <v>0</v>
      </c>
      <c r="J43" s="313"/>
      <c r="K43" s="313"/>
      <c r="L43" s="316"/>
    </row>
    <row r="44" spans="2:12" ht="30" customHeight="1">
      <c r="B44" s="315" t="s">
        <v>1413</v>
      </c>
      <c r="C44" s="312" t="s">
        <v>1626</v>
      </c>
      <c r="D44" s="312" t="s">
        <v>2018</v>
      </c>
      <c r="E44" s="312"/>
      <c r="F44" s="312"/>
      <c r="G44" s="312" t="s">
        <v>1629</v>
      </c>
      <c r="H44" s="65">
        <v>6220399</v>
      </c>
      <c r="I44" s="65">
        <f>IF(H44="","None",_xlfn.XLOOKUP(H44,RawTable[ITEM_NO],RawTable[STOCK],"None"))</f>
        <v>12</v>
      </c>
      <c r="J44" s="313"/>
      <c r="K44" s="313"/>
      <c r="L44" s="316"/>
    </row>
    <row r="45" spans="2:12" ht="30" customHeight="1">
      <c r="B45" s="315" t="s">
        <v>1413</v>
      </c>
      <c r="C45" s="312" t="s">
        <v>1626</v>
      </c>
      <c r="D45" s="312" t="s">
        <v>1964</v>
      </c>
      <c r="E45" s="312" t="s">
        <v>1965</v>
      </c>
      <c r="F45" s="312"/>
      <c r="G45" s="312" t="s">
        <v>1629</v>
      </c>
      <c r="H45" s="65">
        <v>6220399</v>
      </c>
      <c r="I45" s="65">
        <f>IF(H45="","None",_xlfn.XLOOKUP(H45,RawTable[ITEM_NO],RawTable[STOCK],"None"))</f>
        <v>12</v>
      </c>
      <c r="J45" s="313"/>
      <c r="K45" s="313"/>
      <c r="L45" s="316"/>
    </row>
    <row r="46" spans="2:12" ht="30" customHeight="1">
      <c r="B46" s="315" t="s">
        <v>1413</v>
      </c>
      <c r="C46" s="312"/>
      <c r="D46" s="312" t="s">
        <v>2022</v>
      </c>
      <c r="E46" s="312"/>
      <c r="F46" s="312"/>
      <c r="G46" s="312" t="s">
        <v>1770</v>
      </c>
      <c r="H46" s="65">
        <v>6317717</v>
      </c>
      <c r="I46" s="65">
        <f>IF(H46="","None",_xlfn.XLOOKUP(H46,RawTable[ITEM_NO],RawTable[STOCK],"None"))</f>
        <v>0</v>
      </c>
      <c r="J46" s="313"/>
      <c r="K46" s="313"/>
      <c r="L46" s="316"/>
    </row>
    <row r="47" spans="2:12" ht="30" customHeight="1">
      <c r="B47" s="315" t="s">
        <v>1413</v>
      </c>
      <c r="C47" s="312" t="s">
        <v>2023</v>
      </c>
      <c r="D47" s="312" t="s">
        <v>2024</v>
      </c>
      <c r="E47" s="312"/>
      <c r="F47" s="312"/>
      <c r="G47" s="312" t="s">
        <v>1585</v>
      </c>
      <c r="H47" s="65">
        <v>6322769</v>
      </c>
      <c r="I47" s="65">
        <f>IF(H47="","None",_xlfn.XLOOKUP(H47,RawTable[ITEM_NO],RawTable[STOCK],"None"))</f>
        <v>0</v>
      </c>
      <c r="J47" s="313"/>
      <c r="K47" s="313"/>
      <c r="L47" s="316"/>
    </row>
    <row r="48" spans="2:12" ht="30" customHeight="1">
      <c r="B48" s="315" t="s">
        <v>1413</v>
      </c>
      <c r="C48" s="312" t="s">
        <v>1984</v>
      </c>
      <c r="D48" s="312" t="s">
        <v>1985</v>
      </c>
      <c r="E48" s="312" t="s">
        <v>1986</v>
      </c>
      <c r="F48" s="312" t="s">
        <v>1438</v>
      </c>
      <c r="G48" s="312" t="s">
        <v>1495</v>
      </c>
      <c r="H48" s="65">
        <v>6341343</v>
      </c>
      <c r="I48" s="65">
        <f>IF(H48="","None",_xlfn.XLOOKUP(H48,RawTable[ITEM_NO],RawTable[STOCK],"None"))</f>
        <v>6</v>
      </c>
      <c r="J48" s="313"/>
      <c r="K48" s="313"/>
      <c r="L48" s="316"/>
    </row>
    <row r="49" spans="2:12" ht="30" customHeight="1">
      <c r="B49" s="315" t="s">
        <v>1413</v>
      </c>
      <c r="C49" s="312"/>
      <c r="D49" s="312" t="s">
        <v>1985</v>
      </c>
      <c r="E49" s="312"/>
      <c r="F49" s="312"/>
      <c r="G49" s="312" t="s">
        <v>1495</v>
      </c>
      <c r="H49" s="65">
        <v>6341343</v>
      </c>
      <c r="I49" s="65">
        <f>IF(H49="","None",_xlfn.XLOOKUP(H49,RawTable[ITEM_NO],RawTable[STOCK],"None"))</f>
        <v>6</v>
      </c>
      <c r="J49" s="313"/>
      <c r="K49" s="313"/>
      <c r="L49" s="316"/>
    </row>
    <row r="50" spans="2:12" ht="30" customHeight="1">
      <c r="B50" s="315" t="s">
        <v>1413</v>
      </c>
      <c r="C50" s="312" t="s">
        <v>1626</v>
      </c>
      <c r="D50" s="312" t="s">
        <v>2025</v>
      </c>
      <c r="E50" s="312"/>
      <c r="F50" s="312"/>
      <c r="G50" s="312" t="s">
        <v>1629</v>
      </c>
      <c r="H50" s="65">
        <v>6259255</v>
      </c>
      <c r="I50" s="65">
        <f>IF(H50="","None",_xlfn.XLOOKUP(H50,RawTable[ITEM_NO],RawTable[STOCK],"None"))</f>
        <v>0</v>
      </c>
      <c r="J50" s="313"/>
      <c r="K50" s="313"/>
      <c r="L50" s="316"/>
    </row>
    <row r="51" spans="2:12" ht="30" customHeight="1">
      <c r="B51" s="315" t="s">
        <v>1413</v>
      </c>
      <c r="C51" s="312" t="s">
        <v>1987</v>
      </c>
      <c r="D51" s="312" t="s">
        <v>1988</v>
      </c>
      <c r="E51" s="312" t="s">
        <v>1986</v>
      </c>
      <c r="F51" s="312" t="s">
        <v>1438</v>
      </c>
      <c r="G51" s="312" t="s">
        <v>1495</v>
      </c>
      <c r="H51" s="65">
        <v>6341341</v>
      </c>
      <c r="I51" s="65">
        <f>IF(H51="","None",_xlfn.XLOOKUP(H51,RawTable[ITEM_NO],RawTable[STOCK],"None"))</f>
        <v>3</v>
      </c>
      <c r="J51" s="313"/>
      <c r="K51" s="313"/>
      <c r="L51" s="316"/>
    </row>
    <row r="52" spans="2:12" ht="30" customHeight="1">
      <c r="B52" s="315" t="s">
        <v>1413</v>
      </c>
      <c r="C52" s="312" t="s">
        <v>1626</v>
      </c>
      <c r="D52" s="312" t="s">
        <v>1988</v>
      </c>
      <c r="E52" s="312"/>
      <c r="F52" s="312"/>
      <c r="G52" s="312" t="s">
        <v>1495</v>
      </c>
      <c r="H52" s="65">
        <v>6341341</v>
      </c>
      <c r="I52" s="65">
        <f>IF(H52="","None",_xlfn.XLOOKUP(H52,RawTable[ITEM_NO],RawTable[STOCK],"None"))</f>
        <v>3</v>
      </c>
      <c r="J52" s="313"/>
      <c r="K52" s="313"/>
      <c r="L52" s="316"/>
    </row>
    <row r="53" spans="2:12" ht="30" customHeight="1">
      <c r="B53" s="315" t="s">
        <v>1413</v>
      </c>
      <c r="C53" s="312" t="s">
        <v>1987</v>
      </c>
      <c r="D53" s="312" t="s">
        <v>1989</v>
      </c>
      <c r="E53" s="312" t="s">
        <v>1986</v>
      </c>
      <c r="F53" s="312" t="s">
        <v>1438</v>
      </c>
      <c r="G53" s="312" t="s">
        <v>1495</v>
      </c>
      <c r="H53" s="65">
        <v>6341342</v>
      </c>
      <c r="I53" s="65">
        <f>IF(H53="","None",_xlfn.XLOOKUP(H53,RawTable[ITEM_NO],RawTable[STOCK],"None"))</f>
        <v>6</v>
      </c>
      <c r="J53" s="313"/>
      <c r="K53" s="313"/>
      <c r="L53" s="316"/>
    </row>
    <row r="54" spans="2:12" ht="30" customHeight="1">
      <c r="B54" s="315" t="s">
        <v>1413</v>
      </c>
      <c r="C54" s="312" t="s">
        <v>1626</v>
      </c>
      <c r="D54" s="312" t="s">
        <v>1989</v>
      </c>
      <c r="E54" s="312"/>
      <c r="F54" s="312"/>
      <c r="G54" s="312" t="s">
        <v>1495</v>
      </c>
      <c r="H54" s="65">
        <v>6341342</v>
      </c>
      <c r="I54" s="65">
        <f>IF(H54="","None",_xlfn.XLOOKUP(H54,RawTable[ITEM_NO],RawTable[STOCK],"None"))</f>
        <v>6</v>
      </c>
      <c r="J54" s="313"/>
      <c r="K54" s="313"/>
      <c r="L54" s="316"/>
    </row>
    <row r="55" spans="2:12" ht="30" customHeight="1">
      <c r="B55" s="315" t="s">
        <v>1413</v>
      </c>
      <c r="C55" s="312" t="s">
        <v>1987</v>
      </c>
      <c r="D55" s="312" t="s">
        <v>1990</v>
      </c>
      <c r="E55" s="312" t="s">
        <v>1986</v>
      </c>
      <c r="F55" s="312" t="s">
        <v>1438</v>
      </c>
      <c r="G55" s="312" t="s">
        <v>1495</v>
      </c>
      <c r="H55" s="65">
        <v>6341344</v>
      </c>
      <c r="I55" s="65">
        <f>IF(H55="","None",_xlfn.XLOOKUP(H55,RawTable[ITEM_NO],RawTable[STOCK],"None"))</f>
        <v>6</v>
      </c>
      <c r="J55" s="313"/>
      <c r="K55" s="313"/>
      <c r="L55" s="316"/>
    </row>
    <row r="56" spans="2:12" ht="30" customHeight="1">
      <c r="B56" s="315" t="s">
        <v>1413</v>
      </c>
      <c r="C56" s="312" t="s">
        <v>1626</v>
      </c>
      <c r="D56" s="312" t="s">
        <v>1990</v>
      </c>
      <c r="E56" s="312"/>
      <c r="F56" s="312"/>
      <c r="G56" s="312" t="s">
        <v>1495</v>
      </c>
      <c r="H56" s="65">
        <v>6341344</v>
      </c>
      <c r="I56" s="65">
        <f>IF(H56="","None",_xlfn.XLOOKUP(H56,RawTable[ITEM_NO],RawTable[STOCK],"None"))</f>
        <v>6</v>
      </c>
      <c r="J56" s="313"/>
      <c r="K56" s="313"/>
      <c r="L56" s="316"/>
    </row>
    <row r="57" spans="2:12" ht="30" customHeight="1">
      <c r="B57" s="315" t="s">
        <v>1415</v>
      </c>
      <c r="C57" s="312" t="s">
        <v>1502</v>
      </c>
      <c r="D57" s="312" t="s">
        <v>2026</v>
      </c>
      <c r="E57" s="312"/>
      <c r="F57" s="312"/>
      <c r="G57" s="312" t="s">
        <v>1419</v>
      </c>
      <c r="H57" s="65">
        <v>6339340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1415</v>
      </c>
      <c r="C58" s="312" t="s">
        <v>1417</v>
      </c>
      <c r="D58" s="312" t="s">
        <v>2027</v>
      </c>
      <c r="E58" s="312"/>
      <c r="F58" s="312"/>
      <c r="G58" s="312" t="s">
        <v>1419</v>
      </c>
      <c r="H58" s="65">
        <v>6240103</v>
      </c>
      <c r="I58" s="65">
        <f>IF(H58="","None",_xlfn.XLOOKUP(H58,RawTable[ITEM_NO],RawTable[STOCK],"None"))</f>
        <v>2</v>
      </c>
      <c r="J58" s="313"/>
      <c r="K58" s="313"/>
      <c r="L58" s="316"/>
    </row>
    <row r="59" spans="2:12" ht="30" customHeight="1">
      <c r="B59" s="315" t="s">
        <v>1413</v>
      </c>
      <c r="C59" s="312" t="s">
        <v>8257</v>
      </c>
      <c r="D59" s="312" t="s">
        <v>8340</v>
      </c>
      <c r="E59" s="739" t="s">
        <v>8341</v>
      </c>
      <c r="F59" s="312" t="s">
        <v>8335</v>
      </c>
      <c r="G59" s="312"/>
      <c r="H59" s="312">
        <v>6341344</v>
      </c>
      <c r="I59" s="65">
        <f>IF(H59="","None",_xlfn.XLOOKUP(H59,RawTable[ITEM_NO],RawTable[STOCK],"None"))</f>
        <v>6</v>
      </c>
      <c r="J59" s="313"/>
      <c r="K59" s="313"/>
      <c r="L59" s="316"/>
    </row>
    <row r="60" spans="2:12" ht="30" customHeight="1">
      <c r="B60" s="315" t="s">
        <v>1415</v>
      </c>
      <c r="C60" s="312" t="s">
        <v>1504</v>
      </c>
      <c r="D60" s="312" t="s">
        <v>2004</v>
      </c>
      <c r="E60" s="312"/>
      <c r="F60" s="312"/>
      <c r="G60" s="312" t="s">
        <v>1419</v>
      </c>
      <c r="H60" s="65">
        <v>6215305</v>
      </c>
      <c r="I60" s="65">
        <f>IF(H60="","None",_xlfn.XLOOKUP(H60,RawTable[ITEM_NO],RawTable[STOCK],"None"))</f>
        <v>2</v>
      </c>
      <c r="J60" s="313"/>
      <c r="K60" s="313"/>
      <c r="L60" s="316"/>
    </row>
    <row r="61" spans="2:12" ht="30" customHeight="1">
      <c r="B61" s="315" t="s">
        <v>1415</v>
      </c>
      <c r="C61" s="312" t="s">
        <v>1504</v>
      </c>
      <c r="D61" s="312" t="s">
        <v>2000</v>
      </c>
      <c r="E61" s="312" t="s">
        <v>2001</v>
      </c>
      <c r="F61" s="312"/>
      <c r="G61" s="312" t="s">
        <v>1419</v>
      </c>
      <c r="H61" s="65">
        <v>6215305</v>
      </c>
      <c r="I61" s="65">
        <f>IF(H61="","None",_xlfn.XLOOKUP(H61,RawTable[ITEM_NO],RawTable[STOCK],"None"))</f>
        <v>2</v>
      </c>
      <c r="J61" s="313"/>
      <c r="K61" s="313"/>
      <c r="L61" s="316"/>
    </row>
    <row r="62" spans="2:12" ht="30" customHeight="1">
      <c r="B62" s="315" t="s">
        <v>1413</v>
      </c>
      <c r="C62" s="312" t="s">
        <v>1626</v>
      </c>
      <c r="D62" s="312" t="s">
        <v>2028</v>
      </c>
      <c r="E62" s="312"/>
      <c r="F62" s="312"/>
      <c r="G62" s="312" t="s">
        <v>1629</v>
      </c>
      <c r="H62" s="65">
        <v>6343077</v>
      </c>
      <c r="I62" s="65">
        <f>IF(H62="","None",_xlfn.XLOOKUP(H62,RawTable[ITEM_NO],RawTable[STOCK],"None"))</f>
        <v>10</v>
      </c>
      <c r="J62" s="313"/>
      <c r="K62" s="313"/>
      <c r="L62" s="316"/>
    </row>
    <row r="63" spans="2:12" ht="30" customHeight="1">
      <c r="B63" s="315" t="s">
        <v>1413</v>
      </c>
      <c r="C63" s="312" t="s">
        <v>1626</v>
      </c>
      <c r="D63" s="312" t="s">
        <v>2029</v>
      </c>
      <c r="E63" s="312"/>
      <c r="F63" s="312"/>
      <c r="G63" s="312" t="s">
        <v>1629</v>
      </c>
      <c r="H63" s="65">
        <v>6259251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1413</v>
      </c>
      <c r="C64" s="312" t="s">
        <v>1626</v>
      </c>
      <c r="D64" s="312" t="s">
        <v>2030</v>
      </c>
      <c r="E64" s="312"/>
      <c r="F64" s="312"/>
      <c r="G64" s="312" t="s">
        <v>1629</v>
      </c>
      <c r="H64" s="65">
        <v>6343076</v>
      </c>
      <c r="I64" s="65">
        <f>IF(H64="","None",_xlfn.XLOOKUP(H64,RawTable[ITEM_NO],RawTable[STOCK],"None"))</f>
        <v>10</v>
      </c>
      <c r="J64" s="313"/>
      <c r="K64" s="313"/>
      <c r="L64" s="316"/>
    </row>
    <row r="65" spans="2:12" ht="30" customHeight="1">
      <c r="B65" s="315" t="s">
        <v>1413</v>
      </c>
      <c r="C65" s="312" t="s">
        <v>1626</v>
      </c>
      <c r="D65" s="312" t="s">
        <v>2031</v>
      </c>
      <c r="E65" s="312"/>
      <c r="F65" s="312"/>
      <c r="G65" s="312" t="s">
        <v>1629</v>
      </c>
      <c r="H65" s="65">
        <v>6343075</v>
      </c>
      <c r="I65" s="65">
        <f>IF(H65="","None",_xlfn.XLOOKUP(H65,RawTable[ITEM_NO],RawTable[STOCK],"None"))</f>
        <v>10</v>
      </c>
      <c r="J65" s="313"/>
      <c r="K65" s="313"/>
      <c r="L65" s="316"/>
    </row>
    <row r="66" spans="2:12" ht="30" customHeight="1">
      <c r="B66" s="315" t="s">
        <v>1413</v>
      </c>
      <c r="C66" s="312" t="s">
        <v>1420</v>
      </c>
      <c r="D66" s="312" t="s">
        <v>2032</v>
      </c>
      <c r="E66" s="312"/>
      <c r="F66" s="312"/>
      <c r="G66" s="312" t="s">
        <v>1495</v>
      </c>
      <c r="H66" s="65">
        <v>6261534</v>
      </c>
      <c r="I66" s="65">
        <f>IF(H66="","None",_xlfn.XLOOKUP(H66,RawTable[ITEM_NO],RawTable[STOCK],"None"))</f>
        <v>0</v>
      </c>
      <c r="J66" s="313"/>
      <c r="K66" s="313"/>
      <c r="L66" s="316"/>
    </row>
    <row r="67" spans="2:12" ht="30" customHeight="1">
      <c r="B67" s="315" t="s">
        <v>1413</v>
      </c>
      <c r="C67" s="312" t="s">
        <v>1625</v>
      </c>
      <c r="D67" s="312" t="s">
        <v>1996</v>
      </c>
      <c r="E67" s="312" t="s">
        <v>1997</v>
      </c>
      <c r="F67" s="312"/>
      <c r="G67" s="312" t="s">
        <v>1554</v>
      </c>
      <c r="H67" s="65">
        <v>6249941</v>
      </c>
      <c r="I67" s="65">
        <f>IF(H67="","None",_xlfn.XLOOKUP(H67,RawTable[ITEM_NO],RawTable[STOCK],"None"))</f>
        <v>0</v>
      </c>
      <c r="J67" s="313"/>
      <c r="K67" s="313"/>
      <c r="L67" s="316"/>
    </row>
    <row r="68" spans="2:12" ht="30" customHeight="1">
      <c r="B68" s="315"/>
      <c r="C68" s="312"/>
      <c r="D68" s="312" t="s">
        <v>1996</v>
      </c>
      <c r="E68" s="312" t="s">
        <v>8343</v>
      </c>
      <c r="F68" s="312"/>
      <c r="G68" s="312"/>
      <c r="H68" s="312">
        <v>6249941</v>
      </c>
      <c r="I68" s="65">
        <f>IF(H68="","None",_xlfn.XLOOKUP(H68,RawTable[ITEM_NO],RawTable[STOCK],"None"))</f>
        <v>0</v>
      </c>
      <c r="J68" s="313"/>
      <c r="K68" s="313"/>
      <c r="L68" s="316"/>
    </row>
    <row r="69" spans="2:12" ht="30" customHeight="1">
      <c r="B69" s="315" t="s">
        <v>1413</v>
      </c>
      <c r="C69" s="312" t="s">
        <v>1625</v>
      </c>
      <c r="D69" s="312" t="s">
        <v>1994</v>
      </c>
      <c r="E69" s="312" t="s">
        <v>1995</v>
      </c>
      <c r="F69" s="312"/>
      <c r="G69" s="312" t="s">
        <v>1554</v>
      </c>
      <c r="H69" s="65">
        <v>6249942</v>
      </c>
      <c r="I69" s="65">
        <f>IF(H69="","None",_xlfn.XLOOKUP(H69,RawTable[ITEM_NO],RawTable[STOCK],"None"))</f>
        <v>0</v>
      </c>
      <c r="J69" s="313"/>
      <c r="K69" s="313"/>
      <c r="L69" s="316"/>
    </row>
    <row r="70" spans="2:12" ht="30" customHeight="1">
      <c r="B70" s="315" t="s">
        <v>1413</v>
      </c>
      <c r="C70" s="312"/>
      <c r="D70" s="312" t="s">
        <v>2033</v>
      </c>
      <c r="E70" s="312"/>
      <c r="F70" s="312"/>
      <c r="G70" s="312" t="s">
        <v>1770</v>
      </c>
      <c r="H70" s="65">
        <v>6317718</v>
      </c>
      <c r="I70" s="65">
        <f>IF(H70="","None",_xlfn.XLOOKUP(H70,RawTable[ITEM_NO],RawTable[STOCK],"None"))</f>
        <v>0</v>
      </c>
      <c r="J70" s="313"/>
      <c r="K70" s="313"/>
      <c r="L70" s="316"/>
    </row>
    <row r="71" spans="2:12" ht="30" customHeight="1">
      <c r="B71" s="315" t="s">
        <v>1413</v>
      </c>
      <c r="C71" s="312" t="s">
        <v>1976</v>
      </c>
      <c r="D71" s="312" t="s">
        <v>1978</v>
      </c>
      <c r="E71" s="312" t="s">
        <v>1972</v>
      </c>
      <c r="F71" s="312"/>
      <c r="G71" s="312" t="s">
        <v>1495</v>
      </c>
      <c r="H71" s="65">
        <v>6224828</v>
      </c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 t="s">
        <v>1413</v>
      </c>
      <c r="C72" s="312"/>
      <c r="D72" s="312" t="s">
        <v>2034</v>
      </c>
      <c r="E72" s="312"/>
      <c r="F72" s="312"/>
      <c r="G72" s="312" t="s">
        <v>1770</v>
      </c>
      <c r="H72" s="65">
        <v>6317720</v>
      </c>
      <c r="I72" s="65">
        <f>IF(H72="","None",_xlfn.XLOOKUP(H72,RawTable[ITEM_NO],RawTable[STOCK],"None"))</f>
        <v>0</v>
      </c>
      <c r="J72" s="313"/>
      <c r="K72" s="313"/>
      <c r="L72" s="316"/>
    </row>
    <row r="73" spans="2:12" ht="30" customHeight="1">
      <c r="B73" s="315" t="s">
        <v>1413</v>
      </c>
      <c r="C73" s="312" t="s">
        <v>1626</v>
      </c>
      <c r="D73" s="312" t="s">
        <v>2035</v>
      </c>
      <c r="E73" s="312"/>
      <c r="F73" s="312"/>
      <c r="G73" s="312" t="s">
        <v>1629</v>
      </c>
      <c r="H73" s="65">
        <v>6241404</v>
      </c>
      <c r="I73" s="65">
        <f>IF(H73="","None",_xlfn.XLOOKUP(H73,RawTable[ITEM_NO],RawTable[STOCK],"None"))</f>
        <v>0</v>
      </c>
      <c r="J73" s="313"/>
      <c r="K73" s="313"/>
      <c r="L73" s="316"/>
    </row>
    <row r="74" spans="2:12" ht="30" customHeight="1">
      <c r="B74" s="315" t="s">
        <v>1413</v>
      </c>
      <c r="C74" s="312" t="s">
        <v>1626</v>
      </c>
      <c r="D74" s="312" t="s">
        <v>2036</v>
      </c>
      <c r="E74" s="312"/>
      <c r="F74" s="312"/>
      <c r="G74" s="312" t="s">
        <v>1629</v>
      </c>
      <c r="H74" s="65">
        <v>6220401</v>
      </c>
      <c r="I74" s="65">
        <f>IF(H74="","None",_xlfn.XLOOKUP(H74,RawTable[ITEM_NO],RawTable[STOCK],"None"))</f>
        <v>0</v>
      </c>
      <c r="J74" s="313"/>
      <c r="K74" s="313"/>
      <c r="L74" s="316"/>
    </row>
    <row r="75" spans="2:12" ht="30" customHeight="1">
      <c r="B75" s="315" t="s">
        <v>1413</v>
      </c>
      <c r="C75" s="312" t="s">
        <v>1626</v>
      </c>
      <c r="D75" s="312" t="s">
        <v>1962</v>
      </c>
      <c r="E75" s="312" t="s">
        <v>1963</v>
      </c>
      <c r="F75" s="312"/>
      <c r="G75" s="312" t="s">
        <v>1629</v>
      </c>
      <c r="H75" s="65">
        <v>6220401</v>
      </c>
      <c r="I75" s="65">
        <f>IF(H75="","None",_xlfn.XLOOKUP(H75,RawTable[ITEM_NO],RawTable[STOCK],"None"))</f>
        <v>0</v>
      </c>
      <c r="J75" s="313"/>
      <c r="K75" s="313"/>
      <c r="L75" s="316"/>
    </row>
    <row r="76" spans="2:12" ht="30" customHeight="1">
      <c r="B76" s="315" t="s">
        <v>1413</v>
      </c>
      <c r="C76" s="312" t="s">
        <v>2037</v>
      </c>
      <c r="D76" s="312" t="s">
        <v>2038</v>
      </c>
      <c r="E76" s="312"/>
      <c r="F76" s="312"/>
      <c r="G76" s="312" t="s">
        <v>1770</v>
      </c>
      <c r="H76" s="65">
        <v>6317722</v>
      </c>
      <c r="I76" s="65">
        <f>IF(H76="","None",_xlfn.XLOOKUP(H76,RawTable[ITEM_NO],RawTable[STOCK],"None"))</f>
        <v>0</v>
      </c>
      <c r="J76" s="313"/>
      <c r="K76" s="313"/>
      <c r="L76" s="316"/>
    </row>
    <row r="77" spans="2:12" ht="30" customHeight="1">
      <c r="B77" s="315" t="s">
        <v>1413</v>
      </c>
      <c r="C77" s="312"/>
      <c r="D77" s="312" t="s">
        <v>2039</v>
      </c>
      <c r="E77" s="312"/>
      <c r="F77" s="312"/>
      <c r="G77" s="312" t="s">
        <v>1770</v>
      </c>
      <c r="H77" s="65">
        <v>958589</v>
      </c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 t="s">
        <v>1413</v>
      </c>
      <c r="C78" s="312"/>
      <c r="D78" s="312" t="s">
        <v>1979</v>
      </c>
      <c r="E78" s="312" t="s">
        <v>1972</v>
      </c>
      <c r="F78" s="312"/>
      <c r="G78" s="312" t="s">
        <v>1495</v>
      </c>
      <c r="H78" s="65">
        <v>6224826</v>
      </c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 t="s">
        <v>1413</v>
      </c>
      <c r="C79" s="312"/>
      <c r="D79" s="312" t="s">
        <v>1993</v>
      </c>
      <c r="E79" s="312" t="s">
        <v>1992</v>
      </c>
      <c r="F79" s="312"/>
      <c r="G79" s="312" t="s">
        <v>1629</v>
      </c>
      <c r="H79" s="65">
        <v>6247763</v>
      </c>
      <c r="I79" s="65">
        <f>IF(H79="","None",_xlfn.XLOOKUP(H79,RawTable[ITEM_NO],RawTable[STOCK],"None"))</f>
        <v>10</v>
      </c>
      <c r="J79" s="313"/>
      <c r="K79" s="313"/>
      <c r="L79" s="316"/>
    </row>
    <row r="80" spans="2:12" ht="30" customHeight="1">
      <c r="B80" s="315" t="s">
        <v>1413</v>
      </c>
      <c r="C80" s="312"/>
      <c r="D80" s="312" t="s">
        <v>1993</v>
      </c>
      <c r="E80" s="312"/>
      <c r="F80" s="312"/>
      <c r="G80" s="312" t="s">
        <v>1629</v>
      </c>
      <c r="H80" s="65">
        <v>6247763</v>
      </c>
      <c r="I80" s="65">
        <f>IF(H80="","None",_xlfn.XLOOKUP(H80,RawTable[ITEM_NO],RawTable[STOCK],"None"))</f>
        <v>10</v>
      </c>
      <c r="J80" s="313"/>
      <c r="K80" s="313"/>
      <c r="L80" s="316"/>
    </row>
    <row r="81" spans="2:12" ht="30" customHeight="1">
      <c r="B81" s="315" t="s">
        <v>1413</v>
      </c>
      <c r="C81" s="312"/>
      <c r="D81" s="312" t="s">
        <v>1981</v>
      </c>
      <c r="E81" s="312" t="s">
        <v>1972</v>
      </c>
      <c r="F81" s="312"/>
      <c r="G81" s="312" t="s">
        <v>1495</v>
      </c>
      <c r="H81" s="65">
        <v>6224822</v>
      </c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 t="s">
        <v>1413</v>
      </c>
      <c r="C82" s="312"/>
      <c r="D82" s="312" t="s">
        <v>1980</v>
      </c>
      <c r="E82" s="312" t="s">
        <v>1972</v>
      </c>
      <c r="F82" s="312"/>
      <c r="G82" s="312" t="s">
        <v>1495</v>
      </c>
      <c r="H82" s="65">
        <v>6224824</v>
      </c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 t="s">
        <v>1413</v>
      </c>
      <c r="C83" s="312" t="s">
        <v>1561</v>
      </c>
      <c r="D83" s="312" t="s">
        <v>2040</v>
      </c>
      <c r="E83" s="312"/>
      <c r="F83" s="312"/>
      <c r="G83" s="312" t="s">
        <v>1423</v>
      </c>
      <c r="H83" s="65">
        <v>6143780</v>
      </c>
      <c r="I83" s="65">
        <f>IF(H83="","None",_xlfn.XLOOKUP(H83,RawTable[ITEM_NO],RawTable[STOCK],"None"))</f>
        <v>2</v>
      </c>
      <c r="J83" s="313"/>
      <c r="K83" s="313"/>
      <c r="L83" s="316"/>
    </row>
    <row r="84" spans="2:12" ht="30" customHeight="1">
      <c r="B84" s="315" t="s">
        <v>1413</v>
      </c>
      <c r="C84" s="312" t="s">
        <v>1561</v>
      </c>
      <c r="D84" s="312" t="s">
        <v>1969</v>
      </c>
      <c r="E84" s="312" t="s">
        <v>1970</v>
      </c>
      <c r="F84" s="312"/>
      <c r="G84" s="312" t="s">
        <v>1423</v>
      </c>
      <c r="H84" s="65">
        <v>6143780</v>
      </c>
      <c r="I84" s="65">
        <f>IF(H84="","None",_xlfn.XLOOKUP(H84,RawTable[ITEM_NO],RawTable[STOCK],"None"))</f>
        <v>2</v>
      </c>
      <c r="J84" s="313"/>
      <c r="K84" s="313"/>
      <c r="L84" s="316"/>
    </row>
    <row r="85" spans="2:12" ht="30" customHeight="1">
      <c r="B85" s="315" t="s">
        <v>1415</v>
      </c>
      <c r="C85" s="312" t="s">
        <v>1563</v>
      </c>
      <c r="D85" s="312" t="s">
        <v>2003</v>
      </c>
      <c r="E85" s="312"/>
      <c r="F85" s="312"/>
      <c r="G85" s="312" t="s">
        <v>1423</v>
      </c>
      <c r="H85" s="65">
        <v>6229736</v>
      </c>
      <c r="I85" s="65">
        <f>IF(H85="","None",_xlfn.XLOOKUP(H85,RawTable[ITEM_NO],RawTable[STOCK],"None"))</f>
        <v>5</v>
      </c>
      <c r="J85" s="313"/>
      <c r="K85" s="313"/>
      <c r="L85" s="316"/>
    </row>
    <row r="86" spans="2:12" ht="30" customHeight="1">
      <c r="B86" s="315" t="s">
        <v>1413</v>
      </c>
      <c r="C86" s="312" t="s">
        <v>1626</v>
      </c>
      <c r="D86" s="312" t="s">
        <v>2041</v>
      </c>
      <c r="E86" s="312"/>
      <c r="F86" s="312"/>
      <c r="G86" s="312" t="s">
        <v>1629</v>
      </c>
      <c r="H86" s="65">
        <v>6220400</v>
      </c>
      <c r="I86" s="65">
        <f>IF(H86="","None",_xlfn.XLOOKUP(H86,RawTable[ITEM_NO],RawTable[STOCK],"None"))</f>
        <v>0</v>
      </c>
      <c r="J86" s="313"/>
      <c r="K86" s="313"/>
      <c r="L86" s="316"/>
    </row>
    <row r="87" spans="2:12" ht="30" customHeight="1">
      <c r="B87" s="315" t="s">
        <v>1413</v>
      </c>
      <c r="C87" s="312" t="s">
        <v>1626</v>
      </c>
      <c r="D87" s="312" t="s">
        <v>1966</v>
      </c>
      <c r="E87" s="312" t="s">
        <v>1965</v>
      </c>
      <c r="F87" s="312"/>
      <c r="G87" s="312" t="s">
        <v>1629</v>
      </c>
      <c r="H87" s="65">
        <v>6220400</v>
      </c>
      <c r="I87" s="65">
        <f>IF(H87="","None",_xlfn.XLOOKUP(H87,RawTable[ITEM_NO],RawTable[STOCK],"None"))</f>
        <v>0</v>
      </c>
      <c r="J87" s="313"/>
      <c r="K87" s="313"/>
      <c r="L87" s="316"/>
    </row>
    <row r="88" spans="2:12" ht="30" customHeight="1">
      <c r="B88" s="315" t="s">
        <v>1413</v>
      </c>
      <c r="C88" s="312" t="s">
        <v>1626</v>
      </c>
      <c r="D88" s="312" t="s">
        <v>2042</v>
      </c>
      <c r="E88" s="312"/>
      <c r="F88" s="312"/>
      <c r="G88" s="312" t="s">
        <v>1629</v>
      </c>
      <c r="H88" s="65">
        <v>6241405</v>
      </c>
      <c r="I88" s="65">
        <f>IF(H88="","None",_xlfn.XLOOKUP(H88,RawTable[ITEM_NO],RawTable[STOCK],"None"))</f>
        <v>0</v>
      </c>
      <c r="J88" s="313"/>
      <c r="K88" s="313"/>
      <c r="L88" s="316"/>
    </row>
    <row r="89" spans="2:12" ht="30" customHeight="1">
      <c r="B89" s="315" t="s">
        <v>1413</v>
      </c>
      <c r="C89" s="312"/>
      <c r="D89" s="312" t="s">
        <v>2043</v>
      </c>
      <c r="E89" s="312"/>
      <c r="F89" s="312"/>
      <c r="G89" s="312" t="s">
        <v>1554</v>
      </c>
      <c r="H89" s="65">
        <v>6310517</v>
      </c>
      <c r="I89" s="65">
        <f>IF(H89="","None",_xlfn.XLOOKUP(H89,RawTable[ITEM_NO],RawTable[STOCK],"None"))</f>
        <v>0</v>
      </c>
      <c r="J89" s="313"/>
      <c r="K89" s="313"/>
      <c r="L89" s="316"/>
    </row>
    <row r="90" spans="2:12" ht="30" customHeight="1">
      <c r="B90" s="315" t="s">
        <v>1413</v>
      </c>
      <c r="C90" s="312"/>
      <c r="D90" s="312" t="s">
        <v>2044</v>
      </c>
      <c r="E90" s="312"/>
      <c r="F90" s="312"/>
      <c r="G90" s="312" t="s">
        <v>1554</v>
      </c>
      <c r="H90" s="65">
        <v>6310518</v>
      </c>
      <c r="I90" s="65">
        <f>IF(H90="","None",_xlfn.XLOOKUP(H90,RawTable[ITEM_NO],RawTable[STOCK],"None"))</f>
        <v>0</v>
      </c>
      <c r="J90" s="313"/>
      <c r="K90" s="313"/>
      <c r="L90" s="316"/>
    </row>
    <row r="91" spans="2:12" ht="30" customHeight="1">
      <c r="B91" s="315" t="s">
        <v>1415</v>
      </c>
      <c r="C91" s="312" t="s">
        <v>1504</v>
      </c>
      <c r="D91" s="312" t="s">
        <v>2045</v>
      </c>
      <c r="E91" s="312"/>
      <c r="F91" s="312"/>
      <c r="G91" s="312" t="s">
        <v>1419</v>
      </c>
      <c r="H91" s="65">
        <v>1054862</v>
      </c>
      <c r="I91" s="65">
        <f>IF(H91="","None",_xlfn.XLOOKUP(H91,RawTable[ITEM_NO],RawTable[STOCK],"None"))</f>
        <v>1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I106" s="65" t="str">
        <f>IF(H106="","None",_xlfn.XLOOKUP(H106,RawTable[ITEM_NO],RawTable[STOCK],"None"))</f>
        <v>None</v>
      </c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91">
      <sortCondition ref="D3"/>
    </sortState>
  </autoFilter>
  <phoneticPr fontId="2" type="noConversion"/>
  <conditionalFormatting sqref="B4:H220">
    <cfRule type="expression" dxfId="52" priority="6" stopIfTrue="1">
      <formula>UPPER($I4)="NONE"</formula>
    </cfRule>
    <cfRule type="expression" dxfId="51" priority="7" stopIfTrue="1">
      <formula>AND($I4&lt;&gt;"", $J4&lt;&gt;"", $I4*1&lt;$J4*1)</formula>
    </cfRule>
  </conditionalFormatting>
  <conditionalFormatting sqref="H1:H3 H221:H1048576">
    <cfRule type="duplicateValues" dxfId="50" priority="5"/>
  </conditionalFormatting>
  <conditionalFormatting sqref="H4:H1048576">
    <cfRule type="expression" dxfId="49" priority="8">
      <formula>COUNTIF($H:$H, $H4)&gt;1</formula>
    </cfRule>
  </conditionalFormatting>
  <conditionalFormatting sqref="I3:I1048576">
    <cfRule type="cellIs" dxfId="48" priority="1" operator="equal">
      <formula>0</formula>
    </cfRule>
    <cfRule type="cellIs" dxfId="47" priority="2" operator="equal">
      <formula>"None"</formula>
    </cfRule>
  </conditionalFormatting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F264-C203-4973-A3C3-6974AD33F9FC}">
  <sheetPr codeName="Sheet24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2047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1415</v>
      </c>
      <c r="C4" s="312" t="s">
        <v>1429</v>
      </c>
      <c r="D4" s="312" t="s">
        <v>2073</v>
      </c>
      <c r="E4" s="312"/>
      <c r="F4" s="312"/>
      <c r="G4" s="312" t="s">
        <v>1419</v>
      </c>
      <c r="H4" s="65">
        <v>6334987</v>
      </c>
      <c r="I4" s="65">
        <f>IF(H4="","None",_xlfn.XLOOKUP(H4,RawTable[ITEM_NO],RawTable[STOCK],"None"))</f>
        <v>0</v>
      </c>
      <c r="J4" s="313"/>
      <c r="K4" s="313"/>
      <c r="L4" s="316"/>
    </row>
    <row r="5" spans="2:12" ht="30" customHeight="1">
      <c r="B5" s="315" t="s">
        <v>1415</v>
      </c>
      <c r="C5" s="312" t="s">
        <v>1417</v>
      </c>
      <c r="D5" s="312" t="s">
        <v>2070</v>
      </c>
      <c r="E5" s="312"/>
      <c r="F5" s="312"/>
      <c r="G5" s="312" t="s">
        <v>1428</v>
      </c>
      <c r="H5" s="65">
        <v>6334986</v>
      </c>
      <c r="I5" s="65">
        <f>IF(H5="","None",_xlfn.XLOOKUP(H5,RawTable[ITEM_NO],RawTable[STOCK],"None"))</f>
        <v>0</v>
      </c>
      <c r="J5" s="313"/>
      <c r="K5" s="313"/>
      <c r="L5" s="316"/>
    </row>
    <row r="6" spans="2:12" ht="30" customHeight="1">
      <c r="B6" s="315" t="s">
        <v>1415</v>
      </c>
      <c r="C6" s="312" t="s">
        <v>1488</v>
      </c>
      <c r="D6" s="312" t="s">
        <v>2097</v>
      </c>
      <c r="E6" s="312"/>
      <c r="F6" s="312"/>
      <c r="G6" s="312" t="s">
        <v>1428</v>
      </c>
      <c r="H6" s="65">
        <v>6334988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1413</v>
      </c>
      <c r="C7" s="312" t="s">
        <v>1755</v>
      </c>
      <c r="D7" s="312" t="s">
        <v>2067</v>
      </c>
      <c r="E7" s="312"/>
      <c r="F7" s="312"/>
      <c r="G7" s="312" t="s">
        <v>1770</v>
      </c>
      <c r="H7" s="65">
        <v>6319290</v>
      </c>
      <c r="I7" s="65">
        <f>IF(H7="","None",_xlfn.XLOOKUP(H7,RawTable[ITEM_NO],RawTable[STOCK],"None"))</f>
        <v>0</v>
      </c>
      <c r="J7" s="313"/>
      <c r="K7" s="313"/>
      <c r="L7" s="316"/>
    </row>
    <row r="8" spans="2:12" ht="30" customHeight="1">
      <c r="B8" s="315" t="s">
        <v>1413</v>
      </c>
      <c r="C8" s="312" t="s">
        <v>1602</v>
      </c>
      <c r="D8" s="312" t="s">
        <v>2072</v>
      </c>
      <c r="E8" s="312"/>
      <c r="F8" s="312"/>
      <c r="G8" s="312" t="s">
        <v>1629</v>
      </c>
      <c r="H8" s="65">
        <v>6230654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1413</v>
      </c>
      <c r="C9" s="312" t="s">
        <v>1602</v>
      </c>
      <c r="D9" s="312" t="s">
        <v>2055</v>
      </c>
      <c r="E9" s="312" t="s">
        <v>2056</v>
      </c>
      <c r="F9" s="312"/>
      <c r="G9" s="312" t="s">
        <v>1629</v>
      </c>
      <c r="H9" s="65">
        <v>6230654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1413</v>
      </c>
      <c r="C10" s="312" t="s">
        <v>1767</v>
      </c>
      <c r="D10" s="312" t="s">
        <v>2074</v>
      </c>
      <c r="E10" s="312"/>
      <c r="F10" s="312"/>
      <c r="G10" s="312" t="s">
        <v>1423</v>
      </c>
      <c r="H10" s="65">
        <v>6326653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1413</v>
      </c>
      <c r="C11" s="312" t="s">
        <v>1769</v>
      </c>
      <c r="D11" s="312" t="s">
        <v>2075</v>
      </c>
      <c r="E11" s="312"/>
      <c r="F11" s="312"/>
      <c r="G11" s="312" t="s">
        <v>1770</v>
      </c>
      <c r="H11" s="65">
        <v>6319289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1413</v>
      </c>
      <c r="C12" s="312" t="s">
        <v>1769</v>
      </c>
      <c r="D12" s="312" t="s">
        <v>2076</v>
      </c>
      <c r="E12" s="312"/>
      <c r="F12" s="312"/>
      <c r="G12" s="312" t="s">
        <v>1770</v>
      </c>
      <c r="H12" s="65">
        <v>6319288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1413</v>
      </c>
      <c r="C13" s="312" t="s">
        <v>1769</v>
      </c>
      <c r="D13" s="312" t="s">
        <v>2077</v>
      </c>
      <c r="E13" s="312"/>
      <c r="F13" s="312"/>
      <c r="G13" s="312" t="s">
        <v>1770</v>
      </c>
      <c r="H13" s="65">
        <v>6319281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1413</v>
      </c>
      <c r="C14" s="312" t="s">
        <v>2085</v>
      </c>
      <c r="D14" s="312" t="s">
        <v>2086</v>
      </c>
      <c r="E14" s="312"/>
      <c r="F14" s="312"/>
      <c r="G14" s="312" t="s">
        <v>1770</v>
      </c>
      <c r="H14" s="65">
        <v>6319286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1413</v>
      </c>
      <c r="C15" s="312" t="s">
        <v>2051</v>
      </c>
      <c r="D15" s="312" t="s">
        <v>2052</v>
      </c>
      <c r="E15" s="312" t="s">
        <v>2050</v>
      </c>
      <c r="F15" s="312" t="s">
        <v>1438</v>
      </c>
      <c r="G15" s="312" t="s">
        <v>1423</v>
      </c>
      <c r="H15" s="65">
        <v>6278252</v>
      </c>
      <c r="I15" s="65">
        <f>IF(H15="","None",_xlfn.XLOOKUP(H15,RawTable[ITEM_NO],RawTable[STOCK],"None"))</f>
        <v>0</v>
      </c>
      <c r="J15" s="313"/>
      <c r="K15" s="313"/>
      <c r="L15" s="316"/>
    </row>
    <row r="16" spans="2:12" ht="30" customHeight="1">
      <c r="B16" s="315" t="s">
        <v>1413</v>
      </c>
      <c r="C16" s="312" t="s">
        <v>1689</v>
      </c>
      <c r="D16" s="312" t="s">
        <v>2068</v>
      </c>
      <c r="E16" s="312"/>
      <c r="F16" s="312"/>
      <c r="G16" s="312" t="s">
        <v>1770</v>
      </c>
      <c r="H16" s="65">
        <v>6319280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1413</v>
      </c>
      <c r="C17" s="312" t="s">
        <v>1626</v>
      </c>
      <c r="D17" s="312" t="s">
        <v>2090</v>
      </c>
      <c r="E17" s="312"/>
      <c r="F17" s="312"/>
      <c r="G17" s="312" t="s">
        <v>1770</v>
      </c>
      <c r="H17" s="65">
        <v>6319283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1413</v>
      </c>
      <c r="C18" s="312" t="s">
        <v>2094</v>
      </c>
      <c r="D18" s="312" t="s">
        <v>2095</v>
      </c>
      <c r="E18" s="312"/>
      <c r="F18" s="312"/>
      <c r="G18" s="312" t="s">
        <v>1423</v>
      </c>
      <c r="H18" s="65">
        <v>6338719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1413</v>
      </c>
      <c r="C19" s="312" t="s">
        <v>2105</v>
      </c>
      <c r="D19" s="312" t="s">
        <v>2106</v>
      </c>
      <c r="E19" s="312"/>
      <c r="F19" s="312"/>
      <c r="G19" s="312" t="s">
        <v>1759</v>
      </c>
      <c r="H19" s="65">
        <v>6320128</v>
      </c>
      <c r="I19" s="65">
        <f>IF(H19="","None",_xlfn.XLOOKUP(H19,RawTable[ITEM_NO],RawTable[STOCK],"None"))</f>
        <v>0</v>
      </c>
      <c r="J19" s="313"/>
      <c r="K19" s="313"/>
      <c r="L19" s="316"/>
    </row>
    <row r="20" spans="2:12" ht="30" customHeight="1">
      <c r="B20" s="315" t="s">
        <v>1413</v>
      </c>
      <c r="C20" s="312"/>
      <c r="D20" s="312" t="s">
        <v>2069</v>
      </c>
      <c r="E20" s="312"/>
      <c r="F20" s="312"/>
      <c r="G20" s="312" t="s">
        <v>1770</v>
      </c>
      <c r="H20" s="65">
        <v>6319284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/>
      <c r="D21" s="312" t="s">
        <v>2080</v>
      </c>
      <c r="E21" s="312"/>
      <c r="F21" s="312"/>
      <c r="G21" s="312" t="s">
        <v>1759</v>
      </c>
      <c r="H21" s="65">
        <v>957757</v>
      </c>
      <c r="I21" s="65">
        <f>IF(H21="","None",_xlfn.XLOOKUP(H21,RawTable[ITEM_NO],RawTable[STOCK],"None"))</f>
        <v>0</v>
      </c>
      <c r="J21" s="313"/>
      <c r="K21" s="313"/>
      <c r="L21" s="316"/>
    </row>
    <row r="22" spans="2:12" ht="30" customHeight="1">
      <c r="B22" s="315" t="s">
        <v>1413</v>
      </c>
      <c r="C22" s="312"/>
      <c r="D22" s="312" t="s">
        <v>2081</v>
      </c>
      <c r="E22" s="312"/>
      <c r="F22" s="312"/>
      <c r="G22" s="312" t="s">
        <v>1770</v>
      </c>
      <c r="H22" s="65">
        <v>961802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/>
      <c r="D23" s="312" t="s">
        <v>2088</v>
      </c>
      <c r="E23" s="312"/>
      <c r="F23" s="312"/>
      <c r="G23" s="312" t="s">
        <v>2089</v>
      </c>
      <c r="H23" s="65">
        <v>956766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1413</v>
      </c>
      <c r="C24" s="312"/>
      <c r="D24" s="312" t="s">
        <v>2101</v>
      </c>
      <c r="E24" s="312"/>
      <c r="F24" s="312"/>
      <c r="G24" s="312" t="s">
        <v>1770</v>
      </c>
      <c r="H24" s="65">
        <v>6319282</v>
      </c>
      <c r="I24" s="65">
        <f>IF(H24="","None",_xlfn.XLOOKUP(H24,RawTable[ITEM_NO],RawTable[STOCK],"None"))</f>
        <v>0</v>
      </c>
      <c r="J24" s="313"/>
      <c r="K24" s="313"/>
      <c r="L24" s="316"/>
    </row>
    <row r="25" spans="2:12" ht="30" customHeight="1">
      <c r="B25" s="315" t="s">
        <v>1413</v>
      </c>
      <c r="C25" s="312"/>
      <c r="D25" s="312" t="s">
        <v>2100</v>
      </c>
      <c r="E25" s="312"/>
      <c r="F25" s="312"/>
      <c r="G25" s="312" t="s">
        <v>1770</v>
      </c>
      <c r="H25" s="65">
        <v>6319285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1413</v>
      </c>
      <c r="C26" s="312"/>
      <c r="D26" s="312" t="s">
        <v>2103</v>
      </c>
      <c r="E26" s="312"/>
      <c r="F26" s="312"/>
      <c r="G26" s="312" t="s">
        <v>1423</v>
      </c>
      <c r="H26" s="65">
        <v>6165932</v>
      </c>
      <c r="I26" s="65">
        <f>IF(H26="","None",_xlfn.XLOOKUP(H26,RawTable[ITEM_NO],RawTable[STOCK],"None"))</f>
        <v>0</v>
      </c>
      <c r="J26" s="313"/>
      <c r="K26" s="313"/>
      <c r="L26" s="316"/>
    </row>
    <row r="27" spans="2:12" ht="30" customHeight="1">
      <c r="B27" s="315" t="s">
        <v>1413</v>
      </c>
      <c r="C27" s="312"/>
      <c r="D27" s="312" t="s">
        <v>2104</v>
      </c>
      <c r="E27" s="312"/>
      <c r="F27" s="312"/>
      <c r="G27" s="312" t="s">
        <v>1770</v>
      </c>
      <c r="H27" s="65">
        <v>6319287</v>
      </c>
      <c r="I27" s="65">
        <f>IF(H27="","None",_xlfn.XLOOKUP(H27,RawTable[ITEM_NO],RawTable[STOCK],"None"))</f>
        <v>0</v>
      </c>
      <c r="J27" s="313"/>
      <c r="K27" s="313"/>
      <c r="L27" s="316"/>
    </row>
    <row r="28" spans="2:12" ht="30" customHeight="1">
      <c r="B28" s="315"/>
      <c r="C28" s="312"/>
      <c r="D28" s="312" t="s">
        <v>8352</v>
      </c>
      <c r="E28" s="312" t="s">
        <v>8348</v>
      </c>
      <c r="F28" s="312" t="s">
        <v>8356</v>
      </c>
      <c r="G28" s="312"/>
      <c r="H28" s="65">
        <v>6278252</v>
      </c>
      <c r="I28" s="65">
        <f>IF(H28="","None",_xlfn.XLOOKUP(H28,RawTable[ITEM_NO],RawTable[STOCK],"None"))</f>
        <v>0</v>
      </c>
      <c r="J28" s="313"/>
      <c r="K28" s="313"/>
      <c r="L28" s="316"/>
    </row>
    <row r="29" spans="2:12" ht="30" customHeight="1">
      <c r="B29" s="315"/>
      <c r="C29" s="312"/>
      <c r="D29" s="312" t="s">
        <v>8353</v>
      </c>
      <c r="E29" s="312" t="s">
        <v>8349</v>
      </c>
      <c r="F29" s="312" t="s">
        <v>8358</v>
      </c>
      <c r="G29" s="312"/>
      <c r="H29" s="65">
        <v>6230654</v>
      </c>
      <c r="I29" s="65">
        <f>IF(H29="","None",_xlfn.XLOOKUP(H29,RawTable[ITEM_NO],RawTable[STOCK],"None"))</f>
        <v>0</v>
      </c>
      <c r="J29" s="313"/>
      <c r="K29" s="313"/>
      <c r="L29" s="316"/>
    </row>
    <row r="30" spans="2:12" ht="30" customHeight="1">
      <c r="B30" s="315" t="s">
        <v>1415</v>
      </c>
      <c r="C30" s="312" t="s">
        <v>1448</v>
      </c>
      <c r="D30" s="312" t="s">
        <v>2060</v>
      </c>
      <c r="E30" s="312" t="s">
        <v>2061</v>
      </c>
      <c r="F30" s="312"/>
      <c r="G30" s="312" t="s">
        <v>1419</v>
      </c>
      <c r="H30" s="65">
        <v>6246267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1413</v>
      </c>
      <c r="C31" s="312" t="s">
        <v>2102</v>
      </c>
      <c r="D31" s="312" t="s">
        <v>2058</v>
      </c>
      <c r="E31" s="312"/>
      <c r="F31" s="312"/>
      <c r="G31" s="312" t="s">
        <v>1423</v>
      </c>
      <c r="H31" s="65">
        <v>6230428</v>
      </c>
      <c r="I31" s="65">
        <f>IF(H31="","None",_xlfn.XLOOKUP(H31,RawTable[ITEM_NO],RawTable[STOCK],"None"))</f>
        <v>1</v>
      </c>
      <c r="J31" s="313"/>
      <c r="K31" s="313"/>
      <c r="L31" s="316"/>
    </row>
    <row r="32" spans="2:12" ht="30" customHeight="1">
      <c r="B32" s="315" t="s">
        <v>1413</v>
      </c>
      <c r="C32" s="312" t="s">
        <v>1607</v>
      </c>
      <c r="D32" s="312" t="s">
        <v>2087</v>
      </c>
      <c r="E32" s="312"/>
      <c r="F32" s="312"/>
      <c r="G32" s="312" t="s">
        <v>1423</v>
      </c>
      <c r="H32" s="65">
        <v>6250882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 t="s">
        <v>1413</v>
      </c>
      <c r="C33" s="312" t="s">
        <v>1912</v>
      </c>
      <c r="D33" s="312" t="s">
        <v>2053</v>
      </c>
      <c r="E33" s="312" t="s">
        <v>2054</v>
      </c>
      <c r="F33" s="312" t="s">
        <v>1438</v>
      </c>
      <c r="G33" s="312" t="s">
        <v>1765</v>
      </c>
      <c r="H33" s="65">
        <v>6231592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1413</v>
      </c>
      <c r="C34" s="312" t="s">
        <v>2092</v>
      </c>
      <c r="D34" s="312" t="s">
        <v>2093</v>
      </c>
      <c r="E34" s="312"/>
      <c r="F34" s="312"/>
      <c r="G34" s="312" t="s">
        <v>1765</v>
      </c>
      <c r="H34" s="65">
        <v>6231592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1413</v>
      </c>
      <c r="C35" s="312" t="s">
        <v>2057</v>
      </c>
      <c r="D35" s="312" t="s">
        <v>2058</v>
      </c>
      <c r="E35" s="312" t="s">
        <v>2059</v>
      </c>
      <c r="F35" s="312" t="s">
        <v>1438</v>
      </c>
      <c r="G35" s="312" t="s">
        <v>1423</v>
      </c>
      <c r="H35" s="65">
        <v>6230428</v>
      </c>
      <c r="I35" s="65">
        <f>IF(H35="","None",_xlfn.XLOOKUP(H35,RawTable[ITEM_NO],RawTable[STOCK],"None"))</f>
        <v>1</v>
      </c>
      <c r="J35" s="313"/>
      <c r="K35" s="313"/>
      <c r="L35" s="316"/>
    </row>
    <row r="36" spans="2:12" ht="30" customHeight="1">
      <c r="B36" s="315"/>
      <c r="C36" s="312"/>
      <c r="D36" s="312" t="s">
        <v>8351</v>
      </c>
      <c r="E36" s="312" t="s">
        <v>8347</v>
      </c>
      <c r="F36" s="312" t="s">
        <v>8355</v>
      </c>
      <c r="G36" s="312"/>
      <c r="H36" s="65">
        <v>6231592</v>
      </c>
      <c r="I36" s="65">
        <f>IF(H36="","None",_xlfn.XLOOKUP(H36,RawTable[ITEM_NO],RawTable[STOCK],"None"))</f>
        <v>1</v>
      </c>
      <c r="J36" s="313"/>
      <c r="K36" s="313"/>
      <c r="L36" s="316"/>
    </row>
    <row r="37" spans="2:12" ht="30" customHeight="1">
      <c r="B37" s="315"/>
      <c r="C37" s="312"/>
      <c r="D37" s="312" t="s">
        <v>8350</v>
      </c>
      <c r="E37" s="312" t="s">
        <v>8346</v>
      </c>
      <c r="F37" s="312" t="s">
        <v>8354</v>
      </c>
      <c r="G37" s="312"/>
      <c r="H37" s="65">
        <v>6230428</v>
      </c>
      <c r="I37" s="65">
        <f>IF(H37="","None",_xlfn.XLOOKUP(H37,RawTable[ITEM_NO],RawTable[STOCK],"None"))</f>
        <v>1</v>
      </c>
      <c r="J37" s="313"/>
      <c r="K37" s="313"/>
      <c r="L37" s="316"/>
    </row>
    <row r="38" spans="2:12" ht="30" customHeight="1">
      <c r="B38" s="315" t="s">
        <v>1415</v>
      </c>
      <c r="C38" s="312" t="s">
        <v>1429</v>
      </c>
      <c r="D38" s="312" t="s">
        <v>2079</v>
      </c>
      <c r="E38" s="312"/>
      <c r="F38" s="312"/>
      <c r="G38" s="312" t="s">
        <v>1419</v>
      </c>
      <c r="H38" s="65">
        <v>6301011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1413</v>
      </c>
      <c r="C39" s="312" t="s">
        <v>1665</v>
      </c>
      <c r="D39" s="312" t="s">
        <v>2084</v>
      </c>
      <c r="E39" s="312"/>
      <c r="F39" s="312"/>
      <c r="G39" s="312" t="s">
        <v>1423</v>
      </c>
      <c r="H39" s="65">
        <v>6184647</v>
      </c>
      <c r="I39" s="65">
        <f>IF(H39="","None",_xlfn.XLOOKUP(H39,RawTable[ITEM_NO],RawTable[STOCK],"None"))</f>
        <v>2</v>
      </c>
      <c r="J39" s="313"/>
      <c r="K39" s="313"/>
      <c r="L39" s="316"/>
    </row>
    <row r="40" spans="2:12" ht="30" customHeight="1">
      <c r="B40" s="315" t="s">
        <v>1413</v>
      </c>
      <c r="C40" s="312" t="s">
        <v>2048</v>
      </c>
      <c r="D40" s="312" t="s">
        <v>2049</v>
      </c>
      <c r="E40" s="312" t="s">
        <v>2050</v>
      </c>
      <c r="F40" s="312" t="s">
        <v>1438</v>
      </c>
      <c r="G40" s="312" t="s">
        <v>1423</v>
      </c>
      <c r="H40" s="65">
        <v>6278253</v>
      </c>
      <c r="I40" s="65">
        <f>IF(H40="","None",_xlfn.XLOOKUP(H40,RawTable[ITEM_NO],RawTable[STOCK],"None"))</f>
        <v>2</v>
      </c>
      <c r="J40" s="313"/>
      <c r="K40" s="313"/>
      <c r="L40" s="316"/>
    </row>
    <row r="41" spans="2:12" ht="30" customHeight="1">
      <c r="B41" s="315"/>
      <c r="C41" s="312"/>
      <c r="D41" s="312" t="s">
        <v>8352</v>
      </c>
      <c r="E41" s="312" t="s">
        <v>8348</v>
      </c>
      <c r="F41" s="312" t="s">
        <v>8357</v>
      </c>
      <c r="G41" s="312"/>
      <c r="H41" s="65">
        <v>6278253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1415</v>
      </c>
      <c r="C42" s="312" t="s">
        <v>1417</v>
      </c>
      <c r="D42" s="312" t="s">
        <v>2091</v>
      </c>
      <c r="E42" s="312"/>
      <c r="F42" s="312"/>
      <c r="G42" s="312" t="s">
        <v>1428</v>
      </c>
      <c r="H42" s="65">
        <v>6335370</v>
      </c>
      <c r="I42" s="65">
        <f>IF(H42="","None",_xlfn.XLOOKUP(H42,RawTable[ITEM_NO],RawTable[STOCK],"None"))</f>
        <v>3</v>
      </c>
      <c r="J42" s="313"/>
      <c r="K42" s="313"/>
      <c r="L42" s="316"/>
    </row>
    <row r="43" spans="2:12" ht="30" customHeight="1">
      <c r="B43" s="315" t="s">
        <v>1415</v>
      </c>
      <c r="C43" s="312" t="s">
        <v>1417</v>
      </c>
      <c r="D43" s="312" t="s">
        <v>2062</v>
      </c>
      <c r="E43" s="312" t="s">
        <v>2063</v>
      </c>
      <c r="F43" s="312"/>
      <c r="G43" s="312" t="s">
        <v>1428</v>
      </c>
      <c r="H43" s="65">
        <v>6335370</v>
      </c>
      <c r="I43" s="65">
        <f>IF(H43="","None",_xlfn.XLOOKUP(H43,RawTable[ITEM_NO],RawTable[STOCK],"None"))</f>
        <v>3</v>
      </c>
      <c r="J43" s="313"/>
      <c r="K43" s="313"/>
      <c r="L43" s="316"/>
    </row>
    <row r="44" spans="2:12" ht="30" customHeight="1">
      <c r="B44" s="315" t="s">
        <v>1413</v>
      </c>
      <c r="C44" s="312" t="s">
        <v>1767</v>
      </c>
      <c r="D44" s="312" t="s">
        <v>1768</v>
      </c>
      <c r="E44" s="312"/>
      <c r="F44" s="312"/>
      <c r="G44" s="312" t="s">
        <v>1423</v>
      </c>
      <c r="H44" s="65">
        <v>6179404</v>
      </c>
      <c r="I44" s="65">
        <f>IF(H44="","None",_xlfn.XLOOKUP(H44,RawTable[ITEM_NO],RawTable[STOCK],"None"))</f>
        <v>3</v>
      </c>
      <c r="J44" s="313"/>
      <c r="K44" s="313"/>
      <c r="L44" s="316"/>
    </row>
    <row r="45" spans="2:12" ht="30" customHeight="1">
      <c r="B45" s="315" t="s">
        <v>1413</v>
      </c>
      <c r="C45" s="312" t="s">
        <v>1651</v>
      </c>
      <c r="D45" s="312" t="s">
        <v>2078</v>
      </c>
      <c r="E45" s="312"/>
      <c r="F45" s="312"/>
      <c r="G45" s="312" t="s">
        <v>1423</v>
      </c>
      <c r="H45" s="65">
        <v>957525</v>
      </c>
      <c r="I45" s="65">
        <f>IF(H45="","None",_xlfn.XLOOKUP(H45,RawTable[ITEM_NO],RawTable[STOCK],"None"))</f>
        <v>4</v>
      </c>
      <c r="J45" s="313"/>
      <c r="K45" s="313"/>
      <c r="L45" s="316"/>
    </row>
    <row r="46" spans="2:12" ht="30" customHeight="1">
      <c r="B46" s="315" t="s">
        <v>1415</v>
      </c>
      <c r="C46" s="312" t="s">
        <v>1488</v>
      </c>
      <c r="D46" s="312" t="s">
        <v>2098</v>
      </c>
      <c r="E46" s="312"/>
      <c r="F46" s="312"/>
      <c r="G46" s="312" t="s">
        <v>1419</v>
      </c>
      <c r="H46" s="65">
        <v>1053500</v>
      </c>
      <c r="I46" s="65">
        <f>IF(H46="","None",_xlfn.XLOOKUP(H46,RawTable[ITEM_NO],RawTable[STOCK],"None"))</f>
        <v>6</v>
      </c>
      <c r="J46" s="313"/>
      <c r="K46" s="313"/>
      <c r="L46" s="316"/>
    </row>
    <row r="47" spans="2:12" ht="30" customHeight="1">
      <c r="B47" s="315" t="s">
        <v>1415</v>
      </c>
      <c r="C47" s="312" t="s">
        <v>1488</v>
      </c>
      <c r="D47" s="312" t="s">
        <v>2099</v>
      </c>
      <c r="E47" s="312"/>
      <c r="F47" s="312"/>
      <c r="G47" s="312" t="s">
        <v>1419</v>
      </c>
      <c r="H47" s="65">
        <v>1052752</v>
      </c>
      <c r="I47" s="65">
        <f>IF(H47="","None",_xlfn.XLOOKUP(H47,RawTable[ITEM_NO],RawTable[STOCK],"None"))</f>
        <v>8</v>
      </c>
      <c r="J47" s="313"/>
      <c r="K47" s="313"/>
      <c r="L47" s="316"/>
    </row>
    <row r="48" spans="2:12" ht="30" customHeight="1">
      <c r="B48" s="315" t="s">
        <v>1413</v>
      </c>
      <c r="C48" s="312" t="s">
        <v>1762</v>
      </c>
      <c r="D48" s="312" t="s">
        <v>2071</v>
      </c>
      <c r="E48" s="312"/>
      <c r="F48" s="312"/>
      <c r="G48" s="312" t="s">
        <v>1764</v>
      </c>
      <c r="H48" s="65">
        <v>750115</v>
      </c>
      <c r="I48" s="65">
        <f>IF(H48="","None",_xlfn.XLOOKUP(H48,RawTable[ITEM_NO],RawTable[STOCK],"None"))</f>
        <v>11</v>
      </c>
      <c r="J48" s="313"/>
      <c r="K48" s="313"/>
      <c r="L48" s="316"/>
    </row>
    <row r="49" spans="2:12" ht="30" customHeight="1">
      <c r="B49" s="315" t="s">
        <v>1413</v>
      </c>
      <c r="C49" s="312"/>
      <c r="D49" s="312" t="s">
        <v>1756</v>
      </c>
      <c r="E49" s="312"/>
      <c r="F49" s="312"/>
      <c r="G49" s="312" t="s">
        <v>1423</v>
      </c>
      <c r="H49" s="65">
        <v>6313986</v>
      </c>
      <c r="I49" s="65">
        <f>IF(H49="","None",_xlfn.XLOOKUP(H49,RawTable[ITEM_NO],RawTable[STOCK],"None"))</f>
        <v>15</v>
      </c>
      <c r="J49" s="313"/>
      <c r="K49" s="313"/>
      <c r="L49" s="316"/>
    </row>
    <row r="50" spans="2:12" ht="30" customHeight="1">
      <c r="B50" s="315" t="s">
        <v>1413</v>
      </c>
      <c r="C50" s="312"/>
      <c r="D50" s="312" t="s">
        <v>2096</v>
      </c>
      <c r="E50" s="312"/>
      <c r="F50" s="312"/>
      <c r="G50" s="312" t="s">
        <v>1423</v>
      </c>
      <c r="H50" s="65">
        <v>6311748</v>
      </c>
      <c r="I50" s="65">
        <f>IF(H50="","None",_xlfn.XLOOKUP(H50,RawTable[ITEM_NO],RawTable[STOCK],"None"))</f>
        <v>40</v>
      </c>
      <c r="J50" s="313"/>
      <c r="K50" s="313"/>
      <c r="L50" s="316"/>
    </row>
    <row r="51" spans="2:12" ht="30" customHeight="1">
      <c r="B51" s="315" t="s">
        <v>1413</v>
      </c>
      <c r="C51" s="312"/>
      <c r="D51" s="312" t="s">
        <v>2065</v>
      </c>
      <c r="E51" s="312"/>
      <c r="F51" s="312"/>
      <c r="G51" s="312" t="s">
        <v>1423</v>
      </c>
      <c r="H51" s="65">
        <v>6311748</v>
      </c>
      <c r="I51" s="65">
        <f>IF(H51="","None",_xlfn.XLOOKUP(H51,RawTable[ITEM_NO],RawTable[STOCK],"None"))</f>
        <v>40</v>
      </c>
      <c r="J51" s="313"/>
      <c r="K51" s="313"/>
      <c r="L51" s="316"/>
    </row>
    <row r="52" spans="2:12" ht="30" customHeight="1">
      <c r="B52" s="315" t="s">
        <v>1413</v>
      </c>
      <c r="C52" s="312"/>
      <c r="D52" s="312" t="s">
        <v>2066</v>
      </c>
      <c r="E52" s="312"/>
      <c r="F52" s="312"/>
      <c r="G52" s="312" t="s">
        <v>1495</v>
      </c>
      <c r="H52" s="65">
        <v>9008020</v>
      </c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 t="s">
        <v>1413</v>
      </c>
      <c r="C53" s="312"/>
      <c r="D53" s="312" t="s">
        <v>2064</v>
      </c>
      <c r="E53" s="312"/>
      <c r="F53" s="312"/>
      <c r="G53" s="312" t="s">
        <v>1585</v>
      </c>
      <c r="H53" s="65">
        <v>6230321</v>
      </c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 t="s">
        <v>1413</v>
      </c>
      <c r="C54" s="312"/>
      <c r="D54" s="312" t="s">
        <v>2082</v>
      </c>
      <c r="E54" s="312"/>
      <c r="F54" s="312"/>
      <c r="G54" s="312" t="s">
        <v>1770</v>
      </c>
      <c r="H54" s="65">
        <v>6317715</v>
      </c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 t="s">
        <v>1413</v>
      </c>
      <c r="C55" s="312"/>
      <c r="D55" s="312" t="s">
        <v>2083</v>
      </c>
      <c r="E55" s="312"/>
      <c r="F55" s="312"/>
      <c r="G55" s="312" t="s">
        <v>1770</v>
      </c>
      <c r="H55" s="65">
        <v>6317714</v>
      </c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 t="s">
        <v>9446</v>
      </c>
      <c r="C56" s="312" t="s">
        <v>9447</v>
      </c>
      <c r="D56" s="312" t="s">
        <v>9448</v>
      </c>
      <c r="E56" s="312" t="s">
        <v>9449</v>
      </c>
      <c r="F56" s="312"/>
      <c r="G56" s="312"/>
      <c r="H56" s="65">
        <v>6281149</v>
      </c>
      <c r="I56" s="65">
        <f>IF(H56="","None",_xlfn.XLOOKUP(H56,RawTable[ITEM_NO],RawTable[STOCK],"None"))</f>
        <v>1</v>
      </c>
      <c r="J56" s="313"/>
      <c r="K56" s="313"/>
      <c r="L56" s="316"/>
    </row>
    <row r="57" spans="2:12" ht="30" customHeight="1">
      <c r="B57" s="315" t="s">
        <v>9469</v>
      </c>
      <c r="C57" s="312"/>
      <c r="D57" s="312" t="s">
        <v>9468</v>
      </c>
      <c r="E57" s="312" t="s">
        <v>9470</v>
      </c>
      <c r="F57" s="312"/>
      <c r="G57" s="312"/>
      <c r="H57" s="65">
        <v>6292779</v>
      </c>
      <c r="I57" s="65">
        <f>IF(H57="","None",_xlfn.XLOOKUP(H57,RawTable[ITEM_NO],RawTable[STOCK],"None"))</f>
        <v>0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B89" s="315"/>
      <c r="C89" s="312"/>
      <c r="D89" s="312"/>
      <c r="E89" s="312"/>
      <c r="F89" s="312"/>
      <c r="G89" s="312"/>
      <c r="H89" s="65"/>
      <c r="I89" s="65" t="str">
        <f>IF(H89="","None",_xlfn.XLOOKUP(H89,RawTable[ITEM_NO],RawTable[STOCK],"None"))</f>
        <v>None</v>
      </c>
      <c r="J89" s="313"/>
      <c r="K89" s="313"/>
      <c r="L89" s="316"/>
    </row>
    <row r="90" spans="2:12" ht="30" customHeight="1">
      <c r="B90" s="315"/>
      <c r="C90" s="312"/>
      <c r="D90" s="312"/>
      <c r="E90" s="312"/>
      <c r="F90" s="312"/>
      <c r="G90" s="312"/>
      <c r="H90" s="65"/>
      <c r="I90" s="65" t="str">
        <f>IF(H90="","None",_xlfn.XLOOKUP(H90,RawTable[ITEM_NO],RawTable[STOCK],"None"))</f>
        <v>None</v>
      </c>
      <c r="J90" s="313"/>
      <c r="K90" s="313"/>
      <c r="L90" s="316"/>
    </row>
    <row r="91" spans="2:12" ht="30" customHeight="1">
      <c r="B91" s="315"/>
      <c r="C91" s="312"/>
      <c r="D91" s="312"/>
      <c r="E91" s="312"/>
      <c r="F91" s="312"/>
      <c r="G91" s="312"/>
      <c r="H91" s="65"/>
      <c r="I91" s="65" t="str">
        <f>IF(H91="","None",_xlfn.XLOOKUP(H91,RawTable[ITEM_NO],RawTable[STOCK],"None"))</f>
        <v>None</v>
      </c>
      <c r="J91" s="313"/>
      <c r="K91" s="313"/>
      <c r="L91" s="316"/>
    </row>
    <row r="92" spans="2:12" ht="30" customHeight="1">
      <c r="B92" s="315"/>
      <c r="C92" s="312"/>
      <c r="D92" s="312"/>
      <c r="E92" s="312"/>
      <c r="F92" s="312"/>
      <c r="G92" s="312"/>
      <c r="H92" s="65"/>
      <c r="I92" s="65" t="str">
        <f>IF(H92="","None",_xlfn.XLOOKUP(H92,RawTable[ITEM_NO],RawTable[STOCK],"None"))</f>
        <v>None</v>
      </c>
      <c r="J92" s="313"/>
      <c r="K92" s="313"/>
      <c r="L92" s="316"/>
    </row>
    <row r="93" spans="2:12" ht="30" customHeight="1">
      <c r="B93" s="315"/>
      <c r="C93" s="312"/>
      <c r="D93" s="312"/>
      <c r="E93" s="312"/>
      <c r="F93" s="312"/>
      <c r="G93" s="312"/>
      <c r="H93" s="65"/>
      <c r="I93" s="65" t="str">
        <f>IF(H93="","None",_xlfn.XLOOKUP(H93,RawTable[ITEM_NO],RawTable[STOCK],"None"))</f>
        <v>None</v>
      </c>
      <c r="J93" s="313"/>
      <c r="K93" s="313"/>
      <c r="L93" s="316"/>
    </row>
    <row r="94" spans="2:12" ht="30" customHeight="1">
      <c r="B94" s="315"/>
      <c r="C94" s="312"/>
      <c r="D94" s="312"/>
      <c r="E94" s="312"/>
      <c r="F94" s="312"/>
      <c r="G94" s="312"/>
      <c r="H94" s="65"/>
      <c r="I94" s="65" t="str">
        <f>IF(H94="","None",_xlfn.XLOOKUP(H94,RawTable[ITEM_NO],RawTable[STOCK],"None"))</f>
        <v>None</v>
      </c>
      <c r="J94" s="313"/>
      <c r="K94" s="313"/>
      <c r="L94" s="316"/>
    </row>
    <row r="95" spans="2:12" ht="30" customHeight="1">
      <c r="B95" s="315"/>
      <c r="C95" s="312"/>
      <c r="D95" s="312"/>
      <c r="E95" s="312"/>
      <c r="F95" s="312"/>
      <c r="G95" s="312"/>
      <c r="H95" s="65"/>
      <c r="I95" s="65" t="str">
        <f>IF(H95="","None",_xlfn.XLOOKUP(H95,RawTable[ITEM_NO],RawTable[STOCK],"None"))</f>
        <v>None</v>
      </c>
      <c r="J95" s="313"/>
      <c r="K95" s="313"/>
      <c r="L95" s="316"/>
    </row>
    <row r="96" spans="2:12" ht="30" customHeight="1">
      <c r="B96" s="315"/>
      <c r="C96" s="312"/>
      <c r="D96" s="312"/>
      <c r="E96" s="312"/>
      <c r="F96" s="312"/>
      <c r="G96" s="312"/>
      <c r="H96" s="65"/>
      <c r="I96" s="65" t="str">
        <f>IF(H96="","None",_xlfn.XLOOKUP(H96,RawTable[ITEM_NO],RawTable[STOCK],"None"))</f>
        <v>None</v>
      </c>
      <c r="J96" s="313"/>
      <c r="K96" s="313"/>
      <c r="L96" s="316"/>
    </row>
    <row r="97" spans="2:12" ht="30" customHeight="1">
      <c r="B97" s="315"/>
      <c r="C97" s="312"/>
      <c r="D97" s="312"/>
      <c r="E97" s="312"/>
      <c r="F97" s="312"/>
      <c r="G97" s="312"/>
      <c r="H97" s="65"/>
      <c r="I97" s="65" t="str">
        <f>IF(H97="","None",_xlfn.XLOOKUP(H97,RawTable[ITEM_NO],RawTable[STOCK],"None"))</f>
        <v>None</v>
      </c>
      <c r="J97" s="313"/>
      <c r="K97" s="313"/>
      <c r="L97" s="316"/>
    </row>
    <row r="98" spans="2:12" ht="30" customHeight="1">
      <c r="B98" s="315"/>
      <c r="C98" s="312"/>
      <c r="D98" s="312"/>
      <c r="E98" s="312"/>
      <c r="F98" s="312"/>
      <c r="G98" s="312"/>
      <c r="H98" s="65"/>
      <c r="I98" s="65" t="str">
        <f>IF(H98="","None",_xlfn.XLOOKUP(H98,RawTable[ITEM_NO],RawTable[STOCK],"None"))</f>
        <v>None</v>
      </c>
      <c r="J98" s="313"/>
      <c r="K98" s="313"/>
      <c r="L98" s="316"/>
    </row>
    <row r="99" spans="2:12" ht="30" customHeight="1">
      <c r="B99" s="315"/>
      <c r="C99" s="312"/>
      <c r="D99" s="312"/>
      <c r="E99" s="312"/>
      <c r="F99" s="312"/>
      <c r="G99" s="312"/>
      <c r="H99" s="65"/>
      <c r="I99" s="65" t="str">
        <f>IF(H99="","None",_xlfn.XLOOKUP(H99,RawTable[ITEM_NO],RawTable[STOCK],"None"))</f>
        <v>None</v>
      </c>
      <c r="J99" s="313"/>
      <c r="K99" s="313"/>
      <c r="L99" s="316"/>
    </row>
    <row r="100" spans="2:12" ht="30" customHeight="1">
      <c r="B100" s="315"/>
      <c r="C100" s="312"/>
      <c r="D100" s="312"/>
      <c r="E100" s="312"/>
      <c r="F100" s="312"/>
      <c r="G100" s="312"/>
      <c r="H100" s="65"/>
      <c r="I100" s="65" t="str">
        <f>IF(H100="","None",_xlfn.XLOOKUP(H100,RawTable[ITEM_NO],RawTable[STOCK],"None"))</f>
        <v>None</v>
      </c>
      <c r="J100" s="313"/>
      <c r="K100" s="313"/>
      <c r="L100" s="316"/>
    </row>
    <row r="101" spans="2:12" ht="30" customHeight="1">
      <c r="B101" s="315"/>
      <c r="C101" s="312"/>
      <c r="D101" s="312"/>
      <c r="E101" s="312"/>
      <c r="F101" s="312"/>
      <c r="G101" s="312"/>
      <c r="H101" s="65"/>
      <c r="I101" s="65" t="str">
        <f>IF(H101="","None",_xlfn.XLOOKUP(H101,RawTable[ITEM_NO],RawTable[STOCK],"None"))</f>
        <v>None</v>
      </c>
      <c r="J101" s="313"/>
      <c r="K101" s="313"/>
      <c r="L101" s="316"/>
    </row>
    <row r="102" spans="2:12" ht="30" customHeight="1">
      <c r="B102" s="315"/>
      <c r="C102" s="312"/>
      <c r="D102" s="312"/>
      <c r="E102" s="312"/>
      <c r="F102" s="312"/>
      <c r="G102" s="312"/>
      <c r="H102" s="65"/>
      <c r="I102" s="65" t="str">
        <f>IF(H102="","None",_xlfn.XLOOKUP(H102,RawTable[ITEM_NO],RawTable[STOCK],"None"))</f>
        <v>None</v>
      </c>
      <c r="J102" s="313"/>
      <c r="K102" s="313"/>
      <c r="L102" s="316"/>
    </row>
    <row r="103" spans="2:12" ht="30" customHeight="1">
      <c r="B103" s="315"/>
      <c r="C103" s="312"/>
      <c r="D103" s="312"/>
      <c r="E103" s="312"/>
      <c r="F103" s="312"/>
      <c r="G103" s="312"/>
      <c r="H103" s="65"/>
      <c r="I103" s="65" t="str">
        <f>IF(H103="","None",_xlfn.XLOOKUP(H103,RawTable[ITEM_NO],RawTable[STOCK],"None"))</f>
        <v>None</v>
      </c>
      <c r="J103" s="313"/>
      <c r="K103" s="313"/>
      <c r="L103" s="316"/>
    </row>
    <row r="104" spans="2:12" ht="30" customHeight="1">
      <c r="B104" s="315"/>
      <c r="C104" s="312"/>
      <c r="D104" s="312"/>
      <c r="E104" s="312"/>
      <c r="F104" s="312"/>
      <c r="G104" s="312"/>
      <c r="H104" s="65"/>
      <c r="I104" s="65" t="str">
        <f>IF(H104="","None",_xlfn.XLOOKUP(H104,RawTable[ITEM_NO],RawTable[STOCK],"None"))</f>
        <v>None</v>
      </c>
      <c r="J104" s="313"/>
      <c r="K104" s="313"/>
      <c r="L104" s="316"/>
    </row>
    <row r="105" spans="2:12" ht="30" customHeight="1">
      <c r="B105" s="315"/>
      <c r="C105" s="312"/>
      <c r="D105" s="312"/>
      <c r="E105" s="312"/>
      <c r="F105" s="312"/>
      <c r="G105" s="312"/>
      <c r="H105" s="65"/>
      <c r="I105" s="65" t="str">
        <f>IF(H105="","None",_xlfn.XLOOKUP(H105,RawTable[ITEM_NO],RawTable[STOCK],"None"))</f>
        <v>None</v>
      </c>
      <c r="J105" s="313"/>
      <c r="K105" s="313"/>
      <c r="L105" s="316"/>
    </row>
    <row r="106" spans="2:12" ht="30" customHeight="1">
      <c r="B106" s="315"/>
      <c r="C106" s="312"/>
      <c r="D106" s="312"/>
      <c r="E106" s="312"/>
      <c r="F106" s="312"/>
      <c r="G106" s="312"/>
      <c r="H106" s="65"/>
      <c r="I106" s="65" t="str">
        <f>IF(H106="","None",_xlfn.XLOOKUP(H106,RawTable[ITEM_NO],RawTable[STOCK],"None"))</f>
        <v>None</v>
      </c>
      <c r="J106" s="313"/>
      <c r="K106" s="313"/>
      <c r="L106" s="316"/>
    </row>
    <row r="107" spans="2:12" ht="30" customHeight="1">
      <c r="I107" s="65" t="str">
        <f>IF(H107="","None",_xlfn.XLOOKUP(H107,RawTable[ITEM_NO],RawTable[STOCK],"None"))</f>
        <v>None</v>
      </c>
    </row>
    <row r="108" spans="2:12" ht="30" customHeight="1">
      <c r="I108" s="65" t="str">
        <f>IF(H108="","None",_xlfn.XLOOKUP(H108,RawTable[ITEM_NO],RawTable[STOCK],"None"))</f>
        <v>None</v>
      </c>
    </row>
    <row r="109" spans="2:12" ht="30" customHeight="1">
      <c r="I109" s="65" t="str">
        <f>IF(H109="","None",_xlfn.XLOOKUP(H109,RawTable[ITEM_NO],RawTable[STOCK],"None"))</f>
        <v>None</v>
      </c>
    </row>
    <row r="110" spans="2:12" ht="30" customHeight="1">
      <c r="I110" s="65" t="str">
        <f>IF(H110="","None",_xlfn.XLOOKUP(H110,RawTable[ITEM_NO],RawTable[STOCK],"None"))</f>
        <v>None</v>
      </c>
    </row>
    <row r="111" spans="2:12" ht="30" customHeight="1">
      <c r="I111" s="65" t="str">
        <f>IF(H111="","None",_xlfn.XLOOKUP(H111,RawTable[ITEM_NO],RawTable[STOCK],"None"))</f>
        <v>None</v>
      </c>
    </row>
    <row r="112" spans="2:12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55" xr:uid="{DAAE7B28-B568-46B2-8B83-F3990409C08E}">
    <sortState xmlns:xlrd2="http://schemas.microsoft.com/office/spreadsheetml/2017/richdata2" ref="B4:L55">
      <sortCondition ref="I3:I55"/>
    </sortState>
  </autoFilter>
  <phoneticPr fontId="2" type="noConversion"/>
  <conditionalFormatting sqref="B4:H220">
    <cfRule type="expression" dxfId="46" priority="6" stopIfTrue="1">
      <formula>UPPER($I4)="NONE"</formula>
    </cfRule>
    <cfRule type="expression" dxfId="45" priority="7" stopIfTrue="1">
      <formula>AND($I4&lt;&gt;"", $J4&lt;&gt;"", $I4*1&lt;$J4*1)</formula>
    </cfRule>
  </conditionalFormatting>
  <conditionalFormatting sqref="H1:H3 H221:H1048576">
    <cfRule type="duplicateValues" dxfId="44" priority="5"/>
  </conditionalFormatting>
  <conditionalFormatting sqref="H4:H1048576">
    <cfRule type="expression" dxfId="43" priority="8">
      <formula>COUNTIF($H:$H, $H4)&gt;1</formula>
    </cfRule>
  </conditionalFormatting>
  <conditionalFormatting sqref="I3:I1048576">
    <cfRule type="cellIs" dxfId="42" priority="1" operator="equal">
      <formula>0</formula>
    </cfRule>
    <cfRule type="cellIs" dxfId="41" priority="2" operator="equal">
      <formula>"None"</formula>
    </cfRule>
  </conditionalFormatting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7B28-B568-46B2-8B83-F3990409C08E}">
  <sheetPr codeName="Sheet2"/>
  <dimension ref="B1:L219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style="314" customWidth="1"/>
  </cols>
  <sheetData>
    <row r="1" spans="2:12" ht="18" customHeight="1" thickBot="1"/>
    <row r="2" spans="2:12" ht="66.75" customHeight="1" thickBot="1">
      <c r="B2" s="317" t="s">
        <v>7610</v>
      </c>
      <c r="C2" s="318"/>
      <c r="D2" s="318"/>
      <c r="E2" s="318"/>
      <c r="F2" s="318"/>
      <c r="G2" s="318"/>
      <c r="H2" s="319"/>
      <c r="I2" s="319"/>
      <c r="J2" s="319"/>
      <c r="K2" s="319"/>
      <c r="L2" s="905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906" t="s">
        <v>1358</v>
      </c>
    </row>
    <row r="4" spans="2:12" ht="30" customHeight="1" thickTop="1">
      <c r="B4" s="315" t="s">
        <v>1414</v>
      </c>
      <c r="C4" s="312" t="s">
        <v>1630</v>
      </c>
      <c r="D4" s="312" t="s">
        <v>1631</v>
      </c>
      <c r="E4" s="312" t="s">
        <v>1632</v>
      </c>
      <c r="F4" s="312"/>
      <c r="G4" s="312" t="s">
        <v>1423</v>
      </c>
      <c r="H4" s="65">
        <v>961250</v>
      </c>
      <c r="I4" s="65">
        <f>IF(H4="","None",_xlfn.XLOOKUP(H4,RawTable[ITEM_NO],RawTable[STOCK],"None"))</f>
        <v>0</v>
      </c>
      <c r="J4" s="313"/>
      <c r="K4" s="313"/>
      <c r="L4" s="390"/>
    </row>
    <row r="5" spans="2:12" ht="30" customHeight="1">
      <c r="B5" s="315" t="s">
        <v>1416</v>
      </c>
      <c r="C5" s="312" t="s">
        <v>1420</v>
      </c>
      <c r="D5" s="312" t="s">
        <v>1421</v>
      </c>
      <c r="E5" s="312" t="s">
        <v>1422</v>
      </c>
      <c r="F5" s="312"/>
      <c r="G5" s="312" t="s">
        <v>1423</v>
      </c>
      <c r="H5" s="825" t="s">
        <v>8943</v>
      </c>
      <c r="I5" s="65" t="str">
        <f>IF(H5="","None",_xlfn.XLOOKUP(H5,RawTable[ITEM_NO],RawTable[STOCK],"None"))</f>
        <v>None</v>
      </c>
      <c r="J5" s="313"/>
      <c r="K5" s="313"/>
      <c r="L5" s="390"/>
    </row>
    <row r="6" spans="2:12" ht="30" customHeight="1">
      <c r="B6" s="315" t="s">
        <v>1414</v>
      </c>
      <c r="C6" s="312" t="s">
        <v>8293</v>
      </c>
      <c r="D6" s="312" t="s">
        <v>1663</v>
      </c>
      <c r="E6" s="312" t="s">
        <v>1664</v>
      </c>
      <c r="F6" s="312" t="s">
        <v>1664</v>
      </c>
      <c r="G6" s="312" t="s">
        <v>1423</v>
      </c>
      <c r="H6" s="65">
        <v>6231599</v>
      </c>
      <c r="I6" s="65">
        <f>IF(H6="","None",_xlfn.XLOOKUP(H6,RawTable[ITEM_NO],RawTable[STOCK],"None"))</f>
        <v>2</v>
      </c>
      <c r="J6" s="313"/>
      <c r="K6" s="313"/>
      <c r="L6" s="390"/>
    </row>
    <row r="7" spans="2:12" ht="30" customHeight="1">
      <c r="B7" s="315" t="s">
        <v>1414</v>
      </c>
      <c r="C7" s="312" t="s">
        <v>8295</v>
      </c>
      <c r="D7" s="312" t="s">
        <v>8274</v>
      </c>
      <c r="E7" s="312" t="s">
        <v>8286</v>
      </c>
      <c r="F7" s="312" t="s">
        <v>8263</v>
      </c>
      <c r="G7" s="312"/>
      <c r="H7" s="65">
        <v>6230263</v>
      </c>
      <c r="I7" s="65">
        <f>IF(H7="","None",_xlfn.XLOOKUP(H7,RawTable[ITEM_NO],RawTable[STOCK],"None"))</f>
        <v>2</v>
      </c>
      <c r="J7" s="313"/>
      <c r="K7" s="313"/>
      <c r="L7" s="390"/>
    </row>
    <row r="8" spans="2:12" ht="30" customHeight="1">
      <c r="B8" s="315" t="s">
        <v>1414</v>
      </c>
      <c r="C8" s="312" t="s">
        <v>8295</v>
      </c>
      <c r="D8" s="312" t="s">
        <v>8275</v>
      </c>
      <c r="E8" s="312" t="s">
        <v>8287</v>
      </c>
      <c r="F8" s="312" t="s">
        <v>8264</v>
      </c>
      <c r="G8" s="312"/>
      <c r="H8" s="65">
        <v>6343179</v>
      </c>
      <c r="I8" s="65">
        <f>IF(H8="","None",_xlfn.XLOOKUP(H8,RawTable[ITEM_NO],RawTable[STOCK],"None"))</f>
        <v>2</v>
      </c>
      <c r="J8" s="313"/>
      <c r="K8" s="313"/>
      <c r="L8" s="390"/>
    </row>
    <row r="9" spans="2:12" ht="30" customHeight="1">
      <c r="B9" s="315" t="s">
        <v>1414</v>
      </c>
      <c r="C9" s="312" t="s">
        <v>8298</v>
      </c>
      <c r="D9" s="312" t="s">
        <v>8279</v>
      </c>
      <c r="E9" s="312" t="s">
        <v>8283</v>
      </c>
      <c r="F9" s="312" t="s">
        <v>8267</v>
      </c>
      <c r="G9" s="312"/>
      <c r="H9" s="65">
        <v>6210093</v>
      </c>
      <c r="I9" s="65">
        <f>IF(H9="","None",_xlfn.XLOOKUP(H9,RawTable[ITEM_NO],RawTable[STOCK],"None"))</f>
        <v>3</v>
      </c>
      <c r="J9" s="313"/>
      <c r="K9" s="313"/>
      <c r="L9" s="390"/>
    </row>
    <row r="10" spans="2:12" ht="30" customHeight="1">
      <c r="B10" s="315" t="s">
        <v>1416</v>
      </c>
      <c r="C10" s="312" t="s">
        <v>1426</v>
      </c>
      <c r="D10" s="312" t="s">
        <v>1427</v>
      </c>
      <c r="E10" s="312"/>
      <c r="F10" s="312"/>
      <c r="G10" s="312" t="s">
        <v>1428</v>
      </c>
      <c r="H10" s="65">
        <v>6304520</v>
      </c>
      <c r="I10" s="65">
        <f>IF(H10="","None",_xlfn.XLOOKUP(H10,RawTable[ITEM_NO],RawTable[STOCK],"None"))</f>
        <v>0</v>
      </c>
      <c r="J10" s="313"/>
      <c r="K10" s="313"/>
      <c r="L10" s="390"/>
    </row>
    <row r="11" spans="2:12" ht="30" customHeight="1">
      <c r="B11" s="315" t="s">
        <v>1414</v>
      </c>
      <c r="C11" s="312" t="s">
        <v>8294</v>
      </c>
      <c r="D11" s="312" t="s">
        <v>8272</v>
      </c>
      <c r="E11" s="312" t="s">
        <v>8281</v>
      </c>
      <c r="F11" s="312" t="s">
        <v>8262</v>
      </c>
      <c r="G11" s="312"/>
      <c r="H11" s="65">
        <v>6217192</v>
      </c>
      <c r="I11" s="65">
        <f>IF(H11="","None",_xlfn.XLOOKUP(H11,RawTable[ITEM_NO],RawTable[STOCK],"None"))</f>
        <v>5</v>
      </c>
      <c r="J11" s="313"/>
      <c r="K11" s="313"/>
      <c r="L11" s="390"/>
    </row>
    <row r="12" spans="2:12" ht="30" customHeight="1">
      <c r="B12" s="315" t="s">
        <v>1414</v>
      </c>
      <c r="C12" s="312" t="s">
        <v>1602</v>
      </c>
      <c r="D12" s="312" t="s">
        <v>1603</v>
      </c>
      <c r="E12" s="312" t="s">
        <v>1604</v>
      </c>
      <c r="F12" s="312"/>
      <c r="G12" s="312" t="s">
        <v>1432</v>
      </c>
      <c r="H12" s="65">
        <v>961674</v>
      </c>
      <c r="I12" s="65">
        <f>IF(H12="","None",_xlfn.XLOOKUP(H12,RawTable[ITEM_NO],RawTable[STOCK],"None"))</f>
        <v>10</v>
      </c>
      <c r="J12" s="313"/>
      <c r="K12" s="313"/>
      <c r="L12" s="390"/>
    </row>
    <row r="13" spans="2:12" ht="30" customHeight="1">
      <c r="B13" s="315" t="s">
        <v>1416</v>
      </c>
      <c r="C13" s="312" t="s">
        <v>8331</v>
      </c>
      <c r="D13" s="312" t="s">
        <v>8326</v>
      </c>
      <c r="E13" s="312" t="s">
        <v>8318</v>
      </c>
      <c r="F13" s="312" t="s">
        <v>8305</v>
      </c>
      <c r="G13" s="312"/>
      <c r="H13" s="65">
        <v>6281277</v>
      </c>
      <c r="I13" s="65" t="str">
        <f>IF(H13="","None",_xlfn.XLOOKUP(H13,RawTable[ITEM_NO],RawTable[STOCK],"None"))</f>
        <v>None</v>
      </c>
      <c r="J13" s="313"/>
      <c r="K13" s="313"/>
      <c r="L13" s="390"/>
    </row>
    <row r="14" spans="2:12" ht="30" customHeight="1">
      <c r="B14" s="315" t="s">
        <v>1416</v>
      </c>
      <c r="C14" s="312" t="s">
        <v>1499</v>
      </c>
      <c r="D14" s="312" t="s">
        <v>1500</v>
      </c>
      <c r="E14" s="312"/>
      <c r="F14" s="312"/>
      <c r="G14" s="312" t="s">
        <v>1419</v>
      </c>
      <c r="H14" s="65">
        <v>6247943</v>
      </c>
      <c r="I14" s="65">
        <f>IF(H14="","None",_xlfn.XLOOKUP(H14,RawTable[ITEM_NO],RawTable[STOCK],"None"))</f>
        <v>1</v>
      </c>
      <c r="J14" s="313"/>
      <c r="K14" s="313"/>
      <c r="L14" s="390"/>
    </row>
    <row r="15" spans="2:12" ht="30" customHeight="1">
      <c r="B15" s="315" t="s">
        <v>1414</v>
      </c>
      <c r="C15" s="312" t="s">
        <v>8291</v>
      </c>
      <c r="D15" s="312">
        <v>1815</v>
      </c>
      <c r="E15" s="312" t="s">
        <v>8284</v>
      </c>
      <c r="F15" s="312" t="s">
        <v>8259</v>
      </c>
      <c r="G15" s="312"/>
      <c r="H15" s="65">
        <v>6216466</v>
      </c>
      <c r="I15" s="65">
        <f>IF(H15="","None",_xlfn.XLOOKUP(H15,RawTable[ITEM_NO],RawTable[STOCK],"None"))</f>
        <v>50</v>
      </c>
      <c r="J15" s="313"/>
      <c r="K15" s="313"/>
      <c r="L15" s="390"/>
    </row>
    <row r="16" spans="2:12" ht="30" customHeight="1">
      <c r="B16" s="315" t="s">
        <v>1416</v>
      </c>
      <c r="C16" s="312" t="s">
        <v>1429</v>
      </c>
      <c r="D16" s="312" t="s">
        <v>1430</v>
      </c>
      <c r="E16" s="312"/>
      <c r="F16" s="312"/>
      <c r="G16" s="312" t="s">
        <v>1419</v>
      </c>
      <c r="H16" s="65">
        <v>6343078</v>
      </c>
      <c r="I16" s="65">
        <f>IF(H16="","None",_xlfn.XLOOKUP(H16,RawTable[ITEM_NO],RawTable[STOCK],"None"))</f>
        <v>0</v>
      </c>
      <c r="J16" s="313"/>
      <c r="K16" s="313"/>
      <c r="L16" s="390"/>
    </row>
    <row r="17" spans="2:12" ht="30" customHeight="1">
      <c r="B17" s="315" t="s">
        <v>1416</v>
      </c>
      <c r="C17" s="312" t="s">
        <v>1429</v>
      </c>
      <c r="D17" s="312" t="s">
        <v>1531</v>
      </c>
      <c r="E17" s="312" t="s">
        <v>1404</v>
      </c>
      <c r="F17" s="312" t="s">
        <v>8325</v>
      </c>
      <c r="G17" s="312" t="s">
        <v>1432</v>
      </c>
      <c r="H17" s="65">
        <v>6223803</v>
      </c>
      <c r="I17" s="65">
        <f>IF(H17="","None",_xlfn.XLOOKUP(H17,RawTable[ITEM_NO],RawTable[STOCK],"None"))</f>
        <v>3</v>
      </c>
      <c r="J17" s="313"/>
      <c r="K17" s="313"/>
      <c r="L17" s="390"/>
    </row>
    <row r="18" spans="2:12" ht="30" customHeight="1">
      <c r="B18" s="315" t="s">
        <v>1416</v>
      </c>
      <c r="C18" s="312" t="s">
        <v>8329</v>
      </c>
      <c r="D18" s="312" t="s">
        <v>8326</v>
      </c>
      <c r="E18" s="312" t="s">
        <v>8319</v>
      </c>
      <c r="F18" s="312" t="s">
        <v>8306</v>
      </c>
      <c r="G18" s="312"/>
      <c r="H18" s="65">
        <v>6289456</v>
      </c>
      <c r="I18" s="65">
        <f>IF(H18="","None",_xlfn.XLOOKUP(H18,RawTable[ITEM_NO],RawTable[STOCK],"None"))</f>
        <v>5</v>
      </c>
      <c r="J18" s="313"/>
      <c r="K18" s="313"/>
      <c r="L18" s="390"/>
    </row>
    <row r="19" spans="2:12" ht="30" customHeight="1">
      <c r="B19" s="315" t="s">
        <v>1416</v>
      </c>
      <c r="C19" s="312" t="s">
        <v>1429</v>
      </c>
      <c r="D19" s="312" t="s">
        <v>1511</v>
      </c>
      <c r="E19" s="312"/>
      <c r="F19" s="312"/>
      <c r="G19" s="312" t="s">
        <v>1456</v>
      </c>
      <c r="H19" s="65">
        <v>958585</v>
      </c>
      <c r="I19" s="65">
        <f>IF(H19="","None",_xlfn.XLOOKUP(H19,RawTable[ITEM_NO],RawTable[STOCK],"None"))</f>
        <v>6</v>
      </c>
      <c r="J19" s="313"/>
      <c r="K19" s="313"/>
      <c r="L19" s="390"/>
    </row>
    <row r="20" spans="2:12" ht="30" customHeight="1">
      <c r="B20" s="315" t="s">
        <v>1416</v>
      </c>
      <c r="C20" s="312" t="s">
        <v>1429</v>
      </c>
      <c r="D20" s="312" t="s">
        <v>1431</v>
      </c>
      <c r="E20" s="312" t="s">
        <v>1404</v>
      </c>
      <c r="F20" s="312" t="s">
        <v>8325</v>
      </c>
      <c r="G20" s="312" t="s">
        <v>1432</v>
      </c>
      <c r="H20" s="65">
        <v>6121566</v>
      </c>
      <c r="I20" s="65">
        <f>IF(H20="","None",_xlfn.XLOOKUP(H20,RawTable[ITEM_NO],RawTable[STOCK],"None"))</f>
        <v>20</v>
      </c>
      <c r="J20" s="313"/>
      <c r="K20" s="313"/>
      <c r="L20" s="390"/>
    </row>
    <row r="21" spans="2:12" ht="30" customHeight="1">
      <c r="B21" s="315" t="s">
        <v>1416</v>
      </c>
      <c r="C21" s="312" t="s">
        <v>1408</v>
      </c>
      <c r="D21" s="312" t="s">
        <v>1436</v>
      </c>
      <c r="E21" s="312" t="s">
        <v>1437</v>
      </c>
      <c r="F21" s="312" t="s">
        <v>8309</v>
      </c>
      <c r="G21" s="312" t="s">
        <v>1423</v>
      </c>
      <c r="H21" s="65">
        <v>6339541</v>
      </c>
      <c r="I21" s="65">
        <f>IF(H21="","None",_xlfn.XLOOKUP(H21,RawTable[ITEM_NO],RawTable[STOCK],"None"))</f>
        <v>4</v>
      </c>
      <c r="J21" s="313"/>
      <c r="K21" s="313"/>
      <c r="L21" s="390"/>
    </row>
    <row r="22" spans="2:12" ht="30" customHeight="1">
      <c r="B22" s="315" t="s">
        <v>1416</v>
      </c>
      <c r="C22" s="312" t="s">
        <v>1405</v>
      </c>
      <c r="D22" s="312" t="s">
        <v>1442</v>
      </c>
      <c r="E22" s="312" t="s">
        <v>1443</v>
      </c>
      <c r="F22" s="312" t="s">
        <v>8314</v>
      </c>
      <c r="G22" s="312" t="s">
        <v>1444</v>
      </c>
      <c r="H22" s="65">
        <v>6274701</v>
      </c>
      <c r="I22" s="65">
        <f>IF(H22="","None",_xlfn.XLOOKUP(H22,RawTable[ITEM_NO],RawTable[STOCK],"None"))</f>
        <v>3</v>
      </c>
      <c r="J22" s="313"/>
      <c r="K22" s="313"/>
      <c r="L22" s="390"/>
    </row>
    <row r="23" spans="2:12" ht="30" customHeight="1">
      <c r="B23" s="315" t="s">
        <v>1416</v>
      </c>
      <c r="C23" s="312" t="s">
        <v>1439</v>
      </c>
      <c r="D23" s="312" t="s">
        <v>1440</v>
      </c>
      <c r="E23" s="312"/>
      <c r="F23" s="312"/>
      <c r="G23" s="312" t="s">
        <v>1441</v>
      </c>
      <c r="H23" s="65">
        <v>6314401</v>
      </c>
      <c r="I23" s="65">
        <f>IF(H23="","None",_xlfn.XLOOKUP(H23,RawTable[ITEM_NO],RawTable[STOCK],"None"))</f>
        <v>4</v>
      </c>
      <c r="J23" s="313"/>
      <c r="K23" s="313"/>
      <c r="L23" s="390"/>
    </row>
    <row r="24" spans="2:12" ht="30" customHeight="1">
      <c r="B24" s="315" t="s">
        <v>1416</v>
      </c>
      <c r="C24" s="312" t="s">
        <v>1439</v>
      </c>
      <c r="D24" s="312" t="s">
        <v>8320</v>
      </c>
      <c r="E24" s="312" t="s">
        <v>1445</v>
      </c>
      <c r="F24" s="312" t="s">
        <v>8307</v>
      </c>
      <c r="G24" s="312" t="s">
        <v>1419</v>
      </c>
      <c r="H24" s="65">
        <v>6230256</v>
      </c>
      <c r="I24" s="65">
        <f>IF(H24="","None",_xlfn.XLOOKUP(H24,RawTable[ITEM_NO],RawTable[STOCK],"None"))</f>
        <v>20</v>
      </c>
      <c r="J24" s="313"/>
      <c r="K24" s="313"/>
      <c r="L24" s="390"/>
    </row>
    <row r="25" spans="2:12" ht="30" customHeight="1">
      <c r="B25" s="315" t="s">
        <v>1416</v>
      </c>
      <c r="C25" s="312" t="s">
        <v>8330</v>
      </c>
      <c r="D25" s="312" t="s">
        <v>8326</v>
      </c>
      <c r="E25" s="312" t="s">
        <v>8306</v>
      </c>
      <c r="F25" s="312" t="s">
        <v>8304</v>
      </c>
      <c r="G25" s="312"/>
      <c r="H25" s="65">
        <v>6281276</v>
      </c>
      <c r="I25" s="65" t="str">
        <f>IF(H25="","None",_xlfn.XLOOKUP(H25,RawTable[ITEM_NO],RawTable[STOCK],"None"))</f>
        <v>None</v>
      </c>
      <c r="J25" s="313"/>
      <c r="K25" s="313"/>
      <c r="L25" s="390"/>
    </row>
    <row r="26" spans="2:12" ht="30" customHeight="1">
      <c r="B26" s="315" t="s">
        <v>1416</v>
      </c>
      <c r="C26" s="312" t="s">
        <v>1446</v>
      </c>
      <c r="D26" s="312" t="s">
        <v>1578</v>
      </c>
      <c r="E26" s="312"/>
      <c r="F26" s="312"/>
      <c r="G26" s="312" t="s">
        <v>1428</v>
      </c>
      <c r="H26" s="65">
        <v>6309726</v>
      </c>
      <c r="I26" s="65">
        <f>IF(H26="","None",_xlfn.XLOOKUP(H26,RawTable[ITEM_NO],RawTable[STOCK],"None"))</f>
        <v>1</v>
      </c>
      <c r="J26" s="313"/>
      <c r="K26" s="313"/>
      <c r="L26" s="390"/>
    </row>
    <row r="27" spans="2:12" ht="30" customHeight="1">
      <c r="B27" s="315" t="s">
        <v>1416</v>
      </c>
      <c r="C27" s="312" t="s">
        <v>1446</v>
      </c>
      <c r="D27" s="312" t="s">
        <v>1447</v>
      </c>
      <c r="E27" s="312"/>
      <c r="F27" s="312"/>
      <c r="G27" s="312" t="s">
        <v>1419</v>
      </c>
      <c r="H27" s="65">
        <v>1055010</v>
      </c>
      <c r="I27" s="65">
        <f>IF(H27="","None",_xlfn.XLOOKUP(H27,RawTable[ITEM_NO],RawTable[STOCK],"None"))</f>
        <v>8</v>
      </c>
      <c r="J27" s="313"/>
      <c r="K27" s="313"/>
      <c r="L27" s="390"/>
    </row>
    <row r="28" spans="2:12" ht="30" customHeight="1">
      <c r="B28" s="315" t="s">
        <v>1416</v>
      </c>
      <c r="C28" s="312" t="s">
        <v>1448</v>
      </c>
      <c r="D28" s="312" t="s">
        <v>1501</v>
      </c>
      <c r="E28" s="312"/>
      <c r="F28" s="312"/>
      <c r="G28" s="312" t="s">
        <v>1419</v>
      </c>
      <c r="H28" s="65">
        <v>6224096</v>
      </c>
      <c r="I28" s="65">
        <f>IF(H28="","None",_xlfn.XLOOKUP(H28,RawTable[ITEM_NO],RawTable[STOCK],"None"))</f>
        <v>0</v>
      </c>
      <c r="J28" s="313"/>
      <c r="K28" s="313"/>
      <c r="L28" s="390"/>
    </row>
    <row r="29" spans="2:12" ht="30" customHeight="1">
      <c r="B29" s="315" t="s">
        <v>1416</v>
      </c>
      <c r="C29" s="312" t="s">
        <v>1448</v>
      </c>
      <c r="D29" s="312" t="s">
        <v>1455</v>
      </c>
      <c r="E29" s="312"/>
      <c r="F29" s="312"/>
      <c r="G29" s="312" t="s">
        <v>1456</v>
      </c>
      <c r="H29" s="65">
        <v>6262290</v>
      </c>
      <c r="I29" s="65">
        <f>IF(H29="","None",_xlfn.XLOOKUP(H29,RawTable[ITEM_NO],RawTable[STOCK],"None"))</f>
        <v>0</v>
      </c>
      <c r="J29" s="313"/>
      <c r="K29" s="313"/>
      <c r="L29" s="390"/>
    </row>
    <row r="30" spans="2:12" ht="30" customHeight="1">
      <c r="B30" s="315" t="s">
        <v>1416</v>
      </c>
      <c r="C30" s="312" t="s">
        <v>1448</v>
      </c>
      <c r="D30" s="312" t="s">
        <v>1449</v>
      </c>
      <c r="E30" s="312"/>
      <c r="F30" s="312"/>
      <c r="G30" s="312" t="s">
        <v>1432</v>
      </c>
      <c r="H30" s="65">
        <v>6314662</v>
      </c>
      <c r="I30" s="65">
        <f>IF(H30="","None",_xlfn.XLOOKUP(H30,RawTable[ITEM_NO],RawTable[STOCK],"None"))</f>
        <v>0</v>
      </c>
      <c r="J30" s="313"/>
      <c r="K30" s="313"/>
      <c r="L30" s="390"/>
    </row>
    <row r="31" spans="2:12" ht="30" customHeight="1">
      <c r="B31" s="315" t="s">
        <v>1416</v>
      </c>
      <c r="C31" s="312" t="s">
        <v>1448</v>
      </c>
      <c r="D31" s="312" t="s">
        <v>1493</v>
      </c>
      <c r="E31" s="312"/>
      <c r="F31" s="312"/>
      <c r="G31" s="312" t="s">
        <v>1432</v>
      </c>
      <c r="H31" s="65">
        <v>6316227</v>
      </c>
      <c r="I31" s="65">
        <f>IF(H31="","None",_xlfn.XLOOKUP(H31,RawTable[ITEM_NO],RawTable[STOCK],"None"))</f>
        <v>1</v>
      </c>
      <c r="J31" s="313"/>
      <c r="K31" s="313"/>
      <c r="L31" s="390"/>
    </row>
    <row r="32" spans="2:12" ht="30" customHeight="1">
      <c r="B32" s="315" t="s">
        <v>1416</v>
      </c>
      <c r="C32" s="312" t="s">
        <v>1448</v>
      </c>
      <c r="D32" s="312" t="s">
        <v>1491</v>
      </c>
      <c r="E32" s="312" t="s">
        <v>1492</v>
      </c>
      <c r="F32" s="312"/>
      <c r="G32" s="312" t="s">
        <v>1432</v>
      </c>
      <c r="H32" s="65">
        <v>6161868</v>
      </c>
      <c r="I32" s="65">
        <f>IF(H32="","None",_xlfn.XLOOKUP(H32,RawTable[ITEM_NO],RawTable[STOCK],"None"))</f>
        <v>2</v>
      </c>
      <c r="J32" s="313"/>
      <c r="K32" s="313"/>
      <c r="L32" s="390"/>
    </row>
    <row r="33" spans="2:12" ht="30" customHeight="1">
      <c r="B33" s="315" t="s">
        <v>1416</v>
      </c>
      <c r="C33" s="312" t="s">
        <v>1448</v>
      </c>
      <c r="D33" s="312" t="s">
        <v>1515</v>
      </c>
      <c r="E33" s="312" t="s">
        <v>1516</v>
      </c>
      <c r="F33" s="312"/>
      <c r="G33" s="312" t="s">
        <v>1419</v>
      </c>
      <c r="H33" s="65">
        <v>6177716</v>
      </c>
      <c r="I33" s="65">
        <f>IF(H33="","None",_xlfn.XLOOKUP(H33,RawTable[ITEM_NO],RawTable[STOCK],"None"))</f>
        <v>2</v>
      </c>
      <c r="J33" s="313"/>
      <c r="K33" s="313"/>
      <c r="L33" s="390"/>
    </row>
    <row r="34" spans="2:12" ht="30" customHeight="1">
      <c r="B34" s="315" t="s">
        <v>1416</v>
      </c>
      <c r="C34" s="312" t="s">
        <v>1448</v>
      </c>
      <c r="D34" s="312" t="s">
        <v>1583</v>
      </c>
      <c r="E34" s="312" t="s">
        <v>1584</v>
      </c>
      <c r="F34" s="312"/>
      <c r="G34" s="312" t="s">
        <v>1585</v>
      </c>
      <c r="H34" s="65">
        <v>6112043</v>
      </c>
      <c r="I34" s="65">
        <f>IF(H34="","None",_xlfn.XLOOKUP(H34,RawTable[ITEM_NO],RawTable[STOCK],"None"))</f>
        <v>3</v>
      </c>
      <c r="J34" s="313"/>
      <c r="K34" s="313"/>
      <c r="L34" s="390"/>
    </row>
    <row r="35" spans="2:12" ht="30" customHeight="1">
      <c r="B35" s="315" t="s">
        <v>1416</v>
      </c>
      <c r="C35" s="312" t="s">
        <v>1409</v>
      </c>
      <c r="D35" s="312" t="s">
        <v>1450</v>
      </c>
      <c r="E35" s="312" t="s">
        <v>1437</v>
      </c>
      <c r="F35" s="312" t="s">
        <v>8310</v>
      </c>
      <c r="G35" s="312" t="s">
        <v>1423</v>
      </c>
      <c r="H35" s="65">
        <v>6339542</v>
      </c>
      <c r="I35" s="65">
        <f>IF(H35="","None",_xlfn.XLOOKUP(H35,RawTable[ITEM_NO],RawTable[STOCK],"None"))</f>
        <v>5</v>
      </c>
      <c r="J35" s="313"/>
      <c r="K35" s="313"/>
      <c r="L35" s="390"/>
    </row>
    <row r="36" spans="2:12" ht="30" customHeight="1">
      <c r="B36" s="315" t="s">
        <v>1414</v>
      </c>
      <c r="C36" s="312" t="s">
        <v>8297</v>
      </c>
      <c r="D36" s="312" t="s">
        <v>8277</v>
      </c>
      <c r="E36" s="312" t="s">
        <v>8288</v>
      </c>
      <c r="F36" s="312" t="s">
        <v>8266</v>
      </c>
      <c r="G36" s="312"/>
      <c r="H36" s="65">
        <v>6339756</v>
      </c>
      <c r="I36" s="65">
        <f>IF(H36="","None",_xlfn.XLOOKUP(H36,RawTable[ITEM_NO],RawTable[STOCK],"None"))</f>
        <v>8</v>
      </c>
      <c r="J36" s="313"/>
      <c r="K36" s="313"/>
      <c r="L36" s="390"/>
    </row>
    <row r="37" spans="2:12" ht="30" customHeight="1">
      <c r="B37" s="315" t="s">
        <v>1416</v>
      </c>
      <c r="C37" s="312" t="s">
        <v>1451</v>
      </c>
      <c r="D37" s="312" t="s">
        <v>1452</v>
      </c>
      <c r="E37" s="312" t="s">
        <v>8322</v>
      </c>
      <c r="F37" s="312" t="s">
        <v>8312</v>
      </c>
      <c r="G37" s="312" t="s">
        <v>1432</v>
      </c>
      <c r="H37" s="65">
        <v>6338733</v>
      </c>
      <c r="I37" s="65">
        <f>IF(H37="","None",_xlfn.XLOOKUP(H37,RawTable[ITEM_NO],RawTable[STOCK],"None"))</f>
        <v>1</v>
      </c>
      <c r="J37" s="313"/>
      <c r="K37" s="313"/>
      <c r="L37" s="390"/>
    </row>
    <row r="38" spans="2:12" ht="30" customHeight="1">
      <c r="B38" s="315" t="s">
        <v>1414</v>
      </c>
      <c r="C38" s="312" t="s">
        <v>8290</v>
      </c>
      <c r="D38" s="312" t="s">
        <v>8270</v>
      </c>
      <c r="E38" s="312" t="s">
        <v>8280</v>
      </c>
      <c r="F38" s="312" t="s">
        <v>8261</v>
      </c>
      <c r="G38" s="312"/>
      <c r="H38" s="65">
        <v>6343072</v>
      </c>
      <c r="I38" s="65">
        <f>IF(H38="","None",_xlfn.XLOOKUP(H38,RawTable[ITEM_NO],RawTable[STOCK],"None"))</f>
        <v>0</v>
      </c>
      <c r="J38" s="313"/>
      <c r="K38" s="313"/>
      <c r="L38" s="390"/>
    </row>
    <row r="39" spans="2:12" ht="30" customHeight="1">
      <c r="B39" s="315" t="s">
        <v>1414</v>
      </c>
      <c r="C39" s="312" t="s">
        <v>1651</v>
      </c>
      <c r="D39" s="312" t="s">
        <v>1652</v>
      </c>
      <c r="E39" s="312" t="s">
        <v>1653</v>
      </c>
      <c r="F39" s="312"/>
      <c r="G39" s="312" t="s">
        <v>1432</v>
      </c>
      <c r="H39" s="65">
        <v>962124</v>
      </c>
      <c r="I39" s="65">
        <f>IF(H39="","None",_xlfn.XLOOKUP(H39,RawTable[ITEM_NO],RawTable[STOCK],"None"))</f>
        <v>1</v>
      </c>
      <c r="J39" s="313"/>
      <c r="K39" s="313"/>
      <c r="L39" s="390"/>
    </row>
    <row r="40" spans="2:12" ht="30" customHeight="1">
      <c r="B40" s="315" t="s">
        <v>1414</v>
      </c>
      <c r="C40" s="312" t="s">
        <v>1651</v>
      </c>
      <c r="D40" s="312" t="s">
        <v>1681</v>
      </c>
      <c r="E40" s="312" t="s">
        <v>1682</v>
      </c>
      <c r="F40" s="312"/>
      <c r="G40" s="312" t="s">
        <v>1432</v>
      </c>
      <c r="H40" s="65">
        <v>6254291</v>
      </c>
      <c r="I40" s="65">
        <f>IF(H40="","None",_xlfn.XLOOKUP(H40,RawTable[ITEM_NO],RawTable[STOCK],"None"))</f>
        <v>1</v>
      </c>
      <c r="J40" s="313"/>
      <c r="K40" s="313"/>
      <c r="L40" s="390"/>
    </row>
    <row r="41" spans="2:12" ht="30" customHeight="1">
      <c r="B41" s="315" t="s">
        <v>1414</v>
      </c>
      <c r="C41" s="312" t="s">
        <v>1651</v>
      </c>
      <c r="D41" s="312" t="s">
        <v>1751</v>
      </c>
      <c r="E41" s="312" t="s">
        <v>1752</v>
      </c>
      <c r="F41" s="312"/>
      <c r="G41" s="312" t="s">
        <v>1432</v>
      </c>
      <c r="H41" s="65">
        <v>958743</v>
      </c>
      <c r="I41" s="65">
        <f>IF(H41="","None",_xlfn.XLOOKUP(H41,RawTable[ITEM_NO],RawTable[STOCK],"None"))</f>
        <v>2</v>
      </c>
      <c r="J41" s="313"/>
      <c r="K41" s="313"/>
      <c r="L41" s="390"/>
    </row>
    <row r="42" spans="2:12" ht="30" customHeight="1">
      <c r="B42" s="315" t="s">
        <v>1414</v>
      </c>
      <c r="C42" s="312" t="s">
        <v>1651</v>
      </c>
      <c r="D42" s="312" t="s">
        <v>1753</v>
      </c>
      <c r="E42" s="312" t="s">
        <v>1754</v>
      </c>
      <c r="F42" s="312"/>
      <c r="G42" s="312" t="s">
        <v>1554</v>
      </c>
      <c r="H42" s="65">
        <v>958876</v>
      </c>
      <c r="I42" s="65">
        <f>IF(H42="","None",_xlfn.XLOOKUP(H42,RawTable[ITEM_NO],RawTable[STOCK],"None"))</f>
        <v>4</v>
      </c>
      <c r="J42" s="313"/>
      <c r="K42" s="313"/>
      <c r="L42" s="390"/>
    </row>
    <row r="43" spans="2:12" ht="30" customHeight="1">
      <c r="B43" s="315" t="s">
        <v>1414</v>
      </c>
      <c r="C43" s="312" t="s">
        <v>1651</v>
      </c>
      <c r="D43" s="312" t="s">
        <v>1672</v>
      </c>
      <c r="E43" s="312" t="s">
        <v>1673</v>
      </c>
      <c r="F43" s="312" t="s">
        <v>8268</v>
      </c>
      <c r="G43" s="312" t="s">
        <v>1629</v>
      </c>
      <c r="H43" s="65">
        <v>6220560</v>
      </c>
      <c r="I43" s="65">
        <f>IF(H43="","None",_xlfn.XLOOKUP(H43,RawTable[ITEM_NO],RawTable[STOCK],"None"))</f>
        <v>3</v>
      </c>
      <c r="J43" s="313"/>
      <c r="K43" s="313"/>
      <c r="L43" s="390"/>
    </row>
    <row r="44" spans="2:12" ht="30" customHeight="1">
      <c r="B44" s="315" t="s">
        <v>1416</v>
      </c>
      <c r="C44" s="312" t="s">
        <v>1458</v>
      </c>
      <c r="D44" s="312" t="s">
        <v>1459</v>
      </c>
      <c r="E44" s="312"/>
      <c r="F44" s="312"/>
      <c r="G44" s="312" t="s">
        <v>1428</v>
      </c>
      <c r="H44" s="65">
        <v>6337805</v>
      </c>
      <c r="I44" s="65">
        <f>IF(H44="","None",_xlfn.XLOOKUP(H44,RawTable[ITEM_NO],RawTable[STOCK],"None"))</f>
        <v>0</v>
      </c>
      <c r="J44" s="313"/>
      <c r="K44" s="313"/>
      <c r="L44" s="390"/>
    </row>
    <row r="45" spans="2:12" ht="30" customHeight="1">
      <c r="B45" s="315" t="s">
        <v>1416</v>
      </c>
      <c r="C45" s="312" t="s">
        <v>1400</v>
      </c>
      <c r="D45" s="312" t="s">
        <v>1457</v>
      </c>
      <c r="E45" s="312" t="s">
        <v>8300</v>
      </c>
      <c r="F45" s="312"/>
      <c r="G45" s="312" t="s">
        <v>1428</v>
      </c>
      <c r="H45" s="65">
        <v>6337996</v>
      </c>
      <c r="I45" s="65">
        <f>IF(H45="","None",_xlfn.XLOOKUP(H45,RawTable[ITEM_NO],RawTable[STOCK],"None"))</f>
        <v>1</v>
      </c>
      <c r="J45" s="313"/>
      <c r="K45" s="313"/>
      <c r="L45" s="390"/>
    </row>
    <row r="46" spans="2:12" ht="30" customHeight="1">
      <c r="B46" s="315" t="s">
        <v>1414</v>
      </c>
      <c r="C46" s="312" t="s">
        <v>1665</v>
      </c>
      <c r="D46" s="312" t="s">
        <v>1670</v>
      </c>
      <c r="E46" s="312" t="s">
        <v>1671</v>
      </c>
      <c r="F46" s="312"/>
      <c r="G46" s="312" t="s">
        <v>1423</v>
      </c>
      <c r="H46" s="65">
        <v>961282</v>
      </c>
      <c r="I46" s="65">
        <f>IF(H46="","None",_xlfn.XLOOKUP(H46,RawTable[ITEM_NO],RawTable[STOCK],"None"))</f>
        <v>0</v>
      </c>
      <c r="J46" s="313"/>
      <c r="K46" s="313"/>
      <c r="L46" s="390"/>
    </row>
    <row r="47" spans="2:12" ht="30" customHeight="1">
      <c r="B47" s="315" t="s">
        <v>1414</v>
      </c>
      <c r="C47" s="312" t="s">
        <v>1665</v>
      </c>
      <c r="D47" s="312" t="s">
        <v>1666</v>
      </c>
      <c r="E47" s="312" t="s">
        <v>1667</v>
      </c>
      <c r="F47" s="312" t="s">
        <v>8271</v>
      </c>
      <c r="G47" s="312" t="s">
        <v>1423</v>
      </c>
      <c r="H47" s="65">
        <v>6231600</v>
      </c>
      <c r="I47" s="65">
        <f>IF(H47="","None",_xlfn.XLOOKUP(H47,RawTable[ITEM_NO],RawTable[STOCK],"None"))</f>
        <v>15</v>
      </c>
      <c r="J47" s="313"/>
      <c r="K47" s="313"/>
      <c r="L47" s="390"/>
    </row>
    <row r="48" spans="2:12" ht="30" customHeight="1">
      <c r="B48" s="315" t="s">
        <v>1416</v>
      </c>
      <c r="C48" s="312" t="s">
        <v>1460</v>
      </c>
      <c r="D48" s="312" t="s">
        <v>1462</v>
      </c>
      <c r="E48" s="312"/>
      <c r="F48" s="312"/>
      <c r="G48" s="312" t="s">
        <v>1419</v>
      </c>
      <c r="H48" s="65">
        <v>1053575</v>
      </c>
      <c r="I48" s="65">
        <f>IF(H48="","None",_xlfn.XLOOKUP(H48,RawTable[ITEM_NO],RawTable[STOCK],"None"))</f>
        <v>0</v>
      </c>
      <c r="J48" s="313"/>
      <c r="K48" s="313"/>
      <c r="L48" s="390"/>
    </row>
    <row r="49" spans="2:12" ht="30" customHeight="1">
      <c r="B49" s="315" t="s">
        <v>1416</v>
      </c>
      <c r="C49" s="312" t="s">
        <v>1460</v>
      </c>
      <c r="D49" s="312" t="s">
        <v>1461</v>
      </c>
      <c r="E49" s="312"/>
      <c r="F49" s="312"/>
      <c r="G49" s="312" t="s">
        <v>1419</v>
      </c>
      <c r="H49" s="65">
        <v>1054256</v>
      </c>
      <c r="I49" s="65">
        <f>IF(H49="","None",_xlfn.XLOOKUP(H49,RawTable[ITEM_NO],RawTable[STOCK],"None"))</f>
        <v>0</v>
      </c>
      <c r="J49" s="313"/>
      <c r="K49" s="313"/>
      <c r="L49" s="390"/>
    </row>
    <row r="50" spans="2:12" ht="30" customHeight="1">
      <c r="B50" s="315" t="s">
        <v>1414</v>
      </c>
      <c r="C50" s="312" t="s">
        <v>8296</v>
      </c>
      <c r="D50" s="312" t="s">
        <v>8276</v>
      </c>
      <c r="E50" s="312" t="s">
        <v>8282</v>
      </c>
      <c r="F50" s="312" t="s">
        <v>8265</v>
      </c>
      <c r="G50" s="312"/>
      <c r="H50" s="65">
        <v>6343444</v>
      </c>
      <c r="I50" s="65">
        <f>IF(H50="","None",_xlfn.XLOOKUP(H50,RawTable[ITEM_NO],RawTable[STOCK],"None"))</f>
        <v>1</v>
      </c>
      <c r="J50" s="313"/>
      <c r="K50" s="313"/>
      <c r="L50" s="390"/>
    </row>
    <row r="51" spans="2:12" ht="30" customHeight="1">
      <c r="B51" s="315" t="s">
        <v>1416</v>
      </c>
      <c r="C51" s="312" t="s">
        <v>1464</v>
      </c>
      <c r="D51" s="312" t="s">
        <v>1465</v>
      </c>
      <c r="E51" s="312" t="s">
        <v>1466</v>
      </c>
      <c r="F51" s="312"/>
      <c r="G51" s="312" t="s">
        <v>1432</v>
      </c>
      <c r="H51" s="65">
        <v>6213748</v>
      </c>
      <c r="I51" s="65">
        <f>IF(H51="","None",_xlfn.XLOOKUP(H51,RawTable[ITEM_NO],RawTable[STOCK],"None"))</f>
        <v>1</v>
      </c>
      <c r="J51" s="313"/>
      <c r="K51" s="313"/>
      <c r="L51" s="390"/>
    </row>
    <row r="52" spans="2:12" ht="30" customHeight="1">
      <c r="B52" s="315" t="s">
        <v>1416</v>
      </c>
      <c r="C52" s="312" t="s">
        <v>1571</v>
      </c>
      <c r="D52" s="312" t="s">
        <v>1575</v>
      </c>
      <c r="E52" s="312"/>
      <c r="F52" s="312"/>
      <c r="G52" s="312" t="s">
        <v>1419</v>
      </c>
      <c r="H52" s="65">
        <v>6341428</v>
      </c>
      <c r="I52" s="65">
        <f>IF(H52="","None",_xlfn.XLOOKUP(H52,RawTable[ITEM_NO],RawTable[STOCK],"None"))</f>
        <v>2</v>
      </c>
      <c r="J52" s="313"/>
      <c r="K52" s="313"/>
      <c r="L52" s="390"/>
    </row>
    <row r="53" spans="2:12" ht="30" customHeight="1">
      <c r="B53" s="315" t="s">
        <v>1416</v>
      </c>
      <c r="C53" s="312" t="s">
        <v>1571</v>
      </c>
      <c r="D53" s="312" t="s">
        <v>1572</v>
      </c>
      <c r="E53" s="312" t="s">
        <v>1573</v>
      </c>
      <c r="F53" s="312"/>
      <c r="G53" s="312" t="s">
        <v>1574</v>
      </c>
      <c r="H53" s="65">
        <v>6199000</v>
      </c>
      <c r="I53" s="65" t="str">
        <f>IF(H53="","None",_xlfn.XLOOKUP(H53,RawTable[ITEM_NO],RawTable[STOCK],"None"))</f>
        <v>None</v>
      </c>
      <c r="J53" s="313"/>
      <c r="K53" s="313"/>
      <c r="L53" s="390"/>
    </row>
    <row r="54" spans="2:12" ht="30" customHeight="1">
      <c r="B54" s="315" t="s">
        <v>1416</v>
      </c>
      <c r="C54" s="312" t="s">
        <v>1467</v>
      </c>
      <c r="D54" s="312" t="s">
        <v>1468</v>
      </c>
      <c r="E54" s="312"/>
      <c r="F54" s="312"/>
      <c r="G54" s="312" t="s">
        <v>1419</v>
      </c>
      <c r="H54" s="65">
        <v>1053677</v>
      </c>
      <c r="I54" s="65">
        <f>IF(H54="","None",_xlfn.XLOOKUP(H54,RawTable[ITEM_NO],RawTable[STOCK],"None"))</f>
        <v>0</v>
      </c>
      <c r="J54" s="313"/>
      <c r="K54" s="313"/>
      <c r="L54" s="390"/>
    </row>
    <row r="55" spans="2:12" ht="30" customHeight="1">
      <c r="B55" s="315" t="s">
        <v>1414</v>
      </c>
      <c r="C55" s="312" t="s">
        <v>1694</v>
      </c>
      <c r="D55" s="312" t="s">
        <v>1697</v>
      </c>
      <c r="E55" s="312" t="s">
        <v>1696</v>
      </c>
      <c r="F55" s="312"/>
      <c r="G55" s="312" t="s">
        <v>1432</v>
      </c>
      <c r="H55" s="65">
        <v>6188410</v>
      </c>
      <c r="I55" s="65">
        <f>IF(H55="","None",_xlfn.XLOOKUP(H55,RawTable[ITEM_NO],RawTable[STOCK],"None"))</f>
        <v>3</v>
      </c>
      <c r="J55" s="313"/>
      <c r="K55" s="313"/>
      <c r="L55" s="390"/>
    </row>
    <row r="56" spans="2:12" ht="30" customHeight="1">
      <c r="B56" s="315" t="s">
        <v>1414</v>
      </c>
      <c r="C56" s="312" t="s">
        <v>1694</v>
      </c>
      <c r="D56" s="312" t="s">
        <v>1695</v>
      </c>
      <c r="E56" s="312" t="s">
        <v>1696</v>
      </c>
      <c r="F56" s="312"/>
      <c r="G56" s="312" t="s">
        <v>1432</v>
      </c>
      <c r="H56" s="65">
        <v>965387</v>
      </c>
      <c r="I56" s="65">
        <f>IF(H56="","None",_xlfn.XLOOKUP(H56,RawTable[ITEM_NO],RawTable[STOCK],"None"))</f>
        <v>4</v>
      </c>
      <c r="J56" s="313"/>
      <c r="K56" s="313"/>
      <c r="L56" s="390"/>
    </row>
    <row r="57" spans="2:12" ht="30" customHeight="1">
      <c r="B57" s="315" t="s">
        <v>1414</v>
      </c>
      <c r="C57" s="312" t="s">
        <v>8292</v>
      </c>
      <c r="D57" s="312">
        <v>3008374</v>
      </c>
      <c r="E57" s="312" t="s">
        <v>8285</v>
      </c>
      <c r="F57" s="312" t="s">
        <v>8260</v>
      </c>
      <c r="G57" s="312"/>
      <c r="H57" s="65">
        <v>6211101</v>
      </c>
      <c r="I57" s="65">
        <f>IF(H57="","None",_xlfn.XLOOKUP(H57,RawTable[ITEM_NO],RawTable[STOCK],"None"))</f>
        <v>5</v>
      </c>
      <c r="J57" s="313"/>
      <c r="K57" s="313"/>
      <c r="L57" s="390"/>
    </row>
    <row r="58" spans="2:12" ht="30" customHeight="1">
      <c r="B58" s="315" t="s">
        <v>1414</v>
      </c>
      <c r="C58" s="312" t="s">
        <v>1683</v>
      </c>
      <c r="D58" s="312" t="s">
        <v>1684</v>
      </c>
      <c r="E58" s="312" t="s">
        <v>1685</v>
      </c>
      <c r="F58" s="312"/>
      <c r="G58" s="312" t="s">
        <v>1423</v>
      </c>
      <c r="H58" s="65">
        <v>6245149</v>
      </c>
      <c r="I58" s="65">
        <f>IF(H58="","None",_xlfn.XLOOKUP(H58,RawTable[ITEM_NO],RawTable[STOCK],"None"))</f>
        <v>2</v>
      </c>
      <c r="J58" s="313"/>
      <c r="K58" s="313"/>
      <c r="L58" s="390"/>
    </row>
    <row r="59" spans="2:12" ht="30" customHeight="1">
      <c r="B59" s="315" t="s">
        <v>1416</v>
      </c>
      <c r="C59" s="312" t="s">
        <v>1470</v>
      </c>
      <c r="D59" s="312" t="s">
        <v>1473</v>
      </c>
      <c r="E59" s="312"/>
      <c r="F59" s="312"/>
      <c r="G59" s="312" t="s">
        <v>1428</v>
      </c>
      <c r="H59" s="65">
        <v>1051758</v>
      </c>
      <c r="I59" s="65">
        <f>IF(H59="","None",_xlfn.XLOOKUP(H59,RawTable[ITEM_NO],RawTable[STOCK],"None"))</f>
        <v>0</v>
      </c>
      <c r="J59" s="313"/>
      <c r="K59" s="313"/>
      <c r="L59" s="390"/>
    </row>
    <row r="60" spans="2:12" ht="30" customHeight="1">
      <c r="B60" s="315" t="s">
        <v>1416</v>
      </c>
      <c r="C60" s="312" t="s">
        <v>1470</v>
      </c>
      <c r="D60" s="312" t="s">
        <v>1472</v>
      </c>
      <c r="E60" s="312"/>
      <c r="F60" s="312"/>
      <c r="G60" s="312" t="s">
        <v>1428</v>
      </c>
      <c r="H60" s="65">
        <v>1054622</v>
      </c>
      <c r="I60" s="65">
        <f>IF(H60="","None",_xlfn.XLOOKUP(H60,RawTable[ITEM_NO],RawTable[STOCK],"None"))</f>
        <v>0</v>
      </c>
      <c r="J60" s="313"/>
      <c r="K60" s="313"/>
      <c r="L60" s="390"/>
    </row>
    <row r="61" spans="2:12" ht="30" customHeight="1">
      <c r="B61" s="315" t="s">
        <v>1416</v>
      </c>
      <c r="C61" s="312" t="s">
        <v>1470</v>
      </c>
      <c r="D61" s="312" t="s">
        <v>1471</v>
      </c>
      <c r="E61" s="312"/>
      <c r="F61" s="312"/>
      <c r="G61" s="312" t="s">
        <v>1428</v>
      </c>
      <c r="H61" s="65">
        <v>1055284</v>
      </c>
      <c r="I61" s="65">
        <f>IF(H61="","None",_xlfn.XLOOKUP(H61,RawTable[ITEM_NO],RawTable[STOCK],"None"))</f>
        <v>0</v>
      </c>
      <c r="J61" s="313"/>
      <c r="K61" s="313"/>
      <c r="L61" s="390"/>
    </row>
    <row r="62" spans="2:12" ht="30" customHeight="1">
      <c r="B62" s="315" t="s">
        <v>1416</v>
      </c>
      <c r="C62" s="312" t="s">
        <v>1470</v>
      </c>
      <c r="D62" s="312" t="s">
        <v>1401</v>
      </c>
      <c r="E62" s="312" t="s">
        <v>1483</v>
      </c>
      <c r="F62" s="312" t="s">
        <v>8324</v>
      </c>
      <c r="G62" s="312" t="s">
        <v>1419</v>
      </c>
      <c r="H62" s="65">
        <v>6230028</v>
      </c>
      <c r="I62" s="65">
        <f>IF(H62="","None",_xlfn.XLOOKUP(H62,RawTable[ITEM_NO],RawTable[STOCK],"None"))</f>
        <v>0</v>
      </c>
      <c r="J62" s="313"/>
      <c r="K62" s="313"/>
      <c r="L62" s="390"/>
    </row>
    <row r="63" spans="2:12" ht="30" customHeight="1">
      <c r="B63" s="315" t="s">
        <v>1416</v>
      </c>
      <c r="C63" s="312" t="s">
        <v>1470</v>
      </c>
      <c r="D63" s="312" t="s">
        <v>1474</v>
      </c>
      <c r="E63" s="312"/>
      <c r="F63" s="312"/>
      <c r="G63" s="312" t="s">
        <v>1419</v>
      </c>
      <c r="H63" s="65">
        <v>6260111</v>
      </c>
      <c r="I63" s="65">
        <f>IF(H63="","None",_xlfn.XLOOKUP(H63,RawTable[ITEM_NO],RawTable[STOCK],"None"))</f>
        <v>0</v>
      </c>
      <c r="J63" s="313"/>
      <c r="K63" s="313"/>
      <c r="L63" s="390"/>
    </row>
    <row r="64" spans="2:12" ht="30" customHeight="1">
      <c r="B64" s="315" t="s">
        <v>1416</v>
      </c>
      <c r="C64" s="312" t="s">
        <v>1470</v>
      </c>
      <c r="D64" s="312" t="s">
        <v>1481</v>
      </c>
      <c r="E64" s="312"/>
      <c r="F64" s="312"/>
      <c r="G64" s="312" t="s">
        <v>1428</v>
      </c>
      <c r="H64" s="65">
        <v>6138164</v>
      </c>
      <c r="I64" s="65">
        <f>IF(H64="","None",_xlfn.XLOOKUP(H64,RawTable[ITEM_NO],RawTable[STOCK],"None"))</f>
        <v>3</v>
      </c>
      <c r="J64" s="313"/>
      <c r="K64" s="313"/>
      <c r="L64" s="390"/>
    </row>
    <row r="65" spans="2:12" ht="30" customHeight="1">
      <c r="B65" s="315" t="s">
        <v>1416</v>
      </c>
      <c r="C65" s="312" t="s">
        <v>1470</v>
      </c>
      <c r="D65" s="312" t="s">
        <v>1482</v>
      </c>
      <c r="E65" s="312"/>
      <c r="F65" s="312"/>
      <c r="G65" s="312" t="s">
        <v>1428</v>
      </c>
      <c r="H65" s="65">
        <v>6164198</v>
      </c>
      <c r="I65" s="65">
        <f>IF(H65="","None",_xlfn.XLOOKUP(H65,RawTable[ITEM_NO],RawTable[STOCK],"None"))</f>
        <v>5</v>
      </c>
      <c r="J65" s="313"/>
      <c r="K65" s="313"/>
      <c r="L65" s="390"/>
    </row>
    <row r="66" spans="2:12" ht="30" customHeight="1">
      <c r="B66" s="315" t="s">
        <v>1416</v>
      </c>
      <c r="C66" s="312" t="s">
        <v>1410</v>
      </c>
      <c r="D66" s="312" t="s">
        <v>1484</v>
      </c>
      <c r="E66" s="312" t="s">
        <v>1443</v>
      </c>
      <c r="F66" s="312" t="s">
        <v>8313</v>
      </c>
      <c r="G66" s="312" t="s">
        <v>1444</v>
      </c>
      <c r="H66" s="65">
        <v>6274698</v>
      </c>
      <c r="I66" s="65">
        <f>IF(H66="","None",_xlfn.XLOOKUP(H66,RawTable[ITEM_NO],RawTable[STOCK],"None"))</f>
        <v>3</v>
      </c>
      <c r="J66" s="313"/>
      <c r="K66" s="313"/>
      <c r="L66" s="390"/>
    </row>
    <row r="67" spans="2:12" ht="30" customHeight="1">
      <c r="B67" s="315" t="s">
        <v>1416</v>
      </c>
      <c r="C67" s="312" t="s">
        <v>1410</v>
      </c>
      <c r="D67" s="312" t="s">
        <v>1485</v>
      </c>
      <c r="E67" s="312" t="s">
        <v>1443</v>
      </c>
      <c r="F67" s="312" t="s">
        <v>8314</v>
      </c>
      <c r="G67" s="312" t="s">
        <v>1444</v>
      </c>
      <c r="H67" s="65">
        <v>6274699</v>
      </c>
      <c r="I67" s="65">
        <f>IF(H67="","None",_xlfn.XLOOKUP(H67,RawTable[ITEM_NO],RawTable[STOCK],"None"))</f>
        <v>3</v>
      </c>
      <c r="J67" s="313"/>
      <c r="K67" s="313"/>
      <c r="L67" s="390"/>
    </row>
    <row r="68" spans="2:12" ht="30" customHeight="1">
      <c r="B68" s="315" t="s">
        <v>1416</v>
      </c>
      <c r="C68" s="312" t="s">
        <v>1410</v>
      </c>
      <c r="D68" s="312" t="s">
        <v>1486</v>
      </c>
      <c r="E68" s="312" t="s">
        <v>1443</v>
      </c>
      <c r="F68" s="312" t="s">
        <v>8314</v>
      </c>
      <c r="G68" s="312" t="s">
        <v>1444</v>
      </c>
      <c r="H68" s="65">
        <v>6274700</v>
      </c>
      <c r="I68" s="65">
        <f>IF(H68="","None",_xlfn.XLOOKUP(H68,RawTable[ITEM_NO],RawTable[STOCK],"None"))</f>
        <v>3</v>
      </c>
      <c r="J68" s="313"/>
      <c r="K68" s="313"/>
      <c r="L68" s="390"/>
    </row>
    <row r="69" spans="2:12" ht="30" customHeight="1">
      <c r="B69" s="315" t="s">
        <v>1414</v>
      </c>
      <c r="C69" s="312" t="s">
        <v>1607</v>
      </c>
      <c r="D69" s="312" t="s">
        <v>1656</v>
      </c>
      <c r="E69" s="312" t="s">
        <v>1657</v>
      </c>
      <c r="F69" s="312" t="s">
        <v>1612</v>
      </c>
      <c r="G69" s="312" t="s">
        <v>1432</v>
      </c>
      <c r="H69" s="65">
        <v>961861</v>
      </c>
      <c r="I69" s="65">
        <f>IF(H69="","None",_xlfn.XLOOKUP(H69,RawTable[ITEM_NO],RawTable[STOCK],"None"))</f>
        <v>0</v>
      </c>
      <c r="J69" s="313"/>
      <c r="K69" s="313"/>
      <c r="L69" s="390"/>
    </row>
    <row r="70" spans="2:12" ht="30" customHeight="1">
      <c r="B70" s="315" t="s">
        <v>1414</v>
      </c>
      <c r="C70" s="312" t="s">
        <v>1607</v>
      </c>
      <c r="D70" s="312" t="s">
        <v>1618</v>
      </c>
      <c r="E70" s="312" t="s">
        <v>1617</v>
      </c>
      <c r="F70" s="312"/>
      <c r="G70" s="312" t="s">
        <v>1432</v>
      </c>
      <c r="H70" s="65">
        <v>958506</v>
      </c>
      <c r="I70" s="65">
        <f>IF(H70="","None",_xlfn.XLOOKUP(H70,RawTable[ITEM_NO],RawTable[STOCK],"None"))</f>
        <v>3</v>
      </c>
      <c r="J70" s="313"/>
      <c r="K70" s="313"/>
      <c r="L70" s="390"/>
    </row>
    <row r="71" spans="2:12" ht="30" customHeight="1">
      <c r="B71" s="315" t="s">
        <v>1414</v>
      </c>
      <c r="C71" s="312" t="s">
        <v>1607</v>
      </c>
      <c r="D71" s="312" t="s">
        <v>1738</v>
      </c>
      <c r="E71" s="312" t="s">
        <v>1739</v>
      </c>
      <c r="F71" s="312" t="s">
        <v>1612</v>
      </c>
      <c r="G71" s="312" t="s">
        <v>1629</v>
      </c>
      <c r="H71" s="65">
        <v>6164907</v>
      </c>
      <c r="I71" s="65">
        <f>IF(H71="","None",_xlfn.XLOOKUP(H71,RawTable[ITEM_NO],RawTable[STOCK],"None"))</f>
        <v>4</v>
      </c>
      <c r="J71" s="313"/>
      <c r="K71" s="313"/>
      <c r="L71" s="390"/>
    </row>
    <row r="72" spans="2:12" ht="30" customHeight="1">
      <c r="B72" s="315" t="s">
        <v>1414</v>
      </c>
      <c r="C72" s="312" t="s">
        <v>1607</v>
      </c>
      <c r="D72" s="312" t="s">
        <v>1611</v>
      </c>
      <c r="E72" s="312" t="s">
        <v>1608</v>
      </c>
      <c r="F72" s="312" t="s">
        <v>1612</v>
      </c>
      <c r="G72" s="312" t="s">
        <v>1610</v>
      </c>
      <c r="H72" s="65">
        <v>6234081</v>
      </c>
      <c r="I72" s="65">
        <f>IF(H72="","None",_xlfn.XLOOKUP(H72,RawTable[ITEM_NO],RawTable[STOCK],"None"))</f>
        <v>4</v>
      </c>
      <c r="J72" s="313"/>
      <c r="K72" s="313"/>
      <c r="L72" s="390"/>
    </row>
    <row r="73" spans="2:12" ht="30" customHeight="1">
      <c r="B73" s="315" t="s">
        <v>1414</v>
      </c>
      <c r="C73" s="312" t="s">
        <v>1607</v>
      </c>
      <c r="D73" s="312" t="s">
        <v>8278</v>
      </c>
      <c r="E73" s="312" t="s">
        <v>1608</v>
      </c>
      <c r="F73" s="312" t="s">
        <v>1609</v>
      </c>
      <c r="G73" s="312" t="s">
        <v>1610</v>
      </c>
      <c r="H73" s="65">
        <v>6234046</v>
      </c>
      <c r="I73" s="65">
        <f>IF(H73="","None",_xlfn.XLOOKUP(H73,RawTable[ITEM_NO],RawTable[STOCK],"None"))</f>
        <v>8</v>
      </c>
      <c r="J73" s="313"/>
      <c r="K73" s="313"/>
      <c r="L73" s="390"/>
    </row>
    <row r="74" spans="2:12" ht="30" customHeight="1">
      <c r="B74" s="315" t="s">
        <v>1414</v>
      </c>
      <c r="C74" s="312" t="s">
        <v>1607</v>
      </c>
      <c r="D74" s="312" t="s">
        <v>1616</v>
      </c>
      <c r="E74" s="312" t="s">
        <v>1617</v>
      </c>
      <c r="F74" s="312"/>
      <c r="G74" s="312" t="s">
        <v>1432</v>
      </c>
      <c r="H74" s="65">
        <v>6182062</v>
      </c>
      <c r="I74" s="65" t="str">
        <f>IF(H74="","None",_xlfn.XLOOKUP(H74,RawTable[ITEM_NO],RawTable[STOCK],"None"))</f>
        <v>None</v>
      </c>
      <c r="J74" s="313"/>
      <c r="K74" s="313"/>
      <c r="L74" s="390" t="s">
        <v>9677</v>
      </c>
    </row>
    <row r="75" spans="2:12" ht="30" customHeight="1">
      <c r="B75" s="315" t="s">
        <v>1414</v>
      </c>
      <c r="C75" s="312" t="s">
        <v>1677</v>
      </c>
      <c r="D75" s="312" t="s">
        <v>1678</v>
      </c>
      <c r="E75" s="312" t="s">
        <v>1679</v>
      </c>
      <c r="F75" s="312" t="s">
        <v>1438</v>
      </c>
      <c r="G75" s="312" t="s">
        <v>1680</v>
      </c>
      <c r="H75" s="65">
        <v>6325159</v>
      </c>
      <c r="I75" s="65">
        <f>IF(H75="","None",_xlfn.XLOOKUP(H75,RawTable[ITEM_NO],RawTable[STOCK],"None"))</f>
        <v>6</v>
      </c>
      <c r="J75" s="313"/>
      <c r="K75" s="313"/>
      <c r="L75" s="390"/>
    </row>
    <row r="76" spans="2:12" ht="30" customHeight="1">
      <c r="B76" s="315" t="s">
        <v>1416</v>
      </c>
      <c r="C76" s="312" t="s">
        <v>1424</v>
      </c>
      <c r="D76" s="312" t="s">
        <v>1425</v>
      </c>
      <c r="E76" s="312"/>
      <c r="F76" s="312"/>
      <c r="G76" s="312" t="s">
        <v>1423</v>
      </c>
      <c r="H76" s="65">
        <v>6190830</v>
      </c>
      <c r="I76" s="65">
        <f>IF(H76="","None",_xlfn.XLOOKUP(H76,RawTable[ITEM_NO],RawTable[STOCK],"None"))</f>
        <v>0</v>
      </c>
      <c r="J76" s="313"/>
      <c r="K76" s="313"/>
      <c r="L76" s="390"/>
    </row>
    <row r="77" spans="2:12" ht="30" customHeight="1">
      <c r="B77" s="315" t="s">
        <v>1416</v>
      </c>
      <c r="C77" s="312" t="s">
        <v>1424</v>
      </c>
      <c r="D77" s="312" t="s">
        <v>1494</v>
      </c>
      <c r="E77" s="312"/>
      <c r="F77" s="312"/>
      <c r="G77" s="312" t="s">
        <v>1495</v>
      </c>
      <c r="H77" s="65">
        <v>1052797</v>
      </c>
      <c r="I77" s="65">
        <f>IF(H77="","None",_xlfn.XLOOKUP(H77,RawTable[ITEM_NO],RawTable[STOCK],"None"))</f>
        <v>0</v>
      </c>
      <c r="J77" s="313"/>
      <c r="K77" s="313"/>
      <c r="L77" s="390"/>
    </row>
    <row r="78" spans="2:12" ht="30" customHeight="1">
      <c r="B78" s="315" t="s">
        <v>1416</v>
      </c>
      <c r="C78" s="312" t="s">
        <v>1496</v>
      </c>
      <c r="D78" s="312" t="s">
        <v>1498</v>
      </c>
      <c r="E78" s="312"/>
      <c r="F78" s="312"/>
      <c r="G78" s="312" t="s">
        <v>1432</v>
      </c>
      <c r="H78" s="65">
        <v>964029</v>
      </c>
      <c r="I78" s="65">
        <f>IF(H78="","None",_xlfn.XLOOKUP(H78,RawTable[ITEM_NO],RawTable[STOCK],"None"))</f>
        <v>1</v>
      </c>
      <c r="J78" s="313"/>
      <c r="K78" s="313"/>
      <c r="L78" s="390"/>
    </row>
    <row r="79" spans="2:12" ht="30" customHeight="1">
      <c r="B79" s="315" t="s">
        <v>1416</v>
      </c>
      <c r="C79" s="312" t="s">
        <v>1496</v>
      </c>
      <c r="D79" s="312" t="s">
        <v>1509</v>
      </c>
      <c r="E79" s="312"/>
      <c r="F79" s="312"/>
      <c r="G79" s="312" t="s">
        <v>1419</v>
      </c>
      <c r="H79" s="65">
        <v>6306282</v>
      </c>
      <c r="I79" s="65">
        <f>IF(H79="","None",_xlfn.XLOOKUP(H79,RawTable[ITEM_NO],RawTable[STOCK],"None"))</f>
        <v>1</v>
      </c>
      <c r="J79" s="313"/>
      <c r="K79" s="313"/>
      <c r="L79" s="390"/>
    </row>
    <row r="80" spans="2:12" ht="30" customHeight="1">
      <c r="B80" s="315" t="s">
        <v>1416</v>
      </c>
      <c r="C80" s="312" t="s">
        <v>1496</v>
      </c>
      <c r="D80" s="312" t="s">
        <v>1497</v>
      </c>
      <c r="E80" s="312"/>
      <c r="F80" s="312"/>
      <c r="G80" s="312" t="s">
        <v>1432</v>
      </c>
      <c r="H80" s="65">
        <v>965436</v>
      </c>
      <c r="I80" s="65">
        <f>IF(H80="","None",_xlfn.XLOOKUP(H80,RawTable[ITEM_NO],RawTable[STOCK],"None"))</f>
        <v>3</v>
      </c>
      <c r="J80" s="313"/>
      <c r="K80" s="313"/>
      <c r="L80" s="390"/>
    </row>
    <row r="81" spans="2:12" ht="30" customHeight="1">
      <c r="B81" s="315" t="s">
        <v>1416</v>
      </c>
      <c r="C81" s="312" t="s">
        <v>1502</v>
      </c>
      <c r="D81" s="312" t="s">
        <v>1503</v>
      </c>
      <c r="E81" s="312"/>
      <c r="F81" s="312"/>
      <c r="G81" s="312" t="s">
        <v>1419</v>
      </c>
      <c r="H81" s="65">
        <v>1054961</v>
      </c>
      <c r="I81" s="65">
        <f>IF(H81="","None",_xlfn.XLOOKUP(H81,RawTable[ITEM_NO],RawTable[STOCK],"None"))</f>
        <v>1</v>
      </c>
      <c r="J81" s="313"/>
      <c r="K81" s="313"/>
      <c r="L81" s="390"/>
    </row>
    <row r="82" spans="2:12" ht="30" customHeight="1">
      <c r="B82" s="315" t="s">
        <v>1416</v>
      </c>
      <c r="C82" s="312" t="s">
        <v>1502</v>
      </c>
      <c r="D82" s="312" t="s">
        <v>1512</v>
      </c>
      <c r="E82" s="312" t="s">
        <v>1513</v>
      </c>
      <c r="F82" s="312"/>
      <c r="G82" s="312" t="s">
        <v>1514</v>
      </c>
      <c r="H82" s="65">
        <v>1055188</v>
      </c>
      <c r="I82" s="65">
        <f>IF(H82="","None",_xlfn.XLOOKUP(H82,RawTable[ITEM_NO],RawTable[STOCK],"None"))</f>
        <v>2</v>
      </c>
      <c r="J82" s="313"/>
      <c r="K82" s="313"/>
      <c r="L82" s="390"/>
    </row>
    <row r="83" spans="2:12" ht="30" customHeight="1">
      <c r="B83" s="315" t="s">
        <v>1416</v>
      </c>
      <c r="C83" s="312" t="s">
        <v>1502</v>
      </c>
      <c r="D83" s="312" t="s">
        <v>1520</v>
      </c>
      <c r="E83" s="312" t="s">
        <v>1521</v>
      </c>
      <c r="F83" s="312"/>
      <c r="G83" s="312" t="s">
        <v>1419</v>
      </c>
      <c r="H83" s="65">
        <v>6237568</v>
      </c>
      <c r="I83" s="65">
        <f>IF(H83="","None",_xlfn.XLOOKUP(H83,RawTable[ITEM_NO],RawTable[STOCK],"None"))</f>
        <v>0</v>
      </c>
      <c r="J83" s="313"/>
      <c r="K83" s="313"/>
      <c r="L83" s="390"/>
    </row>
    <row r="84" spans="2:12" ht="30" customHeight="1">
      <c r="B84" s="315" t="s">
        <v>1414</v>
      </c>
      <c r="C84" s="312" t="s">
        <v>1658</v>
      </c>
      <c r="D84" s="312" t="s">
        <v>1659</v>
      </c>
      <c r="E84" s="312" t="s">
        <v>1660</v>
      </c>
      <c r="F84" s="312" t="s">
        <v>8315</v>
      </c>
      <c r="G84" s="312" t="s">
        <v>1432</v>
      </c>
      <c r="H84" s="65">
        <v>6282615</v>
      </c>
      <c r="I84" s="65" t="str">
        <f>IF(H84="","None",_xlfn.XLOOKUP(H84,RawTable[ITEM_NO],RawTable[STOCK],"None"))</f>
        <v>None</v>
      </c>
      <c r="J84" s="313"/>
      <c r="K84" s="313"/>
      <c r="L84" s="390"/>
    </row>
    <row r="85" spans="2:12" ht="30" customHeight="1">
      <c r="B85" s="315" t="s">
        <v>1414</v>
      </c>
      <c r="C85" s="312" t="s">
        <v>1686</v>
      </c>
      <c r="D85" s="312" t="s">
        <v>1740</v>
      </c>
      <c r="E85" s="312" t="s">
        <v>1741</v>
      </c>
      <c r="F85" s="312"/>
      <c r="G85" s="312" t="s">
        <v>1423</v>
      </c>
      <c r="H85" s="65">
        <v>964931</v>
      </c>
      <c r="I85" s="65">
        <f>IF(H85="","None",_xlfn.XLOOKUP(H85,RawTable[ITEM_NO],RawTable[STOCK],"None"))</f>
        <v>3</v>
      </c>
      <c r="J85" s="313"/>
      <c r="K85" s="313"/>
      <c r="L85" s="390"/>
    </row>
    <row r="86" spans="2:12" ht="30" customHeight="1">
      <c r="B86" s="315" t="s">
        <v>1414</v>
      </c>
      <c r="C86" s="312" t="s">
        <v>1686</v>
      </c>
      <c r="D86" s="312" t="s">
        <v>1687</v>
      </c>
      <c r="E86" s="312" t="s">
        <v>1688</v>
      </c>
      <c r="F86" s="312" t="s">
        <v>8273</v>
      </c>
      <c r="G86" s="312" t="s">
        <v>1423</v>
      </c>
      <c r="H86" s="65">
        <v>6229392</v>
      </c>
      <c r="I86" s="65">
        <f>IF(H86="","None",_xlfn.XLOOKUP(H86,RawTable[ITEM_NO],RawTable[STOCK],"None"))</f>
        <v>3</v>
      </c>
      <c r="J86" s="313"/>
      <c r="K86" s="313"/>
      <c r="L86" s="390"/>
    </row>
    <row r="87" spans="2:12" ht="30" customHeight="1">
      <c r="B87" s="315" t="s">
        <v>1416</v>
      </c>
      <c r="C87" s="312" t="s">
        <v>1504</v>
      </c>
      <c r="D87" s="312" t="s">
        <v>1522</v>
      </c>
      <c r="E87" s="312"/>
      <c r="F87" s="312"/>
      <c r="G87" s="312" t="s">
        <v>1419</v>
      </c>
      <c r="H87" s="65">
        <v>6157581</v>
      </c>
      <c r="I87" s="65">
        <f>IF(H87="","None",_xlfn.XLOOKUP(H87,RawTable[ITEM_NO],RawTable[STOCK],"None"))</f>
        <v>0</v>
      </c>
      <c r="J87" s="313"/>
      <c r="K87" s="313"/>
      <c r="L87" s="390"/>
    </row>
    <row r="88" spans="2:12" ht="30" customHeight="1">
      <c r="B88" s="315" t="s">
        <v>1416</v>
      </c>
      <c r="C88" s="312" t="s">
        <v>1504</v>
      </c>
      <c r="D88" s="312" t="s">
        <v>1529</v>
      </c>
      <c r="E88" s="312" t="s">
        <v>1530</v>
      </c>
      <c r="F88" s="312"/>
      <c r="G88" s="312" t="s">
        <v>1428</v>
      </c>
      <c r="H88" s="65">
        <v>1053425</v>
      </c>
      <c r="I88" s="65">
        <f>IF(H88="","None",_xlfn.XLOOKUP(H88,RawTable[ITEM_NO],RawTable[STOCK],"None"))</f>
        <v>1</v>
      </c>
      <c r="J88" s="313"/>
      <c r="K88" s="313"/>
      <c r="L88" s="390"/>
    </row>
    <row r="89" spans="2:12" ht="30" customHeight="1">
      <c r="B89" s="315" t="s">
        <v>1416</v>
      </c>
      <c r="C89" s="312" t="s">
        <v>1504</v>
      </c>
      <c r="D89" s="312" t="s">
        <v>1505</v>
      </c>
      <c r="E89" s="312" t="s">
        <v>1506</v>
      </c>
      <c r="F89" s="312"/>
      <c r="G89" s="312" t="s">
        <v>1419</v>
      </c>
      <c r="H89" s="65">
        <v>6163099</v>
      </c>
      <c r="I89" s="65">
        <f>IF(H89="","None",_xlfn.XLOOKUP(H89,RawTable[ITEM_NO],RawTable[STOCK],"None"))</f>
        <v>3</v>
      </c>
      <c r="J89" s="313"/>
      <c r="K89" s="313"/>
      <c r="L89" s="390"/>
    </row>
    <row r="90" spans="2:12" ht="30" customHeight="1">
      <c r="B90" s="315" t="s">
        <v>1416</v>
      </c>
      <c r="C90" s="312" t="s">
        <v>1504</v>
      </c>
      <c r="D90" s="312" t="s">
        <v>1523</v>
      </c>
      <c r="E90" s="312"/>
      <c r="F90" s="312"/>
      <c r="G90" s="312" t="s">
        <v>1419</v>
      </c>
      <c r="H90" s="65">
        <v>6130717</v>
      </c>
      <c r="I90" s="65">
        <f>IF(H90="","None",_xlfn.XLOOKUP(H90,RawTable[ITEM_NO],RawTable[STOCK],"None"))</f>
        <v>11</v>
      </c>
      <c r="J90" s="313"/>
      <c r="K90" s="313"/>
      <c r="L90" s="390"/>
    </row>
    <row r="91" spans="2:12" ht="30" customHeight="1">
      <c r="B91" s="315" t="s">
        <v>1416</v>
      </c>
      <c r="C91" s="312" t="s">
        <v>1504</v>
      </c>
      <c r="D91" s="312" t="s">
        <v>1524</v>
      </c>
      <c r="E91" s="312"/>
      <c r="F91" s="312"/>
      <c r="G91" s="312" t="s">
        <v>1419</v>
      </c>
      <c r="H91" s="65">
        <v>6250656</v>
      </c>
      <c r="I91" s="65">
        <f>IF(H91="","None",_xlfn.XLOOKUP(H91,RawTable[ITEM_NO],RawTable[STOCK],"None"))</f>
        <v>19</v>
      </c>
      <c r="J91" s="313"/>
      <c r="K91" s="313"/>
      <c r="L91" s="390"/>
    </row>
    <row r="92" spans="2:12" ht="30" customHeight="1">
      <c r="B92" s="315" t="s">
        <v>1416</v>
      </c>
      <c r="C92" s="312" t="s">
        <v>1504</v>
      </c>
      <c r="D92" s="312" t="s">
        <v>1525</v>
      </c>
      <c r="E92" s="312"/>
      <c r="F92" s="312"/>
      <c r="G92" s="312" t="s">
        <v>1419</v>
      </c>
      <c r="H92" s="65">
        <v>6250657</v>
      </c>
      <c r="I92" s="65">
        <f>IF(H92="","None",_xlfn.XLOOKUP(H92,RawTable[ITEM_NO],RawTable[STOCK],"None"))</f>
        <v>20</v>
      </c>
      <c r="J92" s="313"/>
      <c r="K92" s="313"/>
      <c r="L92" s="390"/>
    </row>
    <row r="93" spans="2:12" ht="30" customHeight="1">
      <c r="B93" s="315" t="s">
        <v>1416</v>
      </c>
      <c r="C93" s="312" t="s">
        <v>1526</v>
      </c>
      <c r="D93" s="312" t="s">
        <v>1526</v>
      </c>
      <c r="E93" s="312" t="s">
        <v>1527</v>
      </c>
      <c r="F93" s="312" t="s">
        <v>8302</v>
      </c>
      <c r="G93" s="312" t="s">
        <v>1528</v>
      </c>
      <c r="H93" s="65">
        <v>6281929</v>
      </c>
      <c r="I93" s="65">
        <f>IF(H93="","None",_xlfn.XLOOKUP(H93,RawTable[ITEM_NO],RawTable[STOCK],"None"))</f>
        <v>2</v>
      </c>
      <c r="J93" s="313"/>
      <c r="K93" s="313"/>
      <c r="L93" s="390"/>
    </row>
    <row r="94" spans="2:12" ht="30" customHeight="1">
      <c r="B94" s="315" t="s">
        <v>1416</v>
      </c>
      <c r="C94" s="312" t="s">
        <v>1532</v>
      </c>
      <c r="D94" s="312" t="s">
        <v>1533</v>
      </c>
      <c r="E94" s="312" t="s">
        <v>1534</v>
      </c>
      <c r="F94" s="312"/>
      <c r="G94" s="312" t="s">
        <v>1419</v>
      </c>
      <c r="H94" s="65">
        <v>6223665</v>
      </c>
      <c r="I94" s="65">
        <f>IF(H94="","None",_xlfn.XLOOKUP(H94,RawTable[ITEM_NO],RawTable[STOCK],"None"))</f>
        <v>2</v>
      </c>
      <c r="J94" s="313"/>
      <c r="K94" s="313"/>
      <c r="L94" s="390"/>
    </row>
    <row r="95" spans="2:12" ht="30" customHeight="1">
      <c r="B95" s="315" t="s">
        <v>1416</v>
      </c>
      <c r="C95" s="312" t="s">
        <v>1532</v>
      </c>
      <c r="D95" s="312" t="s">
        <v>1535</v>
      </c>
      <c r="E95" s="312" t="s">
        <v>8321</v>
      </c>
      <c r="F95" s="312" t="s">
        <v>8308</v>
      </c>
      <c r="G95" s="312" t="s">
        <v>1419</v>
      </c>
      <c r="H95" s="65">
        <v>6339750</v>
      </c>
      <c r="I95" s="65">
        <f>IF(H95="","None",_xlfn.XLOOKUP(H95,RawTable[ITEM_NO],RawTable[STOCK],"None"))</f>
        <v>2</v>
      </c>
      <c r="J95" s="313"/>
      <c r="K95" s="313"/>
      <c r="L95" s="390"/>
    </row>
    <row r="96" spans="2:12" ht="30" customHeight="1">
      <c r="B96" s="315" t="s">
        <v>1414</v>
      </c>
      <c r="C96" s="312" t="s">
        <v>1689</v>
      </c>
      <c r="D96" s="312" t="s">
        <v>1692</v>
      </c>
      <c r="E96" s="312" t="s">
        <v>1691</v>
      </c>
      <c r="F96" s="312"/>
      <c r="G96" s="312" t="s">
        <v>1693</v>
      </c>
      <c r="H96" s="65">
        <v>6256907</v>
      </c>
      <c r="I96" s="65">
        <f>IF(H96="","None",_xlfn.XLOOKUP(H96,RawTable[ITEM_NO],RawTable[STOCK],"None"))</f>
        <v>0</v>
      </c>
      <c r="J96" s="313"/>
      <c r="K96" s="313"/>
      <c r="L96" s="390"/>
    </row>
    <row r="97" spans="2:12" ht="30" customHeight="1">
      <c r="B97" s="315" t="s">
        <v>1414</v>
      </c>
      <c r="C97" s="312" t="s">
        <v>1689</v>
      </c>
      <c r="D97" s="312" t="s">
        <v>1690</v>
      </c>
      <c r="E97" s="312" t="s">
        <v>1691</v>
      </c>
      <c r="F97" s="312"/>
      <c r="G97" s="312" t="s">
        <v>1432</v>
      </c>
      <c r="H97" s="65">
        <v>6255842</v>
      </c>
      <c r="I97" s="65">
        <f>IF(H97="","None",_xlfn.XLOOKUP(H97,RawTable[ITEM_NO],RawTable[STOCK],"None"))</f>
        <v>5</v>
      </c>
      <c r="J97" s="313"/>
      <c r="K97" s="313"/>
      <c r="L97" s="390"/>
    </row>
    <row r="98" spans="2:12" ht="30" customHeight="1">
      <c r="B98" s="315" t="s">
        <v>1414</v>
      </c>
      <c r="C98" s="312" t="s">
        <v>1674</v>
      </c>
      <c r="D98" s="312" t="s">
        <v>1675</v>
      </c>
      <c r="E98" s="312" t="s">
        <v>1676</v>
      </c>
      <c r="F98" s="312" t="s">
        <v>1438</v>
      </c>
      <c r="G98" s="312" t="s">
        <v>1629</v>
      </c>
      <c r="H98" s="65">
        <v>6330672</v>
      </c>
      <c r="I98" s="65">
        <f>IF(H98="","None",_xlfn.XLOOKUP(H98,RawTable[ITEM_NO],RawTable[STOCK],"None"))</f>
        <v>50</v>
      </c>
      <c r="J98" s="313"/>
      <c r="K98" s="313"/>
      <c r="L98" s="390"/>
    </row>
    <row r="99" spans="2:12" ht="30" customHeight="1">
      <c r="B99" s="315" t="s">
        <v>1414</v>
      </c>
      <c r="C99" s="312" t="s">
        <v>1613</v>
      </c>
      <c r="D99" s="312" t="s">
        <v>1614</v>
      </c>
      <c r="E99" s="312" t="s">
        <v>1615</v>
      </c>
      <c r="F99" s="312"/>
      <c r="G99" s="312" t="s">
        <v>1432</v>
      </c>
      <c r="H99" s="65">
        <v>958505</v>
      </c>
      <c r="I99" s="65">
        <f>IF(H99="","None",_xlfn.XLOOKUP(H99,RawTable[ITEM_NO],RawTable[STOCK],"None"))</f>
        <v>8</v>
      </c>
      <c r="J99" s="313"/>
      <c r="K99" s="313"/>
      <c r="L99" s="390"/>
    </row>
    <row r="100" spans="2:12" ht="30" customHeight="1">
      <c r="B100" s="315" t="s">
        <v>1414</v>
      </c>
      <c r="C100" s="312" t="s">
        <v>8257</v>
      </c>
      <c r="D100" s="312" t="s">
        <v>8255</v>
      </c>
      <c r="E100" s="312" t="s">
        <v>8256</v>
      </c>
      <c r="F100" s="312" t="s">
        <v>8254</v>
      </c>
      <c r="G100" s="312"/>
      <c r="H100" s="65">
        <v>6287051</v>
      </c>
      <c r="I100" s="65">
        <f>IF(H100="","None",_xlfn.XLOOKUP(H100,RawTable[ITEM_NO],RawTable[STOCK],"None"))</f>
        <v>0</v>
      </c>
      <c r="J100" s="313"/>
      <c r="K100" s="313"/>
      <c r="L100" s="390"/>
    </row>
    <row r="101" spans="2:12" ht="30" customHeight="1">
      <c r="B101" s="315" t="s">
        <v>1414</v>
      </c>
      <c r="C101" s="312" t="s">
        <v>1626</v>
      </c>
      <c r="D101" s="312" t="s">
        <v>1628</v>
      </c>
      <c r="E101" s="312" t="s">
        <v>1628</v>
      </c>
      <c r="F101" s="312" t="s">
        <v>1627</v>
      </c>
      <c r="G101" s="312" t="s">
        <v>1629</v>
      </c>
      <c r="H101" s="65">
        <v>6230382</v>
      </c>
      <c r="I101" s="65">
        <f>IF(H101="","None",_xlfn.XLOOKUP(H101,RawTable[ITEM_NO],RawTable[STOCK],"None"))</f>
        <v>18</v>
      </c>
      <c r="J101" s="313"/>
      <c r="K101" s="313"/>
      <c r="L101" s="390"/>
    </row>
    <row r="102" spans="2:12" ht="30" customHeight="1">
      <c r="B102" s="315" t="s">
        <v>1416</v>
      </c>
      <c r="C102" s="312" t="s">
        <v>1417</v>
      </c>
      <c r="D102" s="312" t="s">
        <v>1544</v>
      </c>
      <c r="E102" s="312"/>
      <c r="F102" s="312"/>
      <c r="G102" s="312" t="s">
        <v>1419</v>
      </c>
      <c r="H102" s="65">
        <v>1052513</v>
      </c>
      <c r="I102" s="65">
        <f>IF(H102="","None",_xlfn.XLOOKUP(H102,RawTable[ITEM_NO],RawTable[STOCK],"None"))</f>
        <v>0</v>
      </c>
      <c r="J102" s="313"/>
      <c r="K102" s="313"/>
      <c r="L102" s="390"/>
    </row>
    <row r="103" spans="2:12" ht="30" customHeight="1">
      <c r="B103" s="315" t="s">
        <v>1416</v>
      </c>
      <c r="C103" s="312" t="s">
        <v>1417</v>
      </c>
      <c r="D103" s="312" t="s">
        <v>1553</v>
      </c>
      <c r="E103" s="312"/>
      <c r="F103" s="312"/>
      <c r="G103" s="312" t="s">
        <v>1419</v>
      </c>
      <c r="H103" s="65">
        <v>1055232</v>
      </c>
      <c r="I103" s="65">
        <f>IF(H103="","None",_xlfn.XLOOKUP(H103,RawTable[ITEM_NO],RawTable[STOCK],"None"))</f>
        <v>0</v>
      </c>
      <c r="J103" s="313"/>
      <c r="K103" s="313"/>
      <c r="L103" s="390"/>
    </row>
    <row r="104" spans="2:12" ht="30" customHeight="1">
      <c r="B104" s="315" t="s">
        <v>1416</v>
      </c>
      <c r="C104" s="312" t="s">
        <v>1417</v>
      </c>
      <c r="D104" s="312" t="s">
        <v>1510</v>
      </c>
      <c r="E104" s="312" t="s">
        <v>1404</v>
      </c>
      <c r="F104" s="312" t="s">
        <v>8325</v>
      </c>
      <c r="G104" s="312" t="s">
        <v>1432</v>
      </c>
      <c r="H104" s="65">
        <v>6223802</v>
      </c>
      <c r="I104" s="65">
        <f>IF(H104="","None",_xlfn.XLOOKUP(H104,RawTable[ITEM_NO],RawTable[STOCK],"None"))</f>
        <v>0</v>
      </c>
      <c r="J104" s="313"/>
      <c r="K104" s="313"/>
      <c r="L104" s="390"/>
    </row>
    <row r="105" spans="2:12" ht="30" customHeight="1">
      <c r="B105" s="315" t="s">
        <v>1416</v>
      </c>
      <c r="C105" s="312" t="s">
        <v>1417</v>
      </c>
      <c r="D105" s="312" t="s">
        <v>1547</v>
      </c>
      <c r="E105" s="312" t="s">
        <v>1548</v>
      </c>
      <c r="F105" s="312" t="s">
        <v>8316</v>
      </c>
      <c r="G105" s="312" t="s">
        <v>1419</v>
      </c>
      <c r="H105" s="65">
        <v>6270269</v>
      </c>
      <c r="I105" s="65">
        <f>IF(H105="","None",_xlfn.XLOOKUP(H105,RawTable[ITEM_NO],RawTable[STOCK],"None"))</f>
        <v>0</v>
      </c>
      <c r="J105" s="313"/>
      <c r="K105" s="313"/>
      <c r="L105" s="390"/>
    </row>
    <row r="106" spans="2:12" ht="30" customHeight="1">
      <c r="B106" s="315" t="s">
        <v>1416</v>
      </c>
      <c r="C106" s="312" t="s">
        <v>1417</v>
      </c>
      <c r="D106" s="312" t="s">
        <v>1539</v>
      </c>
      <c r="E106" s="312"/>
      <c r="F106" s="312"/>
      <c r="G106" s="312" t="s">
        <v>1540</v>
      </c>
      <c r="H106" s="65">
        <v>1054453</v>
      </c>
      <c r="I106" s="65">
        <f>IF(H106="","None",_xlfn.XLOOKUP(H106,RawTable[ITEM_NO],RawTable[STOCK],"None"))</f>
        <v>1</v>
      </c>
      <c r="J106" s="313"/>
      <c r="K106" s="313"/>
      <c r="L106" s="390"/>
    </row>
    <row r="107" spans="2:12" ht="30" customHeight="1">
      <c r="B107" s="315" t="s">
        <v>1416</v>
      </c>
      <c r="C107" s="312" t="s">
        <v>1417</v>
      </c>
      <c r="D107" s="312" t="s">
        <v>1550</v>
      </c>
      <c r="E107" s="312"/>
      <c r="F107" s="312"/>
      <c r="G107" s="312" t="s">
        <v>1428</v>
      </c>
      <c r="H107" s="65">
        <v>6192378</v>
      </c>
      <c r="I107" s="65">
        <f>IF(H107="","None",_xlfn.XLOOKUP(H107,RawTable[ITEM_NO],RawTable[STOCK],"None"))</f>
        <v>1</v>
      </c>
      <c r="J107" s="313"/>
      <c r="K107" s="313"/>
      <c r="L107" s="390"/>
    </row>
    <row r="108" spans="2:12" ht="30" customHeight="1">
      <c r="B108" s="315" t="s">
        <v>1416</v>
      </c>
      <c r="C108" s="312" t="s">
        <v>1417</v>
      </c>
      <c r="D108" s="312" t="s">
        <v>1519</v>
      </c>
      <c r="E108" s="312" t="s">
        <v>1549</v>
      </c>
      <c r="F108" s="312" t="s">
        <v>8303</v>
      </c>
      <c r="G108" s="312" t="s">
        <v>1428</v>
      </c>
      <c r="H108" s="65">
        <v>6278847</v>
      </c>
      <c r="I108" s="65">
        <f>IF(H108="","None",_xlfn.XLOOKUP(H108,RawTable[ITEM_NO],RawTable[STOCK],"None"))</f>
        <v>1</v>
      </c>
      <c r="J108" s="313"/>
      <c r="K108" s="313"/>
      <c r="L108" s="390"/>
    </row>
    <row r="109" spans="2:12" ht="30" customHeight="1">
      <c r="B109" s="315" t="s">
        <v>1416</v>
      </c>
      <c r="C109" s="312" t="s">
        <v>1417</v>
      </c>
      <c r="D109" s="312" t="s">
        <v>1517</v>
      </c>
      <c r="E109" s="312" t="s">
        <v>1518</v>
      </c>
      <c r="F109" s="312"/>
      <c r="G109" s="312" t="s">
        <v>1432</v>
      </c>
      <c r="H109" s="65">
        <v>964888</v>
      </c>
      <c r="I109" s="65">
        <f>IF(H109="","None",_xlfn.XLOOKUP(H109,RawTable[ITEM_NO],RawTable[STOCK],"None"))</f>
        <v>2</v>
      </c>
      <c r="J109" s="313"/>
      <c r="K109" s="313"/>
      <c r="L109" s="390"/>
    </row>
    <row r="110" spans="2:12" ht="30" customHeight="1">
      <c r="B110" s="315" t="s">
        <v>1416</v>
      </c>
      <c r="C110" s="312" t="s">
        <v>1417</v>
      </c>
      <c r="D110" s="312" t="s">
        <v>1541</v>
      </c>
      <c r="E110" s="312"/>
      <c r="F110" s="312"/>
      <c r="G110" s="312" t="s">
        <v>1540</v>
      </c>
      <c r="H110" s="65">
        <v>1054177</v>
      </c>
      <c r="I110" s="65">
        <f>IF(H110="","None",_xlfn.XLOOKUP(H110,RawTable[ITEM_NO],RawTable[STOCK],"None"))</f>
        <v>2</v>
      </c>
      <c r="J110" s="313"/>
      <c r="K110" s="313"/>
      <c r="L110" s="390"/>
    </row>
    <row r="111" spans="2:12" ht="30" customHeight="1">
      <c r="B111" s="315" t="s">
        <v>1416</v>
      </c>
      <c r="C111" s="312" t="s">
        <v>1417</v>
      </c>
      <c r="D111" s="312" t="s">
        <v>1557</v>
      </c>
      <c r="E111" s="312"/>
      <c r="F111" s="312"/>
      <c r="G111" s="312" t="s">
        <v>1419</v>
      </c>
      <c r="H111" s="65">
        <v>1054730</v>
      </c>
      <c r="I111" s="65">
        <f>IF(H111="","None",_xlfn.XLOOKUP(H111,RawTable[ITEM_NO],RawTable[STOCK],"None"))</f>
        <v>2</v>
      </c>
      <c r="J111" s="313"/>
      <c r="K111" s="313"/>
      <c r="L111" s="390"/>
    </row>
    <row r="112" spans="2:12" ht="30" customHeight="1">
      <c r="B112" s="315" t="s">
        <v>1416</v>
      </c>
      <c r="C112" s="312" t="s">
        <v>1417</v>
      </c>
      <c r="D112" s="312" t="s">
        <v>1542</v>
      </c>
      <c r="E112" s="312"/>
      <c r="F112" s="312"/>
      <c r="G112" s="312" t="s">
        <v>1419</v>
      </c>
      <c r="H112" s="65">
        <v>6118509</v>
      </c>
      <c r="I112" s="65">
        <f>IF(H112="","None",_xlfn.XLOOKUP(H112,RawTable[ITEM_NO],RawTable[STOCK],"None"))</f>
        <v>2</v>
      </c>
      <c r="J112" s="313"/>
      <c r="K112" s="313"/>
      <c r="L112" s="390"/>
    </row>
    <row r="113" spans="2:12" ht="30" customHeight="1">
      <c r="B113" s="315" t="s">
        <v>1416</v>
      </c>
      <c r="C113" s="312" t="s">
        <v>1417</v>
      </c>
      <c r="D113" s="312" t="s">
        <v>1555</v>
      </c>
      <c r="E113" s="312" t="s">
        <v>1556</v>
      </c>
      <c r="F113" s="312"/>
      <c r="G113" s="312" t="s">
        <v>1554</v>
      </c>
      <c r="H113" s="65">
        <v>6180200</v>
      </c>
      <c r="I113" s="65">
        <f>IF(H113="","None",_xlfn.XLOOKUP(H113,RawTable[ITEM_NO],RawTable[STOCK],"None"))</f>
        <v>2</v>
      </c>
      <c r="J113" s="313"/>
      <c r="K113" s="313"/>
      <c r="L113" s="390"/>
    </row>
    <row r="114" spans="2:12" ht="30" customHeight="1">
      <c r="B114" s="315" t="s">
        <v>1416</v>
      </c>
      <c r="C114" s="312" t="s">
        <v>1417</v>
      </c>
      <c r="D114" s="312" t="s">
        <v>1537</v>
      </c>
      <c r="E114" s="312" t="s">
        <v>1538</v>
      </c>
      <c r="F114" s="312" t="s">
        <v>8301</v>
      </c>
      <c r="G114" s="312" t="s">
        <v>1432</v>
      </c>
      <c r="H114" s="65">
        <v>6210327</v>
      </c>
      <c r="I114" s="65">
        <f>IF(H114="","None",_xlfn.XLOOKUP(H114,RawTable[ITEM_NO],RawTable[STOCK],"None"))</f>
        <v>2</v>
      </c>
      <c r="J114" s="313"/>
      <c r="K114" s="313"/>
      <c r="L114" s="390"/>
    </row>
    <row r="115" spans="2:12" ht="30" customHeight="1">
      <c r="B115" s="315" t="s">
        <v>1416</v>
      </c>
      <c r="C115" s="312" t="s">
        <v>1417</v>
      </c>
      <c r="D115" s="312" t="s">
        <v>1507</v>
      </c>
      <c r="E115" s="312" t="s">
        <v>1508</v>
      </c>
      <c r="F115" s="312"/>
      <c r="G115" s="312" t="s">
        <v>1419</v>
      </c>
      <c r="H115" s="65">
        <v>6243237</v>
      </c>
      <c r="I115" s="65">
        <f>IF(H115="","None",_xlfn.XLOOKUP(H115,RawTable[ITEM_NO],RawTable[STOCK],"None"))</f>
        <v>4</v>
      </c>
      <c r="J115" s="313"/>
      <c r="K115" s="313"/>
      <c r="L115" s="390"/>
    </row>
    <row r="116" spans="2:12" ht="30" customHeight="1">
      <c r="B116" s="315" t="s">
        <v>1416</v>
      </c>
      <c r="C116" s="312" t="s">
        <v>1417</v>
      </c>
      <c r="D116" s="312" t="s">
        <v>1536</v>
      </c>
      <c r="E116" s="312" t="s">
        <v>1490</v>
      </c>
      <c r="F116" s="312"/>
      <c r="G116" s="312" t="s">
        <v>1419</v>
      </c>
      <c r="H116" s="65">
        <v>6264959</v>
      </c>
      <c r="I116" s="65">
        <f>IF(H116="","None",_xlfn.XLOOKUP(H116,RawTable[ITEM_NO],RawTable[STOCK],"None"))</f>
        <v>2</v>
      </c>
      <c r="J116" s="313"/>
      <c r="K116" s="313"/>
      <c r="L116" s="390"/>
    </row>
    <row r="117" spans="2:12" ht="30" customHeight="1">
      <c r="B117" s="315" t="s">
        <v>1416</v>
      </c>
      <c r="C117" s="312" t="s">
        <v>1417</v>
      </c>
      <c r="D117" s="312" t="s">
        <v>1453</v>
      </c>
      <c r="E117" s="312" t="s">
        <v>1454</v>
      </c>
      <c r="F117" s="312"/>
      <c r="G117" s="312" t="s">
        <v>1432</v>
      </c>
      <c r="H117" s="65">
        <v>6140828</v>
      </c>
      <c r="I117" s="65">
        <f>IF(H117="","None",_xlfn.XLOOKUP(H117,RawTable[ITEM_NO],RawTable[STOCK],"None"))</f>
        <v>3</v>
      </c>
      <c r="J117" s="313"/>
      <c r="K117" s="313"/>
      <c r="L117" s="390"/>
    </row>
    <row r="118" spans="2:12" ht="30" customHeight="1">
      <c r="B118" s="315" t="s">
        <v>1416</v>
      </c>
      <c r="C118" s="312" t="s">
        <v>1417</v>
      </c>
      <c r="D118" s="312" t="s">
        <v>1551</v>
      </c>
      <c r="E118" s="312" t="s">
        <v>1552</v>
      </c>
      <c r="F118" s="312"/>
      <c r="G118" s="312" t="s">
        <v>1423</v>
      </c>
      <c r="H118" s="65">
        <v>6171137</v>
      </c>
      <c r="I118" s="65">
        <f>IF(H118="","None",_xlfn.XLOOKUP(H118,RawTable[ITEM_NO],RawTable[STOCK],"None"))</f>
        <v>3</v>
      </c>
      <c r="J118" s="313"/>
      <c r="K118" s="313"/>
      <c r="L118" s="390"/>
    </row>
    <row r="119" spans="2:12" ht="30" customHeight="1">
      <c r="B119" s="315" t="s">
        <v>1416</v>
      </c>
      <c r="C119" s="312" t="s">
        <v>1403</v>
      </c>
      <c r="D119" s="312" t="s">
        <v>1545</v>
      </c>
      <c r="E119" s="312" t="s">
        <v>1546</v>
      </c>
      <c r="F119" s="312" t="s">
        <v>8311</v>
      </c>
      <c r="G119" s="312" t="s">
        <v>1419</v>
      </c>
      <c r="H119" s="65">
        <v>6338491</v>
      </c>
      <c r="I119" s="65">
        <f>IF(H119="","None",_xlfn.XLOOKUP(H119,RawTable[ITEM_NO],RawTable[STOCK],"None"))</f>
        <v>4</v>
      </c>
      <c r="J119" s="313"/>
      <c r="K119" s="313"/>
      <c r="L119" s="390"/>
    </row>
    <row r="120" spans="2:12" ht="30" customHeight="1">
      <c r="B120" s="315" t="s">
        <v>1416</v>
      </c>
      <c r="C120" s="312" t="s">
        <v>8328</v>
      </c>
      <c r="D120" s="312" t="s">
        <v>8323</v>
      </c>
      <c r="E120" s="312" t="s">
        <v>8317</v>
      </c>
      <c r="F120" s="312"/>
      <c r="G120" s="312"/>
      <c r="H120" s="65">
        <v>6251754</v>
      </c>
      <c r="I120" s="65">
        <f>IF(H120="","None",_xlfn.XLOOKUP(H120,RawTable[ITEM_NO],RawTable[STOCK],"None"))</f>
        <v>5</v>
      </c>
      <c r="J120" s="313"/>
      <c r="K120" s="313"/>
      <c r="L120" s="390"/>
    </row>
    <row r="121" spans="2:12" ht="30" customHeight="1">
      <c r="B121" s="315" t="s">
        <v>1416</v>
      </c>
      <c r="C121" s="312" t="s">
        <v>1417</v>
      </c>
      <c r="D121" s="312" t="s">
        <v>1543</v>
      </c>
      <c r="E121" s="312"/>
      <c r="F121" s="312"/>
      <c r="G121" s="312" t="s">
        <v>1428</v>
      </c>
      <c r="H121" s="65">
        <v>6151604</v>
      </c>
      <c r="I121" s="65">
        <f>IF(H121="","None",_xlfn.XLOOKUP(H121,RawTable[ITEM_NO],RawTable[STOCK],"None"))</f>
        <v>4</v>
      </c>
      <c r="J121" s="313"/>
      <c r="K121" s="313"/>
      <c r="L121" s="390"/>
    </row>
    <row r="122" spans="2:12" ht="30" customHeight="1">
      <c r="B122" s="315" t="s">
        <v>1416</v>
      </c>
      <c r="C122" s="312" t="s">
        <v>1417</v>
      </c>
      <c r="D122" s="312"/>
      <c r="E122" s="312" t="s">
        <v>1418</v>
      </c>
      <c r="F122" s="312"/>
      <c r="G122" s="312" t="s">
        <v>1419</v>
      </c>
      <c r="H122" s="65">
        <v>6234412</v>
      </c>
      <c r="I122" s="65">
        <f>IF(H122="","None",_xlfn.XLOOKUP(H122,RawTable[ITEM_NO],RawTable[STOCK],"None"))</f>
        <v>30</v>
      </c>
      <c r="J122" s="313"/>
      <c r="K122" s="313"/>
      <c r="L122" s="390"/>
    </row>
    <row r="123" spans="2:12" ht="30" customHeight="1">
      <c r="B123" s="315" t="s">
        <v>1416</v>
      </c>
      <c r="C123" s="312" t="s">
        <v>1558</v>
      </c>
      <c r="D123" s="312" t="s">
        <v>1559</v>
      </c>
      <c r="E123" s="312" t="s">
        <v>1560</v>
      </c>
      <c r="F123" s="312"/>
      <c r="G123" s="312" t="s">
        <v>1432</v>
      </c>
      <c r="H123" s="65">
        <v>6129650</v>
      </c>
      <c r="I123" s="65">
        <f>IF(H123="","None",_xlfn.XLOOKUP(H123,RawTable[ITEM_NO],RawTable[STOCK],"None"))</f>
        <v>3</v>
      </c>
      <c r="J123" s="313"/>
      <c r="K123" s="313"/>
      <c r="L123" s="390"/>
    </row>
    <row r="124" spans="2:12" ht="30" customHeight="1">
      <c r="B124" s="315" t="s">
        <v>1414</v>
      </c>
      <c r="C124" s="312" t="s">
        <v>1625</v>
      </c>
      <c r="D124" s="312" t="s">
        <v>1724</v>
      </c>
      <c r="E124" s="312" t="s">
        <v>1725</v>
      </c>
      <c r="F124" s="312"/>
      <c r="G124" s="312" t="s">
        <v>1721</v>
      </c>
      <c r="H124" s="65">
        <v>1251822</v>
      </c>
      <c r="I124" s="65">
        <f>IF(H124="","None",_xlfn.XLOOKUP(H124,RawTable[ITEM_NO],RawTable[STOCK],"None"))</f>
        <v>1</v>
      </c>
      <c r="J124" s="313"/>
      <c r="K124" s="313"/>
      <c r="L124" s="390"/>
    </row>
    <row r="125" spans="2:12" ht="30" customHeight="1">
      <c r="B125" s="315" t="s">
        <v>1414</v>
      </c>
      <c r="C125" s="312" t="s">
        <v>1625</v>
      </c>
      <c r="D125" s="312" t="s">
        <v>1722</v>
      </c>
      <c r="E125" s="312" t="s">
        <v>1723</v>
      </c>
      <c r="F125" s="312"/>
      <c r="G125" s="312" t="s">
        <v>1562</v>
      </c>
      <c r="H125" s="65">
        <v>1252172</v>
      </c>
      <c r="I125" s="65">
        <f>IF(H125="","None",_xlfn.XLOOKUP(H125,RawTable[ITEM_NO],RawTable[STOCK],"None"))</f>
        <v>2</v>
      </c>
      <c r="J125" s="313"/>
      <c r="K125" s="313"/>
      <c r="L125" s="390"/>
    </row>
    <row r="126" spans="2:12" ht="30" customHeight="1">
      <c r="B126" s="315" t="s">
        <v>1414</v>
      </c>
      <c r="C126" s="312" t="s">
        <v>1625</v>
      </c>
      <c r="D126" s="312" t="s">
        <v>1719</v>
      </c>
      <c r="E126" s="312" t="s">
        <v>1720</v>
      </c>
      <c r="F126" s="312"/>
      <c r="G126" s="312" t="s">
        <v>1721</v>
      </c>
      <c r="H126" s="65">
        <v>1252173</v>
      </c>
      <c r="I126" s="65">
        <f>IF(H126="","None",_xlfn.XLOOKUP(H126,RawTable[ITEM_NO],RawTable[STOCK],"None"))</f>
        <v>2</v>
      </c>
      <c r="J126" s="313"/>
      <c r="K126" s="313"/>
      <c r="L126" s="390"/>
    </row>
    <row r="127" spans="2:12" ht="30" customHeight="1">
      <c r="B127" s="315" t="s">
        <v>1414</v>
      </c>
      <c r="C127" s="312" t="s">
        <v>1625</v>
      </c>
      <c r="D127" s="312" t="s">
        <v>1717</v>
      </c>
      <c r="E127" s="312" t="s">
        <v>1718</v>
      </c>
      <c r="F127" s="312"/>
      <c r="G127" s="312" t="s">
        <v>1562</v>
      </c>
      <c r="H127" s="65">
        <v>1252180</v>
      </c>
      <c r="I127" s="65">
        <f>IF(H127="","None",_xlfn.XLOOKUP(H127,RawTable[ITEM_NO],RawTable[STOCK],"None"))</f>
        <v>2</v>
      </c>
      <c r="J127" s="313"/>
      <c r="K127" s="313"/>
      <c r="L127" s="390"/>
    </row>
    <row r="128" spans="2:12" ht="30" customHeight="1">
      <c r="B128" s="315" t="s">
        <v>1416</v>
      </c>
      <c r="C128" s="312" t="s">
        <v>1563</v>
      </c>
      <c r="D128" s="312" t="s">
        <v>1569</v>
      </c>
      <c r="E128" s="312"/>
      <c r="F128" s="312"/>
      <c r="G128" s="312" t="s">
        <v>1428</v>
      </c>
      <c r="H128" s="65">
        <v>6323426</v>
      </c>
      <c r="I128" s="65">
        <f>IF(H128="","None",_xlfn.XLOOKUP(H128,RawTable[ITEM_NO],RawTable[STOCK],"None"))</f>
        <v>0</v>
      </c>
      <c r="J128" s="313"/>
      <c r="K128" s="313"/>
      <c r="L128" s="390"/>
    </row>
    <row r="129" spans="2:12" ht="30" customHeight="1">
      <c r="B129" s="315" t="s">
        <v>1416</v>
      </c>
      <c r="C129" s="312" t="s">
        <v>1563</v>
      </c>
      <c r="D129" s="312" t="s">
        <v>1564</v>
      </c>
      <c r="E129" s="312" t="s">
        <v>1565</v>
      </c>
      <c r="F129" s="312" t="s">
        <v>1566</v>
      </c>
      <c r="G129" s="312" t="s">
        <v>1423</v>
      </c>
      <c r="H129" s="65">
        <v>6141969</v>
      </c>
      <c r="I129" s="65">
        <f>IF(H129="","None",_xlfn.XLOOKUP(H129,RawTable[ITEM_NO],RawTable[STOCK],"None"))</f>
        <v>2</v>
      </c>
      <c r="J129" s="313"/>
      <c r="K129" s="313"/>
      <c r="L129" s="390"/>
    </row>
    <row r="130" spans="2:12" ht="30" customHeight="1">
      <c r="B130" s="315" t="s">
        <v>1416</v>
      </c>
      <c r="C130" s="312" t="s">
        <v>1407</v>
      </c>
      <c r="D130" s="312" t="s">
        <v>1579</v>
      </c>
      <c r="E130" s="312" t="s">
        <v>1580</v>
      </c>
      <c r="F130" s="312" t="s">
        <v>1438</v>
      </c>
      <c r="G130" s="312" t="s">
        <v>1423</v>
      </c>
      <c r="H130" s="65">
        <v>6345574</v>
      </c>
      <c r="I130" s="65">
        <f>IF(H130="","None",_xlfn.XLOOKUP(H130,RawTable[ITEM_NO],RawTable[STOCK],"None"))</f>
        <v>4</v>
      </c>
      <c r="J130" s="313"/>
      <c r="K130" s="313"/>
      <c r="L130" s="390"/>
    </row>
    <row r="131" spans="2:12" ht="30" customHeight="1">
      <c r="B131" s="315" t="s">
        <v>1416</v>
      </c>
      <c r="C131" s="312" t="s">
        <v>1563</v>
      </c>
      <c r="D131" s="312" t="s">
        <v>1567</v>
      </c>
      <c r="E131" s="312" t="s">
        <v>1568</v>
      </c>
      <c r="F131" s="312" t="s">
        <v>1566</v>
      </c>
      <c r="G131" s="312" t="s">
        <v>1423</v>
      </c>
      <c r="H131" s="65">
        <v>6141968</v>
      </c>
      <c r="I131" s="65">
        <f>IF(H131="","None",_xlfn.XLOOKUP(H131,RawTable[ITEM_NO],RawTable[STOCK],"None"))</f>
        <v>5</v>
      </c>
      <c r="J131" s="313"/>
      <c r="K131" s="313"/>
      <c r="L131" s="390"/>
    </row>
    <row r="132" spans="2:12" ht="30" customHeight="1">
      <c r="B132" s="315" t="s">
        <v>1416</v>
      </c>
      <c r="C132" s="312" t="s">
        <v>1563</v>
      </c>
      <c r="D132" s="312" t="s">
        <v>1570</v>
      </c>
      <c r="E132" s="312"/>
      <c r="F132" s="312"/>
      <c r="G132" s="312" t="s">
        <v>1423</v>
      </c>
      <c r="H132" s="65">
        <v>6192556</v>
      </c>
      <c r="I132" s="65">
        <f>IF(H132="","None",_xlfn.XLOOKUP(H132,RawTable[ITEM_NO],RawTable[STOCK],"None"))</f>
        <v>11</v>
      </c>
      <c r="J132" s="313"/>
      <c r="K132" s="313"/>
      <c r="L132" s="390"/>
    </row>
    <row r="133" spans="2:12" ht="30" customHeight="1">
      <c r="B133" s="315" t="s">
        <v>1416</v>
      </c>
      <c r="C133" s="312" t="s">
        <v>1488</v>
      </c>
      <c r="D133" s="312" t="s">
        <v>1577</v>
      </c>
      <c r="E133" s="312"/>
      <c r="F133" s="312"/>
      <c r="G133" s="312" t="s">
        <v>1419</v>
      </c>
      <c r="H133" s="65">
        <v>6122805</v>
      </c>
      <c r="I133" s="65">
        <f>IF(H133="","None",_xlfn.XLOOKUP(H133,RawTable[ITEM_NO],RawTable[STOCK],"None"))</f>
        <v>0</v>
      </c>
      <c r="J133" s="313"/>
      <c r="K133" s="313"/>
      <c r="L133" s="390"/>
    </row>
    <row r="134" spans="2:12" ht="30" customHeight="1">
      <c r="B134" s="315" t="s">
        <v>1416</v>
      </c>
      <c r="C134" s="312" t="s">
        <v>1488</v>
      </c>
      <c r="D134" s="312" t="s">
        <v>1489</v>
      </c>
      <c r="E134" s="312"/>
      <c r="F134" s="312"/>
      <c r="G134" s="312" t="s">
        <v>1428</v>
      </c>
      <c r="H134" s="65">
        <v>6262617</v>
      </c>
      <c r="I134" s="65">
        <f>IF(H134="","None",_xlfn.XLOOKUP(H134,RawTable[ITEM_NO],RawTable[STOCK],"None"))</f>
        <v>3</v>
      </c>
      <c r="J134" s="313"/>
      <c r="K134" s="313"/>
      <c r="L134" s="390"/>
    </row>
    <row r="135" spans="2:12" ht="30" customHeight="1">
      <c r="B135" s="315" t="s">
        <v>1416</v>
      </c>
      <c r="C135" s="312" t="s">
        <v>1488</v>
      </c>
      <c r="D135" s="312" t="s">
        <v>1576</v>
      </c>
      <c r="E135" s="312"/>
      <c r="F135" s="312"/>
      <c r="G135" s="312" t="s">
        <v>1419</v>
      </c>
      <c r="H135" s="65">
        <v>6335369</v>
      </c>
      <c r="I135" s="65">
        <f>IF(H135="","None",_xlfn.XLOOKUP(H135,RawTable[ITEM_NO],RawTable[STOCK],"None"))</f>
        <v>5</v>
      </c>
      <c r="J135" s="313"/>
      <c r="K135" s="313"/>
      <c r="L135" s="390"/>
    </row>
    <row r="136" spans="2:12" ht="30" customHeight="1">
      <c r="B136" s="315" t="s">
        <v>1414</v>
      </c>
      <c r="C136" s="312" t="s">
        <v>1561</v>
      </c>
      <c r="D136" s="312" t="s">
        <v>1645</v>
      </c>
      <c r="E136" s="312" t="s">
        <v>1646</v>
      </c>
      <c r="F136" s="312"/>
      <c r="G136" s="312" t="s">
        <v>1432</v>
      </c>
      <c r="H136" s="65">
        <v>964702</v>
      </c>
      <c r="I136" s="65">
        <f>IF(H136="","None",_xlfn.XLOOKUP(H136,RawTable[ITEM_NO],RawTable[STOCK],"None"))</f>
        <v>0</v>
      </c>
      <c r="J136" s="313"/>
      <c r="K136" s="313"/>
      <c r="L136" s="390"/>
    </row>
    <row r="137" spans="2:12" ht="30" customHeight="1">
      <c r="B137" s="315" t="s">
        <v>1414</v>
      </c>
      <c r="C137" s="312" t="s">
        <v>1561</v>
      </c>
      <c r="D137" s="312" t="s">
        <v>1641</v>
      </c>
      <c r="E137" s="312" t="s">
        <v>1642</v>
      </c>
      <c r="F137" s="312"/>
      <c r="G137" s="312" t="s">
        <v>1432</v>
      </c>
      <c r="H137" s="65">
        <v>964703</v>
      </c>
      <c r="I137" s="65">
        <f>IF(H137="","None",_xlfn.XLOOKUP(H137,RawTable[ITEM_NO],RawTable[STOCK],"None"))</f>
        <v>0</v>
      </c>
      <c r="J137" s="313"/>
      <c r="K137" s="313"/>
      <c r="L137" s="390"/>
    </row>
    <row r="138" spans="2:12" ht="30" customHeight="1">
      <c r="B138" s="315" t="s">
        <v>1414</v>
      </c>
      <c r="C138" s="312" t="s">
        <v>1561</v>
      </c>
      <c r="D138" s="312" t="s">
        <v>1639</v>
      </c>
      <c r="E138" s="312" t="s">
        <v>1640</v>
      </c>
      <c r="F138" s="312"/>
      <c r="G138" s="312" t="s">
        <v>1432</v>
      </c>
      <c r="H138" s="65">
        <v>6111976</v>
      </c>
      <c r="I138" s="65">
        <f>IF(H138="","None",_xlfn.XLOOKUP(H138,RawTable[ITEM_NO],RawTable[STOCK],"None"))</f>
        <v>0</v>
      </c>
      <c r="J138" s="313"/>
      <c r="K138" s="313"/>
      <c r="L138" s="390"/>
    </row>
    <row r="139" spans="2:12" ht="30" customHeight="1">
      <c r="B139" s="315" t="s">
        <v>1414</v>
      </c>
      <c r="C139" s="312" t="s">
        <v>1561</v>
      </c>
      <c r="D139" s="312" t="s">
        <v>1711</v>
      </c>
      <c r="E139" s="312" t="s">
        <v>1712</v>
      </c>
      <c r="F139" s="312"/>
      <c r="G139" s="312" t="s">
        <v>1432</v>
      </c>
      <c r="H139" s="65">
        <v>963932</v>
      </c>
      <c r="I139" s="65">
        <f>IF(H139="","None",_xlfn.XLOOKUP(H139,RawTable[ITEM_NO],RawTable[STOCK],"None"))</f>
        <v>1</v>
      </c>
      <c r="J139" s="313"/>
      <c r="K139" s="313"/>
      <c r="L139" s="390"/>
    </row>
    <row r="140" spans="2:12" ht="30" customHeight="1">
      <c r="B140" s="315" t="s">
        <v>1414</v>
      </c>
      <c r="C140" s="312" t="s">
        <v>1561</v>
      </c>
      <c r="D140" s="312" t="s">
        <v>1708</v>
      </c>
      <c r="E140" s="312" t="s">
        <v>1707</v>
      </c>
      <c r="F140" s="312"/>
      <c r="G140" s="312" t="s">
        <v>1432</v>
      </c>
      <c r="H140" s="65">
        <v>6111963</v>
      </c>
      <c r="I140" s="65">
        <f>IF(H140="","None",_xlfn.XLOOKUP(H140,RawTable[ITEM_NO],RawTable[STOCK],"None"))</f>
        <v>1</v>
      </c>
      <c r="J140" s="313"/>
      <c r="K140" s="313"/>
      <c r="L140" s="390"/>
    </row>
    <row r="141" spans="2:12" ht="30" customHeight="1">
      <c r="B141" s="315" t="s">
        <v>1414</v>
      </c>
      <c r="C141" s="312" t="s">
        <v>1561</v>
      </c>
      <c r="D141" s="312" t="s">
        <v>1742</v>
      </c>
      <c r="E141" s="312" t="s">
        <v>1743</v>
      </c>
      <c r="F141" s="312"/>
      <c r="G141" s="312" t="s">
        <v>1432</v>
      </c>
      <c r="H141" s="65">
        <v>6111964</v>
      </c>
      <c r="I141" s="65">
        <f>IF(H141="","None",_xlfn.XLOOKUP(H141,RawTable[ITEM_NO],RawTable[STOCK],"None"))</f>
        <v>1</v>
      </c>
      <c r="J141" s="313"/>
      <c r="K141" s="313"/>
      <c r="L141" s="390"/>
    </row>
    <row r="142" spans="2:12" ht="30" customHeight="1">
      <c r="B142" s="315" t="s">
        <v>1414</v>
      </c>
      <c r="C142" s="312" t="s">
        <v>1561</v>
      </c>
      <c r="D142" s="312" t="s">
        <v>1705</v>
      </c>
      <c r="E142" s="312" t="s">
        <v>1647</v>
      </c>
      <c r="F142" s="312"/>
      <c r="G142" s="312" t="s">
        <v>1432</v>
      </c>
      <c r="H142" s="65">
        <v>6111971</v>
      </c>
      <c r="I142" s="65">
        <f>IF(H142="","None",_xlfn.XLOOKUP(H142,RawTable[ITEM_NO],RawTable[STOCK],"None"))</f>
        <v>1</v>
      </c>
      <c r="J142" s="313"/>
      <c r="K142" s="313"/>
      <c r="L142" s="390"/>
    </row>
    <row r="143" spans="2:12" ht="30" customHeight="1">
      <c r="B143" s="315" t="s">
        <v>1414</v>
      </c>
      <c r="C143" s="312" t="s">
        <v>1561</v>
      </c>
      <c r="D143" s="312" t="s">
        <v>1704</v>
      </c>
      <c r="E143" s="312" t="s">
        <v>1647</v>
      </c>
      <c r="F143" s="312"/>
      <c r="G143" s="312" t="s">
        <v>1432</v>
      </c>
      <c r="H143" s="65">
        <v>6111975</v>
      </c>
      <c r="I143" s="65">
        <f>IF(H143="","None",_xlfn.XLOOKUP(H143,RawTable[ITEM_NO],RawTable[STOCK],"None"))</f>
        <v>1</v>
      </c>
      <c r="J143" s="313"/>
      <c r="K143" s="313"/>
      <c r="L143" s="390"/>
    </row>
    <row r="144" spans="2:12" ht="30" customHeight="1">
      <c r="B144" s="315" t="s">
        <v>1414</v>
      </c>
      <c r="C144" s="312" t="s">
        <v>1561</v>
      </c>
      <c r="D144" s="312" t="s">
        <v>1728</v>
      </c>
      <c r="E144" s="312" t="s">
        <v>1727</v>
      </c>
      <c r="F144" s="312"/>
      <c r="G144" s="312" t="s">
        <v>1432</v>
      </c>
      <c r="H144" s="65">
        <v>6119988</v>
      </c>
      <c r="I144" s="65">
        <f>IF(H144="","None",_xlfn.XLOOKUP(H144,RawTable[ITEM_NO],RawTable[STOCK],"None"))</f>
        <v>1</v>
      </c>
      <c r="J144" s="313"/>
      <c r="K144" s="313"/>
      <c r="L144" s="390"/>
    </row>
    <row r="145" spans="2:12" ht="30" customHeight="1">
      <c r="B145" s="315" t="s">
        <v>1414</v>
      </c>
      <c r="C145" s="312" t="s">
        <v>1561</v>
      </c>
      <c r="D145" s="312" t="s">
        <v>1726</v>
      </c>
      <c r="E145" s="312" t="s">
        <v>1727</v>
      </c>
      <c r="F145" s="312"/>
      <c r="G145" s="312" t="s">
        <v>1432</v>
      </c>
      <c r="H145" s="65">
        <v>6119989</v>
      </c>
      <c r="I145" s="65">
        <f>IF(H145="","None",_xlfn.XLOOKUP(H145,RawTable[ITEM_NO],RawTable[STOCK],"None"))</f>
        <v>1</v>
      </c>
      <c r="J145" s="313"/>
      <c r="K145" s="313"/>
      <c r="L145" s="390"/>
    </row>
    <row r="146" spans="2:12" ht="30" customHeight="1">
      <c r="B146" s="315" t="s">
        <v>1414</v>
      </c>
      <c r="C146" s="312" t="s">
        <v>1561</v>
      </c>
      <c r="D146" s="312" t="s">
        <v>1643</v>
      </c>
      <c r="E146" s="312" t="s">
        <v>1644</v>
      </c>
      <c r="F146" s="312"/>
      <c r="G146" s="312" t="s">
        <v>1432</v>
      </c>
      <c r="H146" s="65">
        <v>6124581</v>
      </c>
      <c r="I146" s="65">
        <f>IF(H146="","None",_xlfn.XLOOKUP(H146,RawTable[ITEM_NO],RawTable[STOCK],"None"))</f>
        <v>1</v>
      </c>
      <c r="J146" s="313"/>
      <c r="K146" s="313"/>
      <c r="L146" s="390"/>
    </row>
    <row r="147" spans="2:12" ht="30" customHeight="1">
      <c r="B147" s="315" t="s">
        <v>1414</v>
      </c>
      <c r="C147" s="312" t="s">
        <v>1561</v>
      </c>
      <c r="D147" s="312" t="s">
        <v>1698</v>
      </c>
      <c r="E147" s="312" t="s">
        <v>1699</v>
      </c>
      <c r="F147" s="312"/>
      <c r="G147" s="312" t="s">
        <v>1432</v>
      </c>
      <c r="H147" s="65">
        <v>965412</v>
      </c>
      <c r="I147" s="65">
        <f>IF(H147="","None",_xlfn.XLOOKUP(H147,RawTable[ITEM_NO],RawTable[STOCK],"None"))</f>
        <v>2</v>
      </c>
      <c r="J147" s="313"/>
      <c r="K147" s="313"/>
      <c r="L147" s="390"/>
    </row>
    <row r="148" spans="2:12" ht="30" customHeight="1">
      <c r="B148" s="315" t="s">
        <v>1414</v>
      </c>
      <c r="C148" s="312" t="s">
        <v>1561</v>
      </c>
      <c r="D148" s="312" t="s">
        <v>1654</v>
      </c>
      <c r="E148" s="312" t="s">
        <v>1655</v>
      </c>
      <c r="F148" s="312"/>
      <c r="G148" s="312" t="s">
        <v>1432</v>
      </c>
      <c r="H148" s="65">
        <v>1252320</v>
      </c>
      <c r="I148" s="65">
        <f>IF(H148="","None",_xlfn.XLOOKUP(H148,RawTable[ITEM_NO],RawTable[STOCK],"None"))</f>
        <v>2</v>
      </c>
      <c r="J148" s="313"/>
      <c r="K148" s="313"/>
      <c r="L148" s="390"/>
    </row>
    <row r="149" spans="2:12" ht="30" customHeight="1">
      <c r="B149" s="315" t="s">
        <v>1414</v>
      </c>
      <c r="C149" s="312" t="s">
        <v>1561</v>
      </c>
      <c r="D149" s="312" t="s">
        <v>1713</v>
      </c>
      <c r="E149" s="312" t="s">
        <v>1714</v>
      </c>
      <c r="F149" s="312"/>
      <c r="G149" s="312" t="s">
        <v>1432</v>
      </c>
      <c r="H149" s="65">
        <v>1252558</v>
      </c>
      <c r="I149" s="65">
        <f>IF(H149="","None",_xlfn.XLOOKUP(H149,RawTable[ITEM_NO],RawTable[STOCK],"None"))</f>
        <v>2</v>
      </c>
      <c r="J149" s="313"/>
      <c r="K149" s="313"/>
      <c r="L149" s="390"/>
    </row>
    <row r="150" spans="2:12" ht="30" customHeight="1">
      <c r="B150" s="315" t="s">
        <v>1414</v>
      </c>
      <c r="C150" s="312" t="s">
        <v>1561</v>
      </c>
      <c r="D150" s="312" t="s">
        <v>1702</v>
      </c>
      <c r="E150" s="312" t="s">
        <v>1703</v>
      </c>
      <c r="F150" s="312"/>
      <c r="G150" s="312" t="s">
        <v>1432</v>
      </c>
      <c r="H150" s="65">
        <v>6111970</v>
      </c>
      <c r="I150" s="65">
        <f>IF(H150="","None",_xlfn.XLOOKUP(H150,RawTable[ITEM_NO],RawTable[STOCK],"None"))</f>
        <v>2</v>
      </c>
      <c r="J150" s="313"/>
      <c r="K150" s="313"/>
      <c r="L150" s="390"/>
    </row>
    <row r="151" spans="2:12" ht="30" customHeight="1">
      <c r="B151" s="315" t="s">
        <v>1414</v>
      </c>
      <c r="C151" s="312" t="s">
        <v>1561</v>
      </c>
      <c r="D151" s="312" t="s">
        <v>1731</v>
      </c>
      <c r="E151" s="312" t="s">
        <v>1727</v>
      </c>
      <c r="F151" s="312"/>
      <c r="G151" s="312" t="s">
        <v>1432</v>
      </c>
      <c r="H151" s="65">
        <v>6119990</v>
      </c>
      <c r="I151" s="65">
        <f>IF(H151="","None",_xlfn.XLOOKUP(H151,RawTable[ITEM_NO],RawTable[STOCK],"None"))</f>
        <v>2</v>
      </c>
      <c r="J151" s="313"/>
      <c r="K151" s="313"/>
      <c r="L151" s="390"/>
    </row>
    <row r="152" spans="2:12" ht="30" customHeight="1">
      <c r="B152" s="315" t="s">
        <v>1414</v>
      </c>
      <c r="C152" s="312" t="s">
        <v>1561</v>
      </c>
      <c r="D152" s="312" t="s">
        <v>1729</v>
      </c>
      <c r="E152" s="312" t="s">
        <v>1727</v>
      </c>
      <c r="F152" s="312"/>
      <c r="G152" s="312" t="s">
        <v>1432</v>
      </c>
      <c r="H152" s="65">
        <v>6119991</v>
      </c>
      <c r="I152" s="65">
        <f>IF(H152="","None",_xlfn.XLOOKUP(H152,RawTable[ITEM_NO],RawTable[STOCK],"None"))</f>
        <v>2</v>
      </c>
      <c r="J152" s="313"/>
      <c r="K152" s="313"/>
      <c r="L152" s="390"/>
    </row>
    <row r="153" spans="2:12" ht="30" customHeight="1">
      <c r="B153" s="315" t="s">
        <v>1414</v>
      </c>
      <c r="C153" s="312" t="s">
        <v>1561</v>
      </c>
      <c r="D153" s="312" t="s">
        <v>1730</v>
      </c>
      <c r="E153" s="312" t="s">
        <v>1727</v>
      </c>
      <c r="F153" s="312"/>
      <c r="G153" s="312" t="s">
        <v>1432</v>
      </c>
      <c r="H153" s="65">
        <v>6119992</v>
      </c>
      <c r="I153" s="65">
        <f>IF(H153="","None",_xlfn.XLOOKUP(H153,RawTable[ITEM_NO],RawTable[STOCK],"None"))</f>
        <v>2</v>
      </c>
      <c r="J153" s="313"/>
      <c r="K153" s="313"/>
      <c r="L153" s="390"/>
    </row>
    <row r="154" spans="2:12" ht="30" customHeight="1">
      <c r="B154" s="315" t="s">
        <v>1414</v>
      </c>
      <c r="C154" s="312" t="s">
        <v>1561</v>
      </c>
      <c r="D154" s="312" t="s">
        <v>1669</v>
      </c>
      <c r="E154" s="312" t="s">
        <v>1669</v>
      </c>
      <c r="F154" s="312"/>
      <c r="G154" s="312" t="s">
        <v>1432</v>
      </c>
      <c r="H154" s="65">
        <v>6124582</v>
      </c>
      <c r="I154" s="65">
        <f>IF(H154="","None",_xlfn.XLOOKUP(H154,RawTable[ITEM_NO],RawTable[STOCK],"None"))</f>
        <v>2</v>
      </c>
      <c r="J154" s="313"/>
      <c r="K154" s="313"/>
      <c r="L154" s="390"/>
    </row>
    <row r="155" spans="2:12" ht="30" customHeight="1">
      <c r="B155" s="315" t="s">
        <v>1414</v>
      </c>
      <c r="C155" s="312" t="s">
        <v>1561</v>
      </c>
      <c r="D155" s="312" t="s">
        <v>1661</v>
      </c>
      <c r="E155" s="312" t="s">
        <v>1662</v>
      </c>
      <c r="F155" s="312"/>
      <c r="G155" s="312" t="s">
        <v>1432</v>
      </c>
      <c r="H155" s="65">
        <v>6124584</v>
      </c>
      <c r="I155" s="65">
        <f>IF(H155="","None",_xlfn.XLOOKUP(H155,RawTable[ITEM_NO],RawTable[STOCK],"None"))</f>
        <v>2</v>
      </c>
      <c r="J155" s="313"/>
      <c r="K155" s="313"/>
      <c r="L155" s="390"/>
    </row>
    <row r="156" spans="2:12" ht="30" customHeight="1">
      <c r="B156" s="315" t="s">
        <v>1414</v>
      </c>
      <c r="C156" s="312" t="s">
        <v>1561</v>
      </c>
      <c r="D156" s="312" t="s">
        <v>1637</v>
      </c>
      <c r="E156" s="312" t="s">
        <v>1638</v>
      </c>
      <c r="F156" s="312"/>
      <c r="G156" s="312" t="s">
        <v>1432</v>
      </c>
      <c r="H156" s="65">
        <v>6124586</v>
      </c>
      <c r="I156" s="65">
        <f>IF(H156="","None",_xlfn.XLOOKUP(H156,RawTable[ITEM_NO],RawTable[STOCK],"None"))</f>
        <v>2</v>
      </c>
      <c r="J156" s="313"/>
      <c r="K156" s="313"/>
      <c r="L156" s="390"/>
    </row>
    <row r="157" spans="2:12" ht="30" customHeight="1">
      <c r="B157" s="315" t="s">
        <v>1414</v>
      </c>
      <c r="C157" s="312" t="s">
        <v>1561</v>
      </c>
      <c r="D157" s="312" t="s">
        <v>1649</v>
      </c>
      <c r="E157" s="312" t="s">
        <v>1650</v>
      </c>
      <c r="F157" s="312"/>
      <c r="G157" s="312" t="s">
        <v>1562</v>
      </c>
      <c r="H157" s="65">
        <v>6135360</v>
      </c>
      <c r="I157" s="65">
        <f>IF(H157="","None",_xlfn.XLOOKUP(H157,RawTable[ITEM_NO],RawTable[STOCK],"None"))</f>
        <v>2</v>
      </c>
      <c r="J157" s="313"/>
      <c r="K157" s="313"/>
      <c r="L157" s="390"/>
    </row>
    <row r="158" spans="2:12" ht="30" customHeight="1">
      <c r="B158" s="315" t="s">
        <v>1414</v>
      </c>
      <c r="C158" s="312" t="s">
        <v>1561</v>
      </c>
      <c r="D158" s="312" t="s">
        <v>1647</v>
      </c>
      <c r="E158" s="312" t="s">
        <v>1648</v>
      </c>
      <c r="F158" s="312"/>
      <c r="G158" s="312" t="s">
        <v>1432</v>
      </c>
      <c r="H158" s="65">
        <v>6135368</v>
      </c>
      <c r="I158" s="65">
        <f>IF(H158="","None",_xlfn.XLOOKUP(H158,RawTable[ITEM_NO],RawTable[STOCK],"None"))</f>
        <v>2</v>
      </c>
      <c r="J158" s="313"/>
      <c r="K158" s="313"/>
      <c r="L158" s="390"/>
    </row>
    <row r="159" spans="2:12" ht="30" customHeight="1">
      <c r="B159" s="315" t="s">
        <v>1414</v>
      </c>
      <c r="C159" s="312" t="s">
        <v>1561</v>
      </c>
      <c r="D159" s="312" t="s">
        <v>1750</v>
      </c>
      <c r="E159" s="312">
        <v>2101</v>
      </c>
      <c r="F159" s="312"/>
      <c r="G159" s="312" t="s">
        <v>1432</v>
      </c>
      <c r="H159" s="65">
        <v>6173110</v>
      </c>
      <c r="I159" s="65">
        <f>IF(H159="","None",_xlfn.XLOOKUP(H159,RawTable[ITEM_NO],RawTable[STOCK],"None"))</f>
        <v>2</v>
      </c>
      <c r="J159" s="313"/>
      <c r="K159" s="313"/>
      <c r="L159" s="390"/>
    </row>
    <row r="160" spans="2:12" ht="30" customHeight="1">
      <c r="B160" s="315" t="s">
        <v>1414</v>
      </c>
      <c r="C160" s="312" t="s">
        <v>1561</v>
      </c>
      <c r="D160" s="312" t="s">
        <v>1706</v>
      </c>
      <c r="E160" s="312" t="s">
        <v>1707</v>
      </c>
      <c r="F160" s="312"/>
      <c r="G160" s="312" t="s">
        <v>1432</v>
      </c>
      <c r="H160" s="65">
        <v>6238355</v>
      </c>
      <c r="I160" s="65">
        <f>IF(H160="","None",_xlfn.XLOOKUP(H160,RawTable[ITEM_NO],RawTable[STOCK],"None"))</f>
        <v>2</v>
      </c>
      <c r="J160" s="313"/>
      <c r="K160" s="313"/>
      <c r="L160" s="390"/>
    </row>
    <row r="161" spans="2:12" ht="30" customHeight="1">
      <c r="B161" s="315" t="s">
        <v>1414</v>
      </c>
      <c r="C161" s="312" t="s">
        <v>1561</v>
      </c>
      <c r="D161" s="312" t="s">
        <v>1619</v>
      </c>
      <c r="E161" s="312" t="s">
        <v>1620</v>
      </c>
      <c r="F161" s="312"/>
      <c r="G161" s="312" t="s">
        <v>1432</v>
      </c>
      <c r="H161" s="65">
        <v>6265237</v>
      </c>
      <c r="I161" s="65">
        <f>IF(H161="","None",_xlfn.XLOOKUP(H161,RawTable[ITEM_NO],RawTable[STOCK],"None"))</f>
        <v>2</v>
      </c>
      <c r="J161" s="313"/>
      <c r="K161" s="313"/>
      <c r="L161" s="390"/>
    </row>
    <row r="162" spans="2:12" ht="30" customHeight="1">
      <c r="B162" s="315" t="s">
        <v>1414</v>
      </c>
      <c r="C162" s="312" t="s">
        <v>1561</v>
      </c>
      <c r="D162" s="312" t="s">
        <v>1748</v>
      </c>
      <c r="E162" s="312" t="s">
        <v>1749</v>
      </c>
      <c r="F162" s="312"/>
      <c r="G162" s="312" t="s">
        <v>1432</v>
      </c>
      <c r="H162" s="65">
        <v>6265238</v>
      </c>
      <c r="I162" s="65">
        <f>IF(H162="","None",_xlfn.XLOOKUP(H162,RawTable[ITEM_NO],RawTable[STOCK],"None"))</f>
        <v>2</v>
      </c>
      <c r="J162" s="313"/>
      <c r="K162" s="313"/>
      <c r="L162" s="390"/>
    </row>
    <row r="163" spans="2:12" ht="30" customHeight="1">
      <c r="B163" s="315" t="s">
        <v>1414</v>
      </c>
      <c r="C163" s="312" t="s">
        <v>1561</v>
      </c>
      <c r="D163" s="312" t="s">
        <v>1709</v>
      </c>
      <c r="E163" s="312" t="s">
        <v>1710</v>
      </c>
      <c r="F163" s="312"/>
      <c r="G163" s="312" t="s">
        <v>1432</v>
      </c>
      <c r="H163" s="65">
        <v>963933</v>
      </c>
      <c r="I163" s="65">
        <f>IF(H163="","None",_xlfn.XLOOKUP(H163,RawTable[ITEM_NO],RawTable[STOCK],"None"))</f>
        <v>3</v>
      </c>
      <c r="J163" s="313"/>
      <c r="K163" s="313"/>
      <c r="L163" s="390"/>
    </row>
    <row r="164" spans="2:12" ht="30" customHeight="1">
      <c r="B164" s="315" t="s">
        <v>1414</v>
      </c>
      <c r="C164" s="312" t="s">
        <v>1561</v>
      </c>
      <c r="D164" s="312" t="s">
        <v>1700</v>
      </c>
      <c r="E164" s="312" t="s">
        <v>1701</v>
      </c>
      <c r="F164" s="312"/>
      <c r="G164" s="312" t="s">
        <v>1432</v>
      </c>
      <c r="H164" s="65">
        <v>965411</v>
      </c>
      <c r="I164" s="65">
        <f>IF(H164="","None",_xlfn.XLOOKUP(H164,RawTable[ITEM_NO],RawTable[STOCK],"None"))</f>
        <v>3</v>
      </c>
      <c r="J164" s="313"/>
      <c r="K164" s="313"/>
      <c r="L164" s="390"/>
    </row>
    <row r="165" spans="2:12" ht="30" customHeight="1">
      <c r="B165" s="315" t="s">
        <v>1414</v>
      </c>
      <c r="C165" s="312" t="s">
        <v>1561</v>
      </c>
      <c r="D165" s="312" t="s">
        <v>1732</v>
      </c>
      <c r="E165" s="312" t="s">
        <v>1733</v>
      </c>
      <c r="F165" s="312"/>
      <c r="G165" s="312" t="s">
        <v>1432</v>
      </c>
      <c r="H165" s="65">
        <v>6119986</v>
      </c>
      <c r="I165" s="65">
        <f>IF(H165="","None",_xlfn.XLOOKUP(H165,RawTable[ITEM_NO],RawTable[STOCK],"None"))</f>
        <v>3</v>
      </c>
      <c r="J165" s="313"/>
      <c r="K165" s="313"/>
      <c r="L165" s="390"/>
    </row>
    <row r="166" spans="2:12" ht="30" customHeight="1">
      <c r="B166" s="315" t="s">
        <v>1414</v>
      </c>
      <c r="C166" s="312" t="s">
        <v>1561</v>
      </c>
      <c r="D166" s="312" t="s">
        <v>1635</v>
      </c>
      <c r="E166" s="312" t="s">
        <v>1636</v>
      </c>
      <c r="F166" s="312"/>
      <c r="G166" s="312" t="s">
        <v>1432</v>
      </c>
      <c r="H166" s="65">
        <v>6119987</v>
      </c>
      <c r="I166" s="65">
        <f>IF(H166="","None",_xlfn.XLOOKUP(H166,RawTable[ITEM_NO],RawTable[STOCK],"None"))</f>
        <v>3</v>
      </c>
      <c r="J166" s="313"/>
      <c r="K166" s="313"/>
      <c r="L166" s="390"/>
    </row>
    <row r="167" spans="2:12" ht="30" customHeight="1">
      <c r="B167" s="315" t="s">
        <v>1414</v>
      </c>
      <c r="C167" s="312" t="s">
        <v>1561</v>
      </c>
      <c r="D167" s="312" t="s">
        <v>1736</v>
      </c>
      <c r="E167" s="312" t="s">
        <v>1737</v>
      </c>
      <c r="F167" s="312"/>
      <c r="G167" s="312" t="s">
        <v>1432</v>
      </c>
      <c r="H167" s="65">
        <v>6111969</v>
      </c>
      <c r="I167" s="65">
        <f>IF(H167="","None",_xlfn.XLOOKUP(H167,RawTable[ITEM_NO],RawTable[STOCK],"None"))</f>
        <v>4</v>
      </c>
      <c r="J167" s="313"/>
      <c r="K167" s="313"/>
      <c r="L167" s="390"/>
    </row>
    <row r="168" spans="2:12" ht="30" customHeight="1">
      <c r="B168" s="315" t="s">
        <v>1414</v>
      </c>
      <c r="C168" s="312" t="s">
        <v>1561</v>
      </c>
      <c r="D168" s="312" t="s">
        <v>1633</v>
      </c>
      <c r="E168" s="312" t="s">
        <v>1634</v>
      </c>
      <c r="F168" s="312"/>
      <c r="G168" s="312" t="s">
        <v>1432</v>
      </c>
      <c r="H168" s="65">
        <v>6111977</v>
      </c>
      <c r="I168" s="65">
        <f>IF(H168="","None",_xlfn.XLOOKUP(H168,RawTable[ITEM_NO],RawTable[STOCK],"None"))</f>
        <v>4</v>
      </c>
      <c r="J168" s="313"/>
      <c r="K168" s="313"/>
      <c r="L168" s="390"/>
    </row>
    <row r="169" spans="2:12" ht="30" customHeight="1">
      <c r="B169" s="315" t="s">
        <v>1414</v>
      </c>
      <c r="C169" s="312" t="s">
        <v>1561</v>
      </c>
      <c r="D169" s="312" t="s">
        <v>1746</v>
      </c>
      <c r="E169" s="312" t="s">
        <v>1747</v>
      </c>
      <c r="F169" s="312"/>
      <c r="G169" s="312" t="s">
        <v>1432</v>
      </c>
      <c r="H169" s="65">
        <v>965143</v>
      </c>
      <c r="I169" s="65" t="str">
        <f>IF(H169="","None",_xlfn.XLOOKUP(H169,RawTable[ITEM_NO],RawTable[STOCK],"None"))</f>
        <v>None</v>
      </c>
      <c r="J169" s="313"/>
      <c r="K169" s="313"/>
      <c r="L169" s="390"/>
    </row>
    <row r="170" spans="2:12" ht="30" customHeight="1">
      <c r="B170" s="315" t="s">
        <v>1414</v>
      </c>
      <c r="C170" s="312" t="s">
        <v>8299</v>
      </c>
      <c r="D170" s="312" t="s">
        <v>1582</v>
      </c>
      <c r="E170" s="312" t="s">
        <v>8289</v>
      </c>
      <c r="F170" s="312" t="s">
        <v>8269</v>
      </c>
      <c r="G170" s="312"/>
      <c r="H170" s="65" t="s">
        <v>8258</v>
      </c>
      <c r="I170" s="65" t="str">
        <f>IF(H170="","None",_xlfn.XLOOKUP(H170,RawTable[ITEM_NO],RawTable[STOCK],"None"))</f>
        <v>None</v>
      </c>
      <c r="J170" s="313"/>
      <c r="K170" s="313"/>
      <c r="L170" s="390"/>
    </row>
    <row r="171" spans="2:12" ht="30" customHeight="1">
      <c r="B171" s="315" t="s">
        <v>1414</v>
      </c>
      <c r="C171" s="312"/>
      <c r="D171" s="312" t="s">
        <v>1744</v>
      </c>
      <c r="E171" s="312" t="s">
        <v>1745</v>
      </c>
      <c r="F171" s="312"/>
      <c r="G171" s="312" t="s">
        <v>1432</v>
      </c>
      <c r="H171" s="65">
        <v>963800</v>
      </c>
      <c r="I171" s="65">
        <f>IF(H171="","None",_xlfn.XLOOKUP(H171,RawTable[ITEM_NO],RawTable[STOCK],"None"))</f>
        <v>0</v>
      </c>
      <c r="J171" s="313"/>
      <c r="K171" s="313"/>
      <c r="L171" s="390"/>
    </row>
    <row r="172" spans="2:12" ht="30" customHeight="1">
      <c r="B172" s="315" t="s">
        <v>1416</v>
      </c>
      <c r="C172" s="312"/>
      <c r="D172" s="312" t="s">
        <v>1463</v>
      </c>
      <c r="E172" s="312"/>
      <c r="F172" s="312"/>
      <c r="G172" s="312" t="s">
        <v>1423</v>
      </c>
      <c r="H172" s="65">
        <v>1052958</v>
      </c>
      <c r="I172" s="65">
        <f>IF(H172="","None",_xlfn.XLOOKUP(H172,RawTable[ITEM_NO],RawTable[STOCK],"None"))</f>
        <v>0</v>
      </c>
      <c r="J172" s="313"/>
      <c r="K172" s="313"/>
      <c r="L172" s="390"/>
    </row>
    <row r="173" spans="2:12" ht="30" customHeight="1">
      <c r="B173" s="315" t="s">
        <v>1414</v>
      </c>
      <c r="C173" s="312"/>
      <c r="D173" s="312" t="s">
        <v>1588</v>
      </c>
      <c r="E173" s="312" t="s">
        <v>1589</v>
      </c>
      <c r="F173" s="312"/>
      <c r="G173" s="312" t="s">
        <v>1432</v>
      </c>
      <c r="H173" s="65">
        <v>6125560</v>
      </c>
      <c r="I173" s="65">
        <f>IF(H173="","None",_xlfn.XLOOKUP(H173,RawTable[ITEM_NO],RawTable[STOCK],"None"))</f>
        <v>0</v>
      </c>
      <c r="J173" s="313"/>
      <c r="K173" s="313"/>
      <c r="L173" s="390"/>
    </row>
    <row r="174" spans="2:12" ht="30" customHeight="1">
      <c r="B174" s="315" t="s">
        <v>1414</v>
      </c>
      <c r="C174" s="312"/>
      <c r="D174" s="312" t="s">
        <v>1621</v>
      </c>
      <c r="E174" s="312" t="s">
        <v>1622</v>
      </c>
      <c r="F174" s="312"/>
      <c r="G174" s="312" t="s">
        <v>1423</v>
      </c>
      <c r="H174" s="65">
        <v>6189366</v>
      </c>
      <c r="I174" s="65">
        <f>IF(H174="","None",_xlfn.XLOOKUP(H174,RawTable[ITEM_NO],RawTable[STOCK],"None"))</f>
        <v>0</v>
      </c>
      <c r="J174" s="313"/>
      <c r="K174" s="313"/>
      <c r="L174" s="390"/>
    </row>
    <row r="175" spans="2:12" ht="30" customHeight="1">
      <c r="B175" s="315" t="s">
        <v>1414</v>
      </c>
      <c r="C175" s="312"/>
      <c r="D175" s="312" t="s">
        <v>1600</v>
      </c>
      <c r="E175" s="312" t="s">
        <v>1601</v>
      </c>
      <c r="F175" s="312"/>
      <c r="G175" s="312" t="s">
        <v>1432</v>
      </c>
      <c r="H175" s="65">
        <v>6125558</v>
      </c>
      <c r="I175" s="65">
        <f>IF(H175="","None",_xlfn.XLOOKUP(H175,RawTable[ITEM_NO],RawTable[STOCK],"None"))</f>
        <v>1</v>
      </c>
      <c r="J175" s="313"/>
      <c r="K175" s="313"/>
      <c r="L175" s="390"/>
    </row>
    <row r="176" spans="2:12" ht="30" customHeight="1">
      <c r="B176" s="315" t="s">
        <v>1414</v>
      </c>
      <c r="C176" s="312"/>
      <c r="D176" s="312" t="s">
        <v>1715</v>
      </c>
      <c r="E176" s="312" t="s">
        <v>1716</v>
      </c>
      <c r="F176" s="312"/>
      <c r="G176" s="312" t="s">
        <v>1423</v>
      </c>
      <c r="H176" s="65">
        <v>6280345</v>
      </c>
      <c r="I176" s="65">
        <f>IF(H176="","None",_xlfn.XLOOKUP(H176,RawTable[ITEM_NO],RawTable[STOCK],"None"))</f>
        <v>1</v>
      </c>
      <c r="J176" s="313"/>
      <c r="K176" s="313"/>
      <c r="L176" s="390"/>
    </row>
    <row r="177" spans="2:12" ht="30" customHeight="1">
      <c r="B177" s="315" t="s">
        <v>1414</v>
      </c>
      <c r="C177" s="312"/>
      <c r="D177" s="312" t="s">
        <v>1594</v>
      </c>
      <c r="E177" s="312" t="s">
        <v>1595</v>
      </c>
      <c r="F177" s="312"/>
      <c r="G177" s="312" t="s">
        <v>1432</v>
      </c>
      <c r="H177" s="65">
        <v>6125559</v>
      </c>
      <c r="I177" s="65">
        <f>IF(H177="","None",_xlfn.XLOOKUP(H177,RawTable[ITEM_NO],RawTable[STOCK],"None"))</f>
        <v>2</v>
      </c>
      <c r="J177" s="313"/>
      <c r="K177" s="313"/>
      <c r="L177" s="390"/>
    </row>
    <row r="178" spans="2:12" ht="30" customHeight="1">
      <c r="B178" s="315" t="s">
        <v>1414</v>
      </c>
      <c r="C178" s="312"/>
      <c r="D178" s="312" t="s">
        <v>1598</v>
      </c>
      <c r="E178" s="312" t="s">
        <v>1599</v>
      </c>
      <c r="F178" s="312"/>
      <c r="G178" s="312" t="s">
        <v>1432</v>
      </c>
      <c r="H178" s="65">
        <v>6125561</v>
      </c>
      <c r="I178" s="65">
        <f>IF(H178="","None",_xlfn.XLOOKUP(H178,RawTable[ITEM_NO],RawTable[STOCK],"None"))</f>
        <v>2</v>
      </c>
      <c r="J178" s="313"/>
      <c r="K178" s="313"/>
      <c r="L178" s="390"/>
    </row>
    <row r="179" spans="2:12" ht="30" customHeight="1">
      <c r="B179" s="315" t="s">
        <v>1414</v>
      </c>
      <c r="C179" s="312"/>
      <c r="D179" s="312" t="s">
        <v>1623</v>
      </c>
      <c r="E179" s="312" t="s">
        <v>1624</v>
      </c>
      <c r="F179" s="312"/>
      <c r="G179" s="312" t="s">
        <v>1423</v>
      </c>
      <c r="H179" s="65">
        <v>6189365</v>
      </c>
      <c r="I179" s="65">
        <f>IF(H179="","None",_xlfn.XLOOKUP(H179,RawTable[ITEM_NO],RawTable[STOCK],"None"))</f>
        <v>2</v>
      </c>
      <c r="J179" s="313"/>
      <c r="K179" s="313"/>
      <c r="L179" s="390"/>
    </row>
    <row r="180" spans="2:12" ht="30" customHeight="1">
      <c r="B180" s="315" t="s">
        <v>1414</v>
      </c>
      <c r="C180" s="312"/>
      <c r="D180" s="312" t="s">
        <v>1734</v>
      </c>
      <c r="E180" s="312" t="s">
        <v>1735</v>
      </c>
      <c r="F180" s="312"/>
      <c r="G180" s="312" t="s">
        <v>1441</v>
      </c>
      <c r="H180" s="65">
        <v>6306919</v>
      </c>
      <c r="I180" s="65">
        <f>IF(H180="","None",_xlfn.XLOOKUP(H180,RawTable[ITEM_NO],RawTable[STOCK],"None"))</f>
        <v>2</v>
      </c>
      <c r="J180" s="313"/>
      <c r="K180" s="313"/>
      <c r="L180" s="390"/>
    </row>
    <row r="181" spans="2:12" ht="30" customHeight="1">
      <c r="B181" s="315" t="s">
        <v>1416</v>
      </c>
      <c r="C181" s="312"/>
      <c r="D181" s="312" t="s">
        <v>1487</v>
      </c>
      <c r="E181" s="312"/>
      <c r="F181" s="312"/>
      <c r="G181" s="312" t="s">
        <v>1432</v>
      </c>
      <c r="H181" s="65">
        <v>6314661</v>
      </c>
      <c r="I181" s="65">
        <f>IF(H181="","None",_xlfn.XLOOKUP(H181,RawTable[ITEM_NO],RawTable[STOCK],"None"))</f>
        <v>2</v>
      </c>
      <c r="J181" s="313"/>
      <c r="K181" s="313"/>
      <c r="L181" s="390"/>
    </row>
    <row r="182" spans="2:12" ht="30" customHeight="1">
      <c r="B182" s="315" t="s">
        <v>1414</v>
      </c>
      <c r="C182" s="312"/>
      <c r="D182" s="312" t="s">
        <v>1590</v>
      </c>
      <c r="E182" s="312" t="s">
        <v>1591</v>
      </c>
      <c r="F182" s="312"/>
      <c r="G182" s="312" t="s">
        <v>1432</v>
      </c>
      <c r="H182" s="65">
        <v>6125563</v>
      </c>
      <c r="I182" s="65">
        <f>IF(H182="","None",_xlfn.XLOOKUP(H182,RawTable[ITEM_NO],RawTable[STOCK],"None"))</f>
        <v>3</v>
      </c>
      <c r="J182" s="313"/>
      <c r="K182" s="313"/>
      <c r="L182" s="390"/>
    </row>
    <row r="183" spans="2:12" ht="30" customHeight="1">
      <c r="B183" s="315" t="s">
        <v>1414</v>
      </c>
      <c r="C183" s="312"/>
      <c r="D183" s="312" t="s">
        <v>1596</v>
      </c>
      <c r="E183" s="312" t="s">
        <v>1597</v>
      </c>
      <c r="F183" s="312"/>
      <c r="G183" s="312" t="s">
        <v>1432</v>
      </c>
      <c r="H183" s="65">
        <v>6125564</v>
      </c>
      <c r="I183" s="65">
        <f>IF(H183="","None",_xlfn.XLOOKUP(H183,RawTable[ITEM_NO],RawTable[STOCK],"None"))</f>
        <v>3</v>
      </c>
      <c r="J183" s="313"/>
      <c r="K183" s="313"/>
      <c r="L183" s="390"/>
    </row>
    <row r="184" spans="2:12" ht="30" customHeight="1">
      <c r="B184" s="315" t="s">
        <v>1414</v>
      </c>
      <c r="C184" s="312"/>
      <c r="D184" s="312" t="s">
        <v>1592</v>
      </c>
      <c r="E184" s="312" t="s">
        <v>1593</v>
      </c>
      <c r="F184" s="312"/>
      <c r="G184" s="312" t="s">
        <v>1432</v>
      </c>
      <c r="H184" s="65">
        <v>6125565</v>
      </c>
      <c r="I184" s="65">
        <f>IF(H184="","None",_xlfn.XLOOKUP(H184,RawTable[ITEM_NO],RawTable[STOCK],"None"))</f>
        <v>3</v>
      </c>
      <c r="J184" s="313"/>
      <c r="K184" s="313"/>
      <c r="L184" s="390"/>
    </row>
    <row r="185" spans="2:12" ht="30" customHeight="1">
      <c r="B185" s="315" t="s">
        <v>1416</v>
      </c>
      <c r="C185" s="312"/>
      <c r="D185" s="312" t="s">
        <v>1469</v>
      </c>
      <c r="E185" s="312"/>
      <c r="F185" s="312"/>
      <c r="G185" s="312" t="s">
        <v>1428</v>
      </c>
      <c r="H185" s="65">
        <v>6321839</v>
      </c>
      <c r="I185" s="65">
        <f>IF(H185="","None",_xlfn.XLOOKUP(H185,RawTable[ITEM_NO],RawTable[STOCK],"None"))</f>
        <v>7</v>
      </c>
      <c r="J185" s="313"/>
      <c r="K185" s="313"/>
      <c r="L185" s="390"/>
    </row>
    <row r="186" spans="2:12" ht="30" customHeight="1">
      <c r="I186" s="65" t="str">
        <f>IF(H186="","None",_xlfn.XLOOKUP(H186,RawTable[ITEM_NO],RawTable[STOCK],"None"))</f>
        <v>None</v>
      </c>
    </row>
    <row r="187" spans="2:12" ht="30" customHeight="1">
      <c r="I187" s="65" t="str">
        <f>IF(H187="","None",_xlfn.XLOOKUP(H187,RawTable[ITEM_NO],RawTable[STOCK],"None"))</f>
        <v>None</v>
      </c>
    </row>
    <row r="188" spans="2:12" ht="30" customHeight="1">
      <c r="I188" s="65" t="str">
        <f>IF(H188="","None",_xlfn.XLOOKUP(H188,RawTable[ITEM_NO],RawTable[STOCK],"None"))</f>
        <v>None</v>
      </c>
    </row>
    <row r="189" spans="2:12" ht="30" customHeight="1">
      <c r="I189" s="65" t="str">
        <f>IF(H189="","None",_xlfn.XLOOKUP(H189,RawTable[ITEM_NO],RawTable[STOCK],"None"))</f>
        <v>None</v>
      </c>
    </row>
    <row r="190" spans="2:12" ht="30" customHeight="1">
      <c r="I190" s="65" t="str">
        <f>IF(H190="","None",_xlfn.XLOOKUP(H190,RawTable[ITEM_NO],RawTable[STOCK],"None"))</f>
        <v>None</v>
      </c>
    </row>
    <row r="191" spans="2:12" ht="30" customHeight="1">
      <c r="I191" s="65" t="str">
        <f>IF(H191="","None",_xlfn.XLOOKUP(H191,RawTable[ITEM_NO],RawTable[STOCK],"None"))</f>
        <v>None</v>
      </c>
    </row>
    <row r="192" spans="2:12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220">
      <sortCondition ref="C3"/>
    </sortState>
  </autoFilter>
  <phoneticPr fontId="2" type="noConversion"/>
  <conditionalFormatting sqref="B4:H219">
    <cfRule type="expression" dxfId="40" priority="6" stopIfTrue="1">
      <formula>UPPER($I4)="NONE"</formula>
    </cfRule>
    <cfRule type="expression" dxfId="39" priority="7" stopIfTrue="1">
      <formula>AND($I4&lt;&gt;"", $J4&lt;&gt;"", $I4*1&lt;$J4*1)</formula>
    </cfRule>
  </conditionalFormatting>
  <conditionalFormatting sqref="H4:H1048576">
    <cfRule type="expression" dxfId="38" priority="8">
      <formula>COUNTIF($H:$H, $H4)&gt;1</formula>
    </cfRule>
  </conditionalFormatting>
  <conditionalFormatting sqref="H220:H1048576 H1:H3">
    <cfRule type="duplicateValues" dxfId="37" priority="5"/>
  </conditionalFormatting>
  <conditionalFormatting sqref="I3:I1048576">
    <cfRule type="cellIs" dxfId="36" priority="1" operator="equal">
      <formula>0</formula>
    </cfRule>
    <cfRule type="cellIs" dxfId="35" priority="2" operator="equal">
      <formula>"None"</formula>
    </cfRule>
  </conditionalFormatting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2AF6-481A-40C3-AA8E-1828396F21A4}">
  <sheetPr codeName="Sheet141"/>
  <dimension ref="B1:L221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7611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1771</v>
      </c>
      <c r="D4" s="312" t="s">
        <v>1772</v>
      </c>
      <c r="E4" s="312" t="s">
        <v>1773</v>
      </c>
      <c r="F4" s="312" t="s">
        <v>1438</v>
      </c>
      <c r="G4" s="312" t="s">
        <v>1680</v>
      </c>
      <c r="H4" s="65">
        <v>6217192</v>
      </c>
      <c r="I4" s="65">
        <f>IF(H4="","None",_xlfn.XLOOKUP(H4,RawTable[ITEM_NO],RawTable[STOCK],"None"))</f>
        <v>5</v>
      </c>
      <c r="J4" s="313"/>
      <c r="K4" s="313"/>
      <c r="L4" s="316"/>
    </row>
    <row r="5" spans="2:12" ht="30" customHeight="1">
      <c r="B5" s="315" t="s">
        <v>1792</v>
      </c>
      <c r="C5" s="312" t="s">
        <v>1651</v>
      </c>
      <c r="D5" s="312" t="s">
        <v>1606</v>
      </c>
      <c r="E5" s="312" t="s">
        <v>1774</v>
      </c>
      <c r="F5" s="312"/>
      <c r="G5" s="312" t="s">
        <v>1423</v>
      </c>
      <c r="H5" s="65">
        <v>6343179</v>
      </c>
      <c r="I5" s="65">
        <f>IF(H5="","None",_xlfn.XLOOKUP(H5,RawTable[ITEM_NO],RawTable[STOCK],"None"))</f>
        <v>2</v>
      </c>
      <c r="J5" s="313"/>
      <c r="K5" s="313"/>
      <c r="L5" s="316"/>
    </row>
    <row r="6" spans="2:12" ht="30" customHeight="1">
      <c r="B6" s="315" t="s">
        <v>1792</v>
      </c>
      <c r="C6" s="312" t="s">
        <v>1651</v>
      </c>
      <c r="D6" s="312" t="s">
        <v>1668</v>
      </c>
      <c r="E6" s="312" t="s">
        <v>1775</v>
      </c>
      <c r="F6" s="312"/>
      <c r="G6" s="312" t="s">
        <v>1423</v>
      </c>
      <c r="H6" s="65">
        <v>6230263</v>
      </c>
      <c r="I6" s="65">
        <f>IF(H6="","None",_xlfn.XLOOKUP(H6,RawTable[ITEM_NO],RawTable[STOCK],"None"))</f>
        <v>2</v>
      </c>
      <c r="J6" s="313"/>
      <c r="K6" s="313"/>
      <c r="L6" s="316"/>
    </row>
    <row r="7" spans="2:12" ht="30" customHeight="1">
      <c r="B7" s="315" t="s">
        <v>1792</v>
      </c>
      <c r="C7" s="312" t="s">
        <v>1405</v>
      </c>
      <c r="D7" s="312" t="s">
        <v>1776</v>
      </c>
      <c r="E7" s="312" t="s">
        <v>1777</v>
      </c>
      <c r="F7" s="312" t="s">
        <v>1438</v>
      </c>
      <c r="G7" s="312" t="s">
        <v>1419</v>
      </c>
      <c r="H7" s="65">
        <v>6281276</v>
      </c>
      <c r="I7" s="65" t="str">
        <f>IF(H7="","None",_xlfn.XLOOKUP(H7,RawTable[ITEM_NO],RawTable[STOCK],"None"))</f>
        <v>None</v>
      </c>
      <c r="J7" s="313"/>
      <c r="K7" s="313"/>
      <c r="L7" s="316"/>
    </row>
    <row r="8" spans="2:12" ht="30" customHeight="1">
      <c r="B8" s="315" t="s">
        <v>1792</v>
      </c>
      <c r="C8" s="312" t="s">
        <v>1406</v>
      </c>
      <c r="D8" s="312" t="s">
        <v>1779</v>
      </c>
      <c r="E8" s="312" t="s">
        <v>1777</v>
      </c>
      <c r="F8" s="312" t="s">
        <v>1438</v>
      </c>
      <c r="G8" s="312" t="s">
        <v>1419</v>
      </c>
      <c r="H8" s="65">
        <v>6281277</v>
      </c>
      <c r="I8" s="65" t="str">
        <f>IF(H8="","None",_xlfn.XLOOKUP(H8,RawTable[ITEM_NO],RawTable[STOCK],"None"))</f>
        <v>None</v>
      </c>
      <c r="J8" s="313"/>
      <c r="K8" s="313"/>
      <c r="L8" s="316"/>
    </row>
    <row r="9" spans="2:12" ht="30" customHeight="1">
      <c r="B9" s="315" t="s">
        <v>1792</v>
      </c>
      <c r="C9" s="312"/>
      <c r="D9" s="312" t="s">
        <v>1780</v>
      </c>
      <c r="E9" s="312" t="s">
        <v>1781</v>
      </c>
      <c r="F9" s="312" t="s">
        <v>1782</v>
      </c>
      <c r="G9" s="312" t="s">
        <v>1423</v>
      </c>
      <c r="H9" s="65">
        <v>956284</v>
      </c>
      <c r="I9" s="65">
        <f>IF(H9="","None",_xlfn.XLOOKUP(H9,RawTable[ITEM_NO],RawTable[STOCK],"None"))</f>
        <v>2</v>
      </c>
      <c r="J9" s="313"/>
      <c r="K9" s="313"/>
      <c r="L9" s="316"/>
    </row>
    <row r="10" spans="2:12" ht="30" customHeight="1">
      <c r="B10" s="315" t="s">
        <v>1792</v>
      </c>
      <c r="C10" s="312" t="s">
        <v>1651</v>
      </c>
      <c r="D10" s="312" t="s">
        <v>1783</v>
      </c>
      <c r="E10" s="312" t="s">
        <v>9707</v>
      </c>
      <c r="F10" s="312"/>
      <c r="G10" s="312" t="s">
        <v>1441</v>
      </c>
      <c r="H10" s="65">
        <v>6316878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1792</v>
      </c>
      <c r="C11" s="312" t="s">
        <v>1784</v>
      </c>
      <c r="D11" s="312" t="s">
        <v>1785</v>
      </c>
      <c r="E11" s="312" t="s">
        <v>1786</v>
      </c>
      <c r="F11" s="312" t="s">
        <v>1787</v>
      </c>
      <c r="G11" s="312" t="s">
        <v>1610</v>
      </c>
      <c r="H11" s="65">
        <v>6179882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1792</v>
      </c>
      <c r="C12" s="312" t="s">
        <v>1429</v>
      </c>
      <c r="D12" s="312" t="s">
        <v>1788</v>
      </c>
      <c r="E12" s="312"/>
      <c r="F12" s="312"/>
      <c r="G12" s="312" t="s">
        <v>1419</v>
      </c>
      <c r="H12" s="65">
        <v>1054819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1792</v>
      </c>
      <c r="C13" s="312" t="s">
        <v>1789</v>
      </c>
      <c r="D13" s="312" t="s">
        <v>1790</v>
      </c>
      <c r="E13" s="312"/>
      <c r="F13" s="312"/>
      <c r="G13" s="312" t="s">
        <v>1419</v>
      </c>
      <c r="H13" s="65">
        <v>6323380</v>
      </c>
      <c r="I13" s="65">
        <f>IF(H13="","None",_xlfn.XLOOKUP(H13,RawTable[ITEM_NO],RawTable[STOCK],"None"))</f>
        <v>2</v>
      </c>
      <c r="J13" s="313"/>
      <c r="K13" s="313"/>
      <c r="L13" s="316"/>
    </row>
    <row r="14" spans="2:12" ht="30" customHeight="1">
      <c r="B14" s="315" t="s">
        <v>1792</v>
      </c>
      <c r="C14" s="312" t="s">
        <v>1558</v>
      </c>
      <c r="D14" s="312" t="s">
        <v>1791</v>
      </c>
      <c r="E14" s="312"/>
      <c r="F14" s="312"/>
      <c r="G14" s="312" t="s">
        <v>1419</v>
      </c>
      <c r="H14" s="65">
        <v>1054064</v>
      </c>
      <c r="I14" s="65">
        <f>IF(H14="","None",_xlfn.XLOOKUP(H14,RawTable[ITEM_NO],RawTable[STOCK],"None"))</f>
        <v>5</v>
      </c>
      <c r="J14" s="313"/>
      <c r="K14" s="313"/>
      <c r="L14" s="316"/>
    </row>
    <row r="15" spans="2:12" ht="30" customHeight="1">
      <c r="B15" s="315" t="s">
        <v>1416</v>
      </c>
      <c r="C15" s="312" t="s">
        <v>1429</v>
      </c>
      <c r="D15" s="312" t="s">
        <v>1433</v>
      </c>
      <c r="E15" s="736" t="s">
        <v>1434</v>
      </c>
      <c r="F15" s="312"/>
      <c r="G15" s="312" t="s">
        <v>1435</v>
      </c>
      <c r="H15" s="65">
        <v>1054715</v>
      </c>
      <c r="I15" s="65">
        <f>IF(H15="","None",_xlfn.XLOOKUP(H15,RawTable[ITEM_NO],RawTable[STOCK],"None"))</f>
        <v>3</v>
      </c>
      <c r="J15" s="313">
        <v>1</v>
      </c>
      <c r="K15" s="313"/>
      <c r="L15" s="390" t="s">
        <v>9706</v>
      </c>
    </row>
    <row r="16" spans="2:12" ht="30" customHeight="1">
      <c r="I16" s="65" t="str">
        <f>IF(H16="","None",_xlfn.XLOOKUP(H16,RawTable[ITEM_NO],RawTable[STOCK],"None"))</f>
        <v>None</v>
      </c>
    </row>
    <row r="17" spans="9:9" ht="30" customHeight="1">
      <c r="I17" s="65" t="str">
        <f>IF(H17="","None",_xlfn.XLOOKUP(H17,RawTable[ITEM_NO],RawTable[STOCK],"None"))</f>
        <v>None</v>
      </c>
    </row>
    <row r="18" spans="9:9" ht="30" customHeight="1">
      <c r="I18" s="65" t="str">
        <f>IF(H18="","None",_xlfn.XLOOKUP(H18,RawTable[ITEM_NO],RawTable[STOCK],"None"))</f>
        <v>None</v>
      </c>
    </row>
    <row r="19" spans="9:9" ht="30" customHeight="1">
      <c r="I19" s="65" t="str">
        <f>IF(H19="","None",_xlfn.XLOOKUP(H19,RawTable[ITEM_NO],RawTable[STOCK],"None"))</f>
        <v>None</v>
      </c>
    </row>
    <row r="20" spans="9:9" ht="30" customHeight="1">
      <c r="I20" s="65" t="str">
        <f>IF(H20="","None",_xlfn.XLOOKUP(H20,RawTable[ITEM_NO],RawTable[STOCK],"None"))</f>
        <v>None</v>
      </c>
    </row>
    <row r="21" spans="9:9" ht="30" customHeight="1">
      <c r="I21" s="65" t="str">
        <f>IF(H21="","None",_xlfn.XLOOKUP(H21,RawTable[ITEM_NO],RawTable[STOCK],"None"))</f>
        <v>None</v>
      </c>
    </row>
    <row r="22" spans="9:9" ht="30" customHeight="1">
      <c r="I22" s="65" t="str">
        <f>IF(H22="","None",_xlfn.XLOOKUP(H22,RawTable[ITEM_NO],RawTable[STOCK],"None"))</f>
        <v>None</v>
      </c>
    </row>
    <row r="23" spans="9:9" ht="30" customHeight="1">
      <c r="I23" s="65" t="str">
        <f>IF(H23="","None",_xlfn.XLOOKUP(H23,RawTable[ITEM_NO],RawTable[STOCK],"None"))</f>
        <v>None</v>
      </c>
    </row>
    <row r="24" spans="9:9" ht="30" customHeight="1">
      <c r="I24" s="65" t="str">
        <f>IF(H24="","None",_xlfn.XLOOKUP(H24,RawTable[ITEM_NO],RawTable[STOCK],"None"))</f>
        <v>None</v>
      </c>
    </row>
    <row r="25" spans="9:9" ht="30" customHeight="1">
      <c r="I25" s="65" t="str">
        <f>IF(H25="","None",_xlfn.XLOOKUP(H25,RawTable[ITEM_NO],RawTable[STOCK],"None"))</f>
        <v>None</v>
      </c>
    </row>
    <row r="26" spans="9:9" ht="30" customHeight="1">
      <c r="I26" s="65" t="str">
        <f>IF(H26="","None",_xlfn.XLOOKUP(H26,RawTable[ITEM_NO],RawTable[STOCK],"None"))</f>
        <v>None</v>
      </c>
    </row>
    <row r="27" spans="9:9" ht="30" customHeight="1">
      <c r="I27" s="65" t="str">
        <f>IF(H27="","None",_xlfn.XLOOKUP(H27,RawTable[ITEM_NO],RawTable[STOCK],"None"))</f>
        <v>None</v>
      </c>
    </row>
    <row r="28" spans="9:9" ht="30" customHeight="1">
      <c r="I28" s="65" t="str">
        <f>IF(H28="","None",_xlfn.XLOOKUP(H28,RawTable[ITEM_NO],RawTable[STOCK],"None"))</f>
        <v>None</v>
      </c>
    </row>
    <row r="29" spans="9:9" ht="30" customHeight="1">
      <c r="I29" s="65" t="str">
        <f>IF(H29="","None",_xlfn.XLOOKUP(H29,RawTable[ITEM_NO],RawTable[STOCK],"None"))</f>
        <v>None</v>
      </c>
    </row>
    <row r="30" spans="9:9" ht="30" customHeight="1">
      <c r="I30" s="65" t="str">
        <f>IF(H30="","None",_xlfn.XLOOKUP(H30,RawTable[ITEM_NO],RawTable[STOCK],"None"))</f>
        <v>None</v>
      </c>
    </row>
    <row r="31" spans="9:9" ht="30" customHeight="1">
      <c r="I31" s="65" t="str">
        <f>IF(H31="","None",_xlfn.XLOOKUP(H31,RawTable[ITEM_NO],RawTable[STOCK],"None"))</f>
        <v>None</v>
      </c>
    </row>
    <row r="32" spans="9:9" ht="30" customHeight="1">
      <c r="I32" s="65" t="str">
        <f>IF(H32="","None",_xlfn.XLOOKUP(H32,RawTable[ITEM_NO],RawTable[STOCK],"None"))</f>
        <v>None</v>
      </c>
    </row>
    <row r="33" spans="9:9" ht="30" customHeight="1">
      <c r="I33" s="65" t="str">
        <f>IF(H33="","None",_xlfn.XLOOKUP(H33,RawTable[ITEM_NO],RawTable[STOCK],"None"))</f>
        <v>None</v>
      </c>
    </row>
    <row r="34" spans="9:9" ht="30" customHeight="1">
      <c r="I34" s="65" t="str">
        <f>IF(H34="","None",_xlfn.XLOOKUP(H34,RawTable[ITEM_NO],RawTable[STOCK],"None"))</f>
        <v>None</v>
      </c>
    </row>
    <row r="35" spans="9:9" ht="30" customHeight="1">
      <c r="I35" s="65" t="str">
        <f>IF(H35="","None",_xlfn.XLOOKUP(H35,RawTable[ITEM_NO],RawTable[STOCK],"None"))</f>
        <v>None</v>
      </c>
    </row>
    <row r="36" spans="9:9" ht="30" customHeight="1">
      <c r="I36" s="65" t="str">
        <f>IF(H36="","None",_xlfn.XLOOKUP(H36,RawTable[ITEM_NO],RawTable[STOCK],"None"))</f>
        <v>None</v>
      </c>
    </row>
    <row r="37" spans="9:9" ht="30" customHeight="1">
      <c r="I37" s="65" t="str">
        <f>IF(H37="","None",_xlfn.XLOOKUP(H37,RawTable[ITEM_NO],RawTable[STOCK],"None"))</f>
        <v>None</v>
      </c>
    </row>
    <row r="38" spans="9:9" ht="30" customHeight="1">
      <c r="I38" s="65" t="str">
        <f>IF(H38="","None",_xlfn.XLOOKUP(H38,RawTable[ITEM_NO],RawTable[STOCK],"None"))</f>
        <v>None</v>
      </c>
    </row>
    <row r="39" spans="9:9" ht="30" customHeight="1">
      <c r="I39" s="65" t="str">
        <f>IF(H39="","None",_xlfn.XLOOKUP(H39,RawTable[ITEM_NO],RawTable[STOCK],"None"))</f>
        <v>None</v>
      </c>
    </row>
    <row r="40" spans="9:9" ht="30" customHeight="1">
      <c r="I40" s="65" t="str">
        <f>IF(H40="","None",_xlfn.XLOOKUP(H40,RawTable[ITEM_NO],RawTable[STOCK],"None"))</f>
        <v>None</v>
      </c>
    </row>
    <row r="41" spans="9:9" ht="30" customHeight="1">
      <c r="I41" s="65" t="str">
        <f>IF(H41="","None",_xlfn.XLOOKUP(H41,RawTable[ITEM_NO],RawTable[STOCK],"None"))</f>
        <v>None</v>
      </c>
    </row>
    <row r="42" spans="9:9" ht="30" customHeight="1">
      <c r="I42" s="65" t="str">
        <f>IF(H42="","None",_xlfn.XLOOKUP(H42,RawTable[ITEM_NO],RawTable[STOCK],"None"))</f>
        <v>None</v>
      </c>
    </row>
    <row r="43" spans="9:9" ht="30" customHeight="1">
      <c r="I43" s="65" t="str">
        <f>IF(H43="","None",_xlfn.XLOOKUP(H43,RawTable[ITEM_NO],RawTable[STOCK],"None"))</f>
        <v>None</v>
      </c>
    </row>
    <row r="44" spans="9:9" ht="30" customHeight="1">
      <c r="I44" s="65" t="str">
        <f>IF(H44="","None",_xlfn.XLOOKUP(H44,RawTable[ITEM_NO],RawTable[STOCK],"None"))</f>
        <v>None</v>
      </c>
    </row>
    <row r="45" spans="9:9" ht="30" customHeight="1">
      <c r="I45" s="65" t="str">
        <f>IF(H45="","None",_xlfn.XLOOKUP(H45,RawTable[ITEM_NO],RawTable[STOCK],"None"))</f>
        <v>None</v>
      </c>
    </row>
    <row r="46" spans="9:9" ht="30" customHeight="1">
      <c r="I46" s="65" t="str">
        <f>IF(H46="","None",_xlfn.XLOOKUP(H46,RawTable[ITEM_NO],RawTable[STOCK],"None"))</f>
        <v>None</v>
      </c>
    </row>
    <row r="47" spans="9:9" ht="30" customHeight="1">
      <c r="I47" s="65" t="str">
        <f>IF(H47="","None",_xlfn.XLOOKUP(H47,RawTable[ITEM_NO],RawTable[STOCK],"None"))</f>
        <v>None</v>
      </c>
    </row>
    <row r="48" spans="9:9" ht="30" customHeight="1">
      <c r="I48" s="65" t="str">
        <f>IF(H48="","None",_xlfn.XLOOKUP(H48,RawTable[ITEM_NO],RawTable[STOCK],"None"))</f>
        <v>None</v>
      </c>
    </row>
    <row r="49" spans="9:9" ht="30" customHeight="1">
      <c r="I49" s="65" t="str">
        <f>IF(H49="","None",_xlfn.XLOOKUP(H49,RawTable[ITEM_NO],RawTable[STOCK],"None"))</f>
        <v>None</v>
      </c>
    </row>
    <row r="50" spans="9:9" ht="30" customHeight="1">
      <c r="I50" s="65" t="str">
        <f>IF(H50="","None",_xlfn.XLOOKUP(H50,RawTable[ITEM_NO],RawTable[STOCK],"None"))</f>
        <v>None</v>
      </c>
    </row>
    <row r="51" spans="9:9" ht="30" customHeight="1">
      <c r="I51" s="65" t="str">
        <f>IF(H51="","None",_xlfn.XLOOKUP(H51,RawTable[ITEM_NO],RawTable[STOCK],"None"))</f>
        <v>None</v>
      </c>
    </row>
    <row r="52" spans="9:9" ht="30" customHeight="1">
      <c r="I52" s="65" t="str">
        <f>IF(H52="","None",_xlfn.XLOOKUP(H52,RawTable[ITEM_NO],RawTable[STOCK],"None"))</f>
        <v>None</v>
      </c>
    </row>
    <row r="53" spans="9:9" ht="30" customHeight="1">
      <c r="I53" s="65" t="str">
        <f>IF(H53="","None",_xlfn.XLOOKUP(H53,RawTable[ITEM_NO],RawTable[STOCK],"None"))</f>
        <v>None</v>
      </c>
    </row>
    <row r="54" spans="9:9" ht="30" customHeight="1">
      <c r="I54" s="65" t="str">
        <f>IF(H54="","None",_xlfn.XLOOKUP(H54,RawTable[ITEM_NO],RawTable[STOCK],"None"))</f>
        <v>None</v>
      </c>
    </row>
    <row r="55" spans="9:9" ht="30" customHeight="1">
      <c r="I55" s="65" t="str">
        <f>IF(H55="","None",_xlfn.XLOOKUP(H55,RawTable[ITEM_NO],RawTable[STOCK],"None"))</f>
        <v>None</v>
      </c>
    </row>
    <row r="56" spans="9:9" ht="30" customHeight="1">
      <c r="I56" s="65" t="str">
        <f>IF(H56="","None",_xlfn.XLOOKUP(H56,RawTable[ITEM_NO],RawTable[STOCK],"None"))</f>
        <v>None</v>
      </c>
    </row>
    <row r="57" spans="9:9" ht="30" customHeight="1">
      <c r="I57" s="65" t="str">
        <f>IF(H57="","None",_xlfn.XLOOKUP(H57,RawTable[ITEM_NO],RawTable[STOCK],"None"))</f>
        <v>None</v>
      </c>
    </row>
    <row r="58" spans="9:9" ht="30" customHeight="1">
      <c r="I58" s="65" t="str">
        <f>IF(H58="","None",_xlfn.XLOOKUP(H58,RawTable[ITEM_NO],RawTable[STOCK],"None"))</f>
        <v>None</v>
      </c>
    </row>
    <row r="59" spans="9:9" ht="30" customHeight="1">
      <c r="I59" s="65" t="str">
        <f>IF(H59="","None",_xlfn.XLOOKUP(H59,RawTable[ITEM_NO],RawTable[STOCK],"None"))</f>
        <v>None</v>
      </c>
    </row>
    <row r="60" spans="9:9" ht="30" customHeight="1">
      <c r="I60" s="65" t="str">
        <f>IF(H60="","None",_xlfn.XLOOKUP(H60,RawTable[ITEM_NO],RawTable[STOCK],"None"))</f>
        <v>None</v>
      </c>
    </row>
    <row r="61" spans="9:9" ht="30" customHeight="1">
      <c r="I61" s="65" t="str">
        <f>IF(H61="","None",_xlfn.XLOOKUP(H61,RawTable[ITEM_NO],RawTable[STOCK],"None"))</f>
        <v>None</v>
      </c>
    </row>
    <row r="62" spans="9:9" ht="30" customHeight="1">
      <c r="I62" s="65" t="str">
        <f>IF(H62="","None",_xlfn.XLOOKUP(H62,RawTable[ITEM_NO],RawTable[STOCK],"None"))</f>
        <v>None</v>
      </c>
    </row>
    <row r="63" spans="9:9" ht="30" customHeight="1">
      <c r="I63" s="65" t="str">
        <f>IF(H63="","None",_xlfn.XLOOKUP(H63,RawTable[ITEM_NO],RawTable[STOCK],"None"))</f>
        <v>None</v>
      </c>
    </row>
    <row r="64" spans="9:9" ht="30" customHeight="1">
      <c r="I64" s="65" t="str">
        <f>IF(H64="","None",_xlfn.XLOOKUP(H64,RawTable[ITEM_NO],RawTable[STOCK],"None"))</f>
        <v>None</v>
      </c>
    </row>
    <row r="65" spans="9:9" ht="30" customHeight="1">
      <c r="I65" s="65" t="str">
        <f>IF(H65="","None",_xlfn.XLOOKUP(H65,RawTable[ITEM_NO],RawTable[STOCK],"None"))</f>
        <v>None</v>
      </c>
    </row>
    <row r="66" spans="9:9" ht="30" customHeight="1">
      <c r="I66" s="65" t="str">
        <f>IF(H66="","None",_xlfn.XLOOKUP(H66,RawTable[ITEM_NO],RawTable[STOCK],"None"))</f>
        <v>None</v>
      </c>
    </row>
    <row r="67" spans="9:9" ht="30" customHeight="1">
      <c r="I67" s="65" t="str">
        <f>IF(H67="","None",_xlfn.XLOOKUP(H67,RawTable[ITEM_NO],RawTable[STOCK],"None"))</f>
        <v>None</v>
      </c>
    </row>
    <row r="68" spans="9:9" ht="30" customHeight="1">
      <c r="I68" s="65" t="str">
        <f>IF(H68="","None",_xlfn.XLOOKUP(H68,RawTable[ITEM_NO],RawTable[STOCK],"None"))</f>
        <v>None</v>
      </c>
    </row>
    <row r="69" spans="9:9" ht="30" customHeight="1">
      <c r="I69" s="65" t="str">
        <f>IF(H69="","None",_xlfn.XLOOKUP(H69,RawTable[ITEM_NO],RawTable[STOCK],"None"))</f>
        <v>None</v>
      </c>
    </row>
    <row r="70" spans="9:9" ht="30" customHeight="1">
      <c r="I70" s="65" t="str">
        <f>IF(H70="","None",_xlfn.XLOOKUP(H70,RawTable[ITEM_NO],RawTable[STOCK],"None"))</f>
        <v>None</v>
      </c>
    </row>
    <row r="71" spans="9:9" ht="30" customHeight="1">
      <c r="I71" s="65" t="str">
        <f>IF(H71="","None",_xlfn.XLOOKUP(H71,RawTable[ITEM_NO],RawTable[STOCK],"None"))</f>
        <v>None</v>
      </c>
    </row>
    <row r="72" spans="9:9" ht="30" customHeight="1">
      <c r="I72" s="65" t="str">
        <f>IF(H72="","None",_xlfn.XLOOKUP(H72,RawTable[ITEM_NO],RawTable[STOCK],"None"))</f>
        <v>None</v>
      </c>
    </row>
    <row r="73" spans="9:9" ht="30" customHeight="1">
      <c r="I73" s="65" t="str">
        <f>IF(H73="","None",_xlfn.XLOOKUP(H73,RawTable[ITEM_NO],RawTable[STOCK],"None"))</f>
        <v>None</v>
      </c>
    </row>
    <row r="74" spans="9:9" ht="30" customHeight="1">
      <c r="I74" s="65" t="str">
        <f>IF(H74="","None",_xlfn.XLOOKUP(H74,RawTable[ITEM_NO],RawTable[STOCK],"None"))</f>
        <v>None</v>
      </c>
    </row>
    <row r="75" spans="9:9" ht="30" customHeight="1">
      <c r="I75" s="65" t="str">
        <f>IF(H75="","None",_xlfn.XLOOKUP(H75,RawTable[ITEM_NO],RawTable[STOCK],"None"))</f>
        <v>None</v>
      </c>
    </row>
    <row r="76" spans="9:9" ht="30" customHeight="1">
      <c r="I76" s="65" t="str">
        <f>IF(H76="","None",_xlfn.XLOOKUP(H76,RawTable[ITEM_NO],RawTable[STOCK],"None"))</f>
        <v>None</v>
      </c>
    </row>
    <row r="77" spans="9:9" ht="30" customHeight="1">
      <c r="I77" s="65" t="str">
        <f>IF(H77="","None",_xlfn.XLOOKUP(H77,RawTable[ITEM_NO],RawTable[STOCK],"None"))</f>
        <v>None</v>
      </c>
    </row>
    <row r="78" spans="9:9" ht="30" customHeight="1">
      <c r="I78" s="65" t="str">
        <f>IF(H78="","None",_xlfn.XLOOKUP(H78,RawTable[ITEM_NO],RawTable[STOCK],"None"))</f>
        <v>None</v>
      </c>
    </row>
    <row r="79" spans="9:9" ht="30" customHeight="1">
      <c r="I79" s="65" t="str">
        <f>IF(H79="","None",_xlfn.XLOOKUP(H79,RawTable[ITEM_NO],RawTable[STOCK],"None"))</f>
        <v>None</v>
      </c>
    </row>
    <row r="80" spans="9:9" ht="30" customHeight="1">
      <c r="I80" s="65" t="str">
        <f>IF(H80="","None",_xlfn.XLOOKUP(H80,RawTable[ITEM_NO],RawTable[STOCK],"None"))</f>
        <v>None</v>
      </c>
    </row>
    <row r="81" spans="9:9" ht="30" customHeight="1">
      <c r="I81" s="65" t="str">
        <f>IF(H81="","None",_xlfn.XLOOKUP(H81,RawTable[ITEM_NO],RawTable[STOCK],"None"))</f>
        <v>None</v>
      </c>
    </row>
    <row r="82" spans="9:9" ht="30" customHeight="1">
      <c r="I82" s="65" t="str">
        <f>IF(H82="","None",_xlfn.XLOOKUP(H82,RawTable[ITEM_NO],RawTable[STOCK],"None"))</f>
        <v>None</v>
      </c>
    </row>
    <row r="83" spans="9:9" ht="30" customHeight="1">
      <c r="I83" s="65" t="str">
        <f>IF(H83="","None",_xlfn.XLOOKUP(H83,RawTable[ITEM_NO],RawTable[STOCK],"None"))</f>
        <v>None</v>
      </c>
    </row>
    <row r="84" spans="9:9" ht="30" customHeight="1">
      <c r="I84" s="65" t="str">
        <f>IF(H84="","None",_xlfn.XLOOKUP(H84,RawTable[ITEM_NO],RawTable[STOCK],"None"))</f>
        <v>None</v>
      </c>
    </row>
    <row r="85" spans="9:9" ht="30" customHeight="1">
      <c r="I85" s="65" t="str">
        <f>IF(H85="","None",_xlfn.XLOOKUP(H85,RawTable[ITEM_NO],RawTable[STOCK],"None"))</f>
        <v>None</v>
      </c>
    </row>
    <row r="86" spans="9:9" ht="30" customHeight="1">
      <c r="I86" s="65" t="str">
        <f>IF(H86="","None",_xlfn.XLOOKUP(H86,RawTable[ITEM_NO],RawTable[STOCK],"None"))</f>
        <v>None</v>
      </c>
    </row>
    <row r="87" spans="9:9" ht="30" customHeight="1">
      <c r="I87" s="65" t="str">
        <f>IF(H87="","None",_xlfn.XLOOKUP(H87,RawTable[ITEM_NO],RawTable[STOCK],"None"))</f>
        <v>None</v>
      </c>
    </row>
    <row r="88" spans="9:9" ht="30" customHeight="1">
      <c r="I88" s="65" t="str">
        <f>IF(H88="","None",_xlfn.XLOOKUP(H88,RawTable[ITEM_NO],RawTable[STOCK],"None"))</f>
        <v>None</v>
      </c>
    </row>
    <row r="89" spans="9:9" ht="30" customHeight="1">
      <c r="I89" s="65" t="str">
        <f>IF(H89="","None",_xlfn.XLOOKUP(H89,RawTable[ITEM_NO],RawTable[STOCK],"None"))</f>
        <v>None</v>
      </c>
    </row>
    <row r="90" spans="9:9" ht="30" customHeight="1">
      <c r="I90" s="65" t="str">
        <f>IF(H90="","None",_xlfn.XLOOKUP(H90,RawTable[ITEM_NO],RawTable[STOCK],"None"))</f>
        <v>None</v>
      </c>
    </row>
    <row r="91" spans="9:9" ht="30" customHeight="1">
      <c r="I91" s="65" t="str">
        <f>IF(H91="","None",_xlfn.XLOOKUP(H91,RawTable[ITEM_NO],RawTable[STOCK],"None"))</f>
        <v>None</v>
      </c>
    </row>
    <row r="92" spans="9:9" ht="30" customHeight="1">
      <c r="I92" s="65" t="str">
        <f>IF(H92="","None",_xlfn.XLOOKUP(H92,RawTable[ITEM_NO],RawTable[STOCK],"None"))</f>
        <v>None</v>
      </c>
    </row>
    <row r="93" spans="9:9" ht="30" customHeight="1">
      <c r="I93" s="65" t="str">
        <f>IF(H93="","None",_xlfn.XLOOKUP(H93,RawTable[ITEM_NO],RawTable[STOCK],"None"))</f>
        <v>None</v>
      </c>
    </row>
    <row r="94" spans="9:9" ht="30" customHeight="1">
      <c r="I94" s="65" t="str">
        <f>IF(H94="","None",_xlfn.XLOOKUP(H94,RawTable[ITEM_NO],RawTable[STOCK],"None"))</f>
        <v>None</v>
      </c>
    </row>
    <row r="95" spans="9:9" ht="30" customHeight="1">
      <c r="I95" s="65" t="str">
        <f>IF(H95="","None",_xlfn.XLOOKUP(H95,RawTable[ITEM_NO],RawTable[STOCK],"None"))</f>
        <v>None</v>
      </c>
    </row>
    <row r="96" spans="9:9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  <row r="221" spans="9:9" ht="30" customHeight="1">
      <c r="I221" s="65" t="str">
        <f>IF(H221="","None",_xlfn.XLOOKUP(H221,RawTable[ITEM_NO],RawTable[STOCK],"None"))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175">
      <sortCondition ref="B4:B175"/>
      <sortCondition ref="C4:C175"/>
    </sortState>
  </autoFilter>
  <phoneticPr fontId="2" type="noConversion"/>
  <conditionalFormatting sqref="B4:H221">
    <cfRule type="expression" dxfId="34" priority="3" stopIfTrue="1">
      <formula>UPPER($I4)="NONE"</formula>
    </cfRule>
    <cfRule type="expression" dxfId="33" priority="4" stopIfTrue="1">
      <formula>AND($I4&lt;&gt;"", $J4&lt;&gt;"", $I4*1&lt;$J4*1)</formula>
    </cfRule>
  </conditionalFormatting>
  <conditionalFormatting sqref="H4:H15">
    <cfRule type="expression" dxfId="32" priority="5">
      <formula>COUNTIF($H:$H, $H4)&gt;1</formula>
    </cfRule>
  </conditionalFormatting>
  <conditionalFormatting sqref="H16:H1048576">
    <cfRule type="expression" dxfId="31" priority="13">
      <formula>COUNTIF($H:$H, $H16)&gt;1</formula>
    </cfRule>
  </conditionalFormatting>
  <conditionalFormatting sqref="H222:H1048576 H1:H3">
    <cfRule type="duplicateValues" dxfId="30" priority="10"/>
  </conditionalFormatting>
  <conditionalFormatting sqref="I3:I1048576">
    <cfRule type="cellIs" dxfId="29" priority="1" operator="equal">
      <formula>0</formula>
    </cfRule>
    <cfRule type="cellIs" dxfId="28" priority="2" operator="equal">
      <formula>"None"</formula>
    </cfRule>
  </conditionalFormatting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44B0-3CA9-40CC-AC5B-81F741D48CB4}">
  <sheetPr codeName="Sheet19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1587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1429</v>
      </c>
      <c r="D4" s="312" t="s">
        <v>1793</v>
      </c>
      <c r="E4" s="312" t="s">
        <v>1794</v>
      </c>
      <c r="F4" s="312"/>
      <c r="G4" s="312" t="s">
        <v>1419</v>
      </c>
      <c r="H4" s="65">
        <v>6342782</v>
      </c>
      <c r="I4" s="65">
        <f>IF(H4="","None",_xlfn.XLOOKUP(H4,RawTable[ITEM_NO],RawTable[STOCK],"None"))</f>
        <v>2</v>
      </c>
      <c r="J4" s="313"/>
      <c r="K4" s="313"/>
      <c r="L4" s="316"/>
    </row>
    <row r="5" spans="2:12" ht="30" customHeight="1">
      <c r="B5" s="315" t="s">
        <v>1792</v>
      </c>
      <c r="C5" s="312" t="s">
        <v>1800</v>
      </c>
      <c r="D5" s="312" t="s">
        <v>1801</v>
      </c>
      <c r="E5" s="312" t="s">
        <v>1802</v>
      </c>
      <c r="F5" s="312"/>
      <c r="G5" s="312" t="s">
        <v>1441</v>
      </c>
      <c r="H5" s="65">
        <v>6247906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1792</v>
      </c>
      <c r="C6" s="312" t="s">
        <v>1665</v>
      </c>
      <c r="D6" s="312" t="s">
        <v>1810</v>
      </c>
      <c r="E6" s="312"/>
      <c r="F6" s="312"/>
      <c r="G6" s="312" t="s">
        <v>1432</v>
      </c>
      <c r="H6" s="65">
        <v>6257979</v>
      </c>
      <c r="I6" s="65">
        <f>IF(H6="","None",_xlfn.XLOOKUP(H6,RawTable[ITEM_NO],RawTable[STOCK],"None"))</f>
        <v>0</v>
      </c>
      <c r="J6" s="313"/>
      <c r="K6" s="313"/>
      <c r="L6" s="316"/>
    </row>
    <row r="7" spans="2:12" ht="30" customHeight="1">
      <c r="B7" s="315" t="s">
        <v>1792</v>
      </c>
      <c r="C7" s="312" t="s">
        <v>1424</v>
      </c>
      <c r="D7" s="312" t="s">
        <v>1799</v>
      </c>
      <c r="E7" s="312" t="s">
        <v>1886</v>
      </c>
      <c r="F7" s="312"/>
      <c r="G7" s="312" t="s">
        <v>1432</v>
      </c>
      <c r="H7" s="65">
        <v>6316726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1792</v>
      </c>
      <c r="C8" s="312" t="s">
        <v>1424</v>
      </c>
      <c r="D8" s="312" t="s">
        <v>1797</v>
      </c>
      <c r="E8" s="312" t="s">
        <v>1798</v>
      </c>
      <c r="F8" s="312"/>
      <c r="G8" s="312" t="s">
        <v>1435</v>
      </c>
      <c r="H8" s="65">
        <v>6186549</v>
      </c>
      <c r="I8" s="65">
        <f>IF(H8="","None",_xlfn.XLOOKUP(H8,RawTable[ITEM_NO],RawTable[STOCK],"None"))</f>
        <v>2</v>
      </c>
      <c r="J8" s="313"/>
      <c r="K8" s="313"/>
      <c r="L8" s="316"/>
    </row>
    <row r="9" spans="2:12" ht="30" customHeight="1">
      <c r="B9" s="315" t="s">
        <v>1792</v>
      </c>
      <c r="C9" s="312" t="s">
        <v>1411</v>
      </c>
      <c r="D9" s="312" t="s">
        <v>1807</v>
      </c>
      <c r="E9" s="312" t="s">
        <v>1808</v>
      </c>
      <c r="F9" s="312"/>
      <c r="G9" s="312" t="s">
        <v>1435</v>
      </c>
      <c r="H9" s="65">
        <v>6283896</v>
      </c>
      <c r="I9" s="65">
        <f>IF(H9="","None",_xlfn.XLOOKUP(H9,RawTable[ITEM_NO],RawTable[STOCK],"None"))</f>
        <v>1</v>
      </c>
      <c r="J9" s="313"/>
      <c r="K9" s="313"/>
      <c r="L9" s="316"/>
    </row>
    <row r="10" spans="2:12" ht="30" customHeight="1">
      <c r="B10" s="315" t="s">
        <v>1792</v>
      </c>
      <c r="C10" s="312" t="s">
        <v>1789</v>
      </c>
      <c r="D10" s="312" t="s">
        <v>1803</v>
      </c>
      <c r="E10" s="312" t="s">
        <v>1804</v>
      </c>
      <c r="F10" s="312" t="s">
        <v>1805</v>
      </c>
      <c r="G10" s="312" t="s">
        <v>1806</v>
      </c>
      <c r="H10" s="65">
        <v>6263422</v>
      </c>
      <c r="I10" s="65">
        <f>IF(H10="","None",_xlfn.XLOOKUP(H10,RawTable[ITEM_NO],RawTable[STOCK],"None"))</f>
        <v>1</v>
      </c>
      <c r="J10" s="313"/>
      <c r="K10" s="313"/>
      <c r="L10" s="316"/>
    </row>
    <row r="11" spans="2:12" ht="30" customHeight="1">
      <c r="B11" s="315" t="s">
        <v>1792</v>
      </c>
      <c r="C11" s="312" t="s">
        <v>1563</v>
      </c>
      <c r="D11" s="312" t="s">
        <v>1809</v>
      </c>
      <c r="E11" s="312"/>
      <c r="F11" s="312"/>
      <c r="G11" s="312" t="s">
        <v>1423</v>
      </c>
      <c r="H11" s="65">
        <v>6302369</v>
      </c>
      <c r="I11" s="65">
        <f>IF(H11="","None",_xlfn.XLOOKUP(H11,RawTable[ITEM_NO],RawTable[STOCK],"None"))</f>
        <v>1</v>
      </c>
      <c r="J11" s="313"/>
      <c r="K11" s="313"/>
      <c r="L11" s="316"/>
    </row>
    <row r="12" spans="2:12" ht="30" customHeight="1">
      <c r="B12" s="315" t="s">
        <v>1792</v>
      </c>
      <c r="C12" s="312"/>
      <c r="D12" s="312" t="s">
        <v>1795</v>
      </c>
      <c r="E12" s="312" t="s">
        <v>1796</v>
      </c>
      <c r="F12" s="312"/>
      <c r="G12" s="312" t="s">
        <v>1435</v>
      </c>
      <c r="H12" s="65">
        <v>6259040</v>
      </c>
      <c r="I12" s="65">
        <f>IF(H12="","None",_xlfn.XLOOKUP(H12,RawTable[ITEM_NO],RawTable[STOCK],"None"))</f>
        <v>2</v>
      </c>
      <c r="J12" s="313"/>
      <c r="K12" s="313"/>
      <c r="L12" s="316"/>
    </row>
    <row r="13" spans="2:12" ht="30" customHeight="1">
      <c r="B13" s="315" t="s">
        <v>1416</v>
      </c>
      <c r="C13" s="312" t="s">
        <v>1499</v>
      </c>
      <c r="D13" s="312" t="s">
        <v>1813</v>
      </c>
      <c r="E13" s="312" t="s">
        <v>1814</v>
      </c>
      <c r="F13" s="312"/>
      <c r="G13" s="312" t="s">
        <v>1528</v>
      </c>
      <c r="H13" s="65">
        <v>6230609</v>
      </c>
      <c r="I13" s="65">
        <f>IF(H13="","None",_xlfn.XLOOKUP(H13,RawTable[ITEM_NO],RawTable[STOCK],"None"))</f>
        <v>1</v>
      </c>
      <c r="J13" s="313"/>
      <c r="K13" s="313"/>
      <c r="L13" s="316"/>
    </row>
    <row r="14" spans="2:12" ht="30" customHeight="1">
      <c r="B14" s="315" t="s">
        <v>1416</v>
      </c>
      <c r="C14" s="312" t="s">
        <v>1429</v>
      </c>
      <c r="D14" s="312" t="s">
        <v>1823</v>
      </c>
      <c r="E14" s="312" t="s">
        <v>1824</v>
      </c>
      <c r="F14" s="312" t="s">
        <v>1825</v>
      </c>
      <c r="G14" s="312" t="s">
        <v>1428</v>
      </c>
      <c r="H14" s="65">
        <v>6275669</v>
      </c>
      <c r="I14" s="65">
        <f>IF(H14="","None",_xlfn.XLOOKUP(H14,RawTable[ITEM_NO],RawTable[STOCK],"None"))</f>
        <v>4</v>
      </c>
      <c r="J14" s="313"/>
      <c r="K14" s="313"/>
      <c r="L14" s="316"/>
    </row>
    <row r="15" spans="2:12" ht="30" customHeight="1">
      <c r="B15" s="315" t="s">
        <v>1416</v>
      </c>
      <c r="C15" s="312" t="s">
        <v>1815</v>
      </c>
      <c r="D15" s="312" t="s">
        <v>1816</v>
      </c>
      <c r="E15" s="312" t="s">
        <v>1817</v>
      </c>
      <c r="F15" s="312" t="s">
        <v>1818</v>
      </c>
      <c r="G15" s="312" t="s">
        <v>1819</v>
      </c>
      <c r="H15" s="65">
        <v>6336845</v>
      </c>
      <c r="I15" s="65">
        <f>IF(H15="","None",_xlfn.XLOOKUP(H15,RawTable[ITEM_NO],RawTable[STOCK],"None"))</f>
        <v>1</v>
      </c>
      <c r="J15" s="313"/>
      <c r="K15" s="313"/>
      <c r="L15" s="316"/>
    </row>
    <row r="16" spans="2:12" ht="30" customHeight="1">
      <c r="B16" s="315" t="s">
        <v>1416</v>
      </c>
      <c r="C16" s="312" t="s">
        <v>1458</v>
      </c>
      <c r="D16" s="312" t="s">
        <v>1858</v>
      </c>
      <c r="E16" s="312"/>
      <c r="F16" s="312"/>
      <c r="G16" s="312" t="s">
        <v>1419</v>
      </c>
      <c r="H16" s="65">
        <v>6259034</v>
      </c>
      <c r="I16" s="65">
        <f>IF(H16="","None",_xlfn.XLOOKUP(H16,RawTable[ITEM_NO],RawTable[STOCK],"None"))</f>
        <v>12</v>
      </c>
      <c r="J16" s="313"/>
      <c r="K16" s="313"/>
      <c r="L16" s="316"/>
    </row>
    <row r="17" spans="2:12" ht="30" customHeight="1">
      <c r="B17" s="315" t="s">
        <v>1416</v>
      </c>
      <c r="C17" s="312" t="s">
        <v>1460</v>
      </c>
      <c r="D17" s="312" t="s">
        <v>1461</v>
      </c>
      <c r="E17" s="312"/>
      <c r="F17" s="312"/>
      <c r="G17" s="312" t="s">
        <v>1419</v>
      </c>
      <c r="H17" s="65">
        <v>1054256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1416</v>
      </c>
      <c r="C18" s="312" t="s">
        <v>1460</v>
      </c>
      <c r="D18" s="312" t="s">
        <v>1462</v>
      </c>
      <c r="E18" s="312"/>
      <c r="F18" s="312"/>
      <c r="G18" s="312" t="s">
        <v>1419</v>
      </c>
      <c r="H18" s="65">
        <v>1053575</v>
      </c>
      <c r="I18" s="65">
        <f>IF(H18="","None",_xlfn.XLOOKUP(H18,RawTable[ITEM_NO],RawTable[STOCK],"None"))</f>
        <v>0</v>
      </c>
      <c r="J18" s="313"/>
      <c r="K18" s="313"/>
      <c r="L18" s="316"/>
    </row>
    <row r="19" spans="2:12" ht="30" customHeight="1">
      <c r="B19" s="315" t="s">
        <v>1416</v>
      </c>
      <c r="C19" s="312" t="s">
        <v>1464</v>
      </c>
      <c r="D19" s="312" t="s">
        <v>1465</v>
      </c>
      <c r="E19" s="312" t="s">
        <v>1811</v>
      </c>
      <c r="F19" s="312"/>
      <c r="G19" s="312" t="s">
        <v>1432</v>
      </c>
      <c r="H19" s="65">
        <v>6213748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1416</v>
      </c>
      <c r="C20" s="312" t="s">
        <v>1826</v>
      </c>
      <c r="D20" s="312" t="s">
        <v>1827</v>
      </c>
      <c r="E20" s="312" t="s">
        <v>1828</v>
      </c>
      <c r="F20" s="312"/>
      <c r="G20" s="312" t="s">
        <v>1829</v>
      </c>
      <c r="H20" s="65">
        <v>6277982</v>
      </c>
      <c r="I20" s="65">
        <f>IF(H20="","None",_xlfn.XLOOKUP(H20,RawTable[ITEM_NO],RawTable[STOCK],"None"))</f>
        <v>2</v>
      </c>
      <c r="J20" s="313"/>
      <c r="K20" s="313"/>
      <c r="L20" s="316"/>
    </row>
    <row r="21" spans="2:12" ht="30" customHeight="1">
      <c r="B21" s="315" t="s">
        <v>1416</v>
      </c>
      <c r="C21" s="312" t="s">
        <v>1839</v>
      </c>
      <c r="D21" s="312" t="s">
        <v>1840</v>
      </c>
      <c r="E21" s="312">
        <v>3010358</v>
      </c>
      <c r="F21" s="312" t="s">
        <v>1841</v>
      </c>
      <c r="G21" s="312" t="s">
        <v>1432</v>
      </c>
      <c r="H21" s="65">
        <v>6316568</v>
      </c>
      <c r="I21" s="65">
        <f>IF(H21="","None",_xlfn.XLOOKUP(H21,RawTable[ITEM_NO],RawTable[STOCK],"None"))</f>
        <v>2</v>
      </c>
      <c r="J21" s="313"/>
      <c r="K21" s="313"/>
      <c r="L21" s="316"/>
    </row>
    <row r="22" spans="2:12" ht="30" customHeight="1">
      <c r="B22" s="315" t="s">
        <v>1416</v>
      </c>
      <c r="C22" s="312" t="s">
        <v>1839</v>
      </c>
      <c r="D22" s="312" t="s">
        <v>1846</v>
      </c>
      <c r="E22" s="312" t="s">
        <v>1847</v>
      </c>
      <c r="F22" s="312" t="s">
        <v>1848</v>
      </c>
      <c r="G22" s="312" t="s">
        <v>1432</v>
      </c>
      <c r="H22" s="65">
        <v>6316566</v>
      </c>
      <c r="I22" s="65">
        <f>IF(H22="","None",_xlfn.XLOOKUP(H22,RawTable[ITEM_NO],RawTable[STOCK],"None"))</f>
        <v>1</v>
      </c>
      <c r="J22" s="313"/>
      <c r="K22" s="313"/>
      <c r="L22" s="316"/>
    </row>
    <row r="23" spans="2:12" ht="30" customHeight="1">
      <c r="B23" s="315" t="s">
        <v>1416</v>
      </c>
      <c r="C23" s="312" t="s">
        <v>1859</v>
      </c>
      <c r="D23" s="312" t="s">
        <v>1860</v>
      </c>
      <c r="E23" s="312"/>
      <c r="F23" s="312"/>
      <c r="G23" s="312" t="s">
        <v>1428</v>
      </c>
      <c r="H23" s="65">
        <v>6170790</v>
      </c>
      <c r="I23" s="65">
        <f>IF(H23="","None",_xlfn.XLOOKUP(H23,RawTable[ITEM_NO],RawTable[STOCK],"None"))</f>
        <v>0</v>
      </c>
      <c r="J23" s="313"/>
      <c r="K23" s="313"/>
      <c r="L23" s="316"/>
    </row>
    <row r="24" spans="2:12" ht="30" customHeight="1">
      <c r="B24" s="315" t="s">
        <v>1416</v>
      </c>
      <c r="C24" s="312" t="s">
        <v>1424</v>
      </c>
      <c r="D24" s="312" t="s">
        <v>1849</v>
      </c>
      <c r="E24" s="312" t="s">
        <v>1887</v>
      </c>
      <c r="F24" s="312" t="s">
        <v>1850</v>
      </c>
      <c r="G24" s="312" t="s">
        <v>1432</v>
      </c>
      <c r="H24" s="65">
        <v>6316726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1416</v>
      </c>
      <c r="C25" s="312" t="s">
        <v>1424</v>
      </c>
      <c r="D25" s="312" t="s">
        <v>1494</v>
      </c>
      <c r="E25" s="312"/>
      <c r="F25" s="312"/>
      <c r="G25" s="312" t="s">
        <v>1495</v>
      </c>
      <c r="H25" s="65">
        <v>1052797</v>
      </c>
      <c r="I25" s="65">
        <f>IF(H25="","None",_xlfn.XLOOKUP(H25,RawTable[ITEM_NO],RawTable[STOCK],"None"))</f>
        <v>0</v>
      </c>
      <c r="J25" s="313"/>
      <c r="K25" s="313"/>
      <c r="L25" s="316"/>
    </row>
    <row r="26" spans="2:12" ht="30" customHeight="1">
      <c r="B26" s="315" t="s">
        <v>1416</v>
      </c>
      <c r="C26" s="312" t="s">
        <v>1424</v>
      </c>
      <c r="D26" s="312" t="s">
        <v>1832</v>
      </c>
      <c r="E26" s="312" t="s">
        <v>1833</v>
      </c>
      <c r="F26" s="312" t="s">
        <v>1822</v>
      </c>
      <c r="G26" s="312" t="s">
        <v>1432</v>
      </c>
      <c r="H26" s="65">
        <v>6316565</v>
      </c>
      <c r="I26" s="65">
        <f>IF(H26="","None",_xlfn.XLOOKUP(H26,RawTable[ITEM_NO],RawTable[STOCK],"None"))</f>
        <v>1</v>
      </c>
      <c r="J26" s="313"/>
      <c r="K26" s="313"/>
      <c r="L26" s="316"/>
    </row>
    <row r="27" spans="2:12" ht="30" customHeight="1">
      <c r="B27" s="315" t="s">
        <v>1416</v>
      </c>
      <c r="C27" s="312" t="s">
        <v>1496</v>
      </c>
      <c r="D27" s="312" t="s">
        <v>1853</v>
      </c>
      <c r="E27" s="312">
        <v>1961218</v>
      </c>
      <c r="F27" s="312" t="s">
        <v>1838</v>
      </c>
      <c r="G27" s="312" t="s">
        <v>1432</v>
      </c>
      <c r="H27" s="65">
        <v>6316225</v>
      </c>
      <c r="I27" s="65">
        <f>IF(H27="","None",_xlfn.XLOOKUP(H27,RawTable[ITEM_NO],RawTable[STOCK],"None"))</f>
        <v>2</v>
      </c>
      <c r="J27" s="313"/>
      <c r="K27" s="313"/>
      <c r="L27" s="316"/>
    </row>
    <row r="28" spans="2:12" ht="30" customHeight="1">
      <c r="B28" s="315" t="s">
        <v>1416</v>
      </c>
      <c r="C28" s="312" t="s">
        <v>1496</v>
      </c>
      <c r="D28" s="312" t="s">
        <v>1857</v>
      </c>
      <c r="E28" s="312">
        <v>1961077</v>
      </c>
      <c r="F28" s="312" t="s">
        <v>1838</v>
      </c>
      <c r="G28" s="312" t="s">
        <v>1432</v>
      </c>
      <c r="H28" s="65">
        <v>6316221</v>
      </c>
      <c r="I28" s="65">
        <f>IF(H28="","None",_xlfn.XLOOKUP(H28,RawTable[ITEM_NO],RawTable[STOCK],"None"))</f>
        <v>2</v>
      </c>
      <c r="J28" s="313"/>
      <c r="K28" s="313"/>
      <c r="L28" s="316"/>
    </row>
    <row r="29" spans="2:12" ht="30" customHeight="1">
      <c r="B29" s="315" t="s">
        <v>1416</v>
      </c>
      <c r="C29" s="312" t="s">
        <v>1496</v>
      </c>
      <c r="D29" s="312" t="s">
        <v>1856</v>
      </c>
      <c r="E29" s="312">
        <v>1961135</v>
      </c>
      <c r="F29" s="312" t="s">
        <v>1838</v>
      </c>
      <c r="G29" s="312" t="s">
        <v>1432</v>
      </c>
      <c r="H29" s="65">
        <v>6316222</v>
      </c>
      <c r="I29" s="65">
        <f>IF(H29="","None",_xlfn.XLOOKUP(H29,RawTable[ITEM_NO],RawTable[STOCK],"None"))</f>
        <v>2</v>
      </c>
      <c r="J29" s="313"/>
      <c r="K29" s="313"/>
      <c r="L29" s="316"/>
    </row>
    <row r="30" spans="2:12" ht="30" customHeight="1">
      <c r="B30" s="315" t="s">
        <v>1416</v>
      </c>
      <c r="C30" s="312" t="s">
        <v>1496</v>
      </c>
      <c r="D30" s="312" t="s">
        <v>1854</v>
      </c>
      <c r="E30" s="312">
        <v>1961200</v>
      </c>
      <c r="F30" s="312" t="s">
        <v>1838</v>
      </c>
      <c r="G30" s="312" t="s">
        <v>1432</v>
      </c>
      <c r="H30" s="65">
        <v>6316224</v>
      </c>
      <c r="I30" s="65">
        <f>IF(H30="","None",_xlfn.XLOOKUP(H30,RawTable[ITEM_NO],RawTable[STOCK],"None"))</f>
        <v>2</v>
      </c>
      <c r="J30" s="313"/>
      <c r="K30" s="313"/>
      <c r="L30" s="316"/>
    </row>
    <row r="31" spans="2:12" ht="30" customHeight="1">
      <c r="B31" s="315" t="s">
        <v>1416</v>
      </c>
      <c r="C31" s="312" t="s">
        <v>1496</v>
      </c>
      <c r="D31" s="312" t="s">
        <v>1852</v>
      </c>
      <c r="E31" s="312">
        <v>2114205</v>
      </c>
      <c r="F31" s="312" t="s">
        <v>1838</v>
      </c>
      <c r="G31" s="312" t="s">
        <v>1432</v>
      </c>
      <c r="H31" s="65">
        <v>6316226</v>
      </c>
      <c r="I31" s="65">
        <f>IF(H31="","None",_xlfn.XLOOKUP(H31,RawTable[ITEM_NO],RawTable[STOCK],"None"))</f>
        <v>2</v>
      </c>
      <c r="J31" s="313"/>
      <c r="K31" s="313"/>
      <c r="L31" s="316"/>
    </row>
    <row r="32" spans="2:12" ht="30" customHeight="1">
      <c r="B32" s="315" t="s">
        <v>1416</v>
      </c>
      <c r="C32" s="312" t="s">
        <v>1496</v>
      </c>
      <c r="D32" s="312" t="s">
        <v>1837</v>
      </c>
      <c r="E32" s="312">
        <v>3010742</v>
      </c>
      <c r="F32" s="312" t="s">
        <v>1838</v>
      </c>
      <c r="G32" s="312" t="s">
        <v>1432</v>
      </c>
      <c r="H32" s="65">
        <v>6316233</v>
      </c>
      <c r="I32" s="65">
        <f>IF(H32="","None",_xlfn.XLOOKUP(H32,RawTable[ITEM_NO],RawTable[STOCK],"None"))</f>
        <v>2</v>
      </c>
      <c r="J32" s="313"/>
      <c r="K32" s="313"/>
      <c r="L32" s="316"/>
    </row>
    <row r="33" spans="2:12" ht="30" customHeight="1">
      <c r="B33" s="315" t="s">
        <v>1416</v>
      </c>
      <c r="C33" s="312" t="s">
        <v>1496</v>
      </c>
      <c r="D33" s="312" t="s">
        <v>1851</v>
      </c>
      <c r="E33" s="312">
        <v>3008270</v>
      </c>
      <c r="F33" s="312" t="s">
        <v>1838</v>
      </c>
      <c r="G33" s="312" t="s">
        <v>1432</v>
      </c>
      <c r="H33" s="65">
        <v>6316227</v>
      </c>
      <c r="I33" s="65">
        <f>IF(H33="","None",_xlfn.XLOOKUP(H33,RawTable[ITEM_NO],RawTable[STOCK],"None"))</f>
        <v>1</v>
      </c>
      <c r="J33" s="313"/>
      <c r="K33" s="313"/>
      <c r="L33" s="316"/>
    </row>
    <row r="34" spans="2:12" ht="30" customHeight="1">
      <c r="B34" s="315" t="s">
        <v>1416</v>
      </c>
      <c r="C34" s="312" t="s">
        <v>1496</v>
      </c>
      <c r="D34" s="312" t="s">
        <v>1842</v>
      </c>
      <c r="E34" s="312">
        <v>3009509</v>
      </c>
      <c r="F34" s="312" t="s">
        <v>1838</v>
      </c>
      <c r="G34" s="312" t="s">
        <v>1432</v>
      </c>
      <c r="H34" s="65">
        <v>6316231</v>
      </c>
      <c r="I34" s="65">
        <f>IF(H34="","None",_xlfn.XLOOKUP(H34,RawTable[ITEM_NO],RawTable[STOCK],"None"))</f>
        <v>1</v>
      </c>
      <c r="J34" s="313"/>
      <c r="K34" s="313"/>
      <c r="L34" s="316"/>
    </row>
    <row r="35" spans="2:12" ht="30" customHeight="1">
      <c r="B35" s="315" t="s">
        <v>1416</v>
      </c>
      <c r="C35" s="312" t="s">
        <v>1496</v>
      </c>
      <c r="D35" s="312" t="s">
        <v>1855</v>
      </c>
      <c r="E35" s="312">
        <v>1961150</v>
      </c>
      <c r="F35" s="312" t="s">
        <v>1838</v>
      </c>
      <c r="G35" s="312" t="s">
        <v>1432</v>
      </c>
      <c r="H35" s="65">
        <v>6316223</v>
      </c>
      <c r="I35" s="65">
        <f>IF(H35="","None",_xlfn.XLOOKUP(H35,RawTable[ITEM_NO],RawTable[STOCK],"None"))</f>
        <v>2</v>
      </c>
      <c r="J35" s="313"/>
      <c r="K35" s="313"/>
      <c r="L35" s="316"/>
    </row>
    <row r="36" spans="2:12" ht="30" customHeight="1">
      <c r="B36" s="315" t="s">
        <v>1416</v>
      </c>
      <c r="C36" s="312" t="s">
        <v>1496</v>
      </c>
      <c r="D36" s="312" t="s">
        <v>1844</v>
      </c>
      <c r="E36" s="312">
        <v>3009451</v>
      </c>
      <c r="F36" s="312" t="s">
        <v>1838</v>
      </c>
      <c r="G36" s="312" t="s">
        <v>1432</v>
      </c>
      <c r="H36" s="65">
        <v>6316229</v>
      </c>
      <c r="I36" s="65">
        <f>IF(H36="","None",_xlfn.XLOOKUP(H36,RawTable[ITEM_NO],RawTable[STOCK],"None"))</f>
        <v>2</v>
      </c>
      <c r="J36" s="313"/>
      <c r="K36" s="313"/>
      <c r="L36" s="316"/>
    </row>
    <row r="37" spans="2:12" ht="30" customHeight="1">
      <c r="B37" s="315" t="s">
        <v>1416</v>
      </c>
      <c r="C37" s="312" t="s">
        <v>1496</v>
      </c>
      <c r="D37" s="312" t="s">
        <v>1843</v>
      </c>
      <c r="E37" s="312">
        <v>3009452</v>
      </c>
      <c r="F37" s="312" t="s">
        <v>1838</v>
      </c>
      <c r="G37" s="312" t="s">
        <v>1432</v>
      </c>
      <c r="H37" s="65">
        <v>6316230</v>
      </c>
      <c r="I37" s="65">
        <f>IF(H37="","None",_xlfn.XLOOKUP(H37,RawTable[ITEM_NO],RawTable[STOCK],"None"))</f>
        <v>2</v>
      </c>
      <c r="J37" s="313"/>
      <c r="K37" s="313"/>
      <c r="L37" s="316"/>
    </row>
    <row r="38" spans="2:12" ht="30" customHeight="1">
      <c r="B38" s="315" t="s">
        <v>1416</v>
      </c>
      <c r="C38" s="312" t="s">
        <v>1496</v>
      </c>
      <c r="D38" s="312" t="s">
        <v>1845</v>
      </c>
      <c r="E38" s="312">
        <v>3009450</v>
      </c>
      <c r="F38" s="312" t="s">
        <v>1838</v>
      </c>
      <c r="G38" s="312" t="s">
        <v>1432</v>
      </c>
      <c r="H38" s="65">
        <v>6316228</v>
      </c>
      <c r="I38" s="65">
        <f>IF(H38="","None",_xlfn.XLOOKUP(H38,RawTable[ITEM_NO],RawTable[STOCK],"None"))</f>
        <v>2</v>
      </c>
      <c r="J38" s="313"/>
      <c r="K38" s="313"/>
      <c r="L38" s="316"/>
    </row>
    <row r="39" spans="2:12" ht="30" customHeight="1">
      <c r="B39" s="315" t="s">
        <v>1416</v>
      </c>
      <c r="C39" s="312" t="s">
        <v>1504</v>
      </c>
      <c r="D39" s="312" t="s">
        <v>1861</v>
      </c>
      <c r="E39" s="312"/>
      <c r="F39" s="312"/>
      <c r="G39" s="312" t="s">
        <v>1432</v>
      </c>
      <c r="H39" s="65">
        <v>6210448</v>
      </c>
      <c r="I39" s="65">
        <f>IF(H39="","None",_xlfn.XLOOKUP(H39,RawTable[ITEM_NO],RawTable[STOCK],"None"))</f>
        <v>5</v>
      </c>
      <c r="J39" s="313"/>
      <c r="K39" s="313"/>
      <c r="L39" s="316"/>
    </row>
    <row r="40" spans="2:12" ht="30" customHeight="1">
      <c r="B40" s="315" t="s">
        <v>1416</v>
      </c>
      <c r="C40" s="312" t="s">
        <v>1558</v>
      </c>
      <c r="D40" s="312" t="s">
        <v>1820</v>
      </c>
      <c r="E40" s="312" t="s">
        <v>1821</v>
      </c>
      <c r="F40" s="312" t="s">
        <v>1822</v>
      </c>
      <c r="G40" s="312" t="s">
        <v>1432</v>
      </c>
      <c r="H40" s="65">
        <v>6316219</v>
      </c>
      <c r="I40" s="65">
        <f>IF(H40="","None",_xlfn.XLOOKUP(H40,RawTable[ITEM_NO],RawTable[STOCK],"None"))</f>
        <v>1</v>
      </c>
      <c r="J40" s="313"/>
      <c r="K40" s="313"/>
      <c r="L40" s="316"/>
    </row>
    <row r="41" spans="2:12" ht="30" customHeight="1">
      <c r="B41" s="315" t="s">
        <v>1416</v>
      </c>
      <c r="C41" s="312" t="s">
        <v>1834</v>
      </c>
      <c r="D41" s="312" t="s">
        <v>1835</v>
      </c>
      <c r="E41" s="312">
        <v>3017746</v>
      </c>
      <c r="F41" s="312" t="s">
        <v>1836</v>
      </c>
      <c r="G41" s="312" t="s">
        <v>1432</v>
      </c>
      <c r="H41" s="65">
        <v>6316727</v>
      </c>
      <c r="I41" s="65">
        <f>IF(H41="","None",_xlfn.XLOOKUP(H41,RawTable[ITEM_NO],RawTable[STOCK],"None"))</f>
        <v>2</v>
      </c>
      <c r="J41" s="313"/>
      <c r="K41" s="313"/>
      <c r="L41" s="316"/>
    </row>
    <row r="42" spans="2:12" ht="30" customHeight="1">
      <c r="B42" s="315" t="s">
        <v>1416</v>
      </c>
      <c r="C42" s="312" t="s">
        <v>1563</v>
      </c>
      <c r="D42" s="312" t="s">
        <v>1830</v>
      </c>
      <c r="E42" s="312" t="s">
        <v>1831</v>
      </c>
      <c r="F42" s="312"/>
      <c r="G42" s="312" t="s">
        <v>1423</v>
      </c>
      <c r="H42" s="65">
        <v>6256024</v>
      </c>
      <c r="I42" s="65">
        <f>IF(H42="","None",_xlfn.XLOOKUP(H42,RawTable[ITEM_NO],RawTable[STOCK],"None"))</f>
        <v>2</v>
      </c>
      <c r="J42" s="313"/>
      <c r="K42" s="313"/>
      <c r="L42" s="316"/>
    </row>
    <row r="43" spans="2:12" ht="30" customHeight="1">
      <c r="B43" s="315" t="s">
        <v>1416</v>
      </c>
      <c r="C43" s="312" t="s">
        <v>1488</v>
      </c>
      <c r="D43" s="312" t="s">
        <v>1576</v>
      </c>
      <c r="E43" s="312"/>
      <c r="F43" s="312"/>
      <c r="G43" s="312" t="s">
        <v>1419</v>
      </c>
      <c r="H43" s="65">
        <v>6335369</v>
      </c>
      <c r="I43" s="65">
        <f>IF(H43="","None",_xlfn.XLOOKUP(H43,RawTable[ITEM_NO],RawTable[STOCK],"None"))</f>
        <v>5</v>
      </c>
      <c r="J43" s="313"/>
      <c r="K43" s="313"/>
      <c r="L43" s="316"/>
    </row>
    <row r="44" spans="2:12" ht="30" customHeight="1">
      <c r="B44" s="315" t="s">
        <v>1416</v>
      </c>
      <c r="C44" s="312"/>
      <c r="D44" s="312" t="s">
        <v>1463</v>
      </c>
      <c r="E44" s="312" t="s">
        <v>1812</v>
      </c>
      <c r="F44" s="312"/>
      <c r="G44" s="312" t="s">
        <v>1423</v>
      </c>
      <c r="H44" s="65">
        <v>1052958</v>
      </c>
      <c r="I44" s="65">
        <f>IF(H44="","None",_xlfn.XLOOKUP(H44,RawTable[ITEM_NO],RawTable[STOCK],"None"))</f>
        <v>0</v>
      </c>
      <c r="J44" s="313"/>
      <c r="K44" s="313"/>
      <c r="L44" s="316"/>
    </row>
    <row r="45" spans="2:12" ht="30" customHeight="1">
      <c r="B45" s="315" t="s">
        <v>1414</v>
      </c>
      <c r="C45" s="312" t="s">
        <v>1762</v>
      </c>
      <c r="D45" s="312" t="s">
        <v>1763</v>
      </c>
      <c r="E45" s="312"/>
      <c r="F45" s="312"/>
      <c r="G45" s="312" t="s">
        <v>1764</v>
      </c>
      <c r="H45" s="65">
        <v>751198</v>
      </c>
      <c r="I45" s="65">
        <f>IF(H45="","None",_xlfn.XLOOKUP(H45,RawTable[ITEM_NO],RawTable[STOCK],"None"))</f>
        <v>2</v>
      </c>
      <c r="J45" s="313"/>
      <c r="K45" s="313"/>
      <c r="L45" s="316"/>
    </row>
    <row r="46" spans="2:12" ht="30" customHeight="1">
      <c r="B46" s="315" t="s">
        <v>1414</v>
      </c>
      <c r="C46" s="312" t="s">
        <v>1864</v>
      </c>
      <c r="D46" s="312" t="s">
        <v>1865</v>
      </c>
      <c r="E46" s="312" t="s">
        <v>1866</v>
      </c>
      <c r="F46" s="312" t="s">
        <v>1438</v>
      </c>
      <c r="G46" s="312" t="s">
        <v>1629</v>
      </c>
      <c r="H46" s="65">
        <v>6272875</v>
      </c>
      <c r="I46" s="65">
        <f>IF(H46="","None",_xlfn.XLOOKUP(H46,RawTable[ITEM_NO],RawTable[STOCK],"None"))</f>
        <v>2</v>
      </c>
      <c r="J46" s="313"/>
      <c r="K46" s="313"/>
      <c r="L46" s="316"/>
    </row>
    <row r="47" spans="2:12" ht="30" customHeight="1">
      <c r="B47" s="315" t="s">
        <v>1414</v>
      </c>
      <c r="C47" s="312" t="s">
        <v>1864</v>
      </c>
      <c r="D47" s="312" t="s">
        <v>1867</v>
      </c>
      <c r="E47" s="312" t="s">
        <v>1866</v>
      </c>
      <c r="F47" s="312" t="s">
        <v>1438</v>
      </c>
      <c r="G47" s="312" t="s">
        <v>1629</v>
      </c>
      <c r="H47" s="65">
        <v>6272876</v>
      </c>
      <c r="I47" s="65">
        <f>IF(H47="","None",_xlfn.XLOOKUP(H47,RawTable[ITEM_NO],RawTable[STOCK],"None"))</f>
        <v>2</v>
      </c>
      <c r="J47" s="313"/>
      <c r="K47" s="313"/>
      <c r="L47" s="316"/>
    </row>
    <row r="48" spans="2:12" ht="30" customHeight="1">
      <c r="B48" s="315" t="s">
        <v>1414</v>
      </c>
      <c r="C48" s="312" t="s">
        <v>1864</v>
      </c>
      <c r="D48" s="312" t="s">
        <v>1868</v>
      </c>
      <c r="E48" s="312" t="s">
        <v>1866</v>
      </c>
      <c r="F48" s="312" t="s">
        <v>1438</v>
      </c>
      <c r="G48" s="312" t="s">
        <v>1629</v>
      </c>
      <c r="H48" s="65">
        <v>6272877</v>
      </c>
      <c r="I48" s="65">
        <f>IF(H48="","None",_xlfn.XLOOKUP(H48,RawTable[ITEM_NO],RawTable[STOCK],"None"))</f>
        <v>2</v>
      </c>
      <c r="J48" s="313"/>
      <c r="K48" s="313"/>
      <c r="L48" s="316"/>
    </row>
    <row r="49" spans="2:12" ht="30" customHeight="1">
      <c r="B49" s="315" t="s">
        <v>1414</v>
      </c>
      <c r="C49" s="312" t="s">
        <v>1864</v>
      </c>
      <c r="D49" s="312" t="s">
        <v>1869</v>
      </c>
      <c r="E49" s="312" t="s">
        <v>1866</v>
      </c>
      <c r="F49" s="312" t="s">
        <v>1438</v>
      </c>
      <c r="G49" s="312" t="s">
        <v>1629</v>
      </c>
      <c r="H49" s="65">
        <v>6272878</v>
      </c>
      <c r="I49" s="65">
        <f>IF(H49="","None",_xlfn.XLOOKUP(H49,RawTable[ITEM_NO],RawTable[STOCK],"None"))</f>
        <v>2</v>
      </c>
      <c r="J49" s="313"/>
      <c r="K49" s="313"/>
      <c r="L49" s="316"/>
    </row>
    <row r="50" spans="2:12" ht="30" customHeight="1">
      <c r="B50" s="315" t="s">
        <v>1414</v>
      </c>
      <c r="C50" s="312" t="s">
        <v>1864</v>
      </c>
      <c r="D50" s="312" t="s">
        <v>1870</v>
      </c>
      <c r="E50" s="312" t="s">
        <v>1866</v>
      </c>
      <c r="F50" s="312" t="s">
        <v>1438</v>
      </c>
      <c r="G50" s="312" t="s">
        <v>1629</v>
      </c>
      <c r="H50" s="65">
        <v>6272879</v>
      </c>
      <c r="I50" s="65">
        <f>IF(H50="","None",_xlfn.XLOOKUP(H50,RawTable[ITEM_NO],RawTable[STOCK],"None"))</f>
        <v>2</v>
      </c>
      <c r="J50" s="313"/>
      <c r="K50" s="313"/>
      <c r="L50" s="316"/>
    </row>
    <row r="51" spans="2:12" ht="30" customHeight="1">
      <c r="B51" s="315" t="s">
        <v>1414</v>
      </c>
      <c r="C51" s="312" t="s">
        <v>1877</v>
      </c>
      <c r="D51" s="312" t="s">
        <v>1878</v>
      </c>
      <c r="E51" s="312"/>
      <c r="F51" s="312"/>
      <c r="G51" s="312" t="s">
        <v>1770</v>
      </c>
      <c r="H51" s="65">
        <v>6180383</v>
      </c>
      <c r="I51" s="65">
        <f>IF(H51="","None",_xlfn.XLOOKUP(H51,RawTable[ITEM_NO],RawTable[STOCK],"None"))</f>
        <v>0</v>
      </c>
      <c r="J51" s="313"/>
      <c r="K51" s="313"/>
      <c r="L51" s="316"/>
    </row>
    <row r="52" spans="2:12" ht="30" customHeight="1">
      <c r="B52" s="315" t="s">
        <v>1414</v>
      </c>
      <c r="C52" s="312" t="s">
        <v>1651</v>
      </c>
      <c r="D52" s="312" t="s">
        <v>1757</v>
      </c>
      <c r="E52" s="312"/>
      <c r="F52" s="312"/>
      <c r="G52" s="312" t="s">
        <v>1423</v>
      </c>
      <c r="H52" s="65">
        <v>6249426</v>
      </c>
      <c r="I52" s="65">
        <f>IF(H52="","None",_xlfn.XLOOKUP(H52,RawTable[ITEM_NO],RawTable[STOCK],"None"))</f>
        <v>2</v>
      </c>
      <c r="J52" s="313"/>
      <c r="K52" s="313"/>
      <c r="L52" s="316"/>
    </row>
    <row r="53" spans="2:12" ht="30" customHeight="1">
      <c r="B53" s="315" t="s">
        <v>1414</v>
      </c>
      <c r="C53" s="312" t="s">
        <v>1651</v>
      </c>
      <c r="D53" s="312" t="s">
        <v>1876</v>
      </c>
      <c r="E53" s="312"/>
      <c r="F53" s="312"/>
      <c r="G53" s="312" t="s">
        <v>1432</v>
      </c>
      <c r="H53" s="65">
        <v>6316567</v>
      </c>
      <c r="I53" s="65">
        <f>IF(H53="","None",_xlfn.XLOOKUP(H53,RawTable[ITEM_NO],RawTable[STOCK],"None"))</f>
        <v>1</v>
      </c>
      <c r="J53" s="313"/>
      <c r="K53" s="313"/>
      <c r="L53" s="316"/>
    </row>
    <row r="54" spans="2:12" ht="30" customHeight="1">
      <c r="B54" s="315" t="s">
        <v>1414</v>
      </c>
      <c r="C54" s="312" t="s">
        <v>1651</v>
      </c>
      <c r="D54" s="312" t="s">
        <v>1888</v>
      </c>
      <c r="E54" s="312" t="s">
        <v>1889</v>
      </c>
      <c r="F54" s="312" t="s">
        <v>1850</v>
      </c>
      <c r="G54" s="312" t="s">
        <v>1423</v>
      </c>
      <c r="H54" s="65">
        <v>6195448</v>
      </c>
      <c r="I54" s="65">
        <f>IF(H54="","None",_xlfn.XLOOKUP(H54,RawTable[ITEM_NO],RawTable[STOCK],"None"))</f>
        <v>1</v>
      </c>
      <c r="J54" s="313"/>
      <c r="K54" s="313"/>
      <c r="L54" s="316"/>
    </row>
    <row r="55" spans="2:12" ht="30" customHeight="1">
      <c r="B55" s="315" t="s">
        <v>1414</v>
      </c>
      <c r="C55" s="312" t="s">
        <v>1879</v>
      </c>
      <c r="D55" s="312" t="s">
        <v>1880</v>
      </c>
      <c r="E55" s="312"/>
      <c r="F55" s="312"/>
      <c r="G55" s="312" t="s">
        <v>1423</v>
      </c>
      <c r="H55" s="65">
        <v>6339741</v>
      </c>
      <c r="I55" s="65">
        <f>IF(H55="","None",_xlfn.XLOOKUP(H55,RawTable[ITEM_NO],RawTable[STOCK],"None"))</f>
        <v>0</v>
      </c>
      <c r="J55" s="313"/>
      <c r="K55" s="313"/>
      <c r="L55" s="316"/>
    </row>
    <row r="56" spans="2:12" ht="30" customHeight="1">
      <c r="B56" s="315" t="s">
        <v>1414</v>
      </c>
      <c r="C56" s="312" t="s">
        <v>1665</v>
      </c>
      <c r="D56" s="312" t="s">
        <v>1875</v>
      </c>
      <c r="E56" s="312">
        <v>42804</v>
      </c>
      <c r="F56" s="312" t="s">
        <v>1848</v>
      </c>
      <c r="G56" s="312" t="s">
        <v>1432</v>
      </c>
      <c r="H56" s="65">
        <v>6316220</v>
      </c>
      <c r="I56" s="65">
        <f>IF(H56="","None",_xlfn.XLOOKUP(H56,RawTable[ITEM_NO],RawTable[STOCK],"None"))</f>
        <v>2</v>
      </c>
      <c r="J56" s="313"/>
      <c r="K56" s="313"/>
      <c r="L56" s="316"/>
    </row>
    <row r="57" spans="2:12" ht="30" customHeight="1">
      <c r="B57" s="315" t="s">
        <v>1414</v>
      </c>
      <c r="C57" s="312" t="s">
        <v>1665</v>
      </c>
      <c r="D57" s="312" t="s">
        <v>1882</v>
      </c>
      <c r="E57" s="312"/>
      <c r="F57" s="312"/>
      <c r="G57" s="312" t="s">
        <v>1423</v>
      </c>
      <c r="H57" s="65">
        <v>961041</v>
      </c>
      <c r="I57" s="65">
        <f>IF(H57="","None",_xlfn.XLOOKUP(H57,RawTable[ITEM_NO],RawTable[STOCK],"None"))</f>
        <v>1</v>
      </c>
      <c r="J57" s="313"/>
      <c r="K57" s="313"/>
      <c r="L57" s="316"/>
    </row>
    <row r="58" spans="2:12" ht="30" customHeight="1">
      <c r="B58" s="315" t="s">
        <v>1414</v>
      </c>
      <c r="C58" s="312" t="s">
        <v>1883</v>
      </c>
      <c r="D58" s="312" t="s">
        <v>1884</v>
      </c>
      <c r="E58" s="312"/>
      <c r="F58" s="312"/>
      <c r="G58" s="312" t="s">
        <v>1770</v>
      </c>
      <c r="H58" s="65">
        <v>960990</v>
      </c>
      <c r="I58" s="65">
        <f>IF(H58="","None",_xlfn.XLOOKUP(H58,RawTable[ITEM_NO],RawTable[STOCK],"None"))</f>
        <v>0</v>
      </c>
      <c r="J58" s="313"/>
      <c r="K58" s="313"/>
      <c r="L58" s="316"/>
    </row>
    <row r="59" spans="2:12" ht="30" customHeight="1">
      <c r="B59" s="315" t="s">
        <v>1414</v>
      </c>
      <c r="C59" s="312" t="s">
        <v>1871</v>
      </c>
      <c r="D59" s="312" t="s">
        <v>1872</v>
      </c>
      <c r="E59" s="312" t="s">
        <v>1866</v>
      </c>
      <c r="F59" s="312" t="s">
        <v>1438</v>
      </c>
      <c r="G59" s="312" t="s">
        <v>1610</v>
      </c>
      <c r="H59" s="65">
        <v>6272874</v>
      </c>
      <c r="I59" s="65">
        <f>IF(H59="","None",_xlfn.XLOOKUP(H59,RawTable[ITEM_NO],RawTable[STOCK],"None"))</f>
        <v>2</v>
      </c>
      <c r="J59" s="313"/>
      <c r="K59" s="313"/>
      <c r="L59" s="316"/>
    </row>
    <row r="60" spans="2:12" ht="30" customHeight="1">
      <c r="B60" s="315" t="s">
        <v>1414</v>
      </c>
      <c r="C60" s="312" t="s">
        <v>1607</v>
      </c>
      <c r="D60" s="312" t="s">
        <v>1873</v>
      </c>
      <c r="E60" s="312" t="s">
        <v>1874</v>
      </c>
      <c r="F60" s="312"/>
      <c r="G60" s="312" t="s">
        <v>1432</v>
      </c>
      <c r="H60" s="65">
        <v>6316218</v>
      </c>
      <c r="I60" s="65">
        <f>IF(H60="","None",_xlfn.XLOOKUP(H60,RawTable[ITEM_NO],RawTable[STOCK],"None"))</f>
        <v>0</v>
      </c>
      <c r="J60" s="313"/>
      <c r="K60" s="313"/>
      <c r="L60" s="316"/>
    </row>
    <row r="61" spans="2:12" ht="30" customHeight="1">
      <c r="B61" s="315" t="s">
        <v>1414</v>
      </c>
      <c r="C61" s="312" t="s">
        <v>1561</v>
      </c>
      <c r="D61" s="312" t="s">
        <v>1885</v>
      </c>
      <c r="E61" s="312"/>
      <c r="F61" s="312"/>
      <c r="G61" s="312" t="s">
        <v>1423</v>
      </c>
      <c r="H61" s="65">
        <v>6231153</v>
      </c>
      <c r="I61" s="65">
        <f>IF(H61="","None",_xlfn.XLOOKUP(H61,RawTable[ITEM_NO],RawTable[STOCK],"None"))</f>
        <v>3</v>
      </c>
      <c r="J61" s="313"/>
      <c r="K61" s="313"/>
      <c r="L61" s="316"/>
    </row>
    <row r="62" spans="2:12" ht="30" customHeight="1">
      <c r="B62" s="315" t="s">
        <v>1414</v>
      </c>
      <c r="C62" s="312"/>
      <c r="D62" s="312" t="s">
        <v>1756</v>
      </c>
      <c r="E62" s="312"/>
      <c r="F62" s="312"/>
      <c r="G62" s="312" t="s">
        <v>1423</v>
      </c>
      <c r="H62" s="65">
        <v>6313986</v>
      </c>
      <c r="I62" s="65">
        <f>IF(H62="","None",_xlfn.XLOOKUP(H62,RawTable[ITEM_NO],RawTable[STOCK],"None"))</f>
        <v>15</v>
      </c>
      <c r="J62" s="313"/>
      <c r="K62" s="313"/>
      <c r="L62" s="316"/>
    </row>
    <row r="63" spans="2:12" ht="30" customHeight="1">
      <c r="B63" s="315" t="s">
        <v>1414</v>
      </c>
      <c r="C63" s="312"/>
      <c r="D63" s="312" t="s">
        <v>1881</v>
      </c>
      <c r="E63" s="312"/>
      <c r="F63" s="312"/>
      <c r="G63" s="312" t="s">
        <v>1770</v>
      </c>
      <c r="H63" s="65">
        <v>6180382</v>
      </c>
      <c r="I63" s="65">
        <f>IF(H63="","None",_xlfn.XLOOKUP(H63,RawTable[ITEM_NO],RawTable[STOCK],"None"))</f>
        <v>0</v>
      </c>
      <c r="J63" s="313"/>
      <c r="K63" s="313"/>
      <c r="L63" s="316"/>
    </row>
    <row r="64" spans="2:12" ht="30" customHeight="1">
      <c r="B64" s="315" t="s">
        <v>1414</v>
      </c>
      <c r="C64" s="312"/>
      <c r="D64" s="312" t="s">
        <v>1862</v>
      </c>
      <c r="E64" s="312" t="s">
        <v>1863</v>
      </c>
      <c r="F64" s="312"/>
      <c r="G64" s="312" t="s">
        <v>1585</v>
      </c>
      <c r="H64" s="65">
        <v>6231181</v>
      </c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 t="s">
        <v>1414</v>
      </c>
      <c r="C65" s="312" t="s">
        <v>8231</v>
      </c>
      <c r="D65" s="312" t="s">
        <v>8234</v>
      </c>
      <c r="E65" s="312" t="s">
        <v>8232</v>
      </c>
      <c r="F65" s="312" t="s">
        <v>8228</v>
      </c>
      <c r="G65" s="312"/>
      <c r="H65" s="65">
        <v>6231153</v>
      </c>
      <c r="I65" s="65">
        <f>IF(H65="","None",_xlfn.XLOOKUP(H65,RawTable[ITEM_NO],RawTable[STOCK],"None"))</f>
        <v>3</v>
      </c>
      <c r="J65" s="313"/>
      <c r="K65" s="313"/>
      <c r="L65" s="316"/>
    </row>
    <row r="66" spans="2:12" ht="30" customHeight="1">
      <c r="B66" s="315" t="s">
        <v>1414</v>
      </c>
      <c r="C66" s="312" t="s">
        <v>1871</v>
      </c>
      <c r="D66" s="312" t="s">
        <v>8235</v>
      </c>
      <c r="E66" s="312" t="s">
        <v>8233</v>
      </c>
      <c r="F66" s="312" t="s">
        <v>8229</v>
      </c>
      <c r="G66" s="312"/>
      <c r="H66" s="65">
        <v>6272874</v>
      </c>
      <c r="I66" s="65">
        <f>IF(H66="","None",_xlfn.XLOOKUP(H66,RawTable[ITEM_NO],RawTable[STOCK],"None"))</f>
        <v>2</v>
      </c>
      <c r="J66" s="313"/>
      <c r="K66" s="313"/>
      <c r="L66" s="316"/>
    </row>
    <row r="67" spans="2:12" ht="30" customHeight="1">
      <c r="B67" s="315" t="s">
        <v>1414</v>
      </c>
      <c r="C67" s="312" t="s">
        <v>1864</v>
      </c>
      <c r="D67" s="312" t="s">
        <v>8236</v>
      </c>
      <c r="E67" s="312" t="s">
        <v>8233</v>
      </c>
      <c r="F67" s="312" t="s">
        <v>8230</v>
      </c>
      <c r="G67" s="312"/>
      <c r="H67" s="65">
        <v>6272875</v>
      </c>
      <c r="I67" s="65">
        <f>IF(H67="","None",_xlfn.XLOOKUP(H67,RawTable[ITEM_NO],RawTable[STOCK],"None"))</f>
        <v>2</v>
      </c>
      <c r="J67" s="313"/>
      <c r="K67" s="313"/>
      <c r="L67" s="316"/>
    </row>
    <row r="68" spans="2:12" ht="30" customHeight="1">
      <c r="B68" s="315" t="s">
        <v>1414</v>
      </c>
      <c r="C68" s="312" t="s">
        <v>1864</v>
      </c>
      <c r="D68" s="312" t="s">
        <v>8237</v>
      </c>
      <c r="E68" s="312" t="s">
        <v>8233</v>
      </c>
      <c r="F68" s="312" t="s">
        <v>8230</v>
      </c>
      <c r="G68" s="312"/>
      <c r="H68" s="65">
        <v>6272876</v>
      </c>
      <c r="I68" s="65">
        <f>IF(H68="","None",_xlfn.XLOOKUP(H68,RawTable[ITEM_NO],RawTable[STOCK],"None"))</f>
        <v>2</v>
      </c>
      <c r="J68" s="313"/>
      <c r="K68" s="313"/>
      <c r="L68" s="316"/>
    </row>
    <row r="69" spans="2:12" ht="30" customHeight="1">
      <c r="B69" s="315" t="s">
        <v>1414</v>
      </c>
      <c r="C69" s="312" t="s">
        <v>1864</v>
      </c>
      <c r="D69" s="312" t="s">
        <v>8238</v>
      </c>
      <c r="E69" s="312" t="s">
        <v>8233</v>
      </c>
      <c r="F69" s="312" t="s">
        <v>8230</v>
      </c>
      <c r="G69" s="312"/>
      <c r="H69" s="65">
        <v>6272877</v>
      </c>
      <c r="I69" s="65">
        <f>IF(H69="","None",_xlfn.XLOOKUP(H69,RawTable[ITEM_NO],RawTable[STOCK],"None"))</f>
        <v>2</v>
      </c>
      <c r="J69" s="313"/>
      <c r="K69" s="313"/>
      <c r="L69" s="316"/>
    </row>
    <row r="70" spans="2:12" ht="30" customHeight="1">
      <c r="B70" s="315" t="s">
        <v>1414</v>
      </c>
      <c r="C70" s="312" t="s">
        <v>1864</v>
      </c>
      <c r="D70" s="312" t="s">
        <v>8239</v>
      </c>
      <c r="E70" s="312" t="s">
        <v>8233</v>
      </c>
      <c r="F70" s="312" t="s">
        <v>8230</v>
      </c>
      <c r="G70" s="312"/>
      <c r="H70" s="65">
        <v>6272878</v>
      </c>
      <c r="I70" s="65">
        <f>IF(H70="","None",_xlfn.XLOOKUP(H70,RawTable[ITEM_NO],RawTable[STOCK],"None"))</f>
        <v>2</v>
      </c>
      <c r="J70" s="313"/>
      <c r="K70" s="313"/>
      <c r="L70" s="316"/>
    </row>
    <row r="71" spans="2:12" ht="30" customHeight="1">
      <c r="B71" s="315" t="s">
        <v>1414</v>
      </c>
      <c r="C71" s="312" t="s">
        <v>1864</v>
      </c>
      <c r="D71" s="312" t="s">
        <v>8240</v>
      </c>
      <c r="E71" s="312" t="s">
        <v>8233</v>
      </c>
      <c r="F71" s="312" t="s">
        <v>8230</v>
      </c>
      <c r="G71" s="312"/>
      <c r="H71" s="65">
        <v>6272879</v>
      </c>
      <c r="I71" s="65">
        <f>IF(H71="","None",_xlfn.XLOOKUP(H71,RawTable[ITEM_NO],RawTable[STOCK],"None"))</f>
        <v>2</v>
      </c>
      <c r="J71" s="313"/>
      <c r="K71" s="313"/>
      <c r="L71" s="316"/>
    </row>
    <row r="72" spans="2:12" ht="30" customHeight="1">
      <c r="B72" s="315" t="s">
        <v>1416</v>
      </c>
      <c r="C72" s="312" t="s">
        <v>8252</v>
      </c>
      <c r="D72" s="312" t="s">
        <v>1823</v>
      </c>
      <c r="E72" s="312" t="s">
        <v>8243</v>
      </c>
      <c r="F72" s="312" t="s">
        <v>1825</v>
      </c>
      <c r="G72" s="312"/>
      <c r="H72" s="65">
        <v>6275669</v>
      </c>
      <c r="I72" s="65">
        <f>IF(H72="","None",_xlfn.XLOOKUP(H72,RawTable[ITEM_NO],RawTable[STOCK],"None"))</f>
        <v>4</v>
      </c>
      <c r="J72" s="313"/>
      <c r="K72" s="313"/>
      <c r="L72" s="316"/>
    </row>
    <row r="73" spans="2:12" ht="30" customHeight="1">
      <c r="B73" s="315" t="s">
        <v>1416</v>
      </c>
      <c r="C73" s="312" t="s">
        <v>8253</v>
      </c>
      <c r="D73" s="312" t="s">
        <v>8241</v>
      </c>
      <c r="E73" s="312" t="s">
        <v>8244</v>
      </c>
      <c r="F73" s="312" t="s">
        <v>8247</v>
      </c>
      <c r="G73" s="312"/>
      <c r="H73" s="65">
        <v>6277982</v>
      </c>
      <c r="I73" s="65">
        <f>IF(H73="","None",_xlfn.XLOOKUP(H73,RawTable[ITEM_NO],RawTable[STOCK],"None"))</f>
        <v>2</v>
      </c>
      <c r="J73" s="313"/>
      <c r="K73" s="313"/>
      <c r="L73" s="316"/>
    </row>
    <row r="74" spans="2:12" ht="30" customHeight="1">
      <c r="B74" s="315" t="s">
        <v>1416</v>
      </c>
      <c r="C74" s="312" t="s">
        <v>8009</v>
      </c>
      <c r="D74" s="312" t="s">
        <v>8242</v>
      </c>
      <c r="E74" s="312" t="s">
        <v>8245</v>
      </c>
      <c r="F74" s="312" t="s">
        <v>8248</v>
      </c>
      <c r="G74" s="312"/>
      <c r="H74" s="65">
        <v>6210448</v>
      </c>
      <c r="I74" s="65">
        <f>IF(H74="","None",_xlfn.XLOOKUP(H74,RawTable[ITEM_NO],RawTable[STOCK],"None"))</f>
        <v>5</v>
      </c>
      <c r="J74" s="313"/>
      <c r="K74" s="313"/>
      <c r="L74" s="316"/>
    </row>
    <row r="75" spans="2:12" ht="30" customHeight="1">
      <c r="B75" s="315" t="s">
        <v>1416</v>
      </c>
      <c r="C75" s="312" t="s">
        <v>8009</v>
      </c>
      <c r="D75" s="312" t="s">
        <v>7619</v>
      </c>
      <c r="E75" s="312" t="s">
        <v>8246</v>
      </c>
      <c r="F75" s="312" t="s">
        <v>8249</v>
      </c>
      <c r="G75" s="312"/>
      <c r="H75" s="65">
        <v>6230609</v>
      </c>
      <c r="I75" s="65">
        <f>IF(H75="","None",_xlfn.XLOOKUP(H75,RawTable[ITEM_NO],RawTable[STOCK],"None"))</f>
        <v>1</v>
      </c>
      <c r="J75" s="313"/>
      <c r="K75" s="313"/>
      <c r="L75" s="316"/>
    </row>
    <row r="76" spans="2:12" ht="30" customHeight="1">
      <c r="B76" s="315" t="s">
        <v>1792</v>
      </c>
      <c r="C76" s="312" t="s">
        <v>8003</v>
      </c>
      <c r="D76" s="312" t="s">
        <v>8250</v>
      </c>
      <c r="E76" s="312" t="s">
        <v>8251</v>
      </c>
      <c r="F76" s="312"/>
      <c r="G76" s="312"/>
      <c r="H76" s="65">
        <v>6283896</v>
      </c>
      <c r="I76" s="65">
        <f>IF(H76="","None",_xlfn.XLOOKUP(H76,RawTable[ITEM_NO],RawTable[STOCK],"None"))</f>
        <v>1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B88" s="315"/>
      <c r="C88" s="312"/>
      <c r="D88" s="312"/>
      <c r="E88" s="312"/>
      <c r="F88" s="312"/>
      <c r="G88" s="312"/>
      <c r="H88" s="65"/>
      <c r="I88" s="65" t="str">
        <f>IF(H88="","None",_xlfn.XLOOKUP(H88,RawTable[ITEM_NO],RawTable[STOCK],"None"))</f>
        <v>None</v>
      </c>
      <c r="J88" s="313"/>
      <c r="K88" s="313"/>
      <c r="L88" s="316"/>
    </row>
    <row r="89" spans="2:12" ht="30" customHeight="1">
      <c r="I89" s="65" t="str">
        <f>IF(H89="","None",_xlfn.XLOOKUP(H89,RawTable[ITEM_NO],RawTable[STOCK],"None"))</f>
        <v>None</v>
      </c>
    </row>
    <row r="90" spans="2:12" ht="30" customHeight="1">
      <c r="I90" s="65" t="str">
        <f>IF(H90="","None",_xlfn.XLOOKUP(H90,RawTable[ITEM_NO],RawTable[STOCK],"None"))</f>
        <v>None</v>
      </c>
    </row>
    <row r="91" spans="2:12" ht="30" customHeight="1">
      <c r="I91" s="65" t="str">
        <f>IF(H91="","None",_xlfn.XLOOKUP(H91,RawTable[ITEM_NO],RawTable[STOCK],"None"))</f>
        <v>None</v>
      </c>
    </row>
    <row r="92" spans="2:12" ht="30" customHeight="1">
      <c r="I92" s="65" t="str">
        <f>IF(H92="","None",_xlfn.XLOOKUP(H92,RawTable[ITEM_NO],RawTable[STOCK],"None"))</f>
        <v>None</v>
      </c>
    </row>
    <row r="93" spans="2:12" ht="30" customHeight="1">
      <c r="I93" s="65" t="str">
        <f>IF(H93="","None",_xlfn.XLOOKUP(H93,RawTable[ITEM_NO],RawTable[STOCK],"None"))</f>
        <v>None</v>
      </c>
    </row>
    <row r="94" spans="2:12" ht="30" customHeight="1">
      <c r="I94" s="65" t="str">
        <f>IF(H94="","None",_xlfn.XLOOKUP(H94,RawTable[ITEM_NO],RawTable[STOCK],"None"))</f>
        <v>None</v>
      </c>
    </row>
    <row r="95" spans="2:12" ht="30" customHeight="1">
      <c r="I95" s="65" t="str">
        <f>IF(H95="","None",_xlfn.XLOOKUP(H95,RawTable[ITEM_NO],RawTable[STOCK],"None"))</f>
        <v>None</v>
      </c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83">
      <sortCondition ref="B4:B83"/>
      <sortCondition ref="C4:C83"/>
      <sortCondition ref="D4:D83"/>
    </sortState>
  </autoFilter>
  <phoneticPr fontId="2" type="noConversion"/>
  <conditionalFormatting sqref="B4:H220">
    <cfRule type="expression" dxfId="27" priority="7" stopIfTrue="1">
      <formula>UPPER($I4)="NONE"</formula>
    </cfRule>
    <cfRule type="expression" dxfId="26" priority="8" stopIfTrue="1">
      <formula>AND($I4&lt;&gt;"", $J4&lt;&gt;"", $I4*1&lt;$J4*1)</formula>
    </cfRule>
  </conditionalFormatting>
  <conditionalFormatting sqref="H1:H3 H221:H1048576">
    <cfRule type="duplicateValues" dxfId="25" priority="6"/>
  </conditionalFormatting>
  <conditionalFormatting sqref="H4:H1048576">
    <cfRule type="expression" dxfId="24" priority="9">
      <formula>COUNTIF($H:$H, $H4)&gt;1</formula>
    </cfRule>
  </conditionalFormatting>
  <conditionalFormatting sqref="I3:I1048576">
    <cfRule type="cellIs" dxfId="23" priority="1" operator="equal">
      <formula>0</formula>
    </cfRule>
    <cfRule type="cellIs" dxfId="22" priority="2" operator="equal">
      <formula>"None"</formula>
    </cfRule>
  </conditionalFormatting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763F-AD9B-4320-B0AE-66D0A4FC6374}">
  <sheetPr codeName="Sheet20"/>
  <dimension ref="B1:L211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1890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8362</v>
      </c>
      <c r="C4" s="312" t="s">
        <v>8390</v>
      </c>
      <c r="D4" s="312" t="s">
        <v>8388</v>
      </c>
      <c r="E4" s="312" t="s">
        <v>8390</v>
      </c>
      <c r="F4" s="312" t="s">
        <v>8394</v>
      </c>
      <c r="G4" s="312"/>
      <c r="H4" s="65">
        <v>6275308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8362</v>
      </c>
      <c r="C5" s="312" t="s">
        <v>1936</v>
      </c>
      <c r="D5" s="312" t="s">
        <v>8389</v>
      </c>
      <c r="E5" s="312" t="s">
        <v>8392</v>
      </c>
      <c r="F5" s="312" t="s">
        <v>8396</v>
      </c>
      <c r="G5" s="312"/>
      <c r="H5" s="65">
        <v>6255836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1413</v>
      </c>
      <c r="C6" s="312" t="s">
        <v>1906</v>
      </c>
      <c r="D6" s="312" t="s">
        <v>1907</v>
      </c>
      <c r="E6" s="312" t="s">
        <v>1908</v>
      </c>
      <c r="F6" s="312"/>
      <c r="G6" s="312" t="s">
        <v>1902</v>
      </c>
      <c r="H6" s="65">
        <v>6274658</v>
      </c>
      <c r="I6" s="65">
        <f>IF(H6="","None",_xlfn.XLOOKUP(H6,RawTable[ITEM_NO],RawTable[STOCK],"None"))</f>
        <v>6</v>
      </c>
      <c r="J6" s="313"/>
      <c r="K6" s="313"/>
      <c r="L6" s="316"/>
    </row>
    <row r="7" spans="2:12" ht="30" customHeight="1">
      <c r="B7" s="315" t="s">
        <v>1413</v>
      </c>
      <c r="C7" s="312" t="s">
        <v>1771</v>
      </c>
      <c r="D7" s="312" t="s">
        <v>1909</v>
      </c>
      <c r="E7" s="312" t="s">
        <v>1908</v>
      </c>
      <c r="F7" s="312"/>
      <c r="G7" s="312" t="s">
        <v>1902</v>
      </c>
      <c r="H7" s="65">
        <v>6274657</v>
      </c>
      <c r="I7" s="65">
        <f>IF(H7="","None",_xlfn.XLOOKUP(H7,RawTable[ITEM_NO],RawTable[STOCK],"None"))</f>
        <v>15</v>
      </c>
      <c r="J7" s="313"/>
      <c r="K7" s="313"/>
      <c r="L7" s="316"/>
    </row>
    <row r="8" spans="2:12" ht="30" customHeight="1">
      <c r="B8" s="315" t="s">
        <v>1413</v>
      </c>
      <c r="C8" s="312" t="s">
        <v>1920</v>
      </c>
      <c r="D8" s="312" t="s">
        <v>1921</v>
      </c>
      <c r="E8" s="312" t="s">
        <v>1922</v>
      </c>
      <c r="F8" s="312"/>
      <c r="G8" s="312" t="s">
        <v>1629</v>
      </c>
      <c r="H8" s="65">
        <v>6271179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8327</v>
      </c>
      <c r="C9" s="312" t="s">
        <v>1778</v>
      </c>
      <c r="D9" s="312" t="s">
        <v>8399</v>
      </c>
      <c r="E9" s="312" t="s">
        <v>8397</v>
      </c>
      <c r="F9" s="312" t="s">
        <v>8401</v>
      </c>
      <c r="G9" s="312"/>
      <c r="H9" s="65">
        <v>6256025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1415</v>
      </c>
      <c r="C10" s="312" t="s">
        <v>1778</v>
      </c>
      <c r="D10" s="312" t="s">
        <v>1891</v>
      </c>
      <c r="E10" s="312" t="s">
        <v>1892</v>
      </c>
      <c r="F10" s="312"/>
      <c r="G10" s="312" t="s">
        <v>1819</v>
      </c>
      <c r="H10" s="65">
        <v>6270680</v>
      </c>
      <c r="I10" s="65">
        <f>IF(H10="","None",_xlfn.XLOOKUP(H10,RawTable[ITEM_NO],RawTable[STOCK],"None"))</f>
        <v>1</v>
      </c>
      <c r="J10" s="313">
        <v>1</v>
      </c>
      <c r="K10" s="313"/>
      <c r="L10" s="316"/>
    </row>
    <row r="11" spans="2:12" ht="30" customHeight="1">
      <c r="B11" s="315" t="s">
        <v>8362</v>
      </c>
      <c r="C11" s="312" t="s">
        <v>1778</v>
      </c>
      <c r="D11" s="312" t="s">
        <v>8378</v>
      </c>
      <c r="E11" s="312" t="s">
        <v>8383</v>
      </c>
      <c r="F11" s="312" t="s">
        <v>8386</v>
      </c>
      <c r="G11" s="312"/>
      <c r="H11" s="65">
        <v>6273537</v>
      </c>
      <c r="I11" s="65">
        <f>IF(H11="","None",_xlfn.XLOOKUP(H11,RawTable[ITEM_NO],RawTable[STOCK],"None"))</f>
        <v>10</v>
      </c>
      <c r="J11" s="313">
        <v>1</v>
      </c>
      <c r="K11" s="313"/>
      <c r="L11" s="316"/>
    </row>
    <row r="12" spans="2:12" ht="30" customHeight="1">
      <c r="B12" s="315" t="s">
        <v>8362</v>
      </c>
      <c r="C12" s="312" t="s">
        <v>8380</v>
      </c>
      <c r="D12" s="312" t="s">
        <v>7836</v>
      </c>
      <c r="E12" s="312" t="s">
        <v>8382</v>
      </c>
      <c r="F12" s="312" t="s">
        <v>7841</v>
      </c>
      <c r="G12" s="312"/>
      <c r="H12" s="65">
        <v>6281149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8362</v>
      </c>
      <c r="C13" s="312" t="s">
        <v>1948</v>
      </c>
      <c r="D13" s="312">
        <v>114314</v>
      </c>
      <c r="E13" s="312" t="s">
        <v>8391</v>
      </c>
      <c r="F13" s="312" t="s">
        <v>8395</v>
      </c>
      <c r="G13" s="312"/>
      <c r="H13" s="65">
        <v>6276528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 t="s">
        <v>8362</v>
      </c>
      <c r="C14" s="312" t="s">
        <v>1948</v>
      </c>
      <c r="D14" s="312">
        <v>114315</v>
      </c>
      <c r="E14" s="312" t="s">
        <v>8391</v>
      </c>
      <c r="F14" s="312" t="s">
        <v>8395</v>
      </c>
      <c r="G14" s="312"/>
      <c r="H14" s="65">
        <v>6276529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 t="s">
        <v>1415</v>
      </c>
      <c r="C15" s="312" t="s">
        <v>1899</v>
      </c>
      <c r="D15" s="312" t="s">
        <v>1900</v>
      </c>
      <c r="E15" s="312" t="s">
        <v>1901</v>
      </c>
      <c r="F15" s="312"/>
      <c r="G15" s="312" t="s">
        <v>1902</v>
      </c>
      <c r="H15" s="65">
        <v>6280511</v>
      </c>
      <c r="I15" s="65">
        <f>IF(H15="","None",_xlfn.XLOOKUP(H15,RawTable[ITEM_NO],RawTable[STOCK],"None"))</f>
        <v>1</v>
      </c>
      <c r="J15" s="313">
        <v>1</v>
      </c>
      <c r="K15" s="313"/>
      <c r="L15" s="316"/>
    </row>
    <row r="16" spans="2:12" ht="30" customHeight="1">
      <c r="B16" s="315" t="s">
        <v>1413</v>
      </c>
      <c r="C16" s="312" t="s">
        <v>1931</v>
      </c>
      <c r="D16" s="312" t="s">
        <v>1932</v>
      </c>
      <c r="E16" s="312"/>
      <c r="F16" s="312"/>
      <c r="G16" s="312" t="s">
        <v>1423</v>
      </c>
      <c r="H16" s="65">
        <v>6260893</v>
      </c>
      <c r="I16" s="65">
        <f>IF(H16="","None",_xlfn.XLOOKUP(H16,RawTable[ITEM_NO],RawTable[STOCK],"None"))</f>
        <v>0</v>
      </c>
      <c r="J16" s="313"/>
      <c r="K16" s="313"/>
      <c r="L16" s="316"/>
    </row>
    <row r="17" spans="2:12" ht="30" customHeight="1">
      <c r="B17" s="315" t="s">
        <v>1415</v>
      </c>
      <c r="C17" s="312" t="s">
        <v>1903</v>
      </c>
      <c r="D17" s="312" t="s">
        <v>1904</v>
      </c>
      <c r="E17" s="312" t="s">
        <v>1905</v>
      </c>
      <c r="F17" s="312"/>
      <c r="G17" s="312" t="s">
        <v>1902</v>
      </c>
      <c r="H17" s="65">
        <v>6289066</v>
      </c>
      <c r="I17" s="65">
        <f>IF(H17="","None",_xlfn.XLOOKUP(H17,RawTable[ITEM_NO],RawTable[STOCK],"None"))</f>
        <v>0</v>
      </c>
      <c r="J17" s="313"/>
      <c r="K17" s="313"/>
      <c r="L17" s="316"/>
    </row>
    <row r="18" spans="2:12" ht="30" customHeight="1">
      <c r="B18" s="315" t="s">
        <v>1415</v>
      </c>
      <c r="C18" s="312" t="s">
        <v>1896</v>
      </c>
      <c r="D18" s="312" t="s">
        <v>1897</v>
      </c>
      <c r="E18" s="312" t="s">
        <v>1898</v>
      </c>
      <c r="F18" s="312"/>
      <c r="G18" s="312" t="s">
        <v>1819</v>
      </c>
      <c r="H18" s="65">
        <v>6262191</v>
      </c>
      <c r="I18" s="65">
        <f>IF(H18="","None",_xlfn.XLOOKUP(H18,RawTable[ITEM_NO],RawTable[STOCK],"None"))</f>
        <v>1</v>
      </c>
      <c r="J18" s="313">
        <v>1</v>
      </c>
      <c r="K18" s="313"/>
      <c r="L18" s="316"/>
    </row>
    <row r="19" spans="2:12" ht="30" customHeight="1">
      <c r="B19" s="315" t="s">
        <v>1415</v>
      </c>
      <c r="C19" s="312" t="s">
        <v>1923</v>
      </c>
      <c r="D19" s="312" t="s">
        <v>1924</v>
      </c>
      <c r="E19" s="312" t="s">
        <v>1925</v>
      </c>
      <c r="F19" s="312"/>
      <c r="G19" s="312" t="s">
        <v>1902</v>
      </c>
      <c r="H19" s="65">
        <v>6283442</v>
      </c>
      <c r="I19" s="65">
        <f>IF(H19="","None",_xlfn.XLOOKUP(H19,RawTable[ITEM_NO],RawTable[STOCK],"None"))</f>
        <v>1</v>
      </c>
      <c r="J19" s="313"/>
      <c r="K19" s="313"/>
      <c r="L19" s="316"/>
    </row>
    <row r="20" spans="2:12" ht="30" customHeight="1">
      <c r="B20" s="315" t="s">
        <v>1415</v>
      </c>
      <c r="C20" s="312" t="s">
        <v>1914</v>
      </c>
      <c r="D20" s="312" t="s">
        <v>1915</v>
      </c>
      <c r="E20" s="312" t="s">
        <v>1916</v>
      </c>
      <c r="F20" s="312"/>
      <c r="G20" s="312" t="s">
        <v>1902</v>
      </c>
      <c r="H20" s="65">
        <v>6279823</v>
      </c>
      <c r="I20" s="65">
        <f>IF(H20="","None",_xlfn.XLOOKUP(H20,RawTable[ITEM_NO],RawTable[STOCK],"None"))</f>
        <v>0</v>
      </c>
      <c r="J20" s="313"/>
      <c r="K20" s="313"/>
      <c r="L20" s="316"/>
    </row>
    <row r="21" spans="2:12" ht="30" customHeight="1">
      <c r="B21" s="315" t="s">
        <v>1413</v>
      </c>
      <c r="C21" s="312" t="s">
        <v>1910</v>
      </c>
      <c r="D21" s="312" t="s">
        <v>1911</v>
      </c>
      <c r="E21" s="312" t="s">
        <v>1908</v>
      </c>
      <c r="F21" s="312"/>
      <c r="G21" s="312" t="s">
        <v>1902</v>
      </c>
      <c r="H21" s="65">
        <v>6274656</v>
      </c>
      <c r="I21" s="65">
        <f>IF(H21="","None",_xlfn.XLOOKUP(H21,RawTable[ITEM_NO],RawTable[STOCK],"None"))</f>
        <v>23</v>
      </c>
      <c r="J21" s="313"/>
      <c r="K21" s="313"/>
      <c r="L21" s="316"/>
    </row>
    <row r="22" spans="2:12" ht="30" customHeight="1">
      <c r="B22" s="315" t="s">
        <v>1413</v>
      </c>
      <c r="C22" s="312" t="s">
        <v>1686</v>
      </c>
      <c r="D22" s="312" t="s">
        <v>1928</v>
      </c>
      <c r="E22" s="312"/>
      <c r="F22" s="312"/>
      <c r="G22" s="312" t="s">
        <v>1423</v>
      </c>
      <c r="H22" s="65">
        <v>6259162</v>
      </c>
      <c r="I22" s="65">
        <f>IF(H22="","None",_xlfn.XLOOKUP(H22,RawTable[ITEM_NO],RawTable[STOCK],"None"))</f>
        <v>0</v>
      </c>
      <c r="J22" s="313"/>
      <c r="K22" s="313"/>
      <c r="L22" s="316"/>
    </row>
    <row r="23" spans="2:12" ht="30" customHeight="1">
      <c r="B23" s="315" t="s">
        <v>1413</v>
      </c>
      <c r="C23" s="312" t="s">
        <v>1917</v>
      </c>
      <c r="D23" s="312" t="s">
        <v>1918</v>
      </c>
      <c r="E23" s="312" t="s">
        <v>1919</v>
      </c>
      <c r="F23" s="312"/>
      <c r="G23" s="312" t="s">
        <v>1423</v>
      </c>
      <c r="H23" s="65">
        <v>6280166</v>
      </c>
      <c r="I23" s="65">
        <f>IF(H23="","None",_xlfn.XLOOKUP(H23,RawTable[ITEM_NO],RawTable[STOCK],"None"))</f>
        <v>2</v>
      </c>
      <c r="J23" s="313"/>
      <c r="K23" s="313"/>
      <c r="L23" s="316"/>
    </row>
    <row r="24" spans="2:12" ht="30" customHeight="1">
      <c r="B24" s="315" t="s">
        <v>1413</v>
      </c>
      <c r="C24" s="312" t="s">
        <v>1917</v>
      </c>
      <c r="D24" s="312" t="s">
        <v>1926</v>
      </c>
      <c r="E24" s="312" t="s">
        <v>1927</v>
      </c>
      <c r="F24" s="312"/>
      <c r="G24" s="312" t="s">
        <v>1423</v>
      </c>
      <c r="H24" s="65">
        <v>6280167</v>
      </c>
      <c r="I24" s="65">
        <f>IF(H24="","None",_xlfn.XLOOKUP(H24,RawTable[ITEM_NO],RawTable[STOCK],"None"))</f>
        <v>1</v>
      </c>
      <c r="J24" s="313"/>
      <c r="K24" s="313"/>
      <c r="L24" s="316"/>
    </row>
    <row r="25" spans="2:12" ht="30" customHeight="1">
      <c r="B25" s="315" t="s">
        <v>8362</v>
      </c>
      <c r="C25" s="312" t="s">
        <v>2700</v>
      </c>
      <c r="D25" s="312" t="s">
        <v>8379</v>
      </c>
      <c r="E25" s="312" t="s">
        <v>8384</v>
      </c>
      <c r="F25" s="312" t="s">
        <v>8387</v>
      </c>
      <c r="G25" s="312"/>
      <c r="H25" s="65">
        <v>9007170</v>
      </c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 t="s">
        <v>1415</v>
      </c>
      <c r="C26" s="312" t="s">
        <v>1417</v>
      </c>
      <c r="D26" s="312" t="s">
        <v>1930</v>
      </c>
      <c r="E26" s="312"/>
      <c r="F26" s="312"/>
      <c r="G26" s="312" t="s">
        <v>1419</v>
      </c>
      <c r="H26" s="65">
        <v>1055285</v>
      </c>
      <c r="I26" s="65">
        <f>IF(H26="","None",_xlfn.XLOOKUP(H26,RawTable[ITEM_NO],RawTable[STOCK],"None"))</f>
        <v>4</v>
      </c>
      <c r="J26" s="313">
        <v>1</v>
      </c>
      <c r="K26" s="313"/>
      <c r="L26" s="316"/>
    </row>
    <row r="27" spans="2:12" ht="30" customHeight="1">
      <c r="B27" s="315" t="s">
        <v>1415</v>
      </c>
      <c r="C27" s="312" t="s">
        <v>1417</v>
      </c>
      <c r="D27" s="312" t="s">
        <v>1929</v>
      </c>
      <c r="E27" s="312"/>
      <c r="F27" s="312"/>
      <c r="G27" s="312" t="s">
        <v>1419</v>
      </c>
      <c r="H27" s="65">
        <v>6149533</v>
      </c>
      <c r="I27" s="65">
        <f>IF(H27="","None",_xlfn.XLOOKUP(H27,RawTable[ITEM_NO],RawTable[STOCK],"None"))</f>
        <v>0</v>
      </c>
      <c r="J27" s="313">
        <v>1</v>
      </c>
      <c r="K27" s="313"/>
      <c r="L27" s="316"/>
    </row>
    <row r="28" spans="2:12" ht="30" customHeight="1">
      <c r="B28" s="315" t="s">
        <v>8327</v>
      </c>
      <c r="C28" s="312" t="s">
        <v>1403</v>
      </c>
      <c r="D28" s="312" t="s">
        <v>8398</v>
      </c>
      <c r="E28" s="312" t="s">
        <v>1403</v>
      </c>
      <c r="F28" s="312" t="s">
        <v>8400</v>
      </c>
      <c r="G28" s="312"/>
      <c r="H28" s="65">
        <v>6259163</v>
      </c>
      <c r="I28" s="65">
        <f>IF(H28="","None",_xlfn.XLOOKUP(H28,RawTable[ITEM_NO],RawTable[STOCK],"None"))</f>
        <v>1</v>
      </c>
      <c r="J28" s="313"/>
      <c r="K28" s="313"/>
      <c r="L28" s="316"/>
    </row>
    <row r="29" spans="2:12" ht="30" customHeight="1">
      <c r="B29" s="315" t="s">
        <v>1413</v>
      </c>
      <c r="C29" s="312" t="s">
        <v>1912</v>
      </c>
      <c r="D29" s="312" t="s">
        <v>1913</v>
      </c>
      <c r="E29" s="312" t="s">
        <v>1908</v>
      </c>
      <c r="F29" s="312"/>
      <c r="G29" s="312" t="s">
        <v>1902</v>
      </c>
      <c r="H29" s="65">
        <v>6274655</v>
      </c>
      <c r="I29" s="65">
        <f>IF(H29="","None",_xlfn.XLOOKUP(H29,RawTable[ITEM_NO],RawTable[STOCK],"None"))</f>
        <v>6</v>
      </c>
      <c r="J29" s="313"/>
      <c r="K29" s="313"/>
      <c r="L29" s="316"/>
    </row>
    <row r="30" spans="2:12" ht="30" customHeight="1">
      <c r="B30" s="315" t="s">
        <v>8362</v>
      </c>
      <c r="C30" s="312" t="s">
        <v>1946</v>
      </c>
      <c r="D30" s="312" t="s">
        <v>8377</v>
      </c>
      <c r="E30" s="312" t="s">
        <v>8381</v>
      </c>
      <c r="F30" s="312" t="s">
        <v>8385</v>
      </c>
      <c r="G30" s="312"/>
      <c r="H30" s="65">
        <v>6275307</v>
      </c>
      <c r="I30" s="65">
        <f>IF(H30="","None",_xlfn.XLOOKUP(H30,RawTable[ITEM_NO],RawTable[STOCK],"None"))</f>
        <v>1</v>
      </c>
      <c r="J30" s="313"/>
      <c r="K30" s="313"/>
      <c r="L30" s="316"/>
    </row>
    <row r="31" spans="2:12" ht="30" customHeight="1">
      <c r="B31" s="315" t="s">
        <v>8362</v>
      </c>
      <c r="C31" s="312" t="s">
        <v>8393</v>
      </c>
      <c r="D31" s="312">
        <v>114316</v>
      </c>
      <c r="E31" s="312" t="s">
        <v>8391</v>
      </c>
      <c r="F31" s="312" t="s">
        <v>8395</v>
      </c>
      <c r="G31" s="312"/>
      <c r="H31" s="65">
        <v>6276530</v>
      </c>
      <c r="I31" s="65">
        <f>IF(H31="","None",_xlfn.XLOOKUP(H31,RawTable[ITEM_NO],RawTable[STOCK],"None"))</f>
        <v>0</v>
      </c>
      <c r="J31" s="313"/>
      <c r="K31" s="313"/>
      <c r="L31" s="316"/>
    </row>
    <row r="32" spans="2:12" ht="30" customHeight="1">
      <c r="B32" s="315" t="s">
        <v>1415</v>
      </c>
      <c r="C32" s="312" t="s">
        <v>1893</v>
      </c>
      <c r="D32" s="312" t="s">
        <v>1894</v>
      </c>
      <c r="E32" s="312" t="s">
        <v>1895</v>
      </c>
      <c r="F32" s="312"/>
      <c r="G32" s="312" t="s">
        <v>1528</v>
      </c>
      <c r="H32" s="65">
        <v>6272730</v>
      </c>
      <c r="I32" s="65">
        <f>IF(H32="","None",_xlfn.XLOOKUP(H32,RawTable[ITEM_NO],RawTable[STOCK],"None"))</f>
        <v>1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B87" s="315"/>
      <c r="C87" s="312"/>
      <c r="D87" s="312"/>
      <c r="E87" s="312"/>
      <c r="F87" s="312"/>
      <c r="G87" s="312"/>
      <c r="H87" s="65"/>
      <c r="I87" s="65" t="str">
        <f>IF(H87="","None",_xlfn.XLOOKUP(H87,RawTable[ITEM_NO],RawTable[STOCK],"None"))</f>
        <v>None</v>
      </c>
      <c r="J87" s="313"/>
      <c r="K87" s="313"/>
      <c r="L87" s="316"/>
    </row>
    <row r="88" spans="2:12" ht="30" customHeight="1">
      <c r="I88" s="65" t="str">
        <f>IF(H88="","None",_xlfn.XLOOKUP(H88,RawTable[ITEM_NO],RawTable[STOCK],"None"))</f>
        <v>None</v>
      </c>
    </row>
    <row r="89" spans="2:12" ht="30" customHeight="1">
      <c r="I89" s="65" t="str">
        <f>IF(H89="","None",_xlfn.XLOOKUP(H89,RawTable[ITEM_NO],RawTable[STOCK],"None"))</f>
        <v>None</v>
      </c>
    </row>
    <row r="90" spans="2:12" ht="30" customHeight="1">
      <c r="I90" s="65" t="str">
        <f>IF(H90="","None",_xlfn.XLOOKUP(H90,RawTable[ITEM_NO],RawTable[STOCK],"None"))</f>
        <v>None</v>
      </c>
    </row>
    <row r="91" spans="2:12" ht="30" customHeight="1">
      <c r="I91" s="65" t="str">
        <f>IF(H91="","None",_xlfn.XLOOKUP(H91,RawTable[ITEM_NO],RawTable[STOCK],"None"))</f>
        <v>None</v>
      </c>
    </row>
    <row r="92" spans="2:12" ht="30" customHeight="1">
      <c r="I92" s="65" t="str">
        <f>IF(H92="","None",_xlfn.XLOOKUP(H92,RawTable[ITEM_NO],RawTable[STOCK],"None"))</f>
        <v>None</v>
      </c>
    </row>
    <row r="93" spans="2:12" ht="30" customHeight="1">
      <c r="I93" s="65" t="str">
        <f>IF(H93="","None",_xlfn.XLOOKUP(H93,RawTable[ITEM_NO],RawTable[STOCK],"None"))</f>
        <v>None</v>
      </c>
    </row>
    <row r="94" spans="2:12" ht="30" customHeight="1">
      <c r="I94" s="65" t="str">
        <f>IF(H94="","None",_xlfn.XLOOKUP(H94,RawTable[ITEM_NO],RawTable[STOCK],"None"))</f>
        <v>None</v>
      </c>
    </row>
    <row r="95" spans="2:12" ht="30" customHeight="1">
      <c r="I95" s="65" t="str">
        <f>IF(H95="","None",_xlfn.XLOOKUP(H95,RawTable[ITEM_NO],RawTable[STOCK],"None"))</f>
        <v>None</v>
      </c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</sheetData>
  <autoFilter ref="B3:L18" xr:uid="{DAAE7B28-B568-46B2-8B83-F3990409C08E}">
    <sortState xmlns:xlrd2="http://schemas.microsoft.com/office/spreadsheetml/2017/richdata2" ref="B4:L211">
      <sortCondition ref="C3:C18"/>
    </sortState>
  </autoFilter>
  <phoneticPr fontId="2" type="noConversion"/>
  <conditionalFormatting sqref="B4:H211">
    <cfRule type="expression" dxfId="21" priority="6" stopIfTrue="1">
      <formula>UPPER($I4)="NONE"</formula>
    </cfRule>
    <cfRule type="expression" dxfId="20" priority="7" stopIfTrue="1">
      <formula>AND($I4&lt;&gt;"", $J4&lt;&gt;"", $I4*1&lt;$J4*1)</formula>
    </cfRule>
  </conditionalFormatting>
  <conditionalFormatting sqref="H4:H1048576">
    <cfRule type="expression" dxfId="19" priority="8">
      <formula>COUNTIF($H:$H, $H4)&gt;1</formula>
    </cfRule>
  </conditionalFormatting>
  <conditionalFormatting sqref="H212:H1048576 H1:H3">
    <cfRule type="duplicateValues" dxfId="18" priority="5"/>
  </conditionalFormatting>
  <conditionalFormatting sqref="I3:I1048576">
    <cfRule type="cellIs" dxfId="17" priority="1" operator="equal">
      <formula>0</formula>
    </cfRule>
    <cfRule type="cellIs" dxfId="16" priority="2" operator="equal">
      <formula>"None"</formula>
    </cfRule>
  </conditionalFormatting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9A38-CFE8-412E-985F-CB09A1EA148C}">
  <sheetPr codeName="Sheet142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1890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1792</v>
      </c>
      <c r="C4" s="312" t="s">
        <v>1944</v>
      </c>
      <c r="D4" s="312" t="s">
        <v>1900</v>
      </c>
      <c r="E4" s="312" t="s">
        <v>1945</v>
      </c>
      <c r="F4" s="312" t="s">
        <v>1438</v>
      </c>
      <c r="G4" s="312" t="s">
        <v>1419</v>
      </c>
      <c r="H4" s="65">
        <v>6275308</v>
      </c>
      <c r="I4" s="65">
        <f>IF(H4="","None",_xlfn.XLOOKUP(H4,RawTable[ITEM_NO],RawTable[STOCK],"None"))</f>
        <v>1</v>
      </c>
      <c r="J4" s="313"/>
      <c r="K4" s="313"/>
      <c r="L4" s="316"/>
    </row>
    <row r="5" spans="2:12" ht="30" customHeight="1">
      <c r="B5" s="315" t="s">
        <v>1792</v>
      </c>
      <c r="C5" s="312" t="s">
        <v>1936</v>
      </c>
      <c r="D5" s="312" t="s">
        <v>1937</v>
      </c>
      <c r="E5" s="312" t="s">
        <v>1938</v>
      </c>
      <c r="F5" s="312" t="s">
        <v>1939</v>
      </c>
      <c r="G5" s="312" t="s">
        <v>1423</v>
      </c>
      <c r="H5" s="65">
        <v>6255836</v>
      </c>
      <c r="I5" s="65">
        <f>IF(H5="","None",_xlfn.XLOOKUP(H5,RawTable[ITEM_NO],RawTable[STOCK],"None"))</f>
        <v>1</v>
      </c>
      <c r="J5" s="313"/>
      <c r="K5" s="313"/>
      <c r="L5" s="316"/>
    </row>
    <row r="6" spans="2:12" ht="30" customHeight="1">
      <c r="B6" s="315" t="s">
        <v>1792</v>
      </c>
      <c r="C6" s="312" t="s">
        <v>1778</v>
      </c>
      <c r="D6" s="312" t="s">
        <v>1942</v>
      </c>
      <c r="E6" s="312" t="s">
        <v>1943</v>
      </c>
      <c r="F6" s="312" t="s">
        <v>1438</v>
      </c>
      <c r="G6" s="312" t="s">
        <v>1419</v>
      </c>
      <c r="H6" s="65">
        <v>6273537</v>
      </c>
      <c r="I6" s="65">
        <f>IF(H6="","None",_xlfn.XLOOKUP(H6,RawTable[ITEM_NO],RawTable[STOCK],"None"))</f>
        <v>10</v>
      </c>
      <c r="J6" s="313"/>
      <c r="K6" s="313"/>
      <c r="L6" s="316"/>
    </row>
    <row r="7" spans="2:12" ht="30" customHeight="1">
      <c r="B7" s="315" t="s">
        <v>1792</v>
      </c>
      <c r="C7" s="312" t="s">
        <v>1778</v>
      </c>
      <c r="D7" s="312" t="s">
        <v>1940</v>
      </c>
      <c r="E7" s="312" t="s">
        <v>1941</v>
      </c>
      <c r="F7" s="312" t="s">
        <v>1438</v>
      </c>
      <c r="G7" s="312" t="s">
        <v>1435</v>
      </c>
      <c r="H7" s="65">
        <v>6281149</v>
      </c>
      <c r="I7" s="65">
        <f>IF(H7="","None",_xlfn.XLOOKUP(H7,RawTable[ITEM_NO],RawTable[STOCK],"None"))</f>
        <v>1</v>
      </c>
      <c r="J7" s="313"/>
      <c r="K7" s="313"/>
      <c r="L7" s="316"/>
    </row>
    <row r="8" spans="2:12" ht="30" customHeight="1">
      <c r="B8" s="315" t="s">
        <v>1792</v>
      </c>
      <c r="C8" s="312" t="s">
        <v>1948</v>
      </c>
      <c r="D8" s="312" t="s">
        <v>1949</v>
      </c>
      <c r="E8" s="312" t="s">
        <v>1950</v>
      </c>
      <c r="F8" s="312" t="s">
        <v>1438</v>
      </c>
      <c r="G8" s="312" t="s">
        <v>1902</v>
      </c>
      <c r="H8" s="65">
        <v>6276528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1792</v>
      </c>
      <c r="C9" s="312" t="s">
        <v>1948</v>
      </c>
      <c r="D9" s="312" t="s">
        <v>1951</v>
      </c>
      <c r="E9" s="312" t="s">
        <v>1950</v>
      </c>
      <c r="F9" s="312" t="s">
        <v>1438</v>
      </c>
      <c r="G9" s="312" t="s">
        <v>1902</v>
      </c>
      <c r="H9" s="65">
        <v>6276529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1792</v>
      </c>
      <c r="C10" s="312" t="s">
        <v>1933</v>
      </c>
      <c r="D10" s="312" t="s">
        <v>1934</v>
      </c>
      <c r="E10" s="312" t="s">
        <v>1935</v>
      </c>
      <c r="F10" s="312" t="s">
        <v>1438</v>
      </c>
      <c r="G10" s="312" t="s">
        <v>1495</v>
      </c>
      <c r="H10" s="65">
        <v>9007170</v>
      </c>
      <c r="I10" s="65" t="str">
        <f>IF(H10="","None",_xlfn.XLOOKUP(H10,RawTable[ITEM_NO],RawTable[STOCK],"None"))</f>
        <v>None</v>
      </c>
      <c r="J10" s="313"/>
      <c r="K10" s="313"/>
      <c r="L10" s="316"/>
    </row>
    <row r="11" spans="2:12" ht="30" customHeight="1">
      <c r="B11" s="315" t="s">
        <v>1792</v>
      </c>
      <c r="C11" s="312" t="s">
        <v>1417</v>
      </c>
      <c r="D11" s="312" t="s">
        <v>1954</v>
      </c>
      <c r="E11" s="312" t="s">
        <v>1955</v>
      </c>
      <c r="F11" s="312"/>
      <c r="G11" s="312" t="s">
        <v>1419</v>
      </c>
      <c r="H11" s="65">
        <v>1055285</v>
      </c>
      <c r="I11" s="65">
        <f>IF(H11="","None",_xlfn.XLOOKUP(H11,RawTable[ITEM_NO],RawTable[STOCK],"None"))</f>
        <v>4</v>
      </c>
      <c r="J11" s="313"/>
      <c r="K11" s="313"/>
      <c r="L11" s="316"/>
    </row>
    <row r="12" spans="2:12" ht="30" customHeight="1">
      <c r="B12" s="315" t="s">
        <v>1792</v>
      </c>
      <c r="C12" s="312" t="s">
        <v>1946</v>
      </c>
      <c r="D12" s="312" t="s">
        <v>1947</v>
      </c>
      <c r="E12" s="312" t="s">
        <v>1945</v>
      </c>
      <c r="F12" s="312"/>
      <c r="G12" s="312" t="s">
        <v>1419</v>
      </c>
      <c r="H12" s="65">
        <v>6275307</v>
      </c>
      <c r="I12" s="65">
        <f>IF(H12="","None",_xlfn.XLOOKUP(H12,RawTable[ITEM_NO],RawTable[STOCK],"None"))</f>
        <v>1</v>
      </c>
      <c r="J12" s="313"/>
      <c r="K12" s="313"/>
      <c r="L12" s="316"/>
    </row>
    <row r="13" spans="2:12" ht="30" customHeight="1">
      <c r="B13" s="315" t="s">
        <v>1792</v>
      </c>
      <c r="C13" s="312" t="s">
        <v>1952</v>
      </c>
      <c r="D13" s="312" t="s">
        <v>1953</v>
      </c>
      <c r="E13" s="312" t="s">
        <v>1950</v>
      </c>
      <c r="F13" s="312" t="s">
        <v>1438</v>
      </c>
      <c r="G13" s="312" t="s">
        <v>1902</v>
      </c>
      <c r="H13" s="65">
        <v>6276530</v>
      </c>
      <c r="I13" s="65">
        <f>IF(H13="","None",_xlfn.XLOOKUP(H13,RawTable[ITEM_NO],RawTable[STOCK],"None"))</f>
        <v>0</v>
      </c>
      <c r="J13" s="313"/>
      <c r="K13" s="313"/>
      <c r="L13" s="316"/>
    </row>
    <row r="14" spans="2:12" ht="30" customHeight="1">
      <c r="B14" s="315"/>
      <c r="C14" s="312"/>
      <c r="D14" s="312"/>
      <c r="E14" s="312"/>
      <c r="F14" s="312"/>
      <c r="G14" s="312"/>
      <c r="H14" s="65"/>
      <c r="I14" s="65" t="str">
        <f>IF(H14="","None",_xlfn.XLOOKUP(H14,RawTable[ITEM_NO],RawTable[STOCK],"None"))</f>
        <v>None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B85" s="315"/>
      <c r="C85" s="312"/>
      <c r="D85" s="312"/>
      <c r="E85" s="312"/>
      <c r="F85" s="312"/>
      <c r="G85" s="312"/>
      <c r="H85" s="65"/>
      <c r="I85" s="65" t="str">
        <f>IF(H85="","None",_xlfn.XLOOKUP(H85,RawTable[ITEM_NO],RawTable[STOCK],"None"))</f>
        <v>None</v>
      </c>
      <c r="J85" s="313"/>
      <c r="K85" s="313"/>
      <c r="L85" s="316"/>
    </row>
    <row r="86" spans="2:12" ht="30" customHeight="1">
      <c r="B86" s="315"/>
      <c r="C86" s="312"/>
      <c r="D86" s="312"/>
      <c r="E86" s="312"/>
      <c r="F86" s="312"/>
      <c r="G86" s="312"/>
      <c r="H86" s="65"/>
      <c r="I86" s="65" t="str">
        <f>IF(H86="","None",_xlfn.XLOOKUP(H86,RawTable[ITEM_NO],RawTable[STOCK],"None"))</f>
        <v>None</v>
      </c>
      <c r="J86" s="313"/>
      <c r="K86" s="313"/>
      <c r="L86" s="316"/>
    </row>
    <row r="87" spans="2:12" ht="30" customHeight="1">
      <c r="I87" s="65" t="str">
        <f>IF(H87="","None",_xlfn.XLOOKUP(H87,RawTable[ITEM_NO],RawTable[STOCK],"None"))</f>
        <v>None</v>
      </c>
    </row>
    <row r="88" spans="2:12" ht="30" customHeight="1">
      <c r="I88" s="65" t="str">
        <f>IF(H88="","None",_xlfn.XLOOKUP(H88,RawTable[ITEM_NO],RawTable[STOCK],"None"))</f>
        <v>None</v>
      </c>
    </row>
    <row r="89" spans="2:12" ht="30" customHeight="1">
      <c r="I89" s="65" t="str">
        <f>IF(H89="","None",_xlfn.XLOOKUP(H89,RawTable[ITEM_NO],RawTable[STOCK],"None"))</f>
        <v>None</v>
      </c>
    </row>
    <row r="90" spans="2:12" ht="30" customHeight="1">
      <c r="I90" s="65" t="str">
        <f>IF(H90="","None",_xlfn.XLOOKUP(H90,RawTable[ITEM_NO],RawTable[STOCK],"None"))</f>
        <v>None</v>
      </c>
    </row>
    <row r="91" spans="2:12" ht="30" customHeight="1">
      <c r="I91" s="65" t="str">
        <f>IF(H91="","None",_xlfn.XLOOKUP(H91,RawTable[ITEM_NO],RawTable[STOCK],"None"))</f>
        <v>None</v>
      </c>
    </row>
    <row r="92" spans="2:12" ht="30" customHeight="1">
      <c r="I92" s="65" t="str">
        <f>IF(H92="","None",_xlfn.XLOOKUP(H92,RawTable[ITEM_NO],RawTable[STOCK],"None"))</f>
        <v>None</v>
      </c>
    </row>
    <row r="93" spans="2:12" ht="30" customHeight="1">
      <c r="I93" s="65" t="str">
        <f>IF(H93="","None",_xlfn.XLOOKUP(H93,RawTable[ITEM_NO],RawTable[STOCK],"None"))</f>
        <v>None</v>
      </c>
    </row>
    <row r="94" spans="2:12" ht="30" customHeight="1">
      <c r="I94" s="65" t="str">
        <f>IF(H94="","None",_xlfn.XLOOKUP(H94,RawTable[ITEM_NO],RawTable[STOCK],"None"))</f>
        <v>None</v>
      </c>
    </row>
    <row r="95" spans="2:12" ht="30" customHeight="1">
      <c r="I95" s="65" t="str">
        <f>IF(H95="","None",_xlfn.XLOOKUP(H95,RawTable[ITEM_NO],RawTable[STOCK],"None"))</f>
        <v>None</v>
      </c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13" xr:uid="{DAAE7B28-B568-46B2-8B83-F3990409C08E}">
    <sortState xmlns:xlrd2="http://schemas.microsoft.com/office/spreadsheetml/2017/richdata2" ref="B4:L13">
      <sortCondition ref="B4:B6"/>
      <sortCondition ref="C4:C6"/>
      <sortCondition ref="D4:D6"/>
    </sortState>
  </autoFilter>
  <phoneticPr fontId="2" type="noConversion"/>
  <conditionalFormatting sqref="B4:H220">
    <cfRule type="expression" dxfId="15" priority="6" stopIfTrue="1">
      <formula>UPPER($I4)="NONE"</formula>
    </cfRule>
    <cfRule type="expression" dxfId="14" priority="7" stopIfTrue="1">
      <formula>AND($I4&lt;&gt;"", $J4&lt;&gt;"", $I4*1&lt;$J4*1)</formula>
    </cfRule>
  </conditionalFormatting>
  <conditionalFormatting sqref="H1:H3 H221:H1048576">
    <cfRule type="duplicateValues" dxfId="13" priority="5"/>
  </conditionalFormatting>
  <conditionalFormatting sqref="H4:H1048576">
    <cfRule type="expression" dxfId="12" priority="8">
      <formula>COUNTIF($H:$H, $H4)&gt;1</formula>
    </cfRule>
  </conditionalFormatting>
  <conditionalFormatting sqref="I3:I1048576">
    <cfRule type="cellIs" dxfId="11" priority="1" operator="equal">
      <formula>0</formula>
    </cfRule>
    <cfRule type="cellIs" dxfId="10" priority="2" operator="equal">
      <formula>"None"</formula>
    </cfRule>
  </conditionalFormatting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B2BB-94A6-42AF-89A2-9710BBC2A209}">
  <sheetPr codeName="Sheet21"/>
  <dimension ref="B1:L220"/>
  <sheetViews>
    <sheetView showGridLines="0" zoomScale="85" zoomScaleNormal="85" workbookViewId="0">
      <pane ySplit="3" topLeftCell="A4" activePane="bottomLeft" state="frozen"/>
      <selection activeCell="J4" sqref="J4"/>
      <selection pane="bottomLeft" activeCell="A4" sqref="A4"/>
    </sheetView>
  </sheetViews>
  <sheetFormatPr defaultRowHeight="30" customHeight="1"/>
  <cols>
    <col min="1" max="1" width="3" customWidth="1"/>
    <col min="2" max="2" width="9" style="1"/>
    <col min="3" max="3" width="23.2109375" style="314" customWidth="1"/>
    <col min="4" max="4" width="64.35546875" style="314" customWidth="1"/>
    <col min="5" max="6" width="52.7109375" style="314" bestFit="1" customWidth="1"/>
    <col min="7" max="7" width="20.640625" style="314" hidden="1" customWidth="1"/>
    <col min="8" max="8" width="14.5" customWidth="1"/>
    <col min="9" max="9" width="8.7109375" customWidth="1"/>
    <col min="10" max="11" width="7.640625" customWidth="1"/>
    <col min="12" max="12" width="67" customWidth="1"/>
  </cols>
  <sheetData>
    <row r="1" spans="2:12" ht="18" customHeight="1" thickBot="1"/>
    <row r="2" spans="2:12" ht="66.75" customHeight="1" thickBot="1">
      <c r="B2" s="317" t="s">
        <v>1956</v>
      </c>
      <c r="C2" s="318"/>
      <c r="D2" s="318"/>
      <c r="E2" s="318"/>
      <c r="F2" s="318"/>
      <c r="G2" s="318"/>
      <c r="H2" s="319"/>
      <c r="I2" s="319"/>
      <c r="J2" s="319"/>
      <c r="K2" s="319"/>
      <c r="L2" s="320"/>
    </row>
    <row r="3" spans="2:12" ht="30" customHeight="1" thickBot="1">
      <c r="B3" s="321" t="s">
        <v>1412</v>
      </c>
      <c r="C3" s="322" t="s">
        <v>1475</v>
      </c>
      <c r="D3" s="322" t="s">
        <v>1476</v>
      </c>
      <c r="E3" s="322" t="s">
        <v>1477</v>
      </c>
      <c r="F3" s="322" t="s">
        <v>1478</v>
      </c>
      <c r="G3" s="322" t="s">
        <v>1479</v>
      </c>
      <c r="H3" s="322" t="s">
        <v>1480</v>
      </c>
      <c r="I3" s="322" t="s">
        <v>7943</v>
      </c>
      <c r="J3" s="892" t="s">
        <v>9691</v>
      </c>
      <c r="K3" s="323" t="s">
        <v>1399</v>
      </c>
      <c r="L3" s="324" t="s">
        <v>1358</v>
      </c>
    </row>
    <row r="4" spans="2:12" ht="30" customHeight="1" thickTop="1">
      <c r="B4" s="315" t="s">
        <v>1413</v>
      </c>
      <c r="C4" s="312" t="s">
        <v>1906</v>
      </c>
      <c r="D4" s="312" t="s">
        <v>1907</v>
      </c>
      <c r="E4" s="312" t="s">
        <v>1908</v>
      </c>
      <c r="F4" s="312" t="s">
        <v>1438</v>
      </c>
      <c r="G4" s="312" t="s">
        <v>1902</v>
      </c>
      <c r="H4" s="65">
        <v>6274658</v>
      </c>
      <c r="I4" s="65">
        <f>IF(H4="","None",_xlfn.XLOOKUP(H4,RawTable[ITEM_NO],RawTable[STOCK],"None"))</f>
        <v>6</v>
      </c>
      <c r="J4" s="313"/>
      <c r="K4" s="313"/>
      <c r="L4" s="316"/>
    </row>
    <row r="5" spans="2:12" ht="30" customHeight="1">
      <c r="B5" s="315" t="s">
        <v>1413</v>
      </c>
      <c r="C5" s="312" t="s">
        <v>1771</v>
      </c>
      <c r="D5" s="312" t="s">
        <v>1909</v>
      </c>
      <c r="E5" s="312" t="s">
        <v>1908</v>
      </c>
      <c r="F5" s="312" t="s">
        <v>1438</v>
      </c>
      <c r="G5" s="312" t="s">
        <v>1902</v>
      </c>
      <c r="H5" s="65">
        <v>6274657</v>
      </c>
      <c r="I5" s="65">
        <f>IF(H5="","None",_xlfn.XLOOKUP(H5,RawTable[ITEM_NO],RawTable[STOCK],"None"))</f>
        <v>15</v>
      </c>
      <c r="J5" s="313"/>
      <c r="K5" s="313"/>
      <c r="L5" s="316"/>
    </row>
    <row r="6" spans="2:12" ht="30" customHeight="1">
      <c r="B6" s="315" t="s">
        <v>1413</v>
      </c>
      <c r="C6" s="312" t="s">
        <v>1910</v>
      </c>
      <c r="D6" s="312" t="s">
        <v>1911</v>
      </c>
      <c r="E6" s="312" t="s">
        <v>1908</v>
      </c>
      <c r="F6" s="312" t="s">
        <v>1438</v>
      </c>
      <c r="G6" s="312" t="s">
        <v>1902</v>
      </c>
      <c r="H6" s="65">
        <v>6274656</v>
      </c>
      <c r="I6" s="65">
        <f>IF(H6="","None",_xlfn.XLOOKUP(H6,RawTable[ITEM_NO],RawTable[STOCK],"None"))</f>
        <v>23</v>
      </c>
      <c r="J6" s="313"/>
      <c r="K6" s="313"/>
      <c r="L6" s="316"/>
    </row>
    <row r="7" spans="2:12" ht="30" customHeight="1">
      <c r="B7" s="315" t="s">
        <v>1413</v>
      </c>
      <c r="C7" s="312" t="s">
        <v>1912</v>
      </c>
      <c r="D7" s="312" t="s">
        <v>1913</v>
      </c>
      <c r="E7" s="312" t="s">
        <v>1908</v>
      </c>
      <c r="F7" s="312" t="s">
        <v>1438</v>
      </c>
      <c r="G7" s="312" t="s">
        <v>1902</v>
      </c>
      <c r="H7" s="65">
        <v>6274655</v>
      </c>
      <c r="I7" s="65">
        <f>IF(H7="","None",_xlfn.XLOOKUP(H7,RawTable[ITEM_NO],RawTable[STOCK],"None"))</f>
        <v>6</v>
      </c>
      <c r="J7" s="313"/>
      <c r="K7" s="313"/>
      <c r="L7" s="316"/>
    </row>
    <row r="8" spans="2:12" ht="30" customHeight="1">
      <c r="B8" s="315" t="s">
        <v>1415</v>
      </c>
      <c r="C8" s="312" t="s">
        <v>1914</v>
      </c>
      <c r="D8" s="312" t="s">
        <v>1915</v>
      </c>
      <c r="E8" s="312" t="s">
        <v>1916</v>
      </c>
      <c r="F8" s="312" t="s">
        <v>1438</v>
      </c>
      <c r="G8" s="312" t="s">
        <v>1902</v>
      </c>
      <c r="H8" s="65">
        <v>6279823</v>
      </c>
      <c r="I8" s="65">
        <f>IF(H8="","None",_xlfn.XLOOKUP(H8,RawTable[ITEM_NO],RawTable[STOCK],"None"))</f>
        <v>0</v>
      </c>
      <c r="J8" s="313"/>
      <c r="K8" s="313"/>
      <c r="L8" s="316"/>
    </row>
    <row r="9" spans="2:12" ht="30" customHeight="1">
      <c r="B9" s="315" t="s">
        <v>1792</v>
      </c>
      <c r="C9" s="312" t="s">
        <v>1948</v>
      </c>
      <c r="D9" s="312" t="s">
        <v>1949</v>
      </c>
      <c r="E9" s="312" t="s">
        <v>1950</v>
      </c>
      <c r="F9" s="312" t="s">
        <v>1438</v>
      </c>
      <c r="G9" s="312" t="s">
        <v>1902</v>
      </c>
      <c r="H9" s="65">
        <v>6276528</v>
      </c>
      <c r="I9" s="65">
        <f>IF(H9="","None",_xlfn.XLOOKUP(H9,RawTable[ITEM_NO],RawTable[STOCK],"None"))</f>
        <v>0</v>
      </c>
      <c r="J9" s="313"/>
      <c r="K9" s="313"/>
      <c r="L9" s="316"/>
    </row>
    <row r="10" spans="2:12" ht="30" customHeight="1">
      <c r="B10" s="315" t="s">
        <v>1792</v>
      </c>
      <c r="C10" s="312" t="s">
        <v>1948</v>
      </c>
      <c r="D10" s="312" t="s">
        <v>1951</v>
      </c>
      <c r="E10" s="312" t="s">
        <v>1950</v>
      </c>
      <c r="F10" s="312" t="s">
        <v>1438</v>
      </c>
      <c r="G10" s="312" t="s">
        <v>1902</v>
      </c>
      <c r="H10" s="65">
        <v>6276529</v>
      </c>
      <c r="I10" s="65">
        <f>IF(H10="","None",_xlfn.XLOOKUP(H10,RawTable[ITEM_NO],RawTable[STOCK],"None"))</f>
        <v>0</v>
      </c>
      <c r="J10" s="313"/>
      <c r="K10" s="313"/>
      <c r="L10" s="316"/>
    </row>
    <row r="11" spans="2:12" ht="30" customHeight="1">
      <c r="B11" s="315" t="s">
        <v>1792</v>
      </c>
      <c r="C11" s="312" t="s">
        <v>1952</v>
      </c>
      <c r="D11" s="312" t="s">
        <v>1953</v>
      </c>
      <c r="E11" s="312" t="s">
        <v>1950</v>
      </c>
      <c r="F11" s="312" t="s">
        <v>1438</v>
      </c>
      <c r="G11" s="312" t="s">
        <v>1902</v>
      </c>
      <c r="H11" s="65">
        <v>6276530</v>
      </c>
      <c r="I11" s="65">
        <f>IF(H11="","None",_xlfn.XLOOKUP(H11,RawTable[ITEM_NO],RawTable[STOCK],"None"))</f>
        <v>0</v>
      </c>
      <c r="J11" s="313"/>
      <c r="K11" s="313"/>
      <c r="L11" s="316"/>
    </row>
    <row r="12" spans="2:12" ht="30" customHeight="1">
      <c r="B12" s="315" t="s">
        <v>8362</v>
      </c>
      <c r="C12" s="312" t="s">
        <v>1948</v>
      </c>
      <c r="D12" s="312">
        <v>114314</v>
      </c>
      <c r="E12" s="312" t="s">
        <v>8391</v>
      </c>
      <c r="F12" s="312" t="s">
        <v>8395</v>
      </c>
      <c r="G12" s="312"/>
      <c r="H12" s="65">
        <v>6276528</v>
      </c>
      <c r="I12" s="65">
        <f>IF(H12="","None",_xlfn.XLOOKUP(H12,RawTable[ITEM_NO],RawTable[STOCK],"None"))</f>
        <v>0</v>
      </c>
      <c r="J12" s="313"/>
      <c r="K12" s="313"/>
      <c r="L12" s="316"/>
    </row>
    <row r="13" spans="2:12" ht="30" customHeight="1">
      <c r="B13" s="315" t="s">
        <v>8362</v>
      </c>
      <c r="C13" s="312" t="s">
        <v>1948</v>
      </c>
      <c r="D13" s="312">
        <v>114315</v>
      </c>
      <c r="E13" s="312" t="s">
        <v>8391</v>
      </c>
      <c r="F13" s="312" t="s">
        <v>8395</v>
      </c>
      <c r="G13" s="312"/>
      <c r="H13" s="65">
        <v>6276529</v>
      </c>
      <c r="I13" s="65">
        <f>IF(H13="","None",_xlfn.XLOOKUP(H13,RawTable[ITEM_NO],RawTable[STOCK],"None"))</f>
        <v>0</v>
      </c>
      <c r="J13" s="313"/>
      <c r="K13" s="313"/>
      <c r="L13" s="894"/>
    </row>
    <row r="14" spans="2:12" ht="30" customHeight="1">
      <c r="B14" s="315" t="s">
        <v>8362</v>
      </c>
      <c r="C14" s="312" t="s">
        <v>8393</v>
      </c>
      <c r="D14" s="312">
        <v>114316</v>
      </c>
      <c r="E14" s="312" t="s">
        <v>8391</v>
      </c>
      <c r="F14" s="312" t="s">
        <v>8395</v>
      </c>
      <c r="G14" s="312"/>
      <c r="H14" s="65">
        <v>6276530</v>
      </c>
      <c r="I14" s="65">
        <f>IF(H14="","None",_xlfn.XLOOKUP(H14,RawTable[ITEM_NO],RawTable[STOCK],"None"))</f>
        <v>0</v>
      </c>
      <c r="J14" s="313"/>
      <c r="K14" s="313"/>
      <c r="L14" s="316"/>
    </row>
    <row r="15" spans="2:12" ht="30" customHeight="1">
      <c r="B15" s="315"/>
      <c r="C15" s="312"/>
      <c r="D15" s="312"/>
      <c r="E15" s="312"/>
      <c r="F15" s="312"/>
      <c r="G15" s="312"/>
      <c r="H15" s="65"/>
      <c r="I15" s="65" t="str">
        <f>IF(H15="","None",_xlfn.XLOOKUP(H15,RawTable[ITEM_NO],RawTable[STOCK],"None"))</f>
        <v>None</v>
      </c>
      <c r="J15" s="313"/>
      <c r="K15" s="313"/>
      <c r="L15" s="316"/>
    </row>
    <row r="16" spans="2:12" ht="30" customHeight="1">
      <c r="B16" s="315"/>
      <c r="C16" s="312"/>
      <c r="D16" s="312"/>
      <c r="E16" s="312"/>
      <c r="F16" s="312"/>
      <c r="G16" s="312"/>
      <c r="H16" s="65"/>
      <c r="I16" s="65" t="str">
        <f>IF(H16="","None",_xlfn.XLOOKUP(H16,RawTable[ITEM_NO],RawTable[STOCK],"None"))</f>
        <v>None</v>
      </c>
      <c r="J16" s="313"/>
      <c r="K16" s="313"/>
      <c r="L16" s="316"/>
    </row>
    <row r="17" spans="2:12" ht="30" customHeight="1">
      <c r="B17" s="315"/>
      <c r="C17" s="312"/>
      <c r="D17" s="312"/>
      <c r="E17" s="312"/>
      <c r="F17" s="312"/>
      <c r="G17" s="312"/>
      <c r="H17" s="65"/>
      <c r="I17" s="65" t="str">
        <f>IF(H17="","None",_xlfn.XLOOKUP(H17,RawTable[ITEM_NO],RawTable[STOCK],"None"))</f>
        <v>None</v>
      </c>
      <c r="J17" s="313"/>
      <c r="K17" s="313"/>
      <c r="L17" s="316"/>
    </row>
    <row r="18" spans="2:12" ht="30" customHeight="1">
      <c r="B18" s="315"/>
      <c r="C18" s="312"/>
      <c r="D18" s="312"/>
      <c r="E18" s="312"/>
      <c r="F18" s="312"/>
      <c r="G18" s="312"/>
      <c r="H18" s="65"/>
      <c r="I18" s="65" t="str">
        <f>IF(H18="","None",_xlfn.XLOOKUP(H18,RawTable[ITEM_NO],RawTable[STOCK],"None"))</f>
        <v>None</v>
      </c>
      <c r="J18" s="313"/>
      <c r="K18" s="313"/>
      <c r="L18" s="316"/>
    </row>
    <row r="19" spans="2:12" ht="30" customHeight="1">
      <c r="B19" s="315"/>
      <c r="C19" s="312"/>
      <c r="D19" s="312"/>
      <c r="E19" s="312"/>
      <c r="F19" s="312"/>
      <c r="G19" s="312"/>
      <c r="H19" s="65"/>
      <c r="I19" s="65" t="str">
        <f>IF(H19="","None",_xlfn.XLOOKUP(H19,RawTable[ITEM_NO],RawTable[STOCK],"None"))</f>
        <v>None</v>
      </c>
      <c r="J19" s="313"/>
      <c r="K19" s="313"/>
      <c r="L19" s="316"/>
    </row>
    <row r="20" spans="2:12" ht="30" customHeight="1">
      <c r="B20" s="315"/>
      <c r="C20" s="312"/>
      <c r="D20" s="312"/>
      <c r="E20" s="312"/>
      <c r="F20" s="312"/>
      <c r="G20" s="312"/>
      <c r="H20" s="65"/>
      <c r="I20" s="65" t="str">
        <f>IF(H20="","None",_xlfn.XLOOKUP(H20,RawTable[ITEM_NO],RawTable[STOCK],"None"))</f>
        <v>None</v>
      </c>
      <c r="J20" s="313"/>
      <c r="K20" s="313"/>
      <c r="L20" s="316"/>
    </row>
    <row r="21" spans="2:12" ht="30" customHeight="1">
      <c r="B21" s="315"/>
      <c r="C21" s="312"/>
      <c r="D21" s="312"/>
      <c r="E21" s="312"/>
      <c r="F21" s="312"/>
      <c r="G21" s="312"/>
      <c r="H21" s="65"/>
      <c r="I21" s="65" t="str">
        <f>IF(H21="","None",_xlfn.XLOOKUP(H21,RawTable[ITEM_NO],RawTable[STOCK],"None"))</f>
        <v>None</v>
      </c>
      <c r="J21" s="313"/>
      <c r="K21" s="313"/>
      <c r="L21" s="316"/>
    </row>
    <row r="22" spans="2:12" ht="30" customHeight="1">
      <c r="B22" s="315"/>
      <c r="C22" s="312"/>
      <c r="D22" s="312"/>
      <c r="E22" s="312"/>
      <c r="F22" s="312"/>
      <c r="G22" s="312"/>
      <c r="H22" s="65"/>
      <c r="I22" s="65" t="str">
        <f>IF(H22="","None",_xlfn.XLOOKUP(H22,RawTable[ITEM_NO],RawTable[STOCK],"None"))</f>
        <v>None</v>
      </c>
      <c r="J22" s="313"/>
      <c r="K22" s="313"/>
      <c r="L22" s="316"/>
    </row>
    <row r="23" spans="2:12" ht="30" customHeight="1">
      <c r="B23" s="315"/>
      <c r="C23" s="312"/>
      <c r="D23" s="312"/>
      <c r="E23" s="312"/>
      <c r="F23" s="312"/>
      <c r="G23" s="312"/>
      <c r="H23" s="65"/>
      <c r="I23" s="65" t="str">
        <f>IF(H23="","None",_xlfn.XLOOKUP(H23,RawTable[ITEM_NO],RawTable[STOCK],"None"))</f>
        <v>None</v>
      </c>
      <c r="J23" s="313"/>
      <c r="K23" s="313"/>
      <c r="L23" s="316"/>
    </row>
    <row r="24" spans="2:12" ht="30" customHeight="1">
      <c r="B24" s="315"/>
      <c r="C24" s="312"/>
      <c r="D24" s="312"/>
      <c r="E24" s="312"/>
      <c r="F24" s="312"/>
      <c r="G24" s="312"/>
      <c r="H24" s="65"/>
      <c r="I24" s="65" t="str">
        <f>IF(H24="","None",_xlfn.XLOOKUP(H24,RawTable[ITEM_NO],RawTable[STOCK],"None"))</f>
        <v>None</v>
      </c>
      <c r="J24" s="313"/>
      <c r="K24" s="313"/>
      <c r="L24" s="316"/>
    </row>
    <row r="25" spans="2:12" ht="30" customHeight="1">
      <c r="B25" s="315"/>
      <c r="C25" s="312"/>
      <c r="D25" s="312"/>
      <c r="E25" s="312"/>
      <c r="F25" s="312"/>
      <c r="G25" s="312"/>
      <c r="H25" s="65"/>
      <c r="I25" s="65" t="str">
        <f>IF(H25="","None",_xlfn.XLOOKUP(H25,RawTable[ITEM_NO],RawTable[STOCK],"None"))</f>
        <v>None</v>
      </c>
      <c r="J25" s="313"/>
      <c r="K25" s="313"/>
      <c r="L25" s="316"/>
    </row>
    <row r="26" spans="2:12" ht="30" customHeight="1">
      <c r="B26" s="315"/>
      <c r="C26" s="312"/>
      <c r="D26" s="312"/>
      <c r="E26" s="312"/>
      <c r="F26" s="312"/>
      <c r="G26" s="312"/>
      <c r="H26" s="65"/>
      <c r="I26" s="65" t="str">
        <f>IF(H26="","None",_xlfn.XLOOKUP(H26,RawTable[ITEM_NO],RawTable[STOCK],"None"))</f>
        <v>None</v>
      </c>
      <c r="J26" s="313"/>
      <c r="K26" s="313"/>
      <c r="L26" s="316"/>
    </row>
    <row r="27" spans="2:12" ht="30" customHeight="1">
      <c r="B27" s="315"/>
      <c r="C27" s="312"/>
      <c r="D27" s="312"/>
      <c r="E27" s="312"/>
      <c r="F27" s="312"/>
      <c r="G27" s="312"/>
      <c r="H27" s="65"/>
      <c r="I27" s="65" t="str">
        <f>IF(H27="","None",_xlfn.XLOOKUP(H27,RawTable[ITEM_NO],RawTable[STOCK],"None"))</f>
        <v>None</v>
      </c>
      <c r="J27" s="313"/>
      <c r="K27" s="313"/>
      <c r="L27" s="316"/>
    </row>
    <row r="28" spans="2:12" ht="30" customHeight="1">
      <c r="B28" s="315"/>
      <c r="C28" s="312"/>
      <c r="D28" s="312"/>
      <c r="E28" s="312"/>
      <c r="F28" s="312"/>
      <c r="G28" s="312"/>
      <c r="H28" s="65"/>
      <c r="I28" s="65" t="str">
        <f>IF(H28="","None",_xlfn.XLOOKUP(H28,RawTable[ITEM_NO],RawTable[STOCK],"None"))</f>
        <v>None</v>
      </c>
      <c r="J28" s="313"/>
      <c r="K28" s="313"/>
      <c r="L28" s="316"/>
    </row>
    <row r="29" spans="2:12" ht="30" customHeight="1">
      <c r="B29" s="315"/>
      <c r="C29" s="312"/>
      <c r="D29" s="312"/>
      <c r="E29" s="312"/>
      <c r="F29" s="312"/>
      <c r="G29" s="312"/>
      <c r="H29" s="65"/>
      <c r="I29" s="65" t="str">
        <f>IF(H29="","None",_xlfn.XLOOKUP(H29,RawTable[ITEM_NO],RawTable[STOCK],"None"))</f>
        <v>None</v>
      </c>
      <c r="J29" s="313"/>
      <c r="K29" s="313"/>
      <c r="L29" s="316"/>
    </row>
    <row r="30" spans="2:12" ht="30" customHeight="1">
      <c r="B30" s="315"/>
      <c r="C30" s="312"/>
      <c r="D30" s="312"/>
      <c r="E30" s="312"/>
      <c r="F30" s="312"/>
      <c r="G30" s="312"/>
      <c r="H30" s="65"/>
      <c r="I30" s="65" t="str">
        <f>IF(H30="","None",_xlfn.XLOOKUP(H30,RawTable[ITEM_NO],RawTable[STOCK],"None"))</f>
        <v>None</v>
      </c>
      <c r="J30" s="313"/>
      <c r="K30" s="313"/>
      <c r="L30" s="316"/>
    </row>
    <row r="31" spans="2:12" ht="30" customHeight="1">
      <c r="B31" s="315"/>
      <c r="C31" s="312"/>
      <c r="D31" s="312"/>
      <c r="E31" s="312"/>
      <c r="F31" s="312"/>
      <c r="G31" s="312"/>
      <c r="H31" s="65"/>
      <c r="I31" s="65" t="str">
        <f>IF(H31="","None",_xlfn.XLOOKUP(H31,RawTable[ITEM_NO],RawTable[STOCK],"None"))</f>
        <v>None</v>
      </c>
      <c r="J31" s="313"/>
      <c r="K31" s="313"/>
      <c r="L31" s="316"/>
    </row>
    <row r="32" spans="2:12" ht="30" customHeight="1">
      <c r="B32" s="315"/>
      <c r="C32" s="312"/>
      <c r="D32" s="312"/>
      <c r="E32" s="312"/>
      <c r="F32" s="312"/>
      <c r="G32" s="312"/>
      <c r="H32" s="65"/>
      <c r="I32" s="65" t="str">
        <f>IF(H32="","None",_xlfn.XLOOKUP(H32,RawTable[ITEM_NO],RawTable[STOCK],"None"))</f>
        <v>None</v>
      </c>
      <c r="J32" s="313"/>
      <c r="K32" s="313"/>
      <c r="L32" s="316"/>
    </row>
    <row r="33" spans="2:12" ht="30" customHeight="1">
      <c r="B33" s="315"/>
      <c r="C33" s="312"/>
      <c r="D33" s="312"/>
      <c r="E33" s="312"/>
      <c r="F33" s="312"/>
      <c r="G33" s="312"/>
      <c r="H33" s="65"/>
      <c r="I33" s="65" t="str">
        <f>IF(H33="","None",_xlfn.XLOOKUP(H33,RawTable[ITEM_NO],RawTable[STOCK],"None"))</f>
        <v>None</v>
      </c>
      <c r="J33" s="313"/>
      <c r="K33" s="313"/>
      <c r="L33" s="316"/>
    </row>
    <row r="34" spans="2:12" ht="30" customHeight="1">
      <c r="B34" s="315"/>
      <c r="C34" s="312"/>
      <c r="D34" s="312"/>
      <c r="E34" s="312"/>
      <c r="F34" s="312"/>
      <c r="G34" s="312"/>
      <c r="H34" s="65"/>
      <c r="I34" s="65" t="str">
        <f>IF(H34="","None",_xlfn.XLOOKUP(H34,RawTable[ITEM_NO],RawTable[STOCK],"None"))</f>
        <v>None</v>
      </c>
      <c r="J34" s="313"/>
      <c r="K34" s="313"/>
      <c r="L34" s="316"/>
    </row>
    <row r="35" spans="2:12" ht="30" customHeight="1">
      <c r="B35" s="315"/>
      <c r="C35" s="312"/>
      <c r="D35" s="312"/>
      <c r="E35" s="312"/>
      <c r="F35" s="312"/>
      <c r="G35" s="312"/>
      <c r="H35" s="65"/>
      <c r="I35" s="65" t="str">
        <f>IF(H35="","None",_xlfn.XLOOKUP(H35,RawTable[ITEM_NO],RawTable[STOCK],"None"))</f>
        <v>None</v>
      </c>
      <c r="J35" s="313"/>
      <c r="K35" s="313"/>
      <c r="L35" s="316"/>
    </row>
    <row r="36" spans="2:12" ht="30" customHeight="1">
      <c r="B36" s="315"/>
      <c r="C36" s="312"/>
      <c r="D36" s="312"/>
      <c r="E36" s="312"/>
      <c r="F36" s="312"/>
      <c r="G36" s="312"/>
      <c r="H36" s="65"/>
      <c r="I36" s="65" t="str">
        <f>IF(H36="","None",_xlfn.XLOOKUP(H36,RawTable[ITEM_NO],RawTable[STOCK],"None"))</f>
        <v>None</v>
      </c>
      <c r="J36" s="313"/>
      <c r="K36" s="313"/>
      <c r="L36" s="316"/>
    </row>
    <row r="37" spans="2:12" ht="30" customHeight="1">
      <c r="B37" s="315"/>
      <c r="C37" s="312"/>
      <c r="D37" s="312"/>
      <c r="E37" s="312"/>
      <c r="F37" s="312"/>
      <c r="G37" s="312"/>
      <c r="H37" s="65"/>
      <c r="I37" s="65" t="str">
        <f>IF(H37="","None",_xlfn.XLOOKUP(H37,RawTable[ITEM_NO],RawTable[STOCK],"None"))</f>
        <v>None</v>
      </c>
      <c r="J37" s="313"/>
      <c r="K37" s="313"/>
      <c r="L37" s="316"/>
    </row>
    <row r="38" spans="2:12" ht="30" customHeight="1">
      <c r="B38" s="315"/>
      <c r="C38" s="312"/>
      <c r="D38" s="312"/>
      <c r="E38" s="312"/>
      <c r="F38" s="312"/>
      <c r="G38" s="312"/>
      <c r="H38" s="65"/>
      <c r="I38" s="65" t="str">
        <f>IF(H38="","None",_xlfn.XLOOKUP(H38,RawTable[ITEM_NO],RawTable[STOCK],"None"))</f>
        <v>None</v>
      </c>
      <c r="J38" s="313"/>
      <c r="K38" s="313"/>
      <c r="L38" s="316"/>
    </row>
    <row r="39" spans="2:12" ht="30" customHeight="1">
      <c r="B39" s="315"/>
      <c r="C39" s="312"/>
      <c r="D39" s="312"/>
      <c r="E39" s="312"/>
      <c r="F39" s="312"/>
      <c r="G39" s="312"/>
      <c r="H39" s="65"/>
      <c r="I39" s="65" t="str">
        <f>IF(H39="","None",_xlfn.XLOOKUP(H39,RawTable[ITEM_NO],RawTable[STOCK],"None"))</f>
        <v>None</v>
      </c>
      <c r="J39" s="313"/>
      <c r="K39" s="313"/>
      <c r="L39" s="316"/>
    </row>
    <row r="40" spans="2:12" ht="30" customHeight="1">
      <c r="B40" s="315"/>
      <c r="C40" s="312"/>
      <c r="D40" s="312"/>
      <c r="E40" s="312"/>
      <c r="F40" s="312"/>
      <c r="G40" s="312"/>
      <c r="H40" s="65"/>
      <c r="I40" s="65" t="str">
        <f>IF(H40="","None",_xlfn.XLOOKUP(H40,RawTable[ITEM_NO],RawTable[STOCK],"None"))</f>
        <v>None</v>
      </c>
      <c r="J40" s="313"/>
      <c r="K40" s="313"/>
      <c r="L40" s="316"/>
    </row>
    <row r="41" spans="2:12" ht="30" customHeight="1">
      <c r="B41" s="315"/>
      <c r="C41" s="312"/>
      <c r="D41" s="312"/>
      <c r="E41" s="312"/>
      <c r="F41" s="312"/>
      <c r="G41" s="312"/>
      <c r="H41" s="65"/>
      <c r="I41" s="65" t="str">
        <f>IF(H41="","None",_xlfn.XLOOKUP(H41,RawTable[ITEM_NO],RawTable[STOCK],"None"))</f>
        <v>None</v>
      </c>
      <c r="J41" s="313"/>
      <c r="K41" s="313"/>
      <c r="L41" s="316"/>
    </row>
    <row r="42" spans="2:12" ht="30" customHeight="1">
      <c r="B42" s="315"/>
      <c r="C42" s="312"/>
      <c r="D42" s="312"/>
      <c r="E42" s="312"/>
      <c r="F42" s="312"/>
      <c r="G42" s="312"/>
      <c r="H42" s="65"/>
      <c r="I42" s="65" t="str">
        <f>IF(H42="","None",_xlfn.XLOOKUP(H42,RawTable[ITEM_NO],RawTable[STOCK],"None"))</f>
        <v>None</v>
      </c>
      <c r="J42" s="313"/>
      <c r="K42" s="313"/>
      <c r="L42" s="316"/>
    </row>
    <row r="43" spans="2:12" ht="30" customHeight="1">
      <c r="B43" s="315"/>
      <c r="C43" s="312"/>
      <c r="D43" s="312"/>
      <c r="E43" s="312"/>
      <c r="F43" s="312"/>
      <c r="G43" s="312"/>
      <c r="H43" s="65"/>
      <c r="I43" s="65" t="str">
        <f>IF(H43="","None",_xlfn.XLOOKUP(H43,RawTable[ITEM_NO],RawTable[STOCK],"None"))</f>
        <v>None</v>
      </c>
      <c r="J43" s="313"/>
      <c r="K43" s="313"/>
      <c r="L43" s="316"/>
    </row>
    <row r="44" spans="2:12" ht="30" customHeight="1">
      <c r="B44" s="315"/>
      <c r="C44" s="312"/>
      <c r="D44" s="312"/>
      <c r="E44" s="312"/>
      <c r="F44" s="312"/>
      <c r="G44" s="312"/>
      <c r="H44" s="65"/>
      <c r="I44" s="65" t="str">
        <f>IF(H44="","None",_xlfn.XLOOKUP(H44,RawTable[ITEM_NO],RawTable[STOCK],"None"))</f>
        <v>None</v>
      </c>
      <c r="J44" s="313"/>
      <c r="K44" s="313"/>
      <c r="L44" s="316"/>
    </row>
    <row r="45" spans="2:12" ht="30" customHeight="1">
      <c r="B45" s="315"/>
      <c r="C45" s="312"/>
      <c r="D45" s="312"/>
      <c r="E45" s="312"/>
      <c r="F45" s="312"/>
      <c r="G45" s="312"/>
      <c r="H45" s="65"/>
      <c r="I45" s="65" t="str">
        <f>IF(H45="","None",_xlfn.XLOOKUP(H45,RawTable[ITEM_NO],RawTable[STOCK],"None"))</f>
        <v>None</v>
      </c>
      <c r="J45" s="313"/>
      <c r="K45" s="313"/>
      <c r="L45" s="316"/>
    </row>
    <row r="46" spans="2:12" ht="30" customHeight="1">
      <c r="B46" s="315"/>
      <c r="C46" s="312"/>
      <c r="D46" s="312"/>
      <c r="E46" s="312"/>
      <c r="F46" s="312"/>
      <c r="G46" s="312"/>
      <c r="H46" s="65"/>
      <c r="I46" s="65" t="str">
        <f>IF(H46="","None",_xlfn.XLOOKUP(H46,RawTable[ITEM_NO],RawTable[STOCK],"None"))</f>
        <v>None</v>
      </c>
      <c r="J46" s="313"/>
      <c r="K46" s="313"/>
      <c r="L46" s="316"/>
    </row>
    <row r="47" spans="2:12" ht="30" customHeight="1">
      <c r="B47" s="315"/>
      <c r="C47" s="312"/>
      <c r="D47" s="312"/>
      <c r="E47" s="312"/>
      <c r="F47" s="312"/>
      <c r="G47" s="312"/>
      <c r="H47" s="65"/>
      <c r="I47" s="65" t="str">
        <f>IF(H47="","None",_xlfn.XLOOKUP(H47,RawTable[ITEM_NO],RawTable[STOCK],"None"))</f>
        <v>None</v>
      </c>
      <c r="J47" s="313"/>
      <c r="K47" s="313"/>
      <c r="L47" s="316"/>
    </row>
    <row r="48" spans="2:12" ht="30" customHeight="1">
      <c r="B48" s="315"/>
      <c r="C48" s="312"/>
      <c r="D48" s="312"/>
      <c r="E48" s="312"/>
      <c r="F48" s="312"/>
      <c r="G48" s="312"/>
      <c r="H48" s="65"/>
      <c r="I48" s="65" t="str">
        <f>IF(H48="","None",_xlfn.XLOOKUP(H48,RawTable[ITEM_NO],RawTable[STOCK],"None"))</f>
        <v>None</v>
      </c>
      <c r="J48" s="313"/>
      <c r="K48" s="313"/>
      <c r="L48" s="316"/>
    </row>
    <row r="49" spans="2:12" ht="30" customHeight="1">
      <c r="B49" s="315"/>
      <c r="C49" s="312"/>
      <c r="D49" s="312"/>
      <c r="E49" s="312"/>
      <c r="F49" s="312"/>
      <c r="G49" s="312"/>
      <c r="H49" s="65"/>
      <c r="I49" s="65" t="str">
        <f>IF(H49="","None",_xlfn.XLOOKUP(H49,RawTable[ITEM_NO],RawTable[STOCK],"None"))</f>
        <v>None</v>
      </c>
      <c r="J49" s="313"/>
      <c r="K49" s="313"/>
      <c r="L49" s="316"/>
    </row>
    <row r="50" spans="2:12" ht="30" customHeight="1">
      <c r="B50" s="315"/>
      <c r="C50" s="312"/>
      <c r="D50" s="312"/>
      <c r="E50" s="312"/>
      <c r="F50" s="312"/>
      <c r="G50" s="312"/>
      <c r="H50" s="65"/>
      <c r="I50" s="65" t="str">
        <f>IF(H50="","None",_xlfn.XLOOKUP(H50,RawTable[ITEM_NO],RawTable[STOCK],"None"))</f>
        <v>None</v>
      </c>
      <c r="J50" s="313"/>
      <c r="K50" s="313"/>
      <c r="L50" s="316"/>
    </row>
    <row r="51" spans="2:12" ht="30" customHeight="1">
      <c r="B51" s="315"/>
      <c r="C51" s="312"/>
      <c r="D51" s="312"/>
      <c r="E51" s="312"/>
      <c r="F51" s="312"/>
      <c r="G51" s="312"/>
      <c r="H51" s="65"/>
      <c r="I51" s="65" t="str">
        <f>IF(H51="","None",_xlfn.XLOOKUP(H51,RawTable[ITEM_NO],RawTable[STOCK],"None"))</f>
        <v>None</v>
      </c>
      <c r="J51" s="313"/>
      <c r="K51" s="313"/>
      <c r="L51" s="316"/>
    </row>
    <row r="52" spans="2:12" ht="30" customHeight="1">
      <c r="B52" s="315"/>
      <c r="C52" s="312"/>
      <c r="D52" s="312"/>
      <c r="E52" s="312"/>
      <c r="F52" s="312"/>
      <c r="G52" s="312"/>
      <c r="H52" s="65"/>
      <c r="I52" s="65" t="str">
        <f>IF(H52="","None",_xlfn.XLOOKUP(H52,RawTable[ITEM_NO],RawTable[STOCK],"None"))</f>
        <v>None</v>
      </c>
      <c r="J52" s="313"/>
      <c r="K52" s="313"/>
      <c r="L52" s="316"/>
    </row>
    <row r="53" spans="2:12" ht="30" customHeight="1">
      <c r="B53" s="315"/>
      <c r="C53" s="312"/>
      <c r="D53" s="312"/>
      <c r="E53" s="312"/>
      <c r="F53" s="312"/>
      <c r="G53" s="312"/>
      <c r="H53" s="65"/>
      <c r="I53" s="65" t="str">
        <f>IF(H53="","None",_xlfn.XLOOKUP(H53,RawTable[ITEM_NO],RawTable[STOCK],"None"))</f>
        <v>None</v>
      </c>
      <c r="J53" s="313"/>
      <c r="K53" s="313"/>
      <c r="L53" s="316"/>
    </row>
    <row r="54" spans="2:12" ht="30" customHeight="1">
      <c r="B54" s="315"/>
      <c r="C54" s="312"/>
      <c r="D54" s="312"/>
      <c r="E54" s="312"/>
      <c r="F54" s="312"/>
      <c r="G54" s="312"/>
      <c r="H54" s="65"/>
      <c r="I54" s="65" t="str">
        <f>IF(H54="","None",_xlfn.XLOOKUP(H54,RawTable[ITEM_NO],RawTable[STOCK],"None"))</f>
        <v>None</v>
      </c>
      <c r="J54" s="313"/>
      <c r="K54" s="313"/>
      <c r="L54" s="316"/>
    </row>
    <row r="55" spans="2:12" ht="30" customHeight="1">
      <c r="B55" s="315"/>
      <c r="C55" s="312"/>
      <c r="D55" s="312"/>
      <c r="E55" s="312"/>
      <c r="F55" s="312"/>
      <c r="G55" s="312"/>
      <c r="H55" s="65"/>
      <c r="I55" s="65" t="str">
        <f>IF(H55="","None",_xlfn.XLOOKUP(H55,RawTable[ITEM_NO],RawTable[STOCK],"None"))</f>
        <v>None</v>
      </c>
      <c r="J55" s="313"/>
      <c r="K55" s="313"/>
      <c r="L55" s="316"/>
    </row>
    <row r="56" spans="2:12" ht="30" customHeight="1">
      <c r="B56" s="315"/>
      <c r="C56" s="312"/>
      <c r="D56" s="312"/>
      <c r="E56" s="312"/>
      <c r="F56" s="312"/>
      <c r="G56" s="312"/>
      <c r="H56" s="65"/>
      <c r="I56" s="65" t="str">
        <f>IF(H56="","None",_xlfn.XLOOKUP(H56,RawTable[ITEM_NO],RawTable[STOCK],"None"))</f>
        <v>None</v>
      </c>
      <c r="J56" s="313"/>
      <c r="K56" s="313"/>
      <c r="L56" s="316"/>
    </row>
    <row r="57" spans="2:12" ht="30" customHeight="1">
      <c r="B57" s="315"/>
      <c r="C57" s="312"/>
      <c r="D57" s="312"/>
      <c r="E57" s="312"/>
      <c r="F57" s="312"/>
      <c r="G57" s="312"/>
      <c r="H57" s="65"/>
      <c r="I57" s="65" t="str">
        <f>IF(H57="","None",_xlfn.XLOOKUP(H57,RawTable[ITEM_NO],RawTable[STOCK],"None"))</f>
        <v>None</v>
      </c>
      <c r="J57" s="313"/>
      <c r="K57" s="313"/>
      <c r="L57" s="316"/>
    </row>
    <row r="58" spans="2:12" ht="30" customHeight="1">
      <c r="B58" s="315"/>
      <c r="C58" s="312"/>
      <c r="D58" s="312"/>
      <c r="E58" s="312"/>
      <c r="F58" s="312"/>
      <c r="G58" s="312"/>
      <c r="H58" s="65"/>
      <c r="I58" s="65" t="str">
        <f>IF(H58="","None",_xlfn.XLOOKUP(H58,RawTable[ITEM_NO],RawTable[STOCK],"None"))</f>
        <v>None</v>
      </c>
      <c r="J58" s="313"/>
      <c r="K58" s="313"/>
      <c r="L58" s="316"/>
    </row>
    <row r="59" spans="2:12" ht="30" customHeight="1">
      <c r="B59" s="315"/>
      <c r="C59" s="312"/>
      <c r="D59" s="312"/>
      <c r="E59" s="312"/>
      <c r="F59" s="312"/>
      <c r="G59" s="312"/>
      <c r="H59" s="65"/>
      <c r="I59" s="65" t="str">
        <f>IF(H59="","None",_xlfn.XLOOKUP(H59,RawTable[ITEM_NO],RawTable[STOCK],"None"))</f>
        <v>None</v>
      </c>
      <c r="J59" s="313"/>
      <c r="K59" s="313"/>
      <c r="L59" s="316"/>
    </row>
    <row r="60" spans="2:12" ht="30" customHeight="1">
      <c r="B60" s="315"/>
      <c r="C60" s="312"/>
      <c r="D60" s="312"/>
      <c r="E60" s="312"/>
      <c r="F60" s="312"/>
      <c r="G60" s="312"/>
      <c r="H60" s="65"/>
      <c r="I60" s="65" t="str">
        <f>IF(H60="","None",_xlfn.XLOOKUP(H60,RawTable[ITEM_NO],RawTable[STOCK],"None"))</f>
        <v>None</v>
      </c>
      <c r="J60" s="313"/>
      <c r="K60" s="313"/>
      <c r="L60" s="316"/>
    </row>
    <row r="61" spans="2:12" ht="30" customHeight="1">
      <c r="B61" s="315"/>
      <c r="C61" s="312"/>
      <c r="D61" s="312"/>
      <c r="E61" s="312"/>
      <c r="F61" s="312"/>
      <c r="G61" s="312"/>
      <c r="H61" s="65"/>
      <c r="I61" s="65" t="str">
        <f>IF(H61="","None",_xlfn.XLOOKUP(H61,RawTable[ITEM_NO],RawTable[STOCK],"None"))</f>
        <v>None</v>
      </c>
      <c r="J61" s="313"/>
      <c r="K61" s="313"/>
      <c r="L61" s="316"/>
    </row>
    <row r="62" spans="2:12" ht="30" customHeight="1">
      <c r="B62" s="315"/>
      <c r="C62" s="312"/>
      <c r="D62" s="312"/>
      <c r="E62" s="312"/>
      <c r="F62" s="312"/>
      <c r="G62" s="312"/>
      <c r="H62" s="65"/>
      <c r="I62" s="65" t="str">
        <f>IF(H62="","None",_xlfn.XLOOKUP(H62,RawTable[ITEM_NO],RawTable[STOCK],"None"))</f>
        <v>None</v>
      </c>
      <c r="J62" s="313"/>
      <c r="K62" s="313"/>
      <c r="L62" s="316"/>
    </row>
    <row r="63" spans="2:12" ht="30" customHeight="1">
      <c r="B63" s="315"/>
      <c r="C63" s="312"/>
      <c r="D63" s="312"/>
      <c r="E63" s="312"/>
      <c r="F63" s="312"/>
      <c r="G63" s="312"/>
      <c r="H63" s="65"/>
      <c r="I63" s="65" t="str">
        <f>IF(H63="","None",_xlfn.XLOOKUP(H63,RawTable[ITEM_NO],RawTable[STOCK],"None"))</f>
        <v>None</v>
      </c>
      <c r="J63" s="313"/>
      <c r="K63" s="313"/>
      <c r="L63" s="316"/>
    </row>
    <row r="64" spans="2:12" ht="30" customHeight="1">
      <c r="B64" s="315"/>
      <c r="C64" s="312"/>
      <c r="D64" s="312"/>
      <c r="E64" s="312"/>
      <c r="F64" s="312"/>
      <c r="G64" s="312"/>
      <c r="H64" s="65"/>
      <c r="I64" s="65" t="str">
        <f>IF(H64="","None",_xlfn.XLOOKUP(H64,RawTable[ITEM_NO],RawTable[STOCK],"None"))</f>
        <v>None</v>
      </c>
      <c r="J64" s="313"/>
      <c r="K64" s="313"/>
      <c r="L64" s="316"/>
    </row>
    <row r="65" spans="2:12" ht="30" customHeight="1">
      <c r="B65" s="315"/>
      <c r="C65" s="312"/>
      <c r="D65" s="312"/>
      <c r="E65" s="312"/>
      <c r="F65" s="312"/>
      <c r="G65" s="312"/>
      <c r="H65" s="65"/>
      <c r="I65" s="65" t="str">
        <f>IF(H65="","None",_xlfn.XLOOKUP(H65,RawTable[ITEM_NO],RawTable[STOCK],"None"))</f>
        <v>None</v>
      </c>
      <c r="J65" s="313"/>
      <c r="K65" s="313"/>
      <c r="L65" s="316"/>
    </row>
    <row r="66" spans="2:12" ht="30" customHeight="1">
      <c r="B66" s="315"/>
      <c r="C66" s="312"/>
      <c r="D66" s="312"/>
      <c r="E66" s="312"/>
      <c r="F66" s="312"/>
      <c r="G66" s="312"/>
      <c r="H66" s="65"/>
      <c r="I66" s="65" t="str">
        <f>IF(H66="","None",_xlfn.XLOOKUP(H66,RawTable[ITEM_NO],RawTable[STOCK],"None"))</f>
        <v>None</v>
      </c>
      <c r="J66" s="313"/>
      <c r="K66" s="313"/>
      <c r="L66" s="316"/>
    </row>
    <row r="67" spans="2:12" ht="30" customHeight="1">
      <c r="B67" s="315"/>
      <c r="C67" s="312"/>
      <c r="D67" s="312"/>
      <c r="E67" s="312"/>
      <c r="F67" s="312"/>
      <c r="G67" s="312"/>
      <c r="H67" s="65"/>
      <c r="I67" s="65" t="str">
        <f>IF(H67="","None",_xlfn.XLOOKUP(H67,RawTable[ITEM_NO],RawTable[STOCK],"None"))</f>
        <v>None</v>
      </c>
      <c r="J67" s="313"/>
      <c r="K67" s="313"/>
      <c r="L67" s="316"/>
    </row>
    <row r="68" spans="2:12" ht="30" customHeight="1">
      <c r="B68" s="315"/>
      <c r="C68" s="312"/>
      <c r="D68" s="312"/>
      <c r="E68" s="312"/>
      <c r="F68" s="312"/>
      <c r="G68" s="312"/>
      <c r="H68" s="65"/>
      <c r="I68" s="65" t="str">
        <f>IF(H68="","None",_xlfn.XLOOKUP(H68,RawTable[ITEM_NO],RawTable[STOCK],"None"))</f>
        <v>None</v>
      </c>
      <c r="J68" s="313"/>
      <c r="K68" s="313"/>
      <c r="L68" s="316"/>
    </row>
    <row r="69" spans="2:12" ht="30" customHeight="1">
      <c r="B69" s="315"/>
      <c r="C69" s="312"/>
      <c r="D69" s="312"/>
      <c r="E69" s="312"/>
      <c r="F69" s="312"/>
      <c r="G69" s="312"/>
      <c r="H69" s="65"/>
      <c r="I69" s="65" t="str">
        <f>IF(H69="","None",_xlfn.XLOOKUP(H69,RawTable[ITEM_NO],RawTable[STOCK],"None"))</f>
        <v>None</v>
      </c>
      <c r="J69" s="313"/>
      <c r="K69" s="313"/>
      <c r="L69" s="316"/>
    </row>
    <row r="70" spans="2:12" ht="30" customHeight="1">
      <c r="B70" s="315"/>
      <c r="C70" s="312"/>
      <c r="D70" s="312"/>
      <c r="E70" s="312"/>
      <c r="F70" s="312"/>
      <c r="G70" s="312"/>
      <c r="H70" s="65"/>
      <c r="I70" s="65" t="str">
        <f>IF(H70="","None",_xlfn.XLOOKUP(H70,RawTable[ITEM_NO],RawTable[STOCK],"None"))</f>
        <v>None</v>
      </c>
      <c r="J70" s="313"/>
      <c r="K70" s="313"/>
      <c r="L70" s="316"/>
    </row>
    <row r="71" spans="2:12" ht="30" customHeight="1">
      <c r="B71" s="315"/>
      <c r="C71" s="312"/>
      <c r="D71" s="312"/>
      <c r="E71" s="312"/>
      <c r="F71" s="312"/>
      <c r="G71" s="312"/>
      <c r="H71" s="65"/>
      <c r="I71" s="65" t="str">
        <f>IF(H71="","None",_xlfn.XLOOKUP(H71,RawTable[ITEM_NO],RawTable[STOCK],"None"))</f>
        <v>None</v>
      </c>
      <c r="J71" s="313"/>
      <c r="K71" s="313"/>
      <c r="L71" s="316"/>
    </row>
    <row r="72" spans="2:12" ht="30" customHeight="1">
      <c r="B72" s="315"/>
      <c r="C72" s="312"/>
      <c r="D72" s="312"/>
      <c r="E72" s="312"/>
      <c r="F72" s="312"/>
      <c r="G72" s="312"/>
      <c r="H72" s="65"/>
      <c r="I72" s="65" t="str">
        <f>IF(H72="","None",_xlfn.XLOOKUP(H72,RawTable[ITEM_NO],RawTable[STOCK],"None"))</f>
        <v>None</v>
      </c>
      <c r="J72" s="313"/>
      <c r="K72" s="313"/>
      <c r="L72" s="316"/>
    </row>
    <row r="73" spans="2:12" ht="30" customHeight="1">
      <c r="B73" s="315"/>
      <c r="C73" s="312"/>
      <c r="D73" s="312"/>
      <c r="E73" s="312"/>
      <c r="F73" s="312"/>
      <c r="G73" s="312"/>
      <c r="H73" s="65"/>
      <c r="I73" s="65" t="str">
        <f>IF(H73="","None",_xlfn.XLOOKUP(H73,RawTable[ITEM_NO],RawTable[STOCK],"None"))</f>
        <v>None</v>
      </c>
      <c r="J73" s="313"/>
      <c r="K73" s="313"/>
      <c r="L73" s="316"/>
    </row>
    <row r="74" spans="2:12" ht="30" customHeight="1">
      <c r="B74" s="315"/>
      <c r="C74" s="312"/>
      <c r="D74" s="312"/>
      <c r="E74" s="312"/>
      <c r="F74" s="312"/>
      <c r="G74" s="312"/>
      <c r="H74" s="65"/>
      <c r="I74" s="65" t="str">
        <f>IF(H74="","None",_xlfn.XLOOKUP(H74,RawTable[ITEM_NO],RawTable[STOCK],"None"))</f>
        <v>None</v>
      </c>
      <c r="J74" s="313"/>
      <c r="K74" s="313"/>
      <c r="L74" s="316"/>
    </row>
    <row r="75" spans="2:12" ht="30" customHeight="1">
      <c r="B75" s="315"/>
      <c r="C75" s="312"/>
      <c r="D75" s="312"/>
      <c r="E75" s="312"/>
      <c r="F75" s="312"/>
      <c r="G75" s="312"/>
      <c r="H75" s="65"/>
      <c r="I75" s="65" t="str">
        <f>IF(H75="","None",_xlfn.XLOOKUP(H75,RawTable[ITEM_NO],RawTable[STOCK],"None"))</f>
        <v>None</v>
      </c>
      <c r="J75" s="313"/>
      <c r="K75" s="313"/>
      <c r="L75" s="316"/>
    </row>
    <row r="76" spans="2:12" ht="30" customHeight="1">
      <c r="B76" s="315"/>
      <c r="C76" s="312"/>
      <c r="D76" s="312"/>
      <c r="E76" s="312"/>
      <c r="F76" s="312"/>
      <c r="G76" s="312"/>
      <c r="H76" s="65"/>
      <c r="I76" s="65" t="str">
        <f>IF(H76="","None",_xlfn.XLOOKUP(H76,RawTable[ITEM_NO],RawTable[STOCK],"None"))</f>
        <v>None</v>
      </c>
      <c r="J76" s="313"/>
      <c r="K76" s="313"/>
      <c r="L76" s="316"/>
    </row>
    <row r="77" spans="2:12" ht="30" customHeight="1">
      <c r="B77" s="315"/>
      <c r="C77" s="312"/>
      <c r="D77" s="312"/>
      <c r="E77" s="312"/>
      <c r="F77" s="312"/>
      <c r="G77" s="312"/>
      <c r="H77" s="65"/>
      <c r="I77" s="65" t="str">
        <f>IF(H77="","None",_xlfn.XLOOKUP(H77,RawTable[ITEM_NO],RawTable[STOCK],"None"))</f>
        <v>None</v>
      </c>
      <c r="J77" s="313"/>
      <c r="K77" s="313"/>
      <c r="L77" s="316"/>
    </row>
    <row r="78" spans="2:12" ht="30" customHeight="1">
      <c r="B78" s="315"/>
      <c r="C78" s="312"/>
      <c r="D78" s="312"/>
      <c r="E78" s="312"/>
      <c r="F78" s="312"/>
      <c r="G78" s="312"/>
      <c r="H78" s="65"/>
      <c r="I78" s="65" t="str">
        <f>IF(H78="","None",_xlfn.XLOOKUP(H78,RawTable[ITEM_NO],RawTable[STOCK],"None"))</f>
        <v>None</v>
      </c>
      <c r="J78" s="313"/>
      <c r="K78" s="313"/>
      <c r="L78" s="316"/>
    </row>
    <row r="79" spans="2:12" ht="30" customHeight="1">
      <c r="B79" s="315"/>
      <c r="C79" s="312"/>
      <c r="D79" s="312"/>
      <c r="E79" s="312"/>
      <c r="F79" s="312"/>
      <c r="G79" s="312"/>
      <c r="H79" s="65"/>
      <c r="I79" s="65" t="str">
        <f>IF(H79="","None",_xlfn.XLOOKUP(H79,RawTable[ITEM_NO],RawTable[STOCK],"None"))</f>
        <v>None</v>
      </c>
      <c r="J79" s="313"/>
      <c r="K79" s="313"/>
      <c r="L79" s="316"/>
    </row>
    <row r="80" spans="2:12" ht="30" customHeight="1">
      <c r="B80" s="315"/>
      <c r="C80" s="312"/>
      <c r="D80" s="312"/>
      <c r="E80" s="312"/>
      <c r="F80" s="312"/>
      <c r="G80" s="312"/>
      <c r="H80" s="65"/>
      <c r="I80" s="65" t="str">
        <f>IF(H80="","None",_xlfn.XLOOKUP(H80,RawTable[ITEM_NO],RawTable[STOCK],"None"))</f>
        <v>None</v>
      </c>
      <c r="J80" s="313"/>
      <c r="K80" s="313"/>
      <c r="L80" s="316"/>
    </row>
    <row r="81" spans="2:12" ht="30" customHeight="1">
      <c r="B81" s="315"/>
      <c r="C81" s="312"/>
      <c r="D81" s="312"/>
      <c r="E81" s="312"/>
      <c r="F81" s="312"/>
      <c r="G81" s="312"/>
      <c r="H81" s="65"/>
      <c r="I81" s="65" t="str">
        <f>IF(H81="","None",_xlfn.XLOOKUP(H81,RawTable[ITEM_NO],RawTable[STOCK],"None"))</f>
        <v>None</v>
      </c>
      <c r="J81" s="313"/>
      <c r="K81" s="313"/>
      <c r="L81" s="316"/>
    </row>
    <row r="82" spans="2:12" ht="30" customHeight="1">
      <c r="B82" s="315"/>
      <c r="C82" s="312"/>
      <c r="D82" s="312"/>
      <c r="E82" s="312"/>
      <c r="F82" s="312"/>
      <c r="G82" s="312"/>
      <c r="H82" s="65"/>
      <c r="I82" s="65" t="str">
        <f>IF(H82="","None",_xlfn.XLOOKUP(H82,RawTable[ITEM_NO],RawTable[STOCK],"None"))</f>
        <v>None</v>
      </c>
      <c r="J82" s="313"/>
      <c r="K82" s="313"/>
      <c r="L82" s="316"/>
    </row>
    <row r="83" spans="2:12" ht="30" customHeight="1">
      <c r="B83" s="315"/>
      <c r="C83" s="312"/>
      <c r="D83" s="312"/>
      <c r="E83" s="312"/>
      <c r="F83" s="312"/>
      <c r="G83" s="312"/>
      <c r="H83" s="65"/>
      <c r="I83" s="65" t="str">
        <f>IF(H83="","None",_xlfn.XLOOKUP(H83,RawTable[ITEM_NO],RawTable[STOCK],"None"))</f>
        <v>None</v>
      </c>
      <c r="J83" s="313"/>
      <c r="K83" s="313"/>
      <c r="L83" s="316"/>
    </row>
    <row r="84" spans="2:12" ht="30" customHeight="1">
      <c r="B84" s="315"/>
      <c r="C84" s="312"/>
      <c r="D84" s="312"/>
      <c r="E84" s="312"/>
      <c r="F84" s="312"/>
      <c r="G84" s="312"/>
      <c r="H84" s="65"/>
      <c r="I84" s="65" t="str">
        <f>IF(H84="","None",_xlfn.XLOOKUP(H84,RawTable[ITEM_NO],RawTable[STOCK],"None"))</f>
        <v>None</v>
      </c>
      <c r="J84" s="313"/>
      <c r="K84" s="313"/>
      <c r="L84" s="316"/>
    </row>
    <row r="85" spans="2:12" ht="30" customHeight="1">
      <c r="I85" s="65" t="str">
        <f>IF(H85="","None",_xlfn.XLOOKUP(H85,RawTable[ITEM_NO],RawTable[STOCK],"None"))</f>
        <v>None</v>
      </c>
    </row>
    <row r="86" spans="2:12" ht="30" customHeight="1">
      <c r="I86" s="65" t="str">
        <f>IF(H86="","None",_xlfn.XLOOKUP(H86,RawTable[ITEM_NO],RawTable[STOCK],"None"))</f>
        <v>None</v>
      </c>
    </row>
    <row r="87" spans="2:12" ht="30" customHeight="1">
      <c r="I87" s="65" t="str">
        <f>IF(H87="","None",_xlfn.XLOOKUP(H87,RawTable[ITEM_NO],RawTable[STOCK],"None"))</f>
        <v>None</v>
      </c>
    </row>
    <row r="88" spans="2:12" ht="30" customHeight="1">
      <c r="I88" s="65" t="str">
        <f>IF(H88="","None",_xlfn.XLOOKUP(H88,RawTable[ITEM_NO],RawTable[STOCK],"None"))</f>
        <v>None</v>
      </c>
    </row>
    <row r="89" spans="2:12" ht="30" customHeight="1">
      <c r="I89" s="65" t="str">
        <f>IF(H89="","None",_xlfn.XLOOKUP(H89,RawTable[ITEM_NO],RawTable[STOCK],"None"))</f>
        <v>None</v>
      </c>
    </row>
    <row r="90" spans="2:12" ht="30" customHeight="1">
      <c r="I90" s="65" t="str">
        <f>IF(H90="","None",_xlfn.XLOOKUP(H90,RawTable[ITEM_NO],RawTable[STOCK],"None"))</f>
        <v>None</v>
      </c>
    </row>
    <row r="91" spans="2:12" ht="30" customHeight="1">
      <c r="I91" s="65" t="str">
        <f>IF(H91="","None",_xlfn.XLOOKUP(H91,RawTable[ITEM_NO],RawTable[STOCK],"None"))</f>
        <v>None</v>
      </c>
    </row>
    <row r="92" spans="2:12" ht="30" customHeight="1">
      <c r="I92" s="65" t="str">
        <f>IF(H92="","None",_xlfn.XLOOKUP(H92,RawTable[ITEM_NO],RawTable[STOCK],"None"))</f>
        <v>None</v>
      </c>
    </row>
    <row r="93" spans="2:12" ht="30" customHeight="1">
      <c r="I93" s="65" t="str">
        <f>IF(H93="","None",_xlfn.XLOOKUP(H93,RawTable[ITEM_NO],RawTable[STOCK],"None"))</f>
        <v>None</v>
      </c>
    </row>
    <row r="94" spans="2:12" ht="30" customHeight="1">
      <c r="I94" s="65" t="str">
        <f>IF(H94="","None",_xlfn.XLOOKUP(H94,RawTable[ITEM_NO],RawTable[STOCK],"None"))</f>
        <v>None</v>
      </c>
    </row>
    <row r="95" spans="2:12" ht="30" customHeight="1">
      <c r="I95" s="65" t="str">
        <f>IF(H95="","None",_xlfn.XLOOKUP(H95,RawTable[ITEM_NO],RawTable[STOCK],"None"))</f>
        <v>None</v>
      </c>
    </row>
    <row r="96" spans="2:12" ht="30" customHeight="1">
      <c r="I96" s="65" t="str">
        <f>IF(H96="","None",_xlfn.XLOOKUP(H96,RawTable[ITEM_NO],RawTable[STOCK],"None"))</f>
        <v>None</v>
      </c>
    </row>
    <row r="97" spans="9:9" ht="30" customHeight="1">
      <c r="I97" s="65" t="str">
        <f>IF(H97="","None",_xlfn.XLOOKUP(H97,RawTable[ITEM_NO],RawTable[STOCK],"None"))</f>
        <v>None</v>
      </c>
    </row>
    <row r="98" spans="9:9" ht="30" customHeight="1">
      <c r="I98" s="65" t="str">
        <f>IF(H98="","None",_xlfn.XLOOKUP(H98,RawTable[ITEM_NO],RawTable[STOCK],"None"))</f>
        <v>None</v>
      </c>
    </row>
    <row r="99" spans="9:9" ht="30" customHeight="1">
      <c r="I99" s="65" t="str">
        <f>IF(H99="","None",_xlfn.XLOOKUP(H99,RawTable[ITEM_NO],RawTable[STOCK],"None"))</f>
        <v>None</v>
      </c>
    </row>
    <row r="100" spans="9:9" ht="30" customHeight="1">
      <c r="I100" s="65" t="str">
        <f>IF(H100="","None",_xlfn.XLOOKUP(H100,RawTable[ITEM_NO],RawTable[STOCK],"None"))</f>
        <v>None</v>
      </c>
    </row>
    <row r="101" spans="9:9" ht="30" customHeight="1">
      <c r="I101" s="65" t="str">
        <f>IF(H101="","None",_xlfn.XLOOKUP(H101,RawTable[ITEM_NO],RawTable[STOCK],"None"))</f>
        <v>None</v>
      </c>
    </row>
    <row r="102" spans="9:9" ht="30" customHeight="1">
      <c r="I102" s="65" t="str">
        <f>IF(H102="","None",_xlfn.XLOOKUP(H102,RawTable[ITEM_NO],RawTable[STOCK],"None"))</f>
        <v>None</v>
      </c>
    </row>
    <row r="103" spans="9:9" ht="30" customHeight="1">
      <c r="I103" s="65" t="str">
        <f>IF(H103="","None",_xlfn.XLOOKUP(H103,RawTable[ITEM_NO],RawTable[STOCK],"None"))</f>
        <v>None</v>
      </c>
    </row>
    <row r="104" spans="9:9" ht="30" customHeight="1">
      <c r="I104" s="65" t="str">
        <f>IF(H104="","None",_xlfn.XLOOKUP(H104,RawTable[ITEM_NO],RawTable[STOCK],"None"))</f>
        <v>None</v>
      </c>
    </row>
    <row r="105" spans="9:9" ht="30" customHeight="1">
      <c r="I105" s="65" t="str">
        <f>IF(H105="","None",_xlfn.XLOOKUP(H105,RawTable[ITEM_NO],RawTable[STOCK],"None"))</f>
        <v>None</v>
      </c>
    </row>
    <row r="106" spans="9:9" ht="30" customHeight="1">
      <c r="I106" s="65" t="str">
        <f>IF(H106="","None",_xlfn.XLOOKUP(H106,RawTable[ITEM_NO],RawTable[STOCK],"None"))</f>
        <v>None</v>
      </c>
    </row>
    <row r="107" spans="9:9" ht="30" customHeight="1">
      <c r="I107" s="65" t="str">
        <f>IF(H107="","None",_xlfn.XLOOKUP(H107,RawTable[ITEM_NO],RawTable[STOCK],"None"))</f>
        <v>None</v>
      </c>
    </row>
    <row r="108" spans="9:9" ht="30" customHeight="1">
      <c r="I108" s="65" t="str">
        <f>IF(H108="","None",_xlfn.XLOOKUP(H108,RawTable[ITEM_NO],RawTable[STOCK],"None"))</f>
        <v>None</v>
      </c>
    </row>
    <row r="109" spans="9:9" ht="30" customHeight="1">
      <c r="I109" s="65" t="str">
        <f>IF(H109="","None",_xlfn.XLOOKUP(H109,RawTable[ITEM_NO],RawTable[STOCK],"None"))</f>
        <v>None</v>
      </c>
    </row>
    <row r="110" spans="9:9" ht="30" customHeight="1">
      <c r="I110" s="65" t="str">
        <f>IF(H110="","None",_xlfn.XLOOKUP(H110,RawTable[ITEM_NO],RawTable[STOCK],"None"))</f>
        <v>None</v>
      </c>
    </row>
    <row r="111" spans="9:9" ht="30" customHeight="1">
      <c r="I111" s="65" t="str">
        <f>IF(H111="","None",_xlfn.XLOOKUP(H111,RawTable[ITEM_NO],RawTable[STOCK],"None"))</f>
        <v>None</v>
      </c>
    </row>
    <row r="112" spans="9:9" ht="30" customHeight="1">
      <c r="I112" s="65" t="str">
        <f>IF(H112="","None",_xlfn.XLOOKUP(H112,RawTable[ITEM_NO],RawTable[STOCK],"None"))</f>
        <v>None</v>
      </c>
    </row>
    <row r="113" spans="9:9" ht="30" customHeight="1">
      <c r="I113" s="65" t="str">
        <f>IF(H113="","None",_xlfn.XLOOKUP(H113,RawTable[ITEM_NO],RawTable[STOCK],"None"))</f>
        <v>None</v>
      </c>
    </row>
    <row r="114" spans="9:9" ht="30" customHeight="1">
      <c r="I114" s="65" t="str">
        <f>IF(H114="","None",_xlfn.XLOOKUP(H114,RawTable[ITEM_NO],RawTable[STOCK],"None"))</f>
        <v>None</v>
      </c>
    </row>
    <row r="115" spans="9:9" ht="30" customHeight="1">
      <c r="I115" s="65" t="str">
        <f>IF(H115="","None",_xlfn.XLOOKUP(H115,RawTable[ITEM_NO],RawTable[STOCK],"None"))</f>
        <v>None</v>
      </c>
    </row>
    <row r="116" spans="9:9" ht="30" customHeight="1">
      <c r="I116" s="65" t="str">
        <f>IF(H116="","None",_xlfn.XLOOKUP(H116,RawTable[ITEM_NO],RawTable[STOCK],"None"))</f>
        <v>None</v>
      </c>
    </row>
    <row r="117" spans="9:9" ht="30" customHeight="1">
      <c r="I117" s="65" t="str">
        <f>IF(H117="","None",_xlfn.XLOOKUP(H117,RawTable[ITEM_NO],RawTable[STOCK],"None"))</f>
        <v>None</v>
      </c>
    </row>
    <row r="118" spans="9:9" ht="30" customHeight="1">
      <c r="I118" s="65" t="str">
        <f>IF(H118="","None",_xlfn.XLOOKUP(H118,RawTable[ITEM_NO],RawTable[STOCK],"None"))</f>
        <v>None</v>
      </c>
    </row>
    <row r="119" spans="9:9" ht="30" customHeight="1">
      <c r="I119" s="65" t="str">
        <f>IF(H119="","None",_xlfn.XLOOKUP(H119,RawTable[ITEM_NO],RawTable[STOCK],"None"))</f>
        <v>None</v>
      </c>
    </row>
    <row r="120" spans="9:9" ht="30" customHeight="1">
      <c r="I120" s="65" t="str">
        <f>IF(H120="","None",_xlfn.XLOOKUP(H120,RawTable[ITEM_NO],RawTable[STOCK],"None"))</f>
        <v>None</v>
      </c>
    </row>
    <row r="121" spans="9:9" ht="30" customHeight="1">
      <c r="I121" s="65" t="str">
        <f>IF(H121="","None",_xlfn.XLOOKUP(H121,RawTable[ITEM_NO],RawTable[STOCK],"None"))</f>
        <v>None</v>
      </c>
    </row>
    <row r="122" spans="9:9" ht="30" customHeight="1">
      <c r="I122" s="65" t="str">
        <f>IF(H122="","None",_xlfn.XLOOKUP(H122,RawTable[ITEM_NO],RawTable[STOCK],"None"))</f>
        <v>None</v>
      </c>
    </row>
    <row r="123" spans="9:9" ht="30" customHeight="1">
      <c r="I123" s="65" t="str">
        <f>IF(H123="","None",_xlfn.XLOOKUP(H123,RawTable[ITEM_NO],RawTable[STOCK],"None"))</f>
        <v>None</v>
      </c>
    </row>
    <row r="124" spans="9:9" ht="30" customHeight="1">
      <c r="I124" s="65" t="str">
        <f>IF(H124="","None",_xlfn.XLOOKUP(H124,RawTable[ITEM_NO],RawTable[STOCK],"None"))</f>
        <v>None</v>
      </c>
    </row>
    <row r="125" spans="9:9" ht="30" customHeight="1">
      <c r="I125" s="65" t="str">
        <f>IF(H125="","None",_xlfn.XLOOKUP(H125,RawTable[ITEM_NO],RawTable[STOCK],"None"))</f>
        <v>None</v>
      </c>
    </row>
    <row r="126" spans="9:9" ht="30" customHeight="1">
      <c r="I126" s="65" t="str">
        <f>IF(H126="","None",_xlfn.XLOOKUP(H126,RawTable[ITEM_NO],RawTable[STOCK],"None"))</f>
        <v>None</v>
      </c>
    </row>
    <row r="127" spans="9:9" ht="30" customHeight="1">
      <c r="I127" s="65" t="str">
        <f>IF(H127="","None",_xlfn.XLOOKUP(H127,RawTable[ITEM_NO],RawTable[STOCK],"None"))</f>
        <v>None</v>
      </c>
    </row>
    <row r="128" spans="9:9" ht="30" customHeight="1">
      <c r="I128" s="65" t="str">
        <f>IF(H128="","None",_xlfn.XLOOKUP(H128,RawTable[ITEM_NO],RawTable[STOCK],"None"))</f>
        <v>None</v>
      </c>
    </row>
    <row r="129" spans="9:9" ht="30" customHeight="1">
      <c r="I129" s="65" t="str">
        <f>IF(H129="","None",_xlfn.XLOOKUP(H129,RawTable[ITEM_NO],RawTable[STOCK],"None"))</f>
        <v>None</v>
      </c>
    </row>
    <row r="130" spans="9:9" ht="30" customHeight="1">
      <c r="I130" s="65" t="str">
        <f>IF(H130="","None",_xlfn.XLOOKUP(H130,RawTable[ITEM_NO],RawTable[STOCK],"None"))</f>
        <v>None</v>
      </c>
    </row>
    <row r="131" spans="9:9" ht="30" customHeight="1">
      <c r="I131" s="65" t="str">
        <f>IF(H131="","None",_xlfn.XLOOKUP(H131,RawTable[ITEM_NO],RawTable[STOCK],"None"))</f>
        <v>None</v>
      </c>
    </row>
    <row r="132" spans="9:9" ht="30" customHeight="1">
      <c r="I132" s="65" t="str">
        <f>IF(H132="","None",_xlfn.XLOOKUP(H132,RawTable[ITEM_NO],RawTable[STOCK],"None"))</f>
        <v>None</v>
      </c>
    </row>
    <row r="133" spans="9:9" ht="30" customHeight="1">
      <c r="I133" s="65" t="str">
        <f>IF(H133="","None",_xlfn.XLOOKUP(H133,RawTable[ITEM_NO],RawTable[STOCK],"None"))</f>
        <v>None</v>
      </c>
    </row>
    <row r="134" spans="9:9" ht="30" customHeight="1">
      <c r="I134" s="65" t="str">
        <f>IF(H134="","None",_xlfn.XLOOKUP(H134,RawTable[ITEM_NO],RawTable[STOCK],"None"))</f>
        <v>None</v>
      </c>
    </row>
    <row r="135" spans="9:9" ht="30" customHeight="1">
      <c r="I135" s="65" t="str">
        <f>IF(H135="","None",_xlfn.XLOOKUP(H135,RawTable[ITEM_NO],RawTable[STOCK],"None"))</f>
        <v>None</v>
      </c>
    </row>
    <row r="136" spans="9:9" ht="30" customHeight="1">
      <c r="I136" s="65" t="str">
        <f>IF(H136="","None",_xlfn.XLOOKUP(H136,RawTable[ITEM_NO],RawTable[STOCK],"None"))</f>
        <v>None</v>
      </c>
    </row>
    <row r="137" spans="9:9" ht="30" customHeight="1">
      <c r="I137" s="65" t="str">
        <f>IF(H137="","None",_xlfn.XLOOKUP(H137,RawTable[ITEM_NO],RawTable[STOCK],"None"))</f>
        <v>None</v>
      </c>
    </row>
    <row r="138" spans="9:9" ht="30" customHeight="1">
      <c r="I138" s="65" t="str">
        <f>IF(H138="","None",_xlfn.XLOOKUP(H138,RawTable[ITEM_NO],RawTable[STOCK],"None"))</f>
        <v>None</v>
      </c>
    </row>
    <row r="139" spans="9:9" ht="30" customHeight="1">
      <c r="I139" s="65" t="str">
        <f>IF(H139="","None",_xlfn.XLOOKUP(H139,RawTable[ITEM_NO],RawTable[STOCK],"None"))</f>
        <v>None</v>
      </c>
    </row>
    <row r="140" spans="9:9" ht="30" customHeight="1">
      <c r="I140" s="65" t="str">
        <f>IF(H140="","None",_xlfn.XLOOKUP(H140,RawTable[ITEM_NO],RawTable[STOCK],"None"))</f>
        <v>None</v>
      </c>
    </row>
    <row r="141" spans="9:9" ht="30" customHeight="1">
      <c r="I141" s="65" t="str">
        <f>IF(H141="","None",_xlfn.XLOOKUP(H141,RawTable[ITEM_NO],RawTable[STOCK],"None"))</f>
        <v>None</v>
      </c>
    </row>
    <row r="142" spans="9:9" ht="30" customHeight="1">
      <c r="I142" s="65" t="str">
        <f>IF(H142="","None",_xlfn.XLOOKUP(H142,RawTable[ITEM_NO],RawTable[STOCK],"None"))</f>
        <v>None</v>
      </c>
    </row>
    <row r="143" spans="9:9" ht="30" customHeight="1">
      <c r="I143" s="65" t="str">
        <f>IF(H143="","None",_xlfn.XLOOKUP(H143,RawTable[ITEM_NO],RawTable[STOCK],"None"))</f>
        <v>None</v>
      </c>
    </row>
    <row r="144" spans="9:9" ht="30" customHeight="1">
      <c r="I144" s="65" t="str">
        <f>IF(H144="","None",_xlfn.XLOOKUP(H144,RawTable[ITEM_NO],RawTable[STOCK],"None"))</f>
        <v>None</v>
      </c>
    </row>
    <row r="145" spans="9:9" ht="30" customHeight="1">
      <c r="I145" s="65" t="str">
        <f>IF(H145="","None",_xlfn.XLOOKUP(H145,RawTable[ITEM_NO],RawTable[STOCK],"None"))</f>
        <v>None</v>
      </c>
    </row>
    <row r="146" spans="9:9" ht="30" customHeight="1">
      <c r="I146" s="65" t="str">
        <f>IF(H146="","None",_xlfn.XLOOKUP(H146,RawTable[ITEM_NO],RawTable[STOCK],"None"))</f>
        <v>None</v>
      </c>
    </row>
    <row r="147" spans="9:9" ht="30" customHeight="1">
      <c r="I147" s="65" t="str">
        <f>IF(H147="","None",_xlfn.XLOOKUP(H147,RawTable[ITEM_NO],RawTable[STOCK],"None"))</f>
        <v>None</v>
      </c>
    </row>
    <row r="148" spans="9:9" ht="30" customHeight="1">
      <c r="I148" s="65" t="str">
        <f>IF(H148="","None",_xlfn.XLOOKUP(H148,RawTable[ITEM_NO],RawTable[STOCK],"None"))</f>
        <v>None</v>
      </c>
    </row>
    <row r="149" spans="9:9" ht="30" customHeight="1">
      <c r="I149" s="65" t="str">
        <f>IF(H149="","None",_xlfn.XLOOKUP(H149,RawTable[ITEM_NO],RawTable[STOCK],"None"))</f>
        <v>None</v>
      </c>
    </row>
    <row r="150" spans="9:9" ht="30" customHeight="1">
      <c r="I150" s="65" t="str">
        <f>IF(H150="","None",_xlfn.XLOOKUP(H150,RawTable[ITEM_NO],RawTable[STOCK],"None"))</f>
        <v>None</v>
      </c>
    </row>
    <row r="151" spans="9:9" ht="30" customHeight="1">
      <c r="I151" s="65" t="str">
        <f>IF(H151="","None",_xlfn.XLOOKUP(H151,RawTable[ITEM_NO],RawTable[STOCK],"None"))</f>
        <v>None</v>
      </c>
    </row>
    <row r="152" spans="9:9" ht="30" customHeight="1">
      <c r="I152" s="65" t="str">
        <f>IF(H152="","None",_xlfn.XLOOKUP(H152,RawTable[ITEM_NO],RawTable[STOCK],"None"))</f>
        <v>None</v>
      </c>
    </row>
    <row r="153" spans="9:9" ht="30" customHeight="1">
      <c r="I153" s="65" t="str">
        <f>IF(H153="","None",_xlfn.XLOOKUP(H153,RawTable[ITEM_NO],RawTable[STOCK],"None"))</f>
        <v>None</v>
      </c>
    </row>
    <row r="154" spans="9:9" ht="30" customHeight="1">
      <c r="I154" s="65" t="str">
        <f>IF(H154="","None",_xlfn.XLOOKUP(H154,RawTable[ITEM_NO],RawTable[STOCK],"None"))</f>
        <v>None</v>
      </c>
    </row>
    <row r="155" spans="9:9" ht="30" customHeight="1">
      <c r="I155" s="65" t="str">
        <f>IF(H155="","None",_xlfn.XLOOKUP(H155,RawTable[ITEM_NO],RawTable[STOCK],"None"))</f>
        <v>None</v>
      </c>
    </row>
    <row r="156" spans="9:9" ht="30" customHeight="1">
      <c r="I156" s="65" t="str">
        <f>IF(H156="","None",_xlfn.XLOOKUP(H156,RawTable[ITEM_NO],RawTable[STOCK],"None"))</f>
        <v>None</v>
      </c>
    </row>
    <row r="157" spans="9:9" ht="30" customHeight="1">
      <c r="I157" s="65" t="str">
        <f>IF(H157="","None",_xlfn.XLOOKUP(H157,RawTable[ITEM_NO],RawTable[STOCK],"None"))</f>
        <v>None</v>
      </c>
    </row>
    <row r="158" spans="9:9" ht="30" customHeight="1">
      <c r="I158" s="65" t="str">
        <f>IF(H158="","None",_xlfn.XLOOKUP(H158,RawTable[ITEM_NO],RawTable[STOCK],"None"))</f>
        <v>None</v>
      </c>
    </row>
    <row r="159" spans="9:9" ht="30" customHeight="1">
      <c r="I159" s="65" t="str">
        <f>IF(H159="","None",_xlfn.XLOOKUP(H159,RawTable[ITEM_NO],RawTable[STOCK],"None"))</f>
        <v>None</v>
      </c>
    </row>
    <row r="160" spans="9:9" ht="30" customHeight="1">
      <c r="I160" s="65" t="str">
        <f>IF(H160="","None",_xlfn.XLOOKUP(H160,RawTable[ITEM_NO],RawTable[STOCK],"None"))</f>
        <v>None</v>
      </c>
    </row>
    <row r="161" spans="9:9" ht="30" customHeight="1">
      <c r="I161" s="65" t="str">
        <f>IF(H161="","None",_xlfn.XLOOKUP(H161,RawTable[ITEM_NO],RawTable[STOCK],"None"))</f>
        <v>None</v>
      </c>
    </row>
    <row r="162" spans="9:9" ht="30" customHeight="1">
      <c r="I162" s="65" t="str">
        <f>IF(H162="","None",_xlfn.XLOOKUP(H162,RawTable[ITEM_NO],RawTable[STOCK],"None"))</f>
        <v>None</v>
      </c>
    </row>
    <row r="163" spans="9:9" ht="30" customHeight="1">
      <c r="I163" s="65" t="str">
        <f>IF(H163="","None",_xlfn.XLOOKUP(H163,RawTable[ITEM_NO],RawTable[STOCK],"None"))</f>
        <v>None</v>
      </c>
    </row>
    <row r="164" spans="9:9" ht="30" customHeight="1">
      <c r="I164" s="65" t="str">
        <f>IF(H164="","None",_xlfn.XLOOKUP(H164,RawTable[ITEM_NO],RawTable[STOCK],"None"))</f>
        <v>None</v>
      </c>
    </row>
    <row r="165" spans="9:9" ht="30" customHeight="1">
      <c r="I165" s="65" t="str">
        <f>IF(H165="","None",_xlfn.XLOOKUP(H165,RawTable[ITEM_NO],RawTable[STOCK],"None"))</f>
        <v>None</v>
      </c>
    </row>
    <row r="166" spans="9:9" ht="30" customHeight="1">
      <c r="I166" s="65" t="str">
        <f>IF(H166="","None",_xlfn.XLOOKUP(H166,RawTable[ITEM_NO],RawTable[STOCK],"None"))</f>
        <v>None</v>
      </c>
    </row>
    <row r="167" spans="9:9" ht="30" customHeight="1">
      <c r="I167" s="65" t="str">
        <f>IF(H167="","None",_xlfn.XLOOKUP(H167,RawTable[ITEM_NO],RawTable[STOCK],"None"))</f>
        <v>None</v>
      </c>
    </row>
    <row r="168" spans="9:9" ht="30" customHeight="1">
      <c r="I168" s="65" t="str">
        <f>IF(H168="","None",_xlfn.XLOOKUP(H168,RawTable[ITEM_NO],RawTable[STOCK],"None"))</f>
        <v>None</v>
      </c>
    </row>
    <row r="169" spans="9:9" ht="30" customHeight="1">
      <c r="I169" s="65" t="str">
        <f>IF(H169="","None",_xlfn.XLOOKUP(H169,RawTable[ITEM_NO],RawTable[STOCK],"None"))</f>
        <v>None</v>
      </c>
    </row>
    <row r="170" spans="9:9" ht="30" customHeight="1">
      <c r="I170" s="65" t="str">
        <f>IF(H170="","None",_xlfn.XLOOKUP(H170,RawTable[ITEM_NO],RawTable[STOCK],"None"))</f>
        <v>None</v>
      </c>
    </row>
    <row r="171" spans="9:9" ht="30" customHeight="1">
      <c r="I171" s="65" t="str">
        <f>IF(H171="","None",_xlfn.XLOOKUP(H171,RawTable[ITEM_NO],RawTable[STOCK],"None"))</f>
        <v>None</v>
      </c>
    </row>
    <row r="172" spans="9:9" ht="30" customHeight="1">
      <c r="I172" s="65" t="str">
        <f>IF(H172="","None",_xlfn.XLOOKUP(H172,RawTable[ITEM_NO],RawTable[STOCK],"None"))</f>
        <v>None</v>
      </c>
    </row>
    <row r="173" spans="9:9" ht="30" customHeight="1">
      <c r="I173" s="65" t="str">
        <f>IF(H173="","None",_xlfn.XLOOKUP(H173,RawTable[ITEM_NO],RawTable[STOCK],"None"))</f>
        <v>None</v>
      </c>
    </row>
    <row r="174" spans="9:9" ht="30" customHeight="1">
      <c r="I174" s="65" t="str">
        <f>IF(H174="","None",_xlfn.XLOOKUP(H174,RawTable[ITEM_NO],RawTable[STOCK],"None"))</f>
        <v>None</v>
      </c>
    </row>
    <row r="175" spans="9:9" ht="30" customHeight="1">
      <c r="I175" s="65" t="str">
        <f>IF(H175="","None",_xlfn.XLOOKUP(H175,RawTable[ITEM_NO],RawTable[STOCK],"None"))</f>
        <v>None</v>
      </c>
    </row>
    <row r="176" spans="9:9" ht="30" customHeight="1">
      <c r="I176" s="65" t="str">
        <f>IF(H176="","None",_xlfn.XLOOKUP(H176,RawTable[ITEM_NO],RawTable[STOCK],"None"))</f>
        <v>None</v>
      </c>
    </row>
    <row r="177" spans="9:9" ht="30" customHeight="1">
      <c r="I177" s="65" t="str">
        <f>IF(H177="","None",_xlfn.XLOOKUP(H177,RawTable[ITEM_NO],RawTable[STOCK],"None"))</f>
        <v>None</v>
      </c>
    </row>
    <row r="178" spans="9:9" ht="30" customHeight="1">
      <c r="I178" s="65" t="str">
        <f>IF(H178="","None",_xlfn.XLOOKUP(H178,RawTable[ITEM_NO],RawTable[STOCK],"None"))</f>
        <v>None</v>
      </c>
    </row>
    <row r="179" spans="9:9" ht="30" customHeight="1">
      <c r="I179" s="65" t="str">
        <f>IF(H179="","None",_xlfn.XLOOKUP(H179,RawTable[ITEM_NO],RawTable[STOCK],"None"))</f>
        <v>None</v>
      </c>
    </row>
    <row r="180" spans="9:9" ht="30" customHeight="1">
      <c r="I180" s="65" t="str">
        <f>IF(H180="","None",_xlfn.XLOOKUP(H180,RawTable[ITEM_NO],RawTable[STOCK],"None"))</f>
        <v>None</v>
      </c>
    </row>
    <row r="181" spans="9:9" ht="30" customHeight="1">
      <c r="I181" s="65" t="str">
        <f>IF(H181="","None",_xlfn.XLOOKUP(H181,RawTable[ITEM_NO],RawTable[STOCK],"None"))</f>
        <v>None</v>
      </c>
    </row>
    <row r="182" spans="9:9" ht="30" customHeight="1">
      <c r="I182" s="65" t="str">
        <f>IF(H182="","None",_xlfn.XLOOKUP(H182,RawTable[ITEM_NO],RawTable[STOCK],"None"))</f>
        <v>None</v>
      </c>
    </row>
    <row r="183" spans="9:9" ht="30" customHeight="1">
      <c r="I183" s="65" t="str">
        <f>IF(H183="","None",_xlfn.XLOOKUP(H183,RawTable[ITEM_NO],RawTable[STOCK],"None"))</f>
        <v>None</v>
      </c>
    </row>
    <row r="184" spans="9:9" ht="30" customHeight="1">
      <c r="I184" s="65" t="str">
        <f>IF(H184="","None",_xlfn.XLOOKUP(H184,RawTable[ITEM_NO],RawTable[STOCK],"None"))</f>
        <v>None</v>
      </c>
    </row>
    <row r="185" spans="9:9" ht="30" customHeight="1">
      <c r="I185" s="65" t="str">
        <f>IF(H185="","None",_xlfn.XLOOKUP(H185,RawTable[ITEM_NO],RawTable[STOCK],"None"))</f>
        <v>None</v>
      </c>
    </row>
    <row r="186" spans="9:9" ht="30" customHeight="1">
      <c r="I186" s="65" t="str">
        <f>IF(H186="","None",_xlfn.XLOOKUP(H186,RawTable[ITEM_NO],RawTable[STOCK],"None"))</f>
        <v>None</v>
      </c>
    </row>
    <row r="187" spans="9:9" ht="30" customHeight="1">
      <c r="I187" s="65" t="str">
        <f>IF(H187="","None",_xlfn.XLOOKUP(H187,RawTable[ITEM_NO],RawTable[STOCK],"None"))</f>
        <v>None</v>
      </c>
    </row>
    <row r="188" spans="9:9" ht="30" customHeight="1">
      <c r="I188" s="65" t="str">
        <f>IF(H188="","None",_xlfn.XLOOKUP(H188,RawTable[ITEM_NO],RawTable[STOCK],"None"))</f>
        <v>None</v>
      </c>
    </row>
    <row r="189" spans="9:9" ht="30" customHeight="1">
      <c r="I189" s="65" t="str">
        <f>IF(H189="","None",_xlfn.XLOOKUP(H189,RawTable[ITEM_NO],RawTable[STOCK],"None"))</f>
        <v>None</v>
      </c>
    </row>
    <row r="190" spans="9:9" ht="30" customHeight="1">
      <c r="I190" s="65" t="str">
        <f>IF(H190="","None",_xlfn.XLOOKUP(H190,RawTable[ITEM_NO],RawTable[STOCK],"None"))</f>
        <v>None</v>
      </c>
    </row>
    <row r="191" spans="9:9" ht="30" customHeight="1">
      <c r="I191" s="65" t="str">
        <f>IF(H191="","None",_xlfn.XLOOKUP(H191,RawTable[ITEM_NO],RawTable[STOCK],"None"))</f>
        <v>None</v>
      </c>
    </row>
    <row r="192" spans="9:9" ht="30" customHeight="1">
      <c r="I192" s="65" t="str">
        <f>IF(H192="","None",_xlfn.XLOOKUP(H192,RawTable[ITEM_NO],RawTable[STOCK],"None"))</f>
        <v>None</v>
      </c>
    </row>
    <row r="193" spans="9:9" ht="30" customHeight="1">
      <c r="I193" s="65" t="str">
        <f>IF(H193="","None",_xlfn.XLOOKUP(H193,RawTable[ITEM_NO],RawTable[STOCK],"None"))</f>
        <v>None</v>
      </c>
    </row>
    <row r="194" spans="9:9" ht="30" customHeight="1">
      <c r="I194" s="65" t="str">
        <f>IF(H194="","None",_xlfn.XLOOKUP(H194,RawTable[ITEM_NO],RawTable[STOCK],"None"))</f>
        <v>None</v>
      </c>
    </row>
    <row r="195" spans="9:9" ht="30" customHeight="1">
      <c r="I195" s="65" t="str">
        <f>IF(H195="","None",_xlfn.XLOOKUP(H195,RawTable[ITEM_NO],RawTable[STOCK],"None"))</f>
        <v>None</v>
      </c>
    </row>
    <row r="196" spans="9:9" ht="30" customHeight="1">
      <c r="I196" s="65" t="str">
        <f>IF(H196="","None",_xlfn.XLOOKUP(H196,RawTable[ITEM_NO],RawTable[STOCK],"None"))</f>
        <v>None</v>
      </c>
    </row>
    <row r="197" spans="9:9" ht="30" customHeight="1">
      <c r="I197" s="65" t="str">
        <f>IF(H197="","None",_xlfn.XLOOKUP(H197,RawTable[ITEM_NO],RawTable[STOCK],"None"))</f>
        <v>None</v>
      </c>
    </row>
    <row r="198" spans="9:9" ht="30" customHeight="1">
      <c r="I198" s="65" t="str">
        <f>IF(H198="","None",_xlfn.XLOOKUP(H198,RawTable[ITEM_NO],RawTable[STOCK],"None"))</f>
        <v>None</v>
      </c>
    </row>
    <row r="199" spans="9:9" ht="30" customHeight="1">
      <c r="I199" s="65" t="str">
        <f>IF(H199="","None",_xlfn.XLOOKUP(H199,RawTable[ITEM_NO],RawTable[STOCK],"None"))</f>
        <v>None</v>
      </c>
    </row>
    <row r="200" spans="9:9" ht="30" customHeight="1">
      <c r="I200" s="65" t="str">
        <f>IF(H200="","None",_xlfn.XLOOKUP(H200,RawTable[ITEM_NO],RawTable[STOCK],"None"))</f>
        <v>None</v>
      </c>
    </row>
    <row r="201" spans="9:9" ht="30" customHeight="1">
      <c r="I201" s="65" t="str">
        <f>IF(H201="","None",_xlfn.XLOOKUP(H201,RawTable[ITEM_NO],RawTable[STOCK],"None"))</f>
        <v>None</v>
      </c>
    </row>
    <row r="202" spans="9:9" ht="30" customHeight="1">
      <c r="I202" s="65" t="str">
        <f>IF(H202="","None",_xlfn.XLOOKUP(H202,RawTable[ITEM_NO],RawTable[STOCK],"None"))</f>
        <v>None</v>
      </c>
    </row>
    <row r="203" spans="9:9" ht="30" customHeight="1">
      <c r="I203" s="65" t="str">
        <f>IF(H203="","None",_xlfn.XLOOKUP(H203,RawTable[ITEM_NO],RawTable[STOCK],"None"))</f>
        <v>None</v>
      </c>
    </row>
    <row r="204" spans="9:9" ht="30" customHeight="1">
      <c r="I204" s="65" t="str">
        <f>IF(H204="","None",_xlfn.XLOOKUP(H204,RawTable[ITEM_NO],RawTable[STOCK],"None"))</f>
        <v>None</v>
      </c>
    </row>
    <row r="205" spans="9:9" ht="30" customHeight="1">
      <c r="I205" s="65" t="str">
        <f>IF(H205="","None",_xlfn.XLOOKUP(H205,RawTable[ITEM_NO],RawTable[STOCK],"None"))</f>
        <v>None</v>
      </c>
    </row>
    <row r="206" spans="9:9" ht="30" customHeight="1">
      <c r="I206" s="65" t="str">
        <f>IF(H206="","None",_xlfn.XLOOKUP(H206,RawTable[ITEM_NO],RawTable[STOCK],"None"))</f>
        <v>None</v>
      </c>
    </row>
    <row r="207" spans="9:9" ht="30" customHeight="1">
      <c r="I207" s="65" t="str">
        <f>IF(H207="","None",_xlfn.XLOOKUP(H207,RawTable[ITEM_NO],RawTable[STOCK],"None"))</f>
        <v>None</v>
      </c>
    </row>
    <row r="208" spans="9:9" ht="30" customHeight="1">
      <c r="I208" s="65" t="str">
        <f>IF(H208="","None",_xlfn.XLOOKUP(H208,RawTable[ITEM_NO],RawTable[STOCK],"None"))</f>
        <v>None</v>
      </c>
    </row>
    <row r="209" spans="9:9" ht="30" customHeight="1">
      <c r="I209" s="65" t="str">
        <f>IF(H209="","None",_xlfn.XLOOKUP(H209,RawTable[ITEM_NO],RawTable[STOCK],"None"))</f>
        <v>None</v>
      </c>
    </row>
    <row r="210" spans="9:9" ht="30" customHeight="1">
      <c r="I210" s="65" t="str">
        <f>IF(H210="","None",_xlfn.XLOOKUP(H210,RawTable[ITEM_NO],RawTable[STOCK],"None"))</f>
        <v>None</v>
      </c>
    </row>
    <row r="211" spans="9:9" ht="30" customHeight="1">
      <c r="I211" s="65" t="str">
        <f>IF(H211="","None",_xlfn.XLOOKUP(H211,RawTable[ITEM_NO],RawTable[STOCK],"None"))</f>
        <v>None</v>
      </c>
    </row>
    <row r="212" spans="9:9" ht="30" customHeight="1">
      <c r="I212" s="65" t="str">
        <f>IF(H212="","None",_xlfn.XLOOKUP(H212,RawTable[ITEM_NO],RawTable[STOCK],"None"))</f>
        <v>None</v>
      </c>
    </row>
    <row r="213" spans="9:9" ht="30" customHeight="1">
      <c r="I213" s="65" t="str">
        <f>IF(H213="","None",_xlfn.XLOOKUP(H213,RawTable[ITEM_NO],RawTable[STOCK],"None"))</f>
        <v>None</v>
      </c>
    </row>
    <row r="214" spans="9:9" ht="30" customHeight="1">
      <c r="I214" s="65" t="str">
        <f>IF(H214="","None",_xlfn.XLOOKUP(H214,RawTable[ITEM_NO],RawTable[STOCK],"None"))</f>
        <v>None</v>
      </c>
    </row>
    <row r="215" spans="9:9" ht="30" customHeight="1">
      <c r="I215" s="65" t="str">
        <f>IF(H215="","None",_xlfn.XLOOKUP(H215,RawTable[ITEM_NO],RawTable[STOCK],"None"))</f>
        <v>None</v>
      </c>
    </row>
    <row r="216" spans="9:9" ht="30" customHeight="1">
      <c r="I216" s="65" t="str">
        <f>IF(H216="","None",_xlfn.XLOOKUP(H216,RawTable[ITEM_NO],RawTable[STOCK],"None"))</f>
        <v>None</v>
      </c>
    </row>
    <row r="217" spans="9:9" ht="30" customHeight="1">
      <c r="I217" s="65" t="str">
        <f>IF(H217="","None",_xlfn.XLOOKUP(H217,RawTable[ITEM_NO],RawTable[STOCK],"None"))</f>
        <v>None</v>
      </c>
    </row>
    <row r="218" spans="9:9" ht="30" customHeight="1">
      <c r="I218" s="65" t="str">
        <f>IF(H218="","None",_xlfn.XLOOKUP(H218,RawTable[ITEM_NO],RawTable[STOCK],"None"))</f>
        <v>None</v>
      </c>
    </row>
    <row r="219" spans="9:9" ht="30" customHeight="1">
      <c r="I219" s="65" t="str">
        <f>IF(H219="","None",_xlfn.XLOOKUP(H219,RawTable[ITEM_NO],RawTable[STOCK],"None"))</f>
        <v>None</v>
      </c>
    </row>
    <row r="220" spans="9:9" ht="30" customHeight="1">
      <c r="I220" s="65" t="str">
        <f>IF(H220="","None",_xlfn.XLOOKUP(H220,RawTable[ITEM_NO],RawTable[STOCK],"None"))</f>
        <v>None</v>
      </c>
    </row>
  </sheetData>
  <autoFilter ref="B3:L3" xr:uid="{DAAE7B28-B568-46B2-8B83-F3990409C08E}">
    <sortState xmlns:xlrd2="http://schemas.microsoft.com/office/spreadsheetml/2017/richdata2" ref="B4:L6">
      <sortCondition ref="B4:B6"/>
      <sortCondition ref="C4:C6"/>
      <sortCondition ref="D4:D6"/>
    </sortState>
  </autoFilter>
  <phoneticPr fontId="2" type="noConversion"/>
  <conditionalFormatting sqref="B4:H220">
    <cfRule type="expression" dxfId="9" priority="7" stopIfTrue="1">
      <formula>UPPER($I4)="NONE"</formula>
    </cfRule>
    <cfRule type="expression" dxfId="8" priority="8" stopIfTrue="1">
      <formula>AND($I4&lt;&gt;"", $J4&lt;&gt;"", $I4*1&lt;$J4*1)</formula>
    </cfRule>
  </conditionalFormatting>
  <conditionalFormatting sqref="H1:H3 H221:H1048576">
    <cfRule type="duplicateValues" dxfId="7" priority="6"/>
  </conditionalFormatting>
  <conditionalFormatting sqref="H4:H1048576">
    <cfRule type="expression" dxfId="6" priority="9">
      <formula>COUNTIF($H:$H, $H4)&gt;1</formula>
    </cfRule>
  </conditionalFormatting>
  <conditionalFormatting sqref="I3:I1048576">
    <cfRule type="cellIs" dxfId="5" priority="1" operator="equal">
      <formula>0</formula>
    </cfRule>
    <cfRule type="cellIs" dxfId="4" priority="2" operator="equal">
      <formula>"None"</formula>
    </cfRule>
  </conditionalFormatting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A6EF-08AA-4A5F-84C9-595DC0C988EE}">
  <sheetPr codeName="Sheet143">
    <tabColor rgb="FF92D050"/>
  </sheetPr>
  <dimension ref="B1:Q93"/>
  <sheetViews>
    <sheetView showGridLines="0" zoomScaleNormal="100" zoomScaleSheetLayoutView="85" workbookViewId="0"/>
  </sheetViews>
  <sheetFormatPr defaultRowHeight="12.9"/>
  <cols>
    <col min="1" max="1" width="1.5" style="782" customWidth="1"/>
    <col min="2" max="2" width="5.7109375" style="781" customWidth="1"/>
    <col min="3" max="3" width="11.7109375" style="782" customWidth="1"/>
    <col min="4" max="4" width="20.5" style="782" bestFit="1" customWidth="1"/>
    <col min="5" max="5" width="14.35546875" style="783" customWidth="1"/>
    <col min="6" max="6" width="5.35546875" style="784" customWidth="1"/>
    <col min="7" max="7" width="10.640625" style="782" customWidth="1"/>
    <col min="8" max="8" width="10.640625" style="782" hidden="1" customWidth="1"/>
    <col min="9" max="9" width="11.640625" style="782" bestFit="1" customWidth="1"/>
    <col min="10" max="10" width="12.640625" style="785" customWidth="1"/>
    <col min="11" max="11" width="9" style="782"/>
    <col min="12" max="12" width="11.35546875" style="782" bestFit="1" customWidth="1"/>
    <col min="13" max="256" width="9" style="782"/>
    <col min="257" max="257" width="0.640625" style="782" customWidth="1"/>
    <col min="258" max="258" width="5.7109375" style="782" customWidth="1"/>
    <col min="259" max="259" width="20.5" style="782" bestFit="1" customWidth="1"/>
    <col min="260" max="260" width="5.35546875" style="782" customWidth="1"/>
    <col min="261" max="261" width="15.35546875" style="782" bestFit="1" customWidth="1"/>
    <col min="262" max="263" width="10.640625" style="782" customWidth="1"/>
    <col min="264" max="264" width="11.85546875" style="782" customWidth="1"/>
    <col min="265" max="265" width="11.640625" style="782" bestFit="1" customWidth="1"/>
    <col min="266" max="512" width="9" style="782"/>
    <col min="513" max="513" width="0.640625" style="782" customWidth="1"/>
    <col min="514" max="514" width="5.7109375" style="782" customWidth="1"/>
    <col min="515" max="515" width="20.5" style="782" bestFit="1" customWidth="1"/>
    <col min="516" max="516" width="5.35546875" style="782" customWidth="1"/>
    <col min="517" max="517" width="15.35546875" style="782" bestFit="1" customWidth="1"/>
    <col min="518" max="519" width="10.640625" style="782" customWidth="1"/>
    <col min="520" max="520" width="11.85546875" style="782" customWidth="1"/>
    <col min="521" max="521" width="11.640625" style="782" bestFit="1" customWidth="1"/>
    <col min="522" max="768" width="9" style="782"/>
    <col min="769" max="769" width="0.640625" style="782" customWidth="1"/>
    <col min="770" max="770" width="5.7109375" style="782" customWidth="1"/>
    <col min="771" max="771" width="20.5" style="782" bestFit="1" customWidth="1"/>
    <col min="772" max="772" width="5.35546875" style="782" customWidth="1"/>
    <col min="773" max="773" width="15.35546875" style="782" bestFit="1" customWidth="1"/>
    <col min="774" max="775" width="10.640625" style="782" customWidth="1"/>
    <col min="776" max="776" width="11.85546875" style="782" customWidth="1"/>
    <col min="777" max="777" width="11.640625" style="782" bestFit="1" customWidth="1"/>
    <col min="778" max="1024" width="9" style="782"/>
    <col min="1025" max="1025" width="0.640625" style="782" customWidth="1"/>
    <col min="1026" max="1026" width="5.7109375" style="782" customWidth="1"/>
    <col min="1027" max="1027" width="20.5" style="782" bestFit="1" customWidth="1"/>
    <col min="1028" max="1028" width="5.35546875" style="782" customWidth="1"/>
    <col min="1029" max="1029" width="15.35546875" style="782" bestFit="1" customWidth="1"/>
    <col min="1030" max="1031" width="10.640625" style="782" customWidth="1"/>
    <col min="1032" max="1032" width="11.85546875" style="782" customWidth="1"/>
    <col min="1033" max="1033" width="11.640625" style="782" bestFit="1" customWidth="1"/>
    <col min="1034" max="1280" width="9" style="782"/>
    <col min="1281" max="1281" width="0.640625" style="782" customWidth="1"/>
    <col min="1282" max="1282" width="5.7109375" style="782" customWidth="1"/>
    <col min="1283" max="1283" width="20.5" style="782" bestFit="1" customWidth="1"/>
    <col min="1284" max="1284" width="5.35546875" style="782" customWidth="1"/>
    <col min="1285" max="1285" width="15.35546875" style="782" bestFit="1" customWidth="1"/>
    <col min="1286" max="1287" width="10.640625" style="782" customWidth="1"/>
    <col min="1288" max="1288" width="11.85546875" style="782" customWidth="1"/>
    <col min="1289" max="1289" width="11.640625" style="782" bestFit="1" customWidth="1"/>
    <col min="1290" max="1536" width="9" style="782"/>
    <col min="1537" max="1537" width="0.640625" style="782" customWidth="1"/>
    <col min="1538" max="1538" width="5.7109375" style="782" customWidth="1"/>
    <col min="1539" max="1539" width="20.5" style="782" bestFit="1" customWidth="1"/>
    <col min="1540" max="1540" width="5.35546875" style="782" customWidth="1"/>
    <col min="1541" max="1541" width="15.35546875" style="782" bestFit="1" customWidth="1"/>
    <col min="1542" max="1543" width="10.640625" style="782" customWidth="1"/>
    <col min="1544" max="1544" width="11.85546875" style="782" customWidth="1"/>
    <col min="1545" max="1545" width="11.640625" style="782" bestFit="1" customWidth="1"/>
    <col min="1546" max="1792" width="9" style="782"/>
    <col min="1793" max="1793" width="0.640625" style="782" customWidth="1"/>
    <col min="1794" max="1794" width="5.7109375" style="782" customWidth="1"/>
    <col min="1795" max="1795" width="20.5" style="782" bestFit="1" customWidth="1"/>
    <col min="1796" max="1796" width="5.35546875" style="782" customWidth="1"/>
    <col min="1797" max="1797" width="15.35546875" style="782" bestFit="1" customWidth="1"/>
    <col min="1798" max="1799" width="10.640625" style="782" customWidth="1"/>
    <col min="1800" max="1800" width="11.85546875" style="782" customWidth="1"/>
    <col min="1801" max="1801" width="11.640625" style="782" bestFit="1" customWidth="1"/>
    <col min="1802" max="2048" width="9" style="782"/>
    <col min="2049" max="2049" width="0.640625" style="782" customWidth="1"/>
    <col min="2050" max="2050" width="5.7109375" style="782" customWidth="1"/>
    <col min="2051" max="2051" width="20.5" style="782" bestFit="1" customWidth="1"/>
    <col min="2052" max="2052" width="5.35546875" style="782" customWidth="1"/>
    <col min="2053" max="2053" width="15.35546875" style="782" bestFit="1" customWidth="1"/>
    <col min="2054" max="2055" width="10.640625" style="782" customWidth="1"/>
    <col min="2056" max="2056" width="11.85546875" style="782" customWidth="1"/>
    <col min="2057" max="2057" width="11.640625" style="782" bestFit="1" customWidth="1"/>
    <col min="2058" max="2304" width="9" style="782"/>
    <col min="2305" max="2305" width="0.640625" style="782" customWidth="1"/>
    <col min="2306" max="2306" width="5.7109375" style="782" customWidth="1"/>
    <col min="2307" max="2307" width="20.5" style="782" bestFit="1" customWidth="1"/>
    <col min="2308" max="2308" width="5.35546875" style="782" customWidth="1"/>
    <col min="2309" max="2309" width="15.35546875" style="782" bestFit="1" customWidth="1"/>
    <col min="2310" max="2311" width="10.640625" style="782" customWidth="1"/>
    <col min="2312" max="2312" width="11.85546875" style="782" customWidth="1"/>
    <col min="2313" max="2313" width="11.640625" style="782" bestFit="1" customWidth="1"/>
    <col min="2314" max="2560" width="9" style="782"/>
    <col min="2561" max="2561" width="0.640625" style="782" customWidth="1"/>
    <col min="2562" max="2562" width="5.7109375" style="782" customWidth="1"/>
    <col min="2563" max="2563" width="20.5" style="782" bestFit="1" customWidth="1"/>
    <col min="2564" max="2564" width="5.35546875" style="782" customWidth="1"/>
    <col min="2565" max="2565" width="15.35546875" style="782" bestFit="1" customWidth="1"/>
    <col min="2566" max="2567" width="10.640625" style="782" customWidth="1"/>
    <col min="2568" max="2568" width="11.85546875" style="782" customWidth="1"/>
    <col min="2569" max="2569" width="11.640625" style="782" bestFit="1" customWidth="1"/>
    <col min="2570" max="2816" width="9" style="782"/>
    <col min="2817" max="2817" width="0.640625" style="782" customWidth="1"/>
    <col min="2818" max="2818" width="5.7109375" style="782" customWidth="1"/>
    <col min="2819" max="2819" width="20.5" style="782" bestFit="1" customWidth="1"/>
    <col min="2820" max="2820" width="5.35546875" style="782" customWidth="1"/>
    <col min="2821" max="2821" width="15.35546875" style="782" bestFit="1" customWidth="1"/>
    <col min="2822" max="2823" width="10.640625" style="782" customWidth="1"/>
    <col min="2824" max="2824" width="11.85546875" style="782" customWidth="1"/>
    <col min="2825" max="2825" width="11.640625" style="782" bestFit="1" customWidth="1"/>
    <col min="2826" max="3072" width="9" style="782"/>
    <col min="3073" max="3073" width="0.640625" style="782" customWidth="1"/>
    <col min="3074" max="3074" width="5.7109375" style="782" customWidth="1"/>
    <col min="3075" max="3075" width="20.5" style="782" bestFit="1" customWidth="1"/>
    <col min="3076" max="3076" width="5.35546875" style="782" customWidth="1"/>
    <col min="3077" max="3077" width="15.35546875" style="782" bestFit="1" customWidth="1"/>
    <col min="3078" max="3079" width="10.640625" style="782" customWidth="1"/>
    <col min="3080" max="3080" width="11.85546875" style="782" customWidth="1"/>
    <col min="3081" max="3081" width="11.640625" style="782" bestFit="1" customWidth="1"/>
    <col min="3082" max="3328" width="9" style="782"/>
    <col min="3329" max="3329" width="0.640625" style="782" customWidth="1"/>
    <col min="3330" max="3330" width="5.7109375" style="782" customWidth="1"/>
    <col min="3331" max="3331" width="20.5" style="782" bestFit="1" customWidth="1"/>
    <col min="3332" max="3332" width="5.35546875" style="782" customWidth="1"/>
    <col min="3333" max="3333" width="15.35546875" style="782" bestFit="1" customWidth="1"/>
    <col min="3334" max="3335" width="10.640625" style="782" customWidth="1"/>
    <col min="3336" max="3336" width="11.85546875" style="782" customWidth="1"/>
    <col min="3337" max="3337" width="11.640625" style="782" bestFit="1" customWidth="1"/>
    <col min="3338" max="3584" width="9" style="782"/>
    <col min="3585" max="3585" width="0.640625" style="782" customWidth="1"/>
    <col min="3586" max="3586" width="5.7109375" style="782" customWidth="1"/>
    <col min="3587" max="3587" width="20.5" style="782" bestFit="1" customWidth="1"/>
    <col min="3588" max="3588" width="5.35546875" style="782" customWidth="1"/>
    <col min="3589" max="3589" width="15.35546875" style="782" bestFit="1" customWidth="1"/>
    <col min="3590" max="3591" width="10.640625" style="782" customWidth="1"/>
    <col min="3592" max="3592" width="11.85546875" style="782" customWidth="1"/>
    <col min="3593" max="3593" width="11.640625" style="782" bestFit="1" customWidth="1"/>
    <col min="3594" max="3840" width="9" style="782"/>
    <col min="3841" max="3841" width="0.640625" style="782" customWidth="1"/>
    <col min="3842" max="3842" width="5.7109375" style="782" customWidth="1"/>
    <col min="3843" max="3843" width="20.5" style="782" bestFit="1" customWidth="1"/>
    <col min="3844" max="3844" width="5.35546875" style="782" customWidth="1"/>
    <col min="3845" max="3845" width="15.35546875" style="782" bestFit="1" customWidth="1"/>
    <col min="3846" max="3847" width="10.640625" style="782" customWidth="1"/>
    <col min="3848" max="3848" width="11.85546875" style="782" customWidth="1"/>
    <col min="3849" max="3849" width="11.640625" style="782" bestFit="1" customWidth="1"/>
    <col min="3850" max="4096" width="9" style="782"/>
    <col min="4097" max="4097" width="0.640625" style="782" customWidth="1"/>
    <col min="4098" max="4098" width="5.7109375" style="782" customWidth="1"/>
    <col min="4099" max="4099" width="20.5" style="782" bestFit="1" customWidth="1"/>
    <col min="4100" max="4100" width="5.35546875" style="782" customWidth="1"/>
    <col min="4101" max="4101" width="15.35546875" style="782" bestFit="1" customWidth="1"/>
    <col min="4102" max="4103" width="10.640625" style="782" customWidth="1"/>
    <col min="4104" max="4104" width="11.85546875" style="782" customWidth="1"/>
    <col min="4105" max="4105" width="11.640625" style="782" bestFit="1" customWidth="1"/>
    <col min="4106" max="4352" width="9" style="782"/>
    <col min="4353" max="4353" width="0.640625" style="782" customWidth="1"/>
    <col min="4354" max="4354" width="5.7109375" style="782" customWidth="1"/>
    <col min="4355" max="4355" width="20.5" style="782" bestFit="1" customWidth="1"/>
    <col min="4356" max="4356" width="5.35546875" style="782" customWidth="1"/>
    <col min="4357" max="4357" width="15.35546875" style="782" bestFit="1" customWidth="1"/>
    <col min="4358" max="4359" width="10.640625" style="782" customWidth="1"/>
    <col min="4360" max="4360" width="11.85546875" style="782" customWidth="1"/>
    <col min="4361" max="4361" width="11.640625" style="782" bestFit="1" customWidth="1"/>
    <col min="4362" max="4608" width="9" style="782"/>
    <col min="4609" max="4609" width="0.640625" style="782" customWidth="1"/>
    <col min="4610" max="4610" width="5.7109375" style="782" customWidth="1"/>
    <col min="4611" max="4611" width="20.5" style="782" bestFit="1" customWidth="1"/>
    <col min="4612" max="4612" width="5.35546875" style="782" customWidth="1"/>
    <col min="4613" max="4613" width="15.35546875" style="782" bestFit="1" customWidth="1"/>
    <col min="4614" max="4615" width="10.640625" style="782" customWidth="1"/>
    <col min="4616" max="4616" width="11.85546875" style="782" customWidth="1"/>
    <col min="4617" max="4617" width="11.640625" style="782" bestFit="1" customWidth="1"/>
    <col min="4618" max="4864" width="9" style="782"/>
    <col min="4865" max="4865" width="0.640625" style="782" customWidth="1"/>
    <col min="4866" max="4866" width="5.7109375" style="782" customWidth="1"/>
    <col min="4867" max="4867" width="20.5" style="782" bestFit="1" customWidth="1"/>
    <col min="4868" max="4868" width="5.35546875" style="782" customWidth="1"/>
    <col min="4869" max="4869" width="15.35546875" style="782" bestFit="1" customWidth="1"/>
    <col min="4870" max="4871" width="10.640625" style="782" customWidth="1"/>
    <col min="4872" max="4872" width="11.85546875" style="782" customWidth="1"/>
    <col min="4873" max="4873" width="11.640625" style="782" bestFit="1" customWidth="1"/>
    <col min="4874" max="5120" width="9" style="782"/>
    <col min="5121" max="5121" width="0.640625" style="782" customWidth="1"/>
    <col min="5122" max="5122" width="5.7109375" style="782" customWidth="1"/>
    <col min="5123" max="5123" width="20.5" style="782" bestFit="1" customWidth="1"/>
    <col min="5124" max="5124" width="5.35546875" style="782" customWidth="1"/>
    <col min="5125" max="5125" width="15.35546875" style="782" bestFit="1" customWidth="1"/>
    <col min="5126" max="5127" width="10.640625" style="782" customWidth="1"/>
    <col min="5128" max="5128" width="11.85546875" style="782" customWidth="1"/>
    <col min="5129" max="5129" width="11.640625" style="782" bestFit="1" customWidth="1"/>
    <col min="5130" max="5376" width="9" style="782"/>
    <col min="5377" max="5377" width="0.640625" style="782" customWidth="1"/>
    <col min="5378" max="5378" width="5.7109375" style="782" customWidth="1"/>
    <col min="5379" max="5379" width="20.5" style="782" bestFit="1" customWidth="1"/>
    <col min="5380" max="5380" width="5.35546875" style="782" customWidth="1"/>
    <col min="5381" max="5381" width="15.35546875" style="782" bestFit="1" customWidth="1"/>
    <col min="5382" max="5383" width="10.640625" style="782" customWidth="1"/>
    <col min="5384" max="5384" width="11.85546875" style="782" customWidth="1"/>
    <col min="5385" max="5385" width="11.640625" style="782" bestFit="1" customWidth="1"/>
    <col min="5386" max="5632" width="9" style="782"/>
    <col min="5633" max="5633" width="0.640625" style="782" customWidth="1"/>
    <col min="5634" max="5634" width="5.7109375" style="782" customWidth="1"/>
    <col min="5635" max="5635" width="20.5" style="782" bestFit="1" customWidth="1"/>
    <col min="5636" max="5636" width="5.35546875" style="782" customWidth="1"/>
    <col min="5637" max="5637" width="15.35546875" style="782" bestFit="1" customWidth="1"/>
    <col min="5638" max="5639" width="10.640625" style="782" customWidth="1"/>
    <col min="5640" max="5640" width="11.85546875" style="782" customWidth="1"/>
    <col min="5641" max="5641" width="11.640625" style="782" bestFit="1" customWidth="1"/>
    <col min="5642" max="5888" width="9" style="782"/>
    <col min="5889" max="5889" width="0.640625" style="782" customWidth="1"/>
    <col min="5890" max="5890" width="5.7109375" style="782" customWidth="1"/>
    <col min="5891" max="5891" width="20.5" style="782" bestFit="1" customWidth="1"/>
    <col min="5892" max="5892" width="5.35546875" style="782" customWidth="1"/>
    <col min="5893" max="5893" width="15.35546875" style="782" bestFit="1" customWidth="1"/>
    <col min="5894" max="5895" width="10.640625" style="782" customWidth="1"/>
    <col min="5896" max="5896" width="11.85546875" style="782" customWidth="1"/>
    <col min="5897" max="5897" width="11.640625" style="782" bestFit="1" customWidth="1"/>
    <col min="5898" max="6144" width="9" style="782"/>
    <col min="6145" max="6145" width="0.640625" style="782" customWidth="1"/>
    <col min="6146" max="6146" width="5.7109375" style="782" customWidth="1"/>
    <col min="6147" max="6147" width="20.5" style="782" bestFit="1" customWidth="1"/>
    <col min="6148" max="6148" width="5.35546875" style="782" customWidth="1"/>
    <col min="6149" max="6149" width="15.35546875" style="782" bestFit="1" customWidth="1"/>
    <col min="6150" max="6151" width="10.640625" style="782" customWidth="1"/>
    <col min="6152" max="6152" width="11.85546875" style="782" customWidth="1"/>
    <col min="6153" max="6153" width="11.640625" style="782" bestFit="1" customWidth="1"/>
    <col min="6154" max="6400" width="9" style="782"/>
    <col min="6401" max="6401" width="0.640625" style="782" customWidth="1"/>
    <col min="6402" max="6402" width="5.7109375" style="782" customWidth="1"/>
    <col min="6403" max="6403" width="20.5" style="782" bestFit="1" customWidth="1"/>
    <col min="6404" max="6404" width="5.35546875" style="782" customWidth="1"/>
    <col min="6405" max="6405" width="15.35546875" style="782" bestFit="1" customWidth="1"/>
    <col min="6406" max="6407" width="10.640625" style="782" customWidth="1"/>
    <col min="6408" max="6408" width="11.85546875" style="782" customWidth="1"/>
    <col min="6409" max="6409" width="11.640625" style="782" bestFit="1" customWidth="1"/>
    <col min="6410" max="6656" width="9" style="782"/>
    <col min="6657" max="6657" width="0.640625" style="782" customWidth="1"/>
    <col min="6658" max="6658" width="5.7109375" style="782" customWidth="1"/>
    <col min="6659" max="6659" width="20.5" style="782" bestFit="1" customWidth="1"/>
    <col min="6660" max="6660" width="5.35546875" style="782" customWidth="1"/>
    <col min="6661" max="6661" width="15.35546875" style="782" bestFit="1" customWidth="1"/>
    <col min="6662" max="6663" width="10.640625" style="782" customWidth="1"/>
    <col min="6664" max="6664" width="11.85546875" style="782" customWidth="1"/>
    <col min="6665" max="6665" width="11.640625" style="782" bestFit="1" customWidth="1"/>
    <col min="6666" max="6912" width="9" style="782"/>
    <col min="6913" max="6913" width="0.640625" style="782" customWidth="1"/>
    <col min="6914" max="6914" width="5.7109375" style="782" customWidth="1"/>
    <col min="6915" max="6915" width="20.5" style="782" bestFit="1" customWidth="1"/>
    <col min="6916" max="6916" width="5.35546875" style="782" customWidth="1"/>
    <col min="6917" max="6917" width="15.35546875" style="782" bestFit="1" customWidth="1"/>
    <col min="6918" max="6919" width="10.640625" style="782" customWidth="1"/>
    <col min="6920" max="6920" width="11.85546875" style="782" customWidth="1"/>
    <col min="6921" max="6921" width="11.640625" style="782" bestFit="1" customWidth="1"/>
    <col min="6922" max="7168" width="9" style="782"/>
    <col min="7169" max="7169" width="0.640625" style="782" customWidth="1"/>
    <col min="7170" max="7170" width="5.7109375" style="782" customWidth="1"/>
    <col min="7171" max="7171" width="20.5" style="782" bestFit="1" customWidth="1"/>
    <col min="7172" max="7172" width="5.35546875" style="782" customWidth="1"/>
    <col min="7173" max="7173" width="15.35546875" style="782" bestFit="1" customWidth="1"/>
    <col min="7174" max="7175" width="10.640625" style="782" customWidth="1"/>
    <col min="7176" max="7176" width="11.85546875" style="782" customWidth="1"/>
    <col min="7177" max="7177" width="11.640625" style="782" bestFit="1" customWidth="1"/>
    <col min="7178" max="7424" width="9" style="782"/>
    <col min="7425" max="7425" width="0.640625" style="782" customWidth="1"/>
    <col min="7426" max="7426" width="5.7109375" style="782" customWidth="1"/>
    <col min="7427" max="7427" width="20.5" style="782" bestFit="1" customWidth="1"/>
    <col min="7428" max="7428" width="5.35546875" style="782" customWidth="1"/>
    <col min="7429" max="7429" width="15.35546875" style="782" bestFit="1" customWidth="1"/>
    <col min="7430" max="7431" width="10.640625" style="782" customWidth="1"/>
    <col min="7432" max="7432" width="11.85546875" style="782" customWidth="1"/>
    <col min="7433" max="7433" width="11.640625" style="782" bestFit="1" customWidth="1"/>
    <col min="7434" max="7680" width="9" style="782"/>
    <col min="7681" max="7681" width="0.640625" style="782" customWidth="1"/>
    <col min="7682" max="7682" width="5.7109375" style="782" customWidth="1"/>
    <col min="7683" max="7683" width="20.5" style="782" bestFit="1" customWidth="1"/>
    <col min="7684" max="7684" width="5.35546875" style="782" customWidth="1"/>
    <col min="7685" max="7685" width="15.35546875" style="782" bestFit="1" customWidth="1"/>
    <col min="7686" max="7687" width="10.640625" style="782" customWidth="1"/>
    <col min="7688" max="7688" width="11.85546875" style="782" customWidth="1"/>
    <col min="7689" max="7689" width="11.640625" style="782" bestFit="1" customWidth="1"/>
    <col min="7690" max="7936" width="9" style="782"/>
    <col min="7937" max="7937" width="0.640625" style="782" customWidth="1"/>
    <col min="7938" max="7938" width="5.7109375" style="782" customWidth="1"/>
    <col min="7939" max="7939" width="20.5" style="782" bestFit="1" customWidth="1"/>
    <col min="7940" max="7940" width="5.35546875" style="782" customWidth="1"/>
    <col min="7941" max="7941" width="15.35546875" style="782" bestFit="1" customWidth="1"/>
    <col min="7942" max="7943" width="10.640625" style="782" customWidth="1"/>
    <col min="7944" max="7944" width="11.85546875" style="782" customWidth="1"/>
    <col min="7945" max="7945" width="11.640625" style="782" bestFit="1" customWidth="1"/>
    <col min="7946" max="8192" width="9" style="782"/>
    <col min="8193" max="8193" width="0.640625" style="782" customWidth="1"/>
    <col min="8194" max="8194" width="5.7109375" style="782" customWidth="1"/>
    <col min="8195" max="8195" width="20.5" style="782" bestFit="1" customWidth="1"/>
    <col min="8196" max="8196" width="5.35546875" style="782" customWidth="1"/>
    <col min="8197" max="8197" width="15.35546875" style="782" bestFit="1" customWidth="1"/>
    <col min="8198" max="8199" width="10.640625" style="782" customWidth="1"/>
    <col min="8200" max="8200" width="11.85546875" style="782" customWidth="1"/>
    <col min="8201" max="8201" width="11.640625" style="782" bestFit="1" customWidth="1"/>
    <col min="8202" max="8448" width="9" style="782"/>
    <col min="8449" max="8449" width="0.640625" style="782" customWidth="1"/>
    <col min="8450" max="8450" width="5.7109375" style="782" customWidth="1"/>
    <col min="8451" max="8451" width="20.5" style="782" bestFit="1" customWidth="1"/>
    <col min="8452" max="8452" width="5.35546875" style="782" customWidth="1"/>
    <col min="8453" max="8453" width="15.35546875" style="782" bestFit="1" customWidth="1"/>
    <col min="8454" max="8455" width="10.640625" style="782" customWidth="1"/>
    <col min="8456" max="8456" width="11.85546875" style="782" customWidth="1"/>
    <col min="8457" max="8457" width="11.640625" style="782" bestFit="1" customWidth="1"/>
    <col min="8458" max="8704" width="9" style="782"/>
    <col min="8705" max="8705" width="0.640625" style="782" customWidth="1"/>
    <col min="8706" max="8706" width="5.7109375" style="782" customWidth="1"/>
    <col min="8707" max="8707" width="20.5" style="782" bestFit="1" customWidth="1"/>
    <col min="8708" max="8708" width="5.35546875" style="782" customWidth="1"/>
    <col min="8709" max="8709" width="15.35546875" style="782" bestFit="1" customWidth="1"/>
    <col min="8710" max="8711" width="10.640625" style="782" customWidth="1"/>
    <col min="8712" max="8712" width="11.85546875" style="782" customWidth="1"/>
    <col min="8713" max="8713" width="11.640625" style="782" bestFit="1" customWidth="1"/>
    <col min="8714" max="8960" width="9" style="782"/>
    <col min="8961" max="8961" width="0.640625" style="782" customWidth="1"/>
    <col min="8962" max="8962" width="5.7109375" style="782" customWidth="1"/>
    <col min="8963" max="8963" width="20.5" style="782" bestFit="1" customWidth="1"/>
    <col min="8964" max="8964" width="5.35546875" style="782" customWidth="1"/>
    <col min="8965" max="8965" width="15.35546875" style="782" bestFit="1" customWidth="1"/>
    <col min="8966" max="8967" width="10.640625" style="782" customWidth="1"/>
    <col min="8968" max="8968" width="11.85546875" style="782" customWidth="1"/>
    <col min="8969" max="8969" width="11.640625" style="782" bestFit="1" customWidth="1"/>
    <col min="8970" max="9216" width="9" style="782"/>
    <col min="9217" max="9217" width="0.640625" style="782" customWidth="1"/>
    <col min="9218" max="9218" width="5.7109375" style="782" customWidth="1"/>
    <col min="9219" max="9219" width="20.5" style="782" bestFit="1" customWidth="1"/>
    <col min="9220" max="9220" width="5.35546875" style="782" customWidth="1"/>
    <col min="9221" max="9221" width="15.35546875" style="782" bestFit="1" customWidth="1"/>
    <col min="9222" max="9223" width="10.640625" style="782" customWidth="1"/>
    <col min="9224" max="9224" width="11.85546875" style="782" customWidth="1"/>
    <col min="9225" max="9225" width="11.640625" style="782" bestFit="1" customWidth="1"/>
    <col min="9226" max="9472" width="9" style="782"/>
    <col min="9473" max="9473" width="0.640625" style="782" customWidth="1"/>
    <col min="9474" max="9474" width="5.7109375" style="782" customWidth="1"/>
    <col min="9475" max="9475" width="20.5" style="782" bestFit="1" customWidth="1"/>
    <col min="9476" max="9476" width="5.35546875" style="782" customWidth="1"/>
    <col min="9477" max="9477" width="15.35546875" style="782" bestFit="1" customWidth="1"/>
    <col min="9478" max="9479" width="10.640625" style="782" customWidth="1"/>
    <col min="9480" max="9480" width="11.85546875" style="782" customWidth="1"/>
    <col min="9481" max="9481" width="11.640625" style="782" bestFit="1" customWidth="1"/>
    <col min="9482" max="9728" width="9" style="782"/>
    <col min="9729" max="9729" width="0.640625" style="782" customWidth="1"/>
    <col min="9730" max="9730" width="5.7109375" style="782" customWidth="1"/>
    <col min="9731" max="9731" width="20.5" style="782" bestFit="1" customWidth="1"/>
    <col min="9732" max="9732" width="5.35546875" style="782" customWidth="1"/>
    <col min="9733" max="9733" width="15.35546875" style="782" bestFit="1" customWidth="1"/>
    <col min="9734" max="9735" width="10.640625" style="782" customWidth="1"/>
    <col min="9736" max="9736" width="11.85546875" style="782" customWidth="1"/>
    <col min="9737" max="9737" width="11.640625" style="782" bestFit="1" customWidth="1"/>
    <col min="9738" max="9984" width="9" style="782"/>
    <col min="9985" max="9985" width="0.640625" style="782" customWidth="1"/>
    <col min="9986" max="9986" width="5.7109375" style="782" customWidth="1"/>
    <col min="9987" max="9987" width="20.5" style="782" bestFit="1" customWidth="1"/>
    <col min="9988" max="9988" width="5.35546875" style="782" customWidth="1"/>
    <col min="9989" max="9989" width="15.35546875" style="782" bestFit="1" customWidth="1"/>
    <col min="9990" max="9991" width="10.640625" style="782" customWidth="1"/>
    <col min="9992" max="9992" width="11.85546875" style="782" customWidth="1"/>
    <col min="9993" max="9993" width="11.640625" style="782" bestFit="1" customWidth="1"/>
    <col min="9994" max="10240" width="9" style="782"/>
    <col min="10241" max="10241" width="0.640625" style="782" customWidth="1"/>
    <col min="10242" max="10242" width="5.7109375" style="782" customWidth="1"/>
    <col min="10243" max="10243" width="20.5" style="782" bestFit="1" customWidth="1"/>
    <col min="10244" max="10244" width="5.35546875" style="782" customWidth="1"/>
    <col min="10245" max="10245" width="15.35546875" style="782" bestFit="1" customWidth="1"/>
    <col min="10246" max="10247" width="10.640625" style="782" customWidth="1"/>
    <col min="10248" max="10248" width="11.85546875" style="782" customWidth="1"/>
    <col min="10249" max="10249" width="11.640625" style="782" bestFit="1" customWidth="1"/>
    <col min="10250" max="10496" width="9" style="782"/>
    <col min="10497" max="10497" width="0.640625" style="782" customWidth="1"/>
    <col min="10498" max="10498" width="5.7109375" style="782" customWidth="1"/>
    <col min="10499" max="10499" width="20.5" style="782" bestFit="1" customWidth="1"/>
    <col min="10500" max="10500" width="5.35546875" style="782" customWidth="1"/>
    <col min="10501" max="10501" width="15.35546875" style="782" bestFit="1" customWidth="1"/>
    <col min="10502" max="10503" width="10.640625" style="782" customWidth="1"/>
    <col min="10504" max="10504" width="11.85546875" style="782" customWidth="1"/>
    <col min="10505" max="10505" width="11.640625" style="782" bestFit="1" customWidth="1"/>
    <col min="10506" max="10752" width="9" style="782"/>
    <col min="10753" max="10753" width="0.640625" style="782" customWidth="1"/>
    <col min="10754" max="10754" width="5.7109375" style="782" customWidth="1"/>
    <col min="10755" max="10755" width="20.5" style="782" bestFit="1" customWidth="1"/>
    <col min="10756" max="10756" width="5.35546875" style="782" customWidth="1"/>
    <col min="10757" max="10757" width="15.35546875" style="782" bestFit="1" customWidth="1"/>
    <col min="10758" max="10759" width="10.640625" style="782" customWidth="1"/>
    <col min="10760" max="10760" width="11.85546875" style="782" customWidth="1"/>
    <col min="10761" max="10761" width="11.640625" style="782" bestFit="1" customWidth="1"/>
    <col min="10762" max="11008" width="9" style="782"/>
    <col min="11009" max="11009" width="0.640625" style="782" customWidth="1"/>
    <col min="11010" max="11010" width="5.7109375" style="782" customWidth="1"/>
    <col min="11011" max="11011" width="20.5" style="782" bestFit="1" customWidth="1"/>
    <col min="11012" max="11012" width="5.35546875" style="782" customWidth="1"/>
    <col min="11013" max="11013" width="15.35546875" style="782" bestFit="1" customWidth="1"/>
    <col min="11014" max="11015" width="10.640625" style="782" customWidth="1"/>
    <col min="11016" max="11016" width="11.85546875" style="782" customWidth="1"/>
    <col min="11017" max="11017" width="11.640625" style="782" bestFit="1" customWidth="1"/>
    <col min="11018" max="11264" width="9" style="782"/>
    <col min="11265" max="11265" width="0.640625" style="782" customWidth="1"/>
    <col min="11266" max="11266" width="5.7109375" style="782" customWidth="1"/>
    <col min="11267" max="11267" width="20.5" style="782" bestFit="1" customWidth="1"/>
    <col min="11268" max="11268" width="5.35546875" style="782" customWidth="1"/>
    <col min="11269" max="11269" width="15.35546875" style="782" bestFit="1" customWidth="1"/>
    <col min="11270" max="11271" width="10.640625" style="782" customWidth="1"/>
    <col min="11272" max="11272" width="11.85546875" style="782" customWidth="1"/>
    <col min="11273" max="11273" width="11.640625" style="782" bestFit="1" customWidth="1"/>
    <col min="11274" max="11520" width="9" style="782"/>
    <col min="11521" max="11521" width="0.640625" style="782" customWidth="1"/>
    <col min="11522" max="11522" width="5.7109375" style="782" customWidth="1"/>
    <col min="11523" max="11523" width="20.5" style="782" bestFit="1" customWidth="1"/>
    <col min="11524" max="11524" width="5.35546875" style="782" customWidth="1"/>
    <col min="11525" max="11525" width="15.35546875" style="782" bestFit="1" customWidth="1"/>
    <col min="11526" max="11527" width="10.640625" style="782" customWidth="1"/>
    <col min="11528" max="11528" width="11.85546875" style="782" customWidth="1"/>
    <col min="11529" max="11529" width="11.640625" style="782" bestFit="1" customWidth="1"/>
    <col min="11530" max="11776" width="9" style="782"/>
    <col min="11777" max="11777" width="0.640625" style="782" customWidth="1"/>
    <col min="11778" max="11778" width="5.7109375" style="782" customWidth="1"/>
    <col min="11779" max="11779" width="20.5" style="782" bestFit="1" customWidth="1"/>
    <col min="11780" max="11780" width="5.35546875" style="782" customWidth="1"/>
    <col min="11781" max="11781" width="15.35546875" style="782" bestFit="1" customWidth="1"/>
    <col min="11782" max="11783" width="10.640625" style="782" customWidth="1"/>
    <col min="11784" max="11784" width="11.85546875" style="782" customWidth="1"/>
    <col min="11785" max="11785" width="11.640625" style="782" bestFit="1" customWidth="1"/>
    <col min="11786" max="12032" width="9" style="782"/>
    <col min="12033" max="12033" width="0.640625" style="782" customWidth="1"/>
    <col min="12034" max="12034" width="5.7109375" style="782" customWidth="1"/>
    <col min="12035" max="12035" width="20.5" style="782" bestFit="1" customWidth="1"/>
    <col min="12036" max="12036" width="5.35546875" style="782" customWidth="1"/>
    <col min="12037" max="12037" width="15.35546875" style="782" bestFit="1" customWidth="1"/>
    <col min="12038" max="12039" width="10.640625" style="782" customWidth="1"/>
    <col min="12040" max="12040" width="11.85546875" style="782" customWidth="1"/>
    <col min="12041" max="12041" width="11.640625" style="782" bestFit="1" customWidth="1"/>
    <col min="12042" max="12288" width="9" style="782"/>
    <col min="12289" max="12289" width="0.640625" style="782" customWidth="1"/>
    <col min="12290" max="12290" width="5.7109375" style="782" customWidth="1"/>
    <col min="12291" max="12291" width="20.5" style="782" bestFit="1" customWidth="1"/>
    <col min="12292" max="12292" width="5.35546875" style="782" customWidth="1"/>
    <col min="12293" max="12293" width="15.35546875" style="782" bestFit="1" customWidth="1"/>
    <col min="12294" max="12295" width="10.640625" style="782" customWidth="1"/>
    <col min="12296" max="12296" width="11.85546875" style="782" customWidth="1"/>
    <col min="12297" max="12297" width="11.640625" style="782" bestFit="1" customWidth="1"/>
    <col min="12298" max="12544" width="9" style="782"/>
    <col min="12545" max="12545" width="0.640625" style="782" customWidth="1"/>
    <col min="12546" max="12546" width="5.7109375" style="782" customWidth="1"/>
    <col min="12547" max="12547" width="20.5" style="782" bestFit="1" customWidth="1"/>
    <col min="12548" max="12548" width="5.35546875" style="782" customWidth="1"/>
    <col min="12549" max="12549" width="15.35546875" style="782" bestFit="1" customWidth="1"/>
    <col min="12550" max="12551" width="10.640625" style="782" customWidth="1"/>
    <col min="12552" max="12552" width="11.85546875" style="782" customWidth="1"/>
    <col min="12553" max="12553" width="11.640625" style="782" bestFit="1" customWidth="1"/>
    <col min="12554" max="12800" width="9" style="782"/>
    <col min="12801" max="12801" width="0.640625" style="782" customWidth="1"/>
    <col min="12802" max="12802" width="5.7109375" style="782" customWidth="1"/>
    <col min="12803" max="12803" width="20.5" style="782" bestFit="1" customWidth="1"/>
    <col min="12804" max="12804" width="5.35546875" style="782" customWidth="1"/>
    <col min="12805" max="12805" width="15.35546875" style="782" bestFit="1" customWidth="1"/>
    <col min="12806" max="12807" width="10.640625" style="782" customWidth="1"/>
    <col min="12808" max="12808" width="11.85546875" style="782" customWidth="1"/>
    <col min="12809" max="12809" width="11.640625" style="782" bestFit="1" customWidth="1"/>
    <col min="12810" max="13056" width="9" style="782"/>
    <col min="13057" max="13057" width="0.640625" style="782" customWidth="1"/>
    <col min="13058" max="13058" width="5.7109375" style="782" customWidth="1"/>
    <col min="13059" max="13059" width="20.5" style="782" bestFit="1" customWidth="1"/>
    <col min="13060" max="13060" width="5.35546875" style="782" customWidth="1"/>
    <col min="13061" max="13061" width="15.35546875" style="782" bestFit="1" customWidth="1"/>
    <col min="13062" max="13063" width="10.640625" style="782" customWidth="1"/>
    <col min="13064" max="13064" width="11.85546875" style="782" customWidth="1"/>
    <col min="13065" max="13065" width="11.640625" style="782" bestFit="1" customWidth="1"/>
    <col min="13066" max="13312" width="9" style="782"/>
    <col min="13313" max="13313" width="0.640625" style="782" customWidth="1"/>
    <col min="13314" max="13314" width="5.7109375" style="782" customWidth="1"/>
    <col min="13315" max="13315" width="20.5" style="782" bestFit="1" customWidth="1"/>
    <col min="13316" max="13316" width="5.35546875" style="782" customWidth="1"/>
    <col min="13317" max="13317" width="15.35546875" style="782" bestFit="1" customWidth="1"/>
    <col min="13318" max="13319" width="10.640625" style="782" customWidth="1"/>
    <col min="13320" max="13320" width="11.85546875" style="782" customWidth="1"/>
    <col min="13321" max="13321" width="11.640625" style="782" bestFit="1" customWidth="1"/>
    <col min="13322" max="13568" width="9" style="782"/>
    <col min="13569" max="13569" width="0.640625" style="782" customWidth="1"/>
    <col min="13570" max="13570" width="5.7109375" style="782" customWidth="1"/>
    <col min="13571" max="13571" width="20.5" style="782" bestFit="1" customWidth="1"/>
    <col min="13572" max="13572" width="5.35546875" style="782" customWidth="1"/>
    <col min="13573" max="13573" width="15.35546875" style="782" bestFit="1" customWidth="1"/>
    <col min="13574" max="13575" width="10.640625" style="782" customWidth="1"/>
    <col min="13576" max="13576" width="11.85546875" style="782" customWidth="1"/>
    <col min="13577" max="13577" width="11.640625" style="782" bestFit="1" customWidth="1"/>
    <col min="13578" max="13824" width="9" style="782"/>
    <col min="13825" max="13825" width="0.640625" style="782" customWidth="1"/>
    <col min="13826" max="13826" width="5.7109375" style="782" customWidth="1"/>
    <col min="13827" max="13827" width="20.5" style="782" bestFit="1" customWidth="1"/>
    <col min="13828" max="13828" width="5.35546875" style="782" customWidth="1"/>
    <col min="13829" max="13829" width="15.35546875" style="782" bestFit="1" customWidth="1"/>
    <col min="13830" max="13831" width="10.640625" style="782" customWidth="1"/>
    <col min="13832" max="13832" width="11.85546875" style="782" customWidth="1"/>
    <col min="13833" max="13833" width="11.640625" style="782" bestFit="1" customWidth="1"/>
    <col min="13834" max="14080" width="9" style="782"/>
    <col min="14081" max="14081" width="0.640625" style="782" customWidth="1"/>
    <col min="14082" max="14082" width="5.7109375" style="782" customWidth="1"/>
    <col min="14083" max="14083" width="20.5" style="782" bestFit="1" customWidth="1"/>
    <col min="14084" max="14084" width="5.35546875" style="782" customWidth="1"/>
    <col min="14085" max="14085" width="15.35546875" style="782" bestFit="1" customWidth="1"/>
    <col min="14086" max="14087" width="10.640625" style="782" customWidth="1"/>
    <col min="14088" max="14088" width="11.85546875" style="782" customWidth="1"/>
    <col min="14089" max="14089" width="11.640625" style="782" bestFit="1" customWidth="1"/>
    <col min="14090" max="14336" width="9" style="782"/>
    <col min="14337" max="14337" width="0.640625" style="782" customWidth="1"/>
    <col min="14338" max="14338" width="5.7109375" style="782" customWidth="1"/>
    <col min="14339" max="14339" width="20.5" style="782" bestFit="1" customWidth="1"/>
    <col min="14340" max="14340" width="5.35546875" style="782" customWidth="1"/>
    <col min="14341" max="14341" width="15.35546875" style="782" bestFit="1" customWidth="1"/>
    <col min="14342" max="14343" width="10.640625" style="782" customWidth="1"/>
    <col min="14344" max="14344" width="11.85546875" style="782" customWidth="1"/>
    <col min="14345" max="14345" width="11.640625" style="782" bestFit="1" customWidth="1"/>
    <col min="14346" max="14592" width="9" style="782"/>
    <col min="14593" max="14593" width="0.640625" style="782" customWidth="1"/>
    <col min="14594" max="14594" width="5.7109375" style="782" customWidth="1"/>
    <col min="14595" max="14595" width="20.5" style="782" bestFit="1" customWidth="1"/>
    <col min="14596" max="14596" width="5.35546875" style="782" customWidth="1"/>
    <col min="14597" max="14597" width="15.35546875" style="782" bestFit="1" customWidth="1"/>
    <col min="14598" max="14599" width="10.640625" style="782" customWidth="1"/>
    <col min="14600" max="14600" width="11.85546875" style="782" customWidth="1"/>
    <col min="14601" max="14601" width="11.640625" style="782" bestFit="1" customWidth="1"/>
    <col min="14602" max="14848" width="9" style="782"/>
    <col min="14849" max="14849" width="0.640625" style="782" customWidth="1"/>
    <col min="14850" max="14850" width="5.7109375" style="782" customWidth="1"/>
    <col min="14851" max="14851" width="20.5" style="782" bestFit="1" customWidth="1"/>
    <col min="14852" max="14852" width="5.35546875" style="782" customWidth="1"/>
    <col min="14853" max="14853" width="15.35546875" style="782" bestFit="1" customWidth="1"/>
    <col min="14854" max="14855" width="10.640625" style="782" customWidth="1"/>
    <col min="14856" max="14856" width="11.85546875" style="782" customWidth="1"/>
    <col min="14857" max="14857" width="11.640625" style="782" bestFit="1" customWidth="1"/>
    <col min="14858" max="15104" width="9" style="782"/>
    <col min="15105" max="15105" width="0.640625" style="782" customWidth="1"/>
    <col min="15106" max="15106" width="5.7109375" style="782" customWidth="1"/>
    <col min="15107" max="15107" width="20.5" style="782" bestFit="1" customWidth="1"/>
    <col min="15108" max="15108" width="5.35546875" style="782" customWidth="1"/>
    <col min="15109" max="15109" width="15.35546875" style="782" bestFit="1" customWidth="1"/>
    <col min="15110" max="15111" width="10.640625" style="782" customWidth="1"/>
    <col min="15112" max="15112" width="11.85546875" style="782" customWidth="1"/>
    <col min="15113" max="15113" width="11.640625" style="782" bestFit="1" customWidth="1"/>
    <col min="15114" max="15360" width="9" style="782"/>
    <col min="15361" max="15361" width="0.640625" style="782" customWidth="1"/>
    <col min="15362" max="15362" width="5.7109375" style="782" customWidth="1"/>
    <col min="15363" max="15363" width="20.5" style="782" bestFit="1" customWidth="1"/>
    <col min="15364" max="15364" width="5.35546875" style="782" customWidth="1"/>
    <col min="15365" max="15365" width="15.35546875" style="782" bestFit="1" customWidth="1"/>
    <col min="15366" max="15367" width="10.640625" style="782" customWidth="1"/>
    <col min="15368" max="15368" width="11.85546875" style="782" customWidth="1"/>
    <col min="15369" max="15369" width="11.640625" style="782" bestFit="1" customWidth="1"/>
    <col min="15370" max="15616" width="9" style="782"/>
    <col min="15617" max="15617" width="0.640625" style="782" customWidth="1"/>
    <col min="15618" max="15618" width="5.7109375" style="782" customWidth="1"/>
    <col min="15619" max="15619" width="20.5" style="782" bestFit="1" customWidth="1"/>
    <col min="15620" max="15620" width="5.35546875" style="782" customWidth="1"/>
    <col min="15621" max="15621" width="15.35546875" style="782" bestFit="1" customWidth="1"/>
    <col min="15622" max="15623" width="10.640625" style="782" customWidth="1"/>
    <col min="15624" max="15624" width="11.85546875" style="782" customWidth="1"/>
    <col min="15625" max="15625" width="11.640625" style="782" bestFit="1" customWidth="1"/>
    <col min="15626" max="15872" width="9" style="782"/>
    <col min="15873" max="15873" width="0.640625" style="782" customWidth="1"/>
    <col min="15874" max="15874" width="5.7109375" style="782" customWidth="1"/>
    <col min="15875" max="15875" width="20.5" style="782" bestFit="1" customWidth="1"/>
    <col min="15876" max="15876" width="5.35546875" style="782" customWidth="1"/>
    <col min="15877" max="15877" width="15.35546875" style="782" bestFit="1" customWidth="1"/>
    <col min="15878" max="15879" width="10.640625" style="782" customWidth="1"/>
    <col min="15880" max="15880" width="11.85546875" style="782" customWidth="1"/>
    <col min="15881" max="15881" width="11.640625" style="782" bestFit="1" customWidth="1"/>
    <col min="15882" max="16128" width="9" style="782"/>
    <col min="16129" max="16129" width="0.640625" style="782" customWidth="1"/>
    <col min="16130" max="16130" width="5.7109375" style="782" customWidth="1"/>
    <col min="16131" max="16131" width="20.5" style="782" bestFit="1" customWidth="1"/>
    <col min="16132" max="16132" width="5.35546875" style="782" customWidth="1"/>
    <col min="16133" max="16133" width="15.35546875" style="782" bestFit="1" customWidth="1"/>
    <col min="16134" max="16135" width="10.640625" style="782" customWidth="1"/>
    <col min="16136" max="16136" width="11.85546875" style="782" customWidth="1"/>
    <col min="16137" max="16137" width="11.640625" style="782" bestFit="1" customWidth="1"/>
    <col min="16138" max="16384" width="9" style="782"/>
  </cols>
  <sheetData>
    <row r="1" spans="2:17" ht="9.75" customHeight="1" thickBot="1"/>
    <row r="2" spans="2:17" ht="25.5" customHeight="1">
      <c r="B2" s="1211" t="s">
        <v>8681</v>
      </c>
      <c r="C2" s="1212"/>
      <c r="D2" s="1212"/>
      <c r="E2" s="1212"/>
      <c r="F2" s="1212"/>
      <c r="G2" s="1212"/>
      <c r="H2" s="1212"/>
      <c r="I2" s="1212"/>
      <c r="J2" s="1213"/>
      <c r="N2" s="1029"/>
      <c r="O2" s="1029"/>
      <c r="P2" s="1029"/>
      <c r="Q2" s="1029"/>
    </row>
    <row r="3" spans="2:17" ht="14.25" customHeight="1" thickBot="1">
      <c r="B3" s="1214"/>
      <c r="C3" s="1215"/>
      <c r="D3" s="1215"/>
      <c r="E3" s="1215"/>
      <c r="F3" s="1215"/>
      <c r="G3" s="1215"/>
      <c r="H3" s="1215"/>
      <c r="I3" s="1215"/>
      <c r="J3" s="1216"/>
      <c r="N3" s="1029"/>
      <c r="O3" s="1029"/>
      <c r="P3" s="1029"/>
      <c r="Q3" s="1029"/>
    </row>
    <row r="4" spans="2:17" ht="16" customHeight="1" thickBot="1">
      <c r="B4" s="786" t="s">
        <v>360</v>
      </c>
      <c r="C4" s="22" t="s">
        <v>8682</v>
      </c>
      <c r="D4" s="22" t="s">
        <v>361</v>
      </c>
      <c r="E4" s="22" t="s">
        <v>8683</v>
      </c>
      <c r="F4" s="787" t="s">
        <v>8684</v>
      </c>
      <c r="G4" s="22" t="s">
        <v>364</v>
      </c>
      <c r="H4" s="22" t="s">
        <v>8685</v>
      </c>
      <c r="I4" s="22" t="s">
        <v>1155</v>
      </c>
      <c r="J4" s="11" t="s">
        <v>8686</v>
      </c>
      <c r="N4" s="1029"/>
      <c r="O4" s="1029"/>
      <c r="P4" s="1029"/>
      <c r="Q4" s="1029"/>
    </row>
    <row r="5" spans="2:17" ht="15" customHeight="1">
      <c r="B5" s="788">
        <v>1</v>
      </c>
      <c r="C5" s="1217" t="s">
        <v>8687</v>
      </c>
      <c r="D5" s="1218" t="s">
        <v>8688</v>
      </c>
      <c r="E5" s="1220" t="s">
        <v>8689</v>
      </c>
      <c r="F5" s="789">
        <v>1</v>
      </c>
      <c r="G5" s="790">
        <v>1991</v>
      </c>
      <c r="H5" s="790" t="s">
        <v>8690</v>
      </c>
      <c r="I5" s="1223" t="s">
        <v>8691</v>
      </c>
      <c r="J5" s="791" t="s">
        <v>8692</v>
      </c>
    </row>
    <row r="6" spans="2:17" ht="15" customHeight="1">
      <c r="B6" s="788">
        <v>2</v>
      </c>
      <c r="C6" s="1210"/>
      <c r="D6" s="1219"/>
      <c r="E6" s="1221"/>
      <c r="F6" s="793">
        <v>2</v>
      </c>
      <c r="G6" s="794">
        <v>1991</v>
      </c>
      <c r="H6" s="794" t="s">
        <v>8693</v>
      </c>
      <c r="I6" s="1224"/>
      <c r="J6" s="791" t="s">
        <v>8694</v>
      </c>
    </row>
    <row r="7" spans="2:17" ht="15" customHeight="1">
      <c r="B7" s="788">
        <v>3</v>
      </c>
      <c r="C7" s="1210"/>
      <c r="D7" s="1219"/>
      <c r="E7" s="1221"/>
      <c r="F7" s="793">
        <v>12</v>
      </c>
      <c r="G7" s="794">
        <v>1991</v>
      </c>
      <c r="H7" s="794" t="s">
        <v>366</v>
      </c>
      <c r="I7" s="1224"/>
      <c r="J7" s="791" t="s">
        <v>367</v>
      </c>
    </row>
    <row r="8" spans="2:17" ht="15" customHeight="1">
      <c r="B8" s="788">
        <v>4</v>
      </c>
      <c r="C8" s="1210"/>
      <c r="D8" s="1219"/>
      <c r="E8" s="1221"/>
      <c r="F8" s="793">
        <v>14</v>
      </c>
      <c r="G8" s="794">
        <v>1991</v>
      </c>
      <c r="H8" s="794" t="s">
        <v>8695</v>
      </c>
      <c r="I8" s="1224"/>
      <c r="J8" s="791" t="s">
        <v>8696</v>
      </c>
    </row>
    <row r="9" spans="2:17" ht="15" customHeight="1">
      <c r="B9" s="788">
        <v>5</v>
      </c>
      <c r="C9" s="1210"/>
      <c r="D9" s="1219"/>
      <c r="E9" s="1221"/>
      <c r="F9" s="793">
        <v>15</v>
      </c>
      <c r="G9" s="794">
        <v>1988</v>
      </c>
      <c r="H9" s="794" t="s">
        <v>8697</v>
      </c>
      <c r="I9" s="1224"/>
      <c r="J9" s="791" t="s">
        <v>8698</v>
      </c>
    </row>
    <row r="10" spans="2:17" ht="15" customHeight="1">
      <c r="B10" s="788">
        <v>6</v>
      </c>
      <c r="C10" s="1210"/>
      <c r="D10" s="1219" t="s">
        <v>6958</v>
      </c>
      <c r="E10" s="1221"/>
      <c r="F10" s="793">
        <v>1</v>
      </c>
      <c r="G10" s="794">
        <v>2004</v>
      </c>
      <c r="H10" s="794">
        <v>300071</v>
      </c>
      <c r="I10" s="1224"/>
      <c r="J10" s="791" t="s">
        <v>8699</v>
      </c>
    </row>
    <row r="11" spans="2:17" ht="15" customHeight="1">
      <c r="B11" s="788">
        <v>7</v>
      </c>
      <c r="C11" s="1210"/>
      <c r="D11" s="1219"/>
      <c r="E11" s="1221"/>
      <c r="F11" s="793">
        <v>2</v>
      </c>
      <c r="G11" s="794">
        <v>2004</v>
      </c>
      <c r="H11" s="794">
        <v>300072</v>
      </c>
      <c r="I11" s="1224"/>
      <c r="J11" s="791" t="s">
        <v>8699</v>
      </c>
    </row>
    <row r="12" spans="2:17" ht="15" customHeight="1">
      <c r="B12" s="788">
        <v>8</v>
      </c>
      <c r="C12" s="1210"/>
      <c r="D12" s="1219"/>
      <c r="E12" s="1221"/>
      <c r="F12" s="793">
        <v>3</v>
      </c>
      <c r="G12" s="794">
        <v>2005</v>
      </c>
      <c r="H12" s="794">
        <v>300227</v>
      </c>
      <c r="I12" s="1224"/>
      <c r="J12" s="791" t="s">
        <v>8699</v>
      </c>
    </row>
    <row r="13" spans="2:17" ht="15" customHeight="1">
      <c r="B13" s="788">
        <v>9</v>
      </c>
      <c r="C13" s="1210"/>
      <c r="D13" s="1219"/>
      <c r="E13" s="1221"/>
      <c r="F13" s="793">
        <v>4</v>
      </c>
      <c r="G13" s="794">
        <v>2005</v>
      </c>
      <c r="H13" s="794">
        <v>300484</v>
      </c>
      <c r="I13" s="1224"/>
      <c r="J13" s="791" t="s">
        <v>8699</v>
      </c>
    </row>
    <row r="14" spans="2:17" ht="15" customHeight="1">
      <c r="B14" s="788">
        <v>10</v>
      </c>
      <c r="C14" s="1210"/>
      <c r="D14" s="1219"/>
      <c r="E14" s="1221"/>
      <c r="F14" s="793">
        <v>5</v>
      </c>
      <c r="G14" s="794">
        <v>2005</v>
      </c>
      <c r="H14" s="794">
        <v>300481</v>
      </c>
      <c r="I14" s="1224"/>
      <c r="J14" s="791" t="s">
        <v>8699</v>
      </c>
    </row>
    <row r="15" spans="2:17" ht="15" customHeight="1">
      <c r="B15" s="788">
        <v>11</v>
      </c>
      <c r="C15" s="1210"/>
      <c r="D15" s="1219"/>
      <c r="E15" s="1221"/>
      <c r="F15" s="793">
        <v>6</v>
      </c>
      <c r="G15" s="794">
        <v>2005</v>
      </c>
      <c r="H15" s="794">
        <v>300482</v>
      </c>
      <c r="I15" s="1224"/>
      <c r="J15" s="791" t="s">
        <v>8699</v>
      </c>
    </row>
    <row r="16" spans="2:17" ht="15" customHeight="1">
      <c r="B16" s="788">
        <v>12</v>
      </c>
      <c r="C16" s="1210"/>
      <c r="D16" s="1219"/>
      <c r="E16" s="1221"/>
      <c r="F16" s="793">
        <v>7</v>
      </c>
      <c r="G16" s="794">
        <v>2005</v>
      </c>
      <c r="H16" s="794">
        <v>300483</v>
      </c>
      <c r="I16" s="1224"/>
      <c r="J16" s="791" t="s">
        <v>8699</v>
      </c>
    </row>
    <row r="17" spans="2:10" ht="15" customHeight="1">
      <c r="B17" s="788">
        <v>13</v>
      </c>
      <c r="C17" s="1210"/>
      <c r="D17" s="1219"/>
      <c r="E17" s="1221"/>
      <c r="F17" s="793">
        <v>8</v>
      </c>
      <c r="G17" s="794">
        <v>2005</v>
      </c>
      <c r="H17" s="794">
        <v>300485</v>
      </c>
      <c r="I17" s="1224"/>
      <c r="J17" s="791" t="s">
        <v>8699</v>
      </c>
    </row>
    <row r="18" spans="2:10" ht="15" customHeight="1">
      <c r="B18" s="788">
        <v>14</v>
      </c>
      <c r="C18" s="1210"/>
      <c r="D18" s="1219"/>
      <c r="E18" s="1221"/>
      <c r="F18" s="793">
        <v>10</v>
      </c>
      <c r="G18" s="794">
        <v>2005</v>
      </c>
      <c r="H18" s="794">
        <v>300229</v>
      </c>
      <c r="I18" s="1224"/>
      <c r="J18" s="791" t="s">
        <v>8700</v>
      </c>
    </row>
    <row r="19" spans="2:10" ht="15" customHeight="1">
      <c r="B19" s="788">
        <v>15</v>
      </c>
      <c r="C19" s="1210"/>
      <c r="D19" s="1219"/>
      <c r="E19" s="1221"/>
      <c r="F19" s="793">
        <v>11</v>
      </c>
      <c r="G19" s="794">
        <v>2005</v>
      </c>
      <c r="H19" s="794">
        <v>300230</v>
      </c>
      <c r="I19" s="1224"/>
      <c r="J19" s="791" t="s">
        <v>8700</v>
      </c>
    </row>
    <row r="20" spans="2:10" ht="15" customHeight="1">
      <c r="B20" s="788">
        <v>16</v>
      </c>
      <c r="C20" s="1210"/>
      <c r="D20" s="1219"/>
      <c r="E20" s="1221"/>
      <c r="F20" s="793">
        <v>12</v>
      </c>
      <c r="G20" s="794">
        <v>2005</v>
      </c>
      <c r="H20" s="794">
        <v>300231</v>
      </c>
      <c r="I20" s="1224"/>
      <c r="J20" s="791" t="s">
        <v>8700</v>
      </c>
    </row>
    <row r="21" spans="2:10" ht="15" customHeight="1">
      <c r="B21" s="788">
        <v>17</v>
      </c>
      <c r="C21" s="1210"/>
      <c r="D21" s="1219"/>
      <c r="E21" s="1221"/>
      <c r="F21" s="793">
        <v>13</v>
      </c>
      <c r="G21" s="794">
        <v>2010</v>
      </c>
      <c r="H21" s="794">
        <v>301964</v>
      </c>
      <c r="I21" s="1224"/>
      <c r="J21" s="791" t="s">
        <v>8701</v>
      </c>
    </row>
    <row r="22" spans="2:10" ht="15" customHeight="1">
      <c r="B22" s="788">
        <v>18</v>
      </c>
      <c r="C22" s="1210"/>
      <c r="D22" s="1219"/>
      <c r="E22" s="1221"/>
      <c r="F22" s="793">
        <v>14</v>
      </c>
      <c r="G22" s="794">
        <v>2010</v>
      </c>
      <c r="H22" s="794">
        <v>301965</v>
      </c>
      <c r="I22" s="1224"/>
      <c r="J22" s="791" t="s">
        <v>8701</v>
      </c>
    </row>
    <row r="23" spans="2:10" ht="15" customHeight="1">
      <c r="B23" s="788">
        <v>19</v>
      </c>
      <c r="C23" s="1210"/>
      <c r="D23" s="1219"/>
      <c r="E23" s="1221"/>
      <c r="F23" s="793">
        <v>15</v>
      </c>
      <c r="G23" s="794">
        <v>2010</v>
      </c>
      <c r="H23" s="794">
        <v>301966</v>
      </c>
      <c r="I23" s="1224"/>
      <c r="J23" s="791" t="s">
        <v>8701</v>
      </c>
    </row>
    <row r="24" spans="2:10" ht="15" customHeight="1">
      <c r="B24" s="788">
        <v>20</v>
      </c>
      <c r="C24" s="1210"/>
      <c r="D24" s="1219"/>
      <c r="E24" s="1221"/>
      <c r="F24" s="793">
        <v>16</v>
      </c>
      <c r="G24" s="794">
        <v>2010</v>
      </c>
      <c r="H24" s="794">
        <v>301967</v>
      </c>
      <c r="I24" s="1224"/>
      <c r="J24" s="791" t="s">
        <v>8701</v>
      </c>
    </row>
    <row r="25" spans="2:10" ht="15" customHeight="1">
      <c r="B25" s="788">
        <v>21</v>
      </c>
      <c r="C25" s="1210"/>
      <c r="D25" s="1219"/>
      <c r="E25" s="1221"/>
      <c r="F25" s="793">
        <v>17</v>
      </c>
      <c r="G25" s="794">
        <v>2010</v>
      </c>
      <c r="H25" s="794">
        <v>301968</v>
      </c>
      <c r="I25" s="1224"/>
      <c r="J25" s="791" t="s">
        <v>8701</v>
      </c>
    </row>
    <row r="26" spans="2:10" ht="15" customHeight="1">
      <c r="B26" s="788">
        <v>22</v>
      </c>
      <c r="C26" s="1210"/>
      <c r="D26" s="1219"/>
      <c r="E26" s="1221"/>
      <c r="F26" s="793">
        <v>18</v>
      </c>
      <c r="G26" s="794">
        <v>2004</v>
      </c>
      <c r="H26" s="794">
        <v>300069</v>
      </c>
      <c r="I26" s="1224"/>
      <c r="J26" s="791" t="s">
        <v>8699</v>
      </c>
    </row>
    <row r="27" spans="2:10" ht="15" customHeight="1">
      <c r="B27" s="788">
        <v>23</v>
      </c>
      <c r="C27" s="1210"/>
      <c r="D27" s="1227" t="s">
        <v>6959</v>
      </c>
      <c r="E27" s="1221"/>
      <c r="F27" s="793" t="str">
        <f>HYPERLINK("#Hermle1!A1","01")</f>
        <v>01</v>
      </c>
      <c r="G27" s="794">
        <v>2012</v>
      </c>
      <c r="H27" s="794">
        <v>302835</v>
      </c>
      <c r="I27" s="1207" t="s">
        <v>8702</v>
      </c>
      <c r="J27" s="791" t="s">
        <v>8703</v>
      </c>
    </row>
    <row r="28" spans="2:10" ht="15" customHeight="1">
      <c r="B28" s="788">
        <v>24</v>
      </c>
      <c r="C28" s="1210"/>
      <c r="D28" s="1228"/>
      <c r="E28" s="1221"/>
      <c r="F28" s="793" t="str">
        <f>HYPERLINK("#H2!A1","02")</f>
        <v>02</v>
      </c>
      <c r="G28" s="794">
        <v>2012</v>
      </c>
      <c r="H28" s="794">
        <v>302526</v>
      </c>
      <c r="I28" s="1209"/>
      <c r="J28" s="791" t="s">
        <v>8704</v>
      </c>
    </row>
    <row r="29" spans="2:10" ht="15" customHeight="1">
      <c r="B29" s="788">
        <v>25</v>
      </c>
      <c r="C29" s="1210"/>
      <c r="D29" s="1228"/>
      <c r="E29" s="1221"/>
      <c r="F29" s="793" t="str">
        <f>HYPERLINK("#H3!A1","03")</f>
        <v>03</v>
      </c>
      <c r="G29" s="794">
        <v>2012</v>
      </c>
      <c r="H29" s="794">
        <v>302529</v>
      </c>
      <c r="I29" s="1209"/>
      <c r="J29" s="791" t="s">
        <v>8705</v>
      </c>
    </row>
    <row r="30" spans="2:10" ht="15" customHeight="1">
      <c r="B30" s="788">
        <v>26</v>
      </c>
      <c r="C30" s="1210"/>
      <c r="D30" s="1228"/>
      <c r="E30" s="1221"/>
      <c r="F30" s="793" t="str">
        <f>HYPERLINK("#H4!A1","04")</f>
        <v>04</v>
      </c>
      <c r="G30" s="794">
        <v>2012</v>
      </c>
      <c r="H30" s="794">
        <v>302527</v>
      </c>
      <c r="I30" s="1209"/>
      <c r="J30" s="791" t="s">
        <v>8706</v>
      </c>
    </row>
    <row r="31" spans="2:10" ht="15" customHeight="1">
      <c r="B31" s="788">
        <v>27</v>
      </c>
      <c r="C31" s="1206"/>
      <c r="D31" s="1229"/>
      <c r="E31" s="1221"/>
      <c r="F31" s="793" t="str">
        <f>HYPERLINK("#H5!A1","05")</f>
        <v>05</v>
      </c>
      <c r="G31" s="794">
        <v>2012</v>
      </c>
      <c r="H31" s="794">
        <v>302528</v>
      </c>
      <c r="I31" s="1208"/>
      <c r="J31" s="791" t="s">
        <v>8707</v>
      </c>
    </row>
    <row r="32" spans="2:10" ht="15" customHeight="1">
      <c r="B32" s="788">
        <v>28</v>
      </c>
      <c r="C32" s="1205" t="s">
        <v>8708</v>
      </c>
      <c r="D32" s="1227" t="s">
        <v>8709</v>
      </c>
      <c r="E32" s="1221"/>
      <c r="F32" s="793">
        <v>1</v>
      </c>
      <c r="G32" s="794">
        <v>2012</v>
      </c>
      <c r="H32" s="794"/>
      <c r="I32" s="1207" t="s">
        <v>8710</v>
      </c>
      <c r="J32" s="791" t="s">
        <v>8711</v>
      </c>
    </row>
    <row r="33" spans="2:10" ht="15" customHeight="1">
      <c r="B33" s="788">
        <v>29</v>
      </c>
      <c r="C33" s="1210"/>
      <c r="D33" s="1228"/>
      <c r="E33" s="1221"/>
      <c r="F33" s="793">
        <v>2</v>
      </c>
      <c r="G33" s="794">
        <v>2012</v>
      </c>
      <c r="H33" s="794"/>
      <c r="I33" s="1209"/>
      <c r="J33" s="791" t="s">
        <v>8712</v>
      </c>
    </row>
    <row r="34" spans="2:10" ht="15" customHeight="1">
      <c r="B34" s="788">
        <v>30</v>
      </c>
      <c r="C34" s="1210"/>
      <c r="D34" s="1228"/>
      <c r="E34" s="1221"/>
      <c r="F34" s="793">
        <v>3</v>
      </c>
      <c r="G34" s="794">
        <v>2012</v>
      </c>
      <c r="H34" s="794"/>
      <c r="I34" s="1209"/>
      <c r="J34" s="791" t="s">
        <v>8713</v>
      </c>
    </row>
    <row r="35" spans="2:10" ht="15" customHeight="1">
      <c r="B35" s="788">
        <v>31</v>
      </c>
      <c r="C35" s="1210"/>
      <c r="D35" s="1228"/>
      <c r="E35" s="1221"/>
      <c r="F35" s="793">
        <v>4</v>
      </c>
      <c r="G35" s="794">
        <v>2012</v>
      </c>
      <c r="H35" s="794"/>
      <c r="I35" s="1209"/>
      <c r="J35" s="791" t="s">
        <v>8714</v>
      </c>
    </row>
    <row r="36" spans="2:10" ht="15" customHeight="1">
      <c r="B36" s="788">
        <v>32</v>
      </c>
      <c r="C36" s="1210"/>
      <c r="D36" s="1228"/>
      <c r="E36" s="1221"/>
      <c r="F36" s="793">
        <v>5</v>
      </c>
      <c r="G36" s="794">
        <v>2012</v>
      </c>
      <c r="H36" s="794"/>
      <c r="I36" s="1209"/>
      <c r="J36" s="791" t="s">
        <v>8711</v>
      </c>
    </row>
    <row r="37" spans="2:10" ht="15" customHeight="1">
      <c r="B37" s="788">
        <v>33</v>
      </c>
      <c r="C37" s="1210"/>
      <c r="D37" s="1228"/>
      <c r="E37" s="1221"/>
      <c r="F37" s="793">
        <v>6</v>
      </c>
      <c r="G37" s="794">
        <v>2012</v>
      </c>
      <c r="H37" s="794"/>
      <c r="I37" s="1209"/>
      <c r="J37" s="791" t="s">
        <v>8715</v>
      </c>
    </row>
    <row r="38" spans="2:10" ht="15" customHeight="1">
      <c r="B38" s="788">
        <v>34</v>
      </c>
      <c r="C38" s="1210"/>
      <c r="D38" s="1228"/>
      <c r="E38" s="1221"/>
      <c r="F38" s="793">
        <v>7</v>
      </c>
      <c r="G38" s="794">
        <v>2012</v>
      </c>
      <c r="H38" s="794"/>
      <c r="I38" s="1209"/>
      <c r="J38" s="791" t="s">
        <v>8716</v>
      </c>
    </row>
    <row r="39" spans="2:10" ht="15" customHeight="1">
      <c r="B39" s="788">
        <v>35</v>
      </c>
      <c r="C39" s="1210"/>
      <c r="D39" s="1228"/>
      <c r="E39" s="1221"/>
      <c r="F39" s="793">
        <v>8</v>
      </c>
      <c r="G39" s="794">
        <v>2012</v>
      </c>
      <c r="H39" s="794"/>
      <c r="I39" s="1209"/>
      <c r="J39" s="791" t="s">
        <v>8717</v>
      </c>
    </row>
    <row r="40" spans="2:10" ht="15" customHeight="1">
      <c r="B40" s="788">
        <v>36</v>
      </c>
      <c r="C40" s="1210"/>
      <c r="D40" s="1228"/>
      <c r="E40" s="1221"/>
      <c r="F40" s="793">
        <v>9</v>
      </c>
      <c r="G40" s="794">
        <v>2012</v>
      </c>
      <c r="H40" s="794"/>
      <c r="I40" s="1209"/>
      <c r="J40" s="791" t="s">
        <v>8718</v>
      </c>
    </row>
    <row r="41" spans="2:10" ht="15" customHeight="1">
      <c r="B41" s="788">
        <v>37</v>
      </c>
      <c r="C41" s="1210"/>
      <c r="D41" s="1228"/>
      <c r="E41" s="1221"/>
      <c r="F41" s="793">
        <v>10</v>
      </c>
      <c r="G41" s="794">
        <v>2012</v>
      </c>
      <c r="H41" s="794"/>
      <c r="I41" s="1209"/>
      <c r="J41" s="791" t="s">
        <v>8719</v>
      </c>
    </row>
    <row r="42" spans="2:10" ht="15" customHeight="1">
      <c r="B42" s="788">
        <v>38</v>
      </c>
      <c r="C42" s="1210"/>
      <c r="D42" s="1228"/>
      <c r="E42" s="1221"/>
      <c r="F42" s="793">
        <v>11</v>
      </c>
      <c r="G42" s="794">
        <v>2012</v>
      </c>
      <c r="H42" s="794"/>
      <c r="I42" s="1209"/>
      <c r="J42" s="791" t="s">
        <v>8720</v>
      </c>
    </row>
    <row r="43" spans="2:10" ht="15" customHeight="1">
      <c r="B43" s="788">
        <v>39</v>
      </c>
      <c r="C43" s="1210"/>
      <c r="D43" s="1228"/>
      <c r="E43" s="1221"/>
      <c r="F43" s="793">
        <v>12</v>
      </c>
      <c r="G43" s="794">
        <v>2012</v>
      </c>
      <c r="H43" s="794"/>
      <c r="I43" s="1209"/>
      <c r="J43" s="791" t="s">
        <v>8721</v>
      </c>
    </row>
    <row r="44" spans="2:10" ht="15" customHeight="1">
      <c r="B44" s="788">
        <v>40</v>
      </c>
      <c r="C44" s="1210"/>
      <c r="D44" s="1228"/>
      <c r="E44" s="1221"/>
      <c r="F44" s="793">
        <v>13</v>
      </c>
      <c r="G44" s="794">
        <v>2012</v>
      </c>
      <c r="H44" s="794"/>
      <c r="I44" s="1209"/>
      <c r="J44" s="791" t="s">
        <v>8722</v>
      </c>
    </row>
    <row r="45" spans="2:10" ht="15" customHeight="1">
      <c r="B45" s="788">
        <v>41</v>
      </c>
      <c r="C45" s="1210"/>
      <c r="D45" s="1228"/>
      <c r="E45" s="1221"/>
      <c r="F45" s="793">
        <v>14</v>
      </c>
      <c r="G45" s="794">
        <v>2012</v>
      </c>
      <c r="H45" s="794"/>
      <c r="I45" s="1209"/>
      <c r="J45" s="791" t="s">
        <v>8723</v>
      </c>
    </row>
    <row r="46" spans="2:10" ht="15" customHeight="1">
      <c r="B46" s="788">
        <v>42</v>
      </c>
      <c r="C46" s="1210"/>
      <c r="D46" s="1229"/>
      <c r="E46" s="1221"/>
      <c r="F46" s="793">
        <v>15</v>
      </c>
      <c r="G46" s="794">
        <v>2012</v>
      </c>
      <c r="H46" s="794"/>
      <c r="I46" s="1208"/>
      <c r="J46" s="791" t="s">
        <v>8724</v>
      </c>
    </row>
    <row r="47" spans="2:10" ht="15" customHeight="1">
      <c r="B47" s="788">
        <v>43</v>
      </c>
      <c r="C47" s="1210"/>
      <c r="D47" s="1227" t="s">
        <v>8725</v>
      </c>
      <c r="E47" s="1221"/>
      <c r="F47" s="793">
        <v>1</v>
      </c>
      <c r="G47" s="794">
        <v>2022</v>
      </c>
      <c r="H47" s="794"/>
      <c r="I47" s="1207" t="s">
        <v>8726</v>
      </c>
      <c r="J47" s="791" t="s">
        <v>8727</v>
      </c>
    </row>
    <row r="48" spans="2:10" ht="15" customHeight="1">
      <c r="B48" s="788">
        <v>44</v>
      </c>
      <c r="C48" s="1210"/>
      <c r="D48" s="1228"/>
      <c r="E48" s="1221"/>
      <c r="F48" s="793">
        <v>2</v>
      </c>
      <c r="G48" s="794">
        <v>2022</v>
      </c>
      <c r="H48" s="794"/>
      <c r="I48" s="1209"/>
      <c r="J48" s="791" t="s">
        <v>8728</v>
      </c>
    </row>
    <row r="49" spans="2:10" ht="15" customHeight="1">
      <c r="B49" s="788">
        <v>45</v>
      </c>
      <c r="C49" s="1210"/>
      <c r="D49" s="1228"/>
      <c r="E49" s="1221"/>
      <c r="F49" s="793">
        <v>3</v>
      </c>
      <c r="G49" s="794">
        <v>2022</v>
      </c>
      <c r="H49" s="794"/>
      <c r="I49" s="1209"/>
      <c r="J49" s="791" t="s">
        <v>8729</v>
      </c>
    </row>
    <row r="50" spans="2:10" ht="15" customHeight="1">
      <c r="B50" s="788">
        <v>46</v>
      </c>
      <c r="C50" s="1210"/>
      <c r="D50" s="1228"/>
      <c r="E50" s="1221"/>
      <c r="F50" s="793">
        <v>4</v>
      </c>
      <c r="G50" s="794">
        <v>2022</v>
      </c>
      <c r="H50" s="794"/>
      <c r="I50" s="1209"/>
      <c r="J50" s="791" t="s">
        <v>8730</v>
      </c>
    </row>
    <row r="51" spans="2:10" ht="15" customHeight="1">
      <c r="B51" s="788">
        <v>47</v>
      </c>
      <c r="C51" s="1210"/>
      <c r="D51" s="1228"/>
      <c r="E51" s="1221"/>
      <c r="F51" s="793">
        <v>5</v>
      </c>
      <c r="G51" s="794">
        <v>2022</v>
      </c>
      <c r="H51" s="794"/>
      <c r="I51" s="1209"/>
      <c r="J51" s="791" t="s">
        <v>8731</v>
      </c>
    </row>
    <row r="52" spans="2:10" ht="15" customHeight="1">
      <c r="B52" s="788">
        <v>48</v>
      </c>
      <c r="C52" s="1210"/>
      <c r="D52" s="1228"/>
      <c r="E52" s="1221"/>
      <c r="F52" s="793">
        <v>6</v>
      </c>
      <c r="G52" s="794">
        <v>2022</v>
      </c>
      <c r="H52" s="794"/>
      <c r="I52" s="1209"/>
      <c r="J52" s="791" t="s">
        <v>8732</v>
      </c>
    </row>
    <row r="53" spans="2:10" ht="15" customHeight="1">
      <c r="B53" s="788">
        <v>49</v>
      </c>
      <c r="C53" s="1210"/>
      <c r="D53" s="1228"/>
      <c r="E53" s="1221"/>
      <c r="F53" s="793">
        <v>7</v>
      </c>
      <c r="G53" s="794">
        <v>2022</v>
      </c>
      <c r="H53" s="794"/>
      <c r="I53" s="1209"/>
      <c r="J53" s="791" t="s">
        <v>8733</v>
      </c>
    </row>
    <row r="54" spans="2:10" ht="15" customHeight="1">
      <c r="B54" s="788">
        <v>50</v>
      </c>
      <c r="C54" s="1210"/>
      <c r="D54" s="1228"/>
      <c r="E54" s="1221"/>
      <c r="F54" s="793">
        <v>8</v>
      </c>
      <c r="G54" s="794">
        <v>2022</v>
      </c>
      <c r="H54" s="794"/>
      <c r="I54" s="1209"/>
      <c r="J54" s="791" t="s">
        <v>8734</v>
      </c>
    </row>
    <row r="55" spans="2:10" ht="15" customHeight="1">
      <c r="B55" s="788">
        <v>51</v>
      </c>
      <c r="C55" s="1210"/>
      <c r="D55" s="1228"/>
      <c r="E55" s="1221"/>
      <c r="F55" s="793">
        <v>9</v>
      </c>
      <c r="G55" s="794">
        <v>2022</v>
      </c>
      <c r="H55" s="794"/>
      <c r="I55" s="1209"/>
      <c r="J55" s="791" t="s">
        <v>8735</v>
      </c>
    </row>
    <row r="56" spans="2:10" ht="15" customHeight="1">
      <c r="B56" s="788">
        <v>52</v>
      </c>
      <c r="C56" s="1206"/>
      <c r="D56" s="1229"/>
      <c r="E56" s="1221"/>
      <c r="F56" s="793">
        <v>10</v>
      </c>
      <c r="G56" s="794">
        <v>2022</v>
      </c>
      <c r="H56" s="794"/>
      <c r="I56" s="1208"/>
      <c r="J56" s="791" t="s">
        <v>8736</v>
      </c>
    </row>
    <row r="57" spans="2:10" ht="15" customHeight="1">
      <c r="B57" s="796">
        <v>53</v>
      </c>
      <c r="C57" s="1205" t="s">
        <v>8737</v>
      </c>
      <c r="D57" s="1205" t="s">
        <v>8738</v>
      </c>
      <c r="E57" s="1221"/>
      <c r="F57" s="793">
        <v>3</v>
      </c>
      <c r="G57" s="794">
        <v>2021</v>
      </c>
      <c r="H57" s="794"/>
      <c r="I57" s="1207" t="s">
        <v>8739</v>
      </c>
      <c r="J57" s="791" t="s">
        <v>8740</v>
      </c>
    </row>
    <row r="58" spans="2:10" ht="15" customHeight="1">
      <c r="B58" s="796">
        <v>54</v>
      </c>
      <c r="C58" s="1210"/>
      <c r="D58" s="1210"/>
      <c r="E58" s="1221"/>
      <c r="F58" s="793">
        <v>4</v>
      </c>
      <c r="G58" s="794">
        <v>2021</v>
      </c>
      <c r="H58" s="794"/>
      <c r="I58" s="1208"/>
      <c r="J58" s="791" t="s">
        <v>8740</v>
      </c>
    </row>
    <row r="59" spans="2:10" ht="15" customHeight="1">
      <c r="B59" s="796">
        <v>55</v>
      </c>
      <c r="C59" s="1206"/>
      <c r="D59" s="1210"/>
      <c r="E59" s="1221"/>
      <c r="F59" s="793">
        <v>2</v>
      </c>
      <c r="G59" s="794">
        <v>2015</v>
      </c>
      <c r="H59" s="794"/>
      <c r="I59" s="1207" t="s">
        <v>8741</v>
      </c>
      <c r="J59" s="791" t="s">
        <v>8742</v>
      </c>
    </row>
    <row r="60" spans="2:10" ht="15" customHeight="1">
      <c r="B60" s="796">
        <v>56</v>
      </c>
      <c r="C60" s="1205" t="s">
        <v>8743</v>
      </c>
      <c r="D60" s="1210"/>
      <c r="E60" s="1222"/>
      <c r="F60" s="793">
        <v>1</v>
      </c>
      <c r="G60" s="794">
        <v>2012</v>
      </c>
      <c r="H60" s="794"/>
      <c r="I60" s="1208"/>
      <c r="J60" s="791" t="s">
        <v>8744</v>
      </c>
    </row>
    <row r="61" spans="2:10" ht="15" customHeight="1">
      <c r="B61" s="796"/>
      <c r="C61" s="1210"/>
      <c r="D61" s="1210"/>
      <c r="E61" s="792"/>
      <c r="F61" s="793">
        <v>5</v>
      </c>
      <c r="G61" s="794">
        <v>2023</v>
      </c>
      <c r="H61" s="794"/>
      <c r="I61" s="1207" t="s">
        <v>8739</v>
      </c>
      <c r="J61" s="791"/>
    </row>
    <row r="62" spans="2:10" ht="15" customHeight="1">
      <c r="B62" s="796"/>
      <c r="C62" s="1210"/>
      <c r="D62" s="1206"/>
      <c r="E62" s="792"/>
      <c r="F62" s="793">
        <v>6</v>
      </c>
      <c r="G62" s="794">
        <v>2023</v>
      </c>
      <c r="H62" s="794"/>
      <c r="I62" s="1208"/>
      <c r="J62" s="791"/>
    </row>
    <row r="63" spans="2:10" ht="15" customHeight="1">
      <c r="B63" s="796">
        <v>57</v>
      </c>
      <c r="C63" s="1210"/>
      <c r="D63" s="1205" t="s">
        <v>8745</v>
      </c>
      <c r="E63" s="1205" t="s">
        <v>8746</v>
      </c>
      <c r="F63" s="793">
        <v>1</v>
      </c>
      <c r="G63" s="794">
        <v>2017</v>
      </c>
      <c r="H63" s="794"/>
      <c r="I63" s="1207"/>
      <c r="J63" s="791" t="s">
        <v>8747</v>
      </c>
    </row>
    <row r="64" spans="2:10" ht="15" customHeight="1">
      <c r="B64" s="796">
        <v>58</v>
      </c>
      <c r="C64" s="1206"/>
      <c r="D64" s="1206"/>
      <c r="E64" s="1206"/>
      <c r="F64" s="793">
        <v>2</v>
      </c>
      <c r="G64" s="794">
        <v>2017</v>
      </c>
      <c r="H64" s="794"/>
      <c r="I64" s="1208"/>
      <c r="J64" s="791" t="s">
        <v>8747</v>
      </c>
    </row>
    <row r="65" spans="2:13" ht="15" customHeight="1">
      <c r="B65" s="796">
        <v>59</v>
      </c>
      <c r="C65" s="1205" t="s">
        <v>8748</v>
      </c>
      <c r="D65" s="1205" t="s">
        <v>8749</v>
      </c>
      <c r="E65" s="1207" t="s">
        <v>8689</v>
      </c>
      <c r="F65" s="793">
        <v>1</v>
      </c>
      <c r="G65" s="794"/>
      <c r="H65" s="794"/>
      <c r="I65" s="795"/>
      <c r="J65" s="791"/>
    </row>
    <row r="66" spans="2:13" ht="15" customHeight="1">
      <c r="B66" s="796">
        <v>60</v>
      </c>
      <c r="C66" s="1206"/>
      <c r="D66" s="1206"/>
      <c r="E66" s="1208"/>
      <c r="F66" s="793">
        <v>2</v>
      </c>
      <c r="G66" s="794"/>
      <c r="H66" s="794"/>
      <c r="I66" s="795"/>
      <c r="J66" s="791"/>
    </row>
    <row r="67" spans="2:13" ht="15" customHeight="1">
      <c r="B67" s="796">
        <v>61</v>
      </c>
      <c r="C67" s="1205" t="s">
        <v>8750</v>
      </c>
      <c r="D67" s="1207" t="s">
        <v>8751</v>
      </c>
      <c r="E67" s="1205" t="s">
        <v>8752</v>
      </c>
      <c r="F67" s="793">
        <v>1</v>
      </c>
      <c r="G67" s="13">
        <v>2005</v>
      </c>
      <c r="H67" s="794"/>
      <c r="I67" s="1207" t="s">
        <v>8753</v>
      </c>
      <c r="J67" s="791" t="s">
        <v>8754</v>
      </c>
      <c r="K67" s="797" t="s">
        <v>8079</v>
      </c>
      <c r="L67" s="797" t="s">
        <v>8080</v>
      </c>
      <c r="M67" s="797" t="s">
        <v>7918</v>
      </c>
    </row>
    <row r="68" spans="2:13" ht="15" customHeight="1">
      <c r="B68" s="796">
        <v>62</v>
      </c>
      <c r="C68" s="1210"/>
      <c r="D68" s="1210"/>
      <c r="E68" s="1210"/>
      <c r="F68" s="793">
        <v>2</v>
      </c>
      <c r="G68" s="13">
        <v>2005</v>
      </c>
      <c r="H68" s="794"/>
      <c r="I68" s="1209"/>
      <c r="J68" s="791" t="s">
        <v>8754</v>
      </c>
      <c r="K68" s="797" t="s">
        <v>8079</v>
      </c>
      <c r="L68" s="797" t="s">
        <v>8080</v>
      </c>
      <c r="M68" s="797" t="s">
        <v>7919</v>
      </c>
    </row>
    <row r="69" spans="2:13" ht="15" customHeight="1">
      <c r="B69" s="796">
        <v>63</v>
      </c>
      <c r="C69" s="1210"/>
      <c r="D69" s="1210"/>
      <c r="E69" s="1210"/>
      <c r="F69" s="793">
        <v>3</v>
      </c>
      <c r="G69" s="13">
        <v>2005</v>
      </c>
      <c r="H69" s="794"/>
      <c r="I69" s="1209"/>
      <c r="J69" s="791" t="s">
        <v>8754</v>
      </c>
      <c r="K69" s="797" t="s">
        <v>8079</v>
      </c>
      <c r="L69" s="797" t="s">
        <v>8080</v>
      </c>
      <c r="M69" s="797" t="s">
        <v>7920</v>
      </c>
    </row>
    <row r="70" spans="2:13" ht="15" customHeight="1">
      <c r="B70" s="796">
        <v>64</v>
      </c>
      <c r="C70" s="1210"/>
      <c r="D70" s="1210"/>
      <c r="E70" s="1210"/>
      <c r="F70" s="793">
        <v>4</v>
      </c>
      <c r="G70" s="13">
        <v>2005</v>
      </c>
      <c r="H70" s="794"/>
      <c r="I70" s="1209"/>
      <c r="J70" s="791" t="s">
        <v>8754</v>
      </c>
      <c r="K70" s="797" t="s">
        <v>8079</v>
      </c>
      <c r="L70" s="797" t="s">
        <v>8080</v>
      </c>
      <c r="M70" s="797" t="s">
        <v>7921</v>
      </c>
    </row>
    <row r="71" spans="2:13" ht="15" customHeight="1">
      <c r="B71" s="796">
        <v>65</v>
      </c>
      <c r="C71" s="1210"/>
      <c r="D71" s="1210"/>
      <c r="E71" s="1210"/>
      <c r="F71" s="793">
        <v>5</v>
      </c>
      <c r="G71" s="13">
        <v>2006</v>
      </c>
      <c r="H71" s="794"/>
      <c r="I71" s="1209"/>
      <c r="J71" s="791" t="s">
        <v>8754</v>
      </c>
      <c r="K71" s="797" t="s">
        <v>8079</v>
      </c>
      <c r="L71" s="797" t="s">
        <v>8080</v>
      </c>
      <c r="M71" s="797" t="s">
        <v>7922</v>
      </c>
    </row>
    <row r="72" spans="2:13" ht="15" customHeight="1">
      <c r="B72" s="796">
        <v>66</v>
      </c>
      <c r="C72" s="1210"/>
      <c r="D72" s="1210"/>
      <c r="E72" s="1210"/>
      <c r="F72" s="793">
        <v>6</v>
      </c>
      <c r="G72" s="13">
        <v>2005</v>
      </c>
      <c r="H72" s="794"/>
      <c r="I72" s="1209"/>
      <c r="J72" s="791" t="s">
        <v>8754</v>
      </c>
      <c r="K72" s="797" t="s">
        <v>8079</v>
      </c>
      <c r="L72" s="797" t="s">
        <v>8080</v>
      </c>
      <c r="M72" s="797" t="s">
        <v>7923</v>
      </c>
    </row>
    <row r="73" spans="2:13" ht="15" customHeight="1">
      <c r="B73" s="796">
        <v>67</v>
      </c>
      <c r="C73" s="1210"/>
      <c r="D73" s="1210"/>
      <c r="E73" s="1210"/>
      <c r="F73" s="793">
        <v>7</v>
      </c>
      <c r="G73" s="13">
        <v>2005</v>
      </c>
      <c r="H73" s="794"/>
      <c r="I73" s="1209"/>
      <c r="J73" s="791" t="s">
        <v>8754</v>
      </c>
      <c r="K73" s="797" t="s">
        <v>8079</v>
      </c>
      <c r="L73" s="797" t="s">
        <v>8080</v>
      </c>
      <c r="M73" s="797" t="s">
        <v>7924</v>
      </c>
    </row>
    <row r="74" spans="2:13" ht="15" customHeight="1">
      <c r="B74" s="796">
        <v>68</v>
      </c>
      <c r="C74" s="1210"/>
      <c r="D74" s="1210"/>
      <c r="E74" s="1210"/>
      <c r="F74" s="793">
        <v>8</v>
      </c>
      <c r="G74" s="13">
        <v>2005</v>
      </c>
      <c r="H74" s="794"/>
      <c r="I74" s="1209"/>
      <c r="J74" s="791" t="s">
        <v>8754</v>
      </c>
      <c r="K74" s="797" t="s">
        <v>8079</v>
      </c>
      <c r="L74" s="797" t="s">
        <v>8080</v>
      </c>
      <c r="M74" s="797" t="s">
        <v>7925</v>
      </c>
    </row>
    <row r="75" spans="2:13" ht="15" customHeight="1">
      <c r="B75" s="796">
        <v>69</v>
      </c>
      <c r="C75" s="1210"/>
      <c r="D75" s="1210"/>
      <c r="E75" s="1210"/>
      <c r="F75" s="793">
        <v>9</v>
      </c>
      <c r="G75" s="13">
        <v>2006</v>
      </c>
      <c r="H75" s="794"/>
      <c r="I75" s="1209"/>
      <c r="J75" s="791" t="s">
        <v>8754</v>
      </c>
      <c r="K75" s="797" t="s">
        <v>8079</v>
      </c>
      <c r="L75" s="797" t="s">
        <v>8080</v>
      </c>
      <c r="M75" s="797" t="s">
        <v>7926</v>
      </c>
    </row>
    <row r="76" spans="2:13" ht="15" customHeight="1">
      <c r="B76" s="796">
        <v>70</v>
      </c>
      <c r="C76" s="1210"/>
      <c r="D76" s="1210"/>
      <c r="E76" s="1210"/>
      <c r="F76" s="793">
        <v>10</v>
      </c>
      <c r="G76" s="13">
        <v>2006</v>
      </c>
      <c r="H76" s="794"/>
      <c r="I76" s="1208"/>
      <c r="J76" s="791" t="s">
        <v>8754</v>
      </c>
      <c r="K76" s="797" t="s">
        <v>8079</v>
      </c>
      <c r="L76" s="797" t="s">
        <v>8080</v>
      </c>
      <c r="M76" s="797" t="s">
        <v>7927</v>
      </c>
    </row>
    <row r="77" spans="2:13" ht="15" customHeight="1">
      <c r="B77" s="796">
        <v>71</v>
      </c>
      <c r="C77" s="1210"/>
      <c r="D77" s="1210"/>
      <c r="E77" s="1210"/>
      <c r="F77" s="793">
        <v>14</v>
      </c>
      <c r="G77" s="13">
        <v>2010</v>
      </c>
      <c r="H77" s="794"/>
      <c r="I77" s="1207" t="s">
        <v>8755</v>
      </c>
      <c r="J77" s="791" t="s">
        <v>8756</v>
      </c>
      <c r="K77" s="797" t="s">
        <v>6338</v>
      </c>
      <c r="L77" s="798" t="s">
        <v>7561</v>
      </c>
      <c r="M77" s="797" t="s">
        <v>7928</v>
      </c>
    </row>
    <row r="78" spans="2:13" ht="15" customHeight="1">
      <c r="B78" s="796">
        <v>72</v>
      </c>
      <c r="C78" s="1210"/>
      <c r="D78" s="1210"/>
      <c r="E78" s="1210"/>
      <c r="F78" s="793">
        <v>15</v>
      </c>
      <c r="G78" s="13">
        <v>2011</v>
      </c>
      <c r="H78" s="794"/>
      <c r="I78" s="1209"/>
      <c r="J78" s="791" t="s">
        <v>8756</v>
      </c>
      <c r="K78" s="797" t="s">
        <v>6338</v>
      </c>
      <c r="L78" s="798" t="s">
        <v>7561</v>
      </c>
      <c r="M78" s="797" t="s">
        <v>7929</v>
      </c>
    </row>
    <row r="79" spans="2:13" ht="15" customHeight="1">
      <c r="B79" s="796">
        <v>73</v>
      </c>
      <c r="C79" s="1210"/>
      <c r="D79" s="1210"/>
      <c r="E79" s="1210"/>
      <c r="F79" s="793">
        <v>16</v>
      </c>
      <c r="G79" s="13">
        <v>2011</v>
      </c>
      <c r="H79" s="794"/>
      <c r="I79" s="1209"/>
      <c r="J79" s="791" t="s">
        <v>8756</v>
      </c>
      <c r="K79" s="797" t="s">
        <v>6338</v>
      </c>
      <c r="L79" s="798" t="s">
        <v>7561</v>
      </c>
      <c r="M79" s="797" t="s">
        <v>7930</v>
      </c>
    </row>
    <row r="80" spans="2:13" ht="15" customHeight="1">
      <c r="B80" s="796">
        <v>74</v>
      </c>
      <c r="C80" s="1210"/>
      <c r="D80" s="1210"/>
      <c r="E80" s="1210"/>
      <c r="F80" s="793">
        <v>17</v>
      </c>
      <c r="G80" s="13">
        <v>2011</v>
      </c>
      <c r="H80" s="794"/>
      <c r="I80" s="1209"/>
      <c r="J80" s="791" t="s">
        <v>8756</v>
      </c>
      <c r="K80" s="797" t="s">
        <v>6338</v>
      </c>
      <c r="L80" s="798" t="s">
        <v>7561</v>
      </c>
      <c r="M80" s="797" t="s">
        <v>7931</v>
      </c>
    </row>
    <row r="81" spans="2:13" ht="15" customHeight="1">
      <c r="B81" s="796">
        <v>75</v>
      </c>
      <c r="C81" s="1210"/>
      <c r="D81" s="1210"/>
      <c r="E81" s="1210"/>
      <c r="F81" s="793">
        <v>18</v>
      </c>
      <c r="G81" s="13">
        <v>2011</v>
      </c>
      <c r="H81" s="794"/>
      <c r="I81" s="1208"/>
      <c r="J81" s="791" t="s">
        <v>8756</v>
      </c>
      <c r="K81" s="797" t="s">
        <v>6338</v>
      </c>
      <c r="L81" s="798" t="s">
        <v>7561</v>
      </c>
      <c r="M81" s="797" t="s">
        <v>7932</v>
      </c>
    </row>
    <row r="82" spans="2:13" ht="15" customHeight="1">
      <c r="B82" s="796">
        <v>76</v>
      </c>
      <c r="C82" s="1210"/>
      <c r="D82" s="1210"/>
      <c r="E82" s="1210"/>
      <c r="F82" s="793">
        <v>19</v>
      </c>
      <c r="G82" s="13">
        <v>2013</v>
      </c>
      <c r="H82" s="794"/>
      <c r="I82" s="1207" t="s">
        <v>8757</v>
      </c>
      <c r="J82" s="791" t="s">
        <v>8756</v>
      </c>
      <c r="K82" s="797" t="s">
        <v>6338</v>
      </c>
      <c r="L82" s="799" t="s">
        <v>8082</v>
      </c>
      <c r="M82" s="797" t="s">
        <v>7933</v>
      </c>
    </row>
    <row r="83" spans="2:13" ht="15" customHeight="1">
      <c r="B83" s="796">
        <v>77</v>
      </c>
      <c r="C83" s="1210"/>
      <c r="D83" s="1210"/>
      <c r="E83" s="1210"/>
      <c r="F83" s="793">
        <v>20</v>
      </c>
      <c r="G83" s="13">
        <v>2013</v>
      </c>
      <c r="H83" s="794"/>
      <c r="I83" s="1210"/>
      <c r="J83" s="791" t="s">
        <v>8756</v>
      </c>
      <c r="K83" s="797" t="s">
        <v>6338</v>
      </c>
      <c r="L83" s="799" t="s">
        <v>8082</v>
      </c>
      <c r="M83" s="797" t="s">
        <v>7934</v>
      </c>
    </row>
    <row r="84" spans="2:13" ht="15" customHeight="1">
      <c r="B84" s="796">
        <v>78</v>
      </c>
      <c r="C84" s="1210"/>
      <c r="D84" s="1210"/>
      <c r="E84" s="1210"/>
      <c r="F84" s="793">
        <v>21</v>
      </c>
      <c r="G84" s="13">
        <v>2013</v>
      </c>
      <c r="H84" s="794"/>
      <c r="I84" s="1206"/>
      <c r="J84" s="791" t="s">
        <v>8756</v>
      </c>
      <c r="K84" s="797" t="s">
        <v>6338</v>
      </c>
      <c r="L84" s="799" t="s">
        <v>8082</v>
      </c>
      <c r="M84" s="797" t="s">
        <v>7935</v>
      </c>
    </row>
    <row r="85" spans="2:13" ht="15" customHeight="1">
      <c r="B85" s="796">
        <v>79</v>
      </c>
      <c r="C85" s="1207" t="s">
        <v>8758</v>
      </c>
      <c r="D85" s="1210"/>
      <c r="E85" s="1210"/>
      <c r="F85" s="793">
        <v>1</v>
      </c>
      <c r="G85" s="737">
        <v>2011</v>
      </c>
      <c r="H85" s="794"/>
      <c r="I85" s="1207" t="s">
        <v>8755</v>
      </c>
      <c r="J85" s="791" t="s">
        <v>8756</v>
      </c>
      <c r="K85" s="797" t="s">
        <v>6338</v>
      </c>
      <c r="L85" s="798" t="s">
        <v>8084</v>
      </c>
      <c r="M85" s="797" t="s">
        <v>8085</v>
      </c>
    </row>
    <row r="86" spans="2:13" ht="15" customHeight="1">
      <c r="B86" s="796">
        <v>80</v>
      </c>
      <c r="C86" s="1209"/>
      <c r="D86" s="1210"/>
      <c r="E86" s="1210"/>
      <c r="F86" s="793">
        <v>2</v>
      </c>
      <c r="G86" s="398">
        <v>2011</v>
      </c>
      <c r="H86" s="794"/>
      <c r="I86" s="1210"/>
      <c r="J86" s="791" t="s">
        <v>8756</v>
      </c>
      <c r="K86" s="797" t="s">
        <v>6338</v>
      </c>
      <c r="L86" s="798" t="s">
        <v>8084</v>
      </c>
      <c r="M86" s="797" t="s">
        <v>8086</v>
      </c>
    </row>
    <row r="87" spans="2:13" ht="15" customHeight="1">
      <c r="B87" s="796">
        <v>81</v>
      </c>
      <c r="C87" s="1209"/>
      <c r="D87" s="1210"/>
      <c r="E87" s="1210"/>
      <c r="F87" s="793">
        <v>3</v>
      </c>
      <c r="G87" s="398">
        <v>2012</v>
      </c>
      <c r="H87" s="794"/>
      <c r="I87" s="1210"/>
      <c r="J87" s="791" t="s">
        <v>8756</v>
      </c>
      <c r="K87" s="797" t="s">
        <v>6338</v>
      </c>
      <c r="L87" s="798" t="s">
        <v>8084</v>
      </c>
      <c r="M87" s="797" t="s">
        <v>8087</v>
      </c>
    </row>
    <row r="88" spans="2:13" ht="15" customHeight="1">
      <c r="B88" s="796">
        <v>82</v>
      </c>
      <c r="C88" s="1209"/>
      <c r="D88" s="1210"/>
      <c r="E88" s="1210"/>
      <c r="F88" s="793">
        <v>4</v>
      </c>
      <c r="G88" s="398">
        <v>2012</v>
      </c>
      <c r="H88" s="794"/>
      <c r="I88" s="1210"/>
      <c r="J88" s="791" t="s">
        <v>8756</v>
      </c>
      <c r="K88" s="797" t="s">
        <v>6338</v>
      </c>
      <c r="L88" s="798" t="s">
        <v>8084</v>
      </c>
      <c r="M88" s="797" t="s">
        <v>8088</v>
      </c>
    </row>
    <row r="89" spans="2:13" ht="15" customHeight="1">
      <c r="B89" s="796">
        <v>83</v>
      </c>
      <c r="C89" s="1209"/>
      <c r="D89" s="1210"/>
      <c r="E89" s="1210"/>
      <c r="F89" s="793">
        <v>5</v>
      </c>
      <c r="G89" s="398">
        <v>2012</v>
      </c>
      <c r="H89" s="794"/>
      <c r="I89" s="1206"/>
      <c r="J89" s="791" t="s">
        <v>8756</v>
      </c>
      <c r="K89" s="797" t="s">
        <v>6338</v>
      </c>
      <c r="L89" s="798" t="s">
        <v>8084</v>
      </c>
      <c r="M89" s="797" t="s">
        <v>8089</v>
      </c>
    </row>
    <row r="90" spans="2:13" ht="15" customHeight="1">
      <c r="B90" s="796">
        <v>84</v>
      </c>
      <c r="C90" s="1209"/>
      <c r="D90" s="1210"/>
      <c r="E90" s="1210"/>
      <c r="F90" s="793">
        <v>6</v>
      </c>
      <c r="G90" s="398">
        <v>2013</v>
      </c>
      <c r="H90" s="794"/>
      <c r="I90" s="1207" t="s">
        <v>8757</v>
      </c>
      <c r="J90" s="791" t="s">
        <v>8759</v>
      </c>
      <c r="K90" s="797" t="s">
        <v>6338</v>
      </c>
      <c r="L90" s="799" t="s">
        <v>8082</v>
      </c>
      <c r="M90" s="797" t="s">
        <v>8090</v>
      </c>
    </row>
    <row r="91" spans="2:13" ht="15" customHeight="1" thickBot="1">
      <c r="B91" s="800">
        <v>85</v>
      </c>
      <c r="C91" s="1225"/>
      <c r="D91" s="1226"/>
      <c r="E91" s="1226"/>
      <c r="F91" s="801">
        <v>7</v>
      </c>
      <c r="G91" s="802">
        <v>2013</v>
      </c>
      <c r="H91" s="803"/>
      <c r="I91" s="1226"/>
      <c r="J91" s="804" t="s">
        <v>8759</v>
      </c>
      <c r="K91" s="797" t="s">
        <v>6338</v>
      </c>
      <c r="L91" s="799" t="s">
        <v>8082</v>
      </c>
      <c r="M91" s="797" t="s">
        <v>8091</v>
      </c>
    </row>
    <row r="92" spans="2:13" ht="12.75" customHeight="1">
      <c r="B92" s="782"/>
    </row>
    <row r="93" spans="2:13">
      <c r="B93" s="782"/>
    </row>
  </sheetData>
  <mergeCells count="35">
    <mergeCell ref="C57:C59"/>
    <mergeCell ref="D57:D62"/>
    <mergeCell ref="I57:I58"/>
    <mergeCell ref="I59:I60"/>
    <mergeCell ref="D27:D31"/>
    <mergeCell ref="I27:I31"/>
    <mergeCell ref="C32:C56"/>
    <mergeCell ref="D32:D46"/>
    <mergeCell ref="D47:D56"/>
    <mergeCell ref="I47:I56"/>
    <mergeCell ref="I82:I84"/>
    <mergeCell ref="C85:C91"/>
    <mergeCell ref="I85:I89"/>
    <mergeCell ref="I90:I91"/>
    <mergeCell ref="C67:C84"/>
    <mergeCell ref="D67:D91"/>
    <mergeCell ref="E67:E91"/>
    <mergeCell ref="I67:I76"/>
    <mergeCell ref="I77:I81"/>
    <mergeCell ref="N2:Q4"/>
    <mergeCell ref="E63:E64"/>
    <mergeCell ref="I63:I64"/>
    <mergeCell ref="C65:C66"/>
    <mergeCell ref="D65:D66"/>
    <mergeCell ref="E65:E66"/>
    <mergeCell ref="I32:I46"/>
    <mergeCell ref="C60:C64"/>
    <mergeCell ref="I61:I62"/>
    <mergeCell ref="D63:D64"/>
    <mergeCell ref="B2:J3"/>
    <mergeCell ref="C5:C31"/>
    <mergeCell ref="D5:D9"/>
    <mergeCell ref="E5:E60"/>
    <mergeCell ref="I5:I26"/>
    <mergeCell ref="D10:D26"/>
  </mergeCells>
  <phoneticPr fontId="2" type="noConversion"/>
  <conditionalFormatting sqref="B4:H90">
    <cfRule type="expression" dxfId="3" priority="1" stopIfTrue="1">
      <formula>UPPER($I4)="NONE"</formula>
    </cfRule>
    <cfRule type="expression" dxfId="2" priority="2" stopIfTrue="1">
      <formula>AND($I4&lt;&gt;"", $J4&lt;&gt;"", $I4*1&lt;$J4*1)</formula>
    </cfRule>
  </conditionalFormatting>
  <conditionalFormatting sqref="H4:H1048576">
    <cfRule type="expression" dxfId="1" priority="3">
      <formula>COUNTIF($H:$H, $H4)&gt;1</formula>
    </cfRule>
  </conditionalFormatting>
  <pageMargins left="0.7" right="0.7" top="0.75" bottom="0.75" header="0.3" footer="0.3"/>
  <pageSetup paperSize="9" scale="79" orientation="portrait" r:id="rId1"/>
  <rowBreaks count="1" manualBreakCount="1">
    <brk id="56" max="9" man="1"/>
  </rowBreak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12C4-0235-41ED-AA20-EC60AD75D084}">
  <sheetPr codeName="Sheet144"/>
  <dimension ref="Q1:Y55"/>
  <sheetViews>
    <sheetView showGridLines="0" workbookViewId="0">
      <selection activeCell="W12" sqref="W12"/>
    </sheetView>
  </sheetViews>
  <sheetFormatPr defaultRowHeight="17.600000000000001"/>
  <cols>
    <col min="1" max="1" width="4.5" customWidth="1"/>
    <col min="6" max="6" width="4" customWidth="1"/>
    <col min="11" max="11" width="5.640625" customWidth="1"/>
    <col min="22" max="22" width="13.35546875" customWidth="1"/>
    <col min="23" max="23" width="18" customWidth="1"/>
    <col min="24" max="24" width="17.7109375" customWidth="1"/>
    <col min="25" max="25" width="14.140625" customWidth="1"/>
  </cols>
  <sheetData>
    <row r="1" spans="17:25" ht="77.25" customHeight="1"/>
    <row r="2" spans="17:25" ht="16.5" customHeight="1"/>
    <row r="3" spans="17:25" ht="16.5" customHeight="1" thickBot="1"/>
    <row r="4" spans="17:25" ht="16.5" customHeight="1">
      <c r="Q4" s="1230" t="s">
        <v>8074</v>
      </c>
      <c r="R4" s="1231"/>
      <c r="S4" s="1231"/>
      <c r="T4" s="1231"/>
      <c r="U4" s="1231"/>
      <c r="V4" s="1231"/>
      <c r="W4" s="1231"/>
      <c r="X4" s="1231"/>
      <c r="Y4" s="1232"/>
    </row>
    <row r="5" spans="17:25" ht="16.5" customHeight="1">
      <c r="Q5" s="731" t="s">
        <v>6947</v>
      </c>
      <c r="R5" s="732" t="s">
        <v>1412</v>
      </c>
      <c r="S5" s="732" t="s">
        <v>8075</v>
      </c>
      <c r="T5" s="732" t="s">
        <v>8076</v>
      </c>
      <c r="U5" s="732" t="s">
        <v>8077</v>
      </c>
      <c r="V5" s="732" t="s">
        <v>1496</v>
      </c>
      <c r="W5" s="732" t="s">
        <v>1800</v>
      </c>
      <c r="X5" s="732" t="s">
        <v>8078</v>
      </c>
      <c r="Y5" s="733" t="s">
        <v>1358</v>
      </c>
    </row>
    <row r="6" spans="17:25" ht="16.5" customHeight="1">
      <c r="Q6" s="719">
        <v>1</v>
      </c>
      <c r="R6" s="392" t="s">
        <v>5562</v>
      </c>
      <c r="S6" s="392">
        <v>17250</v>
      </c>
      <c r="T6" s="392">
        <v>2005</v>
      </c>
      <c r="U6" s="392">
        <v>9005211</v>
      </c>
      <c r="V6" s="723" t="s">
        <v>8079</v>
      </c>
      <c r="W6" s="392" t="s">
        <v>8080</v>
      </c>
      <c r="X6" s="392" t="s">
        <v>7918</v>
      </c>
      <c r="Y6" s="720"/>
    </row>
    <row r="7" spans="17:25" ht="16.5" customHeight="1">
      <c r="Q7" s="719">
        <v>2</v>
      </c>
      <c r="R7" s="392" t="s">
        <v>5562</v>
      </c>
      <c r="S7" s="392">
        <v>17251</v>
      </c>
      <c r="T7" s="392">
        <v>2005</v>
      </c>
      <c r="U7" s="392">
        <v>9005211</v>
      </c>
      <c r="V7" s="723" t="s">
        <v>8079</v>
      </c>
      <c r="W7" s="392" t="s">
        <v>8080</v>
      </c>
      <c r="X7" s="392" t="s">
        <v>7919</v>
      </c>
      <c r="Y7" s="721"/>
    </row>
    <row r="8" spans="17:25" ht="16.5" customHeight="1">
      <c r="Q8" s="719">
        <v>3</v>
      </c>
      <c r="R8" s="392" t="s">
        <v>5562</v>
      </c>
      <c r="S8" s="392">
        <v>17343</v>
      </c>
      <c r="T8" s="392">
        <v>2005</v>
      </c>
      <c r="U8" s="392">
        <v>9005211</v>
      </c>
      <c r="V8" s="723" t="s">
        <v>8079</v>
      </c>
      <c r="W8" s="392" t="s">
        <v>8080</v>
      </c>
      <c r="X8" s="392" t="s">
        <v>7920</v>
      </c>
      <c r="Y8" s="720"/>
    </row>
    <row r="9" spans="17:25" ht="16.5" customHeight="1">
      <c r="Q9" s="719">
        <v>4</v>
      </c>
      <c r="R9" s="392" t="s">
        <v>5562</v>
      </c>
      <c r="S9" s="392">
        <v>17326</v>
      </c>
      <c r="T9" s="392">
        <v>2005</v>
      </c>
      <c r="U9" s="392">
        <v>9005211</v>
      </c>
      <c r="V9" s="723" t="s">
        <v>8079</v>
      </c>
      <c r="W9" s="392" t="s">
        <v>8080</v>
      </c>
      <c r="X9" s="392" t="s">
        <v>7921</v>
      </c>
      <c r="Y9" s="720"/>
    </row>
    <row r="10" spans="17:25" ht="16.5" customHeight="1">
      <c r="Q10" s="719">
        <v>5</v>
      </c>
      <c r="R10" s="392" t="s">
        <v>5562</v>
      </c>
      <c r="S10" s="392">
        <v>17561</v>
      </c>
      <c r="T10" s="392">
        <v>2006</v>
      </c>
      <c r="U10" s="392">
        <v>9005211</v>
      </c>
      <c r="V10" s="723" t="s">
        <v>8079</v>
      </c>
      <c r="W10" s="392" t="s">
        <v>8080</v>
      </c>
      <c r="X10" s="392" t="s">
        <v>7922</v>
      </c>
      <c r="Y10" s="720"/>
    </row>
    <row r="11" spans="17:25" ht="16.5" customHeight="1">
      <c r="Q11" s="719">
        <v>6</v>
      </c>
      <c r="R11" s="392" t="s">
        <v>5562</v>
      </c>
      <c r="S11" s="392">
        <v>17324</v>
      </c>
      <c r="T11" s="392">
        <v>2005</v>
      </c>
      <c r="U11" s="392">
        <v>9005211</v>
      </c>
      <c r="V11" s="723" t="s">
        <v>8079</v>
      </c>
      <c r="W11" s="392" t="s">
        <v>8080</v>
      </c>
      <c r="X11" s="392" t="s">
        <v>7923</v>
      </c>
      <c r="Y11" s="721"/>
    </row>
    <row r="12" spans="17:25" ht="16.5" customHeight="1">
      <c r="Q12" s="719">
        <v>7</v>
      </c>
      <c r="R12" s="392" t="s">
        <v>5562</v>
      </c>
      <c r="S12" s="392">
        <v>17319</v>
      </c>
      <c r="T12" s="392">
        <v>2005</v>
      </c>
      <c r="U12" s="392">
        <v>9005211</v>
      </c>
      <c r="V12" s="723" t="s">
        <v>8079</v>
      </c>
      <c r="W12" s="392" t="s">
        <v>8080</v>
      </c>
      <c r="X12" s="392" t="s">
        <v>7924</v>
      </c>
      <c r="Y12" s="721"/>
    </row>
    <row r="13" spans="17:25" ht="16.5" customHeight="1">
      <c r="Q13" s="719">
        <v>8</v>
      </c>
      <c r="R13" s="392" t="s">
        <v>5562</v>
      </c>
      <c r="S13" s="392">
        <v>17342</v>
      </c>
      <c r="T13" s="392">
        <v>2005</v>
      </c>
      <c r="U13" s="392">
        <v>9005211</v>
      </c>
      <c r="V13" s="723" t="s">
        <v>8079</v>
      </c>
      <c r="W13" s="392" t="s">
        <v>8080</v>
      </c>
      <c r="X13" s="392" t="s">
        <v>7925</v>
      </c>
      <c r="Y13" s="720"/>
    </row>
    <row r="14" spans="17:25" ht="16.5" customHeight="1">
      <c r="Q14" s="719">
        <v>9</v>
      </c>
      <c r="R14" s="392" t="s">
        <v>5562</v>
      </c>
      <c r="S14" s="392">
        <v>17552</v>
      </c>
      <c r="T14" s="392">
        <v>2006</v>
      </c>
      <c r="U14" s="392">
        <v>9005211</v>
      </c>
      <c r="V14" s="723" t="s">
        <v>8079</v>
      </c>
      <c r="W14" s="392" t="s">
        <v>8092</v>
      </c>
      <c r="X14" s="392" t="s">
        <v>7926</v>
      </c>
      <c r="Y14" s="720"/>
    </row>
    <row r="15" spans="17:25" ht="16.5" customHeight="1">
      <c r="Q15" s="719">
        <v>10</v>
      </c>
      <c r="R15" s="392" t="s">
        <v>5562</v>
      </c>
      <c r="S15" s="392">
        <v>17553</v>
      </c>
      <c r="T15" s="392">
        <v>2006</v>
      </c>
      <c r="U15" s="392">
        <v>9005211</v>
      </c>
      <c r="V15" s="723" t="s">
        <v>8079</v>
      </c>
      <c r="W15" s="392" t="s">
        <v>8092</v>
      </c>
      <c r="X15" s="392" t="s">
        <v>7927</v>
      </c>
      <c r="Y15" s="720"/>
    </row>
    <row r="16" spans="17:25" ht="16.5" customHeight="1">
      <c r="Q16" s="719">
        <v>11</v>
      </c>
      <c r="R16" s="392" t="s">
        <v>5562</v>
      </c>
      <c r="S16" s="392">
        <v>19241</v>
      </c>
      <c r="T16" s="392">
        <v>2008</v>
      </c>
      <c r="U16" s="392">
        <v>9005211</v>
      </c>
      <c r="V16" s="392" t="s">
        <v>405</v>
      </c>
      <c r="W16" s="392" t="s">
        <v>405</v>
      </c>
      <c r="X16" s="392" t="s">
        <v>405</v>
      </c>
      <c r="Y16" s="722"/>
    </row>
    <row r="17" spans="17:25" ht="16.5" customHeight="1">
      <c r="Q17" s="719">
        <v>12</v>
      </c>
      <c r="R17" s="392" t="s">
        <v>5562</v>
      </c>
      <c r="S17" s="392">
        <v>19242</v>
      </c>
      <c r="T17" s="392">
        <v>2008</v>
      </c>
      <c r="U17" s="392">
        <v>9005211</v>
      </c>
      <c r="V17" s="392" t="s">
        <v>405</v>
      </c>
      <c r="W17" s="392" t="s">
        <v>405</v>
      </c>
      <c r="X17" s="392" t="s">
        <v>405</v>
      </c>
      <c r="Y17" s="722"/>
    </row>
    <row r="18" spans="17:25" ht="16.5" customHeight="1">
      <c r="Q18" s="719">
        <v>13</v>
      </c>
      <c r="R18" s="392" t="s">
        <v>504</v>
      </c>
      <c r="S18" s="392">
        <v>20173</v>
      </c>
      <c r="T18" s="392">
        <v>2010</v>
      </c>
      <c r="U18" s="392">
        <v>9005524</v>
      </c>
      <c r="V18" s="392" t="s">
        <v>405</v>
      </c>
      <c r="W18" s="392" t="s">
        <v>405</v>
      </c>
      <c r="X18" s="392" t="s">
        <v>405</v>
      </c>
      <c r="Y18" s="722" t="s">
        <v>8081</v>
      </c>
    </row>
    <row r="19" spans="17:25" ht="16.5" customHeight="1">
      <c r="Q19" s="719">
        <v>14</v>
      </c>
      <c r="R19" s="392" t="s">
        <v>5562</v>
      </c>
      <c r="S19" s="392">
        <v>20150</v>
      </c>
      <c r="T19" s="392">
        <v>2010</v>
      </c>
      <c r="U19" s="392">
        <v>9005211</v>
      </c>
      <c r="V19" s="723" t="s">
        <v>6338</v>
      </c>
      <c r="W19" s="392" t="s">
        <v>8084</v>
      </c>
      <c r="X19" s="392" t="s">
        <v>7928</v>
      </c>
      <c r="Y19" s="720"/>
    </row>
    <row r="20" spans="17:25" ht="16.5" customHeight="1">
      <c r="Q20" s="719">
        <v>15</v>
      </c>
      <c r="R20" s="392" t="s">
        <v>5562</v>
      </c>
      <c r="S20" s="392">
        <v>20586</v>
      </c>
      <c r="T20" s="392">
        <v>2011</v>
      </c>
      <c r="U20" s="392">
        <v>9005211</v>
      </c>
      <c r="V20" s="723" t="s">
        <v>6338</v>
      </c>
      <c r="W20" s="392" t="s">
        <v>8084</v>
      </c>
      <c r="X20" s="392" t="s">
        <v>7929</v>
      </c>
      <c r="Y20" s="720"/>
    </row>
    <row r="21" spans="17:25" ht="16.5" customHeight="1">
      <c r="Q21" s="719">
        <v>16</v>
      </c>
      <c r="R21" s="392" t="s">
        <v>5562</v>
      </c>
      <c r="S21" s="392">
        <v>20587</v>
      </c>
      <c r="T21" s="392">
        <v>2011</v>
      </c>
      <c r="U21" s="392">
        <v>9005211</v>
      </c>
      <c r="V21" s="723" t="s">
        <v>6338</v>
      </c>
      <c r="W21" s="392" t="s">
        <v>8084</v>
      </c>
      <c r="X21" s="392" t="s">
        <v>7930</v>
      </c>
      <c r="Y21" s="720"/>
    </row>
    <row r="22" spans="17:25" ht="16.5" customHeight="1">
      <c r="Q22" s="719">
        <v>17</v>
      </c>
      <c r="R22" s="392" t="s">
        <v>5562</v>
      </c>
      <c r="S22" s="392">
        <v>20588</v>
      </c>
      <c r="T22" s="392">
        <v>2011</v>
      </c>
      <c r="U22" s="392">
        <v>9005211</v>
      </c>
      <c r="V22" s="723" t="s">
        <v>6338</v>
      </c>
      <c r="W22" s="392" t="s">
        <v>8084</v>
      </c>
      <c r="X22" s="392" t="s">
        <v>7931</v>
      </c>
      <c r="Y22" s="720"/>
    </row>
    <row r="23" spans="17:25" ht="16.5" customHeight="1">
      <c r="Q23" s="719">
        <v>18</v>
      </c>
      <c r="R23" s="392" t="s">
        <v>5562</v>
      </c>
      <c r="S23" s="392">
        <v>20589</v>
      </c>
      <c r="T23" s="392">
        <v>2011</v>
      </c>
      <c r="U23" s="392">
        <v>9005211</v>
      </c>
      <c r="V23" s="723" t="s">
        <v>6338</v>
      </c>
      <c r="W23" s="392" t="s">
        <v>8084</v>
      </c>
      <c r="X23" s="392" t="s">
        <v>7932</v>
      </c>
      <c r="Y23" s="720"/>
    </row>
    <row r="24" spans="17:25" ht="16.5" customHeight="1">
      <c r="Q24" s="719">
        <v>19</v>
      </c>
      <c r="R24" s="392" t="s">
        <v>5562</v>
      </c>
      <c r="S24" s="392">
        <v>22204</v>
      </c>
      <c r="T24" s="392">
        <v>2013</v>
      </c>
      <c r="U24" s="392">
        <v>9005211</v>
      </c>
      <c r="V24" s="723" t="s">
        <v>1292</v>
      </c>
      <c r="W24" s="392" t="s">
        <v>8082</v>
      </c>
      <c r="X24" s="392" t="s">
        <v>7933</v>
      </c>
      <c r="Y24" s="722"/>
    </row>
    <row r="25" spans="17:25" ht="16.5" customHeight="1">
      <c r="Q25" s="719">
        <v>20</v>
      </c>
      <c r="R25" s="392" t="s">
        <v>5562</v>
      </c>
      <c r="S25" s="392">
        <v>22216</v>
      </c>
      <c r="T25" s="392">
        <v>2013</v>
      </c>
      <c r="U25" s="392">
        <v>9005211</v>
      </c>
      <c r="V25" s="723" t="s">
        <v>1292</v>
      </c>
      <c r="W25" s="392" t="s">
        <v>8082</v>
      </c>
      <c r="X25" s="392" t="s">
        <v>7934</v>
      </c>
      <c r="Y25" s="722"/>
    </row>
    <row r="26" spans="17:25" ht="16.5" customHeight="1">
      <c r="Q26" s="719">
        <v>21</v>
      </c>
      <c r="R26" s="392" t="s">
        <v>5562</v>
      </c>
      <c r="S26" s="392">
        <v>22189</v>
      </c>
      <c r="T26" s="392">
        <v>2013</v>
      </c>
      <c r="U26" s="392">
        <v>9005211</v>
      </c>
      <c r="V26" s="723" t="s">
        <v>1292</v>
      </c>
      <c r="W26" s="392" t="s">
        <v>8082</v>
      </c>
      <c r="X26" s="392" t="s">
        <v>7935</v>
      </c>
      <c r="Y26" s="722"/>
    </row>
    <row r="27" spans="17:25" ht="16.5" customHeight="1">
      <c r="Q27" s="719">
        <v>22</v>
      </c>
      <c r="R27" s="392" t="s">
        <v>506</v>
      </c>
      <c r="S27" s="392">
        <v>22320</v>
      </c>
      <c r="T27" s="392">
        <v>2013</v>
      </c>
      <c r="U27" s="392">
        <v>9005955</v>
      </c>
      <c r="V27" s="392" t="s">
        <v>405</v>
      </c>
      <c r="W27" s="392" t="s">
        <v>405</v>
      </c>
      <c r="X27" s="392" t="s">
        <v>405</v>
      </c>
      <c r="Y27" s="722" t="s">
        <v>8081</v>
      </c>
    </row>
    <row r="28" spans="17:25" ht="16.5" customHeight="1">
      <c r="Q28" s="719">
        <v>23</v>
      </c>
      <c r="R28" s="392" t="s">
        <v>506</v>
      </c>
      <c r="S28" s="392">
        <v>23799</v>
      </c>
      <c r="T28" s="392">
        <v>2015</v>
      </c>
      <c r="U28" s="392">
        <v>9005955</v>
      </c>
      <c r="V28" s="392" t="s">
        <v>405</v>
      </c>
      <c r="W28" s="392" t="s">
        <v>405</v>
      </c>
      <c r="X28" s="392" t="s">
        <v>405</v>
      </c>
      <c r="Y28" s="722" t="s">
        <v>8081</v>
      </c>
    </row>
    <row r="29" spans="17:25" ht="16.5" customHeight="1">
      <c r="Q29" s="719">
        <v>24</v>
      </c>
      <c r="R29" s="392" t="s">
        <v>506</v>
      </c>
      <c r="S29" s="392">
        <v>23800</v>
      </c>
      <c r="T29" s="392">
        <v>2015</v>
      </c>
      <c r="U29" s="392">
        <v>9005955</v>
      </c>
      <c r="V29" s="392" t="s">
        <v>405</v>
      </c>
      <c r="W29" s="392" t="s">
        <v>405</v>
      </c>
      <c r="X29" s="392" t="s">
        <v>405</v>
      </c>
      <c r="Y29" s="722" t="s">
        <v>8081</v>
      </c>
    </row>
    <row r="30" spans="17:25" ht="16.5" customHeight="1">
      <c r="Q30" s="719">
        <v>25</v>
      </c>
      <c r="R30" s="392" t="s">
        <v>505</v>
      </c>
      <c r="S30" s="392">
        <v>25880</v>
      </c>
      <c r="T30" s="392">
        <v>2018</v>
      </c>
      <c r="U30" s="392">
        <v>9006876</v>
      </c>
      <c r="V30" s="392" t="s">
        <v>405</v>
      </c>
      <c r="W30" s="392" t="s">
        <v>405</v>
      </c>
      <c r="X30" s="392" t="s">
        <v>405</v>
      </c>
      <c r="Y30" s="722" t="s">
        <v>8081</v>
      </c>
    </row>
    <row r="31" spans="17:25" ht="16.5" customHeight="1" thickBot="1">
      <c r="Q31" s="724">
        <v>26</v>
      </c>
      <c r="R31" s="725" t="s">
        <v>505</v>
      </c>
      <c r="S31" s="725">
        <v>25881</v>
      </c>
      <c r="T31" s="725">
        <v>2018</v>
      </c>
      <c r="U31" s="392">
        <v>9006876</v>
      </c>
      <c r="V31" s="725" t="s">
        <v>405</v>
      </c>
      <c r="W31" s="725" t="s">
        <v>405</v>
      </c>
      <c r="X31" s="725" t="s">
        <v>405</v>
      </c>
      <c r="Y31" s="722" t="s">
        <v>8081</v>
      </c>
    </row>
    <row r="32" spans="17:25" ht="16.5" customHeight="1" thickBot="1">
      <c r="Q32" s="1233"/>
      <c r="R32" s="1233"/>
      <c r="S32" s="1233"/>
      <c r="T32" s="1233"/>
      <c r="U32" s="1233"/>
      <c r="V32" s="1233"/>
      <c r="W32" s="1233"/>
      <c r="X32" s="1233"/>
      <c r="Y32" s="1233"/>
    </row>
    <row r="33" spans="17:25" ht="16.5" customHeight="1">
      <c r="Q33" s="1230" t="s">
        <v>8083</v>
      </c>
      <c r="R33" s="1231"/>
      <c r="S33" s="1231"/>
      <c r="T33" s="1231"/>
      <c r="U33" s="1231"/>
      <c r="V33" s="1231"/>
      <c r="W33" s="1231"/>
      <c r="X33" s="1231"/>
      <c r="Y33" s="1232"/>
    </row>
    <row r="34" spans="17:25" ht="16.5" customHeight="1">
      <c r="Q34" s="731" t="s">
        <v>6947</v>
      </c>
      <c r="R34" s="732" t="s">
        <v>1412</v>
      </c>
      <c r="S34" s="732" t="s">
        <v>8075</v>
      </c>
      <c r="T34" s="732" t="s">
        <v>8076</v>
      </c>
      <c r="U34" s="732" t="s">
        <v>8077</v>
      </c>
      <c r="V34" s="732" t="s">
        <v>1496</v>
      </c>
      <c r="W34" s="732" t="s">
        <v>1800</v>
      </c>
      <c r="X34" s="732" t="s">
        <v>8078</v>
      </c>
      <c r="Y34" s="733" t="s">
        <v>1358</v>
      </c>
    </row>
    <row r="35" spans="17:25" ht="16.5" customHeight="1">
      <c r="Q35" s="719">
        <v>1</v>
      </c>
      <c r="R35" s="392" t="s">
        <v>503</v>
      </c>
      <c r="S35" s="392">
        <v>20577</v>
      </c>
      <c r="T35" s="392">
        <v>2011</v>
      </c>
      <c r="U35" s="392">
        <v>9005211</v>
      </c>
      <c r="V35" s="723" t="s">
        <v>6338</v>
      </c>
      <c r="W35" s="392" t="s">
        <v>8084</v>
      </c>
      <c r="X35" s="392" t="s">
        <v>8085</v>
      </c>
      <c r="Y35" s="722"/>
    </row>
    <row r="36" spans="17:25" ht="16.5" customHeight="1">
      <c r="Q36" s="719">
        <v>2</v>
      </c>
      <c r="R36" s="392" t="s">
        <v>503</v>
      </c>
      <c r="S36" s="392">
        <v>20578</v>
      </c>
      <c r="T36" s="392">
        <v>2011</v>
      </c>
      <c r="U36" s="392">
        <v>9005211</v>
      </c>
      <c r="V36" s="723" t="s">
        <v>6338</v>
      </c>
      <c r="W36" s="392" t="s">
        <v>8084</v>
      </c>
      <c r="X36" s="392" t="s">
        <v>8086</v>
      </c>
      <c r="Y36" s="722"/>
    </row>
    <row r="37" spans="17:25" ht="16.5" customHeight="1">
      <c r="Q37" s="719">
        <v>3</v>
      </c>
      <c r="R37" s="392" t="s">
        <v>503</v>
      </c>
      <c r="S37" s="392">
        <v>21515</v>
      </c>
      <c r="T37" s="392">
        <v>2012</v>
      </c>
      <c r="U37" s="392">
        <v>9005211</v>
      </c>
      <c r="V37" s="723" t="s">
        <v>6338</v>
      </c>
      <c r="W37" s="392" t="s">
        <v>8084</v>
      </c>
      <c r="X37" s="392" t="s">
        <v>8087</v>
      </c>
      <c r="Y37" s="722"/>
    </row>
    <row r="38" spans="17:25" ht="16.5" customHeight="1">
      <c r="Q38" s="719">
        <v>4</v>
      </c>
      <c r="R38" s="392" t="s">
        <v>503</v>
      </c>
      <c r="S38" s="392">
        <v>21516</v>
      </c>
      <c r="T38" s="392">
        <v>2012</v>
      </c>
      <c r="U38" s="392">
        <v>9005211</v>
      </c>
      <c r="V38" s="723" t="s">
        <v>1306</v>
      </c>
      <c r="W38" s="392"/>
      <c r="X38" s="392" t="s">
        <v>8088</v>
      </c>
      <c r="Y38" s="722"/>
    </row>
    <row r="39" spans="17:25" ht="16.5" customHeight="1">
      <c r="Q39" s="719">
        <v>5</v>
      </c>
      <c r="R39" s="392" t="s">
        <v>503</v>
      </c>
      <c r="S39" s="392">
        <v>21514</v>
      </c>
      <c r="T39" s="392">
        <v>2012</v>
      </c>
      <c r="U39" s="392">
        <v>9005211</v>
      </c>
      <c r="V39" s="723" t="s">
        <v>1306</v>
      </c>
      <c r="W39" s="392"/>
      <c r="X39" s="392" t="s">
        <v>8089</v>
      </c>
      <c r="Y39" s="722"/>
    </row>
    <row r="40" spans="17:25" ht="16.5" customHeight="1">
      <c r="Q40" s="719">
        <v>6</v>
      </c>
      <c r="R40" s="392" t="s">
        <v>503</v>
      </c>
      <c r="S40" s="392">
        <v>22365</v>
      </c>
      <c r="T40" s="392">
        <v>2013</v>
      </c>
      <c r="U40" s="392">
        <v>9005211</v>
      </c>
      <c r="V40" s="723" t="s">
        <v>1292</v>
      </c>
      <c r="W40" s="392" t="s">
        <v>8082</v>
      </c>
      <c r="X40" s="392" t="s">
        <v>8090</v>
      </c>
      <c r="Y40" s="722"/>
    </row>
    <row r="41" spans="17:25" ht="16.5" customHeight="1">
      <c r="Q41" s="719">
        <v>7</v>
      </c>
      <c r="R41" s="392" t="s">
        <v>503</v>
      </c>
      <c r="S41" s="392">
        <v>22369</v>
      </c>
      <c r="T41" s="392">
        <v>2013</v>
      </c>
      <c r="U41" s="392">
        <v>9005211</v>
      </c>
      <c r="V41" s="723" t="s">
        <v>1292</v>
      </c>
      <c r="W41" s="392" t="s">
        <v>8082</v>
      </c>
      <c r="X41" s="392" t="s">
        <v>8091</v>
      </c>
      <c r="Y41" s="722"/>
    </row>
    <row r="42" spans="17:25" ht="16.5" customHeight="1">
      <c r="Q42" s="719">
        <v>8</v>
      </c>
      <c r="R42" s="392" t="s">
        <v>506</v>
      </c>
      <c r="S42" s="392">
        <v>23631</v>
      </c>
      <c r="T42" s="392">
        <v>2015</v>
      </c>
      <c r="U42" s="392">
        <v>9005955</v>
      </c>
      <c r="V42" s="723" t="s">
        <v>405</v>
      </c>
      <c r="W42" s="392" t="s">
        <v>405</v>
      </c>
      <c r="X42" s="392" t="s">
        <v>405</v>
      </c>
      <c r="Y42" s="722" t="s">
        <v>8081</v>
      </c>
    </row>
    <row r="43" spans="17:25" ht="16.5" customHeight="1">
      <c r="Q43" s="719">
        <v>9</v>
      </c>
      <c r="R43" s="392" t="s">
        <v>506</v>
      </c>
      <c r="S43" s="392">
        <v>25878</v>
      </c>
      <c r="T43" s="392">
        <v>2018</v>
      </c>
      <c r="U43" s="392">
        <v>9005955</v>
      </c>
      <c r="V43" s="723" t="s">
        <v>405</v>
      </c>
      <c r="W43" s="392" t="s">
        <v>405</v>
      </c>
      <c r="X43" s="392" t="s">
        <v>405</v>
      </c>
      <c r="Y43" s="722" t="s">
        <v>8081</v>
      </c>
    </row>
    <row r="44" spans="17:25" ht="16.5" customHeight="1">
      <c r="Q44" s="719">
        <v>10</v>
      </c>
      <c r="R44" s="392" t="s">
        <v>505</v>
      </c>
      <c r="S44" s="392">
        <v>25879</v>
      </c>
      <c r="T44" s="392">
        <v>2018</v>
      </c>
      <c r="U44" s="392">
        <v>9006876</v>
      </c>
      <c r="V44" s="723" t="s">
        <v>1299</v>
      </c>
      <c r="W44" s="392"/>
      <c r="X44" s="392"/>
      <c r="Y44" s="722"/>
    </row>
    <row r="45" spans="17:25" ht="16.5" customHeight="1">
      <c r="Q45" s="719">
        <v>11</v>
      </c>
      <c r="R45" s="392" t="s">
        <v>505</v>
      </c>
      <c r="S45" s="392">
        <v>27851</v>
      </c>
      <c r="T45" s="392">
        <v>2020</v>
      </c>
      <c r="U45" s="392">
        <v>9006876</v>
      </c>
      <c r="V45" s="723" t="s">
        <v>1299</v>
      </c>
      <c r="W45" s="392"/>
      <c r="X45" s="392"/>
      <c r="Y45" s="722"/>
    </row>
    <row r="46" spans="17:25" ht="16.5" customHeight="1" thickBot="1">
      <c r="Q46" s="724">
        <v>12</v>
      </c>
      <c r="R46" s="725" t="s">
        <v>505</v>
      </c>
      <c r="S46" s="725">
        <v>27968</v>
      </c>
      <c r="T46" s="725">
        <v>2020</v>
      </c>
      <c r="U46" s="725">
        <v>9006876</v>
      </c>
      <c r="V46" s="734" t="s">
        <v>1299</v>
      </c>
      <c r="W46" s="725"/>
      <c r="X46" s="725"/>
      <c r="Y46" s="726"/>
    </row>
    <row r="47" spans="17:25" ht="16.5" customHeight="1"/>
    <row r="48" spans="17:2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</sheetData>
  <mergeCells count="3">
    <mergeCell ref="Q4:Y4"/>
    <mergeCell ref="Q32:Y32"/>
    <mergeCell ref="Q33:Y33"/>
  </mergeCells>
  <phoneticPr fontId="2" type="noConversion"/>
  <conditionalFormatting sqref="H4:H1048576">
    <cfRule type="expression" dxfId="0" priority="1">
      <formula>COUNTIF($H:$H, $H4)&gt;1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147</vt:i4>
      </vt:variant>
      <vt:variant>
        <vt:lpstr>이름 지정된 범위</vt:lpstr>
      </vt:variant>
      <vt:variant>
        <vt:i4>17</vt:i4>
      </vt:variant>
    </vt:vector>
  </HeadingPairs>
  <TitlesOfParts>
    <vt:vector size="164" baseType="lpstr">
      <vt:lpstr>HOME</vt:lpstr>
      <vt:lpstr>합금1</vt:lpstr>
      <vt:lpstr>합금2</vt:lpstr>
      <vt:lpstr>금형1</vt:lpstr>
      <vt:lpstr>금형2</vt:lpstr>
      <vt:lpstr>연삭1</vt:lpstr>
      <vt:lpstr>연삭2</vt:lpstr>
      <vt:lpstr>코팅1</vt:lpstr>
      <vt:lpstr>코팅2</vt:lpstr>
      <vt:lpstr>가공</vt:lpstr>
      <vt:lpstr>MC</vt:lpstr>
      <vt:lpstr>드릴</vt:lpstr>
      <vt:lpstr>세라믹</vt:lpstr>
      <vt:lpstr>QA</vt:lpstr>
      <vt:lpstr>성능</vt:lpstr>
      <vt:lpstr>Tech-Office</vt:lpstr>
      <vt:lpstr>Robot</vt:lpstr>
      <vt:lpstr>Ref.Data</vt:lpstr>
      <vt:lpstr>전기</vt:lpstr>
      <vt:lpstr>공통</vt:lpstr>
      <vt:lpstr>RawData</vt:lpstr>
      <vt:lpstr>현황개요</vt:lpstr>
      <vt:lpstr>CT세부사항</vt:lpstr>
      <vt:lpstr>IP세부사항</vt:lpstr>
      <vt:lpstr>종합현황</vt:lpstr>
      <vt:lpstr>폐기장비</vt:lpstr>
      <vt:lpstr>Sample</vt:lpstr>
      <vt:lpstr>CVD Unloading (Okano)</vt:lpstr>
      <vt:lpstr>Lasertec 50</vt:lpstr>
      <vt:lpstr>Feeder Cleaner</vt:lpstr>
      <vt:lpstr>CVD Loading (Bi-Tech)</vt:lpstr>
      <vt:lpstr>NP30</vt:lpstr>
      <vt:lpstr>LASIT</vt:lpstr>
      <vt:lpstr>MP1200</vt:lpstr>
      <vt:lpstr>Mazak Inte200</vt:lpstr>
      <vt:lpstr>Mazak HQR</vt:lpstr>
      <vt:lpstr>Cable</vt:lpstr>
      <vt:lpstr>Contactor</vt:lpstr>
      <vt:lpstr>UPS</vt:lpstr>
      <vt:lpstr>Sensor</vt:lpstr>
      <vt:lpstr>Relay</vt:lpstr>
      <vt:lpstr>PLC</vt:lpstr>
      <vt:lpstr>Power Supply</vt:lpstr>
      <vt:lpstr>Lamp</vt:lpstr>
      <vt:lpstr>저장매체</vt:lpstr>
      <vt:lpstr>Battery</vt:lpstr>
      <vt:lpstr>차단기</vt:lpstr>
      <vt:lpstr>EOCR</vt:lpstr>
      <vt:lpstr>Axial Fan</vt:lpstr>
      <vt:lpstr>Robot - Yaskawa</vt:lpstr>
      <vt:lpstr>Robot - Yamaha</vt:lpstr>
      <vt:lpstr>Robot - Toshiba (TH850A)</vt:lpstr>
      <vt:lpstr>Robot - Shafir Hermle Beckhoff</vt:lpstr>
      <vt:lpstr>Robot - Shafir Hermle Siemens</vt:lpstr>
      <vt:lpstr>Sheet1</vt:lpstr>
      <vt:lpstr>Robot - Manz</vt:lpstr>
      <vt:lpstr>Robot - IAI NNW7020</vt:lpstr>
      <vt:lpstr>Robot - Fanuc LR Mate 200iD</vt:lpstr>
      <vt:lpstr>Robot - Erowa (Makino)</vt:lpstr>
      <vt:lpstr>Robot - Adept S600 S800</vt:lpstr>
      <vt:lpstr>Wire Cutting (3D Print)</vt:lpstr>
      <vt:lpstr>GE 3D Print</vt:lpstr>
      <vt:lpstr>AVIM #6</vt:lpstr>
      <vt:lpstr>AVIM #4, #5</vt:lpstr>
      <vt:lpstr>AVIM (#1~#3)</vt:lpstr>
      <vt:lpstr>FCT SinterHIP</vt:lpstr>
      <vt:lpstr>Kobe HIP</vt:lpstr>
      <vt:lpstr>Kobe Sinter</vt:lpstr>
      <vt:lpstr>Twist</vt:lpstr>
      <vt:lpstr>Gun drill - Shinil</vt:lpstr>
      <vt:lpstr>Gun drill - Sugino</vt:lpstr>
      <vt:lpstr>DMG MORI NZX2000</vt:lpstr>
      <vt:lpstr>Studer S20</vt:lpstr>
      <vt:lpstr>Studer S40</vt:lpstr>
      <vt:lpstr>Studer S33</vt:lpstr>
      <vt:lpstr>Studer S36</vt:lpstr>
      <vt:lpstr>Makino a51</vt:lpstr>
      <vt:lpstr>Makino a51 - Automation</vt:lpstr>
      <vt:lpstr>Hermle C30U</vt:lpstr>
      <vt:lpstr>Hermle C32U</vt:lpstr>
      <vt:lpstr>Hermle C40U</vt:lpstr>
      <vt:lpstr>Hermle C42U</vt:lpstr>
      <vt:lpstr>Hermle Siemens</vt:lpstr>
      <vt:lpstr>Hermle Beckhoff</vt:lpstr>
      <vt:lpstr>Hermle Yaskawa</vt:lpstr>
      <vt:lpstr>Hermle Cellro</vt:lpstr>
      <vt:lpstr>Hermle Raon</vt:lpstr>
      <vt:lpstr>Walter Heli</vt:lpstr>
      <vt:lpstr>Walter Vision</vt:lpstr>
      <vt:lpstr>ANCA MX7</vt:lpstr>
      <vt:lpstr>ANCA TX7</vt:lpstr>
      <vt:lpstr>620XS</vt:lpstr>
      <vt:lpstr>629XW</vt:lpstr>
      <vt:lpstr>628XS</vt:lpstr>
      <vt:lpstr>Kobe</vt:lpstr>
      <vt:lpstr>Bernex</vt:lpstr>
      <vt:lpstr>Bernex #7 (LAP)</vt:lpstr>
      <vt:lpstr>EWAG (Comp)</vt:lpstr>
      <vt:lpstr>SIRON A108</vt:lpstr>
      <vt:lpstr>SIRON A107</vt:lpstr>
      <vt:lpstr>Sand (Ludia)</vt:lpstr>
      <vt:lpstr>Sand (Macoho)</vt:lpstr>
      <vt:lpstr>Sand (Fuji)</vt:lpstr>
      <vt:lpstr>DURR</vt:lpstr>
      <vt:lpstr>FLM602</vt:lpstr>
      <vt:lpstr>DLM705</vt:lpstr>
      <vt:lpstr>DLM705 (#3, #4)</vt:lpstr>
      <vt:lpstr>DLM705 (#3, #4) (Automation)</vt:lpstr>
      <vt:lpstr>Okano Packing</vt:lpstr>
      <vt:lpstr>271RF</vt:lpstr>
      <vt:lpstr>APX105</vt:lpstr>
      <vt:lpstr>APX103</vt:lpstr>
      <vt:lpstr>APX-F50</vt:lpstr>
      <vt:lpstr>AP710</vt:lpstr>
      <vt:lpstr>GIG21</vt:lpstr>
      <vt:lpstr>AP460</vt:lpstr>
      <vt:lpstr>Wendt Quattro</vt:lpstr>
      <vt:lpstr>Wendt Centro</vt:lpstr>
      <vt:lpstr>Wendt Combi</vt:lpstr>
      <vt:lpstr>Roders</vt:lpstr>
      <vt:lpstr>Wire 240CC</vt:lpstr>
      <vt:lpstr>EDM35P</vt:lpstr>
      <vt:lpstr>EDM350SP</vt:lpstr>
      <vt:lpstr>EDM350</vt:lpstr>
      <vt:lpstr>Makino MSJX</vt:lpstr>
      <vt:lpstr>Makino V22</vt:lpstr>
      <vt:lpstr>Sinter Loading (SungRim)</vt:lpstr>
      <vt:lpstr>Sand (Nicolis)</vt:lpstr>
      <vt:lpstr>Sand (Iscar)</vt:lpstr>
      <vt:lpstr>TiN</vt:lpstr>
      <vt:lpstr>Iscar Sinter (manz)</vt:lpstr>
      <vt:lpstr>Iscar Sinter Load (new)</vt:lpstr>
      <vt:lpstr>COD733RL</vt:lpstr>
      <vt:lpstr>COD733RL (D)</vt:lpstr>
      <vt:lpstr>Cont Fur(3)</vt:lpstr>
      <vt:lpstr>Cont Fur(1,2)</vt:lpstr>
      <vt:lpstr>Kobayashi</vt:lpstr>
      <vt:lpstr>Iscar 12t</vt:lpstr>
      <vt:lpstr>Iscar 32t</vt:lpstr>
      <vt:lpstr>Hyd. Press</vt:lpstr>
      <vt:lpstr>Hyd. Press Automation</vt:lpstr>
      <vt:lpstr>EP Press</vt:lpstr>
      <vt:lpstr>SP160</vt:lpstr>
      <vt:lpstr>SP160 Automation</vt:lpstr>
      <vt:lpstr>SC640</vt:lpstr>
      <vt:lpstr>Shafir Automation List</vt:lpstr>
      <vt:lpstr>Hermle Automation</vt:lpstr>
      <vt:lpstr>MC!Print_Area</vt:lpstr>
      <vt:lpstr>QA!Print_Area</vt:lpstr>
      <vt:lpstr>'Shafir Automation List'!Print_Area</vt:lpstr>
      <vt:lpstr>'Tech-Office'!Print_Area</vt:lpstr>
      <vt:lpstr>가공!Print_Area</vt:lpstr>
      <vt:lpstr>금형1!Print_Area</vt:lpstr>
      <vt:lpstr>금형2!Print_Area</vt:lpstr>
      <vt:lpstr>드릴!Print_Area</vt:lpstr>
      <vt:lpstr>성능!Print_Area</vt:lpstr>
      <vt:lpstr>세라믹!Print_Area</vt:lpstr>
      <vt:lpstr>연삭1!Print_Area</vt:lpstr>
      <vt:lpstr>연삭2!Print_Area</vt:lpstr>
      <vt:lpstr>코팅1!Print_Area</vt:lpstr>
      <vt:lpstr>코팅2!Print_Area</vt:lpstr>
      <vt:lpstr>합금1!Print_Area</vt:lpstr>
      <vt:lpstr>합금2!Print_Area</vt:lpstr>
      <vt:lpstr>현황개요!Print_Area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Myeong Soo -Machine Managing</dc:creator>
  <cp:lastModifiedBy>myeong-soo Kim</cp:lastModifiedBy>
  <cp:lastPrinted>2026-03-26T01:15:45Z</cp:lastPrinted>
  <dcterms:created xsi:type="dcterms:W3CDTF">2021-06-04T05:11:38Z</dcterms:created>
  <dcterms:modified xsi:type="dcterms:W3CDTF">2026-06-12T09:20:22Z</dcterms:modified>
</cp:coreProperties>
</file>